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/>
  <mc:AlternateContent xmlns:mc="http://schemas.openxmlformats.org/markup-compatibility/2006">
    <mc:Choice Requires="x15">
      <x15ac:absPath xmlns:x15ac="http://schemas.microsoft.com/office/spreadsheetml/2010/11/ac" url="C:\Users\zhangchangyun\Desktop\英雄属性\"/>
    </mc:Choice>
  </mc:AlternateContent>
  <xr:revisionPtr revIDLastSave="0" documentId="13_ncr:1_{675B8920-3E4D-4B61-B8A5-4B6B14E6F9FB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战力" sheetId="13" r:id="rId1"/>
    <sheet name="多人战力" sheetId="14" r:id="rId2"/>
    <sheet name="裸人" sheetId="12" r:id="rId3"/>
    <sheet name="U" sheetId="15" r:id="rId4"/>
    <sheet name="技" sheetId="16" r:id="rId5"/>
    <sheet name="草稿" sheetId="17" r:id="rId6"/>
    <sheet name="L" sheetId="7" r:id="rId7"/>
    <sheet name="R" sheetId="8" r:id="rId8"/>
    <sheet name="Q" sheetId="9" r:id="rId9"/>
    <sheet name="装备" sheetId="11" r:id="rId10"/>
    <sheet name="裸人AFK" sheetId="5" r:id="rId11"/>
    <sheet name="unit" sheetId="4" r:id="rId12"/>
    <sheet name="level" sheetId="1" r:id="rId13"/>
    <sheet name="rank" sheetId="2" r:id="rId14"/>
    <sheet name="资质" sheetId="3" r:id="rId15"/>
    <sheet name="AFK装备" sheetId="10" r:id="rId16"/>
    <sheet name="上古王冠" sheetId="6" r:id="rId17"/>
  </sheets>
  <externalReferences>
    <externalReference r:id="rId18"/>
    <externalReference r:id="rId19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J91" i="16" l="1"/>
  <c r="BH90" i="16"/>
  <c r="BG89" i="16"/>
  <c r="AX87" i="16"/>
  <c r="BK90" i="16"/>
  <c r="AX54" i="5"/>
  <c r="AY54" i="5"/>
  <c r="AW54" i="5"/>
  <c r="BL4" i="5"/>
  <c r="AD19" i="12"/>
  <c r="AH3" i="14"/>
  <c r="AT27" i="12"/>
  <c r="AU27" i="12"/>
  <c r="AV27" i="12"/>
  <c r="AW27" i="12"/>
  <c r="AX27" i="12"/>
  <c r="AY27" i="12"/>
  <c r="AT28" i="12"/>
  <c r="AU28" i="12"/>
  <c r="AV28" i="12"/>
  <c r="AW28" i="12"/>
  <c r="AX28" i="12"/>
  <c r="AY28" i="12"/>
  <c r="AT29" i="12"/>
  <c r="AU29" i="12"/>
  <c r="AV29" i="12"/>
  <c r="AW29" i="12"/>
  <c r="AX29" i="12"/>
  <c r="AY29" i="12"/>
  <c r="AT30" i="12"/>
  <c r="AU30" i="12"/>
  <c r="AV30" i="12"/>
  <c r="AW30" i="12"/>
  <c r="AX30" i="12"/>
  <c r="AY30" i="12"/>
  <c r="AT31" i="12"/>
  <c r="AU31" i="12"/>
  <c r="AV31" i="12"/>
  <c r="AW31" i="12"/>
  <c r="AX31" i="12"/>
  <c r="AY31" i="12"/>
  <c r="AT32" i="12"/>
  <c r="AU32" i="12"/>
  <c r="AV32" i="12"/>
  <c r="AW32" i="12"/>
  <c r="AX32" i="12"/>
  <c r="AY32" i="12"/>
  <c r="AT33" i="12"/>
  <c r="AU33" i="12"/>
  <c r="AV33" i="12"/>
  <c r="AW33" i="12"/>
  <c r="AX33" i="12"/>
  <c r="AY33" i="12"/>
  <c r="AS28" i="12"/>
  <c r="AS29" i="12"/>
  <c r="AS30" i="12"/>
  <c r="AS31" i="12"/>
  <c r="AS32" i="12"/>
  <c r="AS33" i="12"/>
  <c r="AS27" i="12"/>
  <c r="AH27" i="12"/>
  <c r="W3" i="14"/>
  <c r="AT15" i="12"/>
  <c r="AK282" i="16"/>
  <c r="BH24" i="14"/>
  <c r="BH25" i="14"/>
  <c r="BH26" i="14"/>
  <c r="BH27" i="14"/>
  <c r="BH23" i="14"/>
  <c r="X31" i="13"/>
  <c r="S55" i="13"/>
  <c r="T55" i="13"/>
  <c r="U55" i="13"/>
  <c r="V55" i="13"/>
  <c r="W55" i="13"/>
  <c r="X55" i="13"/>
  <c r="Y55" i="13"/>
  <c r="Z55" i="13"/>
  <c r="AA55" i="13"/>
  <c r="AB55" i="13"/>
  <c r="R55" i="13"/>
  <c r="X45" i="13"/>
  <c r="Y45" i="13"/>
  <c r="Z45" i="13"/>
  <c r="AA45" i="13"/>
  <c r="AB45" i="13"/>
  <c r="W45" i="13"/>
  <c r="V45" i="13"/>
  <c r="U45" i="13"/>
  <c r="T45" i="13"/>
  <c r="S45" i="13"/>
  <c r="R45" i="13"/>
  <c r="AN282" i="16"/>
  <c r="AS281" i="16"/>
  <c r="AN281" i="16"/>
  <c r="AQ281" i="16"/>
  <c r="AJ284" i="16"/>
  <c r="AQ280" i="16"/>
  <c r="AQ279" i="16"/>
  <c r="AI277" i="16"/>
  <c r="AF234" i="16"/>
  <c r="AE234" i="16"/>
  <c r="AD234" i="16"/>
  <c r="AN238" i="16"/>
  <c r="AR237" i="16"/>
  <c r="AJ237" i="16"/>
  <c r="AJ235" i="16"/>
  <c r="AR235" i="16"/>
  <c r="AJ240" i="16"/>
  <c r="AQ237" i="16"/>
  <c r="AQ236" i="16"/>
  <c r="AQ235" i="16"/>
  <c r="AI233" i="16"/>
  <c r="E73" i="16"/>
  <c r="L70" i="16"/>
  <c r="L69" i="16"/>
  <c r="L68" i="16"/>
  <c r="D66" i="16"/>
  <c r="AJ226" i="16"/>
  <c r="AS226" i="16"/>
  <c r="AJ227" i="16"/>
  <c r="AQ222" i="16"/>
  <c r="AI220" i="16"/>
  <c r="AX212" i="16"/>
  <c r="BF212" i="16"/>
  <c r="AX205" i="16"/>
  <c r="AY212" i="16"/>
  <c r="BB212" i="16"/>
  <c r="BE209" i="16"/>
  <c r="AX213" i="16"/>
  <c r="BG213" i="16"/>
  <c r="BF211" i="16"/>
  <c r="BF210" i="16"/>
  <c r="BE210" i="16"/>
  <c r="AX209" i="16"/>
  <c r="BF209" i="16"/>
  <c r="AW207" i="16"/>
  <c r="AJ209" i="16"/>
  <c r="AR209" i="16"/>
  <c r="AJ214" i="16"/>
  <c r="AR211" i="16"/>
  <c r="AR210" i="16"/>
  <c r="AQ210" i="16"/>
  <c r="AQ209" i="16"/>
  <c r="AI207" i="16"/>
  <c r="AJ199" i="16"/>
  <c r="AR199" i="16"/>
  <c r="AJ198" i="16"/>
  <c r="AR198" i="16"/>
  <c r="AX194" i="16"/>
  <c r="AJ196" i="16"/>
  <c r="AR196" i="16"/>
  <c r="AN186" i="16"/>
  <c r="AN160" i="16"/>
  <c r="Y118" i="16"/>
  <c r="AN116" i="16"/>
  <c r="AN90" i="16"/>
  <c r="AN51" i="16"/>
  <c r="AR197" i="16"/>
  <c r="AQ197" i="16"/>
  <c r="AQ196" i="16"/>
  <c r="AJ200" i="16"/>
  <c r="AS200" i="16"/>
  <c r="AI194" i="16"/>
  <c r="AA188" i="16"/>
  <c r="AR185" i="16"/>
  <c r="AR186" i="16"/>
  <c r="AH181" i="16"/>
  <c r="AQ185" i="16"/>
  <c r="AQ184" i="16"/>
  <c r="AI181" i="16"/>
  <c r="H14" i="11"/>
  <c r="H13" i="11"/>
  <c r="AI8" i="14"/>
  <c r="AI9" i="14"/>
  <c r="AR173" i="16"/>
  <c r="AR172" i="16"/>
  <c r="AQ172" i="16"/>
  <c r="AR171" i="16"/>
  <c r="AQ171" i="16"/>
  <c r="AR170" i="16"/>
  <c r="AQ170" i="16"/>
  <c r="AI168" i="16"/>
  <c r="AA162" i="16"/>
  <c r="AS15" i="12"/>
  <c r="AH28" i="12"/>
  <c r="AJ283" i="16"/>
  <c r="AS283" i="16"/>
  <c r="AN279" i="16"/>
  <c r="AS279" i="16"/>
  <c r="AJ285" i="16"/>
  <c r="AN280" i="16"/>
  <c r="AS280" i="16"/>
  <c r="AX214" i="16"/>
  <c r="AJ213" i="16"/>
  <c r="AS213" i="16"/>
  <c r="E72" i="16"/>
  <c r="N72" i="16"/>
  <c r="AJ239" i="16"/>
  <c r="AS239" i="16"/>
  <c r="AJ187" i="16"/>
  <c r="AS187" i="16"/>
  <c r="AJ174" i="16"/>
  <c r="AJ175" i="16"/>
  <c r="AJ201" i="16"/>
  <c r="AS174" i="16"/>
  <c r="AR159" i="16"/>
  <c r="AJ162" i="16"/>
  <c r="AQ159" i="16"/>
  <c r="AQ158" i="16"/>
  <c r="AQ157" i="16"/>
  <c r="AI155" i="16"/>
  <c r="AA42" i="15"/>
  <c r="AA44" i="15"/>
  <c r="AA46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33" i="15"/>
  <c r="AB35" i="15"/>
  <c r="AB36" i="15"/>
  <c r="AB37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3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33" i="15"/>
  <c r="Z35" i="15"/>
  <c r="Z36" i="15"/>
  <c r="Z37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3" i="15"/>
  <c r="AJ286" i="16"/>
  <c r="AS285" i="16"/>
  <c r="AA5" i="15"/>
  <c r="AJ161" i="16"/>
  <c r="AS161" i="16"/>
  <c r="AA36" i="15"/>
  <c r="AA35" i="15"/>
  <c r="AA26" i="15"/>
  <c r="AA22" i="15"/>
  <c r="AA20" i="15"/>
  <c r="AA19" i="15"/>
  <c r="AA18" i="15"/>
  <c r="AA12" i="15"/>
  <c r="AA10" i="15"/>
  <c r="AA6" i="15"/>
  <c r="AA4" i="15"/>
  <c r="AA33" i="15"/>
  <c r="AA17" i="15"/>
  <c r="AA48" i="15"/>
  <c r="AA16" i="15"/>
  <c r="AA47" i="15"/>
  <c r="AA15" i="15"/>
  <c r="AA14" i="15"/>
  <c r="AA45" i="15"/>
  <c r="AA13" i="15"/>
  <c r="AA43" i="15"/>
  <c r="AA11" i="15"/>
  <c r="AA25" i="15"/>
  <c r="AA9" i="15"/>
  <c r="AA24" i="15"/>
  <c r="AA8" i="15"/>
  <c r="AA23" i="15"/>
  <c r="AA7" i="15"/>
  <c r="AA37" i="15"/>
  <c r="AA21" i="15"/>
  <c r="O22" i="13"/>
  <c r="O7" i="13"/>
  <c r="O6" i="13"/>
  <c r="AA111" i="16"/>
  <c r="Z108" i="16"/>
  <c r="AA105" i="16"/>
  <c r="AG97" i="16"/>
  <c r="AR116" i="16"/>
  <c r="AQ115" i="16"/>
  <c r="AR114" i="16"/>
  <c r="AQ114" i="16"/>
  <c r="AR113" i="16"/>
  <c r="AQ113" i="16"/>
  <c r="AI111" i="16"/>
  <c r="AR103" i="16"/>
  <c r="AR102" i="16"/>
  <c r="AQ102" i="16"/>
  <c r="AR101" i="16"/>
  <c r="AQ101" i="16"/>
  <c r="AR100" i="16"/>
  <c r="AQ100" i="16"/>
  <c r="AI98" i="16"/>
  <c r="BH89" i="16"/>
  <c r="BI90" i="16"/>
  <c r="BF89" i="16"/>
  <c r="BG90" i="16"/>
  <c r="AJ105" i="16"/>
  <c r="AJ115" i="16"/>
  <c r="AR115" i="16"/>
  <c r="AJ118" i="16"/>
  <c r="BI91" i="16"/>
  <c r="AJ117" i="16"/>
  <c r="AS117" i="16"/>
  <c r="AJ104" i="16"/>
  <c r="AS104" i="16"/>
  <c r="BH91" i="16"/>
  <c r="BF90" i="16"/>
  <c r="BF91" i="16"/>
  <c r="BG91" i="16"/>
  <c r="AJ92" i="16"/>
  <c r="AQ89" i="16"/>
  <c r="AQ88" i="16"/>
  <c r="AQ87" i="16"/>
  <c r="AI85" i="16"/>
  <c r="AJ79" i="16"/>
  <c r="AQ76" i="16"/>
  <c r="AQ75" i="16"/>
  <c r="AI72" i="16"/>
  <c r="BN4" i="14"/>
  <c r="BN6" i="14"/>
  <c r="AR62" i="16"/>
  <c r="AJ66" i="16"/>
  <c r="AQ63" i="16"/>
  <c r="AQ62" i="16"/>
  <c r="AQ61" i="16"/>
  <c r="AI59" i="16"/>
  <c r="AW40" i="16"/>
  <c r="BC37" i="16"/>
  <c r="BC36" i="16"/>
  <c r="BC35" i="16"/>
  <c r="AV33" i="16"/>
  <c r="BL3" i="14"/>
  <c r="AE52" i="16"/>
  <c r="AE53" i="16"/>
  <c r="AE54" i="16"/>
  <c r="AJ78" i="16"/>
  <c r="AS78" i="16"/>
  <c r="AW39" i="16"/>
  <c r="BE39" i="16"/>
  <c r="AJ65" i="16"/>
  <c r="AS65" i="16"/>
  <c r="AJ91" i="16"/>
  <c r="AS91" i="16"/>
  <c r="AH5" i="14"/>
  <c r="AJ53" i="16"/>
  <c r="AQ50" i="16"/>
  <c r="AQ49" i="16"/>
  <c r="AQ48" i="16"/>
  <c r="AI46" i="16"/>
  <c r="AJ40" i="16"/>
  <c r="AQ37" i="16"/>
  <c r="AQ36" i="16"/>
  <c r="AQ35" i="16"/>
  <c r="AI33" i="16"/>
  <c r="M60" i="16"/>
  <c r="M59" i="16"/>
  <c r="L59" i="16"/>
  <c r="M58" i="16"/>
  <c r="L58" i="16"/>
  <c r="L57" i="16"/>
  <c r="M57" i="16"/>
  <c r="D55" i="16"/>
  <c r="E51" i="16"/>
  <c r="L48" i="16"/>
  <c r="L47" i="16"/>
  <c r="L46" i="16"/>
  <c r="D44" i="16"/>
  <c r="D11" i="16"/>
  <c r="D33" i="16"/>
  <c r="D22" i="16"/>
  <c r="B3" i="16"/>
  <c r="L36" i="16"/>
  <c r="L37" i="16"/>
  <c r="L35" i="16"/>
  <c r="L25" i="16"/>
  <c r="L26" i="16"/>
  <c r="L24" i="16"/>
  <c r="L14" i="16"/>
  <c r="L15" i="16"/>
  <c r="L13" i="16"/>
  <c r="F3" i="14"/>
  <c r="AN224" i="16"/>
  <c r="AS224" i="16"/>
  <c r="AM233" i="16"/>
  <c r="AN237" i="16"/>
  <c r="AS237" i="16"/>
  <c r="AS199" i="16"/>
  <c r="I68" i="16"/>
  <c r="N68" i="16"/>
  <c r="AN223" i="16"/>
  <c r="AS223" i="16"/>
  <c r="I69" i="16"/>
  <c r="N69" i="16"/>
  <c r="BB209" i="16"/>
  <c r="BG209" i="16"/>
  <c r="AN222" i="16"/>
  <c r="AS222" i="16"/>
  <c r="AJ228" i="16"/>
  <c r="AJ229" i="16"/>
  <c r="BB211" i="16"/>
  <c r="BG211" i="16"/>
  <c r="AN235" i="16"/>
  <c r="AS235" i="16"/>
  <c r="AJ241" i="16"/>
  <c r="AJ242" i="16"/>
  <c r="BB210" i="16"/>
  <c r="BG210" i="16"/>
  <c r="AN209" i="16"/>
  <c r="AS209" i="16"/>
  <c r="I70" i="16"/>
  <c r="N70" i="16"/>
  <c r="AN211" i="16"/>
  <c r="AS211" i="16"/>
  <c r="AN210" i="16"/>
  <c r="AS210" i="16"/>
  <c r="AN236" i="16"/>
  <c r="AS236" i="16"/>
  <c r="AN89" i="16"/>
  <c r="AW196" i="16"/>
  <c r="AN196" i="16"/>
  <c r="AS196" i="16"/>
  <c r="AN197" i="16"/>
  <c r="AN88" i="16"/>
  <c r="AN185" i="16"/>
  <c r="AS185" i="16"/>
  <c r="AN171" i="16"/>
  <c r="AS171" i="16"/>
  <c r="AN172" i="16"/>
  <c r="AS172" i="16"/>
  <c r="AN170" i="16"/>
  <c r="AS170" i="16"/>
  <c r="AJ183" i="16"/>
  <c r="AR183" i="16"/>
  <c r="AN183" i="16"/>
  <c r="AS183" i="16"/>
  <c r="AJ184" i="16"/>
  <c r="AR184" i="16"/>
  <c r="AJ188" i="16"/>
  <c r="AN184" i="16"/>
  <c r="AS184" i="16"/>
  <c r="AS197" i="16"/>
  <c r="AN198" i="16"/>
  <c r="AS198" i="16"/>
  <c r="AN159" i="16"/>
  <c r="AS159" i="16"/>
  <c r="AN157" i="16"/>
  <c r="AS157" i="16"/>
  <c r="AN158" i="16"/>
  <c r="AS158" i="16"/>
  <c r="AN102" i="16"/>
  <c r="AN101" i="16"/>
  <c r="AN113" i="16"/>
  <c r="AN100" i="16"/>
  <c r="AS100" i="16"/>
  <c r="AN115" i="16"/>
  <c r="AN114" i="16"/>
  <c r="AN87" i="16"/>
  <c r="AS87" i="16"/>
  <c r="AN50" i="16"/>
  <c r="AS50" i="16"/>
  <c r="AN49" i="16"/>
  <c r="AS49" i="16"/>
  <c r="AN48" i="16"/>
  <c r="AS48" i="16"/>
  <c r="AN74" i="16"/>
  <c r="AS74" i="16"/>
  <c r="AN37" i="16"/>
  <c r="AS37" i="16"/>
  <c r="AN35" i="16"/>
  <c r="AS35" i="16"/>
  <c r="AN36" i="16"/>
  <c r="AS36" i="16"/>
  <c r="AN76" i="16"/>
  <c r="AN75" i="16"/>
  <c r="AS75" i="16"/>
  <c r="AN63" i="16"/>
  <c r="AN61" i="16"/>
  <c r="AN62" i="16"/>
  <c r="AS62" i="16"/>
  <c r="I26" i="16"/>
  <c r="I24" i="16"/>
  <c r="N24" i="16"/>
  <c r="I25" i="16"/>
  <c r="I15" i="16"/>
  <c r="I14" i="16"/>
  <c r="I13" i="16"/>
  <c r="I36" i="16"/>
  <c r="I35" i="16"/>
  <c r="I37" i="16"/>
  <c r="I48" i="16"/>
  <c r="N48" i="16"/>
  <c r="I47" i="16"/>
  <c r="N47" i="16"/>
  <c r="I46" i="16"/>
  <c r="N46" i="16"/>
  <c r="I58" i="16"/>
  <c r="N58" i="16"/>
  <c r="I57" i="16"/>
  <c r="I59" i="16"/>
  <c r="N59" i="16"/>
  <c r="AS113" i="16"/>
  <c r="AS101" i="16"/>
  <c r="AS102" i="16"/>
  <c r="AS115" i="16"/>
  <c r="AS114" i="16"/>
  <c r="AU87" i="16"/>
  <c r="AY87" i="16"/>
  <c r="AZ37" i="16"/>
  <c r="BE37" i="16"/>
  <c r="AS76" i="16"/>
  <c r="AS88" i="16"/>
  <c r="AS89" i="16"/>
  <c r="AZ35" i="16"/>
  <c r="BE35" i="16"/>
  <c r="AS61" i="16"/>
  <c r="AS63" i="16"/>
  <c r="AZ36" i="16"/>
  <c r="BE36" i="16"/>
  <c r="AJ52" i="16"/>
  <c r="AS52" i="16"/>
  <c r="AJ39" i="16"/>
  <c r="AS39" i="16"/>
  <c r="N57" i="16"/>
  <c r="E50" i="16"/>
  <c r="N50" i="16"/>
  <c r="E61" i="16"/>
  <c r="N61" i="16"/>
  <c r="E62" i="16"/>
  <c r="E17" i="16"/>
  <c r="N17" i="16"/>
  <c r="AJ215" i="16"/>
  <c r="AJ216" i="16"/>
  <c r="AJ176" i="16"/>
  <c r="AJ177" i="16"/>
  <c r="AX215" i="16"/>
  <c r="AX216" i="16"/>
  <c r="E74" i="16"/>
  <c r="E75" i="16"/>
  <c r="AJ202" i="16"/>
  <c r="AJ119" i="16"/>
  <c r="AJ120" i="16"/>
  <c r="AJ189" i="16"/>
  <c r="AJ190" i="16"/>
  <c r="AJ203" i="16"/>
  <c r="AJ106" i="16"/>
  <c r="AJ107" i="16"/>
  <c r="AJ163" i="16"/>
  <c r="AJ164" i="16"/>
  <c r="AJ80" i="16"/>
  <c r="AJ81" i="16"/>
  <c r="AV87" i="16"/>
  <c r="AW87" i="16"/>
  <c r="AJ93" i="16"/>
  <c r="AJ94" i="16"/>
  <c r="AW41" i="16"/>
  <c r="AW42" i="16"/>
  <c r="AJ67" i="16"/>
  <c r="AJ68" i="16"/>
  <c r="AJ41" i="16"/>
  <c r="AJ42" i="16"/>
  <c r="AJ54" i="16"/>
  <c r="AJ55" i="16"/>
  <c r="E52" i="16"/>
  <c r="E53" i="16"/>
  <c r="E63" i="16"/>
  <c r="E64" i="16"/>
  <c r="AZ87" i="16"/>
  <c r="BA87" i="16"/>
  <c r="AF16" i="17"/>
  <c r="AF18" i="17"/>
  <c r="K33" i="17"/>
  <c r="K32" i="17"/>
  <c r="AG18" i="17"/>
  <c r="AG15" i="17"/>
  <c r="K20" i="17"/>
  <c r="O29" i="17"/>
  <c r="O30" i="17"/>
  <c r="X29" i="17"/>
  <c r="X30" i="17"/>
  <c r="Z19" i="17"/>
  <c r="AA19" i="17"/>
  <c r="Z20" i="17"/>
  <c r="AA20" i="17"/>
  <c r="AB8" i="17"/>
  <c r="AB19" i="17"/>
  <c r="AA13" i="17"/>
  <c r="AA14" i="17"/>
  <c r="AA15" i="17"/>
  <c r="Z13" i="17"/>
  <c r="Z14" i="17"/>
  <c r="Z15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G15" i="17"/>
  <c r="G16" i="17"/>
  <c r="F15" i="17"/>
  <c r="F16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K7" i="17"/>
  <c r="V16" i="17"/>
  <c r="E40" i="16"/>
  <c r="N37" i="16"/>
  <c r="N36" i="16"/>
  <c r="M24" i="16"/>
  <c r="M25" i="16"/>
  <c r="M26" i="16"/>
  <c r="M27" i="16"/>
  <c r="N26" i="16"/>
  <c r="F3" i="16"/>
  <c r="E4" i="16"/>
  <c r="E5" i="16"/>
  <c r="E6" i="16"/>
  <c r="E7" i="16"/>
  <c r="E8" i="16"/>
  <c r="E9" i="16"/>
  <c r="E3" i="16"/>
  <c r="N15" i="16"/>
  <c r="E18" i="16"/>
  <c r="AS38" i="12"/>
  <c r="AM11" i="12"/>
  <c r="F9" i="16"/>
  <c r="AY44" i="12"/>
  <c r="AX43" i="12"/>
  <c r="AW42" i="12"/>
  <c r="AV41" i="12"/>
  <c r="AU40" i="12"/>
  <c r="AT39" i="12"/>
  <c r="AN44" i="12"/>
  <c r="AM43" i="12"/>
  <c r="AL42" i="12"/>
  <c r="AK41" i="12"/>
  <c r="AJ40" i="12"/>
  <c r="AI39" i="12"/>
  <c r="AH38" i="12"/>
  <c r="O23" i="13"/>
  <c r="AM7" i="12"/>
  <c r="F5" i="16"/>
  <c r="AM8" i="12"/>
  <c r="F6" i="16"/>
  <c r="AM9" i="12"/>
  <c r="F7" i="16"/>
  <c r="AM10" i="12"/>
  <c r="F8" i="16"/>
  <c r="AM6" i="12"/>
  <c r="B1" i="16"/>
  <c r="AS215" i="16"/>
  <c r="BG215" i="16"/>
  <c r="AS241" i="16"/>
  <c r="AS228" i="16"/>
  <c r="N74" i="16"/>
  <c r="AS202" i="16"/>
  <c r="AS119" i="16"/>
  <c r="AS189" i="16"/>
  <c r="AS176" i="16"/>
  <c r="AS163" i="16"/>
  <c r="AS106" i="16"/>
  <c r="AS80" i="16"/>
  <c r="AS93" i="16"/>
  <c r="AS54" i="16"/>
  <c r="AS67" i="16"/>
  <c r="E29" i="16"/>
  <c r="F4" i="16"/>
  <c r="N63" i="16"/>
  <c r="N52" i="16"/>
  <c r="AS41" i="16"/>
  <c r="H20" i="17"/>
  <c r="S26" i="17"/>
  <c r="S27" i="17"/>
  <c r="H24" i="17"/>
  <c r="AB29" i="17"/>
  <c r="K16" i="17"/>
  <c r="Q26" i="17"/>
  <c r="Q27" i="17"/>
  <c r="P26" i="17"/>
  <c r="P27" i="17"/>
  <c r="X16" i="17"/>
  <c r="X26" i="17"/>
  <c r="X27" i="17"/>
  <c r="T26" i="17"/>
  <c r="T27" i="17"/>
  <c r="AA29" i="17"/>
  <c r="AA30" i="17"/>
  <c r="Y29" i="17"/>
  <c r="Y30" i="17"/>
  <c r="AB13" i="17"/>
  <c r="K29" i="17"/>
  <c r="K30" i="17"/>
  <c r="AB14" i="17"/>
  <c r="AB15" i="17"/>
  <c r="AG16" i="17"/>
  <c r="R26" i="17"/>
  <c r="R27" i="17"/>
  <c r="Z29" i="17"/>
  <c r="Z30" i="17"/>
  <c r="O26" i="17"/>
  <c r="O27" i="17"/>
  <c r="W29" i="17"/>
  <c r="W30" i="17"/>
  <c r="Z16" i="17"/>
  <c r="N26" i="17"/>
  <c r="N27" i="17"/>
  <c r="V29" i="17"/>
  <c r="V30" i="17"/>
  <c r="AA16" i="17"/>
  <c r="M26" i="17"/>
  <c r="M27" i="17"/>
  <c r="U29" i="17"/>
  <c r="U30" i="17"/>
  <c r="L26" i="17"/>
  <c r="L27" i="17"/>
  <c r="T29" i="17"/>
  <c r="T30" i="17"/>
  <c r="AB26" i="17"/>
  <c r="AB27" i="17"/>
  <c r="S29" i="17"/>
  <c r="S30" i="17"/>
  <c r="K27" i="17"/>
  <c r="AB20" i="17"/>
  <c r="AB30" i="17"/>
  <c r="AA26" i="17"/>
  <c r="AA27" i="17"/>
  <c r="R29" i="17"/>
  <c r="R30" i="17"/>
  <c r="Z26" i="17"/>
  <c r="Z27" i="17"/>
  <c r="Q29" i="17"/>
  <c r="Q30" i="17"/>
  <c r="AB16" i="17"/>
  <c r="Y26" i="17"/>
  <c r="Y27" i="17"/>
  <c r="P29" i="17"/>
  <c r="P30" i="17"/>
  <c r="K26" i="17"/>
  <c r="W26" i="17"/>
  <c r="W27" i="17"/>
  <c r="N29" i="17"/>
  <c r="N30" i="17"/>
  <c r="V26" i="17"/>
  <c r="V27" i="17"/>
  <c r="M29" i="17"/>
  <c r="M30" i="17"/>
  <c r="U26" i="17"/>
  <c r="U27" i="17"/>
  <c r="L29" i="17"/>
  <c r="L30" i="17"/>
  <c r="H19" i="17"/>
  <c r="AB22" i="17"/>
  <c r="AB23" i="17"/>
  <c r="AB24" i="17"/>
  <c r="W16" i="17"/>
  <c r="X22" i="17"/>
  <c r="X23" i="17"/>
  <c r="X24" i="17"/>
  <c r="Y16" i="17"/>
  <c r="M16" i="17"/>
  <c r="L16" i="17"/>
  <c r="N16" i="17"/>
  <c r="O16" i="17"/>
  <c r="P16" i="17"/>
  <c r="Q16" i="17"/>
  <c r="R16" i="17"/>
  <c r="S16" i="17"/>
  <c r="T16" i="17"/>
  <c r="U16" i="17"/>
  <c r="E39" i="16"/>
  <c r="N39" i="16"/>
  <c r="N35" i="16"/>
  <c r="E28" i="16"/>
  <c r="N28" i="16"/>
  <c r="N25" i="16"/>
  <c r="N13" i="16"/>
  <c r="N14" i="16"/>
  <c r="E19" i="16"/>
  <c r="E20" i="16"/>
  <c r="N19" i="16"/>
  <c r="R22" i="17"/>
  <c r="R23" i="17"/>
  <c r="R24" i="17"/>
  <c r="P22" i="17"/>
  <c r="P23" i="17"/>
  <c r="P24" i="17"/>
  <c r="O22" i="17"/>
  <c r="O23" i="17"/>
  <c r="O24" i="17"/>
  <c r="Q22" i="17"/>
  <c r="Q23" i="17"/>
  <c r="Q24" i="17"/>
  <c r="S22" i="17"/>
  <c r="S23" i="17"/>
  <c r="S24" i="17"/>
  <c r="U22" i="17"/>
  <c r="U23" i="17"/>
  <c r="U24" i="17"/>
  <c r="M22" i="17"/>
  <c r="M23" i="17"/>
  <c r="M24" i="17"/>
  <c r="L22" i="17"/>
  <c r="L23" i="17"/>
  <c r="L24" i="17"/>
  <c r="T22" i="17"/>
  <c r="T23" i="17"/>
  <c r="T24" i="17"/>
  <c r="K22" i="17"/>
  <c r="K23" i="17"/>
  <c r="K24" i="17"/>
  <c r="Y22" i="17"/>
  <c r="Y23" i="17"/>
  <c r="Y24" i="17"/>
  <c r="Z22" i="17"/>
  <c r="Z23" i="17"/>
  <c r="Z24" i="17"/>
  <c r="AA22" i="17"/>
  <c r="AA23" i="17"/>
  <c r="AA24" i="17"/>
  <c r="W22" i="17"/>
  <c r="W23" i="17"/>
  <c r="W24" i="17"/>
  <c r="V22" i="17"/>
  <c r="V23" i="17"/>
  <c r="V24" i="17"/>
  <c r="N22" i="17"/>
  <c r="N23" i="17"/>
  <c r="N24" i="17"/>
  <c r="E41" i="16"/>
  <c r="E42" i="16"/>
  <c r="N41" i="16"/>
  <c r="E30" i="16"/>
  <c r="E31" i="16"/>
  <c r="N30" i="16"/>
  <c r="BF7" i="12"/>
  <c r="BG7" i="12"/>
  <c r="BH7" i="12"/>
  <c r="BF8" i="12"/>
  <c r="BF9" i="12"/>
  <c r="BF10" i="12"/>
  <c r="BF11" i="12"/>
  <c r="BF12" i="12"/>
  <c r="BG12" i="12"/>
  <c r="BH12" i="12"/>
  <c r="BF13" i="12"/>
  <c r="BF14" i="12"/>
  <c r="BF15" i="12"/>
  <c r="BF16" i="12"/>
  <c r="BF17" i="12"/>
  <c r="BF18" i="12"/>
  <c r="BF19" i="12"/>
  <c r="BG19" i="12"/>
  <c r="BH19" i="12"/>
  <c r="BF20" i="12"/>
  <c r="BG20" i="12"/>
  <c r="BH20" i="12"/>
  <c r="BF21" i="12"/>
  <c r="BG21" i="12"/>
  <c r="BH21" i="12"/>
  <c r="BF22" i="12"/>
  <c r="BG22" i="12"/>
  <c r="BH22" i="12"/>
  <c r="BF23" i="12"/>
  <c r="BG23" i="12"/>
  <c r="BH23" i="12"/>
  <c r="BF24" i="12"/>
  <c r="BF25" i="12"/>
  <c r="BF26" i="12"/>
  <c r="BF27" i="12"/>
  <c r="BF28" i="12"/>
  <c r="BF29" i="12"/>
  <c r="BF30" i="12"/>
  <c r="BF31" i="12"/>
  <c r="BF32" i="12"/>
  <c r="BF33" i="12"/>
  <c r="BG33" i="12"/>
  <c r="BH33" i="12"/>
  <c r="BF34" i="12"/>
  <c r="BF35" i="12"/>
  <c r="BG35" i="12"/>
  <c r="BH35" i="12"/>
  <c r="BF36" i="12"/>
  <c r="BG36" i="12"/>
  <c r="BH36" i="12"/>
  <c r="BF37" i="12"/>
  <c r="BG37" i="12"/>
  <c r="BH37" i="12"/>
  <c r="BF38" i="12"/>
  <c r="BG38" i="12"/>
  <c r="BH38" i="12"/>
  <c r="BF39" i="12"/>
  <c r="BG39" i="12"/>
  <c r="BH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G51" i="12"/>
  <c r="BH51" i="12"/>
  <c r="BF52" i="12"/>
  <c r="BG52" i="12"/>
  <c r="BH52" i="12"/>
  <c r="BF53" i="12"/>
  <c r="BG53" i="12"/>
  <c r="BH53" i="12"/>
  <c r="BF54" i="12"/>
  <c r="BG54" i="12"/>
  <c r="BH54" i="12"/>
  <c r="BF55" i="12"/>
  <c r="BF56" i="12"/>
  <c r="BF57" i="12"/>
  <c r="BF58" i="12"/>
  <c r="BF59" i="12"/>
  <c r="BF60" i="12"/>
  <c r="BG60" i="12"/>
  <c r="BH60" i="12"/>
  <c r="BF61" i="12"/>
  <c r="BF62" i="12"/>
  <c r="BF63" i="12"/>
  <c r="BF64" i="12"/>
  <c r="BF65" i="12"/>
  <c r="BF66" i="12"/>
  <c r="BF67" i="12"/>
  <c r="BG67" i="12"/>
  <c r="BH67" i="12"/>
  <c r="BF68" i="12"/>
  <c r="BF69" i="12"/>
  <c r="BG69" i="12"/>
  <c r="BH69" i="12"/>
  <c r="BF70" i="12"/>
  <c r="BG70" i="12"/>
  <c r="BH70" i="12"/>
  <c r="BF71" i="12"/>
  <c r="BG71" i="12"/>
  <c r="BH71" i="12"/>
  <c r="BF72" i="12"/>
  <c r="BF73" i="12"/>
  <c r="BF74" i="12"/>
  <c r="BF75" i="12"/>
  <c r="BF76" i="12"/>
  <c r="BF77" i="12"/>
  <c r="BF78" i="12"/>
  <c r="BF79" i="12"/>
  <c r="BF80" i="12"/>
  <c r="BF81" i="12"/>
  <c r="BG81" i="12"/>
  <c r="BH81" i="12"/>
  <c r="BF82" i="12"/>
  <c r="BF83" i="12"/>
  <c r="BF84" i="12"/>
  <c r="BF85" i="12"/>
  <c r="BG85" i="12"/>
  <c r="BH85" i="12"/>
  <c r="BF86" i="12"/>
  <c r="BG86" i="12"/>
  <c r="BH86" i="12"/>
  <c r="BF87" i="12"/>
  <c r="BG87" i="12"/>
  <c r="BH87" i="12"/>
  <c r="BF88" i="12"/>
  <c r="BF89" i="12"/>
  <c r="BF90" i="12"/>
  <c r="BF91" i="12"/>
  <c r="BF92" i="12"/>
  <c r="BG92" i="12"/>
  <c r="BH92" i="12"/>
  <c r="BF93" i="12"/>
  <c r="BF94" i="12"/>
  <c r="BF95" i="12"/>
  <c r="BF96" i="12"/>
  <c r="BF97" i="12"/>
  <c r="BF98" i="12"/>
  <c r="BF99" i="12"/>
  <c r="BG99" i="12"/>
  <c r="BH99" i="12"/>
  <c r="BF100" i="12"/>
  <c r="BF101" i="12"/>
  <c r="BG101" i="12"/>
  <c r="BH101" i="12"/>
  <c r="BF102" i="12"/>
  <c r="BG102" i="12"/>
  <c r="BH102" i="12"/>
  <c r="BF103" i="12"/>
  <c r="BG103" i="12"/>
  <c r="BH103" i="12"/>
  <c r="BF104" i="12"/>
  <c r="BF105" i="12"/>
  <c r="BF106" i="12"/>
  <c r="BF107" i="12"/>
  <c r="BF108" i="12"/>
  <c r="BF109" i="12"/>
  <c r="BF110" i="12"/>
  <c r="BF111" i="12"/>
  <c r="BF112" i="12"/>
  <c r="BF113" i="12"/>
  <c r="BF114" i="12"/>
  <c r="BF115" i="12"/>
  <c r="BG115" i="12"/>
  <c r="BH115" i="12"/>
  <c r="BF116" i="12"/>
  <c r="BF117" i="12"/>
  <c r="BF118" i="12"/>
  <c r="BG118" i="12"/>
  <c r="BH118" i="12"/>
  <c r="BF119" i="12"/>
  <c r="BG119" i="12"/>
  <c r="BH119" i="12"/>
  <c r="BF120" i="12"/>
  <c r="BF121" i="12"/>
  <c r="BF122" i="12"/>
  <c r="BF123" i="12"/>
  <c r="BF124" i="12"/>
  <c r="BG124" i="12"/>
  <c r="BH124" i="12"/>
  <c r="BF125" i="12"/>
  <c r="BF126" i="12"/>
  <c r="BF127" i="12"/>
  <c r="BF128" i="12"/>
  <c r="BF129" i="12"/>
  <c r="BF130" i="12"/>
  <c r="BF131" i="12"/>
  <c r="BG131" i="12"/>
  <c r="BH131" i="12"/>
  <c r="BF132" i="12"/>
  <c r="BG132" i="12"/>
  <c r="BH132" i="12"/>
  <c r="BF133" i="12"/>
  <c r="BG133" i="12"/>
  <c r="BH133" i="12"/>
  <c r="BF134" i="12"/>
  <c r="BG134" i="12"/>
  <c r="BH134" i="12"/>
  <c r="BF135" i="12"/>
  <c r="BG135" i="12"/>
  <c r="BH135" i="12"/>
  <c r="BF136" i="12"/>
  <c r="BF137" i="12"/>
  <c r="BF138" i="12"/>
  <c r="BF139" i="12"/>
  <c r="BF140" i="12"/>
  <c r="BG140" i="12"/>
  <c r="BH140" i="12"/>
  <c r="BF141" i="12"/>
  <c r="BF6" i="12"/>
  <c r="BG9" i="12"/>
  <c r="BH9" i="12"/>
  <c r="BG10" i="12"/>
  <c r="BH10" i="12"/>
  <c r="BG11" i="12"/>
  <c r="BH11" i="12"/>
  <c r="BG18" i="12"/>
  <c r="BH18" i="12"/>
  <c r="BG25" i="12"/>
  <c r="BH25" i="12"/>
  <c r="BG26" i="12"/>
  <c r="BH26" i="12"/>
  <c r="BG27" i="12"/>
  <c r="BH27" i="12"/>
  <c r="BG43" i="12"/>
  <c r="BH43" i="12"/>
  <c r="BG47" i="12"/>
  <c r="BH47" i="12"/>
  <c r="BG57" i="12"/>
  <c r="BH57" i="12"/>
  <c r="BG58" i="12"/>
  <c r="BH58" i="12"/>
  <c r="BG59" i="12"/>
  <c r="BH59" i="12"/>
  <c r="BG65" i="12"/>
  <c r="BH65" i="12"/>
  <c r="BG66" i="12"/>
  <c r="BH66" i="12"/>
  <c r="BG73" i="12"/>
  <c r="BH73" i="12"/>
  <c r="BG74" i="12"/>
  <c r="BH74" i="12"/>
  <c r="BG82" i="12"/>
  <c r="BH82" i="12"/>
  <c r="BG91" i="12"/>
  <c r="BH91" i="12"/>
  <c r="BG98" i="12"/>
  <c r="BH98" i="12"/>
  <c r="BG105" i="12"/>
  <c r="BH105" i="12"/>
  <c r="BG106" i="12"/>
  <c r="BH106" i="12"/>
  <c r="BG107" i="12"/>
  <c r="BH107" i="12"/>
  <c r="BG114" i="12"/>
  <c r="BH114" i="12"/>
  <c r="BG121" i="12"/>
  <c r="BH121" i="12"/>
  <c r="BG122" i="12"/>
  <c r="BH122" i="12"/>
  <c r="BG138" i="12"/>
  <c r="BH138" i="12"/>
  <c r="BG40" i="12"/>
  <c r="BH40" i="12"/>
  <c r="BG41" i="12"/>
  <c r="BH41" i="12"/>
  <c r="BG42" i="12"/>
  <c r="BH42" i="12"/>
  <c r="BG44" i="12"/>
  <c r="BH44" i="12"/>
  <c r="BG45" i="12"/>
  <c r="BH45" i="12"/>
  <c r="BG46" i="12"/>
  <c r="BH46" i="12"/>
  <c r="BG48" i="12"/>
  <c r="BH48" i="12"/>
  <c r="BG49" i="12"/>
  <c r="BH49" i="12"/>
  <c r="BG50" i="12"/>
  <c r="BH50" i="12"/>
  <c r="BG55" i="12"/>
  <c r="BH55" i="12"/>
  <c r="BG56" i="12"/>
  <c r="BH56" i="12"/>
  <c r="BG61" i="12"/>
  <c r="BH61" i="12"/>
  <c r="BG62" i="12"/>
  <c r="BH62" i="12"/>
  <c r="BG63" i="12"/>
  <c r="BH63" i="12"/>
  <c r="BG64" i="12"/>
  <c r="BH64" i="12"/>
  <c r="BG68" i="12"/>
  <c r="BH68" i="12"/>
  <c r="BG72" i="12"/>
  <c r="BH72" i="12"/>
  <c r="BG75" i="12"/>
  <c r="BH75" i="12"/>
  <c r="BG76" i="12"/>
  <c r="BH76" i="12"/>
  <c r="BG77" i="12"/>
  <c r="BH77" i="12"/>
  <c r="BG78" i="12"/>
  <c r="BH78" i="12"/>
  <c r="BG79" i="12"/>
  <c r="BH79" i="12"/>
  <c r="BG80" i="12"/>
  <c r="BH80" i="12"/>
  <c r="BG83" i="12"/>
  <c r="BH83" i="12"/>
  <c r="BG84" i="12"/>
  <c r="BH84" i="12"/>
  <c r="BG88" i="12"/>
  <c r="BH88" i="12"/>
  <c r="BG89" i="12"/>
  <c r="BH89" i="12"/>
  <c r="BG90" i="12"/>
  <c r="BH90" i="12"/>
  <c r="BG93" i="12"/>
  <c r="BH93" i="12"/>
  <c r="BG94" i="12"/>
  <c r="BH94" i="12"/>
  <c r="BG95" i="12"/>
  <c r="BH95" i="12"/>
  <c r="BG96" i="12"/>
  <c r="BH96" i="12"/>
  <c r="BG97" i="12"/>
  <c r="BH97" i="12"/>
  <c r="BG100" i="12"/>
  <c r="BH100" i="12"/>
  <c r="BG104" i="12"/>
  <c r="BH104" i="12"/>
  <c r="BG108" i="12"/>
  <c r="BH108" i="12"/>
  <c r="BG109" i="12"/>
  <c r="BH109" i="12"/>
  <c r="BG110" i="12"/>
  <c r="BH110" i="12"/>
  <c r="BG111" i="12"/>
  <c r="BH111" i="12"/>
  <c r="BG112" i="12"/>
  <c r="BH112" i="12"/>
  <c r="BG113" i="12"/>
  <c r="BH113" i="12"/>
  <c r="BG116" i="12"/>
  <c r="BH116" i="12"/>
  <c r="BG117" i="12"/>
  <c r="BH117" i="12"/>
  <c r="BG120" i="12"/>
  <c r="BH120" i="12"/>
  <c r="BG123" i="12"/>
  <c r="BH123" i="12"/>
  <c r="BG125" i="12"/>
  <c r="BH125" i="12"/>
  <c r="BG126" i="12"/>
  <c r="BH126" i="12"/>
  <c r="BG127" i="12"/>
  <c r="BH127" i="12"/>
  <c r="BG128" i="12"/>
  <c r="BH128" i="12"/>
  <c r="BG129" i="12"/>
  <c r="BH129" i="12"/>
  <c r="BG130" i="12"/>
  <c r="BH130" i="12"/>
  <c r="BG136" i="12"/>
  <c r="BH136" i="12"/>
  <c r="BG137" i="12"/>
  <c r="BH137" i="12"/>
  <c r="BG139" i="12"/>
  <c r="BH139" i="12"/>
  <c r="BG141" i="12"/>
  <c r="BH141" i="12"/>
  <c r="BG15" i="12"/>
  <c r="BH15" i="12"/>
  <c r="BG16" i="12"/>
  <c r="BH16" i="12"/>
  <c r="BG29" i="12"/>
  <c r="BH29" i="12"/>
  <c r="BG30" i="12"/>
  <c r="BH30" i="12"/>
  <c r="BG31" i="12"/>
  <c r="BH31" i="12"/>
  <c r="BG32" i="12"/>
  <c r="BH32" i="12"/>
  <c r="BG34" i="12"/>
  <c r="BH34" i="12"/>
  <c r="BG6" i="12"/>
  <c r="BH6" i="12"/>
  <c r="AK2" i="12"/>
  <c r="BG8" i="12"/>
  <c r="BH8" i="12"/>
  <c r="BG13" i="12"/>
  <c r="BH13" i="12"/>
  <c r="BG14" i="12"/>
  <c r="BH14" i="12"/>
  <c r="BG17" i="12"/>
  <c r="BH17" i="12"/>
  <c r="BG24" i="12"/>
  <c r="BH24" i="12"/>
  <c r="BG28" i="12"/>
  <c r="BH28" i="12"/>
  <c r="AH5" i="12"/>
  <c r="AH6" i="12"/>
  <c r="D10" i="14"/>
  <c r="AI6" i="12"/>
  <c r="AI16" i="12"/>
  <c r="AT16" i="12"/>
  <c r="AJ6" i="12"/>
  <c r="AJ16" i="12"/>
  <c r="AU16" i="12"/>
  <c r="AH7" i="12"/>
  <c r="AI7" i="12"/>
  <c r="AI17" i="12"/>
  <c r="AT17" i="12"/>
  <c r="AJ7" i="12"/>
  <c r="AJ17" i="12"/>
  <c r="AU17" i="12"/>
  <c r="AH8" i="12"/>
  <c r="AH18" i="12"/>
  <c r="AS18" i="12"/>
  <c r="AI8" i="12"/>
  <c r="AI18" i="12"/>
  <c r="AT18" i="12"/>
  <c r="AJ8" i="12"/>
  <c r="AJ18" i="12"/>
  <c r="AU18" i="12"/>
  <c r="AH9" i="12"/>
  <c r="AH19" i="12"/>
  <c r="AS19" i="12"/>
  <c r="AI9" i="12"/>
  <c r="AI19" i="12"/>
  <c r="AT19" i="12"/>
  <c r="AJ9" i="12"/>
  <c r="AJ19" i="12"/>
  <c r="AU19" i="12"/>
  <c r="AH10" i="12"/>
  <c r="AI10" i="12"/>
  <c r="AI20" i="12"/>
  <c r="AT20" i="12"/>
  <c r="AJ10" i="12"/>
  <c r="AJ20" i="12"/>
  <c r="AU20" i="12"/>
  <c r="AI5" i="12"/>
  <c r="AI15" i="12"/>
  <c r="AJ5" i="12"/>
  <c r="AJ15" i="12"/>
  <c r="AU15" i="12"/>
  <c r="AD22" i="12"/>
  <c r="AD21" i="12"/>
  <c r="AD20" i="12"/>
  <c r="AD18" i="12"/>
  <c r="AD17" i="12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2" i="16"/>
  <c r="P3" i="16"/>
  <c r="T3" i="16"/>
  <c r="Q4" i="16"/>
  <c r="R4" i="16"/>
  <c r="Q6" i="16"/>
  <c r="R6" i="16"/>
  <c r="Q15" i="16"/>
  <c r="R15" i="16"/>
  <c r="Q24" i="16"/>
  <c r="R24" i="16"/>
  <c r="Q33" i="16"/>
  <c r="R33" i="16"/>
  <c r="Q46" i="16"/>
  <c r="R46" i="16"/>
  <c r="Q59" i="16"/>
  <c r="R59" i="16"/>
  <c r="Q72" i="16"/>
  <c r="R72" i="16"/>
  <c r="Q85" i="16"/>
  <c r="R85" i="16"/>
  <c r="Q98" i="16"/>
  <c r="R98" i="16"/>
  <c r="Q111" i="16"/>
  <c r="R111" i="16"/>
  <c r="Q124" i="16"/>
  <c r="R124" i="16"/>
  <c r="Q126" i="16"/>
  <c r="R126" i="16"/>
  <c r="Q128" i="16"/>
  <c r="R128" i="16"/>
  <c r="Q137" i="16"/>
  <c r="R137" i="16"/>
  <c r="Q146" i="16"/>
  <c r="R146" i="16"/>
  <c r="Q155" i="16"/>
  <c r="R155" i="16"/>
  <c r="Q168" i="16"/>
  <c r="R168" i="16"/>
  <c r="Q181" i="16"/>
  <c r="R181" i="16"/>
  <c r="Q194" i="16"/>
  <c r="R194" i="16"/>
  <c r="Q207" i="16"/>
  <c r="R207" i="16"/>
  <c r="Q220" i="16"/>
  <c r="R220" i="16"/>
  <c r="Q233" i="16"/>
  <c r="R233" i="16"/>
  <c r="Q246" i="16"/>
  <c r="R246" i="16"/>
  <c r="Q248" i="16"/>
  <c r="R248" i="16"/>
  <c r="Q250" i="16"/>
  <c r="R250" i="16"/>
  <c r="Q259" i="16"/>
  <c r="R259" i="16"/>
  <c r="Q268" i="16"/>
  <c r="R268" i="16"/>
  <c r="Q277" i="16"/>
  <c r="R277" i="16"/>
  <c r="Q290" i="16"/>
  <c r="R290" i="16"/>
  <c r="Q303" i="16"/>
  <c r="R303" i="16"/>
  <c r="Q316" i="16"/>
  <c r="R316" i="16"/>
  <c r="Q329" i="16"/>
  <c r="R329" i="16"/>
  <c r="Q342" i="16"/>
  <c r="R342" i="16"/>
  <c r="Q355" i="16"/>
  <c r="R355" i="16"/>
  <c r="Q368" i="16"/>
  <c r="R368" i="16"/>
  <c r="Q370" i="16"/>
  <c r="R370" i="16"/>
  <c r="Q372" i="16"/>
  <c r="R372" i="16"/>
  <c r="Q381" i="16"/>
  <c r="R381" i="16"/>
  <c r="Q390" i="16"/>
  <c r="R390" i="16"/>
  <c r="Q399" i="16"/>
  <c r="R399" i="16"/>
  <c r="Q412" i="16"/>
  <c r="R412" i="16"/>
  <c r="Q425" i="16"/>
  <c r="R425" i="16"/>
  <c r="Q438" i="16"/>
  <c r="R438" i="16"/>
  <c r="Q451" i="16"/>
  <c r="R451" i="16"/>
  <c r="Q464" i="16"/>
  <c r="R464" i="16"/>
  <c r="Q477" i="16"/>
  <c r="R477" i="16"/>
  <c r="Q490" i="16"/>
  <c r="R490" i="16"/>
  <c r="Q492" i="16"/>
  <c r="R492" i="16"/>
  <c r="Q494" i="16"/>
  <c r="R494" i="16"/>
  <c r="Q496" i="16"/>
  <c r="R496" i="16"/>
  <c r="Q509" i="16"/>
  <c r="R509" i="16"/>
  <c r="Q522" i="16"/>
  <c r="R522" i="16"/>
  <c r="Q535" i="16"/>
  <c r="R535" i="16"/>
  <c r="Q548" i="16"/>
  <c r="R548" i="16"/>
  <c r="Q561" i="16"/>
  <c r="R561" i="16"/>
  <c r="Q2" i="16"/>
  <c r="R2" i="16"/>
  <c r="AF221" i="16"/>
  <c r="AD221" i="16"/>
  <c r="AE221" i="16"/>
  <c r="AF208" i="16"/>
  <c r="AE208" i="16"/>
  <c r="AD208" i="16"/>
  <c r="AF195" i="16"/>
  <c r="AB41" i="15"/>
  <c r="AE195" i="16"/>
  <c r="AA41" i="15"/>
  <c r="AD195" i="16"/>
  <c r="Z41" i="15"/>
  <c r="AE182" i="16"/>
  <c r="AA40" i="15"/>
  <c r="AF182" i="16"/>
  <c r="AB40" i="15"/>
  <c r="AD182" i="16"/>
  <c r="Z40" i="15"/>
  <c r="AF169" i="16"/>
  <c r="AB39" i="15"/>
  <c r="AE169" i="16"/>
  <c r="AA39" i="15"/>
  <c r="AD169" i="16"/>
  <c r="Z39" i="15"/>
  <c r="AE156" i="16"/>
  <c r="AA38" i="15"/>
  <c r="AF156" i="16"/>
  <c r="AB38" i="15"/>
  <c r="AD156" i="16"/>
  <c r="Z38" i="15"/>
  <c r="P35" i="16"/>
  <c r="P36" i="16"/>
  <c r="AE112" i="16"/>
  <c r="AA34" i="15"/>
  <c r="AF112" i="16"/>
  <c r="AB34" i="15"/>
  <c r="AD112" i="16"/>
  <c r="Z34" i="15"/>
  <c r="AE99" i="16"/>
  <c r="AA32" i="15"/>
  <c r="AD99" i="16"/>
  <c r="Z32" i="15"/>
  <c r="AF99" i="16"/>
  <c r="AB32" i="15"/>
  <c r="AF73" i="16"/>
  <c r="AB30" i="15"/>
  <c r="AE73" i="16"/>
  <c r="AA30" i="15"/>
  <c r="AD73" i="16"/>
  <c r="Z30" i="15"/>
  <c r="AF86" i="16"/>
  <c r="AB31" i="15"/>
  <c r="AE86" i="16"/>
  <c r="AA31" i="15"/>
  <c r="AD86" i="16"/>
  <c r="Z31" i="15"/>
  <c r="Q465" i="16"/>
  <c r="R465" i="16"/>
  <c r="Q291" i="16"/>
  <c r="R291" i="16"/>
  <c r="Q129" i="16"/>
  <c r="R129" i="16"/>
  <c r="Q452" i="16"/>
  <c r="R452" i="16"/>
  <c r="Q278" i="16"/>
  <c r="R278" i="16"/>
  <c r="Q127" i="16"/>
  <c r="R127" i="16"/>
  <c r="Q138" i="16"/>
  <c r="R138" i="16"/>
  <c r="Q269" i="16"/>
  <c r="R269" i="16"/>
  <c r="Q125" i="16"/>
  <c r="R125" i="16"/>
  <c r="Q439" i="16"/>
  <c r="R439" i="16"/>
  <c r="Q426" i="16"/>
  <c r="R426" i="16"/>
  <c r="Q260" i="16"/>
  <c r="R260" i="16"/>
  <c r="Q112" i="16"/>
  <c r="R112" i="16"/>
  <c r="Q413" i="16"/>
  <c r="R413" i="16"/>
  <c r="Q251" i="16"/>
  <c r="R251" i="16"/>
  <c r="Q99" i="16"/>
  <c r="R99" i="16"/>
  <c r="Q3" i="16"/>
  <c r="R3" i="16"/>
  <c r="Q400" i="16"/>
  <c r="R400" i="16"/>
  <c r="Q249" i="16"/>
  <c r="R249" i="16"/>
  <c r="Q86" i="16"/>
  <c r="R86" i="16"/>
  <c r="Q317" i="16"/>
  <c r="R317" i="16"/>
  <c r="Q247" i="16"/>
  <c r="R247" i="16"/>
  <c r="Q382" i="16"/>
  <c r="R382" i="16"/>
  <c r="Q234" i="16"/>
  <c r="R234" i="16"/>
  <c r="Q60" i="16"/>
  <c r="R60" i="16"/>
  <c r="Q478" i="16"/>
  <c r="R478" i="16"/>
  <c r="Q73" i="16"/>
  <c r="R73" i="16"/>
  <c r="Q549" i="16"/>
  <c r="R549" i="16"/>
  <c r="Q536" i="16"/>
  <c r="R536" i="16"/>
  <c r="Q373" i="16"/>
  <c r="R373" i="16"/>
  <c r="Q221" i="16"/>
  <c r="R221" i="16"/>
  <c r="Q47" i="16"/>
  <c r="R47" i="16"/>
  <c r="Q371" i="16"/>
  <c r="R371" i="16"/>
  <c r="Q208" i="16"/>
  <c r="R208" i="16"/>
  <c r="Q34" i="16"/>
  <c r="R34" i="16"/>
  <c r="Q491" i="16"/>
  <c r="R491" i="16"/>
  <c r="Q523" i="16"/>
  <c r="R523" i="16"/>
  <c r="Q510" i="16"/>
  <c r="R510" i="16"/>
  <c r="Q369" i="16"/>
  <c r="R369" i="16"/>
  <c r="Q195" i="16"/>
  <c r="R195" i="16"/>
  <c r="Q25" i="16"/>
  <c r="R25" i="16"/>
  <c r="Q304" i="16"/>
  <c r="R304" i="16"/>
  <c r="Q391" i="16"/>
  <c r="R391" i="16"/>
  <c r="Q497" i="16"/>
  <c r="R497" i="16"/>
  <c r="Q356" i="16"/>
  <c r="R356" i="16"/>
  <c r="Q182" i="16"/>
  <c r="R182" i="16"/>
  <c r="Q16" i="16"/>
  <c r="R16" i="16"/>
  <c r="Q495" i="16"/>
  <c r="R495" i="16"/>
  <c r="Q343" i="16"/>
  <c r="R343" i="16"/>
  <c r="Q169" i="16"/>
  <c r="R169" i="16"/>
  <c r="Q7" i="16"/>
  <c r="R7" i="16"/>
  <c r="Q562" i="16"/>
  <c r="R562" i="16"/>
  <c r="Q493" i="16"/>
  <c r="R493" i="16"/>
  <c r="Q330" i="16"/>
  <c r="R330" i="16"/>
  <c r="Q156" i="16"/>
  <c r="R156" i="16"/>
  <c r="Q5" i="16"/>
  <c r="R5" i="16"/>
  <c r="Q147" i="16"/>
  <c r="R147" i="16"/>
  <c r="AH20" i="12"/>
  <c r="AS20" i="12"/>
  <c r="D12" i="14"/>
  <c r="AH17" i="12"/>
  <c r="AS17" i="12"/>
  <c r="D7" i="14"/>
  <c r="D11" i="14"/>
  <c r="AH7" i="14"/>
  <c r="AH6" i="14"/>
  <c r="D5" i="14"/>
  <c r="D6" i="14"/>
  <c r="D8" i="14"/>
  <c r="D9" i="14"/>
  <c r="AH4" i="14"/>
  <c r="D4" i="14"/>
  <c r="D3" i="14"/>
  <c r="T14" i="16"/>
  <c r="AJ29" i="12"/>
  <c r="AJ32" i="12"/>
  <c r="AJ43" i="12"/>
  <c r="AM28" i="12"/>
  <c r="AM31" i="12"/>
  <c r="AM42" i="12"/>
  <c r="AM29" i="12"/>
  <c r="AM32" i="12"/>
  <c r="AM27" i="12"/>
  <c r="AM30" i="12"/>
  <c r="AL28" i="12"/>
  <c r="AL31" i="12"/>
  <c r="AL29" i="12"/>
  <c r="AL32" i="12"/>
  <c r="AL27" i="12"/>
  <c r="AL30" i="12"/>
  <c r="AL41" i="12"/>
  <c r="AK28" i="12"/>
  <c r="AK31" i="12"/>
  <c r="AK29" i="12"/>
  <c r="AK32" i="12"/>
  <c r="AK27" i="12"/>
  <c r="AK30" i="12"/>
  <c r="AK19" i="12"/>
  <c r="AK18" i="12"/>
  <c r="AK20" i="12"/>
  <c r="AH16" i="12"/>
  <c r="AS16" i="12"/>
  <c r="AH15" i="12"/>
  <c r="T23" i="16"/>
  <c r="T32" i="16"/>
  <c r="T33" i="16"/>
  <c r="T5" i="16"/>
  <c r="T17" i="16"/>
  <c r="T16" i="16"/>
  <c r="T34" i="16"/>
  <c r="T18" i="16"/>
  <c r="T31" i="16"/>
  <c r="T15" i="16"/>
  <c r="T2" i="16"/>
  <c r="T30" i="16"/>
  <c r="T29" i="16"/>
  <c r="T13" i="16"/>
  <c r="T28" i="16"/>
  <c r="T12" i="16"/>
  <c r="T27" i="16"/>
  <c r="T11" i="16"/>
  <c r="T26" i="16"/>
  <c r="T10" i="16"/>
  <c r="T25" i="16"/>
  <c r="T9" i="16"/>
  <c r="T24" i="16"/>
  <c r="T8" i="16"/>
  <c r="T7" i="16"/>
  <c r="T22" i="16"/>
  <c r="T6" i="16"/>
  <c r="T21" i="16"/>
  <c r="T20" i="16"/>
  <c r="T4" i="16"/>
  <c r="T35" i="16"/>
  <c r="T19" i="16"/>
  <c r="D15" i="15"/>
  <c r="E15" i="15"/>
  <c r="C15" i="15"/>
  <c r="S4" i="15"/>
  <c r="V4" i="15"/>
  <c r="S5" i="15"/>
  <c r="V5" i="15"/>
  <c r="S6" i="15"/>
  <c r="V6" i="15"/>
  <c r="S7" i="15"/>
  <c r="V7" i="15"/>
  <c r="S8" i="15"/>
  <c r="V8" i="15"/>
  <c r="S9" i="15"/>
  <c r="V9" i="15"/>
  <c r="S10" i="15"/>
  <c r="V10" i="15"/>
  <c r="S11" i="15"/>
  <c r="V11" i="15"/>
  <c r="S12" i="15"/>
  <c r="V12" i="15"/>
  <c r="S13" i="15"/>
  <c r="V13" i="15"/>
  <c r="S14" i="15"/>
  <c r="V14" i="15"/>
  <c r="S15" i="15"/>
  <c r="V15" i="15"/>
  <c r="S16" i="15"/>
  <c r="V16" i="15"/>
  <c r="S17" i="15"/>
  <c r="V17" i="15"/>
  <c r="S18" i="15"/>
  <c r="V18" i="15"/>
  <c r="S19" i="15"/>
  <c r="V19" i="15"/>
  <c r="S20" i="15"/>
  <c r="V20" i="15"/>
  <c r="S21" i="15"/>
  <c r="V21" i="15"/>
  <c r="S22" i="15"/>
  <c r="V22" i="15"/>
  <c r="S23" i="15"/>
  <c r="V23" i="15"/>
  <c r="S24" i="15"/>
  <c r="V24" i="15"/>
  <c r="S25" i="15"/>
  <c r="V25" i="15"/>
  <c r="S26" i="15"/>
  <c r="V26" i="15"/>
  <c r="S27" i="15"/>
  <c r="V27" i="15"/>
  <c r="S28" i="15"/>
  <c r="V28" i="15"/>
  <c r="S29" i="15"/>
  <c r="V29" i="15"/>
  <c r="S30" i="15"/>
  <c r="V30" i="15"/>
  <c r="S31" i="15"/>
  <c r="V31" i="15"/>
  <c r="S32" i="15"/>
  <c r="V32" i="15"/>
  <c r="S33" i="15"/>
  <c r="V33" i="15"/>
  <c r="S34" i="15"/>
  <c r="V34" i="15"/>
  <c r="S35" i="15"/>
  <c r="V35" i="15"/>
  <c r="S36" i="15"/>
  <c r="V36" i="15"/>
  <c r="S37" i="15"/>
  <c r="V37" i="15"/>
  <c r="S38" i="15"/>
  <c r="V38" i="15"/>
  <c r="S39" i="15"/>
  <c r="V39" i="15"/>
  <c r="S40" i="15"/>
  <c r="V40" i="15"/>
  <c r="S41" i="15"/>
  <c r="V41" i="15"/>
  <c r="S42" i="15"/>
  <c r="V42" i="15"/>
  <c r="S43" i="15"/>
  <c r="V43" i="15"/>
  <c r="S44" i="15"/>
  <c r="V44" i="15"/>
  <c r="S45" i="15"/>
  <c r="V45" i="15"/>
  <c r="S46" i="15"/>
  <c r="V46" i="15"/>
  <c r="S47" i="15"/>
  <c r="V47" i="15"/>
  <c r="S48" i="15"/>
  <c r="V48" i="15"/>
  <c r="S49" i="15"/>
  <c r="V49" i="15"/>
  <c r="S50" i="15"/>
  <c r="V50" i="15"/>
  <c r="S51" i="15"/>
  <c r="V51" i="15"/>
  <c r="S52" i="15"/>
  <c r="V52" i="15"/>
  <c r="S53" i="15"/>
  <c r="V53" i="15"/>
  <c r="S54" i="15"/>
  <c r="V54" i="15"/>
  <c r="S55" i="15"/>
  <c r="V55" i="15"/>
  <c r="S56" i="15"/>
  <c r="V56" i="15"/>
  <c r="S57" i="15"/>
  <c r="V57" i="15"/>
  <c r="S58" i="15"/>
  <c r="V58" i="15"/>
  <c r="S59" i="15"/>
  <c r="V59" i="15"/>
  <c r="S60" i="15"/>
  <c r="V60" i="15"/>
  <c r="S61" i="15"/>
  <c r="V61" i="15"/>
  <c r="S62" i="15"/>
  <c r="V62" i="15"/>
  <c r="S63" i="15"/>
  <c r="V63" i="15"/>
  <c r="S64" i="15"/>
  <c r="V64" i="15"/>
  <c r="S65" i="15"/>
  <c r="V65" i="15"/>
  <c r="S66" i="15"/>
  <c r="V66" i="15"/>
  <c r="S67" i="15"/>
  <c r="V67" i="15"/>
  <c r="S68" i="15"/>
  <c r="V68" i="15"/>
  <c r="S69" i="15"/>
  <c r="V69" i="15"/>
  <c r="S70" i="15"/>
  <c r="V70" i="15"/>
  <c r="S71" i="15"/>
  <c r="V71" i="15"/>
  <c r="S72" i="15"/>
  <c r="V72" i="15"/>
  <c r="S73" i="15"/>
  <c r="V73" i="15"/>
  <c r="S74" i="15"/>
  <c r="V74" i="15"/>
  <c r="S75" i="15"/>
  <c r="V75" i="15"/>
  <c r="S76" i="15"/>
  <c r="V76" i="15"/>
  <c r="S77" i="15"/>
  <c r="V77" i="15"/>
  <c r="S78" i="15"/>
  <c r="V78" i="15"/>
  <c r="S79" i="15"/>
  <c r="V79" i="15"/>
  <c r="S80" i="15"/>
  <c r="V80" i="15"/>
  <c r="S81" i="15"/>
  <c r="V81" i="15"/>
  <c r="S82" i="15"/>
  <c r="V82" i="15"/>
  <c r="S83" i="15"/>
  <c r="V83" i="15"/>
  <c r="S84" i="15"/>
  <c r="V84" i="15"/>
  <c r="S85" i="15"/>
  <c r="V85" i="15"/>
  <c r="S86" i="15"/>
  <c r="V86" i="15"/>
  <c r="S87" i="15"/>
  <c r="V87" i="15"/>
  <c r="S88" i="15"/>
  <c r="V88" i="15"/>
  <c r="S89" i="15"/>
  <c r="V89" i="15"/>
  <c r="S90" i="15"/>
  <c r="V90" i="15"/>
  <c r="S91" i="15"/>
  <c r="V91" i="15"/>
  <c r="S92" i="15"/>
  <c r="V92" i="15"/>
  <c r="S93" i="15"/>
  <c r="V93" i="15"/>
  <c r="S94" i="15"/>
  <c r="V94" i="15"/>
  <c r="R4" i="15"/>
  <c r="U4" i="15"/>
  <c r="R5" i="15"/>
  <c r="U5" i="15"/>
  <c r="R6" i="15"/>
  <c r="U6" i="15"/>
  <c r="R7" i="15"/>
  <c r="U7" i="15"/>
  <c r="R8" i="15"/>
  <c r="U8" i="15"/>
  <c r="R9" i="15"/>
  <c r="U9" i="15"/>
  <c r="R10" i="15"/>
  <c r="U10" i="15"/>
  <c r="R11" i="15"/>
  <c r="U11" i="15"/>
  <c r="R12" i="15"/>
  <c r="U12" i="15"/>
  <c r="R13" i="15"/>
  <c r="U13" i="15"/>
  <c r="R14" i="15"/>
  <c r="U14" i="15"/>
  <c r="R15" i="15"/>
  <c r="U15" i="15"/>
  <c r="R16" i="15"/>
  <c r="U16" i="15"/>
  <c r="R17" i="15"/>
  <c r="U17" i="15"/>
  <c r="R18" i="15"/>
  <c r="U18" i="15"/>
  <c r="R19" i="15"/>
  <c r="U19" i="15"/>
  <c r="R20" i="15"/>
  <c r="U20" i="15"/>
  <c r="R21" i="15"/>
  <c r="U21" i="15"/>
  <c r="R22" i="15"/>
  <c r="U22" i="15"/>
  <c r="R23" i="15"/>
  <c r="U23" i="15"/>
  <c r="R24" i="15"/>
  <c r="U24" i="15"/>
  <c r="R25" i="15"/>
  <c r="U25" i="15"/>
  <c r="R26" i="15"/>
  <c r="U26" i="15"/>
  <c r="R27" i="15"/>
  <c r="U27" i="15"/>
  <c r="R28" i="15"/>
  <c r="U28" i="15"/>
  <c r="R29" i="15"/>
  <c r="U29" i="15"/>
  <c r="R30" i="15"/>
  <c r="U30" i="15"/>
  <c r="R31" i="15"/>
  <c r="U31" i="15"/>
  <c r="R32" i="15"/>
  <c r="U32" i="15"/>
  <c r="R33" i="15"/>
  <c r="U33" i="15"/>
  <c r="R34" i="15"/>
  <c r="U34" i="15"/>
  <c r="R35" i="15"/>
  <c r="U35" i="15"/>
  <c r="R36" i="15"/>
  <c r="U36" i="15"/>
  <c r="R37" i="15"/>
  <c r="U37" i="15"/>
  <c r="R38" i="15"/>
  <c r="U38" i="15"/>
  <c r="R39" i="15"/>
  <c r="U39" i="15"/>
  <c r="R40" i="15"/>
  <c r="U40" i="15"/>
  <c r="R41" i="15"/>
  <c r="U41" i="15"/>
  <c r="R42" i="15"/>
  <c r="U42" i="15"/>
  <c r="R43" i="15"/>
  <c r="U43" i="15"/>
  <c r="R44" i="15"/>
  <c r="U44" i="15"/>
  <c r="R45" i="15"/>
  <c r="U45" i="15"/>
  <c r="R46" i="15"/>
  <c r="U46" i="15"/>
  <c r="R47" i="15"/>
  <c r="U47" i="15"/>
  <c r="R48" i="15"/>
  <c r="U48" i="15"/>
  <c r="R49" i="15"/>
  <c r="U49" i="15"/>
  <c r="R50" i="15"/>
  <c r="U50" i="15"/>
  <c r="R51" i="15"/>
  <c r="U51" i="15"/>
  <c r="R52" i="15"/>
  <c r="U52" i="15"/>
  <c r="R53" i="15"/>
  <c r="U53" i="15"/>
  <c r="R54" i="15"/>
  <c r="U54" i="15"/>
  <c r="R55" i="15"/>
  <c r="U55" i="15"/>
  <c r="R56" i="15"/>
  <c r="U56" i="15"/>
  <c r="R57" i="15"/>
  <c r="U57" i="15"/>
  <c r="R58" i="15"/>
  <c r="U58" i="15"/>
  <c r="R59" i="15"/>
  <c r="U59" i="15"/>
  <c r="R60" i="15"/>
  <c r="U60" i="15"/>
  <c r="R61" i="15"/>
  <c r="U61" i="15"/>
  <c r="R62" i="15"/>
  <c r="U62" i="15"/>
  <c r="R63" i="15"/>
  <c r="U63" i="15"/>
  <c r="R64" i="15"/>
  <c r="U64" i="15"/>
  <c r="R65" i="15"/>
  <c r="U65" i="15"/>
  <c r="R66" i="15"/>
  <c r="U66" i="15"/>
  <c r="R67" i="15"/>
  <c r="U67" i="15"/>
  <c r="R68" i="15"/>
  <c r="U68" i="15"/>
  <c r="R69" i="15"/>
  <c r="U69" i="15"/>
  <c r="R70" i="15"/>
  <c r="U70" i="15"/>
  <c r="R71" i="15"/>
  <c r="U71" i="15"/>
  <c r="R72" i="15"/>
  <c r="U72" i="15"/>
  <c r="R73" i="15"/>
  <c r="U73" i="15"/>
  <c r="R74" i="15"/>
  <c r="U74" i="15"/>
  <c r="R75" i="15"/>
  <c r="U75" i="15"/>
  <c r="R76" i="15"/>
  <c r="U76" i="15"/>
  <c r="R77" i="15"/>
  <c r="U77" i="15"/>
  <c r="R78" i="15"/>
  <c r="U78" i="15"/>
  <c r="R79" i="15"/>
  <c r="U79" i="15"/>
  <c r="R80" i="15"/>
  <c r="U80" i="15"/>
  <c r="R81" i="15"/>
  <c r="U81" i="15"/>
  <c r="R82" i="15"/>
  <c r="U82" i="15"/>
  <c r="R83" i="15"/>
  <c r="U83" i="15"/>
  <c r="R84" i="15"/>
  <c r="U84" i="15"/>
  <c r="R85" i="15"/>
  <c r="U85" i="15"/>
  <c r="R86" i="15"/>
  <c r="U86" i="15"/>
  <c r="R87" i="15"/>
  <c r="U87" i="15"/>
  <c r="R88" i="15"/>
  <c r="U88" i="15"/>
  <c r="R89" i="15"/>
  <c r="U89" i="15"/>
  <c r="R90" i="15"/>
  <c r="U90" i="15"/>
  <c r="R91" i="15"/>
  <c r="U91" i="15"/>
  <c r="R92" i="15"/>
  <c r="U92" i="15"/>
  <c r="R93" i="15"/>
  <c r="U93" i="15"/>
  <c r="R94" i="15"/>
  <c r="U94" i="15"/>
  <c r="Q4" i="15"/>
  <c r="T4" i="15"/>
  <c r="Q5" i="15"/>
  <c r="T5" i="15"/>
  <c r="Q6" i="15"/>
  <c r="T6" i="15"/>
  <c r="Q7" i="15"/>
  <c r="T7" i="15"/>
  <c r="Q8" i="15"/>
  <c r="T8" i="15"/>
  <c r="Q9" i="15"/>
  <c r="T9" i="15"/>
  <c r="Q10" i="15"/>
  <c r="T10" i="15"/>
  <c r="Q11" i="15"/>
  <c r="T11" i="15"/>
  <c r="Q12" i="15"/>
  <c r="T12" i="15"/>
  <c r="Q13" i="15"/>
  <c r="T13" i="15"/>
  <c r="Q14" i="15"/>
  <c r="T14" i="15"/>
  <c r="Q15" i="15"/>
  <c r="T15" i="15"/>
  <c r="Q16" i="15"/>
  <c r="T16" i="15"/>
  <c r="Q17" i="15"/>
  <c r="T17" i="15"/>
  <c r="Q18" i="15"/>
  <c r="T18" i="15"/>
  <c r="Q19" i="15"/>
  <c r="T19" i="15"/>
  <c r="Q20" i="15"/>
  <c r="T20" i="15"/>
  <c r="Q21" i="15"/>
  <c r="T21" i="15"/>
  <c r="Q22" i="15"/>
  <c r="T22" i="15"/>
  <c r="Q23" i="15"/>
  <c r="T23" i="15"/>
  <c r="Q24" i="15"/>
  <c r="T24" i="15"/>
  <c r="Q25" i="15"/>
  <c r="T25" i="15"/>
  <c r="AC25" i="15"/>
  <c r="Q26" i="15"/>
  <c r="T26" i="15"/>
  <c r="Q27" i="15"/>
  <c r="T27" i="15"/>
  <c r="Q28" i="15"/>
  <c r="T28" i="15"/>
  <c r="Q29" i="15"/>
  <c r="T29" i="15"/>
  <c r="Q30" i="15"/>
  <c r="T30" i="15"/>
  <c r="Q31" i="15"/>
  <c r="T31" i="15"/>
  <c r="Q32" i="15"/>
  <c r="T32" i="15"/>
  <c r="Q33" i="15"/>
  <c r="T33" i="15"/>
  <c r="Q34" i="15"/>
  <c r="T34" i="15"/>
  <c r="Q35" i="15"/>
  <c r="T35" i="15"/>
  <c r="Q36" i="15"/>
  <c r="T36" i="15"/>
  <c r="Q37" i="15"/>
  <c r="T37" i="15"/>
  <c r="Q38" i="15"/>
  <c r="T38" i="15"/>
  <c r="Q39" i="15"/>
  <c r="T39" i="15"/>
  <c r="Q40" i="15"/>
  <c r="T40" i="15"/>
  <c r="Q41" i="15"/>
  <c r="T41" i="15"/>
  <c r="AC41" i="15"/>
  <c r="Q42" i="15"/>
  <c r="T42" i="15"/>
  <c r="Q43" i="15"/>
  <c r="T43" i="15"/>
  <c r="Q44" i="15"/>
  <c r="T44" i="15"/>
  <c r="Q45" i="15"/>
  <c r="T45" i="15"/>
  <c r="Q46" i="15"/>
  <c r="T46" i="15"/>
  <c r="Q47" i="15"/>
  <c r="T47" i="15"/>
  <c r="Q48" i="15"/>
  <c r="T48" i="15"/>
  <c r="Q49" i="15"/>
  <c r="T49" i="15"/>
  <c r="Q50" i="15"/>
  <c r="T50" i="15"/>
  <c r="Q51" i="15"/>
  <c r="T51" i="15"/>
  <c r="Q52" i="15"/>
  <c r="T52" i="15"/>
  <c r="Q53" i="15"/>
  <c r="T53" i="15"/>
  <c r="Q54" i="15"/>
  <c r="T54" i="15"/>
  <c r="Q55" i="15"/>
  <c r="T55" i="15"/>
  <c r="Q56" i="15"/>
  <c r="T56" i="15"/>
  <c r="Q57" i="15"/>
  <c r="T57" i="15"/>
  <c r="AC57" i="15"/>
  <c r="Q58" i="15"/>
  <c r="T58" i="15"/>
  <c r="Q59" i="15"/>
  <c r="T59" i="15"/>
  <c r="Q60" i="15"/>
  <c r="T60" i="15"/>
  <c r="Q61" i="15"/>
  <c r="T61" i="15"/>
  <c r="Q62" i="15"/>
  <c r="T62" i="15"/>
  <c r="Q63" i="15"/>
  <c r="T63" i="15"/>
  <c r="Q64" i="15"/>
  <c r="T64" i="15"/>
  <c r="Q65" i="15"/>
  <c r="T65" i="15"/>
  <c r="Q66" i="15"/>
  <c r="T66" i="15"/>
  <c r="Q67" i="15"/>
  <c r="T67" i="15"/>
  <c r="Q68" i="15"/>
  <c r="T68" i="15"/>
  <c r="Q69" i="15"/>
  <c r="T69" i="15"/>
  <c r="Q70" i="15"/>
  <c r="T70" i="15"/>
  <c r="Q71" i="15"/>
  <c r="T71" i="15"/>
  <c r="Q72" i="15"/>
  <c r="T72" i="15"/>
  <c r="Q73" i="15"/>
  <c r="T73" i="15"/>
  <c r="AC73" i="15"/>
  <c r="Q74" i="15"/>
  <c r="T74" i="15"/>
  <c r="Q75" i="15"/>
  <c r="T75" i="15"/>
  <c r="Q76" i="15"/>
  <c r="T76" i="15"/>
  <c r="Q77" i="15"/>
  <c r="T77" i="15"/>
  <c r="Q78" i="15"/>
  <c r="T78" i="15"/>
  <c r="Q79" i="15"/>
  <c r="T79" i="15"/>
  <c r="Q80" i="15"/>
  <c r="T80" i="15"/>
  <c r="Q81" i="15"/>
  <c r="T81" i="15"/>
  <c r="Q82" i="15"/>
  <c r="T82" i="15"/>
  <c r="Q83" i="15"/>
  <c r="T83" i="15"/>
  <c r="Q84" i="15"/>
  <c r="T84" i="15"/>
  <c r="Q85" i="15"/>
  <c r="T85" i="15"/>
  <c r="Q86" i="15"/>
  <c r="T86" i="15"/>
  <c r="Q87" i="15"/>
  <c r="T87" i="15"/>
  <c r="Q88" i="15"/>
  <c r="T88" i="15"/>
  <c r="Q89" i="15"/>
  <c r="T89" i="15"/>
  <c r="Q90" i="15"/>
  <c r="T90" i="15"/>
  <c r="Q91" i="15"/>
  <c r="T91" i="15"/>
  <c r="Q92" i="15"/>
  <c r="T92" i="15"/>
  <c r="Q93" i="15"/>
  <c r="T93" i="15"/>
  <c r="Q94" i="15"/>
  <c r="T94" i="15"/>
  <c r="R3" i="15"/>
  <c r="U3" i="15"/>
  <c r="S3" i="15"/>
  <c r="V3" i="15"/>
  <c r="Q3" i="15"/>
  <c r="T3" i="15"/>
  <c r="A10" i="15"/>
  <c r="A11" i="15"/>
  <c r="A9" i="15"/>
  <c r="BQ3" i="5"/>
  <c r="BR3" i="5"/>
  <c r="BQ4" i="5"/>
  <c r="BR4" i="5"/>
  <c r="BQ5" i="5"/>
  <c r="BR5" i="5"/>
  <c r="BP4" i="5"/>
  <c r="BP5" i="5"/>
  <c r="BP3" i="5"/>
  <c r="BK3" i="5"/>
  <c r="P37" i="16"/>
  <c r="T36" i="16"/>
  <c r="AE60" i="16"/>
  <c r="AA29" i="15"/>
  <c r="AF60" i="16"/>
  <c r="AB29" i="15"/>
  <c r="AD60" i="16"/>
  <c r="Z29" i="15"/>
  <c r="AF47" i="16"/>
  <c r="AB28" i="15"/>
  <c r="AE47" i="16"/>
  <c r="AA28" i="15"/>
  <c r="AD47" i="16"/>
  <c r="Z28" i="15"/>
  <c r="AF34" i="16"/>
  <c r="AB27" i="15"/>
  <c r="AE34" i="16"/>
  <c r="AA27" i="15"/>
  <c r="AD34" i="16"/>
  <c r="Z27" i="15"/>
  <c r="Q196" i="16"/>
  <c r="R196" i="16"/>
  <c r="Q48" i="16"/>
  <c r="R48" i="16"/>
  <c r="Q235" i="16"/>
  <c r="R235" i="16"/>
  <c r="Q100" i="16"/>
  <c r="R100" i="16"/>
  <c r="Q270" i="16"/>
  <c r="R270" i="16"/>
  <c r="Q157" i="16"/>
  <c r="R157" i="16"/>
  <c r="Q17" i="16"/>
  <c r="R17" i="16"/>
  <c r="Q222" i="16"/>
  <c r="R222" i="16"/>
  <c r="Q383" i="16"/>
  <c r="R383" i="16"/>
  <c r="Q252" i="16"/>
  <c r="R252" i="16"/>
  <c r="Q139" i="16"/>
  <c r="R139" i="16"/>
  <c r="Q331" i="16"/>
  <c r="R331" i="16"/>
  <c r="Q183" i="16"/>
  <c r="R183" i="16"/>
  <c r="Q511" i="16"/>
  <c r="R511" i="16"/>
  <c r="Q374" i="16"/>
  <c r="R374" i="16"/>
  <c r="Q414" i="16"/>
  <c r="R414" i="16"/>
  <c r="Q357" i="16"/>
  <c r="R357" i="16"/>
  <c r="Q524" i="16"/>
  <c r="R524" i="16"/>
  <c r="Q537" i="16"/>
  <c r="R537" i="16"/>
  <c r="Q318" i="16"/>
  <c r="R318" i="16"/>
  <c r="Q113" i="16"/>
  <c r="R113" i="16"/>
  <c r="Q279" i="16"/>
  <c r="R279" i="16"/>
  <c r="Q563" i="16"/>
  <c r="R563" i="16"/>
  <c r="Q498" i="16"/>
  <c r="R498" i="16"/>
  <c r="Q550" i="16"/>
  <c r="R550" i="16"/>
  <c r="Q87" i="16"/>
  <c r="R87" i="16"/>
  <c r="Q261" i="16"/>
  <c r="R261" i="16"/>
  <c r="Q453" i="16"/>
  <c r="R453" i="16"/>
  <c r="Q8" i="16"/>
  <c r="R8" i="16"/>
  <c r="Q392" i="16"/>
  <c r="R392" i="16"/>
  <c r="Q35" i="16"/>
  <c r="R35" i="16"/>
  <c r="Q74" i="16"/>
  <c r="R74" i="16"/>
  <c r="Q427" i="16"/>
  <c r="R427" i="16"/>
  <c r="Q130" i="16"/>
  <c r="R130" i="16"/>
  <c r="Q170" i="16"/>
  <c r="R170" i="16"/>
  <c r="Q305" i="16"/>
  <c r="R305" i="16"/>
  <c r="Q209" i="16"/>
  <c r="R209" i="16"/>
  <c r="Q479" i="16"/>
  <c r="R479" i="16"/>
  <c r="Q401" i="16"/>
  <c r="R401" i="16"/>
  <c r="Q440" i="16"/>
  <c r="R440" i="16"/>
  <c r="Q292" i="16"/>
  <c r="R292" i="16"/>
  <c r="Q148" i="16"/>
  <c r="R148" i="16"/>
  <c r="Q344" i="16"/>
  <c r="R344" i="16"/>
  <c r="Q26" i="16"/>
  <c r="R26" i="16"/>
  <c r="Q61" i="16"/>
  <c r="R61" i="16"/>
  <c r="Q466" i="16"/>
  <c r="R466" i="16"/>
  <c r="AC89" i="15"/>
  <c r="AM41" i="12"/>
  <c r="AJ31" i="12"/>
  <c r="AJ42" i="12"/>
  <c r="AL40" i="12"/>
  <c r="AK17" i="12"/>
  <c r="AV42" i="12"/>
  <c r="AM40" i="12"/>
  <c r="AJ30" i="12"/>
  <c r="AK40" i="12"/>
  <c r="AJ27" i="12"/>
  <c r="AK42" i="12"/>
  <c r="AJ28" i="12"/>
  <c r="AL43" i="12"/>
  <c r="AX41" i="12"/>
  <c r="AX42" i="12"/>
  <c r="AS41" i="12"/>
  <c r="AS42" i="12"/>
  <c r="AS43" i="12"/>
  <c r="AT42" i="12"/>
  <c r="AT41" i="12"/>
  <c r="A20" i="15"/>
  <c r="AK43" i="12"/>
  <c r="AJ41" i="12"/>
  <c r="AW41" i="12"/>
  <c r="AU41" i="12"/>
  <c r="AU42" i="12"/>
  <c r="AC3" i="14"/>
  <c r="AH29" i="12"/>
  <c r="AH40" i="12"/>
  <c r="AH30" i="12"/>
  <c r="AH41" i="12"/>
  <c r="AH31" i="12"/>
  <c r="AH42" i="12"/>
  <c r="AH32" i="12"/>
  <c r="AH43" i="12"/>
  <c r="AI31" i="12"/>
  <c r="AI42" i="12"/>
  <c r="AI29" i="12"/>
  <c r="AI40" i="12"/>
  <c r="AI32" i="12"/>
  <c r="AI43" i="12"/>
  <c r="AI27" i="12"/>
  <c r="AI30" i="12"/>
  <c r="AI41" i="12"/>
  <c r="AI28" i="12"/>
  <c r="AC9" i="15"/>
  <c r="AC90" i="15"/>
  <c r="AC86" i="15"/>
  <c r="AC70" i="15"/>
  <c r="AC54" i="15"/>
  <c r="AC38" i="15"/>
  <c r="AC22" i="15"/>
  <c r="AC6" i="15"/>
  <c r="AC63" i="15"/>
  <c r="AC47" i="15"/>
  <c r="AC31" i="15"/>
  <c r="AC15" i="15"/>
  <c r="AC79" i="15"/>
  <c r="AK15" i="12"/>
  <c r="AK16" i="12"/>
  <c r="AC52" i="15"/>
  <c r="AC36" i="15"/>
  <c r="AC84" i="15"/>
  <c r="AC77" i="15"/>
  <c r="AC61" i="15"/>
  <c r="AC45" i="15"/>
  <c r="AC93" i="15"/>
  <c r="AC68" i="15"/>
  <c r="AC66" i="15"/>
  <c r="AC50" i="15"/>
  <c r="AC34" i="15"/>
  <c r="AC18" i="15"/>
  <c r="AC82" i="15"/>
  <c r="AC74" i="15"/>
  <c r="AC58" i="15"/>
  <c r="AC42" i="15"/>
  <c r="AC26" i="15"/>
  <c r="AC10" i="15"/>
  <c r="AC85" i="15"/>
  <c r="AC69" i="15"/>
  <c r="AC53" i="15"/>
  <c r="AC37" i="15"/>
  <c r="AC21" i="15"/>
  <c r="AC5" i="15"/>
  <c r="AC20" i="15"/>
  <c r="AC4" i="15"/>
  <c r="AC3" i="15"/>
  <c r="AC13" i="15"/>
  <c r="AC88" i="15"/>
  <c r="AC56" i="15"/>
  <c r="AC40" i="15"/>
  <c r="AC24" i="15"/>
  <c r="AC8" i="15"/>
  <c r="AC72" i="15"/>
  <c r="AC83" i="15"/>
  <c r="AC67" i="15"/>
  <c r="AC51" i="15"/>
  <c r="AC35" i="15"/>
  <c r="AC19" i="15"/>
  <c r="AC81" i="15"/>
  <c r="AC17" i="15"/>
  <c r="AC80" i="15"/>
  <c r="AC64" i="15"/>
  <c r="AC48" i="15"/>
  <c r="AC32" i="15"/>
  <c r="AC16" i="15"/>
  <c r="AC49" i="15"/>
  <c r="AC94" i="15"/>
  <c r="AC78" i="15"/>
  <c r="AC62" i="15"/>
  <c r="AC46" i="15"/>
  <c r="AC30" i="15"/>
  <c r="AC14" i="15"/>
  <c r="AC33" i="15"/>
  <c r="AC65" i="15"/>
  <c r="AC92" i="15"/>
  <c r="AC76" i="15"/>
  <c r="AC60" i="15"/>
  <c r="AC44" i="15"/>
  <c r="AC12" i="15"/>
  <c r="AC91" i="15"/>
  <c r="AC75" i="15"/>
  <c r="AC59" i="15"/>
  <c r="AC43" i="15"/>
  <c r="AC11" i="15"/>
  <c r="AC87" i="15"/>
  <c r="AC71" i="15"/>
  <c r="AC55" i="15"/>
  <c r="AC39" i="15"/>
  <c r="AC23" i="15"/>
  <c r="AC7" i="15"/>
  <c r="A17" i="15"/>
  <c r="A18" i="15"/>
  <c r="A21" i="15"/>
  <c r="A22" i="15"/>
  <c r="A19" i="15"/>
  <c r="AV43" i="12"/>
  <c r="AT38" i="12"/>
  <c r="AC29" i="15"/>
  <c r="AC28" i="15"/>
  <c r="AW38" i="12"/>
  <c r="AC27" i="15"/>
  <c r="P38" i="16"/>
  <c r="T37" i="16"/>
  <c r="AT43" i="12"/>
  <c r="Q441" i="16"/>
  <c r="R441" i="16"/>
  <c r="Q75" i="16"/>
  <c r="R75" i="16"/>
  <c r="Q499" i="16"/>
  <c r="R499" i="16"/>
  <c r="Q415" i="16"/>
  <c r="R415" i="16"/>
  <c r="Q223" i="16"/>
  <c r="R223" i="16"/>
  <c r="Q402" i="16"/>
  <c r="R402" i="16"/>
  <c r="Q36" i="16"/>
  <c r="R36" i="16"/>
  <c r="Q564" i="16"/>
  <c r="R564" i="16"/>
  <c r="Q375" i="16"/>
  <c r="R375" i="16"/>
  <c r="Q18" i="16"/>
  <c r="R18" i="16"/>
  <c r="Q467" i="16"/>
  <c r="R467" i="16"/>
  <c r="Q480" i="16"/>
  <c r="R480" i="16"/>
  <c r="Q393" i="16"/>
  <c r="R393" i="16"/>
  <c r="Q280" i="16"/>
  <c r="R280" i="16"/>
  <c r="Q512" i="16"/>
  <c r="R512" i="16"/>
  <c r="Q158" i="16"/>
  <c r="R158" i="16"/>
  <c r="Q62" i="16"/>
  <c r="R62" i="16"/>
  <c r="Q210" i="16"/>
  <c r="R210" i="16"/>
  <c r="Q9" i="16"/>
  <c r="R9" i="16"/>
  <c r="Q114" i="16"/>
  <c r="R114" i="16"/>
  <c r="Q184" i="16"/>
  <c r="R184" i="16"/>
  <c r="Q271" i="16"/>
  <c r="R271" i="16"/>
  <c r="Q27" i="16"/>
  <c r="R27" i="16"/>
  <c r="Q306" i="16"/>
  <c r="R306" i="16"/>
  <c r="Q454" i="16"/>
  <c r="R454" i="16"/>
  <c r="Q319" i="16"/>
  <c r="R319" i="16"/>
  <c r="Q332" i="16"/>
  <c r="R332" i="16"/>
  <c r="Q101" i="16"/>
  <c r="R101" i="16"/>
  <c r="Q345" i="16"/>
  <c r="R345" i="16"/>
  <c r="Q171" i="16"/>
  <c r="R171" i="16"/>
  <c r="Q262" i="16"/>
  <c r="R262" i="16"/>
  <c r="Q538" i="16"/>
  <c r="R538" i="16"/>
  <c r="Q140" i="16"/>
  <c r="R140" i="16"/>
  <c r="Q236" i="16"/>
  <c r="R236" i="16"/>
  <c r="Q149" i="16"/>
  <c r="R149" i="16"/>
  <c r="Q131" i="16"/>
  <c r="R131" i="16"/>
  <c r="Q88" i="16"/>
  <c r="R88" i="16"/>
  <c r="Q525" i="16"/>
  <c r="R525" i="16"/>
  <c r="Q253" i="16"/>
  <c r="R253" i="16"/>
  <c r="Q49" i="16"/>
  <c r="R49" i="16"/>
  <c r="Q293" i="16"/>
  <c r="R293" i="16"/>
  <c r="Q428" i="16"/>
  <c r="R428" i="16"/>
  <c r="Q551" i="16"/>
  <c r="R551" i="16"/>
  <c r="Q358" i="16"/>
  <c r="R358" i="16"/>
  <c r="Q384" i="16"/>
  <c r="R384" i="16"/>
  <c r="Q197" i="16"/>
  <c r="R197" i="16"/>
  <c r="AV39" i="12"/>
  <c r="AU38" i="12"/>
  <c r="AU43" i="12"/>
  <c r="AI38" i="12"/>
  <c r="AU39" i="12"/>
  <c r="AJ39" i="12"/>
  <c r="AS39" i="12"/>
  <c r="AK38" i="12"/>
  <c r="AW43" i="12"/>
  <c r="AM38" i="12"/>
  <c r="AS40" i="12"/>
  <c r="AV38" i="12"/>
  <c r="AK39" i="12"/>
  <c r="AT40" i="12"/>
  <c r="AX40" i="12"/>
  <c r="AW39" i="12"/>
  <c r="AX39" i="12"/>
  <c r="AJ38" i="12"/>
  <c r="AH39" i="12"/>
  <c r="AV40" i="12"/>
  <c r="AL39" i="12"/>
  <c r="AX38" i="12"/>
  <c r="AW40" i="12"/>
  <c r="AM39" i="12"/>
  <c r="AL38" i="12"/>
  <c r="K13" i="11"/>
  <c r="E13" i="11"/>
  <c r="M14" i="11"/>
  <c r="L14" i="11"/>
  <c r="K14" i="11"/>
  <c r="J14" i="11"/>
  <c r="I14" i="11"/>
  <c r="G14" i="11"/>
  <c r="F14" i="11"/>
  <c r="E14" i="11"/>
  <c r="K17" i="10"/>
  <c r="K18" i="10"/>
  <c r="K19" i="10"/>
  <c r="K20" i="10"/>
  <c r="K21" i="10"/>
  <c r="K22" i="10"/>
  <c r="K23" i="10"/>
  <c r="K24" i="10"/>
  <c r="K25" i="10"/>
  <c r="K26" i="10"/>
  <c r="J17" i="10"/>
  <c r="J18" i="10"/>
  <c r="J19" i="10"/>
  <c r="J20" i="10"/>
  <c r="J21" i="10"/>
  <c r="J22" i="10"/>
  <c r="J23" i="10"/>
  <c r="J24" i="10"/>
  <c r="J25" i="10"/>
  <c r="J26" i="10"/>
  <c r="I17" i="10"/>
  <c r="I18" i="10"/>
  <c r="I19" i="10"/>
  <c r="I20" i="10"/>
  <c r="I21" i="10"/>
  <c r="I22" i="10"/>
  <c r="I23" i="10"/>
  <c r="I24" i="10"/>
  <c r="I25" i="10"/>
  <c r="I26" i="10"/>
  <c r="K16" i="10"/>
  <c r="J16" i="10"/>
  <c r="I16" i="10"/>
  <c r="P39" i="16"/>
  <c r="T38" i="16"/>
  <c r="Q50" i="16"/>
  <c r="R50" i="16"/>
  <c r="Q539" i="16"/>
  <c r="R539" i="16"/>
  <c r="Q307" i="16"/>
  <c r="R307" i="16"/>
  <c r="Q159" i="16"/>
  <c r="R159" i="16"/>
  <c r="Q565" i="16"/>
  <c r="R565" i="16"/>
  <c r="Q254" i="16"/>
  <c r="R254" i="16"/>
  <c r="Q263" i="16"/>
  <c r="R263" i="16"/>
  <c r="Q28" i="16"/>
  <c r="R28" i="16"/>
  <c r="Q513" i="16"/>
  <c r="R513" i="16"/>
  <c r="Q37" i="16"/>
  <c r="R37" i="16"/>
  <c r="Q198" i="16"/>
  <c r="R198" i="16"/>
  <c r="Q526" i="16"/>
  <c r="R526" i="16"/>
  <c r="Q172" i="16"/>
  <c r="R172" i="16"/>
  <c r="Q272" i="16"/>
  <c r="R272" i="16"/>
  <c r="Q281" i="16"/>
  <c r="R281" i="16"/>
  <c r="Q403" i="16"/>
  <c r="R403" i="16"/>
  <c r="Q385" i="16"/>
  <c r="R385" i="16"/>
  <c r="Q89" i="16"/>
  <c r="R89" i="16"/>
  <c r="Q346" i="16"/>
  <c r="R346" i="16"/>
  <c r="Q185" i="16"/>
  <c r="R185" i="16"/>
  <c r="Q394" i="16"/>
  <c r="R394" i="16"/>
  <c r="Q224" i="16"/>
  <c r="R224" i="16"/>
  <c r="Q359" i="16"/>
  <c r="R359" i="16"/>
  <c r="Q132" i="16"/>
  <c r="R132" i="16"/>
  <c r="Q102" i="16"/>
  <c r="R102" i="16"/>
  <c r="Q115" i="16"/>
  <c r="R115" i="16"/>
  <c r="Q481" i="16"/>
  <c r="R481" i="16"/>
  <c r="Q416" i="16"/>
  <c r="R416" i="16"/>
  <c r="Q552" i="16"/>
  <c r="R552" i="16"/>
  <c r="Q150" i="16"/>
  <c r="R150" i="16"/>
  <c r="Q333" i="16"/>
  <c r="R333" i="16"/>
  <c r="Q10" i="16"/>
  <c r="R10" i="16"/>
  <c r="Q468" i="16"/>
  <c r="R468" i="16"/>
  <c r="Q500" i="16"/>
  <c r="R500" i="16"/>
  <c r="Q429" i="16"/>
  <c r="R429" i="16"/>
  <c r="Q237" i="16"/>
  <c r="R237" i="16"/>
  <c r="Q320" i="16"/>
  <c r="R320" i="16"/>
  <c r="Q211" i="16"/>
  <c r="R211" i="16"/>
  <c r="Q19" i="16"/>
  <c r="R19" i="16"/>
  <c r="Q76" i="16"/>
  <c r="R76" i="16"/>
  <c r="Q294" i="16"/>
  <c r="R294" i="16"/>
  <c r="Q141" i="16"/>
  <c r="R141" i="16"/>
  <c r="Q455" i="16"/>
  <c r="R455" i="16"/>
  <c r="Q63" i="16"/>
  <c r="R63" i="16"/>
  <c r="Q376" i="16"/>
  <c r="R376" i="16"/>
  <c r="Q442" i="16"/>
  <c r="R442" i="16"/>
  <c r="V11" i="14"/>
  <c r="F4" i="14"/>
  <c r="CQ4" i="14"/>
  <c r="CQ15" i="14"/>
  <c r="CQ26" i="14"/>
  <c r="CQ37" i="14"/>
  <c r="CQ48" i="14"/>
  <c r="CQ59" i="14"/>
  <c r="CQ70" i="14"/>
  <c r="CQ81" i="14"/>
  <c r="F5" i="14"/>
  <c r="CQ5" i="14"/>
  <c r="CQ16" i="14"/>
  <c r="CQ27" i="14"/>
  <c r="CQ38" i="14"/>
  <c r="CQ49" i="14"/>
  <c r="CQ60" i="14"/>
  <c r="CQ71" i="14"/>
  <c r="CQ82" i="14"/>
  <c r="F6" i="14"/>
  <c r="F7" i="14"/>
  <c r="CQ7" i="14"/>
  <c r="CQ18" i="14"/>
  <c r="CQ29" i="14"/>
  <c r="CQ40" i="14"/>
  <c r="CQ51" i="14"/>
  <c r="CQ62" i="14"/>
  <c r="CQ73" i="14"/>
  <c r="CQ84" i="14"/>
  <c r="F8" i="14"/>
  <c r="CQ8" i="14"/>
  <c r="CQ19" i="14"/>
  <c r="CQ30" i="14"/>
  <c r="CQ41" i="14"/>
  <c r="CQ52" i="14"/>
  <c r="CQ63" i="14"/>
  <c r="CQ74" i="14"/>
  <c r="CQ85" i="14"/>
  <c r="F9" i="14"/>
  <c r="CQ9" i="14"/>
  <c r="CQ20" i="14"/>
  <c r="CQ31" i="14"/>
  <c r="CQ42" i="14"/>
  <c r="CQ53" i="14"/>
  <c r="CQ64" i="14"/>
  <c r="CQ75" i="14"/>
  <c r="CQ86" i="14"/>
  <c r="F10" i="14"/>
  <c r="CQ10" i="14"/>
  <c r="CQ21" i="14"/>
  <c r="CQ32" i="14"/>
  <c r="CQ43" i="14"/>
  <c r="CQ54" i="14"/>
  <c r="CQ65" i="14"/>
  <c r="CQ76" i="14"/>
  <c r="CQ87" i="14"/>
  <c r="F11" i="14"/>
  <c r="CQ11" i="14"/>
  <c r="CQ22" i="14"/>
  <c r="CQ33" i="14"/>
  <c r="CQ44" i="14"/>
  <c r="CQ55" i="14"/>
  <c r="CQ66" i="14"/>
  <c r="CQ77" i="14"/>
  <c r="CQ88" i="14"/>
  <c r="F12" i="14"/>
  <c r="CQ12" i="14"/>
  <c r="CQ23" i="14"/>
  <c r="CQ34" i="14"/>
  <c r="CQ45" i="14"/>
  <c r="CQ56" i="14"/>
  <c r="CQ67" i="14"/>
  <c r="CQ78" i="14"/>
  <c r="CQ89" i="14"/>
  <c r="CQ3" i="14"/>
  <c r="CQ14" i="14"/>
  <c r="CQ25" i="14"/>
  <c r="CQ36" i="14"/>
  <c r="CQ47" i="14"/>
  <c r="CQ58" i="14"/>
  <c r="CQ69" i="14"/>
  <c r="CQ80" i="14"/>
  <c r="E4" i="14"/>
  <c r="E5" i="14"/>
  <c r="BM5" i="14"/>
  <c r="E6" i="14"/>
  <c r="E7" i="14"/>
  <c r="E8" i="14"/>
  <c r="CP8" i="14"/>
  <c r="E9" i="14"/>
  <c r="CP9" i="14"/>
  <c r="CP20" i="14"/>
  <c r="CP31" i="14"/>
  <c r="CP42" i="14"/>
  <c r="E10" i="14"/>
  <c r="E11" i="14"/>
  <c r="CP11" i="14"/>
  <c r="CP22" i="14"/>
  <c r="CP33" i="14"/>
  <c r="CP44" i="14"/>
  <c r="E12" i="14"/>
  <c r="CP12" i="14"/>
  <c r="CP23" i="14"/>
  <c r="CP34" i="14"/>
  <c r="CP45" i="14"/>
  <c r="E3" i="14"/>
  <c r="AH9" i="14"/>
  <c r="BL9" i="14"/>
  <c r="CO9" i="14"/>
  <c r="AH10" i="14"/>
  <c r="BL10" i="14"/>
  <c r="CO10" i="14"/>
  <c r="AH11" i="14"/>
  <c r="BL11" i="14"/>
  <c r="CO11" i="14"/>
  <c r="AH12" i="14"/>
  <c r="BL12" i="14"/>
  <c r="CO12" i="14"/>
  <c r="P40" i="16"/>
  <c r="T39" i="16"/>
  <c r="CQ6" i="14"/>
  <c r="CQ17" i="14"/>
  <c r="CQ28" i="14"/>
  <c r="CQ39" i="14"/>
  <c r="CQ50" i="14"/>
  <c r="CQ61" i="14"/>
  <c r="CQ72" i="14"/>
  <c r="CQ83" i="14"/>
  <c r="Q77" i="16"/>
  <c r="R77" i="16"/>
  <c r="Q11" i="16"/>
  <c r="R11" i="16"/>
  <c r="Q133" i="16"/>
  <c r="R133" i="16"/>
  <c r="Q404" i="16"/>
  <c r="R404" i="16"/>
  <c r="Q29" i="16"/>
  <c r="R29" i="16"/>
  <c r="Q20" i="16"/>
  <c r="R20" i="16"/>
  <c r="Q334" i="16"/>
  <c r="R334" i="16"/>
  <c r="Q360" i="16"/>
  <c r="R360" i="16"/>
  <c r="Q282" i="16"/>
  <c r="R282" i="16"/>
  <c r="Q264" i="16"/>
  <c r="R264" i="16"/>
  <c r="Q443" i="16"/>
  <c r="R443" i="16"/>
  <c r="Q212" i="16"/>
  <c r="R212" i="16"/>
  <c r="Q151" i="16"/>
  <c r="R151" i="16"/>
  <c r="Q225" i="16"/>
  <c r="R225" i="16"/>
  <c r="Q273" i="16"/>
  <c r="R273" i="16"/>
  <c r="Q255" i="16"/>
  <c r="R255" i="16"/>
  <c r="Q377" i="16"/>
  <c r="R377" i="16"/>
  <c r="Q321" i="16"/>
  <c r="R321" i="16"/>
  <c r="Q553" i="16"/>
  <c r="R553" i="16"/>
  <c r="Q395" i="16"/>
  <c r="R395" i="16"/>
  <c r="Q173" i="16"/>
  <c r="R173" i="16"/>
  <c r="Q566" i="16"/>
  <c r="R566" i="16"/>
  <c r="Q64" i="16"/>
  <c r="R64" i="16"/>
  <c r="Q238" i="16"/>
  <c r="R238" i="16"/>
  <c r="Q417" i="16"/>
  <c r="R417" i="16"/>
  <c r="Q186" i="16"/>
  <c r="R186" i="16"/>
  <c r="Q527" i="16"/>
  <c r="R527" i="16"/>
  <c r="Q160" i="16"/>
  <c r="R160" i="16"/>
  <c r="Q456" i="16"/>
  <c r="R456" i="16"/>
  <c r="Q430" i="16"/>
  <c r="R430" i="16"/>
  <c r="Q482" i="16"/>
  <c r="R482" i="16"/>
  <c r="Q347" i="16"/>
  <c r="R347" i="16"/>
  <c r="Q199" i="16"/>
  <c r="R199" i="16"/>
  <c r="Q308" i="16"/>
  <c r="R308" i="16"/>
  <c r="Q142" i="16"/>
  <c r="R142" i="16"/>
  <c r="Q501" i="16"/>
  <c r="R501" i="16"/>
  <c r="Q116" i="16"/>
  <c r="R116" i="16"/>
  <c r="Q90" i="16"/>
  <c r="R90" i="16"/>
  <c r="Q38" i="16"/>
  <c r="R38" i="16"/>
  <c r="Q540" i="16"/>
  <c r="R540" i="16"/>
  <c r="Q295" i="16"/>
  <c r="R295" i="16"/>
  <c r="Q469" i="16"/>
  <c r="R469" i="16"/>
  <c r="Q103" i="16"/>
  <c r="R103" i="16"/>
  <c r="Q386" i="16"/>
  <c r="R386" i="16"/>
  <c r="Q514" i="16"/>
  <c r="R514" i="16"/>
  <c r="Q51" i="16"/>
  <c r="R51" i="16"/>
  <c r="W11" i="14"/>
  <c r="CP10" i="14"/>
  <c r="CP21" i="14"/>
  <c r="CP32" i="14"/>
  <c r="CP19" i="14"/>
  <c r="CP30" i="14"/>
  <c r="CP41" i="14"/>
  <c r="CP52" i="14"/>
  <c r="CP7" i="14"/>
  <c r="BM7" i="14"/>
  <c r="CP6" i="14"/>
  <c r="CP17" i="14"/>
  <c r="CP28" i="14"/>
  <c r="CP39" i="14"/>
  <c r="CP50" i="14"/>
  <c r="BM6" i="14"/>
  <c r="CP5" i="14"/>
  <c r="CP4" i="14"/>
  <c r="BM4" i="14"/>
  <c r="BM15" i="14"/>
  <c r="BM26" i="14"/>
  <c r="BM37" i="14"/>
  <c r="DG7" i="14"/>
  <c r="DG4" i="14"/>
  <c r="CO6" i="14"/>
  <c r="CO7" i="14"/>
  <c r="CO5" i="14"/>
  <c r="CP3" i="14"/>
  <c r="BM3" i="14"/>
  <c r="CO4" i="14"/>
  <c r="AZ12" i="14"/>
  <c r="AZ8" i="14"/>
  <c r="CO3" i="14"/>
  <c r="CP55" i="14"/>
  <c r="CP56" i="14"/>
  <c r="CP53" i="14"/>
  <c r="CP43" i="14"/>
  <c r="E21" i="14"/>
  <c r="AI10" i="14"/>
  <c r="AI21" i="14"/>
  <c r="AI32" i="14"/>
  <c r="AI43" i="14"/>
  <c r="AI54" i="14"/>
  <c r="AI65" i="14"/>
  <c r="AI76" i="14"/>
  <c r="AI87" i="14"/>
  <c r="BM10" i="14"/>
  <c r="F15" i="14"/>
  <c r="F26" i="14"/>
  <c r="F37" i="14"/>
  <c r="F48" i="14"/>
  <c r="F59" i="14"/>
  <c r="F70" i="14"/>
  <c r="F81" i="14"/>
  <c r="BN15" i="14"/>
  <c r="BN26" i="14"/>
  <c r="BN37" i="14"/>
  <c r="BN48" i="14"/>
  <c r="BN59" i="14"/>
  <c r="BN70" i="14"/>
  <c r="BN81" i="14"/>
  <c r="AJ4" i="14"/>
  <c r="AJ15" i="14"/>
  <c r="AJ26" i="14"/>
  <c r="AJ37" i="14"/>
  <c r="AJ48" i="14"/>
  <c r="AJ59" i="14"/>
  <c r="AJ70" i="14"/>
  <c r="AJ81" i="14"/>
  <c r="E20" i="14"/>
  <c r="E31" i="14"/>
  <c r="E42" i="14"/>
  <c r="E53" i="14"/>
  <c r="E64" i="14"/>
  <c r="E75" i="14"/>
  <c r="E86" i="14"/>
  <c r="BM9" i="14"/>
  <c r="AI20" i="14"/>
  <c r="AI31" i="14"/>
  <c r="AI42" i="14"/>
  <c r="AI53" i="14"/>
  <c r="AI64" i="14"/>
  <c r="AI75" i="14"/>
  <c r="AI86" i="14"/>
  <c r="BG3" i="14"/>
  <c r="CK3" i="14"/>
  <c r="E19" i="14"/>
  <c r="E30" i="14"/>
  <c r="E41" i="14"/>
  <c r="E52" i="14"/>
  <c r="E63" i="14"/>
  <c r="E74" i="14"/>
  <c r="E85" i="14"/>
  <c r="BM8" i="14"/>
  <c r="AI19" i="14"/>
  <c r="AI30" i="14"/>
  <c r="AI41" i="14"/>
  <c r="AI52" i="14"/>
  <c r="AI63" i="14"/>
  <c r="AI74" i="14"/>
  <c r="AI85" i="14"/>
  <c r="E16" i="14"/>
  <c r="E27" i="14"/>
  <c r="E38" i="14"/>
  <c r="E49" i="14"/>
  <c r="E60" i="14"/>
  <c r="E71" i="14"/>
  <c r="E82" i="14"/>
  <c r="AI5" i="14"/>
  <c r="AI16" i="14"/>
  <c r="AI27" i="14"/>
  <c r="AI38" i="14"/>
  <c r="AI49" i="14"/>
  <c r="AI60" i="14"/>
  <c r="AI71" i="14"/>
  <c r="AI82" i="14"/>
  <c r="E15" i="14"/>
  <c r="E26" i="14"/>
  <c r="E37" i="14"/>
  <c r="E48" i="14"/>
  <c r="E59" i="14"/>
  <c r="E70" i="14"/>
  <c r="E81" i="14"/>
  <c r="AI4" i="14"/>
  <c r="AI15" i="14"/>
  <c r="AI26" i="14"/>
  <c r="AI37" i="14"/>
  <c r="AI48" i="14"/>
  <c r="AI59" i="14"/>
  <c r="AI70" i="14"/>
  <c r="AI81" i="14"/>
  <c r="E17" i="14"/>
  <c r="E28" i="14"/>
  <c r="E39" i="14"/>
  <c r="E50" i="14"/>
  <c r="E61" i="14"/>
  <c r="E72" i="14"/>
  <c r="E83" i="14"/>
  <c r="AI6" i="14"/>
  <c r="AI17" i="14"/>
  <c r="AI28" i="14"/>
  <c r="AI39" i="14"/>
  <c r="AI50" i="14"/>
  <c r="AI61" i="14"/>
  <c r="AI72" i="14"/>
  <c r="AI83" i="14"/>
  <c r="CD7" i="14"/>
  <c r="CD4" i="14"/>
  <c r="F14" i="14"/>
  <c r="F25" i="14"/>
  <c r="F36" i="14"/>
  <c r="F47" i="14"/>
  <c r="F58" i="14"/>
  <c r="F69" i="14"/>
  <c r="F80" i="14"/>
  <c r="AJ3" i="14"/>
  <c r="AJ14" i="14"/>
  <c r="AJ25" i="14"/>
  <c r="AJ36" i="14"/>
  <c r="AJ47" i="14"/>
  <c r="AJ58" i="14"/>
  <c r="AJ69" i="14"/>
  <c r="AJ80" i="14"/>
  <c r="BN3" i="14"/>
  <c r="BN14" i="14"/>
  <c r="BN25" i="14"/>
  <c r="BN36" i="14"/>
  <c r="BN47" i="14"/>
  <c r="BN58" i="14"/>
  <c r="BN69" i="14"/>
  <c r="BN80" i="14"/>
  <c r="AH8" i="14"/>
  <c r="BL8" i="14"/>
  <c r="CO8" i="14"/>
  <c r="F23" i="14"/>
  <c r="F34" i="14"/>
  <c r="F45" i="14"/>
  <c r="F56" i="14"/>
  <c r="F67" i="14"/>
  <c r="F78" i="14"/>
  <c r="F89" i="14"/>
  <c r="AJ12" i="14"/>
  <c r="AJ23" i="14"/>
  <c r="AJ34" i="14"/>
  <c r="AJ45" i="14"/>
  <c r="AJ56" i="14"/>
  <c r="AJ67" i="14"/>
  <c r="AJ78" i="14"/>
  <c r="AJ89" i="14"/>
  <c r="BN12" i="14"/>
  <c r="BN23" i="14"/>
  <c r="BN34" i="14"/>
  <c r="BN45" i="14"/>
  <c r="BN56" i="14"/>
  <c r="BN67" i="14"/>
  <c r="BN78" i="14"/>
  <c r="BN89" i="14"/>
  <c r="BL7" i="14"/>
  <c r="F22" i="14"/>
  <c r="F33" i="14"/>
  <c r="F44" i="14"/>
  <c r="F55" i="14"/>
  <c r="F66" i="14"/>
  <c r="F77" i="14"/>
  <c r="F88" i="14"/>
  <c r="AJ11" i="14"/>
  <c r="AJ22" i="14"/>
  <c r="AJ33" i="14"/>
  <c r="AJ44" i="14"/>
  <c r="AJ55" i="14"/>
  <c r="AJ66" i="14"/>
  <c r="AJ77" i="14"/>
  <c r="AJ88" i="14"/>
  <c r="BN11" i="14"/>
  <c r="BN22" i="14"/>
  <c r="BN33" i="14"/>
  <c r="BN44" i="14"/>
  <c r="BN55" i="14"/>
  <c r="BN66" i="14"/>
  <c r="BN77" i="14"/>
  <c r="BN88" i="14"/>
  <c r="BL6" i="14"/>
  <c r="F21" i="14"/>
  <c r="F32" i="14"/>
  <c r="F43" i="14"/>
  <c r="F54" i="14"/>
  <c r="F65" i="14"/>
  <c r="F76" i="14"/>
  <c r="F87" i="14"/>
  <c r="AJ10" i="14"/>
  <c r="AJ21" i="14"/>
  <c r="AJ32" i="14"/>
  <c r="AJ43" i="14"/>
  <c r="AJ54" i="14"/>
  <c r="AJ65" i="14"/>
  <c r="AJ76" i="14"/>
  <c r="AJ87" i="14"/>
  <c r="BN10" i="14"/>
  <c r="BN21" i="14"/>
  <c r="BN32" i="14"/>
  <c r="BN43" i="14"/>
  <c r="BN54" i="14"/>
  <c r="BN65" i="14"/>
  <c r="BN76" i="14"/>
  <c r="BN87" i="14"/>
  <c r="BL5" i="14"/>
  <c r="F20" i="14"/>
  <c r="F31" i="14"/>
  <c r="F42" i="14"/>
  <c r="F53" i="14"/>
  <c r="F64" i="14"/>
  <c r="F75" i="14"/>
  <c r="F86" i="14"/>
  <c r="BN9" i="14"/>
  <c r="BN20" i="14"/>
  <c r="BN31" i="14"/>
  <c r="BN42" i="14"/>
  <c r="BN53" i="14"/>
  <c r="BN64" i="14"/>
  <c r="BN75" i="14"/>
  <c r="BN86" i="14"/>
  <c r="AJ9" i="14"/>
  <c r="AJ20" i="14"/>
  <c r="AJ31" i="14"/>
  <c r="AJ42" i="14"/>
  <c r="AJ53" i="14"/>
  <c r="AJ64" i="14"/>
  <c r="AJ75" i="14"/>
  <c r="AJ86" i="14"/>
  <c r="BL4" i="14"/>
  <c r="F19" i="14"/>
  <c r="F30" i="14"/>
  <c r="F41" i="14"/>
  <c r="F52" i="14"/>
  <c r="F63" i="14"/>
  <c r="F74" i="14"/>
  <c r="F85" i="14"/>
  <c r="BN8" i="14"/>
  <c r="BN19" i="14"/>
  <c r="BN30" i="14"/>
  <c r="BN41" i="14"/>
  <c r="BN52" i="14"/>
  <c r="BN63" i="14"/>
  <c r="BN74" i="14"/>
  <c r="BN85" i="14"/>
  <c r="AJ8" i="14"/>
  <c r="AJ19" i="14"/>
  <c r="AJ30" i="14"/>
  <c r="AJ41" i="14"/>
  <c r="AJ52" i="14"/>
  <c r="AJ63" i="14"/>
  <c r="AJ74" i="14"/>
  <c r="AJ85" i="14"/>
  <c r="E18" i="14"/>
  <c r="E29" i="14"/>
  <c r="E40" i="14"/>
  <c r="E51" i="14"/>
  <c r="E62" i="14"/>
  <c r="E73" i="14"/>
  <c r="E84" i="14"/>
  <c r="AI7" i="14"/>
  <c r="AI18" i="14"/>
  <c r="AI29" i="14"/>
  <c r="AI40" i="14"/>
  <c r="AI51" i="14"/>
  <c r="AI62" i="14"/>
  <c r="AI73" i="14"/>
  <c r="AI84" i="14"/>
  <c r="E14" i="14"/>
  <c r="E25" i="14"/>
  <c r="E36" i="14"/>
  <c r="E47" i="14"/>
  <c r="E58" i="14"/>
  <c r="E69" i="14"/>
  <c r="E80" i="14"/>
  <c r="AI3" i="14"/>
  <c r="AI14" i="14"/>
  <c r="AI25" i="14"/>
  <c r="AI36" i="14"/>
  <c r="AI47" i="14"/>
  <c r="AI58" i="14"/>
  <c r="AI69" i="14"/>
  <c r="AI80" i="14"/>
  <c r="F18" i="14"/>
  <c r="F29" i="14"/>
  <c r="F40" i="14"/>
  <c r="F51" i="14"/>
  <c r="F62" i="14"/>
  <c r="F73" i="14"/>
  <c r="F84" i="14"/>
  <c r="AJ7" i="14"/>
  <c r="AJ18" i="14"/>
  <c r="AJ29" i="14"/>
  <c r="AJ40" i="14"/>
  <c r="AJ51" i="14"/>
  <c r="AJ62" i="14"/>
  <c r="AJ73" i="14"/>
  <c r="AJ84" i="14"/>
  <c r="BN7" i="14"/>
  <c r="BN18" i="14"/>
  <c r="BN29" i="14"/>
  <c r="BN40" i="14"/>
  <c r="BN51" i="14"/>
  <c r="BN62" i="14"/>
  <c r="BN73" i="14"/>
  <c r="BN84" i="14"/>
  <c r="E23" i="14"/>
  <c r="E34" i="14"/>
  <c r="E45" i="14"/>
  <c r="E56" i="14"/>
  <c r="E67" i="14"/>
  <c r="E78" i="14"/>
  <c r="E89" i="14"/>
  <c r="AI12" i="14"/>
  <c r="AI23" i="14"/>
  <c r="AI34" i="14"/>
  <c r="AI45" i="14"/>
  <c r="AI56" i="14"/>
  <c r="AI67" i="14"/>
  <c r="AI78" i="14"/>
  <c r="AI89" i="14"/>
  <c r="BM12" i="14"/>
  <c r="F17" i="14"/>
  <c r="F28" i="14"/>
  <c r="F39" i="14"/>
  <c r="F50" i="14"/>
  <c r="F61" i="14"/>
  <c r="F72" i="14"/>
  <c r="F83" i="14"/>
  <c r="AJ6" i="14"/>
  <c r="AJ17" i="14"/>
  <c r="AJ28" i="14"/>
  <c r="AJ39" i="14"/>
  <c r="AJ50" i="14"/>
  <c r="AJ61" i="14"/>
  <c r="AJ72" i="14"/>
  <c r="AJ83" i="14"/>
  <c r="BN17" i="14"/>
  <c r="BN28" i="14"/>
  <c r="BN39" i="14"/>
  <c r="BN50" i="14"/>
  <c r="BN61" i="14"/>
  <c r="BN72" i="14"/>
  <c r="BN83" i="14"/>
  <c r="E22" i="14"/>
  <c r="E33" i="14"/>
  <c r="E44" i="14"/>
  <c r="E55" i="14"/>
  <c r="E66" i="14"/>
  <c r="E77" i="14"/>
  <c r="E88" i="14"/>
  <c r="AI11" i="14"/>
  <c r="AI22" i="14"/>
  <c r="AI33" i="14"/>
  <c r="AI44" i="14"/>
  <c r="AI55" i="14"/>
  <c r="AI66" i="14"/>
  <c r="AI77" i="14"/>
  <c r="AI88" i="14"/>
  <c r="BM11" i="14"/>
  <c r="F16" i="14"/>
  <c r="F27" i="14"/>
  <c r="F38" i="14"/>
  <c r="F49" i="14"/>
  <c r="F60" i="14"/>
  <c r="F71" i="14"/>
  <c r="F82" i="14"/>
  <c r="AJ5" i="14"/>
  <c r="AJ16" i="14"/>
  <c r="AJ27" i="14"/>
  <c r="AJ38" i="14"/>
  <c r="AJ49" i="14"/>
  <c r="AJ60" i="14"/>
  <c r="AJ71" i="14"/>
  <c r="AJ82" i="14"/>
  <c r="BN5" i="14"/>
  <c r="BN16" i="14"/>
  <c r="BN27" i="14"/>
  <c r="BN38" i="14"/>
  <c r="BN49" i="14"/>
  <c r="BN60" i="14"/>
  <c r="BN71" i="14"/>
  <c r="BN82" i="14"/>
  <c r="AZ4" i="14"/>
  <c r="AZ7" i="14"/>
  <c r="V7" i="14"/>
  <c r="W7" i="14"/>
  <c r="V4" i="14"/>
  <c r="W4" i="14"/>
  <c r="V3" i="14"/>
  <c r="V6" i="14"/>
  <c r="W6" i="14"/>
  <c r="V5" i="14"/>
  <c r="W5" i="14"/>
  <c r="V12" i="14"/>
  <c r="W12" i="14"/>
  <c r="V10" i="14"/>
  <c r="W10" i="14"/>
  <c r="V8" i="14"/>
  <c r="W8" i="14"/>
  <c r="V9" i="14"/>
  <c r="W9" i="14"/>
  <c r="P41" i="16"/>
  <c r="T40" i="16"/>
  <c r="CE7" i="14"/>
  <c r="BA4" i="14"/>
  <c r="CE4" i="14"/>
  <c r="Q541" i="16"/>
  <c r="R541" i="16"/>
  <c r="Q348" i="16"/>
  <c r="R348" i="16"/>
  <c r="Q239" i="16"/>
  <c r="R239" i="16"/>
  <c r="Q256" i="16"/>
  <c r="R256" i="16"/>
  <c r="Q361" i="16"/>
  <c r="R361" i="16"/>
  <c r="Q39" i="16"/>
  <c r="R39" i="16"/>
  <c r="Q483" i="16"/>
  <c r="R483" i="16"/>
  <c r="Q65" i="16"/>
  <c r="R65" i="16"/>
  <c r="Q274" i="16"/>
  <c r="R274" i="16"/>
  <c r="Q335" i="16"/>
  <c r="R335" i="16"/>
  <c r="Q52" i="16"/>
  <c r="R52" i="16"/>
  <c r="Q91" i="16"/>
  <c r="R91" i="16"/>
  <c r="Q431" i="16"/>
  <c r="R431" i="16"/>
  <c r="Q567" i="16"/>
  <c r="R567" i="16"/>
  <c r="Q226" i="16"/>
  <c r="R226" i="16"/>
  <c r="Q21" i="16"/>
  <c r="R21" i="16"/>
  <c r="Q515" i="16"/>
  <c r="R515" i="16"/>
  <c r="Q117" i="16"/>
  <c r="R117" i="16"/>
  <c r="Q457" i="16"/>
  <c r="R457" i="16"/>
  <c r="Q174" i="16"/>
  <c r="R174" i="16"/>
  <c r="Q152" i="16"/>
  <c r="R152" i="16"/>
  <c r="Q30" i="16"/>
  <c r="R30" i="16"/>
  <c r="Q387" i="16"/>
  <c r="R387" i="16"/>
  <c r="Q502" i="16"/>
  <c r="R502" i="16"/>
  <c r="Q161" i="16"/>
  <c r="R161" i="16"/>
  <c r="Q396" i="16"/>
  <c r="R396" i="16"/>
  <c r="Q213" i="16"/>
  <c r="R213" i="16"/>
  <c r="Q405" i="16"/>
  <c r="R405" i="16"/>
  <c r="Q104" i="16"/>
  <c r="R104" i="16"/>
  <c r="Q143" i="16"/>
  <c r="R143" i="16"/>
  <c r="Q528" i="16"/>
  <c r="R528" i="16"/>
  <c r="Q554" i="16"/>
  <c r="R554" i="16"/>
  <c r="Q444" i="16"/>
  <c r="R444" i="16"/>
  <c r="Q134" i="16"/>
  <c r="R134" i="16"/>
  <c r="Q470" i="16"/>
  <c r="R470" i="16"/>
  <c r="Q309" i="16"/>
  <c r="R309" i="16"/>
  <c r="Q187" i="16"/>
  <c r="R187" i="16"/>
  <c r="Q322" i="16"/>
  <c r="R322" i="16"/>
  <c r="Q265" i="16"/>
  <c r="R265" i="16"/>
  <c r="Q12" i="16"/>
  <c r="R12" i="16"/>
  <c r="Q296" i="16"/>
  <c r="R296" i="16"/>
  <c r="Q200" i="16"/>
  <c r="R200" i="16"/>
  <c r="Q418" i="16"/>
  <c r="R418" i="16"/>
  <c r="Q378" i="16"/>
  <c r="R378" i="16"/>
  <c r="Q283" i="16"/>
  <c r="R283" i="16"/>
  <c r="Q78" i="16"/>
  <c r="R78" i="16"/>
  <c r="DH7" i="14"/>
  <c r="X3" i="14"/>
  <c r="BA8" i="14"/>
  <c r="DH4" i="14"/>
  <c r="BA7" i="14"/>
  <c r="BA12" i="14"/>
  <c r="E32" i="14"/>
  <c r="AZ11" i="14"/>
  <c r="BA11" i="14"/>
  <c r="AZ10" i="14"/>
  <c r="BA10" i="14"/>
  <c r="AZ9" i="14"/>
  <c r="BA9" i="14"/>
  <c r="AZ3" i="14"/>
  <c r="BA3" i="14"/>
  <c r="AZ5" i="14"/>
  <c r="BA5" i="14"/>
  <c r="AZ6" i="14"/>
  <c r="BA6" i="14"/>
  <c r="DG3" i="14"/>
  <c r="DH3" i="14"/>
  <c r="DG5" i="14"/>
  <c r="DH5" i="14"/>
  <c r="DG6" i="14"/>
  <c r="DH6" i="14"/>
  <c r="CP15" i="14"/>
  <c r="CP26" i="14"/>
  <c r="CP37" i="14"/>
  <c r="CP48" i="14"/>
  <c r="DG11" i="14"/>
  <c r="DH11" i="14"/>
  <c r="DG8" i="14"/>
  <c r="DH8" i="14"/>
  <c r="DG10" i="14"/>
  <c r="DH10" i="14"/>
  <c r="CP16" i="14"/>
  <c r="CP27" i="14"/>
  <c r="CP38" i="14"/>
  <c r="CP49" i="14"/>
  <c r="DG9" i="14"/>
  <c r="DH9" i="14"/>
  <c r="DG12" i="14"/>
  <c r="DH12" i="14"/>
  <c r="CP14" i="14"/>
  <c r="CP25" i="14"/>
  <c r="CP36" i="14"/>
  <c r="CP47" i="14"/>
  <c r="CP18" i="14"/>
  <c r="CP29" i="14"/>
  <c r="CP40" i="14"/>
  <c r="CP51" i="14"/>
  <c r="CP64" i="14"/>
  <c r="CP61" i="14"/>
  <c r="CP67" i="14"/>
  <c r="CP54" i="14"/>
  <c r="CP63" i="14"/>
  <c r="CP66" i="14"/>
  <c r="BM14" i="14"/>
  <c r="BM25" i="14"/>
  <c r="BM36" i="14"/>
  <c r="BM47" i="14"/>
  <c r="BM22" i="14"/>
  <c r="BM33" i="14"/>
  <c r="BM44" i="14"/>
  <c r="BM55" i="14"/>
  <c r="BM18" i="14"/>
  <c r="BM29" i="14"/>
  <c r="BM40" i="14"/>
  <c r="BM51" i="14"/>
  <c r="BM17" i="14"/>
  <c r="BM28" i="14"/>
  <c r="BM39" i="14"/>
  <c r="BM50" i="14"/>
  <c r="BM20" i="14"/>
  <c r="BM31" i="14"/>
  <c r="BM42" i="14"/>
  <c r="BM53" i="14"/>
  <c r="CD10" i="14"/>
  <c r="CE10" i="14"/>
  <c r="CD8" i="14"/>
  <c r="CE8" i="14"/>
  <c r="CD11" i="14"/>
  <c r="CE11" i="14"/>
  <c r="BM23" i="14"/>
  <c r="BM34" i="14"/>
  <c r="BM45" i="14"/>
  <c r="BM56" i="14"/>
  <c r="CD9" i="14"/>
  <c r="CE9" i="14"/>
  <c r="CD12" i="14"/>
  <c r="CE12" i="14"/>
  <c r="BM19" i="14"/>
  <c r="BM30" i="14"/>
  <c r="BM41" i="14"/>
  <c r="BM52" i="14"/>
  <c r="BM16" i="14"/>
  <c r="BM27" i="14"/>
  <c r="BM38" i="14"/>
  <c r="BM49" i="14"/>
  <c r="BM21" i="14"/>
  <c r="BM32" i="14"/>
  <c r="BM43" i="14"/>
  <c r="BM54" i="14"/>
  <c r="CD3" i="14"/>
  <c r="CE3" i="14"/>
  <c r="CD6" i="14"/>
  <c r="CE6" i="14"/>
  <c r="CD5" i="14"/>
  <c r="CE5" i="14"/>
  <c r="BM48" i="14"/>
  <c r="X10" i="14"/>
  <c r="X9" i="14"/>
  <c r="X5" i="14"/>
  <c r="X7" i="14"/>
  <c r="X6" i="14"/>
  <c r="X12" i="14"/>
  <c r="X11" i="14"/>
  <c r="X8" i="14"/>
  <c r="P42" i="16"/>
  <c r="T41" i="16"/>
  <c r="Q13" i="16"/>
  <c r="R13" i="16"/>
  <c r="Q555" i="16"/>
  <c r="R555" i="16"/>
  <c r="Q503" i="16"/>
  <c r="R503" i="16"/>
  <c r="Q22" i="16"/>
  <c r="R22" i="16"/>
  <c r="Q66" i="16"/>
  <c r="R66" i="16"/>
  <c r="Q266" i="16"/>
  <c r="R266" i="16"/>
  <c r="Q529" i="16"/>
  <c r="R529" i="16"/>
  <c r="Q388" i="16"/>
  <c r="R388" i="16"/>
  <c r="Q227" i="16"/>
  <c r="R227" i="16"/>
  <c r="Q484" i="16"/>
  <c r="R484" i="16"/>
  <c r="Q79" i="16"/>
  <c r="R79" i="16"/>
  <c r="Q323" i="16"/>
  <c r="R323" i="16"/>
  <c r="Q144" i="16"/>
  <c r="R144" i="16"/>
  <c r="Q31" i="16"/>
  <c r="R31" i="16"/>
  <c r="Q568" i="16"/>
  <c r="R568" i="16"/>
  <c r="Q40" i="16"/>
  <c r="R40" i="16"/>
  <c r="Q284" i="16"/>
  <c r="R284" i="16"/>
  <c r="Q188" i="16"/>
  <c r="R188" i="16"/>
  <c r="Q105" i="16"/>
  <c r="R105" i="16"/>
  <c r="Q153" i="16"/>
  <c r="R153" i="16"/>
  <c r="Q432" i="16"/>
  <c r="R432" i="16"/>
  <c r="Q362" i="16"/>
  <c r="R362" i="16"/>
  <c r="Q379" i="16"/>
  <c r="R379" i="16"/>
  <c r="Q310" i="16"/>
  <c r="R310" i="16"/>
  <c r="Q406" i="16"/>
  <c r="R406" i="16"/>
  <c r="Q175" i="16"/>
  <c r="R175" i="16"/>
  <c r="Q92" i="16"/>
  <c r="R92" i="16"/>
  <c r="Q257" i="16"/>
  <c r="R257" i="16"/>
  <c r="Q419" i="16"/>
  <c r="R419" i="16"/>
  <c r="Q471" i="16"/>
  <c r="R471" i="16"/>
  <c r="Q214" i="16"/>
  <c r="R214" i="16"/>
  <c r="Q458" i="16"/>
  <c r="R458" i="16"/>
  <c r="Q53" i="16"/>
  <c r="R53" i="16"/>
  <c r="Q240" i="16"/>
  <c r="R240" i="16"/>
  <c r="Q201" i="16"/>
  <c r="R201" i="16"/>
  <c r="Q135" i="16"/>
  <c r="R135" i="16"/>
  <c r="Q397" i="16"/>
  <c r="R397" i="16"/>
  <c r="Q118" i="16"/>
  <c r="R118" i="16"/>
  <c r="Q336" i="16"/>
  <c r="R336" i="16"/>
  <c r="Q349" i="16"/>
  <c r="R349" i="16"/>
  <c r="Q297" i="16"/>
  <c r="R297" i="16"/>
  <c r="Q445" i="16"/>
  <c r="R445" i="16"/>
  <c r="Q162" i="16"/>
  <c r="R162" i="16"/>
  <c r="Q516" i="16"/>
  <c r="R516" i="16"/>
  <c r="Q275" i="16"/>
  <c r="R275" i="16"/>
  <c r="Q542" i="16"/>
  <c r="R542" i="16"/>
  <c r="E43" i="14"/>
  <c r="BB10" i="14"/>
  <c r="BC10" i="14"/>
  <c r="BB11" i="14"/>
  <c r="BC11" i="14"/>
  <c r="BB4" i="14"/>
  <c r="BC4" i="14"/>
  <c r="BB12" i="14"/>
  <c r="BC12" i="14"/>
  <c r="BB8" i="14"/>
  <c r="BC8" i="14"/>
  <c r="BB5" i="14"/>
  <c r="BC5" i="14"/>
  <c r="BB7" i="14"/>
  <c r="BC7" i="14"/>
  <c r="BB6" i="14"/>
  <c r="BC6" i="14"/>
  <c r="BB9" i="14"/>
  <c r="BC9" i="14"/>
  <c r="BB3" i="14"/>
  <c r="DI11" i="14"/>
  <c r="DI4" i="14"/>
  <c r="DI3" i="14"/>
  <c r="DI6" i="14"/>
  <c r="DI10" i="14"/>
  <c r="DI12" i="14"/>
  <c r="DI5" i="14"/>
  <c r="DI7" i="14"/>
  <c r="DI9" i="14"/>
  <c r="CP77" i="14"/>
  <c r="CP78" i="14"/>
  <c r="CP60" i="14"/>
  <c r="CP72" i="14"/>
  <c r="CP75" i="14"/>
  <c r="CP59" i="14"/>
  <c r="CP62" i="14"/>
  <c r="CP74" i="14"/>
  <c r="CP58" i="14"/>
  <c r="CP65" i="14"/>
  <c r="CF11" i="14"/>
  <c r="CG11" i="14"/>
  <c r="CF7" i="14"/>
  <c r="CG7" i="14"/>
  <c r="CF4" i="14"/>
  <c r="CG4" i="14"/>
  <c r="CF6" i="14"/>
  <c r="CG6" i="14"/>
  <c r="CF10" i="14"/>
  <c r="CG10" i="14"/>
  <c r="CF12" i="14"/>
  <c r="CG12" i="14"/>
  <c r="CF5" i="14"/>
  <c r="CG5" i="14"/>
  <c r="CF9" i="14"/>
  <c r="CG9" i="14"/>
  <c r="BM66" i="14"/>
  <c r="BM65" i="14"/>
  <c r="BM59" i="14"/>
  <c r="BM60" i="14"/>
  <c r="BM64" i="14"/>
  <c r="BM58" i="14"/>
  <c r="BM67" i="14"/>
  <c r="BM62" i="14"/>
  <c r="BM63" i="14"/>
  <c r="BM61" i="14"/>
  <c r="Y11" i="14"/>
  <c r="Y8" i="14"/>
  <c r="Y6" i="14"/>
  <c r="Y9" i="14"/>
  <c r="Y12" i="14"/>
  <c r="Y10" i="14"/>
  <c r="Y5" i="14"/>
  <c r="Y7" i="14"/>
  <c r="P43" i="16"/>
  <c r="T42" i="16"/>
  <c r="BC3" i="14"/>
  <c r="AH14" i="14"/>
  <c r="Q350" i="16"/>
  <c r="R350" i="16"/>
  <c r="Q459" i="16"/>
  <c r="R459" i="16"/>
  <c r="Q311" i="16"/>
  <c r="R311" i="16"/>
  <c r="Q41" i="16"/>
  <c r="R41" i="16"/>
  <c r="Q389" i="16"/>
  <c r="R389" i="16"/>
  <c r="Q337" i="16"/>
  <c r="R337" i="16"/>
  <c r="Q215" i="16"/>
  <c r="R215" i="16"/>
  <c r="Q380" i="16"/>
  <c r="R380" i="16"/>
  <c r="Q569" i="16"/>
  <c r="R569" i="16"/>
  <c r="Q530" i="16"/>
  <c r="R530" i="16"/>
  <c r="Q543" i="16"/>
  <c r="R543" i="16"/>
  <c r="Q119" i="16"/>
  <c r="R119" i="16"/>
  <c r="Q472" i="16"/>
  <c r="R472" i="16"/>
  <c r="Q363" i="16"/>
  <c r="R363" i="16"/>
  <c r="Q32" i="16"/>
  <c r="R32" i="16"/>
  <c r="Q267" i="16"/>
  <c r="R267" i="16"/>
  <c r="Q276" i="16"/>
  <c r="R276" i="16"/>
  <c r="Q398" i="16"/>
  <c r="R398" i="16"/>
  <c r="Q420" i="16"/>
  <c r="R420" i="16"/>
  <c r="Q433" i="16"/>
  <c r="R433" i="16"/>
  <c r="Q145" i="16"/>
  <c r="R145" i="16"/>
  <c r="Q67" i="16"/>
  <c r="R67" i="16"/>
  <c r="Q517" i="16"/>
  <c r="R517" i="16"/>
  <c r="Q136" i="16"/>
  <c r="R136" i="16"/>
  <c r="Q258" i="16"/>
  <c r="R258" i="16"/>
  <c r="Q154" i="16"/>
  <c r="R154" i="16"/>
  <c r="Q324" i="16"/>
  <c r="R324" i="16"/>
  <c r="Q23" i="16"/>
  <c r="R23" i="16"/>
  <c r="Q163" i="16"/>
  <c r="R163" i="16"/>
  <c r="Q202" i="16"/>
  <c r="R202" i="16"/>
  <c r="Q93" i="16"/>
  <c r="R93" i="16"/>
  <c r="Q106" i="16"/>
  <c r="R106" i="16"/>
  <c r="Q80" i="16"/>
  <c r="R80" i="16"/>
  <c r="Q504" i="16"/>
  <c r="R504" i="16"/>
  <c r="Q446" i="16"/>
  <c r="R446" i="16"/>
  <c r="Q241" i="16"/>
  <c r="R241" i="16"/>
  <c r="Q176" i="16"/>
  <c r="R176" i="16"/>
  <c r="Q189" i="16"/>
  <c r="R189" i="16"/>
  <c r="Q485" i="16"/>
  <c r="R485" i="16"/>
  <c r="Q556" i="16"/>
  <c r="R556" i="16"/>
  <c r="Q298" i="16"/>
  <c r="R298" i="16"/>
  <c r="Q54" i="16"/>
  <c r="R54" i="16"/>
  <c r="Q407" i="16"/>
  <c r="R407" i="16"/>
  <c r="Q285" i="16"/>
  <c r="R285" i="16"/>
  <c r="Q228" i="16"/>
  <c r="R228" i="16"/>
  <c r="Q14" i="16"/>
  <c r="R14" i="16"/>
  <c r="E54" i="14"/>
  <c r="CF3" i="14"/>
  <c r="CG3" i="14"/>
  <c r="DJ9" i="14"/>
  <c r="DJ7" i="14"/>
  <c r="DJ5" i="14"/>
  <c r="DJ12" i="14"/>
  <c r="DJ10" i="14"/>
  <c r="DJ6" i="14"/>
  <c r="DJ3" i="14"/>
  <c r="DJ4" i="14"/>
  <c r="DJ11" i="14"/>
  <c r="DI8" i="14"/>
  <c r="CP86" i="14"/>
  <c r="CP71" i="14"/>
  <c r="CP70" i="14"/>
  <c r="CP89" i="14"/>
  <c r="CP73" i="14"/>
  <c r="CP76" i="14"/>
  <c r="CP69" i="14"/>
  <c r="CP88" i="14"/>
  <c r="CP85" i="14"/>
  <c r="CP83" i="14"/>
  <c r="CF8" i="14"/>
  <c r="BM72" i="14"/>
  <c r="BM75" i="14"/>
  <c r="BM69" i="14"/>
  <c r="BM71" i="14"/>
  <c r="BM74" i="14"/>
  <c r="BM73" i="14"/>
  <c r="BM70" i="14"/>
  <c r="BM76" i="14"/>
  <c r="BM78" i="14"/>
  <c r="BM77" i="14"/>
  <c r="BD8" i="14"/>
  <c r="BD6" i="14"/>
  <c r="AH19" i="14"/>
  <c r="AH21" i="14"/>
  <c r="AK10" i="12"/>
  <c r="AK9" i="12"/>
  <c r="AK8" i="12"/>
  <c r="AK6" i="12"/>
  <c r="AK7" i="12"/>
  <c r="AK5" i="12"/>
  <c r="AB2" i="12"/>
  <c r="AC2" i="12"/>
  <c r="AD2" i="12"/>
  <c r="AB3" i="12"/>
  <c r="AC4" i="12"/>
  <c r="AA2" i="12"/>
  <c r="BD10" i="14"/>
  <c r="BD12" i="14"/>
  <c r="BD7" i="14"/>
  <c r="BD11" i="14"/>
  <c r="BD4" i="14"/>
  <c r="BD9" i="14"/>
  <c r="AH15" i="14"/>
  <c r="AH16" i="14"/>
  <c r="AH23" i="14"/>
  <c r="BD5" i="14"/>
  <c r="AH18" i="14"/>
  <c r="AH17" i="14"/>
  <c r="AH22" i="14"/>
  <c r="AE2" i="14"/>
  <c r="AH20" i="14"/>
  <c r="AZ18" i="14"/>
  <c r="BA18" i="14"/>
  <c r="P44" i="16"/>
  <c r="T43" i="16"/>
  <c r="BD3" i="14"/>
  <c r="Q557" i="16"/>
  <c r="R557" i="16"/>
  <c r="Q107" i="16"/>
  <c r="R107" i="16"/>
  <c r="Q486" i="16"/>
  <c r="R486" i="16"/>
  <c r="Q94" i="16"/>
  <c r="R94" i="16"/>
  <c r="Q518" i="16"/>
  <c r="R518" i="16"/>
  <c r="Q216" i="16"/>
  <c r="R216" i="16"/>
  <c r="Q190" i="16"/>
  <c r="R190" i="16"/>
  <c r="Q203" i="16"/>
  <c r="R203" i="16"/>
  <c r="Q68" i="16"/>
  <c r="R68" i="16"/>
  <c r="Q364" i="16"/>
  <c r="R364" i="16"/>
  <c r="Q338" i="16"/>
  <c r="R338" i="16"/>
  <c r="Q229" i="16"/>
  <c r="R229" i="16"/>
  <c r="Q177" i="16"/>
  <c r="R177" i="16"/>
  <c r="Q164" i="16"/>
  <c r="R164" i="16"/>
  <c r="Q473" i="16"/>
  <c r="R473" i="16"/>
  <c r="Q286" i="16"/>
  <c r="R286" i="16"/>
  <c r="Q242" i="16"/>
  <c r="R242" i="16"/>
  <c r="Q434" i="16"/>
  <c r="R434" i="16"/>
  <c r="Q120" i="16"/>
  <c r="R120" i="16"/>
  <c r="Q42" i="16"/>
  <c r="R42" i="16"/>
  <c r="Q408" i="16"/>
  <c r="R408" i="16"/>
  <c r="Q447" i="16"/>
  <c r="R447" i="16"/>
  <c r="Q325" i="16"/>
  <c r="R325" i="16"/>
  <c r="Q421" i="16"/>
  <c r="R421" i="16"/>
  <c r="Q544" i="16"/>
  <c r="R544" i="16"/>
  <c r="Q312" i="16"/>
  <c r="R312" i="16"/>
  <c r="Q55" i="16"/>
  <c r="R55" i="16"/>
  <c r="Q505" i="16"/>
  <c r="R505" i="16"/>
  <c r="Q531" i="16"/>
  <c r="R531" i="16"/>
  <c r="Q460" i="16"/>
  <c r="R460" i="16"/>
  <c r="Q299" i="16"/>
  <c r="R299" i="16"/>
  <c r="Q81" i="16"/>
  <c r="R81" i="16"/>
  <c r="Q570" i="16"/>
  <c r="R570" i="16"/>
  <c r="Q351" i="16"/>
  <c r="R351" i="16"/>
  <c r="AI11" i="12"/>
  <c r="AI21" i="12"/>
  <c r="AT21" i="12"/>
  <c r="AJ11" i="12"/>
  <c r="AJ21" i="12"/>
  <c r="AU21" i="12"/>
  <c r="AH11" i="12"/>
  <c r="E65" i="14"/>
  <c r="DJ8" i="14"/>
  <c r="CO20" i="14"/>
  <c r="CP87" i="14"/>
  <c r="CP80" i="14"/>
  <c r="CP82" i="14"/>
  <c r="CP81" i="14"/>
  <c r="CP84" i="14"/>
  <c r="CG8" i="14"/>
  <c r="BL19" i="14"/>
  <c r="BM87" i="14"/>
  <c r="BM80" i="14"/>
  <c r="BM84" i="14"/>
  <c r="BM82" i="14"/>
  <c r="BM86" i="14"/>
  <c r="BM88" i="14"/>
  <c r="BM81" i="14"/>
  <c r="BM83" i="14"/>
  <c r="BM85" i="14"/>
  <c r="BM89" i="14"/>
  <c r="AZ22" i="14"/>
  <c r="BA22" i="14"/>
  <c r="AZ21" i="14"/>
  <c r="BA21" i="14"/>
  <c r="AZ19" i="14"/>
  <c r="BA19" i="14"/>
  <c r="AZ20" i="14"/>
  <c r="BA20" i="14"/>
  <c r="AZ23" i="14"/>
  <c r="BA23" i="14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35" i="13"/>
  <c r="E34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BI2" i="14"/>
  <c r="AZ17" i="14"/>
  <c r="BA17" i="14"/>
  <c r="AZ14" i="14"/>
  <c r="BA14" i="14"/>
  <c r="AZ16" i="14"/>
  <c r="BA16" i="14"/>
  <c r="AF13" i="14"/>
  <c r="AZ15" i="14"/>
  <c r="BA15" i="14"/>
  <c r="P45" i="16"/>
  <c r="T45" i="16"/>
  <c r="T44" i="16"/>
  <c r="T223" i="16"/>
  <c r="T131" i="16"/>
  <c r="T233" i="16"/>
  <c r="T409" i="16"/>
  <c r="T360" i="16"/>
  <c r="T82" i="16"/>
  <c r="T254" i="16"/>
  <c r="T321" i="16"/>
  <c r="T292" i="16"/>
  <c r="T335" i="16"/>
  <c r="T57" i="16"/>
  <c r="T357" i="16"/>
  <c r="T359" i="16"/>
  <c r="T132" i="16"/>
  <c r="T383" i="16"/>
  <c r="T411" i="16"/>
  <c r="T474" i="16"/>
  <c r="T253" i="16"/>
  <c r="T386" i="16"/>
  <c r="T376" i="16"/>
  <c r="T441" i="16"/>
  <c r="T371" i="16"/>
  <c r="T403" i="16"/>
  <c r="T180" i="16"/>
  <c r="T63" i="16"/>
  <c r="T85" i="16"/>
  <c r="T392" i="16"/>
  <c r="T349" i="16"/>
  <c r="T295" i="16"/>
  <c r="T425" i="16"/>
  <c r="T166" i="16"/>
  <c r="T168" i="16"/>
  <c r="T421" i="16"/>
  <c r="T512" i="16"/>
  <c r="T88" i="16"/>
  <c r="T97" i="16"/>
  <c r="T158" i="16"/>
  <c r="T381" i="16"/>
  <c r="T113" i="16"/>
  <c r="T366" i="16"/>
  <c r="T84" i="16"/>
  <c r="T356" i="16"/>
  <c r="T282" i="16"/>
  <c r="T338" i="16"/>
  <c r="T127" i="16"/>
  <c r="T380" i="16"/>
  <c r="T327" i="16"/>
  <c r="T150" i="16"/>
  <c r="T477" i="16"/>
  <c r="T355" i="16"/>
  <c r="T124" i="16"/>
  <c r="T251" i="16"/>
  <c r="T250" i="16"/>
  <c r="T239" i="16"/>
  <c r="T481" i="16"/>
  <c r="T287" i="16"/>
  <c r="T348" i="16"/>
  <c r="T108" i="16"/>
  <c r="T264" i="16"/>
  <c r="T568" i="16"/>
  <c r="T157" i="16"/>
  <c r="T320" i="16"/>
  <c r="T334" i="16"/>
  <c r="T148" i="16"/>
  <c r="T454" i="16"/>
  <c r="T228" i="16"/>
  <c r="T469" i="16"/>
  <c r="T161" i="16"/>
  <c r="T91" i="16"/>
  <c r="T452" i="16"/>
  <c r="T285" i="16"/>
  <c r="T227" i="16"/>
  <c r="T503" i="16"/>
  <c r="T272" i="16"/>
  <c r="T499" i="16"/>
  <c r="T207" i="16"/>
  <c r="T137" i="16"/>
  <c r="T435" i="16"/>
  <c r="T463" i="16"/>
  <c r="T529" i="16"/>
  <c r="T515" i="16"/>
  <c r="T473" i="16"/>
  <c r="T115" i="16"/>
  <c r="T277" i="16"/>
  <c r="T423" i="16"/>
  <c r="T500" i="16"/>
  <c r="T410" i="16"/>
  <c r="T572" i="16"/>
  <c r="T540" i="16"/>
  <c r="T65" i="16"/>
  <c r="T546" i="16"/>
  <c r="T169" i="16"/>
  <c r="T453" i="16"/>
  <c r="T278" i="16"/>
  <c r="T198" i="16"/>
  <c r="T138" i="16"/>
  <c r="T275" i="16"/>
  <c r="T98" i="16"/>
  <c r="T67" i="16"/>
  <c r="T134" i="16"/>
  <c r="T342" i="16"/>
  <c r="T129" i="16"/>
  <c r="T548" i="16"/>
  <c r="T154" i="16"/>
  <c r="T76" i="16"/>
  <c r="T361" i="16"/>
  <c r="T387" i="16"/>
  <c r="T149" i="16"/>
  <c r="T262" i="16"/>
  <c r="T571" i="16"/>
  <c r="T543" i="16"/>
  <c r="T364" i="16"/>
  <c r="T424" i="16"/>
  <c r="T269" i="16"/>
  <c r="T400" i="16"/>
  <c r="T114" i="16"/>
  <c r="T106" i="16"/>
  <c r="T101" i="16"/>
  <c r="T388" i="16"/>
  <c r="T354" i="16"/>
  <c r="T532" i="16"/>
  <c r="T300" i="16"/>
  <c r="T128" i="16"/>
  <c r="T58" i="16"/>
  <c r="T455" i="16"/>
  <c r="T171" i="16"/>
  <c r="T316" i="16"/>
  <c r="T236" i="16"/>
  <c r="T240" i="16"/>
  <c r="T365" i="16"/>
  <c r="T528" i="16"/>
  <c r="T450" i="16"/>
  <c r="T298" i="16"/>
  <c r="T172" i="16"/>
  <c r="T280" i="16"/>
  <c r="T143" i="16"/>
  <c r="T232" i="16"/>
  <c r="T64" i="16"/>
  <c r="T336" i="16"/>
  <c r="T186" i="16"/>
  <c r="T202" i="16"/>
  <c r="T51" i="16"/>
  <c r="T192" i="16"/>
  <c r="T189" i="16"/>
  <c r="T448" i="16"/>
  <c r="T255" i="16"/>
  <c r="T447" i="16"/>
  <c r="T237" i="16"/>
  <c r="T369" i="16"/>
  <c r="T303" i="16"/>
  <c r="T407" i="16"/>
  <c r="T353" i="16"/>
  <c r="T219" i="16"/>
  <c r="T419" i="16"/>
  <c r="T422" i="16"/>
  <c r="T418" i="16"/>
  <c r="T569" i="16"/>
  <c r="T566" i="16"/>
  <c r="T259" i="16"/>
  <c r="T390" i="16"/>
  <c r="T244" i="16"/>
  <c r="T258" i="16"/>
  <c r="T252" i="16"/>
  <c r="T281" i="16"/>
  <c r="T564" i="16"/>
  <c r="T471" i="16"/>
  <c r="T125" i="16"/>
  <c r="T78" i="16"/>
  <c r="T273" i="16"/>
  <c r="T68" i="16"/>
  <c r="T420" i="16"/>
  <c r="T493" i="16"/>
  <c r="T48" i="16"/>
  <c r="T50" i="16"/>
  <c r="T315" i="16"/>
  <c r="T555" i="16"/>
  <c r="T311" i="16"/>
  <c r="T297" i="16"/>
  <c r="T47" i="16"/>
  <c r="T204" i="16"/>
  <c r="T210" i="16"/>
  <c r="T270" i="16"/>
  <c r="T456" i="16"/>
  <c r="T246" i="16"/>
  <c r="T562" i="16"/>
  <c r="T156" i="16"/>
  <c r="T545" i="16"/>
  <c r="T436" i="16"/>
  <c r="T344" i="16"/>
  <c r="T79" i="16"/>
  <c r="T472" i="16"/>
  <c r="T333" i="16"/>
  <c r="T552" i="16"/>
  <c r="T560" i="16"/>
  <c r="T372" i="16"/>
  <c r="T302" i="16"/>
  <c r="T462" i="16"/>
  <c r="T72" i="16"/>
  <c r="T205" i="16"/>
  <c r="T61" i="16"/>
  <c r="T279" i="16"/>
  <c r="T73" i="16"/>
  <c r="T178" i="16"/>
  <c r="T490" i="16"/>
  <c r="T514" i="16"/>
  <c r="T476" i="16"/>
  <c r="T406" i="16"/>
  <c r="T191" i="16"/>
  <c r="T536" i="16"/>
  <c r="T549" i="16"/>
  <c r="T506" i="16"/>
  <c r="T377" i="16"/>
  <c r="T145" i="16"/>
  <c r="T290" i="16"/>
  <c r="T220" i="16"/>
  <c r="T526" i="16"/>
  <c r="T516" i="16"/>
  <c r="T95" i="16"/>
  <c r="T505" i="16"/>
  <c r="T556" i="16"/>
  <c r="T375" i="16"/>
  <c r="T126" i="16"/>
  <c r="T343" i="16"/>
  <c r="T314" i="16"/>
  <c r="T299" i="16"/>
  <c r="T271" i="16"/>
  <c r="T267" i="16"/>
  <c r="T478" i="16"/>
  <c r="T370" i="16"/>
  <c r="T557" i="16"/>
  <c r="T432" i="16"/>
  <c r="T324" i="16"/>
  <c r="T211" i="16"/>
  <c r="T475" i="16"/>
  <c r="T331" i="16"/>
  <c r="T445" i="16"/>
  <c r="T188" i="16"/>
  <c r="T177" i="16"/>
  <c r="T214" i="16"/>
  <c r="T547" i="16"/>
  <c r="T502" i="16"/>
  <c r="T144" i="16"/>
  <c r="T561" i="16"/>
  <c r="T341" i="16"/>
  <c r="T187" i="16"/>
  <c r="T524" i="16"/>
  <c r="T533" i="16"/>
  <c r="T379" i="16"/>
  <c r="T434" i="16"/>
  <c r="T541" i="16"/>
  <c r="T317" i="16"/>
  <c r="T313" i="16"/>
  <c r="T305" i="16"/>
  <c r="T489" i="16"/>
  <c r="T105" i="16"/>
  <c r="T100" i="16"/>
  <c r="T151" i="16"/>
  <c r="T542" i="16"/>
  <c r="T535" i="16"/>
  <c r="T46" i="16"/>
  <c r="T261" i="16"/>
  <c r="T181" i="16"/>
  <c r="T451" i="16"/>
  <c r="T200" i="16"/>
  <c r="T71" i="16"/>
  <c r="T87" i="16"/>
  <c r="T248" i="16"/>
  <c r="T306" i="16"/>
  <c r="T174" i="16"/>
  <c r="T439" i="16"/>
  <c r="T559" i="16"/>
  <c r="T216" i="16"/>
  <c r="T226" i="16"/>
  <c r="T520" i="16"/>
  <c r="T378" i="16"/>
  <c r="T405" i="16"/>
  <c r="T351" i="16"/>
  <c r="T176" i="16"/>
  <c r="T544" i="16"/>
  <c r="T330" i="16"/>
  <c r="T102" i="16"/>
  <c r="T352" i="16"/>
  <c r="T416" i="16"/>
  <c r="T162" i="16"/>
  <c r="T152" i="16"/>
  <c r="T413" i="16"/>
  <c r="T222" i="16"/>
  <c r="T570" i="16"/>
  <c r="T537" i="16"/>
  <c r="T563" i="16"/>
  <c r="T283" i="16"/>
  <c r="T399" i="16"/>
  <c r="T332" i="16"/>
  <c r="T511" i="16"/>
  <c r="T415" i="16"/>
  <c r="T194" i="16"/>
  <c r="T328" i="16"/>
  <c r="T486" i="16"/>
  <c r="T495" i="16"/>
  <c r="T199" i="16"/>
  <c r="T184" i="16"/>
  <c r="T301" i="16"/>
  <c r="T373" i="16"/>
  <c r="T319" i="16"/>
  <c r="T492" i="16"/>
  <c r="T427" i="16"/>
  <c r="T230" i="16"/>
  <c r="T257" i="16"/>
  <c r="T256" i="16"/>
  <c r="T347" i="16"/>
  <c r="T429" i="16"/>
  <c r="T53" i="16"/>
  <c r="T312" i="16"/>
  <c r="T430" i="16"/>
  <c r="T457" i="16"/>
  <c r="T440" i="16"/>
  <c r="T550" i="16"/>
  <c r="T565" i="16"/>
  <c r="T221" i="16"/>
  <c r="T235" i="16"/>
  <c r="T384" i="16"/>
  <c r="T274" i="16"/>
  <c r="T135" i="16"/>
  <c r="T504" i="16"/>
  <c r="T206" i="16"/>
  <c r="T460" i="16"/>
  <c r="T382" i="16"/>
  <c r="T444" i="16"/>
  <c r="T465" i="16"/>
  <c r="T247" i="16"/>
  <c r="T442" i="16"/>
  <c r="T530" i="16"/>
  <c r="T133" i="16"/>
  <c r="T75" i="16"/>
  <c r="T479" i="16"/>
  <c r="T488" i="16"/>
  <c r="T225" i="16"/>
  <c r="T491" i="16"/>
  <c r="T310" i="16"/>
  <c r="T179" i="16"/>
  <c r="T89" i="16"/>
  <c r="T538" i="16"/>
  <c r="T249" i="16"/>
  <c r="T433" i="16"/>
  <c r="T345" i="16"/>
  <c r="T263" i="16"/>
  <c r="T438" i="16"/>
  <c r="T241" i="16"/>
  <c r="T103" i="16"/>
  <c r="T485" i="16"/>
  <c r="T201" i="16"/>
  <c r="T234" i="16"/>
  <c r="T498" i="16"/>
  <c r="T268" i="16"/>
  <c r="T99" i="16"/>
  <c r="T468" i="16"/>
  <c r="T116" i="16"/>
  <c r="T183" i="16"/>
  <c r="T395" i="16"/>
  <c r="T446" i="16"/>
  <c r="T167" i="16"/>
  <c r="T217" i="16"/>
  <c r="T398" i="16"/>
  <c r="T470" i="16"/>
  <c r="T83" i="16"/>
  <c r="T494" i="16"/>
  <c r="T459" i="16"/>
  <c r="T497" i="16"/>
  <c r="T510" i="16"/>
  <c r="T523" i="16"/>
  <c r="T107" i="16"/>
  <c r="T74" i="16"/>
  <c r="T291" i="16"/>
  <c r="T159" i="16"/>
  <c r="T96" i="16"/>
  <c r="T308" i="16"/>
  <c r="T229" i="16"/>
  <c r="T404" i="16"/>
  <c r="T525" i="16"/>
  <c r="T49" i="16"/>
  <c r="T408" i="16"/>
  <c r="T69" i="16"/>
  <c r="T245" i="16"/>
  <c r="T55" i="16"/>
  <c r="T260" i="16"/>
  <c r="T218" i="16"/>
  <c r="T209" i="16"/>
  <c r="T412" i="16"/>
  <c r="T326" i="16"/>
  <c r="T276" i="16"/>
  <c r="T363" i="16"/>
  <c r="T92" i="16"/>
  <c r="T164" i="16"/>
  <c r="T208" i="16"/>
  <c r="T94" i="16"/>
  <c r="T374" i="16"/>
  <c r="T417" i="16"/>
  <c r="T165" i="16"/>
  <c r="T153" i="16"/>
  <c r="T242" i="16"/>
  <c r="T142" i="16"/>
  <c r="T309" i="16"/>
  <c r="T160" i="16"/>
  <c r="T52" i="16"/>
  <c r="T118" i="16"/>
  <c r="T284" i="16"/>
  <c r="T90" i="16"/>
  <c r="T190" i="16"/>
  <c r="T496" i="16"/>
  <c r="T286" i="16"/>
  <c r="T139" i="16"/>
  <c r="T396" i="16"/>
  <c r="T110" i="16"/>
  <c r="T66" i="16"/>
  <c r="T487" i="16"/>
  <c r="T212" i="16"/>
  <c r="T185" i="16"/>
  <c r="T393" i="16"/>
  <c r="T522" i="16"/>
  <c r="T367" i="16"/>
  <c r="T323" i="16"/>
  <c r="T513" i="16"/>
  <c r="T136" i="16"/>
  <c r="T54" i="16"/>
  <c r="T458" i="16"/>
  <c r="T130" i="16"/>
  <c r="T195" i="16"/>
  <c r="T567" i="16"/>
  <c r="T203" i="16"/>
  <c r="T501" i="16"/>
  <c r="T346" i="16"/>
  <c r="T307" i="16"/>
  <c r="T322" i="16"/>
  <c r="T155" i="16"/>
  <c r="T531" i="16"/>
  <c r="T117" i="16"/>
  <c r="T467" i="16"/>
  <c r="T112" i="16"/>
  <c r="T358" i="16"/>
  <c r="T56" i="16"/>
  <c r="T123" i="16"/>
  <c r="T466" i="16"/>
  <c r="T62" i="16"/>
  <c r="T428" i="16"/>
  <c r="T318" i="16"/>
  <c r="T437" i="16"/>
  <c r="T163" i="16"/>
  <c r="T558" i="16"/>
  <c r="T337" i="16"/>
  <c r="T80" i="16"/>
  <c r="T81" i="16"/>
  <c r="T401" i="16"/>
  <c r="T119" i="16"/>
  <c r="T238" i="16"/>
  <c r="T573" i="16"/>
  <c r="T483" i="16"/>
  <c r="T147" i="16"/>
  <c r="T197" i="16"/>
  <c r="T350" i="16"/>
  <c r="T196" i="16"/>
  <c r="T304" i="16"/>
  <c r="T266" i="16"/>
  <c r="T426" i="16"/>
  <c r="T553" i="16"/>
  <c r="T554" i="16"/>
  <c r="T431" i="16"/>
  <c r="T402" i="16"/>
  <c r="T293" i="16"/>
  <c r="T60" i="16"/>
  <c r="T449" i="16"/>
  <c r="T464" i="16"/>
  <c r="T534" i="16"/>
  <c r="T509" i="16"/>
  <c r="T109" i="16"/>
  <c r="T231" i="16"/>
  <c r="T193" i="16"/>
  <c r="T508" i="16"/>
  <c r="T173" i="16"/>
  <c r="T289" i="16"/>
  <c r="T296" i="16"/>
  <c r="T175" i="16"/>
  <c r="T59" i="16"/>
  <c r="T104" i="16"/>
  <c r="T480" i="16"/>
  <c r="T527" i="16"/>
  <c r="T77" i="16"/>
  <c r="T146" i="16"/>
  <c r="T121" i="16"/>
  <c r="T539" i="16"/>
  <c r="T86" i="16"/>
  <c r="T389" i="16"/>
  <c r="T294" i="16"/>
  <c r="T368" i="16"/>
  <c r="T518" i="16"/>
  <c r="T140" i="16"/>
  <c r="T443" i="16"/>
  <c r="T329" i="16"/>
  <c r="T93" i="16"/>
  <c r="T362" i="16"/>
  <c r="T397" i="16"/>
  <c r="T394" i="16"/>
  <c r="T521" i="16"/>
  <c r="T170" i="16"/>
  <c r="T519" i="16"/>
  <c r="T325" i="16"/>
  <c r="T265" i="16"/>
  <c r="T391" i="16"/>
  <c r="T120" i="16"/>
  <c r="T141" i="16"/>
  <c r="T224" i="16"/>
  <c r="T243" i="16"/>
  <c r="T122" i="16"/>
  <c r="T484" i="16"/>
  <c r="T288" i="16"/>
  <c r="T517" i="16"/>
  <c r="T213" i="16"/>
  <c r="T507" i="16"/>
  <c r="T414" i="16"/>
  <c r="T70" i="16"/>
  <c r="T215" i="16"/>
  <c r="T182" i="16"/>
  <c r="T482" i="16"/>
  <c r="T340" i="16"/>
  <c r="T339" i="16"/>
  <c r="T111" i="16"/>
  <c r="T385" i="16"/>
  <c r="T461" i="16"/>
  <c r="Q82" i="16"/>
  <c r="R82" i="16"/>
  <c r="Q422" i="16"/>
  <c r="R422" i="16"/>
  <c r="Q287" i="16"/>
  <c r="R287" i="16"/>
  <c r="Q204" i="16"/>
  <c r="R204" i="16"/>
  <c r="Q300" i="16"/>
  <c r="R300" i="16"/>
  <c r="Q326" i="16"/>
  <c r="R326" i="16"/>
  <c r="Q474" i="16"/>
  <c r="R474" i="16"/>
  <c r="Q191" i="16"/>
  <c r="R191" i="16"/>
  <c r="Q461" i="16"/>
  <c r="R461" i="16"/>
  <c r="Q448" i="16"/>
  <c r="R448" i="16"/>
  <c r="Q165" i="16"/>
  <c r="R165" i="16"/>
  <c r="Q217" i="16"/>
  <c r="R217" i="16"/>
  <c r="Q532" i="16"/>
  <c r="R532" i="16"/>
  <c r="Q409" i="16"/>
  <c r="R409" i="16"/>
  <c r="Q178" i="16"/>
  <c r="R178" i="16"/>
  <c r="Q519" i="16"/>
  <c r="R519" i="16"/>
  <c r="Q506" i="16"/>
  <c r="R506" i="16"/>
  <c r="Q43" i="16"/>
  <c r="R43" i="16"/>
  <c r="Q230" i="16"/>
  <c r="R230" i="16"/>
  <c r="Q95" i="16"/>
  <c r="R95" i="16"/>
  <c r="Q56" i="16"/>
  <c r="R56" i="16"/>
  <c r="Q121" i="16"/>
  <c r="R121" i="16"/>
  <c r="Q339" i="16"/>
  <c r="R339" i="16"/>
  <c r="Q487" i="16"/>
  <c r="R487" i="16"/>
  <c r="Q352" i="16"/>
  <c r="R352" i="16"/>
  <c r="Q313" i="16"/>
  <c r="R313" i="16"/>
  <c r="Q435" i="16"/>
  <c r="R435" i="16"/>
  <c r="Q365" i="16"/>
  <c r="R365" i="16"/>
  <c r="Q108" i="16"/>
  <c r="R108" i="16"/>
  <c r="Q571" i="16"/>
  <c r="R571" i="16"/>
  <c r="Q545" i="16"/>
  <c r="R545" i="16"/>
  <c r="Q243" i="16"/>
  <c r="R243" i="16"/>
  <c r="Q69" i="16"/>
  <c r="R69" i="16"/>
  <c r="Q558" i="16"/>
  <c r="R558" i="16"/>
  <c r="AH21" i="12"/>
  <c r="AS21" i="12"/>
  <c r="AK11" i="12"/>
  <c r="AL33" i="12"/>
  <c r="AJ33" i="12"/>
  <c r="AM33" i="12"/>
  <c r="AK33" i="12"/>
  <c r="AI33" i="12"/>
  <c r="AH33" i="12"/>
  <c r="E76" i="14"/>
  <c r="DK3" i="14"/>
  <c r="DK4" i="14"/>
  <c r="CO15" i="14"/>
  <c r="DG20" i="14"/>
  <c r="DH20" i="14"/>
  <c r="CO22" i="14"/>
  <c r="CO18" i="14"/>
  <c r="DK9" i="14"/>
  <c r="DK7" i="14"/>
  <c r="DK11" i="14"/>
  <c r="DG18" i="14"/>
  <c r="DH18" i="14"/>
  <c r="DG15" i="14"/>
  <c r="DH15" i="14"/>
  <c r="CO16" i="14"/>
  <c r="CO23" i="14"/>
  <c r="CO21" i="14"/>
  <c r="CO17" i="14"/>
  <c r="DK5" i="14"/>
  <c r="DK12" i="14"/>
  <c r="DK8" i="14"/>
  <c r="DK6" i="14"/>
  <c r="DK10" i="14"/>
  <c r="CO19" i="14"/>
  <c r="CO14" i="14"/>
  <c r="BL21" i="14"/>
  <c r="BL18" i="14"/>
  <c r="BL16" i="14"/>
  <c r="CH7" i="14"/>
  <c r="CH10" i="14"/>
  <c r="BL22" i="14"/>
  <c r="BL17" i="14"/>
  <c r="CH12" i="14"/>
  <c r="BL15" i="14"/>
  <c r="CD23" i="14"/>
  <c r="CE23" i="14"/>
  <c r="CH4" i="14"/>
  <c r="BL23" i="14"/>
  <c r="CH8" i="14"/>
  <c r="CH9" i="14"/>
  <c r="CH11" i="14"/>
  <c r="CH3" i="14"/>
  <c r="CH5" i="14"/>
  <c r="CH6" i="14"/>
  <c r="BL14" i="14"/>
  <c r="BL20" i="14"/>
  <c r="CD14" i="14"/>
  <c r="CE14" i="14"/>
  <c r="BB18" i="14"/>
  <c r="BB16" i="14"/>
  <c r="BC4" i="5"/>
  <c r="BD4" i="5"/>
  <c r="BE4" i="5"/>
  <c r="BC5" i="5"/>
  <c r="BD5" i="5"/>
  <c r="BE5" i="5"/>
  <c r="BC6" i="5"/>
  <c r="BD6" i="5"/>
  <c r="BF6" i="5"/>
  <c r="BE6" i="5"/>
  <c r="BC7" i="5"/>
  <c r="BD7" i="5"/>
  <c r="BE7" i="5"/>
  <c r="BF7" i="5"/>
  <c r="BC8" i="5"/>
  <c r="BF8" i="5"/>
  <c r="BD8" i="5"/>
  <c r="BE8" i="5"/>
  <c r="BC9" i="5"/>
  <c r="BD9" i="5"/>
  <c r="BF9" i="5"/>
  <c r="BE9" i="5"/>
  <c r="BC10" i="5"/>
  <c r="BF10" i="5"/>
  <c r="BD10" i="5"/>
  <c r="BE10" i="5"/>
  <c r="BC11" i="5"/>
  <c r="BD11" i="5"/>
  <c r="BE11" i="5"/>
  <c r="BF11" i="5"/>
  <c r="BC12" i="5"/>
  <c r="BD12" i="5"/>
  <c r="BE12" i="5"/>
  <c r="BC13" i="5"/>
  <c r="BD13" i="5"/>
  <c r="BE13" i="5"/>
  <c r="BC14" i="5"/>
  <c r="BF14" i="5"/>
  <c r="BD14" i="5"/>
  <c r="BE14" i="5"/>
  <c r="BC15" i="5"/>
  <c r="BD15" i="5"/>
  <c r="BE15" i="5"/>
  <c r="BF15" i="5"/>
  <c r="BC16" i="5"/>
  <c r="BD16" i="5"/>
  <c r="BE16" i="5"/>
  <c r="BC17" i="5"/>
  <c r="BD17" i="5"/>
  <c r="BE17" i="5"/>
  <c r="BC18" i="5"/>
  <c r="BD18" i="5"/>
  <c r="BE18" i="5"/>
  <c r="BC19" i="5"/>
  <c r="BF19" i="5"/>
  <c r="BD19" i="5"/>
  <c r="BE19" i="5"/>
  <c r="BC20" i="5"/>
  <c r="BD20" i="5"/>
  <c r="BE20" i="5"/>
  <c r="BC21" i="5"/>
  <c r="BD21" i="5"/>
  <c r="BE21" i="5"/>
  <c r="BC22" i="5"/>
  <c r="BD22" i="5"/>
  <c r="BF22" i="5"/>
  <c r="BE22" i="5"/>
  <c r="BC23" i="5"/>
  <c r="BD23" i="5"/>
  <c r="BE23" i="5"/>
  <c r="BF23" i="5"/>
  <c r="BC24" i="5"/>
  <c r="BF24" i="5"/>
  <c r="BD24" i="5"/>
  <c r="BE24" i="5"/>
  <c r="BC25" i="5"/>
  <c r="BD25" i="5"/>
  <c r="BF25" i="5"/>
  <c r="BE25" i="5"/>
  <c r="BC26" i="5"/>
  <c r="BF26" i="5"/>
  <c r="BD26" i="5"/>
  <c r="BE26" i="5"/>
  <c r="BC27" i="5"/>
  <c r="BD27" i="5"/>
  <c r="BE27" i="5"/>
  <c r="BF27" i="5"/>
  <c r="BC28" i="5"/>
  <c r="BD28" i="5"/>
  <c r="BE28" i="5"/>
  <c r="BC29" i="5"/>
  <c r="BD29" i="5"/>
  <c r="BE29" i="5"/>
  <c r="BC30" i="5"/>
  <c r="BF30" i="5"/>
  <c r="BD30" i="5"/>
  <c r="BE30" i="5"/>
  <c r="BC31" i="5"/>
  <c r="BD31" i="5"/>
  <c r="BE31" i="5"/>
  <c r="BF31" i="5"/>
  <c r="BC32" i="5"/>
  <c r="BD32" i="5"/>
  <c r="BE32" i="5"/>
  <c r="BC33" i="5"/>
  <c r="BD33" i="5"/>
  <c r="BE33" i="5"/>
  <c r="BC34" i="5"/>
  <c r="BD34" i="5"/>
  <c r="BE34" i="5"/>
  <c r="BC35" i="5"/>
  <c r="BF35" i="5"/>
  <c r="BD35" i="5"/>
  <c r="BE35" i="5"/>
  <c r="BC36" i="5"/>
  <c r="BD36" i="5"/>
  <c r="BE36" i="5"/>
  <c r="BC37" i="5"/>
  <c r="BD37" i="5"/>
  <c r="BE37" i="5"/>
  <c r="BC38" i="5"/>
  <c r="BD38" i="5"/>
  <c r="BF38" i="5"/>
  <c r="BE38" i="5"/>
  <c r="BC39" i="5"/>
  <c r="BD39" i="5"/>
  <c r="BE39" i="5"/>
  <c r="BF39" i="5"/>
  <c r="BC40" i="5"/>
  <c r="BF40" i="5"/>
  <c r="BD40" i="5"/>
  <c r="BE40" i="5"/>
  <c r="BC41" i="5"/>
  <c r="BD41" i="5"/>
  <c r="BF41" i="5"/>
  <c r="BE41" i="5"/>
  <c r="BC42" i="5"/>
  <c r="BF42" i="5"/>
  <c r="BD42" i="5"/>
  <c r="BE42" i="5"/>
  <c r="BC43" i="5"/>
  <c r="BD43" i="5"/>
  <c r="BE43" i="5"/>
  <c r="BF43" i="5"/>
  <c r="BC44" i="5"/>
  <c r="BD44" i="5"/>
  <c r="BE44" i="5"/>
  <c r="BC45" i="5"/>
  <c r="BD45" i="5"/>
  <c r="BE45" i="5"/>
  <c r="BC46" i="5"/>
  <c r="BF46" i="5"/>
  <c r="BD46" i="5"/>
  <c r="BE46" i="5"/>
  <c r="BC47" i="5"/>
  <c r="BD47" i="5"/>
  <c r="BE47" i="5"/>
  <c r="BF47" i="5"/>
  <c r="BC48" i="5"/>
  <c r="BD48" i="5"/>
  <c r="BE48" i="5"/>
  <c r="BC49" i="5"/>
  <c r="BD49" i="5"/>
  <c r="BE49" i="5"/>
  <c r="BC50" i="5"/>
  <c r="BD50" i="5"/>
  <c r="BE50" i="5"/>
  <c r="BC51" i="5"/>
  <c r="BF51" i="5"/>
  <c r="BD51" i="5"/>
  <c r="BE51" i="5"/>
  <c r="BC52" i="5"/>
  <c r="BF52" i="5"/>
  <c r="BD52" i="5"/>
  <c r="BE52" i="5"/>
  <c r="BD3" i="5"/>
  <c r="BE3" i="5"/>
  <c r="BC3" i="5"/>
  <c r="BF4" i="5"/>
  <c r="BF5" i="5"/>
  <c r="BF12" i="5"/>
  <c r="BF13" i="5"/>
  <c r="BF16" i="5"/>
  <c r="BF17" i="5"/>
  <c r="BF18" i="5"/>
  <c r="BF20" i="5"/>
  <c r="BF21" i="5"/>
  <c r="BF28" i="5"/>
  <c r="BF29" i="5"/>
  <c r="BF32" i="5"/>
  <c r="BF33" i="5"/>
  <c r="BF34" i="5"/>
  <c r="BF36" i="5"/>
  <c r="BF37" i="5"/>
  <c r="BF44" i="5"/>
  <c r="BF45" i="5"/>
  <c r="BF48" i="5"/>
  <c r="BF49" i="5"/>
  <c r="BF50" i="5"/>
  <c r="J12" i="13"/>
  <c r="J11" i="13"/>
  <c r="BL8" i="5"/>
  <c r="AC8" i="12"/>
  <c r="BM8" i="5"/>
  <c r="AD8" i="12"/>
  <c r="BK8" i="5"/>
  <c r="AB8" i="12"/>
  <c r="BL3" i="5"/>
  <c r="BM3" i="5"/>
  <c r="BM4" i="5"/>
  <c r="AD4" i="12"/>
  <c r="BL5" i="5"/>
  <c r="AC5" i="12"/>
  <c r="BM5" i="5"/>
  <c r="AD5" i="12"/>
  <c r="BL6" i="5"/>
  <c r="AC6" i="12"/>
  <c r="BM6" i="5"/>
  <c r="AD6" i="12"/>
  <c r="BL7" i="5"/>
  <c r="AC7" i="12"/>
  <c r="BM7" i="5"/>
  <c r="AD7" i="12"/>
  <c r="BK4" i="5"/>
  <c r="BK5" i="5"/>
  <c r="AB5" i="12"/>
  <c r="BK6" i="5"/>
  <c r="AB6" i="12"/>
  <c r="BK7" i="5"/>
  <c r="AB7" i="12"/>
  <c r="O33" i="13"/>
  <c r="O32" i="13"/>
  <c r="O4" i="13"/>
  <c r="BM9" i="5"/>
  <c r="BM11" i="5"/>
  <c r="AD3" i="12"/>
  <c r="BL9" i="5"/>
  <c r="BL11" i="5"/>
  <c r="BN11" i="5"/>
  <c r="AC3" i="12"/>
  <c r="BK9" i="5"/>
  <c r="AB4" i="12"/>
  <c r="T551" i="16"/>
  <c r="BB20" i="14"/>
  <c r="BC20" i="14"/>
  <c r="BB15" i="14"/>
  <c r="BC15" i="14"/>
  <c r="BB17" i="14"/>
  <c r="BC17" i="14"/>
  <c r="BB19" i="14"/>
  <c r="BC19" i="14"/>
  <c r="BB21" i="14"/>
  <c r="BC21" i="14"/>
  <c r="BB23" i="14"/>
  <c r="BC23" i="14"/>
  <c r="BB14" i="14"/>
  <c r="BC14" i="14"/>
  <c r="BB22" i="14"/>
  <c r="BC22" i="14"/>
  <c r="Q244" i="16"/>
  <c r="R244" i="16"/>
  <c r="Q488" i="16"/>
  <c r="R488" i="16"/>
  <c r="Q520" i="16"/>
  <c r="R520" i="16"/>
  <c r="Q192" i="16"/>
  <c r="R192" i="16"/>
  <c r="Q546" i="16"/>
  <c r="R546" i="16"/>
  <c r="Q340" i="16"/>
  <c r="R340" i="16"/>
  <c r="Q179" i="16"/>
  <c r="R179" i="16"/>
  <c r="Q475" i="16"/>
  <c r="R475" i="16"/>
  <c r="Q572" i="16"/>
  <c r="R572" i="16"/>
  <c r="Q122" i="16"/>
  <c r="R122" i="16"/>
  <c r="Q410" i="16"/>
  <c r="R410" i="16"/>
  <c r="Q327" i="16"/>
  <c r="R327" i="16"/>
  <c r="Q109" i="16"/>
  <c r="R109" i="16"/>
  <c r="Q57" i="16"/>
  <c r="R57" i="16"/>
  <c r="Q533" i="16"/>
  <c r="R533" i="16"/>
  <c r="Q301" i="16"/>
  <c r="R301" i="16"/>
  <c r="Q366" i="16"/>
  <c r="R366" i="16"/>
  <c r="Q96" i="16"/>
  <c r="R96" i="16"/>
  <c r="Q218" i="16"/>
  <c r="R218" i="16"/>
  <c r="Q205" i="16"/>
  <c r="R205" i="16"/>
  <c r="Q436" i="16"/>
  <c r="R436" i="16"/>
  <c r="Q231" i="16"/>
  <c r="R231" i="16"/>
  <c r="Q166" i="16"/>
  <c r="R166" i="16"/>
  <c r="Q288" i="16"/>
  <c r="R288" i="16"/>
  <c r="Q559" i="16"/>
  <c r="R559" i="16"/>
  <c r="Q314" i="16"/>
  <c r="R314" i="16"/>
  <c r="Q44" i="16"/>
  <c r="R44" i="16"/>
  <c r="Q449" i="16"/>
  <c r="R449" i="16"/>
  <c r="Q423" i="16"/>
  <c r="R423" i="16"/>
  <c r="Q70" i="16"/>
  <c r="R70" i="16"/>
  <c r="Q353" i="16"/>
  <c r="R353" i="16"/>
  <c r="Q507" i="16"/>
  <c r="R507" i="16"/>
  <c r="Q462" i="16"/>
  <c r="R462" i="16"/>
  <c r="Q83" i="16"/>
  <c r="R83" i="16"/>
  <c r="AY43" i="12"/>
  <c r="AZ43" i="12"/>
  <c r="AY38" i="12"/>
  <c r="AZ38" i="12"/>
  <c r="AY41" i="12"/>
  <c r="AZ41" i="12"/>
  <c r="AY39" i="12"/>
  <c r="AZ39" i="12"/>
  <c r="AY42" i="12"/>
  <c r="AZ42" i="12"/>
  <c r="AY40" i="12"/>
  <c r="AZ40" i="12"/>
  <c r="AN33" i="12"/>
  <c r="AN28" i="12"/>
  <c r="AN31" i="12"/>
  <c r="AN30" i="12"/>
  <c r="AN29" i="12"/>
  <c r="AJ44" i="12"/>
  <c r="AK21" i="12"/>
  <c r="AN32" i="12"/>
  <c r="AN27" i="12"/>
  <c r="E87" i="14"/>
  <c r="CD20" i="14"/>
  <c r="CE20" i="14"/>
  <c r="DG23" i="14"/>
  <c r="DH23" i="14"/>
  <c r="DG22" i="14"/>
  <c r="DH22" i="14"/>
  <c r="CM13" i="14"/>
  <c r="DG19" i="14"/>
  <c r="DH19" i="14"/>
  <c r="DG21" i="14"/>
  <c r="DH21" i="14"/>
  <c r="DG17" i="14"/>
  <c r="DH17" i="14"/>
  <c r="DG14" i="14"/>
  <c r="DH14" i="14"/>
  <c r="DG16" i="14"/>
  <c r="DH16" i="14"/>
  <c r="CD16" i="14"/>
  <c r="CE16" i="14"/>
  <c r="CD15" i="14"/>
  <c r="CE15" i="14"/>
  <c r="CD18" i="14"/>
  <c r="CE18" i="14"/>
  <c r="CD21" i="14"/>
  <c r="CE21" i="14"/>
  <c r="CD22" i="14"/>
  <c r="CE22" i="14"/>
  <c r="CD19" i="14"/>
  <c r="CE19" i="14"/>
  <c r="BJ13" i="14"/>
  <c r="CD17" i="14"/>
  <c r="CE17" i="14"/>
  <c r="BC18" i="14"/>
  <c r="BC16" i="14"/>
  <c r="O3" i="13"/>
  <c r="BF3" i="5"/>
  <c r="BH38" i="5"/>
  <c r="BH49" i="5"/>
  <c r="BH17" i="5"/>
  <c r="BH16" i="5"/>
  <c r="BH45" i="5"/>
  <c r="BH43" i="5"/>
  <c r="BH44" i="5"/>
  <c r="BH21" i="5"/>
  <c r="BH28" i="5"/>
  <c r="BH37" i="5"/>
  <c r="BH22" i="5"/>
  <c r="BH13" i="5"/>
  <c r="BH18" i="5"/>
  <c r="BH33" i="5"/>
  <c r="BH32" i="5"/>
  <c r="BH6" i="5"/>
  <c r="BH15" i="5"/>
  <c r="BH31" i="5"/>
  <c r="BH11" i="5"/>
  <c r="BH30" i="5"/>
  <c r="BH29" i="5"/>
  <c r="BH14" i="5"/>
  <c r="BH27" i="5"/>
  <c r="BH42" i="5"/>
  <c r="BH48" i="5"/>
  <c r="BH26" i="5"/>
  <c r="BH12" i="5"/>
  <c r="BH3" i="5"/>
  <c r="BH47" i="5"/>
  <c r="BH46" i="5"/>
  <c r="BH40" i="5"/>
  <c r="BH24" i="5"/>
  <c r="BH8" i="5"/>
  <c r="BH10" i="5"/>
  <c r="BH41" i="5"/>
  <c r="BH25" i="5"/>
  <c r="BH9" i="5"/>
  <c r="BH39" i="5"/>
  <c r="BH23" i="5"/>
  <c r="BH7" i="5"/>
  <c r="BH5" i="5"/>
  <c r="BH52" i="5"/>
  <c r="BH36" i="5"/>
  <c r="BH20" i="5"/>
  <c r="BH4" i="5"/>
  <c r="BH51" i="5"/>
  <c r="BH35" i="5"/>
  <c r="BH19" i="5"/>
  <c r="BH50" i="5"/>
  <c r="BH34" i="5"/>
  <c r="BG4" i="5"/>
  <c r="BG19" i="5"/>
  <c r="BG44" i="5"/>
  <c r="BG28" i="5"/>
  <c r="BG21" i="5"/>
  <c r="BG5" i="5"/>
  <c r="BG9" i="5"/>
  <c r="BG40" i="5"/>
  <c r="O2" i="13"/>
  <c r="AV44" i="12"/>
  <c r="AS44" i="12"/>
  <c r="AX44" i="12"/>
  <c r="AT44" i="12"/>
  <c r="Q508" i="16"/>
  <c r="R508" i="16"/>
  <c r="Q289" i="16"/>
  <c r="R289" i="16"/>
  <c r="Q302" i="16"/>
  <c r="R302" i="16"/>
  <c r="Q476" i="16"/>
  <c r="R476" i="16"/>
  <c r="Q354" i="16"/>
  <c r="R354" i="16"/>
  <c r="Q167" i="16"/>
  <c r="R167" i="16"/>
  <c r="Q534" i="16"/>
  <c r="R534" i="16"/>
  <c r="Q180" i="16"/>
  <c r="R180" i="16"/>
  <c r="Q71" i="16"/>
  <c r="R71" i="16"/>
  <c r="Q232" i="16"/>
  <c r="R232" i="16"/>
  <c r="Q58" i="16"/>
  <c r="R58" i="16"/>
  <c r="Q341" i="16"/>
  <c r="R341" i="16"/>
  <c r="Q424" i="16"/>
  <c r="R424" i="16"/>
  <c r="Q437" i="16"/>
  <c r="R437" i="16"/>
  <c r="Q110" i="16"/>
  <c r="R110" i="16"/>
  <c r="Q547" i="16"/>
  <c r="R547" i="16"/>
  <c r="Q450" i="16"/>
  <c r="R450" i="16"/>
  <c r="Q206" i="16"/>
  <c r="R206" i="16"/>
  <c r="Q328" i="16"/>
  <c r="R328" i="16"/>
  <c r="Q193" i="16"/>
  <c r="R193" i="16"/>
  <c r="Q45" i="16"/>
  <c r="R45" i="16"/>
  <c r="Q219" i="16"/>
  <c r="R219" i="16"/>
  <c r="Q411" i="16"/>
  <c r="R411" i="16"/>
  <c r="Q521" i="16"/>
  <c r="R521" i="16"/>
  <c r="Q84" i="16"/>
  <c r="R84" i="16"/>
  <c r="Q315" i="16"/>
  <c r="R315" i="16"/>
  <c r="Q97" i="16"/>
  <c r="R97" i="16"/>
  <c r="Q123" i="16"/>
  <c r="R123" i="16"/>
  <c r="Q489" i="16"/>
  <c r="R489" i="16"/>
  <c r="Q463" i="16"/>
  <c r="R463" i="16"/>
  <c r="Q560" i="16"/>
  <c r="R560" i="16"/>
  <c r="Q367" i="16"/>
  <c r="R367" i="16"/>
  <c r="Q573" i="16"/>
  <c r="R573" i="16"/>
  <c r="Q245" i="16"/>
  <c r="R245" i="16"/>
  <c r="AU44" i="12"/>
  <c r="AN38" i="12"/>
  <c r="AO38" i="12"/>
  <c r="AN43" i="12"/>
  <c r="AO43" i="12"/>
  <c r="AN41" i="12"/>
  <c r="AO41" i="12"/>
  <c r="AN42" i="12"/>
  <c r="AO42" i="12"/>
  <c r="AL44" i="12"/>
  <c r="AN39" i="12"/>
  <c r="AO39" i="12"/>
  <c r="AM44" i="12"/>
  <c r="AW44" i="12"/>
  <c r="AK44" i="12"/>
  <c r="AN40" i="12"/>
  <c r="AO40" i="12"/>
  <c r="AI44" i="12"/>
  <c r="AH44" i="12"/>
  <c r="AO44" i="12"/>
  <c r="AE13" i="14"/>
  <c r="BD19" i="14"/>
  <c r="CF22" i="14"/>
  <c r="CG22" i="14"/>
  <c r="CF20" i="14"/>
  <c r="CG20" i="14"/>
  <c r="DI16" i="14"/>
  <c r="DI14" i="14"/>
  <c r="DI15" i="14"/>
  <c r="DI23" i="14"/>
  <c r="DI21" i="14"/>
  <c r="DI19" i="14"/>
  <c r="DI17" i="14"/>
  <c r="DI20" i="14"/>
  <c r="DI18" i="14"/>
  <c r="DI22" i="14"/>
  <c r="CF16" i="14"/>
  <c r="CG16" i="14"/>
  <c r="CF15" i="14"/>
  <c r="CG15" i="14"/>
  <c r="CF17" i="14"/>
  <c r="CG17" i="14"/>
  <c r="CF19" i="14"/>
  <c r="CG19" i="14"/>
  <c r="CF18" i="14"/>
  <c r="CG18" i="14"/>
  <c r="CF21" i="14"/>
  <c r="CG21" i="14"/>
  <c r="CF23" i="14"/>
  <c r="CG23" i="14"/>
  <c r="CF14" i="14"/>
  <c r="AH34" i="14"/>
  <c r="AH32" i="14"/>
  <c r="AH27" i="14"/>
  <c r="AH33" i="14"/>
  <c r="AH31" i="14"/>
  <c r="AH29" i="14"/>
  <c r="AH28" i="14"/>
  <c r="BD20" i="14"/>
  <c r="BD21" i="14"/>
  <c r="BD22" i="14"/>
  <c r="BD15" i="14"/>
  <c r="BD18" i="14"/>
  <c r="BD17" i="14"/>
  <c r="BD16" i="14"/>
  <c r="BD23" i="14"/>
  <c r="AH26" i="14"/>
  <c r="AH30" i="14"/>
  <c r="AH25" i="14"/>
  <c r="BD14" i="14"/>
  <c r="BG22" i="5"/>
  <c r="BG20" i="5"/>
  <c r="BG36" i="5"/>
  <c r="BG38" i="5"/>
  <c r="BG52" i="5"/>
  <c r="BG3" i="5"/>
  <c r="BG34" i="5"/>
  <c r="BG50" i="5"/>
  <c r="BG17" i="5"/>
  <c r="BG18" i="5"/>
  <c r="BG6" i="5"/>
  <c r="BG15" i="5"/>
  <c r="BG13" i="5"/>
  <c r="BG47" i="5"/>
  <c r="BG11" i="5"/>
  <c r="BG33" i="5"/>
  <c r="BG30" i="5"/>
  <c r="BG25" i="5"/>
  <c r="BG49" i="5"/>
  <c r="BG46" i="5"/>
  <c r="BG35" i="5"/>
  <c r="BG32" i="5"/>
  <c r="BG10" i="5"/>
  <c r="BG51" i="5"/>
  <c r="BG37" i="5"/>
  <c r="BG16" i="5"/>
  <c r="BG31" i="5"/>
  <c r="BG43" i="5"/>
  <c r="BG26" i="5"/>
  <c r="BG23" i="5"/>
  <c r="BG29" i="5"/>
  <c r="BG7" i="5"/>
  <c r="BG42" i="5"/>
  <c r="BG39" i="5"/>
  <c r="BG41" i="5"/>
  <c r="BG48" i="5"/>
  <c r="BG27" i="5"/>
  <c r="BG45" i="5"/>
  <c r="BG8" i="5"/>
  <c r="BG24" i="5"/>
  <c r="BG12" i="5"/>
  <c r="BG14" i="5"/>
  <c r="AZ44" i="12"/>
  <c r="DJ20" i="14"/>
  <c r="DJ22" i="14"/>
  <c r="DJ18" i="14"/>
  <c r="DJ17" i="14"/>
  <c r="DJ19" i="14"/>
  <c r="DJ21" i="14"/>
  <c r="DJ23" i="14"/>
  <c r="DJ15" i="14"/>
  <c r="DJ14" i="14"/>
  <c r="DJ16" i="14"/>
  <c r="CG14" i="14"/>
  <c r="BI13" i="14"/>
  <c r="AZ31" i="14"/>
  <c r="BA31" i="14"/>
  <c r="AZ34" i="14"/>
  <c r="BA34" i="14"/>
  <c r="AZ29" i="14"/>
  <c r="BA29" i="14"/>
  <c r="AZ26" i="14"/>
  <c r="BA26" i="14"/>
  <c r="AZ33" i="14"/>
  <c r="BA33" i="14"/>
  <c r="AF24" i="14"/>
  <c r="AZ32" i="14"/>
  <c r="BA32" i="14"/>
  <c r="AZ30" i="14"/>
  <c r="BA30" i="14"/>
  <c r="AZ27" i="14"/>
  <c r="BA27" i="14"/>
  <c r="AZ25" i="14"/>
  <c r="BA25" i="14"/>
  <c r="AZ28" i="14"/>
  <c r="BA28" i="14"/>
  <c r="O9" i="13"/>
  <c r="BL25" i="14"/>
  <c r="CH19" i="14"/>
  <c r="DK19" i="14"/>
  <c r="CO31" i="14"/>
  <c r="CO26" i="14"/>
  <c r="CO25" i="14"/>
  <c r="CO34" i="14"/>
  <c r="CO32" i="14"/>
  <c r="CO30" i="14"/>
  <c r="CO28" i="14"/>
  <c r="CO29" i="14"/>
  <c r="CO27" i="14"/>
  <c r="CO33" i="14"/>
  <c r="DK15" i="14"/>
  <c r="DK18" i="14"/>
  <c r="DK23" i="14"/>
  <c r="DK21" i="14"/>
  <c r="DK20" i="14"/>
  <c r="DK17" i="14"/>
  <c r="DK22" i="14"/>
  <c r="DK16" i="14"/>
  <c r="DK14" i="14"/>
  <c r="CH17" i="14"/>
  <c r="CH16" i="14"/>
  <c r="CH21" i="14"/>
  <c r="CH14" i="14"/>
  <c r="CH23" i="14"/>
  <c r="CH15" i="14"/>
  <c r="CH22" i="14"/>
  <c r="CH20" i="14"/>
  <c r="CH18" i="14"/>
  <c r="BL27" i="14"/>
  <c r="BL29" i="14"/>
  <c r="BL32" i="14"/>
  <c r="BL31" i="14"/>
  <c r="BL33" i="14"/>
  <c r="BL26" i="14"/>
  <c r="BL28" i="14"/>
  <c r="BL30" i="14"/>
  <c r="BL34" i="14"/>
  <c r="BB34" i="14"/>
  <c r="BB30" i="14"/>
  <c r="BB28" i="14"/>
  <c r="BB26" i="14"/>
  <c r="BB33" i="14"/>
  <c r="BB31" i="14"/>
  <c r="BB29" i="14"/>
  <c r="BB27" i="14"/>
  <c r="BB25" i="14"/>
  <c r="BB32" i="14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DG34" i="14"/>
  <c r="DH34" i="14"/>
  <c r="DG26" i="14"/>
  <c r="DH26" i="14"/>
  <c r="DG29" i="14"/>
  <c r="DH29" i="14"/>
  <c r="DG33" i="14"/>
  <c r="DH33" i="14"/>
  <c r="CM24" i="14"/>
  <c r="DG31" i="14"/>
  <c r="DH31" i="14"/>
  <c r="DG32" i="14"/>
  <c r="DH32" i="14"/>
  <c r="DG30" i="14"/>
  <c r="DH30" i="14"/>
  <c r="DG27" i="14"/>
  <c r="DH27" i="14"/>
  <c r="DG25" i="14"/>
  <c r="DH25" i="14"/>
  <c r="DG28" i="14"/>
  <c r="DH28" i="14"/>
  <c r="CD25" i="14"/>
  <c r="CE25" i="14"/>
  <c r="CD27" i="14"/>
  <c r="CE27" i="14"/>
  <c r="CD28" i="14"/>
  <c r="CE28" i="14"/>
  <c r="CD31" i="14"/>
  <c r="CE31" i="14"/>
  <c r="CD34" i="14"/>
  <c r="CE34" i="14"/>
  <c r="CD30" i="14"/>
  <c r="CE30" i="14"/>
  <c r="CD32" i="14"/>
  <c r="CE32" i="14"/>
  <c r="CD26" i="14"/>
  <c r="CE26" i="14"/>
  <c r="CD29" i="14"/>
  <c r="CE29" i="14"/>
  <c r="BJ24" i="14"/>
  <c r="CD33" i="14"/>
  <c r="CE33" i="14"/>
  <c r="BC29" i="14"/>
  <c r="BC30" i="14"/>
  <c r="BC32" i="14"/>
  <c r="BC34" i="14"/>
  <c r="BC26" i="14"/>
  <c r="BC31" i="14"/>
  <c r="BC33" i="14"/>
  <c r="BC28" i="14"/>
  <c r="BC25" i="14"/>
  <c r="BC27" i="14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C3" i="12"/>
  <c r="B44" i="12"/>
  <c r="B64" i="12"/>
  <c r="B45" i="12"/>
  <c r="B65" i="12"/>
  <c r="B46" i="12"/>
  <c r="B66" i="12"/>
  <c r="B86" i="12"/>
  <c r="B47" i="12"/>
  <c r="B48" i="12"/>
  <c r="B49" i="12"/>
  <c r="B69" i="12"/>
  <c r="B89" i="12"/>
  <c r="B50" i="12"/>
  <c r="B51" i="12"/>
  <c r="B52" i="12"/>
  <c r="B53" i="12"/>
  <c r="B73" i="12"/>
  <c r="B54" i="12"/>
  <c r="B74" i="12"/>
  <c r="B55" i="12"/>
  <c r="B75" i="12"/>
  <c r="B56" i="12"/>
  <c r="B57" i="12"/>
  <c r="B58" i="12"/>
  <c r="B59" i="12"/>
  <c r="B60" i="12"/>
  <c r="B80" i="12"/>
  <c r="B100" i="12"/>
  <c r="B120" i="12"/>
  <c r="B61" i="12"/>
  <c r="B81" i="12"/>
  <c r="B101" i="12"/>
  <c r="B121" i="12"/>
  <c r="B62" i="12"/>
  <c r="B67" i="12"/>
  <c r="B87" i="12"/>
  <c r="B107" i="12"/>
  <c r="B68" i="12"/>
  <c r="B88" i="12"/>
  <c r="B82" i="12"/>
  <c r="B102" i="12"/>
  <c r="B122" i="12"/>
  <c r="B43" i="12"/>
  <c r="B63" i="12"/>
  <c r="AE24" i="14"/>
  <c r="BD25" i="14"/>
  <c r="BD30" i="14"/>
  <c r="B108" i="12"/>
  <c r="D88" i="12"/>
  <c r="T88" i="12"/>
  <c r="E88" i="12"/>
  <c r="U88" i="12"/>
  <c r="F88" i="12"/>
  <c r="V88" i="12"/>
  <c r="G88" i="12"/>
  <c r="W88" i="12"/>
  <c r="H88" i="12"/>
  <c r="I88" i="12"/>
  <c r="J88" i="12"/>
  <c r="K88" i="12"/>
  <c r="L88" i="12"/>
  <c r="M88" i="12"/>
  <c r="N88" i="12"/>
  <c r="O88" i="12"/>
  <c r="Q88" i="12"/>
  <c r="C88" i="12"/>
  <c r="S88" i="12"/>
  <c r="P88" i="12"/>
  <c r="R88" i="12"/>
  <c r="N86" i="12"/>
  <c r="O86" i="12"/>
  <c r="P86" i="12"/>
  <c r="Q86" i="12"/>
  <c r="R86" i="12"/>
  <c r="C86" i="12"/>
  <c r="S86" i="12"/>
  <c r="D86" i="12"/>
  <c r="T86" i="12"/>
  <c r="E86" i="12"/>
  <c r="U86" i="12"/>
  <c r="F86" i="12"/>
  <c r="V86" i="12"/>
  <c r="G86" i="12"/>
  <c r="W86" i="12"/>
  <c r="H86" i="12"/>
  <c r="I86" i="12"/>
  <c r="K86" i="12"/>
  <c r="M86" i="12"/>
  <c r="L86" i="12"/>
  <c r="J86" i="12"/>
  <c r="B106" i="12"/>
  <c r="Q63" i="12"/>
  <c r="R63" i="12"/>
  <c r="C63" i="12"/>
  <c r="S63" i="12"/>
  <c r="D63" i="12"/>
  <c r="T63" i="12"/>
  <c r="E63" i="12"/>
  <c r="U63" i="12"/>
  <c r="F63" i="12"/>
  <c r="V63" i="12"/>
  <c r="G63" i="12"/>
  <c r="W63" i="12"/>
  <c r="H63" i="12"/>
  <c r="I63" i="12"/>
  <c r="J63" i="12"/>
  <c r="K63" i="12"/>
  <c r="L63" i="12"/>
  <c r="N63" i="12"/>
  <c r="P63" i="12"/>
  <c r="M63" i="12"/>
  <c r="O63" i="12"/>
  <c r="B83" i="12"/>
  <c r="G65" i="12"/>
  <c r="W65" i="12"/>
  <c r="H65" i="12"/>
  <c r="I65" i="12"/>
  <c r="J65" i="12"/>
  <c r="K65" i="12"/>
  <c r="L65" i="12"/>
  <c r="M65" i="12"/>
  <c r="N65" i="12"/>
  <c r="O65" i="12"/>
  <c r="P65" i="12"/>
  <c r="Q65" i="12"/>
  <c r="R65" i="12"/>
  <c r="D65" i="12"/>
  <c r="T65" i="12"/>
  <c r="F65" i="12"/>
  <c r="V65" i="12"/>
  <c r="C65" i="12"/>
  <c r="E65" i="12"/>
  <c r="S65" i="12"/>
  <c r="U65" i="12"/>
  <c r="B85" i="12"/>
  <c r="B140" i="12"/>
  <c r="D120" i="12"/>
  <c r="T120" i="12"/>
  <c r="E120" i="12"/>
  <c r="U120" i="12"/>
  <c r="F120" i="12"/>
  <c r="V120" i="12"/>
  <c r="G120" i="12"/>
  <c r="W120" i="12"/>
  <c r="H120" i="12"/>
  <c r="I120" i="12"/>
  <c r="J120" i="12"/>
  <c r="K120" i="12"/>
  <c r="L120" i="12"/>
  <c r="M120" i="12"/>
  <c r="N120" i="12"/>
  <c r="O120" i="12"/>
  <c r="Q120" i="12"/>
  <c r="C120" i="12"/>
  <c r="S120" i="12"/>
  <c r="P120" i="12"/>
  <c r="R120" i="12"/>
  <c r="B127" i="12"/>
  <c r="E107" i="12"/>
  <c r="F107" i="12"/>
  <c r="G107" i="12"/>
  <c r="H107" i="12"/>
  <c r="I107" i="12"/>
  <c r="K107" i="12"/>
  <c r="L107" i="12"/>
  <c r="N107" i="12"/>
  <c r="D107" i="12"/>
  <c r="U107" i="12"/>
  <c r="V107" i="12"/>
  <c r="W107" i="12"/>
  <c r="C107" i="12"/>
  <c r="J107" i="12"/>
  <c r="M107" i="12"/>
  <c r="O107" i="12"/>
  <c r="P107" i="12"/>
  <c r="R107" i="12"/>
  <c r="T107" i="12"/>
  <c r="Q107" i="12"/>
  <c r="S107" i="12"/>
  <c r="B141" i="12"/>
  <c r="O121" i="12"/>
  <c r="P121" i="12"/>
  <c r="Q121" i="12"/>
  <c r="R121" i="12"/>
  <c r="C121" i="12"/>
  <c r="S121" i="12"/>
  <c r="D121" i="12"/>
  <c r="T121" i="12"/>
  <c r="E121" i="12"/>
  <c r="U121" i="12"/>
  <c r="F121" i="12"/>
  <c r="V121" i="12"/>
  <c r="G121" i="12"/>
  <c r="W121" i="12"/>
  <c r="H121" i="12"/>
  <c r="I121" i="12"/>
  <c r="J121" i="12"/>
  <c r="L121" i="12"/>
  <c r="N121" i="12"/>
  <c r="K121" i="12"/>
  <c r="M121" i="12"/>
  <c r="C43" i="12"/>
  <c r="B109" i="12"/>
  <c r="O89" i="12"/>
  <c r="P89" i="12"/>
  <c r="Q89" i="12"/>
  <c r="R89" i="12"/>
  <c r="C89" i="12"/>
  <c r="S89" i="12"/>
  <c r="D89" i="12"/>
  <c r="T89" i="12"/>
  <c r="E89" i="12"/>
  <c r="U89" i="12"/>
  <c r="F89" i="12"/>
  <c r="V89" i="12"/>
  <c r="G89" i="12"/>
  <c r="W89" i="12"/>
  <c r="H89" i="12"/>
  <c r="I89" i="12"/>
  <c r="J89" i="12"/>
  <c r="L89" i="12"/>
  <c r="N89" i="12"/>
  <c r="K89" i="12"/>
  <c r="M89" i="12"/>
  <c r="C69" i="12"/>
  <c r="S69" i="12"/>
  <c r="D69" i="12"/>
  <c r="T69" i="12"/>
  <c r="E69" i="12"/>
  <c r="U69" i="12"/>
  <c r="F69" i="12"/>
  <c r="V69" i="12"/>
  <c r="G69" i="12"/>
  <c r="W69" i="12"/>
  <c r="H69" i="12"/>
  <c r="I69" i="12"/>
  <c r="J69" i="12"/>
  <c r="K69" i="12"/>
  <c r="L69" i="12"/>
  <c r="M69" i="12"/>
  <c r="N69" i="12"/>
  <c r="P69" i="12"/>
  <c r="R69" i="12"/>
  <c r="O69" i="12"/>
  <c r="Q69" i="12"/>
  <c r="C53" i="12"/>
  <c r="S53" i="12"/>
  <c r="D53" i="12"/>
  <c r="T53" i="12"/>
  <c r="E53" i="12"/>
  <c r="U53" i="12"/>
  <c r="F53" i="12"/>
  <c r="V53" i="12"/>
  <c r="G53" i="12"/>
  <c r="W53" i="12"/>
  <c r="H53" i="12"/>
  <c r="I53" i="12"/>
  <c r="J53" i="12"/>
  <c r="K53" i="12"/>
  <c r="L53" i="12"/>
  <c r="M53" i="12"/>
  <c r="N53" i="12"/>
  <c r="P53" i="12"/>
  <c r="R53" i="12"/>
  <c r="O53" i="12"/>
  <c r="Q53" i="12"/>
  <c r="H52" i="12"/>
  <c r="I52" i="12"/>
  <c r="J52" i="12"/>
  <c r="K52" i="12"/>
  <c r="L52" i="12"/>
  <c r="M52" i="12"/>
  <c r="N52" i="12"/>
  <c r="O52" i="12"/>
  <c r="P52" i="12"/>
  <c r="Q52" i="12"/>
  <c r="R52" i="12"/>
  <c r="C52" i="12"/>
  <c r="S52" i="12"/>
  <c r="E52" i="12"/>
  <c r="U52" i="12"/>
  <c r="G52" i="12"/>
  <c r="W52" i="12"/>
  <c r="D52" i="12"/>
  <c r="F52" i="12"/>
  <c r="T52" i="12"/>
  <c r="V52" i="12"/>
  <c r="R50" i="12"/>
  <c r="C50" i="12"/>
  <c r="S50" i="12"/>
  <c r="D50" i="12"/>
  <c r="T50" i="12"/>
  <c r="E50" i="12"/>
  <c r="U50" i="12"/>
  <c r="F50" i="12"/>
  <c r="V50" i="12"/>
  <c r="G50" i="12"/>
  <c r="W50" i="12"/>
  <c r="H50" i="12"/>
  <c r="I50" i="12"/>
  <c r="J50" i="12"/>
  <c r="K50" i="12"/>
  <c r="L50" i="12"/>
  <c r="M50" i="12"/>
  <c r="O50" i="12"/>
  <c r="Q50" i="12"/>
  <c r="N50" i="12"/>
  <c r="P50" i="12"/>
  <c r="G49" i="12"/>
  <c r="W49" i="12"/>
  <c r="H49" i="12"/>
  <c r="I49" i="12"/>
  <c r="J49" i="12"/>
  <c r="K49" i="12"/>
  <c r="L49" i="12"/>
  <c r="M49" i="12"/>
  <c r="N49" i="12"/>
  <c r="O49" i="12"/>
  <c r="P49" i="12"/>
  <c r="Q49" i="12"/>
  <c r="R49" i="12"/>
  <c r="D49" i="12"/>
  <c r="T49" i="12"/>
  <c r="F49" i="12"/>
  <c r="V49" i="12"/>
  <c r="U49" i="12"/>
  <c r="C49" i="12"/>
  <c r="S49" i="12"/>
  <c r="E49" i="12"/>
  <c r="L64" i="12"/>
  <c r="M64" i="12"/>
  <c r="N64" i="12"/>
  <c r="O64" i="12"/>
  <c r="P64" i="12"/>
  <c r="Q64" i="12"/>
  <c r="R64" i="12"/>
  <c r="C64" i="12"/>
  <c r="S64" i="12"/>
  <c r="D64" i="12"/>
  <c r="T64" i="12"/>
  <c r="E64" i="12"/>
  <c r="U64" i="12"/>
  <c r="F64" i="12"/>
  <c r="V64" i="12"/>
  <c r="G64" i="12"/>
  <c r="W64" i="12"/>
  <c r="I64" i="12"/>
  <c r="K64" i="12"/>
  <c r="H64" i="12"/>
  <c r="J64" i="12"/>
  <c r="L48" i="12"/>
  <c r="M48" i="12"/>
  <c r="N48" i="12"/>
  <c r="O48" i="12"/>
  <c r="P48" i="12"/>
  <c r="Q48" i="12"/>
  <c r="R48" i="12"/>
  <c r="C48" i="12"/>
  <c r="S48" i="12"/>
  <c r="D48" i="12"/>
  <c r="T48" i="12"/>
  <c r="E48" i="12"/>
  <c r="U48" i="12"/>
  <c r="F48" i="12"/>
  <c r="V48" i="12"/>
  <c r="G48" i="12"/>
  <c r="W48" i="12"/>
  <c r="I48" i="12"/>
  <c r="K48" i="12"/>
  <c r="H48" i="12"/>
  <c r="J48" i="12"/>
  <c r="B84" i="12"/>
  <c r="Q47" i="12"/>
  <c r="R47" i="12"/>
  <c r="C47" i="12"/>
  <c r="S47" i="12"/>
  <c r="D47" i="12"/>
  <c r="T47" i="12"/>
  <c r="E47" i="12"/>
  <c r="U47" i="12"/>
  <c r="F47" i="12"/>
  <c r="V47" i="12"/>
  <c r="G47" i="12"/>
  <c r="W47" i="12"/>
  <c r="H47" i="12"/>
  <c r="I47" i="12"/>
  <c r="J47" i="12"/>
  <c r="K47" i="12"/>
  <c r="L47" i="12"/>
  <c r="N47" i="12"/>
  <c r="P47" i="12"/>
  <c r="M47" i="12"/>
  <c r="O47" i="12"/>
  <c r="F46" i="12"/>
  <c r="V46" i="12"/>
  <c r="G46" i="12"/>
  <c r="W46" i="12"/>
  <c r="H46" i="12"/>
  <c r="I46" i="12"/>
  <c r="J46" i="12"/>
  <c r="K46" i="12"/>
  <c r="L46" i="12"/>
  <c r="M46" i="12"/>
  <c r="N46" i="12"/>
  <c r="O46" i="12"/>
  <c r="P46" i="12"/>
  <c r="Q46" i="12"/>
  <c r="C46" i="12"/>
  <c r="S46" i="12"/>
  <c r="E46" i="12"/>
  <c r="U46" i="12"/>
  <c r="D46" i="12"/>
  <c r="R46" i="12"/>
  <c r="T46" i="12"/>
  <c r="G81" i="12"/>
  <c r="W81" i="12"/>
  <c r="H81" i="12"/>
  <c r="I81" i="12"/>
  <c r="J81" i="12"/>
  <c r="K81" i="12"/>
  <c r="L81" i="12"/>
  <c r="M81" i="12"/>
  <c r="N81" i="12"/>
  <c r="O81" i="12"/>
  <c r="P81" i="12"/>
  <c r="Q81" i="12"/>
  <c r="R81" i="12"/>
  <c r="D81" i="12"/>
  <c r="T81" i="12"/>
  <c r="F81" i="12"/>
  <c r="V81" i="12"/>
  <c r="C81" i="12"/>
  <c r="E81" i="12"/>
  <c r="S81" i="12"/>
  <c r="U81" i="12"/>
  <c r="K45" i="12"/>
  <c r="L45" i="12"/>
  <c r="M45" i="12"/>
  <c r="N45" i="12"/>
  <c r="O45" i="12"/>
  <c r="P45" i="12"/>
  <c r="Q45" i="12"/>
  <c r="R45" i="12"/>
  <c r="C45" i="12"/>
  <c r="S45" i="12"/>
  <c r="D45" i="12"/>
  <c r="T45" i="12"/>
  <c r="E45" i="12"/>
  <c r="U45" i="12"/>
  <c r="F45" i="12"/>
  <c r="V45" i="12"/>
  <c r="H45" i="12"/>
  <c r="J45" i="12"/>
  <c r="G45" i="12"/>
  <c r="I45" i="12"/>
  <c r="W45" i="12"/>
  <c r="I87" i="12"/>
  <c r="J87" i="12"/>
  <c r="K87" i="12"/>
  <c r="L87" i="12"/>
  <c r="M87" i="12"/>
  <c r="N87" i="12"/>
  <c r="O87" i="12"/>
  <c r="P87" i="12"/>
  <c r="Q87" i="12"/>
  <c r="R87" i="12"/>
  <c r="C87" i="12"/>
  <c r="S87" i="12"/>
  <c r="D87" i="12"/>
  <c r="T87" i="12"/>
  <c r="F87" i="12"/>
  <c r="V87" i="12"/>
  <c r="H87" i="12"/>
  <c r="E87" i="12"/>
  <c r="G87" i="12"/>
  <c r="U87" i="12"/>
  <c r="W87" i="12"/>
  <c r="R82" i="12"/>
  <c r="C82" i="12"/>
  <c r="S82" i="12"/>
  <c r="D82" i="12"/>
  <c r="T82" i="12"/>
  <c r="E82" i="12"/>
  <c r="U82" i="12"/>
  <c r="F82" i="12"/>
  <c r="V82" i="12"/>
  <c r="G82" i="12"/>
  <c r="W82" i="12"/>
  <c r="H82" i="12"/>
  <c r="I82" i="12"/>
  <c r="J82" i="12"/>
  <c r="K82" i="12"/>
  <c r="L82" i="12"/>
  <c r="M82" i="12"/>
  <c r="O82" i="12"/>
  <c r="Q82" i="12"/>
  <c r="N82" i="12"/>
  <c r="P82" i="12"/>
  <c r="F62" i="12"/>
  <c r="V62" i="12"/>
  <c r="G62" i="12"/>
  <c r="W62" i="12"/>
  <c r="H62" i="12"/>
  <c r="I62" i="12"/>
  <c r="J62" i="12"/>
  <c r="K62" i="12"/>
  <c r="L62" i="12"/>
  <c r="M62" i="12"/>
  <c r="N62" i="12"/>
  <c r="O62" i="12"/>
  <c r="P62" i="12"/>
  <c r="Q62" i="12"/>
  <c r="C62" i="12"/>
  <c r="S62" i="12"/>
  <c r="E62" i="12"/>
  <c r="U62" i="12"/>
  <c r="D62" i="12"/>
  <c r="R62" i="12"/>
  <c r="T62" i="12"/>
  <c r="K61" i="12"/>
  <c r="L61" i="12"/>
  <c r="M61" i="12"/>
  <c r="N61" i="12"/>
  <c r="O61" i="12"/>
  <c r="P61" i="12"/>
  <c r="Q61" i="12"/>
  <c r="R61" i="12"/>
  <c r="C61" i="12"/>
  <c r="S61" i="12"/>
  <c r="D61" i="12"/>
  <c r="T61" i="12"/>
  <c r="E61" i="12"/>
  <c r="U61" i="12"/>
  <c r="F61" i="12"/>
  <c r="V61" i="12"/>
  <c r="H61" i="12"/>
  <c r="J61" i="12"/>
  <c r="G61" i="12"/>
  <c r="W61" i="12"/>
  <c r="I61" i="12"/>
  <c r="L80" i="12"/>
  <c r="M80" i="12"/>
  <c r="N80" i="12"/>
  <c r="O80" i="12"/>
  <c r="P80" i="12"/>
  <c r="Q80" i="12"/>
  <c r="R80" i="12"/>
  <c r="C80" i="12"/>
  <c r="S80" i="12"/>
  <c r="D80" i="12"/>
  <c r="T80" i="12"/>
  <c r="E80" i="12"/>
  <c r="U80" i="12"/>
  <c r="F80" i="12"/>
  <c r="V80" i="12"/>
  <c r="G80" i="12"/>
  <c r="W80" i="12"/>
  <c r="I80" i="12"/>
  <c r="K80" i="12"/>
  <c r="J80" i="12"/>
  <c r="H80" i="12"/>
  <c r="P60" i="12"/>
  <c r="Q60" i="12"/>
  <c r="R60" i="12"/>
  <c r="C60" i="12"/>
  <c r="S60" i="12"/>
  <c r="D60" i="12"/>
  <c r="T60" i="12"/>
  <c r="E60" i="12"/>
  <c r="U60" i="12"/>
  <c r="F60" i="12"/>
  <c r="V60" i="12"/>
  <c r="G60" i="12"/>
  <c r="W60" i="12"/>
  <c r="H60" i="12"/>
  <c r="I60" i="12"/>
  <c r="J60" i="12"/>
  <c r="K60" i="12"/>
  <c r="M60" i="12"/>
  <c r="O60" i="12"/>
  <c r="L60" i="12"/>
  <c r="N60" i="12"/>
  <c r="P44" i="12"/>
  <c r="Q44" i="12"/>
  <c r="R44" i="12"/>
  <c r="C44" i="12"/>
  <c r="S44" i="12"/>
  <c r="D44" i="12"/>
  <c r="T44" i="12"/>
  <c r="E44" i="12"/>
  <c r="U44" i="12"/>
  <c r="F44" i="12"/>
  <c r="V44" i="12"/>
  <c r="G44" i="12"/>
  <c r="W44" i="12"/>
  <c r="H44" i="12"/>
  <c r="I44" i="12"/>
  <c r="J44" i="12"/>
  <c r="K44" i="12"/>
  <c r="M44" i="12"/>
  <c r="O44" i="12"/>
  <c r="L44" i="12"/>
  <c r="N44" i="12"/>
  <c r="M51" i="12"/>
  <c r="N51" i="12"/>
  <c r="O51" i="12"/>
  <c r="P51" i="12"/>
  <c r="Q51" i="12"/>
  <c r="R51" i="12"/>
  <c r="C51" i="12"/>
  <c r="S51" i="12"/>
  <c r="D51" i="12"/>
  <c r="T51" i="12"/>
  <c r="E51" i="12"/>
  <c r="U51" i="12"/>
  <c r="F51" i="12"/>
  <c r="V51" i="12"/>
  <c r="G51" i="12"/>
  <c r="W51" i="12"/>
  <c r="H51" i="12"/>
  <c r="J51" i="12"/>
  <c r="L51" i="12"/>
  <c r="I51" i="12"/>
  <c r="K51" i="12"/>
  <c r="B95" i="12"/>
  <c r="E75" i="12"/>
  <c r="U75" i="12"/>
  <c r="F75" i="12"/>
  <c r="V75" i="12"/>
  <c r="G75" i="12"/>
  <c r="W75" i="12"/>
  <c r="H75" i="12"/>
  <c r="I75" i="12"/>
  <c r="J75" i="12"/>
  <c r="K75" i="12"/>
  <c r="L75" i="12"/>
  <c r="M75" i="12"/>
  <c r="N75" i="12"/>
  <c r="O75" i="12"/>
  <c r="P75" i="12"/>
  <c r="R75" i="12"/>
  <c r="D75" i="12"/>
  <c r="T75" i="12"/>
  <c r="C75" i="12"/>
  <c r="Q75" i="12"/>
  <c r="S75" i="12"/>
  <c r="B79" i="12"/>
  <c r="E59" i="12"/>
  <c r="U59" i="12"/>
  <c r="F59" i="12"/>
  <c r="V59" i="12"/>
  <c r="G59" i="12"/>
  <c r="W59" i="12"/>
  <c r="H59" i="12"/>
  <c r="I59" i="12"/>
  <c r="J59" i="12"/>
  <c r="K59" i="12"/>
  <c r="L59" i="12"/>
  <c r="M59" i="12"/>
  <c r="N59" i="12"/>
  <c r="O59" i="12"/>
  <c r="P59" i="12"/>
  <c r="R59" i="12"/>
  <c r="D59" i="12"/>
  <c r="T59" i="12"/>
  <c r="C59" i="12"/>
  <c r="Q59" i="12"/>
  <c r="S59" i="12"/>
  <c r="E43" i="12"/>
  <c r="U43" i="12"/>
  <c r="F43" i="12"/>
  <c r="V43" i="12"/>
  <c r="G43" i="12"/>
  <c r="W43" i="12"/>
  <c r="H43" i="12"/>
  <c r="I43" i="12"/>
  <c r="J43" i="12"/>
  <c r="K43" i="12"/>
  <c r="L43" i="12"/>
  <c r="M43" i="12"/>
  <c r="N43" i="12"/>
  <c r="O43" i="12"/>
  <c r="P43" i="12"/>
  <c r="R43" i="12"/>
  <c r="D43" i="12"/>
  <c r="T43" i="12"/>
  <c r="S43" i="12"/>
  <c r="Q43" i="12"/>
  <c r="B78" i="12"/>
  <c r="J58" i="12"/>
  <c r="K58" i="12"/>
  <c r="L58" i="12"/>
  <c r="M58" i="12"/>
  <c r="N58" i="12"/>
  <c r="O58" i="12"/>
  <c r="P58" i="12"/>
  <c r="Q58" i="12"/>
  <c r="R58" i="12"/>
  <c r="C58" i="12"/>
  <c r="S58" i="12"/>
  <c r="D58" i="12"/>
  <c r="T58" i="12"/>
  <c r="E58" i="12"/>
  <c r="U58" i="12"/>
  <c r="G58" i="12"/>
  <c r="W58" i="12"/>
  <c r="I58" i="12"/>
  <c r="F58" i="12"/>
  <c r="H58" i="12"/>
  <c r="V58" i="12"/>
  <c r="R66" i="12"/>
  <c r="C66" i="12"/>
  <c r="S66" i="12"/>
  <c r="D66" i="12"/>
  <c r="T66" i="12"/>
  <c r="E66" i="12"/>
  <c r="U66" i="12"/>
  <c r="F66" i="12"/>
  <c r="V66" i="12"/>
  <c r="G66" i="12"/>
  <c r="W66" i="12"/>
  <c r="H66" i="12"/>
  <c r="I66" i="12"/>
  <c r="J66" i="12"/>
  <c r="K66" i="12"/>
  <c r="L66" i="12"/>
  <c r="M66" i="12"/>
  <c r="O66" i="12"/>
  <c r="Q66" i="12"/>
  <c r="N66" i="12"/>
  <c r="P66" i="12"/>
  <c r="N102" i="12"/>
  <c r="O102" i="12"/>
  <c r="P102" i="12"/>
  <c r="Q102" i="12"/>
  <c r="R102" i="12"/>
  <c r="C102" i="12"/>
  <c r="S102" i="12"/>
  <c r="D102" i="12"/>
  <c r="T102" i="12"/>
  <c r="E102" i="12"/>
  <c r="U102" i="12"/>
  <c r="F102" i="12"/>
  <c r="V102" i="12"/>
  <c r="G102" i="12"/>
  <c r="W102" i="12"/>
  <c r="H102" i="12"/>
  <c r="I102" i="12"/>
  <c r="K102" i="12"/>
  <c r="M102" i="12"/>
  <c r="J102" i="12"/>
  <c r="L102" i="12"/>
  <c r="B93" i="12"/>
  <c r="O73" i="12"/>
  <c r="P73" i="12"/>
  <c r="Q73" i="12"/>
  <c r="R73" i="12"/>
  <c r="C73" i="12"/>
  <c r="S73" i="12"/>
  <c r="D73" i="12"/>
  <c r="T73" i="12"/>
  <c r="E73" i="12"/>
  <c r="U73" i="12"/>
  <c r="F73" i="12"/>
  <c r="V73" i="12"/>
  <c r="G73" i="12"/>
  <c r="W73" i="12"/>
  <c r="H73" i="12"/>
  <c r="I73" i="12"/>
  <c r="J73" i="12"/>
  <c r="L73" i="12"/>
  <c r="N73" i="12"/>
  <c r="K73" i="12"/>
  <c r="M73" i="12"/>
  <c r="B77" i="12"/>
  <c r="O57" i="12"/>
  <c r="P57" i="12"/>
  <c r="Q57" i="12"/>
  <c r="R57" i="12"/>
  <c r="C57" i="12"/>
  <c r="S57" i="12"/>
  <c r="D57" i="12"/>
  <c r="T57" i="12"/>
  <c r="E57" i="12"/>
  <c r="U57" i="12"/>
  <c r="F57" i="12"/>
  <c r="V57" i="12"/>
  <c r="G57" i="12"/>
  <c r="W57" i="12"/>
  <c r="H57" i="12"/>
  <c r="I57" i="12"/>
  <c r="J57" i="12"/>
  <c r="L57" i="12"/>
  <c r="N57" i="12"/>
  <c r="K57" i="12"/>
  <c r="M57" i="12"/>
  <c r="M67" i="12"/>
  <c r="N67" i="12"/>
  <c r="O67" i="12"/>
  <c r="P67" i="12"/>
  <c r="Q67" i="12"/>
  <c r="R67" i="12"/>
  <c r="C67" i="12"/>
  <c r="S67" i="12"/>
  <c r="D67" i="12"/>
  <c r="T67" i="12"/>
  <c r="E67" i="12"/>
  <c r="U67" i="12"/>
  <c r="F67" i="12"/>
  <c r="V67" i="12"/>
  <c r="G67" i="12"/>
  <c r="W67" i="12"/>
  <c r="H67" i="12"/>
  <c r="J67" i="12"/>
  <c r="L67" i="12"/>
  <c r="I67" i="12"/>
  <c r="K67" i="12"/>
  <c r="H100" i="12"/>
  <c r="I100" i="12"/>
  <c r="J100" i="12"/>
  <c r="K100" i="12"/>
  <c r="L100" i="12"/>
  <c r="M100" i="12"/>
  <c r="N100" i="12"/>
  <c r="O100" i="12"/>
  <c r="P100" i="12"/>
  <c r="Q100" i="12"/>
  <c r="R100" i="12"/>
  <c r="C100" i="12"/>
  <c r="S100" i="12"/>
  <c r="E100" i="12"/>
  <c r="U100" i="12"/>
  <c r="G100" i="12"/>
  <c r="W100" i="12"/>
  <c r="D100" i="12"/>
  <c r="F100" i="12"/>
  <c r="T100" i="12"/>
  <c r="V100" i="12"/>
  <c r="B72" i="12"/>
  <c r="B76" i="12"/>
  <c r="D56" i="12"/>
  <c r="T56" i="12"/>
  <c r="E56" i="12"/>
  <c r="U56" i="12"/>
  <c r="F56" i="12"/>
  <c r="V56" i="12"/>
  <c r="G56" i="12"/>
  <c r="W56" i="12"/>
  <c r="H56" i="12"/>
  <c r="I56" i="12"/>
  <c r="J56" i="12"/>
  <c r="K56" i="12"/>
  <c r="L56" i="12"/>
  <c r="M56" i="12"/>
  <c r="N56" i="12"/>
  <c r="O56" i="12"/>
  <c r="Q56" i="12"/>
  <c r="C56" i="12"/>
  <c r="S56" i="12"/>
  <c r="P56" i="12"/>
  <c r="R56" i="12"/>
  <c r="B94" i="12"/>
  <c r="J74" i="12"/>
  <c r="K74" i="12"/>
  <c r="L74" i="12"/>
  <c r="M74" i="12"/>
  <c r="N74" i="12"/>
  <c r="O74" i="12"/>
  <c r="P74" i="12"/>
  <c r="Q74" i="12"/>
  <c r="R74" i="12"/>
  <c r="C74" i="12"/>
  <c r="S74" i="12"/>
  <c r="D74" i="12"/>
  <c r="T74" i="12"/>
  <c r="E74" i="12"/>
  <c r="U74" i="12"/>
  <c r="G74" i="12"/>
  <c r="W74" i="12"/>
  <c r="I74" i="12"/>
  <c r="H74" i="12"/>
  <c r="V74" i="12"/>
  <c r="F74" i="12"/>
  <c r="H68" i="12"/>
  <c r="I68" i="12"/>
  <c r="J68" i="12"/>
  <c r="K68" i="12"/>
  <c r="L68" i="12"/>
  <c r="M68" i="12"/>
  <c r="N68" i="12"/>
  <c r="O68" i="12"/>
  <c r="P68" i="12"/>
  <c r="Q68" i="12"/>
  <c r="R68" i="12"/>
  <c r="C68" i="12"/>
  <c r="S68" i="12"/>
  <c r="E68" i="12"/>
  <c r="U68" i="12"/>
  <c r="G68" i="12"/>
  <c r="W68" i="12"/>
  <c r="F68" i="12"/>
  <c r="T68" i="12"/>
  <c r="V68" i="12"/>
  <c r="D68" i="12"/>
  <c r="B142" i="12"/>
  <c r="J122" i="12"/>
  <c r="K122" i="12"/>
  <c r="L122" i="12"/>
  <c r="M122" i="12"/>
  <c r="N122" i="12"/>
  <c r="O122" i="12"/>
  <c r="P122" i="12"/>
  <c r="Q122" i="12"/>
  <c r="R122" i="12"/>
  <c r="C122" i="12"/>
  <c r="S122" i="12"/>
  <c r="D122" i="12"/>
  <c r="T122" i="12"/>
  <c r="E122" i="12"/>
  <c r="U122" i="12"/>
  <c r="G122" i="12"/>
  <c r="W122" i="12"/>
  <c r="I122" i="12"/>
  <c r="F122" i="12"/>
  <c r="H122" i="12"/>
  <c r="V122" i="12"/>
  <c r="C101" i="12"/>
  <c r="S101" i="12"/>
  <c r="D101" i="12"/>
  <c r="T101" i="12"/>
  <c r="E101" i="12"/>
  <c r="U101" i="12"/>
  <c r="F101" i="12"/>
  <c r="V101" i="12"/>
  <c r="G101" i="12"/>
  <c r="W101" i="12"/>
  <c r="H101" i="12"/>
  <c r="I101" i="12"/>
  <c r="J101" i="12"/>
  <c r="K101" i="12"/>
  <c r="L101" i="12"/>
  <c r="M101" i="12"/>
  <c r="N101" i="12"/>
  <c r="P101" i="12"/>
  <c r="R101" i="12"/>
  <c r="O101" i="12"/>
  <c r="Q101" i="12"/>
  <c r="B71" i="12"/>
  <c r="I55" i="12"/>
  <c r="J55" i="12"/>
  <c r="K55" i="12"/>
  <c r="L55" i="12"/>
  <c r="M55" i="12"/>
  <c r="N55" i="12"/>
  <c r="O55" i="12"/>
  <c r="P55" i="12"/>
  <c r="Q55" i="12"/>
  <c r="R55" i="12"/>
  <c r="C55" i="12"/>
  <c r="S55" i="12"/>
  <c r="D55" i="12"/>
  <c r="T55" i="12"/>
  <c r="F55" i="12"/>
  <c r="V55" i="12"/>
  <c r="H55" i="12"/>
  <c r="W55" i="12"/>
  <c r="E55" i="12"/>
  <c r="U55" i="12"/>
  <c r="G55" i="12"/>
  <c r="B70" i="12"/>
  <c r="N54" i="12"/>
  <c r="O54" i="12"/>
  <c r="P54" i="12"/>
  <c r="Q54" i="12"/>
  <c r="R54" i="12"/>
  <c r="C54" i="12"/>
  <c r="S54" i="12"/>
  <c r="D54" i="12"/>
  <c r="T54" i="12"/>
  <c r="E54" i="12"/>
  <c r="U54" i="12"/>
  <c r="F54" i="12"/>
  <c r="V54" i="12"/>
  <c r="G54" i="12"/>
  <c r="W54" i="12"/>
  <c r="H54" i="12"/>
  <c r="I54" i="12"/>
  <c r="K54" i="12"/>
  <c r="M54" i="12"/>
  <c r="J54" i="12"/>
  <c r="L54" i="12"/>
  <c r="DI30" i="14"/>
  <c r="DI28" i="14"/>
  <c r="DI26" i="14"/>
  <c r="DI33" i="14"/>
  <c r="DI31" i="14"/>
  <c r="DI29" i="14"/>
  <c r="DI34" i="14"/>
  <c r="DI27" i="14"/>
  <c r="DI25" i="14"/>
  <c r="DI32" i="14"/>
  <c r="CF32" i="14"/>
  <c r="CF34" i="14"/>
  <c r="CF30" i="14"/>
  <c r="CF28" i="14"/>
  <c r="CF26" i="14"/>
  <c r="CF33" i="14"/>
  <c r="CF31" i="14"/>
  <c r="CF29" i="14"/>
  <c r="CF27" i="14"/>
  <c r="CF25" i="14"/>
  <c r="AH38" i="14"/>
  <c r="AH45" i="14"/>
  <c r="AH41" i="14"/>
  <c r="AH39" i="14"/>
  <c r="AH44" i="14"/>
  <c r="AH42" i="14"/>
  <c r="AH37" i="14"/>
  <c r="AH43" i="14"/>
  <c r="BD28" i="14"/>
  <c r="BD26" i="14"/>
  <c r="BD29" i="14"/>
  <c r="BD33" i="14"/>
  <c r="BD27" i="14"/>
  <c r="BD31" i="14"/>
  <c r="BD32" i="14"/>
  <c r="BD34" i="14"/>
  <c r="AH36" i="14"/>
  <c r="AH40" i="14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L5" i="9"/>
  <c r="K5" i="9"/>
  <c r="J5" i="9"/>
  <c r="Y19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X7" i="9"/>
  <c r="Y7" i="9"/>
  <c r="W7" i="9"/>
  <c r="H13" i="9"/>
  <c r="H14" i="9"/>
  <c r="H15" i="9"/>
  <c r="H16" i="9"/>
  <c r="H17" i="9"/>
  <c r="H18" i="9"/>
  <c r="H19" i="9"/>
  <c r="H20" i="9"/>
  <c r="H21" i="9"/>
  <c r="H22" i="9"/>
  <c r="H23" i="9"/>
  <c r="Q16" i="9"/>
  <c r="Q17" i="9"/>
  <c r="Q18" i="9"/>
  <c r="Q19" i="9"/>
  <c r="Q15" i="9"/>
  <c r="E3" i="11"/>
  <c r="C3" i="11"/>
  <c r="N3" i="11"/>
  <c r="S3" i="11"/>
  <c r="E4" i="11"/>
  <c r="C4" i="11"/>
  <c r="E5" i="11"/>
  <c r="C5" i="11"/>
  <c r="E6" i="11"/>
  <c r="C6" i="11"/>
  <c r="E7" i="11"/>
  <c r="C7" i="11"/>
  <c r="E8" i="11"/>
  <c r="C8" i="11"/>
  <c r="E9" i="11"/>
  <c r="C9" i="11"/>
  <c r="E10" i="11"/>
  <c r="C10" i="11"/>
  <c r="E11" i="11"/>
  <c r="C11" i="11"/>
  <c r="E2" i="11"/>
  <c r="C2" i="11"/>
  <c r="L2" i="11"/>
  <c r="Q2" i="11"/>
  <c r="B129" i="12"/>
  <c r="K109" i="12"/>
  <c r="L109" i="12"/>
  <c r="M109" i="12"/>
  <c r="N109" i="12"/>
  <c r="O109" i="12"/>
  <c r="P109" i="12"/>
  <c r="Q109" i="12"/>
  <c r="R109" i="12"/>
  <c r="C109" i="12"/>
  <c r="S109" i="12"/>
  <c r="D109" i="12"/>
  <c r="T109" i="12"/>
  <c r="E109" i="12"/>
  <c r="U109" i="12"/>
  <c r="F109" i="12"/>
  <c r="V109" i="12"/>
  <c r="H109" i="12"/>
  <c r="J109" i="12"/>
  <c r="G109" i="12"/>
  <c r="I109" i="12"/>
  <c r="W109" i="12"/>
  <c r="B126" i="12"/>
  <c r="J106" i="12"/>
  <c r="K106" i="12"/>
  <c r="L106" i="12"/>
  <c r="M106" i="12"/>
  <c r="N106" i="12"/>
  <c r="O106" i="12"/>
  <c r="P106" i="12"/>
  <c r="Q106" i="12"/>
  <c r="R106" i="12"/>
  <c r="C106" i="12"/>
  <c r="S106" i="12"/>
  <c r="D106" i="12"/>
  <c r="T106" i="12"/>
  <c r="E106" i="12"/>
  <c r="U106" i="12"/>
  <c r="G106" i="12"/>
  <c r="I106" i="12"/>
  <c r="F106" i="12"/>
  <c r="H106" i="12"/>
  <c r="V106" i="12"/>
  <c r="W106" i="12"/>
  <c r="N70" i="12"/>
  <c r="O70" i="12"/>
  <c r="P70" i="12"/>
  <c r="Q70" i="12"/>
  <c r="R70" i="12"/>
  <c r="C70" i="12"/>
  <c r="S70" i="12"/>
  <c r="D70" i="12"/>
  <c r="T70" i="12"/>
  <c r="E70" i="12"/>
  <c r="U70" i="12"/>
  <c r="F70" i="12"/>
  <c r="V70" i="12"/>
  <c r="G70" i="12"/>
  <c r="W70" i="12"/>
  <c r="H70" i="12"/>
  <c r="I70" i="12"/>
  <c r="K70" i="12"/>
  <c r="M70" i="12"/>
  <c r="J70" i="12"/>
  <c r="L70" i="12"/>
  <c r="B90" i="12"/>
  <c r="B162" i="12"/>
  <c r="F142" i="12"/>
  <c r="V142" i="12"/>
  <c r="G142" i="12"/>
  <c r="W142" i="12"/>
  <c r="H142" i="12"/>
  <c r="I142" i="12"/>
  <c r="J142" i="12"/>
  <c r="K142" i="12"/>
  <c r="L142" i="12"/>
  <c r="M142" i="12"/>
  <c r="N142" i="12"/>
  <c r="O142" i="12"/>
  <c r="P142" i="12"/>
  <c r="Q142" i="12"/>
  <c r="C142" i="12"/>
  <c r="S142" i="12"/>
  <c r="E142" i="12"/>
  <c r="U142" i="12"/>
  <c r="T142" i="12"/>
  <c r="R142" i="12"/>
  <c r="D142" i="12"/>
  <c r="B96" i="12"/>
  <c r="P76" i="12"/>
  <c r="Q76" i="12"/>
  <c r="R76" i="12"/>
  <c r="C76" i="12"/>
  <c r="S76" i="12"/>
  <c r="D76" i="12"/>
  <c r="T76" i="12"/>
  <c r="E76" i="12"/>
  <c r="U76" i="12"/>
  <c r="F76" i="12"/>
  <c r="V76" i="12"/>
  <c r="G76" i="12"/>
  <c r="W76" i="12"/>
  <c r="H76" i="12"/>
  <c r="I76" i="12"/>
  <c r="J76" i="12"/>
  <c r="K76" i="12"/>
  <c r="M76" i="12"/>
  <c r="O76" i="12"/>
  <c r="L76" i="12"/>
  <c r="N76" i="12"/>
  <c r="B160" i="12"/>
  <c r="P140" i="12"/>
  <c r="Q140" i="12"/>
  <c r="R140" i="12"/>
  <c r="C140" i="12"/>
  <c r="S140" i="12"/>
  <c r="D140" i="12"/>
  <c r="T140" i="12"/>
  <c r="E140" i="12"/>
  <c r="U140" i="12"/>
  <c r="F140" i="12"/>
  <c r="V140" i="12"/>
  <c r="G140" i="12"/>
  <c r="W140" i="12"/>
  <c r="H140" i="12"/>
  <c r="I140" i="12"/>
  <c r="J140" i="12"/>
  <c r="K140" i="12"/>
  <c r="M140" i="12"/>
  <c r="O140" i="12"/>
  <c r="L140" i="12"/>
  <c r="N140" i="12"/>
  <c r="B92" i="12"/>
  <c r="D72" i="12"/>
  <c r="T72" i="12"/>
  <c r="E72" i="12"/>
  <c r="U72" i="12"/>
  <c r="F72" i="12"/>
  <c r="V72" i="12"/>
  <c r="G72" i="12"/>
  <c r="W72" i="12"/>
  <c r="H72" i="12"/>
  <c r="I72" i="12"/>
  <c r="J72" i="12"/>
  <c r="K72" i="12"/>
  <c r="L72" i="12"/>
  <c r="M72" i="12"/>
  <c r="N72" i="12"/>
  <c r="O72" i="12"/>
  <c r="Q72" i="12"/>
  <c r="C72" i="12"/>
  <c r="S72" i="12"/>
  <c r="P72" i="12"/>
  <c r="R72" i="12"/>
  <c r="B97" i="12"/>
  <c r="K77" i="12"/>
  <c r="L77" i="12"/>
  <c r="M77" i="12"/>
  <c r="N77" i="12"/>
  <c r="O77" i="12"/>
  <c r="P77" i="12"/>
  <c r="Q77" i="12"/>
  <c r="R77" i="12"/>
  <c r="C77" i="12"/>
  <c r="S77" i="12"/>
  <c r="D77" i="12"/>
  <c r="T77" i="12"/>
  <c r="E77" i="12"/>
  <c r="U77" i="12"/>
  <c r="F77" i="12"/>
  <c r="V77" i="12"/>
  <c r="H77" i="12"/>
  <c r="J77" i="12"/>
  <c r="G77" i="12"/>
  <c r="I77" i="12"/>
  <c r="W77" i="12"/>
  <c r="B99" i="12"/>
  <c r="Q79" i="12"/>
  <c r="R79" i="12"/>
  <c r="C79" i="12"/>
  <c r="S79" i="12"/>
  <c r="D79" i="12"/>
  <c r="T79" i="12"/>
  <c r="E79" i="12"/>
  <c r="U79" i="12"/>
  <c r="F79" i="12"/>
  <c r="V79" i="12"/>
  <c r="G79" i="12"/>
  <c r="W79" i="12"/>
  <c r="H79" i="12"/>
  <c r="I79" i="12"/>
  <c r="J79" i="12"/>
  <c r="K79" i="12"/>
  <c r="L79" i="12"/>
  <c r="N79" i="12"/>
  <c r="P79" i="12"/>
  <c r="M79" i="12"/>
  <c r="O79" i="12"/>
  <c r="C85" i="12"/>
  <c r="S85" i="12"/>
  <c r="D85" i="12"/>
  <c r="T85" i="12"/>
  <c r="E85" i="12"/>
  <c r="U85" i="12"/>
  <c r="F85" i="12"/>
  <c r="V85" i="12"/>
  <c r="G85" i="12"/>
  <c r="W85" i="12"/>
  <c r="H85" i="12"/>
  <c r="I85" i="12"/>
  <c r="J85" i="12"/>
  <c r="K85" i="12"/>
  <c r="L85" i="12"/>
  <c r="M85" i="12"/>
  <c r="N85" i="12"/>
  <c r="P85" i="12"/>
  <c r="R85" i="12"/>
  <c r="O85" i="12"/>
  <c r="B105" i="12"/>
  <c r="Q85" i="12"/>
  <c r="B114" i="12"/>
  <c r="F94" i="12"/>
  <c r="V94" i="12"/>
  <c r="G94" i="12"/>
  <c r="W94" i="12"/>
  <c r="H94" i="12"/>
  <c r="I94" i="12"/>
  <c r="J94" i="12"/>
  <c r="K94" i="12"/>
  <c r="L94" i="12"/>
  <c r="M94" i="12"/>
  <c r="N94" i="12"/>
  <c r="O94" i="12"/>
  <c r="P94" i="12"/>
  <c r="Q94" i="12"/>
  <c r="C94" i="12"/>
  <c r="S94" i="12"/>
  <c r="E94" i="12"/>
  <c r="U94" i="12"/>
  <c r="D94" i="12"/>
  <c r="R94" i="12"/>
  <c r="T94" i="12"/>
  <c r="I71" i="12"/>
  <c r="J71" i="12"/>
  <c r="K71" i="12"/>
  <c r="L71" i="12"/>
  <c r="M71" i="12"/>
  <c r="N71" i="12"/>
  <c r="O71" i="12"/>
  <c r="P71" i="12"/>
  <c r="Q71" i="12"/>
  <c r="R71" i="12"/>
  <c r="C71" i="12"/>
  <c r="S71" i="12"/>
  <c r="D71" i="12"/>
  <c r="T71" i="12"/>
  <c r="F71" i="12"/>
  <c r="V71" i="12"/>
  <c r="H71" i="12"/>
  <c r="E71" i="12"/>
  <c r="G71" i="12"/>
  <c r="U71" i="12"/>
  <c r="W71" i="12"/>
  <c r="B91" i="12"/>
  <c r="H84" i="12"/>
  <c r="I84" i="12"/>
  <c r="J84" i="12"/>
  <c r="K84" i="12"/>
  <c r="L84" i="12"/>
  <c r="M84" i="12"/>
  <c r="N84" i="12"/>
  <c r="O84" i="12"/>
  <c r="P84" i="12"/>
  <c r="Q84" i="12"/>
  <c r="R84" i="12"/>
  <c r="C84" i="12"/>
  <c r="S84" i="12"/>
  <c r="E84" i="12"/>
  <c r="U84" i="12"/>
  <c r="G84" i="12"/>
  <c r="W84" i="12"/>
  <c r="D84" i="12"/>
  <c r="F84" i="12"/>
  <c r="T84" i="12"/>
  <c r="V84" i="12"/>
  <c r="B104" i="12"/>
  <c r="B161" i="12"/>
  <c r="K141" i="12"/>
  <c r="L141" i="12"/>
  <c r="M141" i="12"/>
  <c r="N141" i="12"/>
  <c r="O141" i="12"/>
  <c r="P141" i="12"/>
  <c r="Q141" i="12"/>
  <c r="R141" i="12"/>
  <c r="C141" i="12"/>
  <c r="S141" i="12"/>
  <c r="D141" i="12"/>
  <c r="T141" i="12"/>
  <c r="E141" i="12"/>
  <c r="U141" i="12"/>
  <c r="F141" i="12"/>
  <c r="V141" i="12"/>
  <c r="H141" i="12"/>
  <c r="J141" i="12"/>
  <c r="G141" i="12"/>
  <c r="W141" i="12"/>
  <c r="I141" i="12"/>
  <c r="B113" i="12"/>
  <c r="K93" i="12"/>
  <c r="L93" i="12"/>
  <c r="M93" i="12"/>
  <c r="N93" i="12"/>
  <c r="O93" i="12"/>
  <c r="P93" i="12"/>
  <c r="Q93" i="12"/>
  <c r="R93" i="12"/>
  <c r="C93" i="12"/>
  <c r="S93" i="12"/>
  <c r="D93" i="12"/>
  <c r="T93" i="12"/>
  <c r="E93" i="12"/>
  <c r="U93" i="12"/>
  <c r="F93" i="12"/>
  <c r="V93" i="12"/>
  <c r="H93" i="12"/>
  <c r="J93" i="12"/>
  <c r="G93" i="12"/>
  <c r="I93" i="12"/>
  <c r="W93" i="12"/>
  <c r="B98" i="12"/>
  <c r="F78" i="12"/>
  <c r="V78" i="12"/>
  <c r="G78" i="12"/>
  <c r="W78" i="12"/>
  <c r="H78" i="12"/>
  <c r="I78" i="12"/>
  <c r="J78" i="12"/>
  <c r="K78" i="12"/>
  <c r="L78" i="12"/>
  <c r="M78" i="12"/>
  <c r="N78" i="12"/>
  <c r="O78" i="12"/>
  <c r="P78" i="12"/>
  <c r="Q78" i="12"/>
  <c r="C78" i="12"/>
  <c r="S78" i="12"/>
  <c r="E78" i="12"/>
  <c r="U78" i="12"/>
  <c r="D78" i="12"/>
  <c r="R78" i="12"/>
  <c r="T78" i="12"/>
  <c r="B115" i="12"/>
  <c r="Q95" i="12"/>
  <c r="R95" i="12"/>
  <c r="C95" i="12"/>
  <c r="S95" i="12"/>
  <c r="D95" i="12"/>
  <c r="T95" i="12"/>
  <c r="E95" i="12"/>
  <c r="U95" i="12"/>
  <c r="F95" i="12"/>
  <c r="V95" i="12"/>
  <c r="G95" i="12"/>
  <c r="W95" i="12"/>
  <c r="H95" i="12"/>
  <c r="I95" i="12"/>
  <c r="J95" i="12"/>
  <c r="K95" i="12"/>
  <c r="L95" i="12"/>
  <c r="N95" i="12"/>
  <c r="P95" i="12"/>
  <c r="M95" i="12"/>
  <c r="O95" i="12"/>
  <c r="M83" i="12"/>
  <c r="N83" i="12"/>
  <c r="O83" i="12"/>
  <c r="P83" i="12"/>
  <c r="Q83" i="12"/>
  <c r="R83" i="12"/>
  <c r="C83" i="12"/>
  <c r="S83" i="12"/>
  <c r="D83" i="12"/>
  <c r="T83" i="12"/>
  <c r="E83" i="12"/>
  <c r="U83" i="12"/>
  <c r="F83" i="12"/>
  <c r="V83" i="12"/>
  <c r="G83" i="12"/>
  <c r="W83" i="12"/>
  <c r="H83" i="12"/>
  <c r="J83" i="12"/>
  <c r="L83" i="12"/>
  <c r="I83" i="12"/>
  <c r="K83" i="12"/>
  <c r="B103" i="12"/>
  <c r="B147" i="12"/>
  <c r="Q127" i="12"/>
  <c r="R127" i="12"/>
  <c r="C127" i="12"/>
  <c r="S127" i="12"/>
  <c r="D127" i="12"/>
  <c r="T127" i="12"/>
  <c r="E127" i="12"/>
  <c r="U127" i="12"/>
  <c r="F127" i="12"/>
  <c r="V127" i="12"/>
  <c r="G127" i="12"/>
  <c r="W127" i="12"/>
  <c r="H127" i="12"/>
  <c r="I127" i="12"/>
  <c r="J127" i="12"/>
  <c r="K127" i="12"/>
  <c r="L127" i="12"/>
  <c r="N127" i="12"/>
  <c r="P127" i="12"/>
  <c r="M127" i="12"/>
  <c r="O127" i="12"/>
  <c r="B128" i="12"/>
  <c r="P108" i="12"/>
  <c r="Q108" i="12"/>
  <c r="R108" i="12"/>
  <c r="C108" i="12"/>
  <c r="S108" i="12"/>
  <c r="D108" i="12"/>
  <c r="T108" i="12"/>
  <c r="E108" i="12"/>
  <c r="U108" i="12"/>
  <c r="F108" i="12"/>
  <c r="V108" i="12"/>
  <c r="G108" i="12"/>
  <c r="W108" i="12"/>
  <c r="H108" i="12"/>
  <c r="I108" i="12"/>
  <c r="J108" i="12"/>
  <c r="K108" i="12"/>
  <c r="M108" i="12"/>
  <c r="O108" i="12"/>
  <c r="L108" i="12"/>
  <c r="N108" i="12"/>
  <c r="DJ32" i="14"/>
  <c r="DJ25" i="14"/>
  <c r="DJ27" i="14"/>
  <c r="DJ34" i="14"/>
  <c r="DJ29" i="14"/>
  <c r="DJ31" i="14"/>
  <c r="DJ33" i="14"/>
  <c r="DJ26" i="14"/>
  <c r="DJ28" i="14"/>
  <c r="DJ30" i="14"/>
  <c r="CG29" i="14"/>
  <c r="CG33" i="14"/>
  <c r="CG28" i="14"/>
  <c r="CG30" i="14"/>
  <c r="CG32" i="14"/>
  <c r="CG34" i="14"/>
  <c r="CG26" i="14"/>
  <c r="AZ38" i="14"/>
  <c r="BA38" i="14"/>
  <c r="CG31" i="14"/>
  <c r="CG25" i="14"/>
  <c r="CG27" i="14"/>
  <c r="AZ39" i="14"/>
  <c r="BA39" i="14"/>
  <c r="AZ36" i="14"/>
  <c r="BA36" i="14"/>
  <c r="AZ42" i="14"/>
  <c r="BA42" i="14"/>
  <c r="AZ45" i="14"/>
  <c r="BA45" i="14"/>
  <c r="AZ40" i="14"/>
  <c r="BA40" i="14"/>
  <c r="AZ37" i="14"/>
  <c r="BA37" i="14"/>
  <c r="AZ44" i="14"/>
  <c r="BA44" i="14"/>
  <c r="AF35" i="14"/>
  <c r="AZ43" i="14"/>
  <c r="BA43" i="14"/>
  <c r="AZ41" i="14"/>
  <c r="BA41" i="14"/>
  <c r="F10" i="11"/>
  <c r="K10" i="11"/>
  <c r="F4" i="11"/>
  <c r="K4" i="11"/>
  <c r="P4" i="11"/>
  <c r="F7" i="11"/>
  <c r="K7" i="11"/>
  <c r="F11" i="11"/>
  <c r="K11" i="11"/>
  <c r="H11" i="11"/>
  <c r="M11" i="11"/>
  <c r="F9" i="11"/>
  <c r="K9" i="11"/>
  <c r="G9" i="11"/>
  <c r="L9" i="11"/>
  <c r="H9" i="11"/>
  <c r="M9" i="11"/>
  <c r="I9" i="11"/>
  <c r="N9" i="11"/>
  <c r="J9" i="11"/>
  <c r="O9" i="11"/>
  <c r="G8" i="11"/>
  <c r="L8" i="11"/>
  <c r="F8" i="11"/>
  <c r="K8" i="11"/>
  <c r="H8" i="11"/>
  <c r="M8" i="11"/>
  <c r="I8" i="11"/>
  <c r="N8" i="11"/>
  <c r="J8" i="11"/>
  <c r="O8" i="11"/>
  <c r="J6" i="11"/>
  <c r="O6" i="11"/>
  <c r="T6" i="11"/>
  <c r="F6" i="11"/>
  <c r="K6" i="11"/>
  <c r="P6" i="11"/>
  <c r="G6" i="11"/>
  <c r="L6" i="11"/>
  <c r="Q6" i="11"/>
  <c r="H6" i="11"/>
  <c r="M6" i="11"/>
  <c r="R6" i="11"/>
  <c r="I6" i="11"/>
  <c r="N6" i="11"/>
  <c r="S6" i="11"/>
  <c r="F5" i="11"/>
  <c r="K5" i="11"/>
  <c r="P5" i="11"/>
  <c r="G5" i="11"/>
  <c r="L5" i="11"/>
  <c r="Q5" i="11"/>
  <c r="H5" i="11"/>
  <c r="M5" i="11"/>
  <c r="R5" i="11"/>
  <c r="I5" i="11"/>
  <c r="N5" i="11"/>
  <c r="S5" i="11"/>
  <c r="J5" i="11"/>
  <c r="O5" i="11"/>
  <c r="T5" i="11"/>
  <c r="M3" i="11"/>
  <c r="R3" i="11"/>
  <c r="K2" i="11"/>
  <c r="P2" i="11"/>
  <c r="L3" i="11"/>
  <c r="Q3" i="11"/>
  <c r="O2" i="11"/>
  <c r="T2" i="11"/>
  <c r="K3" i="11"/>
  <c r="P3" i="11"/>
  <c r="N2" i="11"/>
  <c r="S2" i="11"/>
  <c r="M2" i="11"/>
  <c r="R2" i="11"/>
  <c r="J11" i="11"/>
  <c r="O11" i="11"/>
  <c r="I11" i="11"/>
  <c r="N11" i="11"/>
  <c r="G11" i="11"/>
  <c r="L11" i="11"/>
  <c r="J4" i="11"/>
  <c r="O4" i="11"/>
  <c r="T4" i="11"/>
  <c r="J7" i="11"/>
  <c r="O7" i="11"/>
  <c r="I4" i="11"/>
  <c r="N4" i="11"/>
  <c r="S4" i="11"/>
  <c r="J10" i="11"/>
  <c r="O10" i="11"/>
  <c r="I7" i="11"/>
  <c r="N7" i="11"/>
  <c r="H4" i="11"/>
  <c r="M4" i="11"/>
  <c r="R4" i="11"/>
  <c r="I10" i="11"/>
  <c r="N10" i="11"/>
  <c r="H7" i="11"/>
  <c r="M7" i="11"/>
  <c r="G4" i="11"/>
  <c r="L4" i="11"/>
  <c r="Q4" i="11"/>
  <c r="H10" i="11"/>
  <c r="M10" i="11"/>
  <c r="G7" i="11"/>
  <c r="L7" i="11"/>
  <c r="G10" i="11"/>
  <c r="L10" i="11"/>
  <c r="O3" i="11"/>
  <c r="T3" i="11"/>
  <c r="BI24" i="14"/>
  <c r="CH30" i="14"/>
  <c r="DK30" i="14"/>
  <c r="CH25" i="14"/>
  <c r="DK25" i="14"/>
  <c r="B124" i="12"/>
  <c r="D104" i="12"/>
  <c r="T104" i="12"/>
  <c r="E104" i="12"/>
  <c r="U104" i="12"/>
  <c r="F104" i="12"/>
  <c r="V104" i="12"/>
  <c r="G104" i="12"/>
  <c r="W104" i="12"/>
  <c r="H104" i="12"/>
  <c r="I104" i="12"/>
  <c r="J104" i="12"/>
  <c r="K104" i="12"/>
  <c r="L104" i="12"/>
  <c r="M104" i="12"/>
  <c r="N104" i="12"/>
  <c r="O104" i="12"/>
  <c r="Q104" i="12"/>
  <c r="C104" i="12"/>
  <c r="S104" i="12"/>
  <c r="R104" i="12"/>
  <c r="P104" i="12"/>
  <c r="I103" i="12"/>
  <c r="J103" i="12"/>
  <c r="K103" i="12"/>
  <c r="L103" i="12"/>
  <c r="M103" i="12"/>
  <c r="N103" i="12"/>
  <c r="O103" i="12"/>
  <c r="P103" i="12"/>
  <c r="Q103" i="12"/>
  <c r="R103" i="12"/>
  <c r="C103" i="12"/>
  <c r="S103" i="12"/>
  <c r="D103" i="12"/>
  <c r="T103" i="12"/>
  <c r="F103" i="12"/>
  <c r="V103" i="12"/>
  <c r="H103" i="12"/>
  <c r="E103" i="12"/>
  <c r="U103" i="12"/>
  <c r="G103" i="12"/>
  <c r="W103" i="12"/>
  <c r="B123" i="12"/>
  <c r="B118" i="12"/>
  <c r="R98" i="12"/>
  <c r="C98" i="12"/>
  <c r="S98" i="12"/>
  <c r="D98" i="12"/>
  <c r="T98" i="12"/>
  <c r="E98" i="12"/>
  <c r="U98" i="12"/>
  <c r="F98" i="12"/>
  <c r="V98" i="12"/>
  <c r="G98" i="12"/>
  <c r="W98" i="12"/>
  <c r="H98" i="12"/>
  <c r="I98" i="12"/>
  <c r="J98" i="12"/>
  <c r="K98" i="12"/>
  <c r="L98" i="12"/>
  <c r="M98" i="12"/>
  <c r="O98" i="12"/>
  <c r="Q98" i="12"/>
  <c r="P98" i="12"/>
  <c r="N98" i="12"/>
  <c r="B125" i="12"/>
  <c r="O105" i="12"/>
  <c r="P105" i="12"/>
  <c r="Q105" i="12"/>
  <c r="R105" i="12"/>
  <c r="C105" i="12"/>
  <c r="S105" i="12"/>
  <c r="D105" i="12"/>
  <c r="T105" i="12"/>
  <c r="E105" i="12"/>
  <c r="U105" i="12"/>
  <c r="F105" i="12"/>
  <c r="V105" i="12"/>
  <c r="G105" i="12"/>
  <c r="P7" i="11"/>
  <c r="W105" i="12"/>
  <c r="H105" i="12"/>
  <c r="I105" i="12"/>
  <c r="J105" i="12"/>
  <c r="L105" i="12"/>
  <c r="N105" i="12"/>
  <c r="K105" i="12"/>
  <c r="M105" i="12"/>
  <c r="B117" i="12"/>
  <c r="G97" i="12"/>
  <c r="W97" i="12"/>
  <c r="H97" i="12"/>
  <c r="I97" i="12"/>
  <c r="J97" i="12"/>
  <c r="K97" i="12"/>
  <c r="L97" i="12"/>
  <c r="M97" i="12"/>
  <c r="N97" i="12"/>
  <c r="O97" i="12"/>
  <c r="P97" i="12"/>
  <c r="Q97" i="12"/>
  <c r="R97" i="12"/>
  <c r="D97" i="12"/>
  <c r="T97" i="12"/>
  <c r="F97" i="12"/>
  <c r="V97" i="12"/>
  <c r="C97" i="12"/>
  <c r="S97" i="12"/>
  <c r="U97" i="12"/>
  <c r="E97" i="12"/>
  <c r="B181" i="12"/>
  <c r="G161" i="12"/>
  <c r="W161" i="12"/>
  <c r="H161" i="12"/>
  <c r="I161" i="12"/>
  <c r="J161" i="12"/>
  <c r="K161" i="12"/>
  <c r="L161" i="12"/>
  <c r="M161" i="12"/>
  <c r="N161" i="12"/>
  <c r="O161" i="12"/>
  <c r="P161" i="12"/>
  <c r="Q161" i="12"/>
  <c r="R161" i="12"/>
  <c r="D161" i="12"/>
  <c r="T161" i="12"/>
  <c r="F161" i="12"/>
  <c r="V161" i="12"/>
  <c r="E161" i="12"/>
  <c r="S161" i="12"/>
  <c r="U161" i="12"/>
  <c r="C161" i="12"/>
  <c r="B116" i="12"/>
  <c r="L96" i="12"/>
  <c r="M96" i="12"/>
  <c r="N96" i="12"/>
  <c r="O96" i="12"/>
  <c r="P96" i="12"/>
  <c r="Q96" i="12"/>
  <c r="R96" i="12"/>
  <c r="C96" i="12"/>
  <c r="S96" i="12"/>
  <c r="D96" i="12"/>
  <c r="T96" i="12"/>
  <c r="E96" i="12"/>
  <c r="U96" i="12"/>
  <c r="F96" i="12"/>
  <c r="V96" i="12"/>
  <c r="G96" i="12"/>
  <c r="W96" i="12"/>
  <c r="I96" i="12"/>
  <c r="K96" i="12"/>
  <c r="H96" i="12"/>
  <c r="J96" i="12"/>
  <c r="B111" i="12"/>
  <c r="E91" i="12"/>
  <c r="U91" i="12"/>
  <c r="F91" i="12"/>
  <c r="V91" i="12"/>
  <c r="G91" i="12"/>
  <c r="W91" i="12"/>
  <c r="H91" i="12"/>
  <c r="I91" i="12"/>
  <c r="J91" i="12"/>
  <c r="K91" i="12"/>
  <c r="L91" i="12"/>
  <c r="M91" i="12"/>
  <c r="N91" i="12"/>
  <c r="O91" i="12"/>
  <c r="P91" i="12"/>
  <c r="R91" i="12"/>
  <c r="D91" i="12"/>
  <c r="T91" i="12"/>
  <c r="Q91" i="12"/>
  <c r="C91" i="12"/>
  <c r="S91" i="12"/>
  <c r="B146" i="12"/>
  <c r="F126" i="12"/>
  <c r="V126" i="12"/>
  <c r="G126" i="12"/>
  <c r="W126" i="12"/>
  <c r="H126" i="12"/>
  <c r="I126" i="12"/>
  <c r="J126" i="12"/>
  <c r="K126" i="12"/>
  <c r="L126" i="12"/>
  <c r="M126" i="12"/>
  <c r="N126" i="12"/>
  <c r="O126" i="12"/>
  <c r="P126" i="12"/>
  <c r="Q126" i="12"/>
  <c r="C126" i="12"/>
  <c r="S126" i="12"/>
  <c r="E126" i="12"/>
  <c r="U126" i="12"/>
  <c r="D126" i="12"/>
  <c r="R126" i="12"/>
  <c r="T126" i="12"/>
  <c r="B180" i="12"/>
  <c r="L160" i="12"/>
  <c r="M160" i="12"/>
  <c r="N160" i="12"/>
  <c r="O160" i="12"/>
  <c r="P160" i="12"/>
  <c r="Q160" i="12"/>
  <c r="R160" i="12"/>
  <c r="C160" i="12"/>
  <c r="S160" i="12"/>
  <c r="D160" i="12"/>
  <c r="T160" i="12"/>
  <c r="E160" i="12"/>
  <c r="U160" i="12"/>
  <c r="F160" i="12"/>
  <c r="V160" i="12"/>
  <c r="G160" i="12"/>
  <c r="W160" i="12"/>
  <c r="I160" i="12"/>
  <c r="K160" i="12"/>
  <c r="H160" i="12"/>
  <c r="J160" i="12"/>
  <c r="B167" i="12"/>
  <c r="M147" i="12"/>
  <c r="N147" i="12"/>
  <c r="O147" i="12"/>
  <c r="P147" i="12"/>
  <c r="Q147" i="12"/>
  <c r="R147" i="12"/>
  <c r="C147" i="12"/>
  <c r="S147" i="12"/>
  <c r="D147" i="12"/>
  <c r="T147" i="12"/>
  <c r="E147" i="12"/>
  <c r="U147" i="12"/>
  <c r="F147" i="12"/>
  <c r="V147" i="12"/>
  <c r="G147" i="12"/>
  <c r="W147" i="12"/>
  <c r="H147" i="12"/>
  <c r="J147" i="12"/>
  <c r="L147" i="12"/>
  <c r="I147" i="12"/>
  <c r="K147" i="12"/>
  <c r="B133" i="12"/>
  <c r="G113" i="12"/>
  <c r="W113" i="12"/>
  <c r="H113" i="12"/>
  <c r="I113" i="12"/>
  <c r="J113" i="12"/>
  <c r="K113" i="12"/>
  <c r="L113" i="12"/>
  <c r="M113" i="12"/>
  <c r="N113" i="12"/>
  <c r="O113" i="12"/>
  <c r="P113" i="12"/>
  <c r="Q113" i="12"/>
  <c r="R113" i="12"/>
  <c r="D113" i="12"/>
  <c r="T113" i="12"/>
  <c r="F113" i="12"/>
  <c r="V113" i="12"/>
  <c r="C113" i="12"/>
  <c r="E113" i="12"/>
  <c r="S113" i="12"/>
  <c r="U113" i="12"/>
  <c r="B112" i="12"/>
  <c r="P92" i="12"/>
  <c r="Q92" i="12"/>
  <c r="R92" i="12"/>
  <c r="C92" i="12"/>
  <c r="S92" i="12"/>
  <c r="D92" i="12"/>
  <c r="T92" i="12"/>
  <c r="E92" i="12"/>
  <c r="U92" i="12"/>
  <c r="F92" i="12"/>
  <c r="V92" i="12"/>
  <c r="G92" i="12"/>
  <c r="W92" i="12"/>
  <c r="H92" i="12"/>
  <c r="I92" i="12"/>
  <c r="J92" i="12"/>
  <c r="K92" i="12"/>
  <c r="M92" i="12"/>
  <c r="O92" i="12"/>
  <c r="N92" i="12"/>
  <c r="L92" i="12"/>
  <c r="B134" i="12"/>
  <c r="R114" i="12"/>
  <c r="C114" i="12"/>
  <c r="S114" i="12"/>
  <c r="D114" i="12"/>
  <c r="T114" i="12"/>
  <c r="E114" i="12"/>
  <c r="U114" i="12"/>
  <c r="F114" i="12"/>
  <c r="V114" i="12"/>
  <c r="G114" i="12"/>
  <c r="W114" i="12"/>
  <c r="H114" i="12"/>
  <c r="I114" i="12"/>
  <c r="J114" i="12"/>
  <c r="K114" i="12"/>
  <c r="L114" i="12"/>
  <c r="M114" i="12"/>
  <c r="O114" i="12"/>
  <c r="Q114" i="12"/>
  <c r="N114" i="12"/>
  <c r="P114" i="12"/>
  <c r="B148" i="12"/>
  <c r="L128" i="12"/>
  <c r="M128" i="12"/>
  <c r="N128" i="12"/>
  <c r="O128" i="12"/>
  <c r="P128" i="12"/>
  <c r="Q128" i="12"/>
  <c r="R128" i="12"/>
  <c r="C128" i="12"/>
  <c r="S128" i="12"/>
  <c r="D128" i="12"/>
  <c r="T128" i="12"/>
  <c r="E128" i="12"/>
  <c r="U128" i="12"/>
  <c r="F128" i="12"/>
  <c r="V128" i="12"/>
  <c r="G128" i="12"/>
  <c r="W128" i="12"/>
  <c r="I128" i="12"/>
  <c r="K128" i="12"/>
  <c r="H128" i="12"/>
  <c r="J128" i="12"/>
  <c r="S7" i="11"/>
  <c r="B182" i="12"/>
  <c r="R162" i="12"/>
  <c r="C162" i="12"/>
  <c r="S162" i="12"/>
  <c r="D162" i="12"/>
  <c r="T162" i="12"/>
  <c r="E162" i="12"/>
  <c r="U162" i="12"/>
  <c r="F162" i="12"/>
  <c r="V162" i="12"/>
  <c r="G162" i="12"/>
  <c r="W162" i="12"/>
  <c r="H162" i="12"/>
  <c r="I162" i="12"/>
  <c r="J162" i="12"/>
  <c r="K162" i="12"/>
  <c r="L162" i="12"/>
  <c r="M162" i="12"/>
  <c r="O162" i="12"/>
  <c r="Q162" i="12"/>
  <c r="N162" i="12"/>
  <c r="P162" i="12"/>
  <c r="T7" i="11"/>
  <c r="B110" i="12"/>
  <c r="J90" i="12"/>
  <c r="K90" i="12"/>
  <c r="L90" i="12"/>
  <c r="M90" i="12"/>
  <c r="N90" i="12"/>
  <c r="O90" i="12"/>
  <c r="P90" i="12"/>
  <c r="Q90" i="12"/>
  <c r="R90" i="12"/>
  <c r="C90" i="12"/>
  <c r="S90" i="12"/>
  <c r="D90" i="12"/>
  <c r="T90" i="12"/>
  <c r="E90" i="12"/>
  <c r="U90" i="12"/>
  <c r="G90" i="12"/>
  <c r="W90" i="12"/>
  <c r="I90" i="12"/>
  <c r="F90" i="12"/>
  <c r="H90" i="12"/>
  <c r="V90" i="12"/>
  <c r="B135" i="12"/>
  <c r="M115" i="12"/>
  <c r="N115" i="12"/>
  <c r="O115" i="12"/>
  <c r="P115" i="12"/>
  <c r="Q115" i="12"/>
  <c r="R115" i="12"/>
  <c r="C115" i="12"/>
  <c r="S115" i="12"/>
  <c r="D115" i="12"/>
  <c r="T115" i="12"/>
  <c r="E115" i="12"/>
  <c r="U115" i="12"/>
  <c r="F115" i="12"/>
  <c r="V115" i="12"/>
  <c r="G115" i="12"/>
  <c r="W115" i="12"/>
  <c r="H115" i="12"/>
  <c r="J115" i="12"/>
  <c r="L115" i="12"/>
  <c r="I115" i="12"/>
  <c r="K115" i="12"/>
  <c r="B119" i="12"/>
  <c r="M99" i="12"/>
  <c r="N99" i="12"/>
  <c r="O99" i="12"/>
  <c r="P99" i="12"/>
  <c r="Q99" i="12"/>
  <c r="R99" i="12"/>
  <c r="C99" i="12"/>
  <c r="S99" i="12"/>
  <c r="D99" i="12"/>
  <c r="T99" i="12"/>
  <c r="E99" i="12"/>
  <c r="U99" i="12"/>
  <c r="F99" i="12"/>
  <c r="V99" i="12"/>
  <c r="G99" i="12"/>
  <c r="W99" i="12"/>
  <c r="H99" i="12"/>
  <c r="J99" i="12"/>
  <c r="L99" i="12"/>
  <c r="I99" i="12"/>
  <c r="K99" i="12"/>
  <c r="B149" i="12"/>
  <c r="G129" i="12"/>
  <c r="W129" i="12"/>
  <c r="H129" i="12"/>
  <c r="S8" i="11"/>
  <c r="I129" i="12"/>
  <c r="J129" i="12"/>
  <c r="K129" i="12"/>
  <c r="L129" i="12"/>
  <c r="M129" i="12"/>
  <c r="N129" i="12"/>
  <c r="O129" i="12"/>
  <c r="P129" i="12"/>
  <c r="Q129" i="12"/>
  <c r="R129" i="12"/>
  <c r="D129" i="12"/>
  <c r="T129" i="12"/>
  <c r="F129" i="12"/>
  <c r="V129" i="12"/>
  <c r="C129" i="12"/>
  <c r="S129" i="12"/>
  <c r="E129" i="12"/>
  <c r="U129" i="12"/>
  <c r="CO37" i="14"/>
  <c r="DG42" i="14"/>
  <c r="DH42" i="14"/>
  <c r="CO39" i="14"/>
  <c r="CO44" i="14"/>
  <c r="CO42" i="14"/>
  <c r="CO40" i="14"/>
  <c r="CO45" i="14"/>
  <c r="CO38" i="14"/>
  <c r="CO41" i="14"/>
  <c r="CO36" i="14"/>
  <c r="DK32" i="14"/>
  <c r="DK31" i="14"/>
  <c r="DK29" i="14"/>
  <c r="DK26" i="14"/>
  <c r="DK33" i="14"/>
  <c r="DK28" i="14"/>
  <c r="DK27" i="14"/>
  <c r="DK34" i="14"/>
  <c r="CO43" i="14"/>
  <c r="BL36" i="14"/>
  <c r="BL37" i="14"/>
  <c r="BL45" i="14"/>
  <c r="BL43" i="14"/>
  <c r="BL41" i="14"/>
  <c r="BL39" i="14"/>
  <c r="BL38" i="14"/>
  <c r="BL44" i="14"/>
  <c r="BB45" i="14"/>
  <c r="BC45" i="14"/>
  <c r="CH27" i="14"/>
  <c r="CH33" i="14"/>
  <c r="CH29" i="14"/>
  <c r="CH26" i="14"/>
  <c r="CH32" i="14"/>
  <c r="CH34" i="14"/>
  <c r="CH31" i="14"/>
  <c r="CH28" i="14"/>
  <c r="BL40" i="14"/>
  <c r="BL42" i="14"/>
  <c r="BB41" i="14"/>
  <c r="BC41" i="14"/>
  <c r="BB43" i="14"/>
  <c r="BC43" i="14"/>
  <c r="BB36" i="14"/>
  <c r="BC36" i="14"/>
  <c r="BB42" i="14"/>
  <c r="BB44" i="14"/>
  <c r="BB38" i="14"/>
  <c r="BB40" i="14"/>
  <c r="BB37" i="14"/>
  <c r="BB39" i="14"/>
  <c r="U5" i="11"/>
  <c r="Z5" i="11"/>
  <c r="U6" i="11"/>
  <c r="Z6" i="11"/>
  <c r="U4" i="11"/>
  <c r="Z4" i="11"/>
  <c r="U2" i="11"/>
  <c r="Z2" i="11"/>
  <c r="U3" i="11"/>
  <c r="Z3" i="11"/>
  <c r="R7" i="11"/>
  <c r="DG45" i="14"/>
  <c r="DH45" i="14"/>
  <c r="B155" i="12"/>
  <c r="I135" i="12"/>
  <c r="J135" i="12"/>
  <c r="K135" i="12"/>
  <c r="L135" i="12"/>
  <c r="M135" i="12"/>
  <c r="N135" i="12"/>
  <c r="O135" i="12"/>
  <c r="P135" i="12"/>
  <c r="Q135" i="12"/>
  <c r="R135" i="12"/>
  <c r="C135" i="12"/>
  <c r="S135" i="12"/>
  <c r="D135" i="12"/>
  <c r="T135" i="12"/>
  <c r="F135" i="12"/>
  <c r="V135" i="12"/>
  <c r="H135" i="12"/>
  <c r="E135" i="12"/>
  <c r="U135" i="12"/>
  <c r="G135" i="12"/>
  <c r="W135" i="12"/>
  <c r="B202" i="12"/>
  <c r="M182" i="12"/>
  <c r="N182" i="12"/>
  <c r="O182" i="12"/>
  <c r="P182" i="12"/>
  <c r="Q182" i="12"/>
  <c r="R182" i="12"/>
  <c r="C182" i="12"/>
  <c r="S182" i="12"/>
  <c r="D182" i="12"/>
  <c r="T182" i="12"/>
  <c r="E182" i="12"/>
  <c r="U182" i="12"/>
  <c r="F182" i="12"/>
  <c r="V182" i="12"/>
  <c r="G182" i="12"/>
  <c r="W182" i="12"/>
  <c r="H182" i="12"/>
  <c r="J182" i="12"/>
  <c r="L182" i="12"/>
  <c r="I182" i="12"/>
  <c r="K182" i="12"/>
  <c r="B166" i="12"/>
  <c r="R146" i="12"/>
  <c r="C146" i="12"/>
  <c r="S146" i="12"/>
  <c r="D146" i="12"/>
  <c r="T146" i="12"/>
  <c r="E146" i="12"/>
  <c r="U146" i="12"/>
  <c r="F146" i="12"/>
  <c r="V146" i="12"/>
  <c r="G146" i="12"/>
  <c r="W146" i="12"/>
  <c r="H146" i="12"/>
  <c r="I146" i="12"/>
  <c r="J146" i="12"/>
  <c r="K146" i="12"/>
  <c r="L146" i="12"/>
  <c r="M146" i="12"/>
  <c r="O146" i="12"/>
  <c r="Q146" i="12"/>
  <c r="N146" i="12"/>
  <c r="P146" i="12"/>
  <c r="B169" i="12"/>
  <c r="C149" i="12"/>
  <c r="S149" i="12"/>
  <c r="D149" i="12"/>
  <c r="T149" i="12"/>
  <c r="E149" i="12"/>
  <c r="U149" i="12"/>
  <c r="F149" i="12"/>
  <c r="V149" i="12"/>
  <c r="G149" i="12"/>
  <c r="W149" i="12"/>
  <c r="H149" i="12"/>
  <c r="I149" i="12"/>
  <c r="J149" i="12"/>
  <c r="K149" i="12"/>
  <c r="L149" i="12"/>
  <c r="M149" i="12"/>
  <c r="N149" i="12"/>
  <c r="P149" i="12"/>
  <c r="R149" i="12"/>
  <c r="O149" i="12"/>
  <c r="Q149" i="12"/>
  <c r="T8" i="11"/>
  <c r="B145" i="12"/>
  <c r="K125" i="12"/>
  <c r="L125" i="12"/>
  <c r="M125" i="12"/>
  <c r="N125" i="12"/>
  <c r="O125" i="12"/>
  <c r="P125" i="12"/>
  <c r="Q125" i="12"/>
  <c r="R125" i="12"/>
  <c r="C125" i="12"/>
  <c r="S125" i="12"/>
  <c r="D125" i="12"/>
  <c r="T125" i="12"/>
  <c r="E125" i="12"/>
  <c r="U125" i="12"/>
  <c r="F125" i="12"/>
  <c r="V125" i="12"/>
  <c r="H125" i="12"/>
  <c r="J125" i="12"/>
  <c r="G125" i="12"/>
  <c r="I125" i="12"/>
  <c r="W125" i="12"/>
  <c r="B187" i="12"/>
  <c r="H167" i="12"/>
  <c r="I167" i="12"/>
  <c r="J167" i="12"/>
  <c r="K167" i="12"/>
  <c r="L167" i="12"/>
  <c r="M167" i="12"/>
  <c r="N167" i="12"/>
  <c r="O167" i="12"/>
  <c r="P167" i="12"/>
  <c r="Q167" i="12"/>
  <c r="R167" i="12"/>
  <c r="C167" i="12"/>
  <c r="S167" i="12"/>
  <c r="E167" i="12"/>
  <c r="U167" i="12"/>
  <c r="G167" i="12"/>
  <c r="W167" i="12"/>
  <c r="F167" i="12"/>
  <c r="T167" i="12"/>
  <c r="V167" i="12"/>
  <c r="D167" i="12"/>
  <c r="B132" i="12"/>
  <c r="L112" i="12"/>
  <c r="M112" i="12"/>
  <c r="N112" i="12"/>
  <c r="O112" i="12"/>
  <c r="P112" i="12"/>
  <c r="Q112" i="12"/>
  <c r="R112" i="12"/>
  <c r="C112" i="12"/>
  <c r="S112" i="12"/>
  <c r="D112" i="12"/>
  <c r="T112" i="12"/>
  <c r="E112" i="12"/>
  <c r="U112" i="12"/>
  <c r="F112" i="12"/>
  <c r="V112" i="12"/>
  <c r="G112" i="12"/>
  <c r="W112" i="12"/>
  <c r="I112" i="12"/>
  <c r="K112" i="12"/>
  <c r="J112" i="12"/>
  <c r="H112" i="12"/>
  <c r="B201" i="12"/>
  <c r="R181" i="12"/>
  <c r="C181" i="12"/>
  <c r="S181" i="12"/>
  <c r="D181" i="12"/>
  <c r="T181" i="12"/>
  <c r="E181" i="12"/>
  <c r="U181" i="12"/>
  <c r="F181" i="12"/>
  <c r="V181" i="12"/>
  <c r="G181" i="12"/>
  <c r="W181" i="12"/>
  <c r="H181" i="12"/>
  <c r="I181" i="12"/>
  <c r="J181" i="12"/>
  <c r="K181" i="12"/>
  <c r="L181" i="12"/>
  <c r="M181" i="12"/>
  <c r="O181" i="12"/>
  <c r="Q181" i="12"/>
  <c r="N181" i="12"/>
  <c r="P181" i="12"/>
  <c r="B130" i="12"/>
  <c r="F110" i="12"/>
  <c r="V110" i="12"/>
  <c r="G110" i="12"/>
  <c r="W110" i="12"/>
  <c r="H110" i="12"/>
  <c r="I110" i="12"/>
  <c r="J110" i="12"/>
  <c r="K110" i="12"/>
  <c r="L110" i="12"/>
  <c r="M110" i="12"/>
  <c r="N110" i="12"/>
  <c r="O110" i="12"/>
  <c r="P110" i="12"/>
  <c r="Q110" i="12"/>
  <c r="C110" i="12"/>
  <c r="S110" i="12"/>
  <c r="E110" i="12"/>
  <c r="U110" i="12"/>
  <c r="D110" i="12"/>
  <c r="R110" i="12"/>
  <c r="T110" i="12"/>
  <c r="B168" i="12"/>
  <c r="H148" i="12"/>
  <c r="I148" i="12"/>
  <c r="J148" i="12"/>
  <c r="K148" i="12"/>
  <c r="L148" i="12"/>
  <c r="M148" i="12"/>
  <c r="N148" i="12"/>
  <c r="O148" i="12"/>
  <c r="P148" i="12"/>
  <c r="Q148" i="12"/>
  <c r="R148" i="12"/>
  <c r="C148" i="12"/>
  <c r="S148" i="12"/>
  <c r="E148" i="12"/>
  <c r="U148" i="12"/>
  <c r="G148" i="12"/>
  <c r="W148" i="12"/>
  <c r="V148" i="12"/>
  <c r="D148" i="12"/>
  <c r="T148" i="12"/>
  <c r="F148" i="12"/>
  <c r="B131" i="12"/>
  <c r="Q111" i="12"/>
  <c r="R111" i="12"/>
  <c r="C111" i="12"/>
  <c r="S111" i="12"/>
  <c r="D111" i="12"/>
  <c r="T111" i="12"/>
  <c r="E111" i="12"/>
  <c r="U111" i="12"/>
  <c r="F111" i="12"/>
  <c r="V111" i="12"/>
  <c r="G111" i="12"/>
  <c r="W111" i="12"/>
  <c r="H111" i="12"/>
  <c r="I111" i="12"/>
  <c r="J111" i="12"/>
  <c r="K111" i="12"/>
  <c r="L111" i="12"/>
  <c r="N111" i="12"/>
  <c r="P111" i="12"/>
  <c r="M111" i="12"/>
  <c r="O111" i="12"/>
  <c r="R8" i="11"/>
  <c r="B200" i="12"/>
  <c r="G180" i="12"/>
  <c r="W180" i="12"/>
  <c r="H180" i="12"/>
  <c r="I180" i="12"/>
  <c r="J180" i="12"/>
  <c r="K180" i="12"/>
  <c r="L180" i="12"/>
  <c r="M180" i="12"/>
  <c r="N180" i="12"/>
  <c r="O180" i="12"/>
  <c r="P180" i="12"/>
  <c r="Q180" i="12"/>
  <c r="R180" i="12"/>
  <c r="D180" i="12"/>
  <c r="T180" i="12"/>
  <c r="F180" i="12"/>
  <c r="V180" i="12"/>
  <c r="U180" i="12"/>
  <c r="E180" i="12"/>
  <c r="C180" i="12"/>
  <c r="S180" i="12"/>
  <c r="Q8" i="11"/>
  <c r="B139" i="12"/>
  <c r="I119" i="12"/>
  <c r="J119" i="12"/>
  <c r="K119" i="12"/>
  <c r="L119" i="12"/>
  <c r="M119" i="12"/>
  <c r="N119" i="12"/>
  <c r="O119" i="12"/>
  <c r="P119" i="12"/>
  <c r="Q119" i="12"/>
  <c r="R119" i="12"/>
  <c r="C119" i="12"/>
  <c r="S119" i="12"/>
  <c r="D119" i="12"/>
  <c r="T119" i="12"/>
  <c r="F119" i="12"/>
  <c r="V119" i="12"/>
  <c r="H119" i="12"/>
  <c r="E119" i="12"/>
  <c r="G119" i="12"/>
  <c r="U119" i="12"/>
  <c r="W119" i="12"/>
  <c r="P8" i="11"/>
  <c r="B138" i="12"/>
  <c r="N118" i="12"/>
  <c r="O118" i="12"/>
  <c r="P118" i="12"/>
  <c r="Q118" i="12"/>
  <c r="R118" i="12"/>
  <c r="C118" i="12"/>
  <c r="S118" i="12"/>
  <c r="D118" i="12"/>
  <c r="T118" i="12"/>
  <c r="E118" i="12"/>
  <c r="U118" i="12"/>
  <c r="F118" i="12"/>
  <c r="V118" i="12"/>
  <c r="G118" i="12"/>
  <c r="W118" i="12"/>
  <c r="H118" i="12"/>
  <c r="I118" i="12"/>
  <c r="K118" i="12"/>
  <c r="M118" i="12"/>
  <c r="L118" i="12"/>
  <c r="J118" i="12"/>
  <c r="B144" i="12"/>
  <c r="P124" i="12"/>
  <c r="Q124" i="12"/>
  <c r="R124" i="12"/>
  <c r="C124" i="12"/>
  <c r="S124" i="12"/>
  <c r="D124" i="12"/>
  <c r="T124" i="12"/>
  <c r="E124" i="12"/>
  <c r="U124" i="12"/>
  <c r="F124" i="12"/>
  <c r="V124" i="12"/>
  <c r="G124" i="12"/>
  <c r="W124" i="12"/>
  <c r="H124" i="12"/>
  <c r="I124" i="12"/>
  <c r="J124" i="12"/>
  <c r="K124" i="12"/>
  <c r="M124" i="12"/>
  <c r="O124" i="12"/>
  <c r="N124" i="12"/>
  <c r="L124" i="12"/>
  <c r="B154" i="12"/>
  <c r="N134" i="12"/>
  <c r="O134" i="12"/>
  <c r="P134" i="12"/>
  <c r="Q134" i="12"/>
  <c r="R134" i="12"/>
  <c r="C134" i="12"/>
  <c r="S134" i="12"/>
  <c r="D134" i="12"/>
  <c r="T134" i="12"/>
  <c r="E134" i="12"/>
  <c r="U134" i="12"/>
  <c r="F134" i="12"/>
  <c r="V134" i="12"/>
  <c r="G134" i="12"/>
  <c r="W134" i="12"/>
  <c r="H134" i="12"/>
  <c r="I134" i="12"/>
  <c r="K134" i="12"/>
  <c r="M134" i="12"/>
  <c r="J134" i="12"/>
  <c r="L134" i="12"/>
  <c r="B136" i="12"/>
  <c r="H116" i="12"/>
  <c r="I116" i="12"/>
  <c r="J116" i="12"/>
  <c r="K116" i="12"/>
  <c r="L116" i="12"/>
  <c r="M116" i="12"/>
  <c r="N116" i="12"/>
  <c r="O116" i="12"/>
  <c r="P116" i="12"/>
  <c r="Q116" i="12"/>
  <c r="R116" i="12"/>
  <c r="C116" i="12"/>
  <c r="S116" i="12"/>
  <c r="E116" i="12"/>
  <c r="U116" i="12"/>
  <c r="G116" i="12"/>
  <c r="W116" i="12"/>
  <c r="D116" i="12"/>
  <c r="F116" i="12"/>
  <c r="T116" i="12"/>
  <c r="V116" i="12"/>
  <c r="B153" i="12"/>
  <c r="C133" i="12"/>
  <c r="S133" i="12"/>
  <c r="D133" i="12"/>
  <c r="T133" i="12"/>
  <c r="E133" i="12"/>
  <c r="U133" i="12"/>
  <c r="F133" i="12"/>
  <c r="V133" i="12"/>
  <c r="G133" i="12"/>
  <c r="W133" i="12"/>
  <c r="H133" i="12"/>
  <c r="I133" i="12"/>
  <c r="J133" i="12"/>
  <c r="K133" i="12"/>
  <c r="L133" i="12"/>
  <c r="M133" i="12"/>
  <c r="N133" i="12"/>
  <c r="P133" i="12"/>
  <c r="R133" i="12"/>
  <c r="O133" i="12"/>
  <c r="Q133" i="12"/>
  <c r="Q7" i="11"/>
  <c r="U7" i="11"/>
  <c r="Z7" i="11"/>
  <c r="B143" i="12"/>
  <c r="E123" i="12"/>
  <c r="U123" i="12"/>
  <c r="F123" i="12"/>
  <c r="V123" i="12"/>
  <c r="G123" i="12"/>
  <c r="W123" i="12"/>
  <c r="H123" i="12"/>
  <c r="I123" i="12"/>
  <c r="J123" i="12"/>
  <c r="K123" i="12"/>
  <c r="L123" i="12"/>
  <c r="M123" i="12"/>
  <c r="N123" i="12"/>
  <c r="O123" i="12"/>
  <c r="P123" i="12"/>
  <c r="R123" i="12"/>
  <c r="D123" i="12"/>
  <c r="T123" i="12"/>
  <c r="Q123" i="12"/>
  <c r="C123" i="12"/>
  <c r="S123" i="12"/>
  <c r="B137" i="12"/>
  <c r="C117" i="12"/>
  <c r="S117" i="12"/>
  <c r="D117" i="12"/>
  <c r="T117" i="12"/>
  <c r="E117" i="12"/>
  <c r="U117" i="12"/>
  <c r="F117" i="12"/>
  <c r="V117" i="12"/>
  <c r="G117" i="12"/>
  <c r="W117" i="12"/>
  <c r="H117" i="12"/>
  <c r="I117" i="12"/>
  <c r="J117" i="12"/>
  <c r="K117" i="12"/>
  <c r="L117" i="12"/>
  <c r="M117" i="12"/>
  <c r="N117" i="12"/>
  <c r="P117" i="12"/>
  <c r="R117" i="12"/>
  <c r="O117" i="12"/>
  <c r="Q117" i="12"/>
  <c r="DG41" i="14"/>
  <c r="DH41" i="14"/>
  <c r="DG43" i="14"/>
  <c r="DH43" i="14"/>
  <c r="CM35" i="14"/>
  <c r="DG38" i="14"/>
  <c r="DH38" i="14"/>
  <c r="DG36" i="14"/>
  <c r="DH36" i="14"/>
  <c r="DG39" i="14"/>
  <c r="DH39" i="14"/>
  <c r="DG40" i="14"/>
  <c r="DH40" i="14"/>
  <c r="DG37" i="14"/>
  <c r="DH37" i="14"/>
  <c r="DG44" i="14"/>
  <c r="DH44" i="14"/>
  <c r="AA2" i="11"/>
  <c r="H31" i="11"/>
  <c r="CD36" i="14"/>
  <c r="CE36" i="14"/>
  <c r="CD39" i="14"/>
  <c r="CE39" i="14"/>
  <c r="CD38" i="14"/>
  <c r="CE38" i="14"/>
  <c r="CD37" i="14"/>
  <c r="CE37" i="14"/>
  <c r="CD40" i="14"/>
  <c r="CE40" i="14"/>
  <c r="CD42" i="14"/>
  <c r="CE42" i="14"/>
  <c r="CD45" i="14"/>
  <c r="CE45" i="14"/>
  <c r="CD41" i="14"/>
  <c r="CE41" i="14"/>
  <c r="CD43" i="14"/>
  <c r="CE43" i="14"/>
  <c r="BJ35" i="14"/>
  <c r="CD44" i="14"/>
  <c r="CE44" i="14"/>
  <c r="BC37" i="14"/>
  <c r="BC42" i="14"/>
  <c r="BC40" i="14"/>
  <c r="BC38" i="14"/>
  <c r="BC44" i="14"/>
  <c r="BC39" i="14"/>
  <c r="AA6" i="11"/>
  <c r="AB6" i="11"/>
  <c r="E35" i="11"/>
  <c r="K35" i="11"/>
  <c r="H35" i="11"/>
  <c r="AB5" i="11"/>
  <c r="E34" i="11"/>
  <c r="H34" i="11"/>
  <c r="K34" i="11"/>
  <c r="AA5" i="11"/>
  <c r="K32" i="11"/>
  <c r="AA3" i="11"/>
  <c r="AB3" i="11"/>
  <c r="E32" i="11"/>
  <c r="H32" i="11"/>
  <c r="E31" i="11"/>
  <c r="AB2" i="11"/>
  <c r="K31" i="11"/>
  <c r="E33" i="11"/>
  <c r="H33" i="11"/>
  <c r="K33" i="11"/>
  <c r="AA4" i="11"/>
  <c r="AB4" i="11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5" i="3"/>
  <c r="D4" i="10"/>
  <c r="D5" i="10"/>
  <c r="D6" i="10"/>
  <c r="D7" i="10"/>
  <c r="D8" i="10"/>
  <c r="D9" i="10"/>
  <c r="D10" i="10"/>
  <c r="D11" i="10"/>
  <c r="D12" i="10"/>
  <c r="D3" i="10"/>
  <c r="C3" i="10"/>
  <c r="BD36" i="14"/>
  <c r="AE35" i="14"/>
  <c r="BD42" i="14"/>
  <c r="U8" i="11"/>
  <c r="Z8" i="11"/>
  <c r="BD41" i="14"/>
  <c r="AB7" i="11"/>
  <c r="AA7" i="11"/>
  <c r="K36" i="11"/>
  <c r="H36" i="11"/>
  <c r="E36" i="11"/>
  <c r="B151" i="12"/>
  <c r="M131" i="12"/>
  <c r="N131" i="12"/>
  <c r="O131" i="12"/>
  <c r="P131" i="12"/>
  <c r="Q131" i="12"/>
  <c r="R131" i="12"/>
  <c r="C131" i="12"/>
  <c r="S131" i="12"/>
  <c r="D131" i="12"/>
  <c r="T131" i="12"/>
  <c r="E131" i="12"/>
  <c r="U131" i="12"/>
  <c r="F131" i="12"/>
  <c r="V131" i="12"/>
  <c r="G131" i="12"/>
  <c r="W131" i="12"/>
  <c r="H131" i="12"/>
  <c r="J131" i="12"/>
  <c r="L131" i="12"/>
  <c r="I131" i="12"/>
  <c r="K131" i="12"/>
  <c r="B186" i="12"/>
  <c r="M166" i="12"/>
  <c r="N166" i="12"/>
  <c r="O166" i="12"/>
  <c r="P166" i="12"/>
  <c r="Q166" i="12"/>
  <c r="R166" i="12"/>
  <c r="C166" i="12"/>
  <c r="S166" i="12"/>
  <c r="D166" i="12"/>
  <c r="T166" i="12"/>
  <c r="E166" i="12"/>
  <c r="U166" i="12"/>
  <c r="F166" i="12"/>
  <c r="V166" i="12"/>
  <c r="G166" i="12"/>
  <c r="W166" i="12"/>
  <c r="H166" i="12"/>
  <c r="J166" i="12"/>
  <c r="L166" i="12"/>
  <c r="I166" i="12"/>
  <c r="K166" i="12"/>
  <c r="B174" i="12"/>
  <c r="J154" i="12"/>
  <c r="K154" i="12"/>
  <c r="L154" i="12"/>
  <c r="M154" i="12"/>
  <c r="N154" i="12"/>
  <c r="O154" i="12"/>
  <c r="P154" i="12"/>
  <c r="Q154" i="12"/>
  <c r="R154" i="12"/>
  <c r="C154" i="12"/>
  <c r="S154" i="12"/>
  <c r="D154" i="12"/>
  <c r="T154" i="12"/>
  <c r="E154" i="12"/>
  <c r="U154" i="12"/>
  <c r="G154" i="12"/>
  <c r="W154" i="12"/>
  <c r="I154" i="12"/>
  <c r="F154" i="12"/>
  <c r="V154" i="12"/>
  <c r="H154" i="12"/>
  <c r="B159" i="12"/>
  <c r="E139" i="12"/>
  <c r="U139" i="12"/>
  <c r="F139" i="12"/>
  <c r="V139" i="12"/>
  <c r="G139" i="12"/>
  <c r="W139" i="12"/>
  <c r="H139" i="12"/>
  <c r="I139" i="12"/>
  <c r="J139" i="12"/>
  <c r="K139" i="12"/>
  <c r="L139" i="12"/>
  <c r="M139" i="12"/>
  <c r="N139" i="12"/>
  <c r="O139" i="12"/>
  <c r="P139" i="12"/>
  <c r="R139" i="12"/>
  <c r="D139" i="12"/>
  <c r="T139" i="12"/>
  <c r="C139" i="12"/>
  <c r="Q139" i="12"/>
  <c r="S139" i="12"/>
  <c r="B173" i="12"/>
  <c r="O153" i="12"/>
  <c r="P153" i="12"/>
  <c r="Q153" i="12"/>
  <c r="R153" i="12"/>
  <c r="C153" i="12"/>
  <c r="S153" i="12"/>
  <c r="D153" i="12"/>
  <c r="T153" i="12"/>
  <c r="E153" i="12"/>
  <c r="U153" i="12"/>
  <c r="F153" i="12"/>
  <c r="V153" i="12"/>
  <c r="G153" i="12"/>
  <c r="W153" i="12"/>
  <c r="H153" i="12"/>
  <c r="I153" i="12"/>
  <c r="J153" i="12"/>
  <c r="L153" i="12"/>
  <c r="N153" i="12"/>
  <c r="K153" i="12"/>
  <c r="M153" i="12"/>
  <c r="B221" i="12"/>
  <c r="N201" i="12"/>
  <c r="O201" i="12"/>
  <c r="P201" i="12"/>
  <c r="Q201" i="12"/>
  <c r="R201" i="12"/>
  <c r="C201" i="12"/>
  <c r="S201" i="12"/>
  <c r="D201" i="12"/>
  <c r="T201" i="12"/>
  <c r="E201" i="12"/>
  <c r="U201" i="12"/>
  <c r="F201" i="12"/>
  <c r="V201" i="12"/>
  <c r="G201" i="12"/>
  <c r="W201" i="12"/>
  <c r="H201" i="12"/>
  <c r="I201" i="12"/>
  <c r="K201" i="12"/>
  <c r="M201" i="12"/>
  <c r="J201" i="12"/>
  <c r="L201" i="12"/>
  <c r="B165" i="12"/>
  <c r="G145" i="12"/>
  <c r="W145" i="12"/>
  <c r="H145" i="12"/>
  <c r="I145" i="12"/>
  <c r="J145" i="12"/>
  <c r="K145" i="12"/>
  <c r="L145" i="12"/>
  <c r="M145" i="12"/>
  <c r="N145" i="12"/>
  <c r="O145" i="12"/>
  <c r="P145" i="12"/>
  <c r="Q145" i="12"/>
  <c r="R145" i="12"/>
  <c r="D145" i="12"/>
  <c r="T145" i="12"/>
  <c r="F145" i="12"/>
  <c r="V145" i="12"/>
  <c r="C145" i="12"/>
  <c r="E145" i="12"/>
  <c r="S145" i="12"/>
  <c r="U145" i="12"/>
  <c r="B164" i="12"/>
  <c r="L144" i="12"/>
  <c r="M144" i="12"/>
  <c r="N144" i="12"/>
  <c r="O144" i="12"/>
  <c r="P144" i="12"/>
  <c r="Q144" i="12"/>
  <c r="R144" i="12"/>
  <c r="C144" i="12"/>
  <c r="S144" i="12"/>
  <c r="D144" i="12"/>
  <c r="T144" i="12"/>
  <c r="E144" i="12"/>
  <c r="U144" i="12"/>
  <c r="F144" i="12"/>
  <c r="V144" i="12"/>
  <c r="G144" i="12"/>
  <c r="W144" i="12"/>
  <c r="I144" i="12"/>
  <c r="K144" i="12"/>
  <c r="H144" i="12"/>
  <c r="J144" i="12"/>
  <c r="B157" i="12"/>
  <c r="O137" i="12"/>
  <c r="P137" i="12"/>
  <c r="Q137" i="12"/>
  <c r="R137" i="12"/>
  <c r="C137" i="12"/>
  <c r="S137" i="12"/>
  <c r="D137" i="12"/>
  <c r="T137" i="12"/>
  <c r="E137" i="12"/>
  <c r="U137" i="12"/>
  <c r="F137" i="12"/>
  <c r="V137" i="12"/>
  <c r="G137" i="12"/>
  <c r="W137" i="12"/>
  <c r="H137" i="12"/>
  <c r="I137" i="12"/>
  <c r="J137" i="12"/>
  <c r="L137" i="12"/>
  <c r="N137" i="12"/>
  <c r="K137" i="12"/>
  <c r="M137" i="12"/>
  <c r="B188" i="12"/>
  <c r="C168" i="12"/>
  <c r="S168" i="12"/>
  <c r="D168" i="12"/>
  <c r="T168" i="12"/>
  <c r="E168" i="12"/>
  <c r="U168" i="12"/>
  <c r="F168" i="12"/>
  <c r="V168" i="12"/>
  <c r="G168" i="12"/>
  <c r="W168" i="12"/>
  <c r="H168" i="12"/>
  <c r="I168" i="12"/>
  <c r="J168" i="12"/>
  <c r="K168" i="12"/>
  <c r="L168" i="12"/>
  <c r="M168" i="12"/>
  <c r="N168" i="12"/>
  <c r="P168" i="12"/>
  <c r="R168" i="12"/>
  <c r="Q168" i="12"/>
  <c r="O168" i="12"/>
  <c r="B222" i="12"/>
  <c r="I202" i="12"/>
  <c r="J202" i="12"/>
  <c r="K202" i="12"/>
  <c r="L202" i="12"/>
  <c r="M202" i="12"/>
  <c r="N202" i="12"/>
  <c r="O202" i="12"/>
  <c r="P202" i="12"/>
  <c r="Q202" i="12"/>
  <c r="R202" i="12"/>
  <c r="C202" i="12"/>
  <c r="S202" i="12"/>
  <c r="D202" i="12"/>
  <c r="T202" i="12"/>
  <c r="F202" i="12"/>
  <c r="V202" i="12"/>
  <c r="H202" i="12"/>
  <c r="E202" i="12"/>
  <c r="G202" i="12"/>
  <c r="U202" i="12"/>
  <c r="W202" i="12"/>
  <c r="B152" i="12"/>
  <c r="H132" i="12"/>
  <c r="I132" i="12"/>
  <c r="J132" i="12"/>
  <c r="K132" i="12"/>
  <c r="L132" i="12"/>
  <c r="M132" i="12"/>
  <c r="N132" i="12"/>
  <c r="O132" i="12"/>
  <c r="P132" i="12"/>
  <c r="Q132" i="12"/>
  <c r="R132" i="12"/>
  <c r="C132" i="12"/>
  <c r="S132" i="12"/>
  <c r="E132" i="12"/>
  <c r="U132" i="12"/>
  <c r="G132" i="12"/>
  <c r="W132" i="12"/>
  <c r="D132" i="12"/>
  <c r="F132" i="12"/>
  <c r="T132" i="12"/>
  <c r="V132" i="12"/>
  <c r="B156" i="12"/>
  <c r="D136" i="12"/>
  <c r="T136" i="12"/>
  <c r="E136" i="12"/>
  <c r="U136" i="12"/>
  <c r="F136" i="12"/>
  <c r="V136" i="12"/>
  <c r="G136" i="12"/>
  <c r="W136" i="12"/>
  <c r="H136" i="12"/>
  <c r="I136" i="12"/>
  <c r="J136" i="12"/>
  <c r="K136" i="12"/>
  <c r="L136" i="12"/>
  <c r="M136" i="12"/>
  <c r="N136" i="12"/>
  <c r="O136" i="12"/>
  <c r="Q136" i="12"/>
  <c r="C136" i="12"/>
  <c r="S136" i="12"/>
  <c r="R136" i="12"/>
  <c r="P136" i="12"/>
  <c r="B220" i="12"/>
  <c r="C200" i="12"/>
  <c r="S200" i="12"/>
  <c r="D200" i="12"/>
  <c r="T200" i="12"/>
  <c r="E200" i="12"/>
  <c r="U200" i="12"/>
  <c r="F200" i="12"/>
  <c r="V200" i="12"/>
  <c r="G200" i="12"/>
  <c r="W200" i="12"/>
  <c r="H200" i="12"/>
  <c r="I200" i="12"/>
  <c r="J200" i="12"/>
  <c r="K200" i="12"/>
  <c r="L200" i="12"/>
  <c r="M200" i="12"/>
  <c r="N200" i="12"/>
  <c r="P200" i="12"/>
  <c r="R200" i="12"/>
  <c r="O200" i="12"/>
  <c r="Q200" i="12"/>
  <c r="B158" i="12"/>
  <c r="J138" i="12"/>
  <c r="K138" i="12"/>
  <c r="L138" i="12"/>
  <c r="M138" i="12"/>
  <c r="N138" i="12"/>
  <c r="O138" i="12"/>
  <c r="P138" i="12"/>
  <c r="Q138" i="12"/>
  <c r="R138" i="12"/>
  <c r="C138" i="12"/>
  <c r="S138" i="12"/>
  <c r="D138" i="12"/>
  <c r="T138" i="12"/>
  <c r="E138" i="12"/>
  <c r="U138" i="12"/>
  <c r="G138" i="12"/>
  <c r="W138" i="12"/>
  <c r="I138" i="12"/>
  <c r="F138" i="12"/>
  <c r="H138" i="12"/>
  <c r="V138" i="12"/>
  <c r="B189" i="12"/>
  <c r="N169" i="12"/>
  <c r="O169" i="12"/>
  <c r="P169" i="12"/>
  <c r="Q169" i="12"/>
  <c r="R169" i="12"/>
  <c r="C169" i="12"/>
  <c r="S169" i="12"/>
  <c r="D169" i="12"/>
  <c r="T169" i="12"/>
  <c r="E169" i="12"/>
  <c r="U169" i="12"/>
  <c r="F169" i="12"/>
  <c r="V169" i="12"/>
  <c r="G169" i="12"/>
  <c r="W169" i="12"/>
  <c r="H169" i="12"/>
  <c r="I169" i="12"/>
  <c r="K169" i="12"/>
  <c r="M169" i="12"/>
  <c r="J169" i="12"/>
  <c r="L169" i="12"/>
  <c r="B163" i="12"/>
  <c r="Q143" i="12"/>
  <c r="R143" i="12"/>
  <c r="C143" i="12"/>
  <c r="S143" i="12"/>
  <c r="D143" i="12"/>
  <c r="T143" i="12"/>
  <c r="E143" i="12"/>
  <c r="U143" i="12"/>
  <c r="F143" i="12"/>
  <c r="V143" i="12"/>
  <c r="G143" i="12"/>
  <c r="W143" i="12"/>
  <c r="H143" i="12"/>
  <c r="I143" i="12"/>
  <c r="J143" i="12"/>
  <c r="K143" i="12"/>
  <c r="L143" i="12"/>
  <c r="N143" i="12"/>
  <c r="P143" i="12"/>
  <c r="M143" i="12"/>
  <c r="O143" i="12"/>
  <c r="B150" i="12"/>
  <c r="R130" i="12"/>
  <c r="C130" i="12"/>
  <c r="S130" i="12"/>
  <c r="D130" i="12"/>
  <c r="T130" i="12"/>
  <c r="E130" i="12"/>
  <c r="U130" i="12"/>
  <c r="F130" i="12"/>
  <c r="V130" i="12"/>
  <c r="G130" i="12"/>
  <c r="W130" i="12"/>
  <c r="H130" i="12"/>
  <c r="I130" i="12"/>
  <c r="J130" i="12"/>
  <c r="K130" i="12"/>
  <c r="L130" i="12"/>
  <c r="M130" i="12"/>
  <c r="O130" i="12"/>
  <c r="Q130" i="12"/>
  <c r="P130" i="12"/>
  <c r="N130" i="12"/>
  <c r="B175" i="12"/>
  <c r="E155" i="12"/>
  <c r="U155" i="12"/>
  <c r="F155" i="12"/>
  <c r="V155" i="12"/>
  <c r="G155" i="12"/>
  <c r="W155" i="12"/>
  <c r="H155" i="12"/>
  <c r="I155" i="12"/>
  <c r="J155" i="12"/>
  <c r="K155" i="12"/>
  <c r="L155" i="12"/>
  <c r="M155" i="12"/>
  <c r="N155" i="12"/>
  <c r="O155" i="12"/>
  <c r="P155" i="12"/>
  <c r="R155" i="12"/>
  <c r="D155" i="12"/>
  <c r="T155" i="12"/>
  <c r="C155" i="12"/>
  <c r="Q155" i="12"/>
  <c r="S155" i="12"/>
  <c r="B207" i="12"/>
  <c r="D187" i="12"/>
  <c r="T187" i="12"/>
  <c r="E187" i="12"/>
  <c r="U187" i="12"/>
  <c r="F187" i="12"/>
  <c r="V187" i="12"/>
  <c r="G187" i="12"/>
  <c r="W187" i="12"/>
  <c r="H187" i="12"/>
  <c r="I187" i="12"/>
  <c r="J187" i="12"/>
  <c r="K187" i="12"/>
  <c r="L187" i="12"/>
  <c r="M187" i="12"/>
  <c r="N187" i="12"/>
  <c r="O187" i="12"/>
  <c r="Q187" i="12"/>
  <c r="C187" i="12"/>
  <c r="S187" i="12"/>
  <c r="P187" i="12"/>
  <c r="R187" i="12"/>
  <c r="DI38" i="14"/>
  <c r="DI45" i="14"/>
  <c r="DI43" i="14"/>
  <c r="DI41" i="14"/>
  <c r="DI39" i="14"/>
  <c r="DI37" i="14"/>
  <c r="DJ37" i="14"/>
  <c r="DI42" i="14"/>
  <c r="DI36" i="14"/>
  <c r="DI44" i="14"/>
  <c r="DI40" i="14"/>
  <c r="CF36" i="14"/>
  <c r="CF45" i="14"/>
  <c r="CF41" i="14"/>
  <c r="CG41" i="14"/>
  <c r="CF39" i="14"/>
  <c r="CF37" i="14"/>
  <c r="CF40" i="14"/>
  <c r="CF44" i="14"/>
  <c r="CF42" i="14"/>
  <c r="CF38" i="14"/>
  <c r="CF43" i="14"/>
  <c r="BD43" i="14"/>
  <c r="AH48" i="14"/>
  <c r="BD40" i="14"/>
  <c r="AH52" i="14"/>
  <c r="BD52" i="14"/>
  <c r="AH49" i="14"/>
  <c r="BD39" i="14"/>
  <c r="BD38" i="14"/>
  <c r="BD37" i="14"/>
  <c r="BD44" i="14"/>
  <c r="AH51" i="14"/>
  <c r="AH50" i="14"/>
  <c r="AH56" i="14"/>
  <c r="AH53" i="14"/>
  <c r="AH47" i="14"/>
  <c r="BD45" i="14"/>
  <c r="AH54" i="14"/>
  <c r="AH55" i="14"/>
  <c r="L31" i="11"/>
  <c r="F31" i="11"/>
  <c r="I31" i="11"/>
  <c r="M31" i="11"/>
  <c r="G31" i="11"/>
  <c r="J31" i="11"/>
  <c r="G36" i="11"/>
  <c r="M36" i="11"/>
  <c r="J36" i="11"/>
  <c r="G35" i="11"/>
  <c r="M35" i="11"/>
  <c r="J35" i="11"/>
  <c r="F36" i="11"/>
  <c r="L36" i="11"/>
  <c r="I36" i="11"/>
  <c r="F35" i="11"/>
  <c r="L35" i="11"/>
  <c r="I35" i="11"/>
  <c r="G33" i="11"/>
  <c r="J33" i="11"/>
  <c r="M33" i="11"/>
  <c r="F33" i="11"/>
  <c r="I33" i="11"/>
  <c r="L33" i="11"/>
  <c r="J32" i="11"/>
  <c r="M32" i="11"/>
  <c r="G32" i="11"/>
  <c r="I32" i="11"/>
  <c r="L32" i="11"/>
  <c r="F32" i="11"/>
  <c r="F34" i="11"/>
  <c r="I34" i="11"/>
  <c r="L34" i="11"/>
  <c r="G34" i="11"/>
  <c r="J34" i="11"/>
  <c r="M34" i="11"/>
  <c r="A4" i="10"/>
  <c r="A5" i="10"/>
  <c r="A6" i="10"/>
  <c r="A7" i="10"/>
  <c r="A8" i="10"/>
  <c r="A9" i="10"/>
  <c r="A10" i="10"/>
  <c r="A11" i="10"/>
  <c r="A3" i="10"/>
  <c r="G26" i="10"/>
  <c r="G18" i="10"/>
  <c r="G19" i="10"/>
  <c r="G20" i="10"/>
  <c r="G21" i="10"/>
  <c r="G22" i="10"/>
  <c r="G23" i="10"/>
  <c r="G24" i="10"/>
  <c r="G25" i="10"/>
  <c r="G17" i="10"/>
  <c r="G16" i="10"/>
  <c r="C4" i="10"/>
  <c r="C5" i="10"/>
  <c r="C6" i="10"/>
  <c r="C7" i="10"/>
  <c r="C8" i="10"/>
  <c r="C9" i="10"/>
  <c r="C10" i="10"/>
  <c r="C11" i="10"/>
  <c r="C12" i="10"/>
  <c r="AA8" i="11"/>
  <c r="H37" i="11"/>
  <c r="AB8" i="11"/>
  <c r="E37" i="11"/>
  <c r="K37" i="11"/>
  <c r="B209" i="12"/>
  <c r="J189" i="12"/>
  <c r="K189" i="12"/>
  <c r="L189" i="12"/>
  <c r="M189" i="12"/>
  <c r="N189" i="12"/>
  <c r="O189" i="12"/>
  <c r="P189" i="12"/>
  <c r="Q189" i="12"/>
  <c r="R189" i="12"/>
  <c r="C189" i="12"/>
  <c r="S189" i="12"/>
  <c r="D189" i="12"/>
  <c r="T189" i="12"/>
  <c r="E189" i="12"/>
  <c r="U189" i="12"/>
  <c r="G189" i="12"/>
  <c r="W189" i="12"/>
  <c r="I189" i="12"/>
  <c r="F189" i="12"/>
  <c r="H189" i="12"/>
  <c r="V189" i="12"/>
  <c r="B184" i="12"/>
  <c r="C164" i="12"/>
  <c r="G164" i="12"/>
  <c r="W164" i="12"/>
  <c r="H164" i="12"/>
  <c r="I164" i="12"/>
  <c r="J164" i="12"/>
  <c r="K164" i="12"/>
  <c r="L164" i="12"/>
  <c r="M164" i="12"/>
  <c r="N164" i="12"/>
  <c r="O164" i="12"/>
  <c r="P164" i="12"/>
  <c r="Q164" i="12"/>
  <c r="R164" i="12"/>
  <c r="D164" i="12"/>
  <c r="T164" i="12"/>
  <c r="F164" i="12"/>
  <c r="V164" i="12"/>
  <c r="E164" i="12"/>
  <c r="S164" i="12"/>
  <c r="U164" i="12"/>
  <c r="B176" i="12"/>
  <c r="P156" i="12"/>
  <c r="Q156" i="12"/>
  <c r="R156" i="12"/>
  <c r="C156" i="12"/>
  <c r="S156" i="12"/>
  <c r="D156" i="12"/>
  <c r="T156" i="12"/>
  <c r="E156" i="12"/>
  <c r="U156" i="12"/>
  <c r="F156" i="12"/>
  <c r="V156" i="12"/>
  <c r="G156" i="12"/>
  <c r="W156" i="12"/>
  <c r="H156" i="12"/>
  <c r="I156" i="12"/>
  <c r="J156" i="12"/>
  <c r="K156" i="12"/>
  <c r="M156" i="12"/>
  <c r="O156" i="12"/>
  <c r="L156" i="12"/>
  <c r="N156" i="12"/>
  <c r="T9" i="11"/>
  <c r="R9" i="11"/>
  <c r="S9" i="11"/>
  <c r="Q9" i="11"/>
  <c r="P9" i="11"/>
  <c r="B193" i="12"/>
  <c r="J173" i="12"/>
  <c r="K173" i="12"/>
  <c r="L173" i="12"/>
  <c r="M173" i="12"/>
  <c r="N173" i="12"/>
  <c r="O173" i="12"/>
  <c r="P173" i="12"/>
  <c r="Q173" i="12"/>
  <c r="R173" i="12"/>
  <c r="C173" i="12"/>
  <c r="S173" i="12"/>
  <c r="D173" i="12"/>
  <c r="T173" i="12"/>
  <c r="E173" i="12"/>
  <c r="U173" i="12"/>
  <c r="G173" i="12"/>
  <c r="W173" i="12"/>
  <c r="I173" i="12"/>
  <c r="H173" i="12"/>
  <c r="F173" i="12"/>
  <c r="V173" i="12"/>
  <c r="B170" i="12"/>
  <c r="N150" i="12"/>
  <c r="O150" i="12"/>
  <c r="P150" i="12"/>
  <c r="Q150" i="12"/>
  <c r="R150" i="12"/>
  <c r="C150" i="12"/>
  <c r="S150" i="12"/>
  <c r="D150" i="12"/>
  <c r="T150" i="12"/>
  <c r="E150" i="12"/>
  <c r="U150" i="12"/>
  <c r="F150" i="12"/>
  <c r="V150" i="12"/>
  <c r="G150" i="12"/>
  <c r="W150" i="12"/>
  <c r="H150" i="12"/>
  <c r="I150" i="12"/>
  <c r="K150" i="12"/>
  <c r="M150" i="12"/>
  <c r="J150" i="12"/>
  <c r="L150" i="12"/>
  <c r="B208" i="12"/>
  <c r="O188" i="12"/>
  <c r="P188" i="12"/>
  <c r="Q188" i="12"/>
  <c r="R188" i="12"/>
  <c r="C188" i="12"/>
  <c r="S188" i="12"/>
  <c r="D188" i="12"/>
  <c r="T188" i="12"/>
  <c r="E188" i="12"/>
  <c r="U188" i="12"/>
  <c r="F188" i="12"/>
  <c r="V188" i="12"/>
  <c r="G188" i="12"/>
  <c r="W188" i="12"/>
  <c r="H188" i="12"/>
  <c r="I188" i="12"/>
  <c r="J188" i="12"/>
  <c r="L188" i="12"/>
  <c r="N188" i="12"/>
  <c r="K188" i="12"/>
  <c r="M188" i="12"/>
  <c r="B206" i="12"/>
  <c r="I186" i="12"/>
  <c r="J186" i="12"/>
  <c r="K186" i="12"/>
  <c r="L186" i="12"/>
  <c r="M186" i="12"/>
  <c r="N186" i="12"/>
  <c r="O186" i="12"/>
  <c r="P186" i="12"/>
  <c r="Q186" i="12"/>
  <c r="R186" i="12"/>
  <c r="C186" i="12"/>
  <c r="S186" i="12"/>
  <c r="D186" i="12"/>
  <c r="T186" i="12"/>
  <c r="F186" i="12"/>
  <c r="V186" i="12"/>
  <c r="H186" i="12"/>
  <c r="W186" i="12"/>
  <c r="E186" i="12"/>
  <c r="U186" i="12"/>
  <c r="G186" i="12"/>
  <c r="B178" i="12"/>
  <c r="F158" i="12"/>
  <c r="V158" i="12"/>
  <c r="G158" i="12"/>
  <c r="W158" i="12"/>
  <c r="H158" i="12"/>
  <c r="I158" i="12"/>
  <c r="J158" i="12"/>
  <c r="K158" i="12"/>
  <c r="L158" i="12"/>
  <c r="M158" i="12"/>
  <c r="N158" i="12"/>
  <c r="O158" i="12"/>
  <c r="P158" i="12"/>
  <c r="Q158" i="12"/>
  <c r="C158" i="12"/>
  <c r="S158" i="12"/>
  <c r="E158" i="12"/>
  <c r="U158" i="12"/>
  <c r="D158" i="12"/>
  <c r="R158" i="12"/>
  <c r="T158" i="12"/>
  <c r="B185" i="12"/>
  <c r="R165" i="12"/>
  <c r="C165" i="12"/>
  <c r="S165" i="12"/>
  <c r="D165" i="12"/>
  <c r="T165" i="12"/>
  <c r="E165" i="12"/>
  <c r="U165" i="12"/>
  <c r="F165" i="12"/>
  <c r="V165" i="12"/>
  <c r="G165" i="12"/>
  <c r="W165" i="12"/>
  <c r="H165" i="12"/>
  <c r="I165" i="12"/>
  <c r="J165" i="12"/>
  <c r="K165" i="12"/>
  <c r="L165" i="12"/>
  <c r="M165" i="12"/>
  <c r="O165" i="12"/>
  <c r="Q165" i="12"/>
  <c r="N165" i="12"/>
  <c r="P165" i="12"/>
  <c r="B227" i="12"/>
  <c r="P207" i="12"/>
  <c r="Q207" i="12"/>
  <c r="R207" i="12"/>
  <c r="C207" i="12"/>
  <c r="S207" i="12"/>
  <c r="D207" i="12"/>
  <c r="T207" i="12"/>
  <c r="E207" i="12"/>
  <c r="U207" i="12"/>
  <c r="F207" i="12"/>
  <c r="V207" i="12"/>
  <c r="G207" i="12"/>
  <c r="W207" i="12"/>
  <c r="H207" i="12"/>
  <c r="I207" i="12"/>
  <c r="J207" i="12"/>
  <c r="K207" i="12"/>
  <c r="M207" i="12"/>
  <c r="O207" i="12"/>
  <c r="L207" i="12"/>
  <c r="N207" i="12"/>
  <c r="B172" i="12"/>
  <c r="D152" i="12"/>
  <c r="T152" i="12"/>
  <c r="E152" i="12"/>
  <c r="U152" i="12"/>
  <c r="F152" i="12"/>
  <c r="V152" i="12"/>
  <c r="G152" i="12"/>
  <c r="W152" i="12"/>
  <c r="H152" i="12"/>
  <c r="I152" i="12"/>
  <c r="J152" i="12"/>
  <c r="K152" i="12"/>
  <c r="L152" i="12"/>
  <c r="M152" i="12"/>
  <c r="N152" i="12"/>
  <c r="O152" i="12"/>
  <c r="Q152" i="12"/>
  <c r="C152" i="12"/>
  <c r="S152" i="12"/>
  <c r="P152" i="12"/>
  <c r="R152" i="12"/>
  <c r="B179" i="12"/>
  <c r="Q159" i="12"/>
  <c r="R159" i="12"/>
  <c r="C159" i="12"/>
  <c r="S159" i="12"/>
  <c r="D159" i="12"/>
  <c r="T159" i="12"/>
  <c r="E159" i="12"/>
  <c r="U159" i="12"/>
  <c r="F159" i="12"/>
  <c r="V159" i="12"/>
  <c r="G159" i="12"/>
  <c r="W159" i="12"/>
  <c r="H159" i="12"/>
  <c r="I159" i="12"/>
  <c r="J159" i="12"/>
  <c r="K159" i="12"/>
  <c r="L159" i="12"/>
  <c r="N159" i="12"/>
  <c r="P159" i="12"/>
  <c r="M159" i="12"/>
  <c r="O159" i="12"/>
  <c r="B183" i="12"/>
  <c r="M163" i="12"/>
  <c r="N163" i="12"/>
  <c r="O163" i="12"/>
  <c r="Q163" i="12"/>
  <c r="R163" i="12"/>
  <c r="C163" i="12"/>
  <c r="D163" i="12"/>
  <c r="E163" i="12"/>
  <c r="F163" i="12"/>
  <c r="G163" i="12"/>
  <c r="H163" i="12"/>
  <c r="J163" i="12"/>
  <c r="L163" i="12"/>
  <c r="I163" i="12"/>
  <c r="K163" i="12"/>
  <c r="P163" i="12"/>
  <c r="S163" i="12"/>
  <c r="T163" i="12"/>
  <c r="U163" i="12"/>
  <c r="V163" i="12"/>
  <c r="W163" i="12"/>
  <c r="B177" i="12"/>
  <c r="K157" i="12"/>
  <c r="L157" i="12"/>
  <c r="M157" i="12"/>
  <c r="N157" i="12"/>
  <c r="O157" i="12"/>
  <c r="P157" i="12"/>
  <c r="Q157" i="12"/>
  <c r="R157" i="12"/>
  <c r="C157" i="12"/>
  <c r="S157" i="12"/>
  <c r="D157" i="12"/>
  <c r="T157" i="12"/>
  <c r="E157" i="12"/>
  <c r="U157" i="12"/>
  <c r="F157" i="12"/>
  <c r="V157" i="12"/>
  <c r="H157" i="12"/>
  <c r="J157" i="12"/>
  <c r="G157" i="12"/>
  <c r="I157" i="12"/>
  <c r="W157" i="12"/>
  <c r="B171" i="12"/>
  <c r="I151" i="12"/>
  <c r="J151" i="12"/>
  <c r="K151" i="12"/>
  <c r="L151" i="12"/>
  <c r="M151" i="12"/>
  <c r="N151" i="12"/>
  <c r="O151" i="12"/>
  <c r="P151" i="12"/>
  <c r="Q151" i="12"/>
  <c r="R151" i="12"/>
  <c r="C151" i="12"/>
  <c r="S151" i="12"/>
  <c r="D151" i="12"/>
  <c r="T151" i="12"/>
  <c r="F151" i="12"/>
  <c r="V151" i="12"/>
  <c r="H151" i="12"/>
  <c r="E151" i="12"/>
  <c r="G151" i="12"/>
  <c r="U151" i="12"/>
  <c r="W151" i="12"/>
  <c r="B240" i="12"/>
  <c r="C220" i="12"/>
  <c r="D220" i="12"/>
  <c r="E220" i="12"/>
  <c r="F220" i="12"/>
  <c r="G220" i="12"/>
  <c r="H220" i="12"/>
  <c r="I220" i="12"/>
  <c r="L220" i="12"/>
  <c r="N220" i="12"/>
  <c r="U220" i="12"/>
  <c r="V220" i="12"/>
  <c r="W220" i="12"/>
  <c r="Q220" i="12"/>
  <c r="R220" i="12"/>
  <c r="J220" i="12"/>
  <c r="K220" i="12"/>
  <c r="M220" i="12"/>
  <c r="O220" i="12"/>
  <c r="P220" i="12"/>
  <c r="T220" i="12"/>
  <c r="S220" i="12"/>
  <c r="B241" i="12"/>
  <c r="P221" i="12"/>
  <c r="L221" i="12"/>
  <c r="Q221" i="12"/>
  <c r="M221" i="12"/>
  <c r="R221" i="12"/>
  <c r="C221" i="12"/>
  <c r="S221" i="12"/>
  <c r="N221" i="12"/>
  <c r="D221" i="12"/>
  <c r="T221" i="12"/>
  <c r="E221" i="12"/>
  <c r="U221" i="12"/>
  <c r="F221" i="12"/>
  <c r="V221" i="12"/>
  <c r="G221" i="12"/>
  <c r="W221" i="12"/>
  <c r="H221" i="12"/>
  <c r="I221" i="12"/>
  <c r="J221" i="12"/>
  <c r="K221" i="12"/>
  <c r="O221" i="12"/>
  <c r="B195" i="12"/>
  <c r="P175" i="12"/>
  <c r="Q175" i="12"/>
  <c r="R175" i="12"/>
  <c r="C175" i="12"/>
  <c r="S175" i="12"/>
  <c r="D175" i="12"/>
  <c r="T175" i="12"/>
  <c r="E175" i="12"/>
  <c r="U175" i="12"/>
  <c r="F175" i="12"/>
  <c r="V175" i="12"/>
  <c r="G175" i="12"/>
  <c r="W175" i="12"/>
  <c r="H175" i="12"/>
  <c r="I175" i="12"/>
  <c r="J175" i="12"/>
  <c r="K175" i="12"/>
  <c r="M175" i="12"/>
  <c r="O175" i="12"/>
  <c r="L175" i="12"/>
  <c r="N175" i="12"/>
  <c r="B242" i="12"/>
  <c r="K222" i="12"/>
  <c r="L222" i="12"/>
  <c r="W222" i="12"/>
  <c r="M222" i="12"/>
  <c r="N222" i="12"/>
  <c r="G222" i="12"/>
  <c r="O222" i="12"/>
  <c r="P222" i="12"/>
  <c r="Q222" i="12"/>
  <c r="I222" i="12"/>
  <c r="R222" i="12"/>
  <c r="C222" i="12"/>
  <c r="S222" i="12"/>
  <c r="D222" i="12"/>
  <c r="T222" i="12"/>
  <c r="E222" i="12"/>
  <c r="U222" i="12"/>
  <c r="F222" i="12"/>
  <c r="V222" i="12"/>
  <c r="H222" i="12"/>
  <c r="J222" i="12"/>
  <c r="B194" i="12"/>
  <c r="E174" i="12"/>
  <c r="U174" i="12"/>
  <c r="F174" i="12"/>
  <c r="V174" i="12"/>
  <c r="G174" i="12"/>
  <c r="W174" i="12"/>
  <c r="H174" i="12"/>
  <c r="I174" i="12"/>
  <c r="J174" i="12"/>
  <c r="K174" i="12"/>
  <c r="L174" i="12"/>
  <c r="M174" i="12"/>
  <c r="N174" i="12"/>
  <c r="O174" i="12"/>
  <c r="P174" i="12"/>
  <c r="R174" i="12"/>
  <c r="D174" i="12"/>
  <c r="T174" i="12"/>
  <c r="S174" i="12"/>
  <c r="C174" i="12"/>
  <c r="Q174" i="12"/>
  <c r="DJ40" i="14"/>
  <c r="DJ44" i="14"/>
  <c r="DJ36" i="14"/>
  <c r="DJ42" i="14"/>
  <c r="DJ39" i="14"/>
  <c r="DJ41" i="14"/>
  <c r="DJ43" i="14"/>
  <c r="DJ45" i="14"/>
  <c r="DJ38" i="14"/>
  <c r="CG38" i="14"/>
  <c r="CG44" i="14"/>
  <c r="CG37" i="14"/>
  <c r="CG39" i="14"/>
  <c r="CG43" i="14"/>
  <c r="CG45" i="14"/>
  <c r="CG36" i="14"/>
  <c r="CG40" i="14"/>
  <c r="CG42" i="14"/>
  <c r="AZ48" i="14"/>
  <c r="BA48" i="14"/>
  <c r="BD53" i="14"/>
  <c r="AZ51" i="14"/>
  <c r="BA51" i="14"/>
  <c r="AZ47" i="14"/>
  <c r="BA47" i="14"/>
  <c r="AZ49" i="14"/>
  <c r="BA49" i="14"/>
  <c r="AZ50" i="14"/>
  <c r="BA50" i="14"/>
  <c r="AZ53" i="14"/>
  <c r="BA53" i="14"/>
  <c r="AZ56" i="14"/>
  <c r="BA56" i="14"/>
  <c r="AF46" i="14"/>
  <c r="AZ54" i="14"/>
  <c r="BA54" i="14"/>
  <c r="AZ52" i="14"/>
  <c r="BA52" i="14"/>
  <c r="AZ55" i="14"/>
  <c r="BA55" i="14"/>
  <c r="H25" i="10"/>
  <c r="H19" i="10"/>
  <c r="H23" i="10"/>
  <c r="H21" i="10"/>
  <c r="H26" i="10"/>
  <c r="H17" i="10"/>
  <c r="H22" i="10"/>
  <c r="H24" i="10"/>
  <c r="H20" i="10"/>
  <c r="H18" i="10"/>
  <c r="BI35" i="14"/>
  <c r="DK36" i="14"/>
  <c r="DK42" i="14"/>
  <c r="CH42" i="14"/>
  <c r="CH36" i="14"/>
  <c r="U9" i="11"/>
  <c r="Z9" i="11"/>
  <c r="K38" i="11"/>
  <c r="G37" i="11"/>
  <c r="J37" i="11"/>
  <c r="M37" i="11"/>
  <c r="L37" i="11"/>
  <c r="I37" i="11"/>
  <c r="F37" i="11"/>
  <c r="CH41" i="14"/>
  <c r="DK41" i="14"/>
  <c r="B190" i="12"/>
  <c r="I170" i="12"/>
  <c r="J170" i="12"/>
  <c r="K170" i="12"/>
  <c r="L170" i="12"/>
  <c r="M170" i="12"/>
  <c r="N170" i="12"/>
  <c r="O170" i="12"/>
  <c r="P170" i="12"/>
  <c r="Q170" i="12"/>
  <c r="R170" i="12"/>
  <c r="C170" i="12"/>
  <c r="S170" i="12"/>
  <c r="D170" i="12"/>
  <c r="T170" i="12"/>
  <c r="F170" i="12"/>
  <c r="V170" i="12"/>
  <c r="H170" i="12"/>
  <c r="E170" i="12"/>
  <c r="G170" i="12"/>
  <c r="U170" i="12"/>
  <c r="W170" i="12"/>
  <c r="B203" i="12"/>
  <c r="H183" i="12"/>
  <c r="I183" i="12"/>
  <c r="J183" i="12"/>
  <c r="K183" i="12"/>
  <c r="L183" i="12"/>
  <c r="M183" i="12"/>
  <c r="N183" i="12"/>
  <c r="O183" i="12"/>
  <c r="P183" i="12"/>
  <c r="Q183" i="12"/>
  <c r="R183" i="12"/>
  <c r="C183" i="12"/>
  <c r="S183" i="12"/>
  <c r="E183" i="12"/>
  <c r="U183" i="12"/>
  <c r="G183" i="12"/>
  <c r="W183" i="12"/>
  <c r="D183" i="12"/>
  <c r="F183" i="12"/>
  <c r="T183" i="12"/>
  <c r="V183" i="12"/>
  <c r="B196" i="12"/>
  <c r="K176" i="12"/>
  <c r="L176" i="12"/>
  <c r="M176" i="12"/>
  <c r="N176" i="12"/>
  <c r="O176" i="12"/>
  <c r="P176" i="12"/>
  <c r="Q176" i="12"/>
  <c r="R176" i="12"/>
  <c r="C176" i="12"/>
  <c r="S176" i="12"/>
  <c r="D176" i="12"/>
  <c r="T176" i="12"/>
  <c r="E176" i="12"/>
  <c r="U176" i="12"/>
  <c r="F176" i="12"/>
  <c r="V176" i="12"/>
  <c r="H176" i="12"/>
  <c r="J176" i="12"/>
  <c r="G176" i="12"/>
  <c r="I176" i="12"/>
  <c r="W176" i="12"/>
  <c r="B191" i="12"/>
  <c r="D171" i="12"/>
  <c r="T171" i="12"/>
  <c r="E171" i="12"/>
  <c r="U171" i="12"/>
  <c r="F171" i="12"/>
  <c r="V171" i="12"/>
  <c r="G171" i="12"/>
  <c r="W171" i="12"/>
  <c r="H171" i="12"/>
  <c r="I171" i="12"/>
  <c r="J171" i="12"/>
  <c r="K171" i="12"/>
  <c r="L171" i="12"/>
  <c r="M171" i="12"/>
  <c r="N171" i="12"/>
  <c r="O171" i="12"/>
  <c r="Q171" i="12"/>
  <c r="C171" i="12"/>
  <c r="S171" i="12"/>
  <c r="P171" i="12"/>
  <c r="R171" i="12"/>
  <c r="B226" i="12"/>
  <c r="E206" i="12"/>
  <c r="U206" i="12"/>
  <c r="F206" i="12"/>
  <c r="V206" i="12"/>
  <c r="G206" i="12"/>
  <c r="W206" i="12"/>
  <c r="H206" i="12"/>
  <c r="I206" i="12"/>
  <c r="J206" i="12"/>
  <c r="K206" i="12"/>
  <c r="L206" i="12"/>
  <c r="M206" i="12"/>
  <c r="N206" i="12"/>
  <c r="O206" i="12"/>
  <c r="P206" i="12"/>
  <c r="R206" i="12"/>
  <c r="D206" i="12"/>
  <c r="T206" i="12"/>
  <c r="C206" i="12"/>
  <c r="Q206" i="12"/>
  <c r="S206" i="12"/>
  <c r="B215" i="12"/>
  <c r="L195" i="12"/>
  <c r="M195" i="12"/>
  <c r="N195" i="12"/>
  <c r="O195" i="12"/>
  <c r="P195" i="12"/>
  <c r="Q195" i="12"/>
  <c r="R195" i="12"/>
  <c r="C195" i="12"/>
  <c r="S195" i="12"/>
  <c r="D195" i="12"/>
  <c r="T195" i="12"/>
  <c r="E195" i="12"/>
  <c r="U195" i="12"/>
  <c r="F195" i="12"/>
  <c r="V195" i="12"/>
  <c r="G195" i="12"/>
  <c r="W195" i="12"/>
  <c r="I195" i="12"/>
  <c r="K195" i="12"/>
  <c r="H195" i="12"/>
  <c r="J195" i="12"/>
  <c r="B214" i="12"/>
  <c r="Q194" i="12"/>
  <c r="R194" i="12"/>
  <c r="C194" i="12"/>
  <c r="S194" i="12"/>
  <c r="D194" i="12"/>
  <c r="T194" i="12"/>
  <c r="E194" i="12"/>
  <c r="U194" i="12"/>
  <c r="F194" i="12"/>
  <c r="V194" i="12"/>
  <c r="G194" i="12"/>
  <c r="W194" i="12"/>
  <c r="H194" i="12"/>
  <c r="I194" i="12"/>
  <c r="J194" i="12"/>
  <c r="K194" i="12"/>
  <c r="L194" i="12"/>
  <c r="N194" i="12"/>
  <c r="P194" i="12"/>
  <c r="M194" i="12"/>
  <c r="O194" i="12"/>
  <c r="B199" i="12"/>
  <c r="L179" i="12"/>
  <c r="M179" i="12"/>
  <c r="N179" i="12"/>
  <c r="O179" i="12"/>
  <c r="P179" i="12"/>
  <c r="Q179" i="12"/>
  <c r="R179" i="12"/>
  <c r="C179" i="12"/>
  <c r="S179" i="12"/>
  <c r="D179" i="12"/>
  <c r="T179" i="12"/>
  <c r="E179" i="12"/>
  <c r="U179" i="12"/>
  <c r="F179" i="12"/>
  <c r="V179" i="12"/>
  <c r="G179" i="12"/>
  <c r="W179" i="12"/>
  <c r="I179" i="12"/>
  <c r="K179" i="12"/>
  <c r="J179" i="12"/>
  <c r="H179" i="12"/>
  <c r="B213" i="12"/>
  <c r="F193" i="12"/>
  <c r="V193" i="12"/>
  <c r="G193" i="12"/>
  <c r="W193" i="12"/>
  <c r="H193" i="12"/>
  <c r="I193" i="12"/>
  <c r="J193" i="12"/>
  <c r="K193" i="12"/>
  <c r="L193" i="12"/>
  <c r="M193" i="12"/>
  <c r="N193" i="12"/>
  <c r="O193" i="12"/>
  <c r="P193" i="12"/>
  <c r="Q193" i="12"/>
  <c r="C193" i="12"/>
  <c r="S193" i="12"/>
  <c r="E193" i="12"/>
  <c r="U193" i="12"/>
  <c r="D193" i="12"/>
  <c r="R193" i="12"/>
  <c r="T193" i="12"/>
  <c r="L241" i="12"/>
  <c r="M241" i="12"/>
  <c r="N241" i="12"/>
  <c r="O241" i="12"/>
  <c r="H241" i="12"/>
  <c r="J241" i="12"/>
  <c r="P241" i="12"/>
  <c r="Q241" i="12"/>
  <c r="R241" i="12"/>
  <c r="C241" i="12"/>
  <c r="S241" i="12"/>
  <c r="D241" i="12"/>
  <c r="T241" i="12"/>
  <c r="E241" i="12"/>
  <c r="U241" i="12"/>
  <c r="F241" i="12"/>
  <c r="V241" i="12"/>
  <c r="G241" i="12"/>
  <c r="W241" i="12"/>
  <c r="I241" i="12"/>
  <c r="K241" i="12"/>
  <c r="B205" i="12"/>
  <c r="N185" i="12"/>
  <c r="O185" i="12"/>
  <c r="P185" i="12"/>
  <c r="Q185" i="12"/>
  <c r="R185" i="12"/>
  <c r="C185" i="12"/>
  <c r="S185" i="12"/>
  <c r="D185" i="12"/>
  <c r="T185" i="12"/>
  <c r="E185" i="12"/>
  <c r="U185" i="12"/>
  <c r="F185" i="12"/>
  <c r="V185" i="12"/>
  <c r="G185" i="12"/>
  <c r="W185" i="12"/>
  <c r="H185" i="12"/>
  <c r="I185" i="12"/>
  <c r="K185" i="12"/>
  <c r="M185" i="12"/>
  <c r="L185" i="12"/>
  <c r="J185" i="12"/>
  <c r="B204" i="12"/>
  <c r="C184" i="12"/>
  <c r="S184" i="12"/>
  <c r="D184" i="12"/>
  <c r="T184" i="12"/>
  <c r="E184" i="12"/>
  <c r="U184" i="12"/>
  <c r="F184" i="12"/>
  <c r="V184" i="12"/>
  <c r="G184" i="12"/>
  <c r="W184" i="12"/>
  <c r="H184" i="12"/>
  <c r="I184" i="12"/>
  <c r="J184" i="12"/>
  <c r="K184" i="12"/>
  <c r="L184" i="12"/>
  <c r="M184" i="12"/>
  <c r="N184" i="12"/>
  <c r="P184" i="12"/>
  <c r="R184" i="12"/>
  <c r="O184" i="12"/>
  <c r="Q184" i="12"/>
  <c r="B197" i="12"/>
  <c r="F177" i="12"/>
  <c r="V177" i="12"/>
  <c r="G177" i="12"/>
  <c r="W177" i="12"/>
  <c r="H177" i="12"/>
  <c r="I177" i="12"/>
  <c r="J177" i="12"/>
  <c r="K177" i="12"/>
  <c r="L177" i="12"/>
  <c r="M177" i="12"/>
  <c r="N177" i="12"/>
  <c r="O177" i="12"/>
  <c r="P177" i="12"/>
  <c r="Q177" i="12"/>
  <c r="C177" i="12"/>
  <c r="S177" i="12"/>
  <c r="E177" i="12"/>
  <c r="U177" i="12"/>
  <c r="D177" i="12"/>
  <c r="R177" i="12"/>
  <c r="T177" i="12"/>
  <c r="B228" i="12"/>
  <c r="K208" i="12"/>
  <c r="L208" i="12"/>
  <c r="M208" i="12"/>
  <c r="N208" i="12"/>
  <c r="O208" i="12"/>
  <c r="P208" i="12"/>
  <c r="Q208" i="12"/>
  <c r="R208" i="12"/>
  <c r="C208" i="12"/>
  <c r="S208" i="12"/>
  <c r="D208" i="12"/>
  <c r="T208" i="12"/>
  <c r="E208" i="12"/>
  <c r="U208" i="12"/>
  <c r="F208" i="12"/>
  <c r="V208" i="12"/>
  <c r="H208" i="12"/>
  <c r="J208" i="12"/>
  <c r="G208" i="12"/>
  <c r="I208" i="12"/>
  <c r="W208" i="12"/>
  <c r="G242" i="12"/>
  <c r="W242" i="12"/>
  <c r="S242" i="12"/>
  <c r="H242" i="12"/>
  <c r="C242" i="12"/>
  <c r="D242" i="12"/>
  <c r="I242" i="12"/>
  <c r="J242" i="12"/>
  <c r="K242" i="12"/>
  <c r="L242" i="12"/>
  <c r="M242" i="12"/>
  <c r="E242" i="12"/>
  <c r="N242" i="12"/>
  <c r="U242" i="12"/>
  <c r="O242" i="12"/>
  <c r="P242" i="12"/>
  <c r="Q242" i="12"/>
  <c r="T242" i="12"/>
  <c r="R242" i="12"/>
  <c r="F242" i="12"/>
  <c r="V242" i="12"/>
  <c r="B192" i="12"/>
  <c r="O172" i="12"/>
  <c r="P172" i="12"/>
  <c r="Q172" i="12"/>
  <c r="R172" i="12"/>
  <c r="C172" i="12"/>
  <c r="S172" i="12"/>
  <c r="D172" i="12"/>
  <c r="T172" i="12"/>
  <c r="E172" i="12"/>
  <c r="U172" i="12"/>
  <c r="F172" i="12"/>
  <c r="V172" i="12"/>
  <c r="G172" i="12"/>
  <c r="W172" i="12"/>
  <c r="H172" i="12"/>
  <c r="I172" i="12"/>
  <c r="J172" i="12"/>
  <c r="L172" i="12"/>
  <c r="N172" i="12"/>
  <c r="K172" i="12"/>
  <c r="M172" i="12"/>
  <c r="R227" i="12"/>
  <c r="C227" i="12"/>
  <c r="S227" i="12"/>
  <c r="D227" i="12"/>
  <c r="T227" i="12"/>
  <c r="E227" i="12"/>
  <c r="U227" i="12"/>
  <c r="P227" i="12"/>
  <c r="F227" i="12"/>
  <c r="V227" i="12"/>
  <c r="G227" i="12"/>
  <c r="W227" i="12"/>
  <c r="N227" i="12"/>
  <c r="H227" i="12"/>
  <c r="I227" i="12"/>
  <c r="O227" i="12"/>
  <c r="J227" i="12"/>
  <c r="K227" i="12"/>
  <c r="L227" i="12"/>
  <c r="M227" i="12"/>
  <c r="Q227" i="12"/>
  <c r="Q240" i="12"/>
  <c r="R240" i="12"/>
  <c r="C240" i="12"/>
  <c r="S240" i="12"/>
  <c r="D240" i="12"/>
  <c r="T240" i="12"/>
  <c r="E240" i="12"/>
  <c r="U240" i="12"/>
  <c r="F240" i="12"/>
  <c r="V240" i="12"/>
  <c r="M240" i="12"/>
  <c r="G240" i="12"/>
  <c r="W240" i="12"/>
  <c r="H240" i="12"/>
  <c r="N240" i="12"/>
  <c r="I240" i="12"/>
  <c r="J240" i="12"/>
  <c r="K240" i="12"/>
  <c r="O240" i="12"/>
  <c r="L240" i="12"/>
  <c r="P240" i="12"/>
  <c r="B198" i="12"/>
  <c r="Q178" i="12"/>
  <c r="R178" i="12"/>
  <c r="C178" i="12"/>
  <c r="S178" i="12"/>
  <c r="D178" i="12"/>
  <c r="T178" i="12"/>
  <c r="E178" i="12"/>
  <c r="U178" i="12"/>
  <c r="F178" i="12"/>
  <c r="V178" i="12"/>
  <c r="G178" i="12"/>
  <c r="W178" i="12"/>
  <c r="H178" i="12"/>
  <c r="I178" i="12"/>
  <c r="J178" i="12"/>
  <c r="K178" i="12"/>
  <c r="L178" i="12"/>
  <c r="N178" i="12"/>
  <c r="P178" i="12"/>
  <c r="M178" i="12"/>
  <c r="O178" i="12"/>
  <c r="B229" i="12"/>
  <c r="F209" i="12"/>
  <c r="V209" i="12"/>
  <c r="G209" i="12"/>
  <c r="W209" i="12"/>
  <c r="H209" i="12"/>
  <c r="I209" i="12"/>
  <c r="J209" i="12"/>
  <c r="K209" i="12"/>
  <c r="L209" i="12"/>
  <c r="M209" i="12"/>
  <c r="N209" i="12"/>
  <c r="O209" i="12"/>
  <c r="P209" i="12"/>
  <c r="Q209" i="12"/>
  <c r="C209" i="12"/>
  <c r="S209" i="12"/>
  <c r="E209" i="12"/>
  <c r="U209" i="12"/>
  <c r="T209" i="12"/>
  <c r="D209" i="12"/>
  <c r="R209" i="12"/>
  <c r="CO56" i="14"/>
  <c r="CO50" i="14"/>
  <c r="CO53" i="14"/>
  <c r="DK53" i="14"/>
  <c r="CO47" i="14"/>
  <c r="CO54" i="14"/>
  <c r="CO52" i="14"/>
  <c r="CO48" i="14"/>
  <c r="DK38" i="14"/>
  <c r="DK40" i="14"/>
  <c r="DK39" i="14"/>
  <c r="DK44" i="14"/>
  <c r="DK43" i="14"/>
  <c r="DK45" i="14"/>
  <c r="DK37" i="14"/>
  <c r="CO55" i="14"/>
  <c r="CO49" i="14"/>
  <c r="CO51" i="14"/>
  <c r="BL47" i="14"/>
  <c r="BL55" i="14"/>
  <c r="BL51" i="14"/>
  <c r="BL56" i="14"/>
  <c r="BL54" i="14"/>
  <c r="BL50" i="14"/>
  <c r="BL48" i="14"/>
  <c r="BL52" i="14"/>
  <c r="CH45" i="14"/>
  <c r="CH43" i="14"/>
  <c r="CH39" i="14"/>
  <c r="CH44" i="14"/>
  <c r="CH40" i="14"/>
  <c r="CH38" i="14"/>
  <c r="CH37" i="14"/>
  <c r="BL53" i="14"/>
  <c r="BL49" i="14"/>
  <c r="BB56" i="14"/>
  <c r="BB54" i="14"/>
  <c r="BB52" i="14"/>
  <c r="BB50" i="14"/>
  <c r="BB48" i="14"/>
  <c r="BB55" i="14"/>
  <c r="BB53" i="14"/>
  <c r="BB51" i="14"/>
  <c r="BB49" i="14"/>
  <c r="BB47" i="14"/>
  <c r="N2" i="8"/>
  <c r="O2" i="8"/>
  <c r="M2" i="8"/>
  <c r="K2" i="8"/>
  <c r="L2" i="8"/>
  <c r="J2" i="8"/>
  <c r="G5" i="8"/>
  <c r="I5" i="8"/>
  <c r="G12" i="8"/>
  <c r="H12" i="8"/>
  <c r="G14" i="8"/>
  <c r="H14" i="8"/>
  <c r="E7" i="8"/>
  <c r="G7" i="8"/>
  <c r="E8" i="8"/>
  <c r="G8" i="8"/>
  <c r="E9" i="8"/>
  <c r="G9" i="8"/>
  <c r="E10" i="8"/>
  <c r="G10" i="8"/>
  <c r="E11" i="8"/>
  <c r="G11" i="8"/>
  <c r="E12" i="8"/>
  <c r="E13" i="8"/>
  <c r="G13" i="8"/>
  <c r="E14" i="8"/>
  <c r="E6" i="8"/>
  <c r="G6" i="8"/>
  <c r="E5" i="8"/>
  <c r="H2" i="8"/>
  <c r="I2" i="8"/>
  <c r="E4" i="8"/>
  <c r="G4" i="8"/>
  <c r="J4" i="8"/>
  <c r="O42" i="1"/>
  <c r="G43" i="7"/>
  <c r="G44" i="7"/>
  <c r="G64" i="7"/>
  <c r="G84" i="7"/>
  <c r="G104" i="7"/>
  <c r="G124" i="7"/>
  <c r="G144" i="7"/>
  <c r="G164" i="7"/>
  <c r="G184" i="7"/>
  <c r="G204" i="7"/>
  <c r="G224" i="7"/>
  <c r="G45" i="7"/>
  <c r="G46" i="7"/>
  <c r="G47" i="7"/>
  <c r="G67" i="7"/>
  <c r="G87" i="7"/>
  <c r="G107" i="7"/>
  <c r="G127" i="7"/>
  <c r="G147" i="7"/>
  <c r="G167" i="7"/>
  <c r="G187" i="7"/>
  <c r="G207" i="7"/>
  <c r="G227" i="7"/>
  <c r="G48" i="7"/>
  <c r="G49" i="7"/>
  <c r="G50" i="7"/>
  <c r="G51" i="7"/>
  <c r="G52" i="7"/>
  <c r="G53" i="7"/>
  <c r="G54" i="7"/>
  <c r="G55" i="7"/>
  <c r="G75" i="7"/>
  <c r="G95" i="7"/>
  <c r="G115" i="7"/>
  <c r="G135" i="7"/>
  <c r="G155" i="7"/>
  <c r="G175" i="7"/>
  <c r="G195" i="7"/>
  <c r="G215" i="7"/>
  <c r="G235" i="7"/>
  <c r="G56" i="7"/>
  <c r="G76" i="7"/>
  <c r="G96" i="7"/>
  <c r="G116" i="7"/>
  <c r="G136" i="7"/>
  <c r="G156" i="7"/>
  <c r="G176" i="7"/>
  <c r="G196" i="7"/>
  <c r="G216" i="7"/>
  <c r="G236" i="7"/>
  <c r="G57" i="7"/>
  <c r="G77" i="7"/>
  <c r="G97" i="7"/>
  <c r="G117" i="7"/>
  <c r="G137" i="7"/>
  <c r="G157" i="7"/>
  <c r="G177" i="7"/>
  <c r="G197" i="7"/>
  <c r="G217" i="7"/>
  <c r="G237" i="7"/>
  <c r="G58" i="7"/>
  <c r="G78" i="7"/>
  <c r="G98" i="7"/>
  <c r="G118" i="7"/>
  <c r="G138" i="7"/>
  <c r="G158" i="7"/>
  <c r="G178" i="7"/>
  <c r="G198" i="7"/>
  <c r="G218" i="7"/>
  <c r="G238" i="7"/>
  <c r="G59" i="7"/>
  <c r="G60" i="7"/>
  <c r="G80" i="7"/>
  <c r="G100" i="7"/>
  <c r="G120" i="7"/>
  <c r="G140" i="7"/>
  <c r="G160" i="7"/>
  <c r="G180" i="7"/>
  <c r="G200" i="7"/>
  <c r="G220" i="7"/>
  <c r="G240" i="7"/>
  <c r="G61" i="7"/>
  <c r="G62" i="7"/>
  <c r="G63" i="7"/>
  <c r="G83" i="7"/>
  <c r="G103" i="7"/>
  <c r="G123" i="7"/>
  <c r="G143" i="7"/>
  <c r="G163" i="7"/>
  <c r="G183" i="7"/>
  <c r="G203" i="7"/>
  <c r="G223" i="7"/>
  <c r="G65" i="7"/>
  <c r="G66" i="7"/>
  <c r="G68" i="7"/>
  <c r="G69" i="7"/>
  <c r="G70" i="7"/>
  <c r="G71" i="7"/>
  <c r="G91" i="7"/>
  <c r="G111" i="7"/>
  <c r="G131" i="7"/>
  <c r="G151" i="7"/>
  <c r="G171" i="7"/>
  <c r="G191" i="7"/>
  <c r="G211" i="7"/>
  <c r="G231" i="7"/>
  <c r="G72" i="7"/>
  <c r="G92" i="7"/>
  <c r="G112" i="7"/>
  <c r="G132" i="7"/>
  <c r="G152" i="7"/>
  <c r="G172" i="7"/>
  <c r="G192" i="7"/>
  <c r="G212" i="7"/>
  <c r="G232" i="7"/>
  <c r="G73" i="7"/>
  <c r="G93" i="7"/>
  <c r="G113" i="7"/>
  <c r="G133" i="7"/>
  <c r="G153" i="7"/>
  <c r="G173" i="7"/>
  <c r="G193" i="7"/>
  <c r="G213" i="7"/>
  <c r="G233" i="7"/>
  <c r="G74" i="7"/>
  <c r="G94" i="7"/>
  <c r="G114" i="7"/>
  <c r="G134" i="7"/>
  <c r="G154" i="7"/>
  <c r="G174" i="7"/>
  <c r="G194" i="7"/>
  <c r="G214" i="7"/>
  <c r="G234" i="7"/>
  <c r="G79" i="7"/>
  <c r="G99" i="7"/>
  <c r="G119" i="7"/>
  <c r="G139" i="7"/>
  <c r="G159" i="7"/>
  <c r="G179" i="7"/>
  <c r="G199" i="7"/>
  <c r="G219" i="7"/>
  <c r="G239" i="7"/>
  <c r="G81" i="7"/>
  <c r="G82" i="7"/>
  <c r="G85" i="7"/>
  <c r="G86" i="7"/>
  <c r="G88" i="7"/>
  <c r="G108" i="7"/>
  <c r="G128" i="7"/>
  <c r="G148" i="7"/>
  <c r="G168" i="7"/>
  <c r="G188" i="7"/>
  <c r="G208" i="7"/>
  <c r="G228" i="7"/>
  <c r="G89" i="7"/>
  <c r="G109" i="7"/>
  <c r="G129" i="7"/>
  <c r="G149" i="7"/>
  <c r="G169" i="7"/>
  <c r="G189" i="7"/>
  <c r="G209" i="7"/>
  <c r="G229" i="7"/>
  <c r="G90" i="7"/>
  <c r="G110" i="7"/>
  <c r="G130" i="7"/>
  <c r="G150" i="7"/>
  <c r="G170" i="7"/>
  <c r="G190" i="7"/>
  <c r="G210" i="7"/>
  <c r="G230" i="7"/>
  <c r="G101" i="7"/>
  <c r="G102" i="7"/>
  <c r="G105" i="7"/>
  <c r="G125" i="7"/>
  <c r="G145" i="7"/>
  <c r="G165" i="7"/>
  <c r="G185" i="7"/>
  <c r="G205" i="7"/>
  <c r="G225" i="7"/>
  <c r="G106" i="7"/>
  <c r="G126" i="7"/>
  <c r="G146" i="7"/>
  <c r="G166" i="7"/>
  <c r="G186" i="7"/>
  <c r="G206" i="7"/>
  <c r="G226" i="7"/>
  <c r="G121" i="7"/>
  <c r="G141" i="7"/>
  <c r="G161" i="7"/>
  <c r="G181" i="7"/>
  <c r="G201" i="7"/>
  <c r="G221" i="7"/>
  <c r="G241" i="7"/>
  <c r="G122" i="7"/>
  <c r="G142" i="7"/>
  <c r="G162" i="7"/>
  <c r="G182" i="7"/>
  <c r="G202" i="7"/>
  <c r="G222" i="7"/>
  <c r="G42" i="7"/>
  <c r="N4" i="2"/>
  <c r="M9" i="2"/>
  <c r="O3" i="7"/>
  <c r="P3" i="7"/>
  <c r="Q3" i="7"/>
  <c r="O4" i="7"/>
  <c r="P4" i="7"/>
  <c r="Q4" i="7"/>
  <c r="O5" i="7"/>
  <c r="P5" i="7"/>
  <c r="Q5" i="7"/>
  <c r="O6" i="7"/>
  <c r="P6" i="7"/>
  <c r="Q6" i="7"/>
  <c r="O7" i="7"/>
  <c r="P7" i="7"/>
  <c r="Q7" i="7"/>
  <c r="O8" i="7"/>
  <c r="P8" i="7"/>
  <c r="Q8" i="7"/>
  <c r="O9" i="7"/>
  <c r="P9" i="7"/>
  <c r="Q9" i="7"/>
  <c r="O10" i="7"/>
  <c r="P10" i="7"/>
  <c r="Q10" i="7"/>
  <c r="O11" i="7"/>
  <c r="P11" i="7"/>
  <c r="Q11" i="7"/>
  <c r="O12" i="7"/>
  <c r="P12" i="7"/>
  <c r="Q12" i="7"/>
  <c r="O13" i="7"/>
  <c r="P13" i="7"/>
  <c r="Q13" i="7"/>
  <c r="O14" i="7"/>
  <c r="P14" i="7"/>
  <c r="Q14" i="7"/>
  <c r="O15" i="7"/>
  <c r="P15" i="7"/>
  <c r="Q15" i="7"/>
  <c r="O16" i="7"/>
  <c r="P16" i="7"/>
  <c r="Q16" i="7"/>
  <c r="O17" i="7"/>
  <c r="P17" i="7"/>
  <c r="Q17" i="7"/>
  <c r="O18" i="7"/>
  <c r="P18" i="7"/>
  <c r="Q18" i="7"/>
  <c r="O19" i="7"/>
  <c r="P19" i="7"/>
  <c r="Q19" i="7"/>
  <c r="O20" i="7"/>
  <c r="P20" i="7"/>
  <c r="Q20" i="7"/>
  <c r="O21" i="7"/>
  <c r="P21" i="7"/>
  <c r="Q21" i="7"/>
  <c r="O22" i="7"/>
  <c r="P22" i="7"/>
  <c r="Q22" i="7"/>
  <c r="O23" i="7"/>
  <c r="P23" i="7"/>
  <c r="Q23" i="7"/>
  <c r="O24" i="7"/>
  <c r="P24" i="7"/>
  <c r="Q24" i="7"/>
  <c r="O25" i="7"/>
  <c r="P25" i="7"/>
  <c r="Q25" i="7"/>
  <c r="O26" i="7"/>
  <c r="P26" i="7"/>
  <c r="Q26" i="7"/>
  <c r="O27" i="7"/>
  <c r="P27" i="7"/>
  <c r="Q27" i="7"/>
  <c r="O28" i="7"/>
  <c r="P28" i="7"/>
  <c r="Q28" i="7"/>
  <c r="O29" i="7"/>
  <c r="P29" i="7"/>
  <c r="Q29" i="7"/>
  <c r="O30" i="7"/>
  <c r="P30" i="7"/>
  <c r="Q30" i="7"/>
  <c r="O31" i="7"/>
  <c r="P31" i="7"/>
  <c r="Q31" i="7"/>
  <c r="O32" i="7"/>
  <c r="P32" i="7"/>
  <c r="Q32" i="7"/>
  <c r="O33" i="7"/>
  <c r="P33" i="7"/>
  <c r="Q33" i="7"/>
  <c r="O34" i="7"/>
  <c r="P34" i="7"/>
  <c r="Q34" i="7"/>
  <c r="O35" i="7"/>
  <c r="P35" i="7"/>
  <c r="Q35" i="7"/>
  <c r="O36" i="7"/>
  <c r="P36" i="7"/>
  <c r="Q36" i="7"/>
  <c r="O37" i="7"/>
  <c r="P37" i="7"/>
  <c r="Q37" i="7"/>
  <c r="O38" i="7"/>
  <c r="P38" i="7"/>
  <c r="Q38" i="7"/>
  <c r="O39" i="7"/>
  <c r="P39" i="7"/>
  <c r="Q39" i="7"/>
  <c r="O40" i="7"/>
  <c r="P40" i="7"/>
  <c r="Q40" i="7"/>
  <c r="O41" i="7"/>
  <c r="P41" i="7"/>
  <c r="Q41" i="7"/>
  <c r="O42" i="7"/>
  <c r="P42" i="7"/>
  <c r="Q42" i="7"/>
  <c r="O43" i="7"/>
  <c r="P43" i="7"/>
  <c r="Q43" i="7"/>
  <c r="O44" i="7"/>
  <c r="P44" i="7"/>
  <c r="Q44" i="7"/>
  <c r="O45" i="7"/>
  <c r="P45" i="7"/>
  <c r="Q45" i="7"/>
  <c r="O46" i="7"/>
  <c r="P46" i="7"/>
  <c r="Q46" i="7"/>
  <c r="O47" i="7"/>
  <c r="P47" i="7"/>
  <c r="Q47" i="7"/>
  <c r="O48" i="7"/>
  <c r="P48" i="7"/>
  <c r="Q48" i="7"/>
  <c r="O49" i="7"/>
  <c r="P49" i="7"/>
  <c r="Q49" i="7"/>
  <c r="O50" i="7"/>
  <c r="P50" i="7"/>
  <c r="Q50" i="7"/>
  <c r="O51" i="7"/>
  <c r="P51" i="7"/>
  <c r="Q51" i="7"/>
  <c r="O52" i="7"/>
  <c r="P52" i="7"/>
  <c r="Q52" i="7"/>
  <c r="O53" i="7"/>
  <c r="P53" i="7"/>
  <c r="Q53" i="7"/>
  <c r="O54" i="7"/>
  <c r="P54" i="7"/>
  <c r="Q54" i="7"/>
  <c r="O55" i="7"/>
  <c r="P55" i="7"/>
  <c r="Q55" i="7"/>
  <c r="O56" i="7"/>
  <c r="P56" i="7"/>
  <c r="Q56" i="7"/>
  <c r="O57" i="7"/>
  <c r="P57" i="7"/>
  <c r="Q57" i="7"/>
  <c r="O58" i="7"/>
  <c r="P58" i="7"/>
  <c r="Q58" i="7"/>
  <c r="O59" i="7"/>
  <c r="P59" i="7"/>
  <c r="Q59" i="7"/>
  <c r="O60" i="7"/>
  <c r="P60" i="7"/>
  <c r="Q60" i="7"/>
  <c r="O61" i="7"/>
  <c r="P61" i="7"/>
  <c r="Q61" i="7"/>
  <c r="O62" i="7"/>
  <c r="P62" i="7"/>
  <c r="Q62" i="7"/>
  <c r="O63" i="7"/>
  <c r="P63" i="7"/>
  <c r="Q63" i="7"/>
  <c r="O64" i="7"/>
  <c r="P64" i="7"/>
  <c r="Q64" i="7"/>
  <c r="O65" i="7"/>
  <c r="P65" i="7"/>
  <c r="Q65" i="7"/>
  <c r="O66" i="7"/>
  <c r="P66" i="7"/>
  <c r="Q66" i="7"/>
  <c r="O67" i="7"/>
  <c r="P67" i="7"/>
  <c r="Q67" i="7"/>
  <c r="O68" i="7"/>
  <c r="P68" i="7"/>
  <c r="Q68" i="7"/>
  <c r="O69" i="7"/>
  <c r="P69" i="7"/>
  <c r="Q69" i="7"/>
  <c r="O70" i="7"/>
  <c r="P70" i="7"/>
  <c r="Q70" i="7"/>
  <c r="O71" i="7"/>
  <c r="P71" i="7"/>
  <c r="Q71" i="7"/>
  <c r="O72" i="7"/>
  <c r="P72" i="7"/>
  <c r="Q72" i="7"/>
  <c r="O73" i="7"/>
  <c r="P73" i="7"/>
  <c r="Q73" i="7"/>
  <c r="O74" i="7"/>
  <c r="P74" i="7"/>
  <c r="Q74" i="7"/>
  <c r="O75" i="7"/>
  <c r="P75" i="7"/>
  <c r="Q75" i="7"/>
  <c r="O76" i="7"/>
  <c r="P76" i="7"/>
  <c r="Q76" i="7"/>
  <c r="O77" i="7"/>
  <c r="P77" i="7"/>
  <c r="Q77" i="7"/>
  <c r="O78" i="7"/>
  <c r="P78" i="7"/>
  <c r="Q78" i="7"/>
  <c r="O79" i="7"/>
  <c r="P79" i="7"/>
  <c r="Q79" i="7"/>
  <c r="O80" i="7"/>
  <c r="P80" i="7"/>
  <c r="Q80" i="7"/>
  <c r="O81" i="7"/>
  <c r="P81" i="7"/>
  <c r="Q81" i="7"/>
  <c r="O82" i="7"/>
  <c r="P82" i="7"/>
  <c r="Q82" i="7"/>
  <c r="O83" i="7"/>
  <c r="P83" i="7"/>
  <c r="Q83" i="7"/>
  <c r="O84" i="7"/>
  <c r="P84" i="7"/>
  <c r="Q84" i="7"/>
  <c r="O85" i="7"/>
  <c r="P85" i="7"/>
  <c r="Q85" i="7"/>
  <c r="O86" i="7"/>
  <c r="P86" i="7"/>
  <c r="Q86" i="7"/>
  <c r="O87" i="7"/>
  <c r="P87" i="7"/>
  <c r="Q87" i="7"/>
  <c r="O88" i="7"/>
  <c r="P88" i="7"/>
  <c r="Q88" i="7"/>
  <c r="O89" i="7"/>
  <c r="P89" i="7"/>
  <c r="Q89" i="7"/>
  <c r="O90" i="7"/>
  <c r="P90" i="7"/>
  <c r="Q90" i="7"/>
  <c r="O91" i="7"/>
  <c r="P91" i="7"/>
  <c r="Q91" i="7"/>
  <c r="O92" i="7"/>
  <c r="P92" i="7"/>
  <c r="Q92" i="7"/>
  <c r="O93" i="7"/>
  <c r="P93" i="7"/>
  <c r="Q93" i="7"/>
  <c r="O94" i="7"/>
  <c r="P94" i="7"/>
  <c r="Q94" i="7"/>
  <c r="O95" i="7"/>
  <c r="P95" i="7"/>
  <c r="Q95" i="7"/>
  <c r="O96" i="7"/>
  <c r="P96" i="7"/>
  <c r="Q96" i="7"/>
  <c r="O97" i="7"/>
  <c r="P97" i="7"/>
  <c r="Q97" i="7"/>
  <c r="O98" i="7"/>
  <c r="P98" i="7"/>
  <c r="Q98" i="7"/>
  <c r="O99" i="7"/>
  <c r="P99" i="7"/>
  <c r="Q99" i="7"/>
  <c r="O100" i="7"/>
  <c r="P100" i="7"/>
  <c r="Q100" i="7"/>
  <c r="O101" i="7"/>
  <c r="P101" i="7"/>
  <c r="Q101" i="7"/>
  <c r="O102" i="7"/>
  <c r="P102" i="7"/>
  <c r="Q102" i="7"/>
  <c r="O103" i="7"/>
  <c r="P103" i="7"/>
  <c r="Q103" i="7"/>
  <c r="O104" i="7"/>
  <c r="P104" i="7"/>
  <c r="Q104" i="7"/>
  <c r="O105" i="7"/>
  <c r="P105" i="7"/>
  <c r="Q105" i="7"/>
  <c r="O106" i="7"/>
  <c r="P106" i="7"/>
  <c r="Q106" i="7"/>
  <c r="O107" i="7"/>
  <c r="P107" i="7"/>
  <c r="Q107" i="7"/>
  <c r="O108" i="7"/>
  <c r="P108" i="7"/>
  <c r="Q108" i="7"/>
  <c r="O109" i="7"/>
  <c r="P109" i="7"/>
  <c r="Q109" i="7"/>
  <c r="O110" i="7"/>
  <c r="P110" i="7"/>
  <c r="Q110" i="7"/>
  <c r="O111" i="7"/>
  <c r="P111" i="7"/>
  <c r="Q111" i="7"/>
  <c r="O112" i="7"/>
  <c r="P112" i="7"/>
  <c r="Q112" i="7"/>
  <c r="O113" i="7"/>
  <c r="P113" i="7"/>
  <c r="Q113" i="7"/>
  <c r="O114" i="7"/>
  <c r="P114" i="7"/>
  <c r="Q114" i="7"/>
  <c r="O115" i="7"/>
  <c r="P115" i="7"/>
  <c r="Q115" i="7"/>
  <c r="O116" i="7"/>
  <c r="P116" i="7"/>
  <c r="Q116" i="7"/>
  <c r="O117" i="7"/>
  <c r="P117" i="7"/>
  <c r="Q117" i="7"/>
  <c r="O118" i="7"/>
  <c r="P118" i="7"/>
  <c r="Q118" i="7"/>
  <c r="O119" i="7"/>
  <c r="P119" i="7"/>
  <c r="Q119" i="7"/>
  <c r="O120" i="7"/>
  <c r="P120" i="7"/>
  <c r="Q120" i="7"/>
  <c r="O121" i="7"/>
  <c r="P121" i="7"/>
  <c r="Q121" i="7"/>
  <c r="O122" i="7"/>
  <c r="P122" i="7"/>
  <c r="Q122" i="7"/>
  <c r="O123" i="7"/>
  <c r="P123" i="7"/>
  <c r="Q123" i="7"/>
  <c r="O124" i="7"/>
  <c r="P124" i="7"/>
  <c r="Q124" i="7"/>
  <c r="O125" i="7"/>
  <c r="P125" i="7"/>
  <c r="Q125" i="7"/>
  <c r="O126" i="7"/>
  <c r="P126" i="7"/>
  <c r="Q126" i="7"/>
  <c r="O127" i="7"/>
  <c r="P127" i="7"/>
  <c r="Q127" i="7"/>
  <c r="O128" i="7"/>
  <c r="P128" i="7"/>
  <c r="Q128" i="7"/>
  <c r="O129" i="7"/>
  <c r="P129" i="7"/>
  <c r="Q129" i="7"/>
  <c r="O130" i="7"/>
  <c r="P130" i="7"/>
  <c r="Q130" i="7"/>
  <c r="O131" i="7"/>
  <c r="P131" i="7"/>
  <c r="Q131" i="7"/>
  <c r="O132" i="7"/>
  <c r="P132" i="7"/>
  <c r="Q132" i="7"/>
  <c r="O133" i="7"/>
  <c r="P133" i="7"/>
  <c r="Q133" i="7"/>
  <c r="O134" i="7"/>
  <c r="P134" i="7"/>
  <c r="Q134" i="7"/>
  <c r="O135" i="7"/>
  <c r="P135" i="7"/>
  <c r="Q135" i="7"/>
  <c r="O136" i="7"/>
  <c r="P136" i="7"/>
  <c r="Q136" i="7"/>
  <c r="O137" i="7"/>
  <c r="P137" i="7"/>
  <c r="Q137" i="7"/>
  <c r="O138" i="7"/>
  <c r="P138" i="7"/>
  <c r="Q138" i="7"/>
  <c r="O139" i="7"/>
  <c r="P139" i="7"/>
  <c r="Q139" i="7"/>
  <c r="O140" i="7"/>
  <c r="P140" i="7"/>
  <c r="Q140" i="7"/>
  <c r="O141" i="7"/>
  <c r="P141" i="7"/>
  <c r="Q141" i="7"/>
  <c r="O142" i="7"/>
  <c r="P142" i="7"/>
  <c r="Q142" i="7"/>
  <c r="O143" i="7"/>
  <c r="P143" i="7"/>
  <c r="Q143" i="7"/>
  <c r="O144" i="7"/>
  <c r="P144" i="7"/>
  <c r="Q144" i="7"/>
  <c r="O145" i="7"/>
  <c r="P145" i="7"/>
  <c r="Q145" i="7"/>
  <c r="O146" i="7"/>
  <c r="P146" i="7"/>
  <c r="Q146" i="7"/>
  <c r="O147" i="7"/>
  <c r="P147" i="7"/>
  <c r="Q147" i="7"/>
  <c r="O148" i="7"/>
  <c r="P148" i="7"/>
  <c r="Q148" i="7"/>
  <c r="O149" i="7"/>
  <c r="P149" i="7"/>
  <c r="Q149" i="7"/>
  <c r="O150" i="7"/>
  <c r="P150" i="7"/>
  <c r="Q150" i="7"/>
  <c r="O151" i="7"/>
  <c r="P151" i="7"/>
  <c r="Q151" i="7"/>
  <c r="O152" i="7"/>
  <c r="P152" i="7"/>
  <c r="Q152" i="7"/>
  <c r="O153" i="7"/>
  <c r="P153" i="7"/>
  <c r="Q153" i="7"/>
  <c r="O154" i="7"/>
  <c r="P154" i="7"/>
  <c r="Q154" i="7"/>
  <c r="O155" i="7"/>
  <c r="P155" i="7"/>
  <c r="Q155" i="7"/>
  <c r="O156" i="7"/>
  <c r="P156" i="7"/>
  <c r="Q156" i="7"/>
  <c r="O157" i="7"/>
  <c r="P157" i="7"/>
  <c r="Q157" i="7"/>
  <c r="O158" i="7"/>
  <c r="P158" i="7"/>
  <c r="Q158" i="7"/>
  <c r="O159" i="7"/>
  <c r="P159" i="7"/>
  <c r="Q159" i="7"/>
  <c r="O160" i="7"/>
  <c r="P160" i="7"/>
  <c r="Q160" i="7"/>
  <c r="O161" i="7"/>
  <c r="P161" i="7"/>
  <c r="Q161" i="7"/>
  <c r="O162" i="7"/>
  <c r="P162" i="7"/>
  <c r="Q162" i="7"/>
  <c r="O163" i="7"/>
  <c r="P163" i="7"/>
  <c r="Q163" i="7"/>
  <c r="O164" i="7"/>
  <c r="P164" i="7"/>
  <c r="Q164" i="7"/>
  <c r="O165" i="7"/>
  <c r="P165" i="7"/>
  <c r="Q165" i="7"/>
  <c r="O166" i="7"/>
  <c r="P166" i="7"/>
  <c r="Q166" i="7"/>
  <c r="O167" i="7"/>
  <c r="P167" i="7"/>
  <c r="Q167" i="7"/>
  <c r="O168" i="7"/>
  <c r="P168" i="7"/>
  <c r="Q168" i="7"/>
  <c r="O169" i="7"/>
  <c r="P169" i="7"/>
  <c r="Q169" i="7"/>
  <c r="O170" i="7"/>
  <c r="P170" i="7"/>
  <c r="Q170" i="7"/>
  <c r="O171" i="7"/>
  <c r="P171" i="7"/>
  <c r="Q171" i="7"/>
  <c r="O172" i="7"/>
  <c r="P172" i="7"/>
  <c r="Q172" i="7"/>
  <c r="O173" i="7"/>
  <c r="P173" i="7"/>
  <c r="Q173" i="7"/>
  <c r="O174" i="7"/>
  <c r="P174" i="7"/>
  <c r="Q174" i="7"/>
  <c r="O175" i="7"/>
  <c r="P175" i="7"/>
  <c r="Q175" i="7"/>
  <c r="O176" i="7"/>
  <c r="P176" i="7"/>
  <c r="Q176" i="7"/>
  <c r="O177" i="7"/>
  <c r="P177" i="7"/>
  <c r="Q177" i="7"/>
  <c r="O178" i="7"/>
  <c r="P178" i="7"/>
  <c r="Q178" i="7"/>
  <c r="O179" i="7"/>
  <c r="P179" i="7"/>
  <c r="Q179" i="7"/>
  <c r="O180" i="7"/>
  <c r="P180" i="7"/>
  <c r="Q180" i="7"/>
  <c r="O181" i="7"/>
  <c r="P181" i="7"/>
  <c r="Q181" i="7"/>
  <c r="O182" i="7"/>
  <c r="P182" i="7"/>
  <c r="Q182" i="7"/>
  <c r="O183" i="7"/>
  <c r="P183" i="7"/>
  <c r="Q183" i="7"/>
  <c r="O184" i="7"/>
  <c r="P184" i="7"/>
  <c r="Q184" i="7"/>
  <c r="O185" i="7"/>
  <c r="P185" i="7"/>
  <c r="Q185" i="7"/>
  <c r="O186" i="7"/>
  <c r="P186" i="7"/>
  <c r="Q186" i="7"/>
  <c r="O187" i="7"/>
  <c r="P187" i="7"/>
  <c r="Q187" i="7"/>
  <c r="O188" i="7"/>
  <c r="P188" i="7"/>
  <c r="Q188" i="7"/>
  <c r="O189" i="7"/>
  <c r="P189" i="7"/>
  <c r="Q189" i="7"/>
  <c r="O190" i="7"/>
  <c r="P190" i="7"/>
  <c r="Q190" i="7"/>
  <c r="O191" i="7"/>
  <c r="P191" i="7"/>
  <c r="Q191" i="7"/>
  <c r="O192" i="7"/>
  <c r="P192" i="7"/>
  <c r="Q192" i="7"/>
  <c r="O193" i="7"/>
  <c r="P193" i="7"/>
  <c r="Q193" i="7"/>
  <c r="O194" i="7"/>
  <c r="P194" i="7"/>
  <c r="Q194" i="7"/>
  <c r="O195" i="7"/>
  <c r="P195" i="7"/>
  <c r="Q195" i="7"/>
  <c r="O196" i="7"/>
  <c r="P196" i="7"/>
  <c r="Q196" i="7"/>
  <c r="O197" i="7"/>
  <c r="P197" i="7"/>
  <c r="Q197" i="7"/>
  <c r="O198" i="7"/>
  <c r="P198" i="7"/>
  <c r="Q198" i="7"/>
  <c r="O199" i="7"/>
  <c r="P199" i="7"/>
  <c r="Q199" i="7"/>
  <c r="O200" i="7"/>
  <c r="P200" i="7"/>
  <c r="Q200" i="7"/>
  <c r="O201" i="7"/>
  <c r="P201" i="7"/>
  <c r="Q201" i="7"/>
  <c r="O202" i="7"/>
  <c r="P202" i="7"/>
  <c r="Q202" i="7"/>
  <c r="O203" i="7"/>
  <c r="P203" i="7"/>
  <c r="Q203" i="7"/>
  <c r="O204" i="7"/>
  <c r="P204" i="7"/>
  <c r="Q204" i="7"/>
  <c r="O205" i="7"/>
  <c r="P205" i="7"/>
  <c r="Q205" i="7"/>
  <c r="O206" i="7"/>
  <c r="P206" i="7"/>
  <c r="Q206" i="7"/>
  <c r="O207" i="7"/>
  <c r="P207" i="7"/>
  <c r="Q207" i="7"/>
  <c r="O208" i="7"/>
  <c r="P208" i="7"/>
  <c r="Q208" i="7"/>
  <c r="O209" i="7"/>
  <c r="P209" i="7"/>
  <c r="Q209" i="7"/>
  <c r="O210" i="7"/>
  <c r="P210" i="7"/>
  <c r="Q210" i="7"/>
  <c r="O211" i="7"/>
  <c r="P211" i="7"/>
  <c r="Q211" i="7"/>
  <c r="O212" i="7"/>
  <c r="P212" i="7"/>
  <c r="Q212" i="7"/>
  <c r="O213" i="7"/>
  <c r="P213" i="7"/>
  <c r="Q213" i="7"/>
  <c r="O214" i="7"/>
  <c r="P214" i="7"/>
  <c r="Q214" i="7"/>
  <c r="O215" i="7"/>
  <c r="P215" i="7"/>
  <c r="Q215" i="7"/>
  <c r="O216" i="7"/>
  <c r="P216" i="7"/>
  <c r="Q216" i="7"/>
  <c r="O217" i="7"/>
  <c r="P217" i="7"/>
  <c r="Q217" i="7"/>
  <c r="O218" i="7"/>
  <c r="P218" i="7"/>
  <c r="Q218" i="7"/>
  <c r="O219" i="7"/>
  <c r="P219" i="7"/>
  <c r="Q219" i="7"/>
  <c r="O220" i="7"/>
  <c r="P220" i="7"/>
  <c r="Q220" i="7"/>
  <c r="O221" i="7"/>
  <c r="P221" i="7"/>
  <c r="Q221" i="7"/>
  <c r="O222" i="7"/>
  <c r="P222" i="7"/>
  <c r="Q222" i="7"/>
  <c r="O223" i="7"/>
  <c r="P223" i="7"/>
  <c r="Q223" i="7"/>
  <c r="O224" i="7"/>
  <c r="P224" i="7"/>
  <c r="Q224" i="7"/>
  <c r="O225" i="7"/>
  <c r="P225" i="7"/>
  <c r="Q225" i="7"/>
  <c r="O226" i="7"/>
  <c r="P226" i="7"/>
  <c r="Q226" i="7"/>
  <c r="O227" i="7"/>
  <c r="P227" i="7"/>
  <c r="Q227" i="7"/>
  <c r="O228" i="7"/>
  <c r="P228" i="7"/>
  <c r="Q228" i="7"/>
  <c r="O229" i="7"/>
  <c r="P229" i="7"/>
  <c r="Q229" i="7"/>
  <c r="O230" i="7"/>
  <c r="P230" i="7"/>
  <c r="Q230" i="7"/>
  <c r="O231" i="7"/>
  <c r="P231" i="7"/>
  <c r="Q231" i="7"/>
  <c r="O232" i="7"/>
  <c r="P232" i="7"/>
  <c r="Q232" i="7"/>
  <c r="O233" i="7"/>
  <c r="P233" i="7"/>
  <c r="Q233" i="7"/>
  <c r="O234" i="7"/>
  <c r="P234" i="7"/>
  <c r="Q234" i="7"/>
  <c r="O235" i="7"/>
  <c r="P235" i="7"/>
  <c r="Q235" i="7"/>
  <c r="O236" i="7"/>
  <c r="P236" i="7"/>
  <c r="Q236" i="7"/>
  <c r="O237" i="7"/>
  <c r="P237" i="7"/>
  <c r="Q237" i="7"/>
  <c r="O238" i="7"/>
  <c r="P238" i="7"/>
  <c r="Q238" i="7"/>
  <c r="O239" i="7"/>
  <c r="P239" i="7"/>
  <c r="Q239" i="7"/>
  <c r="O240" i="7"/>
  <c r="P240" i="7"/>
  <c r="Q240" i="7"/>
  <c r="O241" i="7"/>
  <c r="P241" i="7"/>
  <c r="Q241" i="7"/>
  <c r="P2" i="7"/>
  <c r="Q2" i="7"/>
  <c r="O2" i="7"/>
  <c r="AA9" i="11"/>
  <c r="H38" i="11"/>
  <c r="E38" i="11"/>
  <c r="AB9" i="11"/>
  <c r="B235" i="12"/>
  <c r="H215" i="12"/>
  <c r="I215" i="12"/>
  <c r="J215" i="12"/>
  <c r="K215" i="12"/>
  <c r="L215" i="12"/>
  <c r="M215" i="12"/>
  <c r="N215" i="12"/>
  <c r="O215" i="12"/>
  <c r="P215" i="12"/>
  <c r="Q215" i="12"/>
  <c r="R215" i="12"/>
  <c r="C215" i="12"/>
  <c r="S215" i="12"/>
  <c r="E215" i="12"/>
  <c r="U215" i="12"/>
  <c r="G215" i="12"/>
  <c r="W215" i="12"/>
  <c r="V215" i="12"/>
  <c r="D215" i="12"/>
  <c r="F215" i="12"/>
  <c r="T215" i="12"/>
  <c r="I38" i="11"/>
  <c r="F38" i="11"/>
  <c r="L38" i="11"/>
  <c r="B219" i="12"/>
  <c r="H199" i="12"/>
  <c r="I199" i="12"/>
  <c r="J199" i="12"/>
  <c r="K199" i="12"/>
  <c r="L199" i="12"/>
  <c r="M199" i="12"/>
  <c r="N199" i="12"/>
  <c r="O199" i="12"/>
  <c r="P199" i="12"/>
  <c r="Q199" i="12"/>
  <c r="R199" i="12"/>
  <c r="C199" i="12"/>
  <c r="S199" i="12"/>
  <c r="E199" i="12"/>
  <c r="U199" i="12"/>
  <c r="G199" i="12"/>
  <c r="W199" i="12"/>
  <c r="F199" i="12"/>
  <c r="T199" i="12"/>
  <c r="V199" i="12"/>
  <c r="D199" i="12"/>
  <c r="B218" i="12"/>
  <c r="M198" i="12"/>
  <c r="N198" i="12"/>
  <c r="O198" i="12"/>
  <c r="P198" i="12"/>
  <c r="Q198" i="12"/>
  <c r="R198" i="12"/>
  <c r="C198" i="12"/>
  <c r="S198" i="12"/>
  <c r="D198" i="12"/>
  <c r="T198" i="12"/>
  <c r="E198" i="12"/>
  <c r="U198" i="12"/>
  <c r="F198" i="12"/>
  <c r="V198" i="12"/>
  <c r="G198" i="12"/>
  <c r="W198" i="12"/>
  <c r="H198" i="12"/>
  <c r="J198" i="12"/>
  <c r="L198" i="12"/>
  <c r="I198" i="12"/>
  <c r="K198" i="12"/>
  <c r="M38" i="11"/>
  <c r="J38" i="11"/>
  <c r="G38" i="11"/>
  <c r="G226" i="12"/>
  <c r="W226" i="12"/>
  <c r="H226" i="12"/>
  <c r="I226" i="12"/>
  <c r="T226" i="12"/>
  <c r="J226" i="12"/>
  <c r="C226" i="12"/>
  <c r="K226" i="12"/>
  <c r="L226" i="12"/>
  <c r="E226" i="12"/>
  <c r="M226" i="12"/>
  <c r="N226" i="12"/>
  <c r="O226" i="12"/>
  <c r="S226" i="12"/>
  <c r="P226" i="12"/>
  <c r="Q226" i="12"/>
  <c r="R226" i="12"/>
  <c r="D226" i="12"/>
  <c r="F226" i="12"/>
  <c r="V226" i="12"/>
  <c r="U226" i="12"/>
  <c r="B217" i="12"/>
  <c r="R197" i="12"/>
  <c r="C197" i="12"/>
  <c r="S197" i="12"/>
  <c r="D197" i="12"/>
  <c r="T197" i="12"/>
  <c r="E197" i="12"/>
  <c r="U197" i="12"/>
  <c r="F197" i="12"/>
  <c r="V197" i="12"/>
  <c r="G197" i="12"/>
  <c r="W197" i="12"/>
  <c r="H197" i="12"/>
  <c r="I197" i="12"/>
  <c r="J197" i="12"/>
  <c r="K197" i="12"/>
  <c r="L197" i="12"/>
  <c r="M197" i="12"/>
  <c r="O197" i="12"/>
  <c r="Q197" i="12"/>
  <c r="P197" i="12"/>
  <c r="N197" i="12"/>
  <c r="B224" i="12"/>
  <c r="O204" i="12"/>
  <c r="P204" i="12"/>
  <c r="Q204" i="12"/>
  <c r="R204" i="12"/>
  <c r="C204" i="12"/>
  <c r="S204" i="12"/>
  <c r="D204" i="12"/>
  <c r="T204" i="12"/>
  <c r="E204" i="12"/>
  <c r="U204" i="12"/>
  <c r="F204" i="12"/>
  <c r="V204" i="12"/>
  <c r="G204" i="12"/>
  <c r="W204" i="12"/>
  <c r="H204" i="12"/>
  <c r="I204" i="12"/>
  <c r="J204" i="12"/>
  <c r="L204" i="12"/>
  <c r="N204" i="12"/>
  <c r="M204" i="12"/>
  <c r="K204" i="12"/>
  <c r="B223" i="12"/>
  <c r="D203" i="12"/>
  <c r="T203" i="12"/>
  <c r="E203" i="12"/>
  <c r="U203" i="12"/>
  <c r="F203" i="12"/>
  <c r="V203" i="12"/>
  <c r="G203" i="12"/>
  <c r="W203" i="12"/>
  <c r="H203" i="12"/>
  <c r="I203" i="12"/>
  <c r="J203" i="12"/>
  <c r="K203" i="12"/>
  <c r="L203" i="12"/>
  <c r="M203" i="12"/>
  <c r="N203" i="12"/>
  <c r="O203" i="12"/>
  <c r="Q203" i="12"/>
  <c r="C203" i="12"/>
  <c r="S203" i="12"/>
  <c r="R203" i="12"/>
  <c r="P203" i="12"/>
  <c r="B234" i="12"/>
  <c r="M214" i="12"/>
  <c r="N214" i="12"/>
  <c r="O214" i="12"/>
  <c r="P214" i="12"/>
  <c r="Q214" i="12"/>
  <c r="R214" i="12"/>
  <c r="C214" i="12"/>
  <c r="S214" i="12"/>
  <c r="D214" i="12"/>
  <c r="T214" i="12"/>
  <c r="E214" i="12"/>
  <c r="U214" i="12"/>
  <c r="F214" i="12"/>
  <c r="V214" i="12"/>
  <c r="G214" i="12"/>
  <c r="W214" i="12"/>
  <c r="H214" i="12"/>
  <c r="J214" i="12"/>
  <c r="L214" i="12"/>
  <c r="I214" i="12"/>
  <c r="K214" i="12"/>
  <c r="B212" i="12"/>
  <c r="K192" i="12"/>
  <c r="L192" i="12"/>
  <c r="M192" i="12"/>
  <c r="N192" i="12"/>
  <c r="O192" i="12"/>
  <c r="P192" i="12"/>
  <c r="Q192" i="12"/>
  <c r="R192" i="12"/>
  <c r="C192" i="12"/>
  <c r="S192" i="12"/>
  <c r="D192" i="12"/>
  <c r="T192" i="12"/>
  <c r="E192" i="12"/>
  <c r="U192" i="12"/>
  <c r="F192" i="12"/>
  <c r="V192" i="12"/>
  <c r="H192" i="12"/>
  <c r="J192" i="12"/>
  <c r="I192" i="12"/>
  <c r="G192" i="12"/>
  <c r="W192" i="12"/>
  <c r="Q11" i="11"/>
  <c r="T11" i="11"/>
  <c r="R11" i="11"/>
  <c r="P11" i="11"/>
  <c r="S11" i="11"/>
  <c r="H229" i="12"/>
  <c r="T229" i="12"/>
  <c r="F229" i="12"/>
  <c r="I229" i="12"/>
  <c r="J229" i="12"/>
  <c r="K229" i="12"/>
  <c r="D229" i="12"/>
  <c r="L229" i="12"/>
  <c r="M229" i="12"/>
  <c r="U229" i="12"/>
  <c r="N229" i="12"/>
  <c r="O229" i="12"/>
  <c r="P229" i="12"/>
  <c r="V229" i="12"/>
  <c r="Q229" i="12"/>
  <c r="R229" i="12"/>
  <c r="C229" i="12"/>
  <c r="S229" i="12"/>
  <c r="E229" i="12"/>
  <c r="G229" i="12"/>
  <c r="W229" i="12"/>
  <c r="P10" i="11"/>
  <c r="T10" i="11"/>
  <c r="R10" i="11"/>
  <c r="Q10" i="11"/>
  <c r="S10" i="11"/>
  <c r="M228" i="12"/>
  <c r="N228" i="12"/>
  <c r="O228" i="12"/>
  <c r="P228" i="12"/>
  <c r="Q228" i="12"/>
  <c r="J228" i="12"/>
  <c r="R228" i="12"/>
  <c r="C228" i="12"/>
  <c r="S228" i="12"/>
  <c r="I228" i="12"/>
  <c r="K228" i="12"/>
  <c r="D228" i="12"/>
  <c r="T228" i="12"/>
  <c r="E228" i="12"/>
  <c r="U228" i="12"/>
  <c r="F228" i="12"/>
  <c r="V228" i="12"/>
  <c r="G228" i="12"/>
  <c r="W228" i="12"/>
  <c r="H228" i="12"/>
  <c r="L228" i="12"/>
  <c r="B211" i="12"/>
  <c r="P191" i="12"/>
  <c r="Q191" i="12"/>
  <c r="R191" i="12"/>
  <c r="C191" i="12"/>
  <c r="S191" i="12"/>
  <c r="D191" i="12"/>
  <c r="T191" i="12"/>
  <c r="E191" i="12"/>
  <c r="U191" i="12"/>
  <c r="F191" i="12"/>
  <c r="V191" i="12"/>
  <c r="G191" i="12"/>
  <c r="W191" i="12"/>
  <c r="H191" i="12"/>
  <c r="I191" i="12"/>
  <c r="J191" i="12"/>
  <c r="K191" i="12"/>
  <c r="M191" i="12"/>
  <c r="O191" i="12"/>
  <c r="N191" i="12"/>
  <c r="L191" i="12"/>
  <c r="B216" i="12"/>
  <c r="G196" i="12"/>
  <c r="W196" i="12"/>
  <c r="H196" i="12"/>
  <c r="I196" i="12"/>
  <c r="J196" i="12"/>
  <c r="K196" i="12"/>
  <c r="L196" i="12"/>
  <c r="M196" i="12"/>
  <c r="N196" i="12"/>
  <c r="O196" i="12"/>
  <c r="P196" i="12"/>
  <c r="Q196" i="12"/>
  <c r="R196" i="12"/>
  <c r="D196" i="12"/>
  <c r="T196" i="12"/>
  <c r="F196" i="12"/>
  <c r="V196" i="12"/>
  <c r="C196" i="12"/>
  <c r="E196" i="12"/>
  <c r="S196" i="12"/>
  <c r="U196" i="12"/>
  <c r="B225" i="12"/>
  <c r="J205" i="12"/>
  <c r="K205" i="12"/>
  <c r="L205" i="12"/>
  <c r="M205" i="12"/>
  <c r="N205" i="12"/>
  <c r="O205" i="12"/>
  <c r="P205" i="12"/>
  <c r="Q205" i="12"/>
  <c r="R205" i="12"/>
  <c r="C205" i="12"/>
  <c r="S205" i="12"/>
  <c r="D205" i="12"/>
  <c r="T205" i="12"/>
  <c r="E205" i="12"/>
  <c r="U205" i="12"/>
  <c r="G205" i="12"/>
  <c r="W205" i="12"/>
  <c r="I205" i="12"/>
  <c r="H205" i="12"/>
  <c r="V205" i="12"/>
  <c r="F205" i="12"/>
  <c r="B233" i="12"/>
  <c r="R213" i="12"/>
  <c r="C213" i="12"/>
  <c r="S213" i="12"/>
  <c r="D213" i="12"/>
  <c r="T213" i="12"/>
  <c r="E213" i="12"/>
  <c r="U213" i="12"/>
  <c r="F213" i="12"/>
  <c r="V213" i="12"/>
  <c r="G213" i="12"/>
  <c r="W213" i="12"/>
  <c r="H213" i="12"/>
  <c r="I213" i="12"/>
  <c r="J213" i="12"/>
  <c r="K213" i="12"/>
  <c r="L213" i="12"/>
  <c r="M213" i="12"/>
  <c r="O213" i="12"/>
  <c r="Q213" i="12"/>
  <c r="N213" i="12"/>
  <c r="P213" i="12"/>
  <c r="B210" i="12"/>
  <c r="E190" i="12"/>
  <c r="U190" i="12"/>
  <c r="F190" i="12"/>
  <c r="V190" i="12"/>
  <c r="G190" i="12"/>
  <c r="W190" i="12"/>
  <c r="H190" i="12"/>
  <c r="I190" i="12"/>
  <c r="J190" i="12"/>
  <c r="K190" i="12"/>
  <c r="L190" i="12"/>
  <c r="M190" i="12"/>
  <c r="N190" i="12"/>
  <c r="O190" i="12"/>
  <c r="P190" i="12"/>
  <c r="R190" i="12"/>
  <c r="D190" i="12"/>
  <c r="T190" i="12"/>
  <c r="C190" i="12"/>
  <c r="Q190" i="12"/>
  <c r="S190" i="12"/>
  <c r="DG53" i="14"/>
  <c r="DH53" i="14"/>
  <c r="DG56" i="14"/>
  <c r="DH56" i="14"/>
  <c r="DK52" i="14"/>
  <c r="DG50" i="14"/>
  <c r="DH50" i="14"/>
  <c r="DG49" i="14"/>
  <c r="DH49" i="14"/>
  <c r="DG47" i="14"/>
  <c r="DH47" i="14"/>
  <c r="CM46" i="14"/>
  <c r="DG55" i="14"/>
  <c r="DH55" i="14"/>
  <c r="DG52" i="14"/>
  <c r="DH52" i="14"/>
  <c r="DG54" i="14"/>
  <c r="DH54" i="14"/>
  <c r="DG51" i="14"/>
  <c r="DH51" i="14"/>
  <c r="DG48" i="14"/>
  <c r="DH48" i="14"/>
  <c r="CH52" i="14"/>
  <c r="CD47" i="14"/>
  <c r="CE47" i="14"/>
  <c r="CD49" i="14"/>
  <c r="CE49" i="14"/>
  <c r="CD50" i="14"/>
  <c r="CE50" i="14"/>
  <c r="CD54" i="14"/>
  <c r="CE54" i="14"/>
  <c r="CD53" i="14"/>
  <c r="CE53" i="14"/>
  <c r="CD56" i="14"/>
  <c r="CE56" i="14"/>
  <c r="BJ46" i="14"/>
  <c r="CD52" i="14"/>
  <c r="CE52" i="14"/>
  <c r="CD48" i="14"/>
  <c r="CE48" i="14"/>
  <c r="CH53" i="14"/>
  <c r="CD51" i="14"/>
  <c r="CE51" i="14"/>
  <c r="CD55" i="14"/>
  <c r="CE55" i="14"/>
  <c r="BC49" i="14"/>
  <c r="BC55" i="14"/>
  <c r="BC48" i="14"/>
  <c r="BC51" i="14"/>
  <c r="BC50" i="14"/>
  <c r="BC52" i="14"/>
  <c r="BC54" i="14"/>
  <c r="BC56" i="14"/>
  <c r="BC53" i="14"/>
  <c r="BC47" i="14"/>
  <c r="M4" i="8"/>
  <c r="J3" i="8"/>
  <c r="M3" i="8"/>
  <c r="J5" i="8"/>
  <c r="M5" i="8"/>
  <c r="I6" i="8"/>
  <c r="H6" i="8"/>
  <c r="H13" i="8"/>
  <c r="I13" i="8"/>
  <c r="H11" i="8"/>
  <c r="I11" i="8"/>
  <c r="I8" i="8"/>
  <c r="H8" i="8"/>
  <c r="I9" i="8"/>
  <c r="H9" i="8"/>
  <c r="I7" i="8"/>
  <c r="H7" i="8"/>
  <c r="H10" i="8"/>
  <c r="I10" i="8"/>
  <c r="H4" i="8"/>
  <c r="K4" i="8"/>
  <c r="I4" i="8"/>
  <c r="L4" i="8"/>
  <c r="H5" i="8"/>
  <c r="I14" i="8"/>
  <c r="I12" i="8"/>
  <c r="B4" i="7"/>
  <c r="B2" i="7"/>
  <c r="N2" i="7"/>
  <c r="L2" i="7"/>
  <c r="K2" i="7"/>
  <c r="J2" i="7"/>
  <c r="C4" i="7"/>
  <c r="D4" i="7"/>
  <c r="C2" i="7"/>
  <c r="D2" i="7"/>
  <c r="M4" i="2"/>
  <c r="M5" i="2"/>
  <c r="AY3" i="1"/>
  <c r="BC3" i="1"/>
  <c r="BC10" i="1"/>
  <c r="N29" i="2"/>
  <c r="AK2" i="1"/>
  <c r="AL2" i="1"/>
  <c r="H3" i="1"/>
  <c r="E99" i="6"/>
  <c r="E97" i="6"/>
  <c r="I82" i="6"/>
  <c r="H82" i="6"/>
  <c r="V72" i="6"/>
  <c r="V73" i="6"/>
  <c r="V71" i="6"/>
  <c r="AE46" i="14"/>
  <c r="BD48" i="14"/>
  <c r="BD47" i="14"/>
  <c r="U11" i="11"/>
  <c r="Z11" i="11"/>
  <c r="K40" i="11"/>
  <c r="B231" i="12"/>
  <c r="L211" i="12"/>
  <c r="M211" i="12"/>
  <c r="N211" i="12"/>
  <c r="O211" i="12"/>
  <c r="P211" i="12"/>
  <c r="Q211" i="12"/>
  <c r="R211" i="12"/>
  <c r="C211" i="12"/>
  <c r="S211" i="12"/>
  <c r="D211" i="12"/>
  <c r="T211" i="12"/>
  <c r="E211" i="12"/>
  <c r="U211" i="12"/>
  <c r="F211" i="12"/>
  <c r="V211" i="12"/>
  <c r="G211" i="12"/>
  <c r="W211" i="12"/>
  <c r="I211" i="12"/>
  <c r="K211" i="12"/>
  <c r="J211" i="12"/>
  <c r="H211" i="12"/>
  <c r="O234" i="12"/>
  <c r="P234" i="12"/>
  <c r="Q234" i="12"/>
  <c r="R234" i="12"/>
  <c r="C234" i="12"/>
  <c r="S234" i="12"/>
  <c r="D234" i="12"/>
  <c r="T234" i="12"/>
  <c r="E234" i="12"/>
  <c r="U234" i="12"/>
  <c r="K234" i="12"/>
  <c r="F234" i="12"/>
  <c r="V234" i="12"/>
  <c r="G234" i="12"/>
  <c r="W234" i="12"/>
  <c r="H234" i="12"/>
  <c r="I234" i="12"/>
  <c r="J234" i="12"/>
  <c r="L234" i="12"/>
  <c r="N234" i="12"/>
  <c r="M234" i="12"/>
  <c r="B238" i="12"/>
  <c r="I218" i="12"/>
  <c r="J218" i="12"/>
  <c r="K218" i="12"/>
  <c r="L218" i="12"/>
  <c r="M218" i="12"/>
  <c r="N218" i="12"/>
  <c r="O218" i="12"/>
  <c r="P218" i="12"/>
  <c r="Q218" i="12"/>
  <c r="R218" i="12"/>
  <c r="C218" i="12"/>
  <c r="S218" i="12"/>
  <c r="D218" i="12"/>
  <c r="T218" i="12"/>
  <c r="F218" i="12"/>
  <c r="V218" i="12"/>
  <c r="H218" i="12"/>
  <c r="E218" i="12"/>
  <c r="G218" i="12"/>
  <c r="U218" i="12"/>
  <c r="W218" i="12"/>
  <c r="B237" i="12"/>
  <c r="N217" i="12"/>
  <c r="O217" i="12"/>
  <c r="P217" i="12"/>
  <c r="Q217" i="12"/>
  <c r="R217" i="12"/>
  <c r="C217" i="12"/>
  <c r="S217" i="12"/>
  <c r="D217" i="12"/>
  <c r="T217" i="12"/>
  <c r="E217" i="12"/>
  <c r="U217" i="12"/>
  <c r="F217" i="12"/>
  <c r="V217" i="12"/>
  <c r="G217" i="12"/>
  <c r="W217" i="12"/>
  <c r="H217" i="12"/>
  <c r="I217" i="12"/>
  <c r="K217" i="12"/>
  <c r="M217" i="12"/>
  <c r="L217" i="12"/>
  <c r="J217" i="12"/>
  <c r="AB11" i="11"/>
  <c r="H40" i="11"/>
  <c r="E40" i="11"/>
  <c r="AA11" i="11"/>
  <c r="L225" i="12"/>
  <c r="I225" i="12"/>
  <c r="M225" i="12"/>
  <c r="N225" i="12"/>
  <c r="O225" i="12"/>
  <c r="J225" i="12"/>
  <c r="P225" i="12"/>
  <c r="H225" i="12"/>
  <c r="Q225" i="12"/>
  <c r="R225" i="12"/>
  <c r="C225" i="12"/>
  <c r="S225" i="12"/>
  <c r="D225" i="12"/>
  <c r="T225" i="12"/>
  <c r="E225" i="12"/>
  <c r="U225" i="12"/>
  <c r="F225" i="12"/>
  <c r="V225" i="12"/>
  <c r="G225" i="12"/>
  <c r="W225" i="12"/>
  <c r="K225" i="12"/>
  <c r="F223" i="12"/>
  <c r="V223" i="12"/>
  <c r="T223" i="12"/>
  <c r="G223" i="12"/>
  <c r="W223" i="12"/>
  <c r="H223" i="12"/>
  <c r="I223" i="12"/>
  <c r="J223" i="12"/>
  <c r="D223" i="12"/>
  <c r="K223" i="12"/>
  <c r="C223" i="12"/>
  <c r="L223" i="12"/>
  <c r="M223" i="12"/>
  <c r="N223" i="12"/>
  <c r="O223" i="12"/>
  <c r="P223" i="12"/>
  <c r="R223" i="12"/>
  <c r="Q223" i="12"/>
  <c r="E223" i="12"/>
  <c r="U223" i="12"/>
  <c r="S223" i="12"/>
  <c r="B239" i="12"/>
  <c r="D219" i="12"/>
  <c r="T219" i="12"/>
  <c r="E219" i="12"/>
  <c r="U219" i="12"/>
  <c r="F219" i="12"/>
  <c r="V219" i="12"/>
  <c r="G219" i="12"/>
  <c r="W219" i="12"/>
  <c r="H219" i="12"/>
  <c r="I219" i="12"/>
  <c r="J219" i="12"/>
  <c r="K219" i="12"/>
  <c r="L219" i="12"/>
  <c r="M219" i="12"/>
  <c r="N219" i="12"/>
  <c r="O219" i="12"/>
  <c r="Q219" i="12"/>
  <c r="C219" i="12"/>
  <c r="S219" i="12"/>
  <c r="P219" i="12"/>
  <c r="R219" i="12"/>
  <c r="B230" i="12"/>
  <c r="Q210" i="12"/>
  <c r="R210" i="12"/>
  <c r="C210" i="12"/>
  <c r="S210" i="12"/>
  <c r="D210" i="12"/>
  <c r="T210" i="12"/>
  <c r="E210" i="12"/>
  <c r="U210" i="12"/>
  <c r="F210" i="12"/>
  <c r="V210" i="12"/>
  <c r="G210" i="12"/>
  <c r="W210" i="12"/>
  <c r="H210" i="12"/>
  <c r="I210" i="12"/>
  <c r="J210" i="12"/>
  <c r="K210" i="12"/>
  <c r="L210" i="12"/>
  <c r="N210" i="12"/>
  <c r="P210" i="12"/>
  <c r="O210" i="12"/>
  <c r="M210" i="12"/>
  <c r="B236" i="12"/>
  <c r="C216" i="12"/>
  <c r="S216" i="12"/>
  <c r="D216" i="12"/>
  <c r="T216" i="12"/>
  <c r="E216" i="12"/>
  <c r="U216" i="12"/>
  <c r="F216" i="12"/>
  <c r="V216" i="12"/>
  <c r="G216" i="12"/>
  <c r="W216" i="12"/>
  <c r="H216" i="12"/>
  <c r="I216" i="12"/>
  <c r="J216" i="12"/>
  <c r="K216" i="12"/>
  <c r="L216" i="12"/>
  <c r="M216" i="12"/>
  <c r="N216" i="12"/>
  <c r="P216" i="12"/>
  <c r="R216" i="12"/>
  <c r="O216" i="12"/>
  <c r="Q216" i="12"/>
  <c r="U10" i="11"/>
  <c r="Z10" i="11"/>
  <c r="B232" i="12"/>
  <c r="G212" i="12"/>
  <c r="W212" i="12"/>
  <c r="H212" i="12"/>
  <c r="I212" i="12"/>
  <c r="J212" i="12"/>
  <c r="K212" i="12"/>
  <c r="L212" i="12"/>
  <c r="M212" i="12"/>
  <c r="N212" i="12"/>
  <c r="O212" i="12"/>
  <c r="P212" i="12"/>
  <c r="Q212" i="12"/>
  <c r="R212" i="12"/>
  <c r="D212" i="12"/>
  <c r="T212" i="12"/>
  <c r="F212" i="12"/>
  <c r="V212" i="12"/>
  <c r="C212" i="12"/>
  <c r="E212" i="12"/>
  <c r="S212" i="12"/>
  <c r="U212" i="12"/>
  <c r="Q224" i="12"/>
  <c r="R224" i="12"/>
  <c r="C224" i="12"/>
  <c r="S224" i="12"/>
  <c r="D224" i="12"/>
  <c r="T224" i="12"/>
  <c r="E224" i="12"/>
  <c r="U224" i="12"/>
  <c r="F224" i="12"/>
  <c r="V224" i="12"/>
  <c r="G224" i="12"/>
  <c r="W224" i="12"/>
  <c r="M224" i="12"/>
  <c r="O224" i="12"/>
  <c r="H224" i="12"/>
  <c r="I224" i="12"/>
  <c r="J224" i="12"/>
  <c r="K224" i="12"/>
  <c r="N224" i="12"/>
  <c r="L224" i="12"/>
  <c r="P224" i="12"/>
  <c r="D233" i="12"/>
  <c r="T233" i="12"/>
  <c r="R233" i="12"/>
  <c r="E233" i="12"/>
  <c r="U233" i="12"/>
  <c r="F233" i="12"/>
  <c r="V233" i="12"/>
  <c r="G233" i="12"/>
  <c r="W233" i="12"/>
  <c r="H233" i="12"/>
  <c r="I233" i="12"/>
  <c r="P233" i="12"/>
  <c r="J233" i="12"/>
  <c r="K233" i="12"/>
  <c r="Q233" i="12"/>
  <c r="L233" i="12"/>
  <c r="M233" i="12"/>
  <c r="N233" i="12"/>
  <c r="O233" i="12"/>
  <c r="C233" i="12"/>
  <c r="S233" i="12"/>
  <c r="J235" i="12"/>
  <c r="K235" i="12"/>
  <c r="L235" i="12"/>
  <c r="M235" i="12"/>
  <c r="V235" i="12"/>
  <c r="W235" i="12"/>
  <c r="N235" i="12"/>
  <c r="O235" i="12"/>
  <c r="H235" i="12"/>
  <c r="P235" i="12"/>
  <c r="Q235" i="12"/>
  <c r="R235" i="12"/>
  <c r="G235" i="12"/>
  <c r="C235" i="12"/>
  <c r="S235" i="12"/>
  <c r="D235" i="12"/>
  <c r="T235" i="12"/>
  <c r="E235" i="12"/>
  <c r="U235" i="12"/>
  <c r="F235" i="12"/>
  <c r="I235" i="12"/>
  <c r="DI51" i="14"/>
  <c r="DI55" i="14"/>
  <c r="DI56" i="14"/>
  <c r="DI54" i="14"/>
  <c r="DI52" i="14"/>
  <c r="DI48" i="14"/>
  <c r="DI53" i="14"/>
  <c r="DI49" i="14"/>
  <c r="DI47" i="14"/>
  <c r="DI50" i="14"/>
  <c r="CF56" i="14"/>
  <c r="CF50" i="14"/>
  <c r="CF54" i="14"/>
  <c r="CF52" i="14"/>
  <c r="CF48" i="14"/>
  <c r="CF55" i="14"/>
  <c r="CF53" i="14"/>
  <c r="CF51" i="14"/>
  <c r="CF49" i="14"/>
  <c r="CF47" i="14"/>
  <c r="AH59" i="14"/>
  <c r="AH65" i="14"/>
  <c r="AH63" i="14"/>
  <c r="BD63" i="14"/>
  <c r="AH61" i="14"/>
  <c r="AH67" i="14"/>
  <c r="AH62" i="14"/>
  <c r="BD54" i="14"/>
  <c r="BD50" i="14"/>
  <c r="BD55" i="14"/>
  <c r="BD49" i="14"/>
  <c r="BD56" i="14"/>
  <c r="BD51" i="14"/>
  <c r="AH58" i="14"/>
  <c r="AH66" i="14"/>
  <c r="AH64" i="14"/>
  <c r="AH60" i="14"/>
  <c r="K5" i="8"/>
  <c r="N5" i="8"/>
  <c r="O4" i="8"/>
  <c r="L3" i="8"/>
  <c r="O3" i="8"/>
  <c r="L5" i="8"/>
  <c r="O5" i="8"/>
  <c r="J6" i="8"/>
  <c r="N4" i="8"/>
  <c r="K3" i="8"/>
  <c r="N3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M33" i="7"/>
  <c r="M31" i="7"/>
  <c r="M4" i="7"/>
  <c r="M16" i="7"/>
  <c r="M15" i="7"/>
  <c r="M225" i="7"/>
  <c r="M211" i="7"/>
  <c r="M51" i="7"/>
  <c r="M35" i="7"/>
  <c r="M19" i="7"/>
  <c r="M3" i="7"/>
  <c r="M2" i="7"/>
  <c r="M210" i="7"/>
  <c r="M50" i="7"/>
  <c r="M34" i="7"/>
  <c r="M18" i="7"/>
  <c r="M241" i="7"/>
  <c r="M240" i="7"/>
  <c r="M208" i="7"/>
  <c r="M48" i="7"/>
  <c r="M32" i="7"/>
  <c r="M238" i="7"/>
  <c r="M222" i="7"/>
  <c r="M190" i="7"/>
  <c r="M46" i="7"/>
  <c r="M30" i="7"/>
  <c r="M14" i="7"/>
  <c r="M237" i="7"/>
  <c r="M221" i="7"/>
  <c r="M189" i="7"/>
  <c r="M45" i="7"/>
  <c r="M29" i="7"/>
  <c r="M13" i="7"/>
  <c r="M175" i="7"/>
  <c r="M236" i="7"/>
  <c r="M204" i="7"/>
  <c r="M44" i="7"/>
  <c r="M28" i="7"/>
  <c r="M12" i="7"/>
  <c r="M209" i="7"/>
  <c r="M127" i="7"/>
  <c r="M219" i="7"/>
  <c r="M59" i="7"/>
  <c r="M43" i="7"/>
  <c r="M27" i="7"/>
  <c r="M11" i="7"/>
  <c r="M143" i="7"/>
  <c r="M218" i="7"/>
  <c r="M58" i="7"/>
  <c r="M42" i="7"/>
  <c r="M26" i="7"/>
  <c r="M10" i="7"/>
  <c r="M191" i="7"/>
  <c r="M217" i="7"/>
  <c r="M57" i="7"/>
  <c r="M41" i="7"/>
  <c r="M25" i="7"/>
  <c r="M9" i="7"/>
  <c r="M161" i="7"/>
  <c r="M232" i="7"/>
  <c r="M72" i="7"/>
  <c r="M56" i="7"/>
  <c r="M40" i="7"/>
  <c r="M24" i="7"/>
  <c r="M8" i="7"/>
  <c r="M231" i="7"/>
  <c r="M71" i="7"/>
  <c r="M55" i="7"/>
  <c r="M39" i="7"/>
  <c r="M23" i="7"/>
  <c r="M7" i="7"/>
  <c r="M223" i="7"/>
  <c r="M86" i="7"/>
  <c r="M70" i="7"/>
  <c r="M54" i="7"/>
  <c r="M38" i="7"/>
  <c r="M22" i="7"/>
  <c r="M6" i="7"/>
  <c r="M145" i="7"/>
  <c r="K3" i="7"/>
  <c r="M85" i="7"/>
  <c r="M69" i="7"/>
  <c r="M53" i="7"/>
  <c r="M37" i="7"/>
  <c r="M21" i="7"/>
  <c r="M5" i="7"/>
  <c r="M116" i="7"/>
  <c r="M100" i="7"/>
  <c r="M84" i="7"/>
  <c r="M68" i="7"/>
  <c r="M52" i="7"/>
  <c r="M36" i="7"/>
  <c r="M20" i="7"/>
  <c r="I3" i="7"/>
  <c r="K238" i="12"/>
  <c r="H238" i="12"/>
  <c r="L238" i="12"/>
  <c r="M238" i="12"/>
  <c r="N238" i="12"/>
  <c r="O238" i="12"/>
  <c r="P238" i="12"/>
  <c r="Q238" i="12"/>
  <c r="W238" i="12"/>
  <c r="I238" i="12"/>
  <c r="R238" i="12"/>
  <c r="G238" i="12"/>
  <c r="C238" i="12"/>
  <c r="S238" i="12"/>
  <c r="D238" i="12"/>
  <c r="T238" i="12"/>
  <c r="E238" i="12"/>
  <c r="U238" i="12"/>
  <c r="F238" i="12"/>
  <c r="V238" i="12"/>
  <c r="J238" i="12"/>
  <c r="L40" i="11"/>
  <c r="F40" i="11"/>
  <c r="I40" i="11"/>
  <c r="I232" i="12"/>
  <c r="J232" i="12"/>
  <c r="K232" i="12"/>
  <c r="U232" i="12"/>
  <c r="F232" i="12"/>
  <c r="L232" i="12"/>
  <c r="E232" i="12"/>
  <c r="M232" i="12"/>
  <c r="N232" i="12"/>
  <c r="O232" i="12"/>
  <c r="W232" i="12"/>
  <c r="P232" i="12"/>
  <c r="Q232" i="12"/>
  <c r="R232" i="12"/>
  <c r="C232" i="12"/>
  <c r="S232" i="12"/>
  <c r="V232" i="12"/>
  <c r="D232" i="12"/>
  <c r="T232" i="12"/>
  <c r="G232" i="12"/>
  <c r="H232" i="12"/>
  <c r="C230" i="12"/>
  <c r="S230" i="12"/>
  <c r="D230" i="12"/>
  <c r="T230" i="12"/>
  <c r="E230" i="12"/>
  <c r="U230" i="12"/>
  <c r="F230" i="12"/>
  <c r="V230" i="12"/>
  <c r="G230" i="12"/>
  <c r="W230" i="12"/>
  <c r="H230" i="12"/>
  <c r="Q230" i="12"/>
  <c r="I230" i="12"/>
  <c r="O230" i="12"/>
  <c r="J230" i="12"/>
  <c r="K230" i="12"/>
  <c r="L230" i="12"/>
  <c r="M230" i="12"/>
  <c r="N230" i="12"/>
  <c r="R230" i="12"/>
  <c r="P230" i="12"/>
  <c r="E39" i="11"/>
  <c r="H39" i="11"/>
  <c r="AA10" i="11"/>
  <c r="AB10" i="11"/>
  <c r="K39" i="11"/>
  <c r="M40" i="11"/>
  <c r="G40" i="11"/>
  <c r="J40" i="11"/>
  <c r="F239" i="12"/>
  <c r="V239" i="12"/>
  <c r="D239" i="12"/>
  <c r="G239" i="12"/>
  <c r="W239" i="12"/>
  <c r="H239" i="12"/>
  <c r="C239" i="12"/>
  <c r="I239" i="12"/>
  <c r="J239" i="12"/>
  <c r="K239" i="12"/>
  <c r="T239" i="12"/>
  <c r="L239" i="12"/>
  <c r="M239" i="12"/>
  <c r="N239" i="12"/>
  <c r="O239" i="12"/>
  <c r="P239" i="12"/>
  <c r="R239" i="12"/>
  <c r="Q239" i="12"/>
  <c r="S239" i="12"/>
  <c r="E239" i="12"/>
  <c r="U239" i="12"/>
  <c r="E236" i="12"/>
  <c r="U236" i="12"/>
  <c r="Q236" i="12"/>
  <c r="F236" i="12"/>
  <c r="V236" i="12"/>
  <c r="C236" i="12"/>
  <c r="G236" i="12"/>
  <c r="W236" i="12"/>
  <c r="H236" i="12"/>
  <c r="S236" i="12"/>
  <c r="I236" i="12"/>
  <c r="J236" i="12"/>
  <c r="R236" i="12"/>
  <c r="K236" i="12"/>
  <c r="L236" i="12"/>
  <c r="M236" i="12"/>
  <c r="N236" i="12"/>
  <c r="O236" i="12"/>
  <c r="P236" i="12"/>
  <c r="D236" i="12"/>
  <c r="T236" i="12"/>
  <c r="P237" i="12"/>
  <c r="Q237" i="12"/>
  <c r="R237" i="12"/>
  <c r="N237" i="12"/>
  <c r="C237" i="12"/>
  <c r="S237" i="12"/>
  <c r="D237" i="12"/>
  <c r="T237" i="12"/>
  <c r="E237" i="12"/>
  <c r="U237" i="12"/>
  <c r="F237" i="12"/>
  <c r="V237" i="12"/>
  <c r="G237" i="12"/>
  <c r="W237" i="12"/>
  <c r="H237" i="12"/>
  <c r="I237" i="12"/>
  <c r="J237" i="12"/>
  <c r="K237" i="12"/>
  <c r="O237" i="12"/>
  <c r="L237" i="12"/>
  <c r="M237" i="12"/>
  <c r="N231" i="12"/>
  <c r="K231" i="12"/>
  <c r="O231" i="12"/>
  <c r="P231" i="12"/>
  <c r="Q231" i="12"/>
  <c r="L231" i="12"/>
  <c r="R231" i="12"/>
  <c r="C231" i="12"/>
  <c r="S231" i="12"/>
  <c r="D231" i="12"/>
  <c r="T231" i="12"/>
  <c r="E231" i="12"/>
  <c r="U231" i="12"/>
  <c r="F231" i="12"/>
  <c r="V231" i="12"/>
  <c r="G231" i="12"/>
  <c r="W231" i="12"/>
  <c r="H231" i="12"/>
  <c r="J231" i="12"/>
  <c r="I231" i="12"/>
  <c r="M231" i="12"/>
  <c r="DJ50" i="14"/>
  <c r="DJ47" i="14"/>
  <c r="DJ49" i="14"/>
  <c r="DJ53" i="14"/>
  <c r="DJ48" i="14"/>
  <c r="DJ52" i="14"/>
  <c r="DJ54" i="14"/>
  <c r="DJ56" i="14"/>
  <c r="DJ55" i="14"/>
  <c r="DJ51" i="14"/>
  <c r="CG47" i="14"/>
  <c r="CG55" i="14"/>
  <c r="CG48" i="14"/>
  <c r="CG52" i="14"/>
  <c r="CG54" i="14"/>
  <c r="CG50" i="14"/>
  <c r="CG56" i="14"/>
  <c r="CG53" i="14"/>
  <c r="CG49" i="14"/>
  <c r="AZ64" i="14"/>
  <c r="BA64" i="14"/>
  <c r="CG51" i="14"/>
  <c r="AZ58" i="14"/>
  <c r="BA58" i="14"/>
  <c r="AZ60" i="14"/>
  <c r="BA60" i="14"/>
  <c r="AZ61" i="14"/>
  <c r="BA61" i="14"/>
  <c r="AZ67" i="14"/>
  <c r="BA67" i="14"/>
  <c r="AZ59" i="14"/>
  <c r="BA59" i="14"/>
  <c r="BD64" i="14"/>
  <c r="AZ62" i="14"/>
  <c r="BA62" i="14"/>
  <c r="AF57" i="14"/>
  <c r="AZ65" i="14"/>
  <c r="BA65" i="14"/>
  <c r="AZ63" i="14"/>
  <c r="BA63" i="14"/>
  <c r="AZ66" i="14"/>
  <c r="BA66" i="14"/>
  <c r="K6" i="8"/>
  <c r="N6" i="8"/>
  <c r="J7" i="8"/>
  <c r="M6" i="8"/>
  <c r="L6" i="8"/>
  <c r="K7" i="8"/>
  <c r="M101" i="7"/>
  <c r="M177" i="7"/>
  <c r="M111" i="7"/>
  <c r="M159" i="7"/>
  <c r="M117" i="7"/>
  <c r="M133" i="7"/>
  <c r="M132" i="7"/>
  <c r="M149" i="7"/>
  <c r="M102" i="7"/>
  <c r="M87" i="7"/>
  <c r="M88" i="7"/>
  <c r="M73" i="7"/>
  <c r="M74" i="7"/>
  <c r="M75" i="7"/>
  <c r="M60" i="7"/>
  <c r="M64" i="7"/>
  <c r="M66" i="7"/>
  <c r="M67" i="7"/>
  <c r="M148" i="7"/>
  <c r="M165" i="7"/>
  <c r="M118" i="7"/>
  <c r="M103" i="7"/>
  <c r="M104" i="7"/>
  <c r="M89" i="7"/>
  <c r="M90" i="7"/>
  <c r="M91" i="7"/>
  <c r="M76" i="7"/>
  <c r="M61" i="7"/>
  <c r="M62" i="7"/>
  <c r="M80" i="7"/>
  <c r="M82" i="7"/>
  <c r="M83" i="7"/>
  <c r="M47" i="7"/>
  <c r="M164" i="7"/>
  <c r="M181" i="7"/>
  <c r="M134" i="7"/>
  <c r="M119" i="7"/>
  <c r="M120" i="7"/>
  <c r="M105" i="7"/>
  <c r="M106" i="7"/>
  <c r="M107" i="7"/>
  <c r="M92" i="7"/>
  <c r="M77" i="7"/>
  <c r="M78" i="7"/>
  <c r="M96" i="7"/>
  <c r="M98" i="7"/>
  <c r="M99" i="7"/>
  <c r="M49" i="7"/>
  <c r="M180" i="7"/>
  <c r="M197" i="7"/>
  <c r="M150" i="7"/>
  <c r="M135" i="7"/>
  <c r="M136" i="7"/>
  <c r="M121" i="7"/>
  <c r="M122" i="7"/>
  <c r="M123" i="7"/>
  <c r="M108" i="7"/>
  <c r="M93" i="7"/>
  <c r="M94" i="7"/>
  <c r="M112" i="7"/>
  <c r="M114" i="7"/>
  <c r="M115" i="7"/>
  <c r="M63" i="7"/>
  <c r="M196" i="7"/>
  <c r="M213" i="7"/>
  <c r="M166" i="7"/>
  <c r="M151" i="7"/>
  <c r="M152" i="7"/>
  <c r="M137" i="7"/>
  <c r="M138" i="7"/>
  <c r="M139" i="7"/>
  <c r="M124" i="7"/>
  <c r="M109" i="7"/>
  <c r="M110" i="7"/>
  <c r="M128" i="7"/>
  <c r="M130" i="7"/>
  <c r="M131" i="7"/>
  <c r="M65" i="7"/>
  <c r="M212" i="7"/>
  <c r="M229" i="7"/>
  <c r="M182" i="7"/>
  <c r="M167" i="7"/>
  <c r="M168" i="7"/>
  <c r="M153" i="7"/>
  <c r="M154" i="7"/>
  <c r="M155" i="7"/>
  <c r="M140" i="7"/>
  <c r="M125" i="7"/>
  <c r="M126" i="7"/>
  <c r="M144" i="7"/>
  <c r="M146" i="7"/>
  <c r="M147" i="7"/>
  <c r="M81" i="7"/>
  <c r="M228" i="7"/>
  <c r="M198" i="7"/>
  <c r="M183" i="7"/>
  <c r="M184" i="7"/>
  <c r="M169" i="7"/>
  <c r="M170" i="7"/>
  <c r="M171" i="7"/>
  <c r="M156" i="7"/>
  <c r="M141" i="7"/>
  <c r="M142" i="7"/>
  <c r="M160" i="7"/>
  <c r="M162" i="7"/>
  <c r="M163" i="7"/>
  <c r="M97" i="7"/>
  <c r="M79" i="7"/>
  <c r="M214" i="7"/>
  <c r="M199" i="7"/>
  <c r="M200" i="7"/>
  <c r="M185" i="7"/>
  <c r="M186" i="7"/>
  <c r="M187" i="7"/>
  <c r="M172" i="7"/>
  <c r="M157" i="7"/>
  <c r="M158" i="7"/>
  <c r="M176" i="7"/>
  <c r="M178" i="7"/>
  <c r="M179" i="7"/>
  <c r="M113" i="7"/>
  <c r="M239" i="7"/>
  <c r="M230" i="7"/>
  <c r="M215" i="7"/>
  <c r="M216" i="7"/>
  <c r="M201" i="7"/>
  <c r="M202" i="7"/>
  <c r="M203" i="7"/>
  <c r="M188" i="7"/>
  <c r="M173" i="7"/>
  <c r="M174" i="7"/>
  <c r="M192" i="7"/>
  <c r="M194" i="7"/>
  <c r="M195" i="7"/>
  <c r="M129" i="7"/>
  <c r="M193" i="7"/>
  <c r="M207" i="7"/>
  <c r="M95" i="7"/>
  <c r="M233" i="7"/>
  <c r="M234" i="7"/>
  <c r="M235" i="7"/>
  <c r="M220" i="7"/>
  <c r="M205" i="7"/>
  <c r="M206" i="7"/>
  <c r="M224" i="7"/>
  <c r="M226" i="7"/>
  <c r="M227" i="7"/>
  <c r="M17" i="7"/>
  <c r="K4" i="7"/>
  <c r="N4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L3" i="7"/>
  <c r="L4" i="7"/>
  <c r="L7" i="7"/>
  <c r="L14" i="7"/>
  <c r="L8" i="7"/>
  <c r="L24" i="7"/>
  <c r="L40" i="7"/>
  <c r="L11" i="7"/>
  <c r="L13" i="7"/>
  <c r="L29" i="7"/>
  <c r="L32" i="7"/>
  <c r="L15" i="7"/>
  <c r="N3" i="7"/>
  <c r="BI46" i="14"/>
  <c r="CH48" i="14"/>
  <c r="DK48" i="14"/>
  <c r="DK47" i="14"/>
  <c r="CH47" i="14"/>
  <c r="CO62" i="14"/>
  <c r="CO67" i="14"/>
  <c r="G39" i="11"/>
  <c r="M39" i="11"/>
  <c r="J39" i="11"/>
  <c r="F39" i="11"/>
  <c r="I39" i="11"/>
  <c r="L39" i="11"/>
  <c r="CO58" i="14"/>
  <c r="CO60" i="14"/>
  <c r="CO65" i="14"/>
  <c r="CO63" i="14"/>
  <c r="CO59" i="14"/>
  <c r="CO64" i="14"/>
  <c r="DK49" i="14"/>
  <c r="DK55" i="14"/>
  <c r="DK50" i="14"/>
  <c r="DK51" i="14"/>
  <c r="DK56" i="14"/>
  <c r="DK54" i="14"/>
  <c r="CO66" i="14"/>
  <c r="CO61" i="14"/>
  <c r="BL65" i="14"/>
  <c r="BL62" i="14"/>
  <c r="BL60" i="14"/>
  <c r="BL58" i="14"/>
  <c r="BL64" i="14"/>
  <c r="BL67" i="14"/>
  <c r="BL61" i="14"/>
  <c r="BL63" i="14"/>
  <c r="BL59" i="14"/>
  <c r="BL66" i="14"/>
  <c r="CH54" i="14"/>
  <c r="CH56" i="14"/>
  <c r="CH51" i="14"/>
  <c r="CH50" i="14"/>
  <c r="CH55" i="14"/>
  <c r="CH49" i="14"/>
  <c r="BB62" i="14"/>
  <c r="BB58" i="14"/>
  <c r="BB66" i="14"/>
  <c r="BB59" i="14"/>
  <c r="BB61" i="14"/>
  <c r="BB63" i="14"/>
  <c r="BB65" i="14"/>
  <c r="BB67" i="14"/>
  <c r="BB60" i="14"/>
  <c r="BB64" i="14"/>
  <c r="K8" i="8"/>
  <c r="N7" i="8"/>
  <c r="O6" i="8"/>
  <c r="L7" i="8"/>
  <c r="J8" i="8"/>
  <c r="M7" i="8"/>
  <c r="L45" i="7"/>
  <c r="L30" i="7"/>
  <c r="L22" i="7"/>
  <c r="L28" i="7"/>
  <c r="L5" i="7"/>
  <c r="L12" i="7"/>
  <c r="L59" i="7"/>
  <c r="L34" i="7"/>
  <c r="L42" i="7"/>
  <c r="L18" i="7"/>
  <c r="L26" i="7"/>
  <c r="L49" i="7"/>
  <c r="L10" i="7"/>
  <c r="L33" i="7"/>
  <c r="L16" i="7"/>
  <c r="L17" i="7"/>
  <c r="L25" i="7"/>
  <c r="L31" i="7"/>
  <c r="L9" i="7"/>
  <c r="L197" i="7"/>
  <c r="L162" i="7"/>
  <c r="L181" i="7"/>
  <c r="L114" i="7"/>
  <c r="L175" i="7"/>
  <c r="L105" i="7"/>
  <c r="L151" i="7"/>
  <c r="L112" i="7"/>
  <c r="L173" i="7"/>
  <c r="L146" i="7"/>
  <c r="L98" i="7"/>
  <c r="L159" i="7"/>
  <c r="L236" i="7"/>
  <c r="L73" i="7"/>
  <c r="L135" i="7"/>
  <c r="L228" i="7"/>
  <c r="L207" i="7"/>
  <c r="L82" i="7"/>
  <c r="L143" i="7"/>
  <c r="L57" i="7"/>
  <c r="L119" i="7"/>
  <c r="L212" i="7"/>
  <c r="L66" i="7"/>
  <c r="L127" i="7"/>
  <c r="L41" i="7"/>
  <c r="L39" i="7"/>
  <c r="L196" i="7"/>
  <c r="L178" i="7"/>
  <c r="L50" i="7"/>
  <c r="L95" i="7"/>
  <c r="L224" i="7"/>
  <c r="L23" i="7"/>
  <c r="L63" i="7"/>
  <c r="L206" i="7"/>
  <c r="L211" i="7"/>
  <c r="L213" i="7"/>
  <c r="L47" i="7"/>
  <c r="L62" i="7"/>
  <c r="L48" i="7"/>
  <c r="L198" i="7"/>
  <c r="L195" i="7"/>
  <c r="L136" i="7"/>
  <c r="L182" i="7"/>
  <c r="L179" i="7"/>
  <c r="L225" i="7"/>
  <c r="L27" i="7"/>
  <c r="L104" i="7"/>
  <c r="L166" i="7"/>
  <c r="L194" i="7"/>
  <c r="L193" i="7"/>
  <c r="L205" i="7"/>
  <c r="L46" i="7"/>
  <c r="L72" i="7"/>
  <c r="L6" i="7"/>
  <c r="L226" i="7"/>
  <c r="L209" i="7"/>
  <c r="L88" i="7"/>
  <c r="L129" i="7"/>
  <c r="L189" i="7"/>
  <c r="L74" i="7"/>
  <c r="L56" i="7"/>
  <c r="L110" i="7"/>
  <c r="L177" i="7"/>
  <c r="L157" i="7"/>
  <c r="L204" i="7"/>
  <c r="L235" i="7"/>
  <c r="L144" i="7"/>
  <c r="L103" i="7"/>
  <c r="L150" i="7"/>
  <c r="L165" i="7"/>
  <c r="L180" i="7"/>
  <c r="L163" i="7"/>
  <c r="L130" i="7"/>
  <c r="L161" i="7"/>
  <c r="L111" i="7"/>
  <c r="L141" i="7"/>
  <c r="L188" i="7"/>
  <c r="L219" i="7"/>
  <c r="L234" i="7"/>
  <c r="L87" i="7"/>
  <c r="L134" i="7"/>
  <c r="L149" i="7"/>
  <c r="L164" i="7"/>
  <c r="L147" i="7"/>
  <c r="L145" i="7"/>
  <c r="L125" i="7"/>
  <c r="L172" i="7"/>
  <c r="L203" i="7"/>
  <c r="L218" i="7"/>
  <c r="L94" i="7"/>
  <c r="L176" i="7"/>
  <c r="L71" i="7"/>
  <c r="L118" i="7"/>
  <c r="L133" i="7"/>
  <c r="L148" i="7"/>
  <c r="L131" i="7"/>
  <c r="L79" i="7"/>
  <c r="L109" i="7"/>
  <c r="L156" i="7"/>
  <c r="L187" i="7"/>
  <c r="L202" i="7"/>
  <c r="L233" i="7"/>
  <c r="L55" i="7"/>
  <c r="L102" i="7"/>
  <c r="L117" i="7"/>
  <c r="L132" i="7"/>
  <c r="L115" i="7"/>
  <c r="L113" i="7"/>
  <c r="L93" i="7"/>
  <c r="L140" i="7"/>
  <c r="L171" i="7"/>
  <c r="L186" i="7"/>
  <c r="L217" i="7"/>
  <c r="L126" i="7"/>
  <c r="L128" i="7"/>
  <c r="L86" i="7"/>
  <c r="L101" i="7"/>
  <c r="L116" i="7"/>
  <c r="L99" i="7"/>
  <c r="L97" i="7"/>
  <c r="L77" i="7"/>
  <c r="L124" i="7"/>
  <c r="L155" i="7"/>
  <c r="L170" i="7"/>
  <c r="L201" i="7"/>
  <c r="L232" i="7"/>
  <c r="L158" i="7"/>
  <c r="L70" i="7"/>
  <c r="L85" i="7"/>
  <c r="L100" i="7"/>
  <c r="L83" i="7"/>
  <c r="K5" i="7"/>
  <c r="L81" i="7"/>
  <c r="L61" i="7"/>
  <c r="L108" i="7"/>
  <c r="L139" i="7"/>
  <c r="L154" i="7"/>
  <c r="L185" i="7"/>
  <c r="L216" i="7"/>
  <c r="L78" i="7"/>
  <c r="L54" i="7"/>
  <c r="L69" i="7"/>
  <c r="L84" i="7"/>
  <c r="L67" i="7"/>
  <c r="L65" i="7"/>
  <c r="L92" i="7"/>
  <c r="L123" i="7"/>
  <c r="L138" i="7"/>
  <c r="L169" i="7"/>
  <c r="L200" i="7"/>
  <c r="L240" i="7"/>
  <c r="L38" i="7"/>
  <c r="L53" i="7"/>
  <c r="L68" i="7"/>
  <c r="L51" i="7"/>
  <c r="L192" i="7"/>
  <c r="L76" i="7"/>
  <c r="L107" i="7"/>
  <c r="L122" i="7"/>
  <c r="L153" i="7"/>
  <c r="L184" i="7"/>
  <c r="L231" i="7"/>
  <c r="L160" i="7"/>
  <c r="L37" i="7"/>
  <c r="L52" i="7"/>
  <c r="L35" i="7"/>
  <c r="L222" i="7"/>
  <c r="L80" i="7"/>
  <c r="L60" i="7"/>
  <c r="L91" i="7"/>
  <c r="L106" i="7"/>
  <c r="L137" i="7"/>
  <c r="L168" i="7"/>
  <c r="L215" i="7"/>
  <c r="L64" i="7"/>
  <c r="L21" i="7"/>
  <c r="L36" i="7"/>
  <c r="L19" i="7"/>
  <c r="L220" i="7"/>
  <c r="L223" i="7"/>
  <c r="L174" i="7"/>
  <c r="L96" i="7"/>
  <c r="L44" i="7"/>
  <c r="L75" i="7"/>
  <c r="L90" i="7"/>
  <c r="L121" i="7"/>
  <c r="L152" i="7"/>
  <c r="L199" i="7"/>
  <c r="L142" i="7"/>
  <c r="L208" i="7"/>
  <c r="L20" i="7"/>
  <c r="L237" i="7"/>
  <c r="L239" i="7"/>
  <c r="L183" i="7"/>
  <c r="L230" i="7"/>
  <c r="L210" i="7"/>
  <c r="L241" i="7"/>
  <c r="L191" i="7"/>
  <c r="L221" i="7"/>
  <c r="L190" i="7"/>
  <c r="L43" i="7"/>
  <c r="L58" i="7"/>
  <c r="L89" i="7"/>
  <c r="L120" i="7"/>
  <c r="L167" i="7"/>
  <c r="L214" i="7"/>
  <c r="L229" i="7"/>
  <c r="L238" i="7"/>
  <c r="L227" i="7"/>
  <c r="DG63" i="14"/>
  <c r="DH63" i="14"/>
  <c r="DG62" i="14"/>
  <c r="DH62" i="14"/>
  <c r="DG59" i="14"/>
  <c r="DH59" i="14"/>
  <c r="DK64" i="14"/>
  <c r="DG67" i="14"/>
  <c r="DH67" i="14"/>
  <c r="DG64" i="14"/>
  <c r="DH64" i="14"/>
  <c r="DG58" i="14"/>
  <c r="DH58" i="14"/>
  <c r="DG60" i="14"/>
  <c r="DH60" i="14"/>
  <c r="DK63" i="14"/>
  <c r="DG61" i="14"/>
  <c r="DH61" i="14"/>
  <c r="DG65" i="14"/>
  <c r="DH65" i="14"/>
  <c r="CM57" i="14"/>
  <c r="DG66" i="14"/>
  <c r="DH66" i="14"/>
  <c r="CD64" i="14"/>
  <c r="CE64" i="14"/>
  <c r="CH63" i="14"/>
  <c r="CD61" i="14"/>
  <c r="CE61" i="14"/>
  <c r="CD58" i="14"/>
  <c r="CE58" i="14"/>
  <c r="CD60" i="14"/>
  <c r="CE60" i="14"/>
  <c r="CD59" i="14"/>
  <c r="CE59" i="14"/>
  <c r="CH64" i="14"/>
  <c r="CD62" i="14"/>
  <c r="CE62" i="14"/>
  <c r="BJ57" i="14"/>
  <c r="CD63" i="14"/>
  <c r="CE63" i="14"/>
  <c r="CD66" i="14"/>
  <c r="CE66" i="14"/>
  <c r="CD65" i="14"/>
  <c r="CE65" i="14"/>
  <c r="CD67" i="14"/>
  <c r="CE67" i="14"/>
  <c r="BC64" i="14"/>
  <c r="BC60" i="14"/>
  <c r="BC67" i="14"/>
  <c r="BC65" i="14"/>
  <c r="BC63" i="14"/>
  <c r="BC61" i="14"/>
  <c r="BC59" i="14"/>
  <c r="BC66" i="14"/>
  <c r="BC58" i="14"/>
  <c r="BC62" i="14"/>
  <c r="J9" i="8"/>
  <c r="M8" i="8"/>
  <c r="L8" i="8"/>
  <c r="O7" i="8"/>
  <c r="K9" i="8"/>
  <c r="N8" i="8"/>
  <c r="K6" i="7"/>
  <c r="N5" i="7"/>
  <c r="N6" i="7"/>
  <c r="AE57" i="14"/>
  <c r="BD59" i="14"/>
  <c r="BD58" i="14"/>
  <c r="DI60" i="14"/>
  <c r="DI64" i="14"/>
  <c r="DI65" i="14"/>
  <c r="DI63" i="14"/>
  <c r="DI61" i="14"/>
  <c r="DI59" i="14"/>
  <c r="DI66" i="14"/>
  <c r="DI58" i="14"/>
  <c r="DI62" i="14"/>
  <c r="DI67" i="14"/>
  <c r="CF60" i="14"/>
  <c r="CF67" i="14"/>
  <c r="CF58" i="14"/>
  <c r="CF65" i="14"/>
  <c r="CF63" i="14"/>
  <c r="CF59" i="14"/>
  <c r="CF61" i="14"/>
  <c r="CF66" i="14"/>
  <c r="CF64" i="14"/>
  <c r="CF62" i="14"/>
  <c r="AH71" i="14"/>
  <c r="BD66" i="14"/>
  <c r="AH73" i="14"/>
  <c r="AH77" i="14"/>
  <c r="AH78" i="14"/>
  <c r="AH72" i="14"/>
  <c r="AH74" i="14"/>
  <c r="AH70" i="14"/>
  <c r="AH76" i="14"/>
  <c r="BD61" i="14"/>
  <c r="BD60" i="14"/>
  <c r="BD62" i="14"/>
  <c r="BD67" i="14"/>
  <c r="BD65" i="14"/>
  <c r="AH69" i="14"/>
  <c r="AH75" i="14"/>
  <c r="K10" i="8"/>
  <c r="N9" i="8"/>
  <c r="L9" i="8"/>
  <c r="O8" i="8"/>
  <c r="J10" i="8"/>
  <c r="M9" i="8"/>
  <c r="K7" i="7"/>
  <c r="DJ62" i="14"/>
  <c r="DJ58" i="14"/>
  <c r="DJ66" i="14"/>
  <c r="DJ59" i="14"/>
  <c r="DJ61" i="14"/>
  <c r="DJ63" i="14"/>
  <c r="DJ65" i="14"/>
  <c r="DJ67" i="14"/>
  <c r="DJ64" i="14"/>
  <c r="DJ60" i="14"/>
  <c r="CG64" i="14"/>
  <c r="CG66" i="14"/>
  <c r="CG61" i="14"/>
  <c r="CG59" i="14"/>
  <c r="CG63" i="14"/>
  <c r="CG65" i="14"/>
  <c r="CG58" i="14"/>
  <c r="CG67" i="14"/>
  <c r="CG60" i="14"/>
  <c r="CG62" i="14"/>
  <c r="AZ70" i="14"/>
  <c r="BA70" i="14"/>
  <c r="BD75" i="14"/>
  <c r="AZ73" i="14"/>
  <c r="BA73" i="14"/>
  <c r="AZ78" i="14"/>
  <c r="BA78" i="14"/>
  <c r="AZ75" i="14"/>
  <c r="BA75" i="14"/>
  <c r="AF68" i="14"/>
  <c r="AZ76" i="14"/>
  <c r="BA76" i="14"/>
  <c r="AZ74" i="14"/>
  <c r="BA74" i="14"/>
  <c r="AZ77" i="14"/>
  <c r="BA77" i="14"/>
  <c r="BD74" i="14"/>
  <c r="AZ72" i="14"/>
  <c r="BA72" i="14"/>
  <c r="AZ71" i="14"/>
  <c r="BA71" i="14"/>
  <c r="AZ69" i="14"/>
  <c r="BA69" i="14"/>
  <c r="J11" i="8"/>
  <c r="M10" i="8"/>
  <c r="L10" i="8"/>
  <c r="O9" i="8"/>
  <c r="K11" i="8"/>
  <c r="N10" i="8"/>
  <c r="K8" i="7"/>
  <c r="N8" i="7"/>
  <c r="N7" i="7"/>
  <c r="BI57" i="14"/>
  <c r="DK59" i="14"/>
  <c r="CH59" i="14"/>
  <c r="CH58" i="14"/>
  <c r="DK58" i="14"/>
  <c r="DK66" i="14"/>
  <c r="CH66" i="14"/>
  <c r="CO70" i="14"/>
  <c r="CO71" i="14"/>
  <c r="CO69" i="14"/>
  <c r="CO78" i="14"/>
  <c r="CO76" i="14"/>
  <c r="CO74" i="14"/>
  <c r="CO72" i="14"/>
  <c r="CO77" i="14"/>
  <c r="DK60" i="14"/>
  <c r="DK65" i="14"/>
  <c r="DK61" i="14"/>
  <c r="DK62" i="14"/>
  <c r="DK67" i="14"/>
  <c r="CO75" i="14"/>
  <c r="CO73" i="14"/>
  <c r="BL74" i="14"/>
  <c r="CH74" i="14"/>
  <c r="BL78" i="14"/>
  <c r="BL69" i="14"/>
  <c r="BL76" i="14"/>
  <c r="CH60" i="14"/>
  <c r="CH65" i="14"/>
  <c r="CH67" i="14"/>
  <c r="CH62" i="14"/>
  <c r="CH61" i="14"/>
  <c r="BL70" i="14"/>
  <c r="BL72" i="14"/>
  <c r="BL73" i="14"/>
  <c r="BL77" i="14"/>
  <c r="BL71" i="14"/>
  <c r="BL75" i="14"/>
  <c r="BB78" i="14"/>
  <c r="BB76" i="14"/>
  <c r="BB74" i="14"/>
  <c r="BB72" i="14"/>
  <c r="BB70" i="14"/>
  <c r="BB77" i="14"/>
  <c r="BB75" i="14"/>
  <c r="BB73" i="14"/>
  <c r="BB71" i="14"/>
  <c r="BB69" i="14"/>
  <c r="K12" i="8"/>
  <c r="N11" i="8"/>
  <c r="L11" i="8"/>
  <c r="O10" i="8"/>
  <c r="J12" i="8"/>
  <c r="M11" i="8"/>
  <c r="K9" i="7"/>
  <c r="N9" i="7"/>
  <c r="DG77" i="14"/>
  <c r="DH77" i="14"/>
  <c r="DG74" i="14"/>
  <c r="DH74" i="14"/>
  <c r="DG76" i="14"/>
  <c r="DH76" i="14"/>
  <c r="DG78" i="14"/>
  <c r="DH78" i="14"/>
  <c r="DK74" i="14"/>
  <c r="DG71" i="14"/>
  <c r="DH71" i="14"/>
  <c r="DG69" i="14"/>
  <c r="DH69" i="14"/>
  <c r="DG72" i="14"/>
  <c r="DH72" i="14"/>
  <c r="CM68" i="14"/>
  <c r="DG70" i="14"/>
  <c r="DH70" i="14"/>
  <c r="DK75" i="14"/>
  <c r="DG73" i="14"/>
  <c r="DH73" i="14"/>
  <c r="DG75" i="14"/>
  <c r="DH75" i="14"/>
  <c r="CD78" i="14"/>
  <c r="CE78" i="14"/>
  <c r="CD75" i="14"/>
  <c r="CE75" i="14"/>
  <c r="CD77" i="14"/>
  <c r="CE77" i="14"/>
  <c r="CD76" i="14"/>
  <c r="CE76" i="14"/>
  <c r="BJ68" i="14"/>
  <c r="CD69" i="14"/>
  <c r="CE69" i="14"/>
  <c r="CD71" i="14"/>
  <c r="CE71" i="14"/>
  <c r="CH75" i="14"/>
  <c r="CD73" i="14"/>
  <c r="CE73" i="14"/>
  <c r="CD70" i="14"/>
  <c r="CE70" i="14"/>
  <c r="CD72" i="14"/>
  <c r="CE72" i="14"/>
  <c r="CD74" i="14"/>
  <c r="CE74" i="14"/>
  <c r="BC71" i="14"/>
  <c r="BC73" i="14"/>
  <c r="BC75" i="14"/>
  <c r="BC77" i="14"/>
  <c r="BC70" i="14"/>
  <c r="BC76" i="14"/>
  <c r="BC72" i="14"/>
  <c r="BC69" i="14"/>
  <c r="BC74" i="14"/>
  <c r="BC78" i="14"/>
  <c r="J13" i="8"/>
  <c r="M12" i="8"/>
  <c r="L12" i="8"/>
  <c r="O11" i="8"/>
  <c r="K13" i="8"/>
  <c r="N12" i="8"/>
  <c r="K10" i="7"/>
  <c r="N10" i="7"/>
  <c r="AE68" i="14"/>
  <c r="AD18" i="14"/>
  <c r="BD70" i="14"/>
  <c r="BD69" i="14"/>
  <c r="DI76" i="14"/>
  <c r="DI74" i="14"/>
  <c r="DI72" i="14"/>
  <c r="DI70" i="14"/>
  <c r="DI77" i="14"/>
  <c r="DI75" i="14"/>
  <c r="DI73" i="14"/>
  <c r="DI78" i="14"/>
  <c r="DI71" i="14"/>
  <c r="DI69" i="14"/>
  <c r="CF71" i="14"/>
  <c r="CF70" i="14"/>
  <c r="CF72" i="14"/>
  <c r="CF76" i="14"/>
  <c r="CF78" i="14"/>
  <c r="CF74" i="14"/>
  <c r="CF77" i="14"/>
  <c r="CF75" i="14"/>
  <c r="CF73" i="14"/>
  <c r="CF69" i="14"/>
  <c r="BD77" i="14"/>
  <c r="BD76" i="14"/>
  <c r="AH87" i="14"/>
  <c r="BD72" i="14"/>
  <c r="BD78" i="14"/>
  <c r="BD71" i="14"/>
  <c r="BD73" i="14"/>
  <c r="AH84" i="14"/>
  <c r="AH83" i="14"/>
  <c r="AH81" i="14"/>
  <c r="AH88" i="14"/>
  <c r="AH86" i="14"/>
  <c r="AH85" i="14"/>
  <c r="AH82" i="14"/>
  <c r="AH80" i="14"/>
  <c r="AH89" i="14"/>
  <c r="K14" i="8"/>
  <c r="N14" i="8"/>
  <c r="N13" i="8"/>
  <c r="L13" i="8"/>
  <c r="O12" i="8"/>
  <c r="J14" i="8"/>
  <c r="M14" i="8"/>
  <c r="M13" i="8"/>
  <c r="K11" i="7"/>
  <c r="AD12" i="14"/>
  <c r="AD13" i="14"/>
  <c r="AC6" i="14"/>
  <c r="DJ69" i="14"/>
  <c r="DJ71" i="14"/>
  <c r="DJ73" i="14"/>
  <c r="DJ75" i="14"/>
  <c r="DJ77" i="14"/>
  <c r="DJ70" i="14"/>
  <c r="DJ72" i="14"/>
  <c r="DJ74" i="14"/>
  <c r="DJ76" i="14"/>
  <c r="DJ78" i="14"/>
  <c r="CG75" i="14"/>
  <c r="CG77" i="14"/>
  <c r="CG74" i="14"/>
  <c r="CG76" i="14"/>
  <c r="CG78" i="14"/>
  <c r="CG72" i="14"/>
  <c r="CG70" i="14"/>
  <c r="CG69" i="14"/>
  <c r="CG71" i="14"/>
  <c r="CG73" i="14"/>
  <c r="AZ81" i="14"/>
  <c r="BA81" i="14"/>
  <c r="AZ84" i="14"/>
  <c r="BA84" i="14"/>
  <c r="BD86" i="14"/>
  <c r="AZ89" i="14"/>
  <c r="BA89" i="14"/>
  <c r="AZ86" i="14"/>
  <c r="BA86" i="14"/>
  <c r="BD85" i="14"/>
  <c r="AZ83" i="14"/>
  <c r="BA83" i="14"/>
  <c r="AZ82" i="14"/>
  <c r="BA82" i="14"/>
  <c r="AZ80" i="14"/>
  <c r="BA80" i="14"/>
  <c r="AF79" i="14"/>
  <c r="AZ87" i="14"/>
  <c r="BA87" i="14"/>
  <c r="AZ85" i="14"/>
  <c r="BA85" i="14"/>
  <c r="AZ88" i="14"/>
  <c r="BA88" i="14"/>
  <c r="L14" i="8"/>
  <c r="O14" i="8"/>
  <c r="O13" i="8"/>
  <c r="K12" i="7"/>
  <c r="N11" i="7"/>
  <c r="AC18" i="14"/>
  <c r="AC23" i="14"/>
  <c r="AC12" i="14"/>
  <c r="AC13" i="14"/>
  <c r="AC7" i="14"/>
  <c r="BI68" i="14"/>
  <c r="CH70" i="14"/>
  <c r="DK70" i="14"/>
  <c r="CH69" i="14"/>
  <c r="DK69" i="14"/>
  <c r="CH77" i="14"/>
  <c r="CH76" i="14"/>
  <c r="DK77" i="14"/>
  <c r="DK76" i="14"/>
  <c r="CO85" i="14"/>
  <c r="DK85" i="14"/>
  <c r="CO83" i="14"/>
  <c r="CO81" i="14"/>
  <c r="CO88" i="14"/>
  <c r="CO86" i="14"/>
  <c r="CO84" i="14"/>
  <c r="CO89" i="14"/>
  <c r="CO82" i="14"/>
  <c r="CO87" i="14"/>
  <c r="CO80" i="14"/>
  <c r="DK78" i="14"/>
  <c r="DK72" i="14"/>
  <c r="DK73" i="14"/>
  <c r="DK71" i="14"/>
  <c r="CH78" i="14"/>
  <c r="CH72" i="14"/>
  <c r="CH73" i="14"/>
  <c r="CH71" i="14"/>
  <c r="BL80" i="14"/>
  <c r="BL83" i="14"/>
  <c r="BL89" i="14"/>
  <c r="BL87" i="14"/>
  <c r="BL85" i="14"/>
  <c r="BL84" i="14"/>
  <c r="BL88" i="14"/>
  <c r="BL81" i="14"/>
  <c r="BL82" i="14"/>
  <c r="BL86" i="14"/>
  <c r="BB89" i="14"/>
  <c r="BC89" i="14"/>
  <c r="BB87" i="14"/>
  <c r="BC87" i="14"/>
  <c r="BB85" i="14"/>
  <c r="BC85" i="14"/>
  <c r="BB83" i="14"/>
  <c r="BC83" i="14"/>
  <c r="BB81" i="14"/>
  <c r="BC81" i="14"/>
  <c r="BB88" i="14"/>
  <c r="BC88" i="14"/>
  <c r="BB86" i="14"/>
  <c r="BC86" i="14"/>
  <c r="BB84" i="14"/>
  <c r="BC84" i="14"/>
  <c r="BB82" i="14"/>
  <c r="BC82" i="14"/>
  <c r="BB80" i="14"/>
  <c r="BC80" i="14"/>
  <c r="K13" i="7"/>
  <c r="N12" i="7"/>
  <c r="AE79" i="14"/>
  <c r="AD23" i="14"/>
  <c r="BG6" i="14"/>
  <c r="BD81" i="14"/>
  <c r="BD80" i="14"/>
  <c r="BD87" i="14"/>
  <c r="CK6" i="14"/>
  <c r="CK7" i="14"/>
  <c r="DG88" i="14"/>
  <c r="DH88" i="14"/>
  <c r="CM79" i="14"/>
  <c r="DG85" i="14"/>
  <c r="DH85" i="14"/>
  <c r="DG87" i="14"/>
  <c r="DH87" i="14"/>
  <c r="DG81" i="14"/>
  <c r="DH81" i="14"/>
  <c r="DK86" i="14"/>
  <c r="DG84" i="14"/>
  <c r="DH84" i="14"/>
  <c r="DG89" i="14"/>
  <c r="DH89" i="14"/>
  <c r="DG86" i="14"/>
  <c r="DH86" i="14"/>
  <c r="DG80" i="14"/>
  <c r="DH80" i="14"/>
  <c r="DG83" i="14"/>
  <c r="DH83" i="14"/>
  <c r="DG82" i="14"/>
  <c r="DH82" i="14"/>
  <c r="CD81" i="14"/>
  <c r="CE81" i="14"/>
  <c r="CH86" i="14"/>
  <c r="CD84" i="14"/>
  <c r="CE84" i="14"/>
  <c r="CD82" i="14"/>
  <c r="CE82" i="14"/>
  <c r="CD80" i="14"/>
  <c r="CE80" i="14"/>
  <c r="CH85" i="14"/>
  <c r="CD83" i="14"/>
  <c r="CE83" i="14"/>
  <c r="BJ79" i="14"/>
  <c r="CD88" i="14"/>
  <c r="CE88" i="14"/>
  <c r="CD85" i="14"/>
  <c r="CE85" i="14"/>
  <c r="CD87" i="14"/>
  <c r="CE87" i="14"/>
  <c r="CD89" i="14"/>
  <c r="CE89" i="14"/>
  <c r="CD86" i="14"/>
  <c r="CE86" i="14"/>
  <c r="BD89" i="14"/>
  <c r="BD88" i="14"/>
  <c r="BD83" i="14"/>
  <c r="BD84" i="14"/>
  <c r="BD82" i="14"/>
  <c r="K14" i="7"/>
  <c r="N13" i="7"/>
  <c r="BH34" i="14"/>
  <c r="BH40" i="14"/>
  <c r="BH15" i="14"/>
  <c r="BG7" i="14"/>
  <c r="BH20" i="14"/>
  <c r="DI80" i="14"/>
  <c r="DJ80" i="14"/>
  <c r="DI89" i="14"/>
  <c r="DJ89" i="14"/>
  <c r="DI87" i="14"/>
  <c r="DJ87" i="14"/>
  <c r="DI85" i="14"/>
  <c r="DJ85" i="14"/>
  <c r="DI82" i="14"/>
  <c r="DJ82" i="14"/>
  <c r="DI83" i="14"/>
  <c r="DJ83" i="14"/>
  <c r="DI81" i="14"/>
  <c r="DJ81" i="14"/>
  <c r="DI88" i="14"/>
  <c r="DJ88" i="14"/>
  <c r="DI86" i="14"/>
  <c r="DJ86" i="14"/>
  <c r="DI84" i="14"/>
  <c r="DJ84" i="14"/>
  <c r="CF84" i="14"/>
  <c r="CG84" i="14"/>
  <c r="CF80" i="14"/>
  <c r="CG80" i="14"/>
  <c r="CF82" i="14"/>
  <c r="CG82" i="14"/>
  <c r="CF87" i="14"/>
  <c r="CG87" i="14"/>
  <c r="CF85" i="14"/>
  <c r="CG85" i="14"/>
  <c r="CF83" i="14"/>
  <c r="CG83" i="14"/>
  <c r="CF81" i="14"/>
  <c r="CG81" i="14"/>
  <c r="CF88" i="14"/>
  <c r="CG88" i="14"/>
  <c r="CF86" i="14"/>
  <c r="CG86" i="14"/>
  <c r="CF89" i="14"/>
  <c r="CG89" i="14"/>
  <c r="K15" i="7"/>
  <c r="N14" i="7"/>
  <c r="BI79" i="14"/>
  <c r="DK81" i="14"/>
  <c r="CH81" i="14"/>
  <c r="DK80" i="14"/>
  <c r="CH80" i="14"/>
  <c r="CH87" i="14"/>
  <c r="DK89" i="14"/>
  <c r="DK88" i="14"/>
  <c r="CH89" i="14"/>
  <c r="CH88" i="14"/>
  <c r="DK87" i="14"/>
  <c r="DK82" i="14"/>
  <c r="DK84" i="14"/>
  <c r="DK83" i="14"/>
  <c r="CH82" i="14"/>
  <c r="CH84" i="14"/>
  <c r="CH83" i="14"/>
  <c r="K16" i="7"/>
  <c r="N15" i="7"/>
  <c r="BG34" i="14"/>
  <c r="BG40" i="14"/>
  <c r="BG15" i="14"/>
  <c r="BG20" i="14"/>
  <c r="K17" i="7"/>
  <c r="N16" i="7"/>
  <c r="K18" i="7"/>
  <c r="N17" i="7"/>
  <c r="K19" i="7"/>
  <c r="N18" i="7"/>
  <c r="K20" i="7"/>
  <c r="N19" i="7"/>
  <c r="K21" i="7"/>
  <c r="N20" i="7"/>
  <c r="K22" i="7"/>
  <c r="N21" i="7"/>
  <c r="K23" i="7"/>
  <c r="N22" i="7"/>
  <c r="K24" i="7"/>
  <c r="N23" i="7"/>
  <c r="K25" i="7"/>
  <c r="N24" i="7"/>
  <c r="K26" i="7"/>
  <c r="N25" i="7"/>
  <c r="K27" i="7"/>
  <c r="N26" i="7"/>
  <c r="K28" i="7"/>
  <c r="N27" i="7"/>
  <c r="K29" i="7"/>
  <c r="N28" i="7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C72" i="6"/>
  <c r="C73" i="6"/>
  <c r="C71" i="6"/>
  <c r="K30" i="7"/>
  <c r="N29" i="7"/>
  <c r="K23" i="6"/>
  <c r="K22" i="6"/>
  <c r="K21" i="6"/>
  <c r="K24" i="6"/>
  <c r="AN9" i="6"/>
  <c r="AN11" i="6"/>
  <c r="AK12" i="6"/>
  <c r="AN12" i="6"/>
  <c r="AK13" i="6"/>
  <c r="AN13" i="6"/>
  <c r="AK14" i="6"/>
  <c r="AN14" i="6"/>
  <c r="AK15" i="6"/>
  <c r="AN15" i="6"/>
  <c r="AR20" i="6"/>
  <c r="AS20" i="6"/>
  <c r="AR21" i="6"/>
  <c r="AK8" i="6"/>
  <c r="AS21" i="6"/>
  <c r="AN16" i="6"/>
  <c r="AR22" i="6"/>
  <c r="AK22" i="6"/>
  <c r="AS22" i="6"/>
  <c r="AN22" i="6"/>
  <c r="AK23" i="6"/>
  <c r="AR23" i="6"/>
  <c r="AK29" i="6"/>
  <c r="AS23" i="6"/>
  <c r="AN29" i="6"/>
  <c r="AK24" i="6"/>
  <c r="AS24" i="6"/>
  <c r="AN44" i="6"/>
  <c r="AK25" i="6"/>
  <c r="AN34" i="6"/>
  <c r="AN43" i="6"/>
  <c r="AF20" i="6"/>
  <c r="X10" i="6"/>
  <c r="AA10" i="6"/>
  <c r="X11" i="6"/>
  <c r="AA11" i="6"/>
  <c r="X12" i="6"/>
  <c r="AA12" i="6"/>
  <c r="X13" i="6"/>
  <c r="AA13" i="6"/>
  <c r="X14" i="6"/>
  <c r="AA14" i="6"/>
  <c r="AE20" i="6"/>
  <c r="AE21" i="6"/>
  <c r="X9" i="6"/>
  <c r="AF21" i="6"/>
  <c r="AA9" i="6"/>
  <c r="AE22" i="6"/>
  <c r="X22" i="6"/>
  <c r="AF22" i="6"/>
  <c r="AA22" i="6"/>
  <c r="X23" i="6"/>
  <c r="AE23" i="6"/>
  <c r="X30" i="6"/>
  <c r="AF23" i="6"/>
  <c r="AA29" i="6"/>
  <c r="X24" i="6"/>
  <c r="AE24" i="6"/>
  <c r="X45" i="6"/>
  <c r="AF24" i="6"/>
  <c r="AA42" i="6"/>
  <c r="X25" i="6"/>
  <c r="X29" i="6"/>
  <c r="K31" i="7"/>
  <c r="N30" i="7"/>
  <c r="AK34" i="6"/>
  <c r="AR24" i="6"/>
  <c r="AK11" i="6"/>
  <c r="AN42" i="6"/>
  <c r="AN33" i="6"/>
  <c r="AK32" i="6"/>
  <c r="AA8" i="6"/>
  <c r="AN31" i="6"/>
  <c r="AN10" i="6"/>
  <c r="AN32" i="6"/>
  <c r="X8" i="6"/>
  <c r="AK31" i="6"/>
  <c r="AK10" i="6"/>
  <c r="AN30" i="6"/>
  <c r="AA16" i="6"/>
  <c r="AK30" i="6"/>
  <c r="AK9" i="6"/>
  <c r="AA43" i="6"/>
  <c r="AA15" i="6"/>
  <c r="AN8" i="6"/>
  <c r="AK33" i="6"/>
  <c r="AA44" i="6"/>
  <c r="X44" i="6"/>
  <c r="X43" i="6"/>
  <c r="X15" i="6"/>
  <c r="X42" i="6"/>
  <c r="AA34" i="6"/>
  <c r="X31" i="6"/>
  <c r="AA30" i="6"/>
  <c r="AA33" i="6"/>
  <c r="X33" i="6"/>
  <c r="AA32" i="6"/>
  <c r="X32" i="6"/>
  <c r="AA31" i="6"/>
  <c r="K32" i="7"/>
  <c r="N31" i="7"/>
  <c r="AK44" i="6"/>
  <c r="AK45" i="6"/>
  <c r="AK42" i="6"/>
  <c r="AK43" i="6"/>
  <c r="K33" i="7"/>
  <c r="N32" i="7"/>
  <c r="S37" i="6"/>
  <c r="R37" i="6"/>
  <c r="T27" i="6"/>
  <c r="S27" i="6"/>
  <c r="R27" i="6"/>
  <c r="T26" i="6"/>
  <c r="S26" i="6"/>
  <c r="R26" i="6"/>
  <c r="T25" i="6"/>
  <c r="S25" i="6"/>
  <c r="R25" i="6"/>
  <c r="L20" i="6"/>
  <c r="L23" i="6"/>
  <c r="G31" i="6"/>
  <c r="L21" i="6"/>
  <c r="G16" i="6"/>
  <c r="K20" i="6"/>
  <c r="D32" i="6"/>
  <c r="D15" i="6"/>
  <c r="K34" i="7"/>
  <c r="N33" i="7"/>
  <c r="D8" i="6"/>
  <c r="D31" i="6"/>
  <c r="D30" i="6"/>
  <c r="G30" i="6"/>
  <c r="D35" i="6"/>
  <c r="G32" i="6"/>
  <c r="D37" i="6"/>
  <c r="G29" i="6"/>
  <c r="D36" i="6"/>
  <c r="D34" i="6"/>
  <c r="D33" i="6"/>
  <c r="G36" i="6"/>
  <c r="G35" i="6"/>
  <c r="G34" i="6"/>
  <c r="G33" i="6"/>
  <c r="D29" i="6"/>
  <c r="G9" i="6"/>
  <c r="G15" i="6"/>
  <c r="G13" i="6"/>
  <c r="L24" i="6"/>
  <c r="G44" i="6"/>
  <c r="D45" i="6"/>
  <c r="L22" i="6"/>
  <c r="G22" i="6"/>
  <c r="G11" i="6"/>
  <c r="D11" i="6"/>
  <c r="D14" i="6"/>
  <c r="D12" i="6"/>
  <c r="G14" i="6"/>
  <c r="D13" i="6"/>
  <c r="D43" i="6"/>
  <c r="D44" i="6"/>
  <c r="D42" i="6"/>
  <c r="G43" i="6"/>
  <c r="G12" i="6"/>
  <c r="D10" i="6"/>
  <c r="D9" i="6"/>
  <c r="G8" i="6"/>
  <c r="G10" i="6"/>
  <c r="AU12" i="1"/>
  <c r="AU6" i="1"/>
  <c r="AO3" i="1"/>
  <c r="AN16" i="1"/>
  <c r="M19" i="2"/>
  <c r="M16" i="2"/>
  <c r="N5" i="2"/>
  <c r="H2" i="1"/>
  <c r="K35" i="7"/>
  <c r="N34" i="7"/>
  <c r="G42" i="6"/>
  <c r="D22" i="6"/>
  <c r="D23" i="6"/>
  <c r="D24" i="6"/>
  <c r="D25" i="6"/>
  <c r="K36" i="7"/>
  <c r="N35" i="7"/>
  <c r="BD222" i="1"/>
  <c r="K37" i="7"/>
  <c r="N36" i="7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2" i="1"/>
  <c r="O243" i="1"/>
  <c r="O244" i="1"/>
  <c r="O245" i="1"/>
  <c r="O246" i="1"/>
  <c r="O247" i="1"/>
  <c r="O248" i="1"/>
  <c r="O249" i="1"/>
  <c r="O250" i="1"/>
  <c r="O252" i="1"/>
  <c r="O253" i="1"/>
  <c r="O254" i="1"/>
  <c r="O255" i="1"/>
  <c r="O256" i="1"/>
  <c r="O257" i="1"/>
  <c r="O258" i="1"/>
  <c r="O259" i="1"/>
  <c r="O260" i="1"/>
  <c r="O262" i="1"/>
  <c r="O263" i="1"/>
  <c r="O264" i="1"/>
  <c r="O265" i="1"/>
  <c r="O266" i="1"/>
  <c r="O267" i="1"/>
  <c r="O268" i="1"/>
  <c r="O269" i="1"/>
  <c r="O270" i="1"/>
  <c r="O272" i="1"/>
  <c r="O273" i="1"/>
  <c r="O274" i="1"/>
  <c r="O275" i="1"/>
  <c r="O276" i="1"/>
  <c r="O277" i="1"/>
  <c r="O278" i="1"/>
  <c r="O279" i="1"/>
  <c r="O280" i="1"/>
  <c r="O282" i="1"/>
  <c r="O283" i="1"/>
  <c r="O284" i="1"/>
  <c r="O285" i="1"/>
  <c r="O286" i="1"/>
  <c r="O287" i="1"/>
  <c r="O288" i="1"/>
  <c r="O289" i="1"/>
  <c r="O290" i="1"/>
  <c r="O292" i="1"/>
  <c r="O293" i="1"/>
  <c r="O294" i="1"/>
  <c r="O295" i="1"/>
  <c r="O296" i="1"/>
  <c r="O297" i="1"/>
  <c r="O298" i="1"/>
  <c r="O299" i="1"/>
  <c r="O300" i="1"/>
  <c r="O302" i="1"/>
  <c r="O303" i="1"/>
  <c r="O304" i="1"/>
  <c r="O305" i="1"/>
  <c r="O306" i="1"/>
  <c r="O307" i="1"/>
  <c r="O308" i="1"/>
  <c r="O309" i="1"/>
  <c r="O310" i="1"/>
  <c r="O312" i="1"/>
  <c r="O313" i="1"/>
  <c r="O314" i="1"/>
  <c r="O315" i="1"/>
  <c r="O316" i="1"/>
  <c r="O317" i="1"/>
  <c r="O318" i="1"/>
  <c r="O319" i="1"/>
  <c r="O320" i="1"/>
  <c r="O322" i="1"/>
  <c r="O323" i="1"/>
  <c r="O324" i="1"/>
  <c r="O325" i="1"/>
  <c r="O326" i="1"/>
  <c r="O327" i="1"/>
  <c r="O328" i="1"/>
  <c r="O329" i="1"/>
  <c r="O330" i="1"/>
  <c r="O332" i="1"/>
  <c r="O333" i="1"/>
  <c r="O334" i="1"/>
  <c r="O335" i="1"/>
  <c r="O336" i="1"/>
  <c r="O337" i="1"/>
  <c r="O338" i="1"/>
  <c r="O339" i="1"/>
  <c r="O340" i="1"/>
  <c r="O342" i="1"/>
  <c r="O343" i="1"/>
  <c r="O344" i="1"/>
  <c r="O345" i="1"/>
  <c r="O346" i="1"/>
  <c r="O347" i="1"/>
  <c r="O348" i="1"/>
  <c r="O349" i="1"/>
  <c r="O350" i="1"/>
  <c r="O352" i="1"/>
  <c r="O353" i="1"/>
  <c r="O354" i="1"/>
  <c r="O355" i="1"/>
  <c r="O356" i="1"/>
  <c r="O357" i="1"/>
  <c r="O358" i="1"/>
  <c r="O359" i="1"/>
  <c r="O360" i="1"/>
  <c r="O362" i="1"/>
  <c r="O363" i="1"/>
  <c r="O364" i="1"/>
  <c r="O365" i="1"/>
  <c r="O366" i="1"/>
  <c r="O367" i="1"/>
  <c r="O368" i="1"/>
  <c r="O369" i="1"/>
  <c r="O370" i="1"/>
  <c r="O372" i="1"/>
  <c r="O373" i="1"/>
  <c r="O374" i="1"/>
  <c r="O375" i="1"/>
  <c r="O376" i="1"/>
  <c r="O377" i="1"/>
  <c r="O378" i="1"/>
  <c r="O379" i="1"/>
  <c r="O380" i="1"/>
  <c r="O382" i="1"/>
  <c r="O383" i="1"/>
  <c r="O384" i="1"/>
  <c r="O385" i="1"/>
  <c r="O386" i="1"/>
  <c r="O387" i="1"/>
  <c r="O388" i="1"/>
  <c r="O389" i="1"/>
  <c r="O390" i="1"/>
  <c r="O392" i="1"/>
  <c r="O393" i="1"/>
  <c r="O394" i="1"/>
  <c r="O395" i="1"/>
  <c r="O396" i="1"/>
  <c r="O397" i="1"/>
  <c r="O398" i="1"/>
  <c r="O399" i="1"/>
  <c r="O400" i="1"/>
  <c r="O402" i="1"/>
  <c r="O403" i="1"/>
  <c r="O404" i="1"/>
  <c r="O405" i="1"/>
  <c r="O406" i="1"/>
  <c r="O407" i="1"/>
  <c r="O408" i="1"/>
  <c r="O409" i="1"/>
  <c r="O410" i="1"/>
  <c r="O412" i="1"/>
  <c r="O413" i="1"/>
  <c r="O414" i="1"/>
  <c r="O415" i="1"/>
  <c r="O416" i="1"/>
  <c r="O417" i="1"/>
  <c r="O418" i="1"/>
  <c r="O419" i="1"/>
  <c r="O420" i="1"/>
  <c r="O422" i="1"/>
  <c r="O423" i="1"/>
  <c r="O424" i="1"/>
  <c r="O425" i="1"/>
  <c r="O426" i="1"/>
  <c r="O427" i="1"/>
  <c r="O428" i="1"/>
  <c r="O429" i="1"/>
  <c r="O430" i="1"/>
  <c r="O432" i="1"/>
  <c r="O433" i="1"/>
  <c r="O434" i="1"/>
  <c r="O435" i="1"/>
  <c r="O436" i="1"/>
  <c r="O437" i="1"/>
  <c r="O438" i="1"/>
  <c r="O439" i="1"/>
  <c r="O440" i="1"/>
  <c r="O442" i="1"/>
  <c r="O443" i="1"/>
  <c r="O444" i="1"/>
  <c r="O445" i="1"/>
  <c r="O446" i="1"/>
  <c r="O447" i="1"/>
  <c r="O448" i="1"/>
  <c r="O449" i="1"/>
  <c r="O450" i="1"/>
  <c r="O452" i="1"/>
  <c r="O453" i="1"/>
  <c r="O454" i="1"/>
  <c r="O455" i="1"/>
  <c r="O456" i="1"/>
  <c r="O457" i="1"/>
  <c r="O458" i="1"/>
  <c r="O459" i="1"/>
  <c r="O460" i="1"/>
  <c r="O462" i="1"/>
  <c r="O463" i="1"/>
  <c r="O464" i="1"/>
  <c r="O465" i="1"/>
  <c r="O466" i="1"/>
  <c r="O467" i="1"/>
  <c r="O468" i="1"/>
  <c r="O469" i="1"/>
  <c r="O470" i="1"/>
  <c r="O472" i="1"/>
  <c r="O473" i="1"/>
  <c r="O474" i="1"/>
  <c r="O475" i="1"/>
  <c r="O476" i="1"/>
  <c r="O477" i="1"/>
  <c r="O478" i="1"/>
  <c r="O479" i="1"/>
  <c r="O480" i="1"/>
  <c r="O482" i="1"/>
  <c r="O483" i="1"/>
  <c r="O484" i="1"/>
  <c r="O485" i="1"/>
  <c r="O486" i="1"/>
  <c r="O487" i="1"/>
  <c r="O488" i="1"/>
  <c r="O489" i="1"/>
  <c r="O490" i="1"/>
  <c r="O492" i="1"/>
  <c r="O493" i="1"/>
  <c r="O494" i="1"/>
  <c r="O495" i="1"/>
  <c r="O496" i="1"/>
  <c r="O497" i="1"/>
  <c r="O498" i="1"/>
  <c r="O499" i="1"/>
  <c r="O500" i="1"/>
  <c r="O502" i="1"/>
  <c r="O503" i="1"/>
  <c r="O504" i="1"/>
  <c r="O505" i="1"/>
  <c r="O506" i="1"/>
  <c r="O507" i="1"/>
  <c r="O508" i="1"/>
  <c r="O509" i="1"/>
  <c r="O510" i="1"/>
  <c r="O512" i="1"/>
  <c r="O513" i="1"/>
  <c r="O514" i="1"/>
  <c r="O515" i="1"/>
  <c r="O516" i="1"/>
  <c r="O517" i="1"/>
  <c r="O518" i="1"/>
  <c r="O519" i="1"/>
  <c r="O520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2" i="1"/>
  <c r="O543" i="1"/>
  <c r="O544" i="1"/>
  <c r="O545" i="1"/>
  <c r="O546" i="1"/>
  <c r="O547" i="1"/>
  <c r="O548" i="1"/>
  <c r="O549" i="1"/>
  <c r="O550" i="1"/>
  <c r="O552" i="1"/>
  <c r="O553" i="1"/>
  <c r="O554" i="1"/>
  <c r="O555" i="1"/>
  <c r="O556" i="1"/>
  <c r="O557" i="1"/>
  <c r="O558" i="1"/>
  <c r="O559" i="1"/>
  <c r="O560" i="1"/>
  <c r="O562" i="1"/>
  <c r="O563" i="1"/>
  <c r="O564" i="1"/>
  <c r="O565" i="1"/>
  <c r="O566" i="1"/>
  <c r="O567" i="1"/>
  <c r="O568" i="1"/>
  <c r="O569" i="1"/>
  <c r="O570" i="1"/>
  <c r="O572" i="1"/>
  <c r="O573" i="1"/>
  <c r="O574" i="1"/>
  <c r="O575" i="1"/>
  <c r="O576" i="1"/>
  <c r="O577" i="1"/>
  <c r="O578" i="1"/>
  <c r="O579" i="1"/>
  <c r="O580" i="1"/>
  <c r="O582" i="1"/>
  <c r="O583" i="1"/>
  <c r="O584" i="1"/>
  <c r="O585" i="1"/>
  <c r="O586" i="1"/>
  <c r="O587" i="1"/>
  <c r="O588" i="1"/>
  <c r="O589" i="1"/>
  <c r="O590" i="1"/>
  <c r="O592" i="1"/>
  <c r="O593" i="1"/>
  <c r="O594" i="1"/>
  <c r="O595" i="1"/>
  <c r="O596" i="1"/>
  <c r="O597" i="1"/>
  <c r="O598" i="1"/>
  <c r="O599" i="1"/>
  <c r="O600" i="1"/>
  <c r="O602" i="1"/>
  <c r="O603" i="1"/>
  <c r="O604" i="1"/>
  <c r="O605" i="1"/>
  <c r="O606" i="1"/>
  <c r="O607" i="1"/>
  <c r="O608" i="1"/>
  <c r="O609" i="1"/>
  <c r="O610" i="1"/>
  <c r="O612" i="1"/>
  <c r="O613" i="1"/>
  <c r="O614" i="1"/>
  <c r="O615" i="1"/>
  <c r="O616" i="1"/>
  <c r="O617" i="1"/>
  <c r="O618" i="1"/>
  <c r="O619" i="1"/>
  <c r="O620" i="1"/>
  <c r="O622" i="1"/>
  <c r="O623" i="1"/>
  <c r="O624" i="1"/>
  <c r="O625" i="1"/>
  <c r="O626" i="1"/>
  <c r="O627" i="1"/>
  <c r="O628" i="1"/>
  <c r="O629" i="1"/>
  <c r="O630" i="1"/>
  <c r="O632" i="1"/>
  <c r="O633" i="1"/>
  <c r="O634" i="1"/>
  <c r="O635" i="1"/>
  <c r="O636" i="1"/>
  <c r="O637" i="1"/>
  <c r="O638" i="1"/>
  <c r="O639" i="1"/>
  <c r="O640" i="1"/>
  <c r="O642" i="1"/>
  <c r="O643" i="1"/>
  <c r="O644" i="1"/>
  <c r="O645" i="1"/>
  <c r="O646" i="1"/>
  <c r="O647" i="1"/>
  <c r="O648" i="1"/>
  <c r="O649" i="1"/>
  <c r="O650" i="1"/>
  <c r="O652" i="1"/>
  <c r="O653" i="1"/>
  <c r="O654" i="1"/>
  <c r="O655" i="1"/>
  <c r="O656" i="1"/>
  <c r="O657" i="1"/>
  <c r="O658" i="1"/>
  <c r="O659" i="1"/>
  <c r="O660" i="1"/>
  <c r="O662" i="1"/>
  <c r="O663" i="1"/>
  <c r="O664" i="1"/>
  <c r="O665" i="1"/>
  <c r="O666" i="1"/>
  <c r="O667" i="1"/>
  <c r="O668" i="1"/>
  <c r="O669" i="1"/>
  <c r="O670" i="1"/>
  <c r="O672" i="1"/>
  <c r="O673" i="1"/>
  <c r="O674" i="1"/>
  <c r="O675" i="1"/>
  <c r="O676" i="1"/>
  <c r="O677" i="1"/>
  <c r="O678" i="1"/>
  <c r="O679" i="1"/>
  <c r="O680" i="1"/>
  <c r="O682" i="1"/>
  <c r="O683" i="1"/>
  <c r="O684" i="1"/>
  <c r="O685" i="1"/>
  <c r="O686" i="1"/>
  <c r="O687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2" i="1"/>
  <c r="O703" i="1"/>
  <c r="O704" i="1"/>
  <c r="O705" i="1"/>
  <c r="O706" i="1"/>
  <c r="O707" i="1"/>
  <c r="O708" i="1"/>
  <c r="O709" i="1"/>
  <c r="O710" i="1"/>
  <c r="O712" i="1"/>
  <c r="O713" i="1"/>
  <c r="O714" i="1"/>
  <c r="O715" i="1"/>
  <c r="O716" i="1"/>
  <c r="O717" i="1"/>
  <c r="O718" i="1"/>
  <c r="O719" i="1"/>
  <c r="O720" i="1"/>
  <c r="O722" i="1"/>
  <c r="O723" i="1"/>
  <c r="O724" i="1"/>
  <c r="O725" i="1"/>
  <c r="O726" i="1"/>
  <c r="O727" i="1"/>
  <c r="O728" i="1"/>
  <c r="O729" i="1"/>
  <c r="O730" i="1"/>
  <c r="O732" i="1"/>
  <c r="O733" i="1"/>
  <c r="O734" i="1"/>
  <c r="O735" i="1"/>
  <c r="O736" i="1"/>
  <c r="O737" i="1"/>
  <c r="O738" i="1"/>
  <c r="O739" i="1"/>
  <c r="O740" i="1"/>
  <c r="O742" i="1"/>
  <c r="O743" i="1"/>
  <c r="O744" i="1"/>
  <c r="O745" i="1"/>
  <c r="O746" i="1"/>
  <c r="O747" i="1"/>
  <c r="O748" i="1"/>
  <c r="O749" i="1"/>
  <c r="O750" i="1"/>
  <c r="O752" i="1"/>
  <c r="O753" i="1"/>
  <c r="O754" i="1"/>
  <c r="O755" i="1"/>
  <c r="O756" i="1"/>
  <c r="O757" i="1"/>
  <c r="O758" i="1"/>
  <c r="O759" i="1"/>
  <c r="O760" i="1"/>
  <c r="O762" i="1"/>
  <c r="O763" i="1"/>
  <c r="O764" i="1"/>
  <c r="O765" i="1"/>
  <c r="O766" i="1"/>
  <c r="O767" i="1"/>
  <c r="O768" i="1"/>
  <c r="O769" i="1"/>
  <c r="O770" i="1"/>
  <c r="O772" i="1"/>
  <c r="O773" i="1"/>
  <c r="O774" i="1"/>
  <c r="O775" i="1"/>
  <c r="O776" i="1"/>
  <c r="O777" i="1"/>
  <c r="O778" i="1"/>
  <c r="O779" i="1"/>
  <c r="O780" i="1"/>
  <c r="O782" i="1"/>
  <c r="O783" i="1"/>
  <c r="O784" i="1"/>
  <c r="O785" i="1"/>
  <c r="O786" i="1"/>
  <c r="O787" i="1"/>
  <c r="O788" i="1"/>
  <c r="O789" i="1"/>
  <c r="O790" i="1"/>
  <c r="O792" i="1"/>
  <c r="O793" i="1"/>
  <c r="O794" i="1"/>
  <c r="O795" i="1"/>
  <c r="O796" i="1"/>
  <c r="O797" i="1"/>
  <c r="O798" i="1"/>
  <c r="O799" i="1"/>
  <c r="O800" i="1"/>
  <c r="O802" i="1"/>
  <c r="O803" i="1"/>
  <c r="O804" i="1"/>
  <c r="O805" i="1"/>
  <c r="O806" i="1"/>
  <c r="O807" i="1"/>
  <c r="O808" i="1"/>
  <c r="O809" i="1"/>
  <c r="O810" i="1"/>
  <c r="O812" i="1"/>
  <c r="O813" i="1"/>
  <c r="O814" i="1"/>
  <c r="O815" i="1"/>
  <c r="O816" i="1"/>
  <c r="O817" i="1"/>
  <c r="O818" i="1"/>
  <c r="O819" i="1"/>
  <c r="O820" i="1"/>
  <c r="O822" i="1"/>
  <c r="O823" i="1"/>
  <c r="O824" i="1"/>
  <c r="O825" i="1"/>
  <c r="O826" i="1"/>
  <c r="O827" i="1"/>
  <c r="O828" i="1"/>
  <c r="O829" i="1"/>
  <c r="O830" i="1"/>
  <c r="O832" i="1"/>
  <c r="O833" i="1"/>
  <c r="O834" i="1"/>
  <c r="O835" i="1"/>
  <c r="O836" i="1"/>
  <c r="O837" i="1"/>
  <c r="O838" i="1"/>
  <c r="O839" i="1"/>
  <c r="O840" i="1"/>
  <c r="O842" i="1"/>
  <c r="O843" i="1"/>
  <c r="O844" i="1"/>
  <c r="O845" i="1"/>
  <c r="O846" i="1"/>
  <c r="O847" i="1"/>
  <c r="O848" i="1"/>
  <c r="O849" i="1"/>
  <c r="O850" i="1"/>
  <c r="O852" i="1"/>
  <c r="O853" i="1"/>
  <c r="O854" i="1"/>
  <c r="O855" i="1"/>
  <c r="O856" i="1"/>
  <c r="O857" i="1"/>
  <c r="O858" i="1"/>
  <c r="O859" i="1"/>
  <c r="O860" i="1"/>
  <c r="O862" i="1"/>
  <c r="O863" i="1"/>
  <c r="O864" i="1"/>
  <c r="O865" i="1"/>
  <c r="O866" i="1"/>
  <c r="O867" i="1"/>
  <c r="O868" i="1"/>
  <c r="O869" i="1"/>
  <c r="O870" i="1"/>
  <c r="O872" i="1"/>
  <c r="O873" i="1"/>
  <c r="O874" i="1"/>
  <c r="O875" i="1"/>
  <c r="O876" i="1"/>
  <c r="O877" i="1"/>
  <c r="O878" i="1"/>
  <c r="O879" i="1"/>
  <c r="O880" i="1"/>
  <c r="O882" i="1"/>
  <c r="O883" i="1"/>
  <c r="O884" i="1"/>
  <c r="O885" i="1"/>
  <c r="O886" i="1"/>
  <c r="O887" i="1"/>
  <c r="O888" i="1"/>
  <c r="O889" i="1"/>
  <c r="O890" i="1"/>
  <c r="O892" i="1"/>
  <c r="O893" i="1"/>
  <c r="O894" i="1"/>
  <c r="O895" i="1"/>
  <c r="O896" i="1"/>
  <c r="O897" i="1"/>
  <c r="O898" i="1"/>
  <c r="O899" i="1"/>
  <c r="O900" i="1"/>
  <c r="O902" i="1"/>
  <c r="O903" i="1"/>
  <c r="O904" i="1"/>
  <c r="O905" i="1"/>
  <c r="O906" i="1"/>
  <c r="O907" i="1"/>
  <c r="O908" i="1"/>
  <c r="O909" i="1"/>
  <c r="O910" i="1"/>
  <c r="O912" i="1"/>
  <c r="O913" i="1"/>
  <c r="O914" i="1"/>
  <c r="O915" i="1"/>
  <c r="O916" i="1"/>
  <c r="O917" i="1"/>
  <c r="O918" i="1"/>
  <c r="O919" i="1"/>
  <c r="O920" i="1"/>
  <c r="O922" i="1"/>
  <c r="O923" i="1"/>
  <c r="O924" i="1"/>
  <c r="O925" i="1"/>
  <c r="O926" i="1"/>
  <c r="O927" i="1"/>
  <c r="O928" i="1"/>
  <c r="O929" i="1"/>
  <c r="O930" i="1"/>
  <c r="O932" i="1"/>
  <c r="O933" i="1"/>
  <c r="O934" i="1"/>
  <c r="O935" i="1"/>
  <c r="O936" i="1"/>
  <c r="O937" i="1"/>
  <c r="O938" i="1"/>
  <c r="O939" i="1"/>
  <c r="O940" i="1"/>
  <c r="O942" i="1"/>
  <c r="O943" i="1"/>
  <c r="O944" i="1"/>
  <c r="O945" i="1"/>
  <c r="O946" i="1"/>
  <c r="O947" i="1"/>
  <c r="O948" i="1"/>
  <c r="O949" i="1"/>
  <c r="O950" i="1"/>
  <c r="O952" i="1"/>
  <c r="O953" i="1"/>
  <c r="O954" i="1"/>
  <c r="O955" i="1"/>
  <c r="O956" i="1"/>
  <c r="O957" i="1"/>
  <c r="O958" i="1"/>
  <c r="O959" i="1"/>
  <c r="O960" i="1"/>
  <c r="O962" i="1"/>
  <c r="O963" i="1"/>
  <c r="O964" i="1"/>
  <c r="O965" i="1"/>
  <c r="O966" i="1"/>
  <c r="O967" i="1"/>
  <c r="O968" i="1"/>
  <c r="O969" i="1"/>
  <c r="O970" i="1"/>
  <c r="O972" i="1"/>
  <c r="O973" i="1"/>
  <c r="O974" i="1"/>
  <c r="O975" i="1"/>
  <c r="O976" i="1"/>
  <c r="O977" i="1"/>
  <c r="O978" i="1"/>
  <c r="O979" i="1"/>
  <c r="O980" i="1"/>
  <c r="O982" i="1"/>
  <c r="O983" i="1"/>
  <c r="O984" i="1"/>
  <c r="O985" i="1"/>
  <c r="O986" i="1"/>
  <c r="O987" i="1"/>
  <c r="O988" i="1"/>
  <c r="O989" i="1"/>
  <c r="O990" i="1"/>
  <c r="O992" i="1"/>
  <c r="O993" i="1"/>
  <c r="O994" i="1"/>
  <c r="O995" i="1"/>
  <c r="O996" i="1"/>
  <c r="O997" i="1"/>
  <c r="O998" i="1"/>
  <c r="O999" i="1"/>
  <c r="O1000" i="1"/>
  <c r="O1002" i="1"/>
  <c r="O1003" i="1"/>
  <c r="O1004" i="1"/>
  <c r="O1005" i="1"/>
  <c r="O1006" i="1"/>
  <c r="O1007" i="1"/>
  <c r="O1008" i="1"/>
  <c r="O1009" i="1"/>
  <c r="O1010" i="1"/>
  <c r="O1012" i="1"/>
  <c r="O1013" i="1"/>
  <c r="O1014" i="1"/>
  <c r="O1015" i="1"/>
  <c r="O1016" i="1"/>
  <c r="O1017" i="1"/>
  <c r="O1018" i="1"/>
  <c r="O1019" i="1"/>
  <c r="O1020" i="1"/>
  <c r="O1022" i="1"/>
  <c r="O1023" i="1"/>
  <c r="O1024" i="1"/>
  <c r="O1025" i="1"/>
  <c r="O1026" i="1"/>
  <c r="O1027" i="1"/>
  <c r="O1028" i="1"/>
  <c r="O1029" i="1"/>
  <c r="O1030" i="1"/>
  <c r="O1032" i="1"/>
  <c r="O1033" i="1"/>
  <c r="O1034" i="1"/>
  <c r="O1035" i="1"/>
  <c r="O1036" i="1"/>
  <c r="O1037" i="1"/>
  <c r="O1038" i="1"/>
  <c r="O1039" i="1"/>
  <c r="O1040" i="1"/>
  <c r="O1042" i="1"/>
  <c r="O1043" i="1"/>
  <c r="O1044" i="1"/>
  <c r="O1045" i="1"/>
  <c r="O1046" i="1"/>
  <c r="O1047" i="1"/>
  <c r="O1048" i="1"/>
  <c r="O1049" i="1"/>
  <c r="O1050" i="1"/>
  <c r="O1052" i="1"/>
  <c r="O1053" i="1"/>
  <c r="O1054" i="1"/>
  <c r="O1055" i="1"/>
  <c r="O1056" i="1"/>
  <c r="O1057" i="1"/>
  <c r="O1058" i="1"/>
  <c r="O1059" i="1"/>
  <c r="O1060" i="1"/>
  <c r="O1062" i="1"/>
  <c r="O1063" i="1"/>
  <c r="O1064" i="1"/>
  <c r="O1065" i="1"/>
  <c r="O1066" i="1"/>
  <c r="O1067" i="1"/>
  <c r="O1068" i="1"/>
  <c r="O1069" i="1"/>
  <c r="O1070" i="1"/>
  <c r="O1072" i="1"/>
  <c r="O1073" i="1"/>
  <c r="O1074" i="1"/>
  <c r="O1075" i="1"/>
  <c r="O1076" i="1"/>
  <c r="O1077" i="1"/>
  <c r="O1078" i="1"/>
  <c r="O1079" i="1"/>
  <c r="O1080" i="1"/>
  <c r="O1082" i="1"/>
  <c r="O1083" i="1"/>
  <c r="O1084" i="1"/>
  <c r="O1085" i="1"/>
  <c r="O1086" i="1"/>
  <c r="O1087" i="1"/>
  <c r="O1088" i="1"/>
  <c r="O1089" i="1"/>
  <c r="O1090" i="1"/>
  <c r="O1092" i="1"/>
  <c r="O1093" i="1"/>
  <c r="O1094" i="1"/>
  <c r="O1095" i="1"/>
  <c r="O1096" i="1"/>
  <c r="O1097" i="1"/>
  <c r="O1098" i="1"/>
  <c r="O1099" i="1"/>
  <c r="O1100" i="1"/>
  <c r="O1102" i="1"/>
  <c r="O1103" i="1"/>
  <c r="O1104" i="1"/>
  <c r="O1105" i="1"/>
  <c r="O1106" i="1"/>
  <c r="O1107" i="1"/>
  <c r="O1108" i="1"/>
  <c r="O1109" i="1"/>
  <c r="O1110" i="1"/>
  <c r="O1112" i="1"/>
  <c r="O1113" i="1"/>
  <c r="O1114" i="1"/>
  <c r="O1115" i="1"/>
  <c r="O1116" i="1"/>
  <c r="O1117" i="1"/>
  <c r="O1118" i="1"/>
  <c r="O1119" i="1"/>
  <c r="O1120" i="1"/>
  <c r="O1122" i="1"/>
  <c r="O1123" i="1"/>
  <c r="O1124" i="1"/>
  <c r="O1125" i="1"/>
  <c r="O1126" i="1"/>
  <c r="O1127" i="1"/>
  <c r="O1128" i="1"/>
  <c r="O1129" i="1"/>
  <c r="O1130" i="1"/>
  <c r="O1132" i="1"/>
  <c r="O1133" i="1"/>
  <c r="O1134" i="1"/>
  <c r="O1135" i="1"/>
  <c r="O1136" i="1"/>
  <c r="O1137" i="1"/>
  <c r="O1138" i="1"/>
  <c r="O1139" i="1"/>
  <c r="O1140" i="1"/>
  <c r="O1142" i="1"/>
  <c r="O1143" i="1"/>
  <c r="O1144" i="1"/>
  <c r="O1145" i="1"/>
  <c r="O1146" i="1"/>
  <c r="O1147" i="1"/>
  <c r="O1148" i="1"/>
  <c r="O1149" i="1"/>
  <c r="O1150" i="1"/>
  <c r="O1152" i="1"/>
  <c r="O1153" i="1"/>
  <c r="O1154" i="1"/>
  <c r="O1155" i="1"/>
  <c r="O1156" i="1"/>
  <c r="O1157" i="1"/>
  <c r="O1158" i="1"/>
  <c r="O1159" i="1"/>
  <c r="O1160" i="1"/>
  <c r="O1162" i="1"/>
  <c r="O1163" i="1"/>
  <c r="O1164" i="1"/>
  <c r="O1165" i="1"/>
  <c r="O1166" i="1"/>
  <c r="O1167" i="1"/>
  <c r="O1168" i="1"/>
  <c r="O1169" i="1"/>
  <c r="O1170" i="1"/>
  <c r="O1172" i="1"/>
  <c r="O1173" i="1"/>
  <c r="O1174" i="1"/>
  <c r="O1175" i="1"/>
  <c r="O1176" i="1"/>
  <c r="O1177" i="1"/>
  <c r="O1178" i="1"/>
  <c r="O1179" i="1"/>
  <c r="O1180" i="1"/>
  <c r="O1182" i="1"/>
  <c r="O1183" i="1"/>
  <c r="O1184" i="1"/>
  <c r="O1185" i="1"/>
  <c r="O1186" i="1"/>
  <c r="O1187" i="1"/>
  <c r="O1188" i="1"/>
  <c r="O1189" i="1"/>
  <c r="O1190" i="1"/>
  <c r="O1192" i="1"/>
  <c r="O1193" i="1"/>
  <c r="O1194" i="1"/>
  <c r="O1195" i="1"/>
  <c r="O1196" i="1"/>
  <c r="O1197" i="1"/>
  <c r="O1198" i="1"/>
  <c r="O1199" i="1"/>
  <c r="O1200" i="1"/>
  <c r="O1202" i="1"/>
  <c r="O1203" i="1"/>
  <c r="O1204" i="1"/>
  <c r="O1205" i="1"/>
  <c r="O1206" i="1"/>
  <c r="O1207" i="1"/>
  <c r="O1208" i="1"/>
  <c r="O1209" i="1"/>
  <c r="O1210" i="1"/>
  <c r="O1212" i="1"/>
  <c r="O1213" i="1"/>
  <c r="O1214" i="1"/>
  <c r="O1215" i="1"/>
  <c r="O1216" i="1"/>
  <c r="O1217" i="1"/>
  <c r="O1218" i="1"/>
  <c r="O1219" i="1"/>
  <c r="O1220" i="1"/>
  <c r="O1222" i="1"/>
  <c r="O1223" i="1"/>
  <c r="O1224" i="1"/>
  <c r="O1225" i="1"/>
  <c r="O1226" i="1"/>
  <c r="O1227" i="1"/>
  <c r="O1228" i="1"/>
  <c r="O1229" i="1"/>
  <c r="O1230" i="1"/>
  <c r="O1232" i="1"/>
  <c r="O1233" i="1"/>
  <c r="O1234" i="1"/>
  <c r="O1235" i="1"/>
  <c r="O1236" i="1"/>
  <c r="O1237" i="1"/>
  <c r="O1238" i="1"/>
  <c r="O1239" i="1"/>
  <c r="O1240" i="1"/>
  <c r="O1242" i="1"/>
  <c r="O1243" i="1"/>
  <c r="O1244" i="1"/>
  <c r="O1245" i="1"/>
  <c r="O1246" i="1"/>
  <c r="O1247" i="1"/>
  <c r="O1248" i="1"/>
  <c r="O1249" i="1"/>
  <c r="O1250" i="1"/>
  <c r="O1252" i="1"/>
  <c r="O1253" i="1"/>
  <c r="O1254" i="1"/>
  <c r="O1255" i="1"/>
  <c r="O1256" i="1"/>
  <c r="O1257" i="1"/>
  <c r="O1258" i="1"/>
  <c r="O1259" i="1"/>
  <c r="O1260" i="1"/>
  <c r="O1262" i="1"/>
  <c r="O1263" i="1"/>
  <c r="O1264" i="1"/>
  <c r="O1265" i="1"/>
  <c r="O1266" i="1"/>
  <c r="O1267" i="1"/>
  <c r="O1268" i="1"/>
  <c r="O1269" i="1"/>
  <c r="O1270" i="1"/>
  <c r="O1272" i="1"/>
  <c r="O1273" i="1"/>
  <c r="O1274" i="1"/>
  <c r="O1275" i="1"/>
  <c r="O1276" i="1"/>
  <c r="O1277" i="1"/>
  <c r="O1278" i="1"/>
  <c r="O1279" i="1"/>
  <c r="O1280" i="1"/>
  <c r="O1282" i="1"/>
  <c r="O1283" i="1"/>
  <c r="O1284" i="1"/>
  <c r="O1285" i="1"/>
  <c r="O1286" i="1"/>
  <c r="O1287" i="1"/>
  <c r="O1288" i="1"/>
  <c r="O1289" i="1"/>
  <c r="O1290" i="1"/>
  <c r="O1292" i="1"/>
  <c r="O1293" i="1"/>
  <c r="O1294" i="1"/>
  <c r="O1295" i="1"/>
  <c r="O1296" i="1"/>
  <c r="O1297" i="1"/>
  <c r="O1298" i="1"/>
  <c r="O1299" i="1"/>
  <c r="O1300" i="1"/>
  <c r="O1302" i="1"/>
  <c r="O1303" i="1"/>
  <c r="O1304" i="1"/>
  <c r="O1305" i="1"/>
  <c r="O1306" i="1"/>
  <c r="O1307" i="1"/>
  <c r="O1308" i="1"/>
  <c r="O1309" i="1"/>
  <c r="O1310" i="1"/>
  <c r="O1312" i="1"/>
  <c r="O1313" i="1"/>
  <c r="O1314" i="1"/>
  <c r="O1315" i="1"/>
  <c r="O1316" i="1"/>
  <c r="O1317" i="1"/>
  <c r="O1318" i="1"/>
  <c r="O1319" i="1"/>
  <c r="O1320" i="1"/>
  <c r="O1322" i="1"/>
  <c r="O1323" i="1"/>
  <c r="O1324" i="1"/>
  <c r="O1325" i="1"/>
  <c r="O1326" i="1"/>
  <c r="O1327" i="1"/>
  <c r="O1328" i="1"/>
  <c r="O1329" i="1"/>
  <c r="O1330" i="1"/>
  <c r="O1332" i="1"/>
  <c r="O1333" i="1"/>
  <c r="O1334" i="1"/>
  <c r="O1335" i="1"/>
  <c r="O1336" i="1"/>
  <c r="O1337" i="1"/>
  <c r="O1338" i="1"/>
  <c r="O1339" i="1"/>
  <c r="O1340" i="1"/>
  <c r="O1342" i="1"/>
  <c r="O1343" i="1"/>
  <c r="O1344" i="1"/>
  <c r="O1345" i="1"/>
  <c r="O1346" i="1"/>
  <c r="O1347" i="1"/>
  <c r="O1348" i="1"/>
  <c r="O1349" i="1"/>
  <c r="O1350" i="1"/>
  <c r="O1352" i="1"/>
  <c r="O1353" i="1"/>
  <c r="O1354" i="1"/>
  <c r="O1355" i="1"/>
  <c r="O1356" i="1"/>
  <c r="O1357" i="1"/>
  <c r="O1358" i="1"/>
  <c r="O1359" i="1"/>
  <c r="O1360" i="1"/>
  <c r="O1362" i="1"/>
  <c r="O1363" i="1"/>
  <c r="O1364" i="1"/>
  <c r="O1365" i="1"/>
  <c r="O1366" i="1"/>
  <c r="O1367" i="1"/>
  <c r="O1368" i="1"/>
  <c r="O1369" i="1"/>
  <c r="O1370" i="1"/>
  <c r="O1372" i="1"/>
  <c r="O1373" i="1"/>
  <c r="O1374" i="1"/>
  <c r="O1375" i="1"/>
  <c r="O1376" i="1"/>
  <c r="O1377" i="1"/>
  <c r="O1378" i="1"/>
  <c r="O1379" i="1"/>
  <c r="O1380" i="1"/>
  <c r="O1382" i="1"/>
  <c r="O1383" i="1"/>
  <c r="O1384" i="1"/>
  <c r="O1385" i="1"/>
  <c r="O1386" i="1"/>
  <c r="O1387" i="1"/>
  <c r="O1388" i="1"/>
  <c r="O1389" i="1"/>
  <c r="O1390" i="1"/>
  <c r="O1392" i="1"/>
  <c r="O1393" i="1"/>
  <c r="O1394" i="1"/>
  <c r="O1395" i="1"/>
  <c r="O1396" i="1"/>
  <c r="O1397" i="1"/>
  <c r="O1398" i="1"/>
  <c r="O1399" i="1"/>
  <c r="O1400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8" i="1"/>
  <c r="O1419" i="1"/>
  <c r="O1420" i="1"/>
  <c r="O1422" i="1"/>
  <c r="O1423" i="1"/>
  <c r="O1424" i="1"/>
  <c r="O1425" i="1"/>
  <c r="O1426" i="1"/>
  <c r="O1427" i="1"/>
  <c r="O1428" i="1"/>
  <c r="O1429" i="1"/>
  <c r="O1430" i="1"/>
  <c r="O1432" i="1"/>
  <c r="O1433" i="1"/>
  <c r="O1434" i="1"/>
  <c r="O1435" i="1"/>
  <c r="O1436" i="1"/>
  <c r="O1437" i="1"/>
  <c r="O1438" i="1"/>
  <c r="O1439" i="1"/>
  <c r="O1440" i="1"/>
  <c r="O1442" i="1"/>
  <c r="O1443" i="1"/>
  <c r="O1444" i="1"/>
  <c r="O1445" i="1"/>
  <c r="O1446" i="1"/>
  <c r="O1447" i="1"/>
  <c r="O1448" i="1"/>
  <c r="O1449" i="1"/>
  <c r="O1450" i="1"/>
  <c r="O1452" i="1"/>
  <c r="O1453" i="1"/>
  <c r="O1454" i="1"/>
  <c r="O1455" i="1"/>
  <c r="O1456" i="1"/>
  <c r="O1457" i="1"/>
  <c r="O1458" i="1"/>
  <c r="O1459" i="1"/>
  <c r="O1460" i="1"/>
  <c r="O1462" i="1"/>
  <c r="O1463" i="1"/>
  <c r="O1464" i="1"/>
  <c r="O1465" i="1"/>
  <c r="O1466" i="1"/>
  <c r="O1467" i="1"/>
  <c r="O1468" i="1"/>
  <c r="O1469" i="1"/>
  <c r="O1470" i="1"/>
  <c r="O1472" i="1"/>
  <c r="O1473" i="1"/>
  <c r="O1474" i="1"/>
  <c r="O1475" i="1"/>
  <c r="O1476" i="1"/>
  <c r="O1477" i="1"/>
  <c r="O1478" i="1"/>
  <c r="O1479" i="1"/>
  <c r="O1480" i="1"/>
  <c r="O1482" i="1"/>
  <c r="O1483" i="1"/>
  <c r="O1484" i="1"/>
  <c r="O1485" i="1"/>
  <c r="O1486" i="1"/>
  <c r="O1487" i="1"/>
  <c r="O1488" i="1"/>
  <c r="O1489" i="1"/>
  <c r="O1490" i="1"/>
  <c r="O1492" i="1"/>
  <c r="O1493" i="1"/>
  <c r="O1494" i="1"/>
  <c r="O1495" i="1"/>
  <c r="O1496" i="1"/>
  <c r="O1497" i="1"/>
  <c r="O1498" i="1"/>
  <c r="O1499" i="1"/>
  <c r="O1500" i="1"/>
  <c r="O1502" i="1"/>
  <c r="O1503" i="1"/>
  <c r="O1504" i="1"/>
  <c r="O1505" i="1"/>
  <c r="O1506" i="1"/>
  <c r="O1507" i="1"/>
  <c r="O1508" i="1"/>
  <c r="O1509" i="1"/>
  <c r="O1510" i="1"/>
  <c r="O1512" i="1"/>
  <c r="O1513" i="1"/>
  <c r="O1514" i="1"/>
  <c r="O1515" i="1"/>
  <c r="O1516" i="1"/>
  <c r="O1517" i="1"/>
  <c r="O1518" i="1"/>
  <c r="O1519" i="1"/>
  <c r="O1520" i="1"/>
  <c r="O1522" i="1"/>
  <c r="O1523" i="1"/>
  <c r="O1524" i="1"/>
  <c r="O1525" i="1"/>
  <c r="O1526" i="1"/>
  <c r="O1527" i="1"/>
  <c r="O1528" i="1"/>
  <c r="O1529" i="1"/>
  <c r="O1530" i="1"/>
  <c r="O1532" i="1"/>
  <c r="O1533" i="1"/>
  <c r="O1534" i="1"/>
  <c r="O1535" i="1"/>
  <c r="O1536" i="1"/>
  <c r="O1537" i="1"/>
  <c r="O1538" i="1"/>
  <c r="O1539" i="1"/>
  <c r="O1540" i="1"/>
  <c r="O1542" i="1"/>
  <c r="O1543" i="1"/>
  <c r="O1544" i="1"/>
  <c r="O1545" i="1"/>
  <c r="O1546" i="1"/>
  <c r="O1547" i="1"/>
  <c r="O1548" i="1"/>
  <c r="O1549" i="1"/>
  <c r="O1550" i="1"/>
  <c r="O1552" i="1"/>
  <c r="O1553" i="1"/>
  <c r="O1554" i="1"/>
  <c r="O1555" i="1"/>
  <c r="O1556" i="1"/>
  <c r="O1557" i="1"/>
  <c r="O1558" i="1"/>
  <c r="O1559" i="1"/>
  <c r="O1560" i="1"/>
  <c r="O1562" i="1"/>
  <c r="O1563" i="1"/>
  <c r="O1564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2" i="1"/>
  <c r="O1583" i="1"/>
  <c r="O1584" i="1"/>
  <c r="O1585" i="1"/>
  <c r="O1586" i="1"/>
  <c r="O1587" i="1"/>
  <c r="O1588" i="1"/>
  <c r="O1589" i="1"/>
  <c r="O1590" i="1"/>
  <c r="O1592" i="1"/>
  <c r="O1593" i="1"/>
  <c r="O1594" i="1"/>
  <c r="O1595" i="1"/>
  <c r="O1596" i="1"/>
  <c r="O1597" i="1"/>
  <c r="O1598" i="1"/>
  <c r="O1599" i="1"/>
  <c r="O1600" i="1"/>
  <c r="O1602" i="1"/>
  <c r="O1603" i="1"/>
  <c r="O1604" i="1"/>
  <c r="O1605" i="1"/>
  <c r="O1606" i="1"/>
  <c r="O1607" i="1"/>
  <c r="O1608" i="1"/>
  <c r="O1609" i="1"/>
  <c r="O1610" i="1"/>
  <c r="O1612" i="1"/>
  <c r="O1613" i="1"/>
  <c r="O1614" i="1"/>
  <c r="O1615" i="1"/>
  <c r="O1616" i="1"/>
  <c r="O1617" i="1"/>
  <c r="O1618" i="1"/>
  <c r="O1619" i="1"/>
  <c r="O1620" i="1"/>
  <c r="O1622" i="1"/>
  <c r="O1623" i="1"/>
  <c r="O1624" i="1"/>
  <c r="O1625" i="1"/>
  <c r="O1626" i="1"/>
  <c r="O1627" i="1"/>
  <c r="O1628" i="1"/>
  <c r="O1629" i="1"/>
  <c r="O1630" i="1"/>
  <c r="O1632" i="1"/>
  <c r="O1633" i="1"/>
  <c r="O1634" i="1"/>
  <c r="O1635" i="1"/>
  <c r="O1636" i="1"/>
  <c r="O1637" i="1"/>
  <c r="O1638" i="1"/>
  <c r="O1639" i="1"/>
  <c r="O1640" i="1"/>
  <c r="O1642" i="1"/>
  <c r="O1643" i="1"/>
  <c r="O1644" i="1"/>
  <c r="O1645" i="1"/>
  <c r="O1646" i="1"/>
  <c r="O1647" i="1"/>
  <c r="O1648" i="1"/>
  <c r="O1649" i="1"/>
  <c r="O1650" i="1"/>
  <c r="O1652" i="1"/>
  <c r="O1653" i="1"/>
  <c r="O1654" i="1"/>
  <c r="O1655" i="1"/>
  <c r="O1656" i="1"/>
  <c r="O1657" i="1"/>
  <c r="O1658" i="1"/>
  <c r="O1659" i="1"/>
  <c r="O1660" i="1"/>
  <c r="O1662" i="1"/>
  <c r="O1663" i="1"/>
  <c r="O1664" i="1"/>
  <c r="O1665" i="1"/>
  <c r="O1666" i="1"/>
  <c r="O1667" i="1"/>
  <c r="O1668" i="1"/>
  <c r="O1669" i="1"/>
  <c r="O1670" i="1"/>
  <c r="O1672" i="1"/>
  <c r="O1673" i="1"/>
  <c r="O1674" i="1"/>
  <c r="O1675" i="1"/>
  <c r="O1676" i="1"/>
  <c r="O1677" i="1"/>
  <c r="O1678" i="1"/>
  <c r="O1679" i="1"/>
  <c r="O1680" i="1"/>
  <c r="O1682" i="1"/>
  <c r="O1683" i="1"/>
  <c r="O1684" i="1"/>
  <c r="O1685" i="1"/>
  <c r="O1686" i="1"/>
  <c r="O1687" i="1"/>
  <c r="O1688" i="1"/>
  <c r="O1689" i="1"/>
  <c r="O1690" i="1"/>
  <c r="O1692" i="1"/>
  <c r="O1693" i="1"/>
  <c r="O1694" i="1"/>
  <c r="O1695" i="1"/>
  <c r="O1696" i="1"/>
  <c r="O1697" i="1"/>
  <c r="O1698" i="1"/>
  <c r="O1699" i="1"/>
  <c r="O1700" i="1"/>
  <c r="O1702" i="1"/>
  <c r="O1703" i="1"/>
  <c r="O1704" i="1"/>
  <c r="O1705" i="1"/>
  <c r="O1706" i="1"/>
  <c r="O1707" i="1"/>
  <c r="O1708" i="1"/>
  <c r="O1709" i="1"/>
  <c r="O1710" i="1"/>
  <c r="O1712" i="1"/>
  <c r="O1713" i="1"/>
  <c r="O1714" i="1"/>
  <c r="O1715" i="1"/>
  <c r="O1716" i="1"/>
  <c r="O1717" i="1"/>
  <c r="O1718" i="1"/>
  <c r="O1719" i="1"/>
  <c r="O1720" i="1"/>
  <c r="O1722" i="1"/>
  <c r="O1723" i="1"/>
  <c r="O1724" i="1"/>
  <c r="O1725" i="1"/>
  <c r="O1726" i="1"/>
  <c r="O1727" i="1"/>
  <c r="O1728" i="1"/>
  <c r="O1729" i="1"/>
  <c r="O1730" i="1"/>
  <c r="O1732" i="1"/>
  <c r="O1733" i="1"/>
  <c r="O1734" i="1"/>
  <c r="O1735" i="1"/>
  <c r="O1736" i="1"/>
  <c r="O1737" i="1"/>
  <c r="O1738" i="1"/>
  <c r="O1739" i="1"/>
  <c r="O1740" i="1"/>
  <c r="O1742" i="1"/>
  <c r="O1743" i="1"/>
  <c r="O1744" i="1"/>
  <c r="O1745" i="1"/>
  <c r="O1746" i="1"/>
  <c r="O1747" i="1"/>
  <c r="O1748" i="1"/>
  <c r="O1749" i="1"/>
  <c r="O1750" i="1"/>
  <c r="O1752" i="1"/>
  <c r="O1753" i="1"/>
  <c r="O1754" i="1"/>
  <c r="O1755" i="1"/>
  <c r="O1756" i="1"/>
  <c r="O1757" i="1"/>
  <c r="O1758" i="1"/>
  <c r="O1759" i="1"/>
  <c r="O1760" i="1"/>
  <c r="O1762" i="1"/>
  <c r="O1763" i="1"/>
  <c r="O1764" i="1"/>
  <c r="O1765" i="1"/>
  <c r="O1766" i="1"/>
  <c r="O1767" i="1"/>
  <c r="O1768" i="1"/>
  <c r="O1769" i="1"/>
  <c r="O1770" i="1"/>
  <c r="O1772" i="1"/>
  <c r="O1773" i="1"/>
  <c r="O1774" i="1"/>
  <c r="O1775" i="1"/>
  <c r="O1776" i="1"/>
  <c r="O1777" i="1"/>
  <c r="O1778" i="1"/>
  <c r="O1779" i="1"/>
  <c r="O1780" i="1"/>
  <c r="O1782" i="1"/>
  <c r="O1783" i="1"/>
  <c r="O1784" i="1"/>
  <c r="O1785" i="1"/>
  <c r="O1786" i="1"/>
  <c r="O1787" i="1"/>
  <c r="O1788" i="1"/>
  <c r="O1789" i="1"/>
  <c r="O1790" i="1"/>
  <c r="O1792" i="1"/>
  <c r="O1793" i="1"/>
  <c r="O1794" i="1"/>
  <c r="O1795" i="1"/>
  <c r="O1796" i="1"/>
  <c r="O1797" i="1"/>
  <c r="O1798" i="1"/>
  <c r="O1799" i="1"/>
  <c r="O1800" i="1"/>
  <c r="O1802" i="1"/>
  <c r="O1803" i="1"/>
  <c r="O1804" i="1"/>
  <c r="O1805" i="1"/>
  <c r="O1806" i="1"/>
  <c r="O1807" i="1"/>
  <c r="O1808" i="1"/>
  <c r="O1809" i="1"/>
  <c r="O1810" i="1"/>
  <c r="O1812" i="1"/>
  <c r="O1813" i="1"/>
  <c r="O1814" i="1"/>
  <c r="O1815" i="1"/>
  <c r="O1816" i="1"/>
  <c r="O1817" i="1"/>
  <c r="O1818" i="1"/>
  <c r="O1819" i="1"/>
  <c r="O1820" i="1"/>
  <c r="O1822" i="1"/>
  <c r="O1823" i="1"/>
  <c r="O1824" i="1"/>
  <c r="O1825" i="1"/>
  <c r="O1826" i="1"/>
  <c r="O1827" i="1"/>
  <c r="O1828" i="1"/>
  <c r="O1829" i="1"/>
  <c r="O1830" i="1"/>
  <c r="O1832" i="1"/>
  <c r="O1833" i="1"/>
  <c r="O1834" i="1"/>
  <c r="O1835" i="1"/>
  <c r="O1836" i="1"/>
  <c r="O1837" i="1"/>
  <c r="O1838" i="1"/>
  <c r="O1839" i="1"/>
  <c r="O1840" i="1"/>
  <c r="O1842" i="1"/>
  <c r="O1843" i="1"/>
  <c r="O1844" i="1"/>
  <c r="O1845" i="1"/>
  <c r="O1846" i="1"/>
  <c r="O1847" i="1"/>
  <c r="O1848" i="1"/>
  <c r="O1849" i="1"/>
  <c r="O1850" i="1"/>
  <c r="O1852" i="1"/>
  <c r="O1853" i="1"/>
  <c r="O1854" i="1"/>
  <c r="O1855" i="1"/>
  <c r="O1856" i="1"/>
  <c r="O1857" i="1"/>
  <c r="O1858" i="1"/>
  <c r="O1859" i="1"/>
  <c r="O1860" i="1"/>
  <c r="O1862" i="1"/>
  <c r="O1863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78" i="1"/>
  <c r="O1879" i="1"/>
  <c r="O1880" i="1"/>
  <c r="O1882" i="1"/>
  <c r="O1883" i="1"/>
  <c r="O1884" i="1"/>
  <c r="O1885" i="1"/>
  <c r="O1886" i="1"/>
  <c r="O1887" i="1"/>
  <c r="O1888" i="1"/>
  <c r="O1889" i="1"/>
  <c r="O1890" i="1"/>
  <c r="O1892" i="1"/>
  <c r="O1893" i="1"/>
  <c r="O1894" i="1"/>
  <c r="O1895" i="1"/>
  <c r="O1896" i="1"/>
  <c r="O1897" i="1"/>
  <c r="O1898" i="1"/>
  <c r="O1899" i="1"/>
  <c r="O1900" i="1"/>
  <c r="O1902" i="1"/>
  <c r="O1903" i="1"/>
  <c r="O1904" i="1"/>
  <c r="O1905" i="1"/>
  <c r="O1906" i="1"/>
  <c r="O1907" i="1"/>
  <c r="O1908" i="1"/>
  <c r="O1909" i="1"/>
  <c r="O1910" i="1"/>
  <c r="O1912" i="1"/>
  <c r="O1913" i="1"/>
  <c r="O1914" i="1"/>
  <c r="O1915" i="1"/>
  <c r="O1916" i="1"/>
  <c r="O1917" i="1"/>
  <c r="O1918" i="1"/>
  <c r="O1919" i="1"/>
  <c r="O1920" i="1"/>
  <c r="O1922" i="1"/>
  <c r="O1923" i="1"/>
  <c r="O1924" i="1"/>
  <c r="O1925" i="1"/>
  <c r="O1926" i="1"/>
  <c r="O1927" i="1"/>
  <c r="O1928" i="1"/>
  <c r="O1929" i="1"/>
  <c r="O1930" i="1"/>
  <c r="O1932" i="1"/>
  <c r="O1933" i="1"/>
  <c r="O1934" i="1"/>
  <c r="O1935" i="1"/>
  <c r="O1936" i="1"/>
  <c r="O1937" i="1"/>
  <c r="O1938" i="1"/>
  <c r="O1939" i="1"/>
  <c r="O1940" i="1"/>
  <c r="O1942" i="1"/>
  <c r="O1943" i="1"/>
  <c r="O1944" i="1"/>
  <c r="O1945" i="1"/>
  <c r="O1946" i="1"/>
  <c r="O1947" i="1"/>
  <c r="O1948" i="1"/>
  <c r="O1949" i="1"/>
  <c r="O1950" i="1"/>
  <c r="O1952" i="1"/>
  <c r="O1953" i="1"/>
  <c r="O1954" i="1"/>
  <c r="O1955" i="1"/>
  <c r="O1956" i="1"/>
  <c r="O1957" i="1"/>
  <c r="O1958" i="1"/>
  <c r="O1959" i="1"/>
  <c r="O1960" i="1"/>
  <c r="O1962" i="1"/>
  <c r="O1963" i="1"/>
  <c r="O1964" i="1"/>
  <c r="O1965" i="1"/>
  <c r="O1966" i="1"/>
  <c r="O1967" i="1"/>
  <c r="O1968" i="1"/>
  <c r="O1969" i="1"/>
  <c r="O1970" i="1"/>
  <c r="O1972" i="1"/>
  <c r="O1973" i="1"/>
  <c r="O1974" i="1"/>
  <c r="O1975" i="1"/>
  <c r="O1976" i="1"/>
  <c r="O1977" i="1"/>
  <c r="O1978" i="1"/>
  <c r="O1979" i="1"/>
  <c r="O1980" i="1"/>
  <c r="O1982" i="1"/>
  <c r="O1983" i="1"/>
  <c r="O1984" i="1"/>
  <c r="O1985" i="1"/>
  <c r="O1986" i="1"/>
  <c r="O1987" i="1"/>
  <c r="O1988" i="1"/>
  <c r="O1989" i="1"/>
  <c r="O1990" i="1"/>
  <c r="O1992" i="1"/>
  <c r="O1993" i="1"/>
  <c r="O1994" i="1"/>
  <c r="O1995" i="1"/>
  <c r="O1996" i="1"/>
  <c r="O1997" i="1"/>
  <c r="O1998" i="1"/>
  <c r="O1999" i="1"/>
  <c r="O2000" i="1"/>
  <c r="O2002" i="1"/>
  <c r="O2003" i="1"/>
  <c r="O2004" i="1"/>
  <c r="O2005" i="1"/>
  <c r="O2006" i="1"/>
  <c r="O2007" i="1"/>
  <c r="O2008" i="1"/>
  <c r="O2009" i="1"/>
  <c r="O2010" i="1"/>
  <c r="O2012" i="1"/>
  <c r="O2013" i="1"/>
  <c r="O2014" i="1"/>
  <c r="O2015" i="1"/>
  <c r="O2016" i="1"/>
  <c r="O2017" i="1"/>
  <c r="O2018" i="1"/>
  <c r="O2019" i="1"/>
  <c r="O2020" i="1"/>
  <c r="O2022" i="1"/>
  <c r="O2023" i="1"/>
  <c r="O2024" i="1"/>
  <c r="O2025" i="1"/>
  <c r="O2026" i="1"/>
  <c r="O2027" i="1"/>
  <c r="O2028" i="1"/>
  <c r="O2029" i="1"/>
  <c r="O2030" i="1"/>
  <c r="O2032" i="1"/>
  <c r="O2033" i="1"/>
  <c r="O2034" i="1"/>
  <c r="O2035" i="1"/>
  <c r="O2036" i="1"/>
  <c r="O2037" i="1"/>
  <c r="O2038" i="1"/>
  <c r="O2039" i="1"/>
  <c r="O2040" i="1"/>
  <c r="O2042" i="1"/>
  <c r="O2043" i="1"/>
  <c r="O2044" i="1"/>
  <c r="O2045" i="1"/>
  <c r="O2046" i="1"/>
  <c r="O2047" i="1"/>
  <c r="O2048" i="1"/>
  <c r="O2049" i="1"/>
  <c r="O2050" i="1"/>
  <c r="O2052" i="1"/>
  <c r="O2053" i="1"/>
  <c r="O2054" i="1"/>
  <c r="O2055" i="1"/>
  <c r="O2056" i="1"/>
  <c r="O2057" i="1"/>
  <c r="O2058" i="1"/>
  <c r="O2059" i="1"/>
  <c r="O2060" i="1"/>
  <c r="O2062" i="1"/>
  <c r="O2063" i="1"/>
  <c r="O2064" i="1"/>
  <c r="O2065" i="1"/>
  <c r="O2066" i="1"/>
  <c r="O2067" i="1"/>
  <c r="O2068" i="1"/>
  <c r="O2069" i="1"/>
  <c r="O2070" i="1"/>
  <c r="O2072" i="1"/>
  <c r="O2073" i="1"/>
  <c r="O2074" i="1"/>
  <c r="O2075" i="1"/>
  <c r="O2076" i="1"/>
  <c r="O2077" i="1"/>
  <c r="O2078" i="1"/>
  <c r="O2079" i="1"/>
  <c r="O2080" i="1"/>
  <c r="O2082" i="1"/>
  <c r="O2083" i="1"/>
  <c r="O2084" i="1"/>
  <c r="O2085" i="1"/>
  <c r="O2086" i="1"/>
  <c r="O2087" i="1"/>
  <c r="O2088" i="1"/>
  <c r="O2089" i="1"/>
  <c r="O2090" i="1"/>
  <c r="O2092" i="1"/>
  <c r="O2093" i="1"/>
  <c r="O2094" i="1"/>
  <c r="O2095" i="1"/>
  <c r="O2096" i="1"/>
  <c r="O2097" i="1"/>
  <c r="O2098" i="1"/>
  <c r="O2099" i="1"/>
  <c r="O2100" i="1"/>
  <c r="O2102" i="1"/>
  <c r="O2103" i="1"/>
  <c r="O2104" i="1"/>
  <c r="O2105" i="1"/>
  <c r="O2106" i="1"/>
  <c r="O2107" i="1"/>
  <c r="O2108" i="1"/>
  <c r="O2109" i="1"/>
  <c r="O2110" i="1"/>
  <c r="O2112" i="1"/>
  <c r="O2113" i="1"/>
  <c r="O2114" i="1"/>
  <c r="O2115" i="1"/>
  <c r="O2116" i="1"/>
  <c r="O2117" i="1"/>
  <c r="O2118" i="1"/>
  <c r="O2119" i="1"/>
  <c r="O2120" i="1"/>
  <c r="O2122" i="1"/>
  <c r="O2123" i="1"/>
  <c r="O2124" i="1"/>
  <c r="O2125" i="1"/>
  <c r="O2126" i="1"/>
  <c r="O2127" i="1"/>
  <c r="O2128" i="1"/>
  <c r="O2129" i="1"/>
  <c r="O2130" i="1"/>
  <c r="O2132" i="1"/>
  <c r="O2133" i="1"/>
  <c r="O2134" i="1"/>
  <c r="O2135" i="1"/>
  <c r="O2136" i="1"/>
  <c r="O2137" i="1"/>
  <c r="O2138" i="1"/>
  <c r="O2139" i="1"/>
  <c r="O2140" i="1"/>
  <c r="O2142" i="1"/>
  <c r="O2143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2" i="1"/>
  <c r="O2163" i="1"/>
  <c r="O2164" i="1"/>
  <c r="O2165" i="1"/>
  <c r="O2166" i="1"/>
  <c r="O2167" i="1"/>
  <c r="O2168" i="1"/>
  <c r="O2169" i="1"/>
  <c r="O2170" i="1"/>
  <c r="O2172" i="1"/>
  <c r="O2173" i="1"/>
  <c r="O2174" i="1"/>
  <c r="O2175" i="1"/>
  <c r="O2176" i="1"/>
  <c r="O2177" i="1"/>
  <c r="O2178" i="1"/>
  <c r="O2179" i="1"/>
  <c r="O2180" i="1"/>
  <c r="O2182" i="1"/>
  <c r="O2183" i="1"/>
  <c r="O2184" i="1"/>
  <c r="O2185" i="1"/>
  <c r="O2186" i="1"/>
  <c r="O2187" i="1"/>
  <c r="O2188" i="1"/>
  <c r="O2189" i="1"/>
  <c r="O2190" i="1"/>
  <c r="O2192" i="1"/>
  <c r="O2193" i="1"/>
  <c r="O2194" i="1"/>
  <c r="O2195" i="1"/>
  <c r="O2196" i="1"/>
  <c r="O2197" i="1"/>
  <c r="O2198" i="1"/>
  <c r="O2199" i="1"/>
  <c r="O2200" i="1"/>
  <c r="O2202" i="1"/>
  <c r="O2203" i="1"/>
  <c r="O2204" i="1"/>
  <c r="O2205" i="1"/>
  <c r="O2206" i="1"/>
  <c r="O2207" i="1"/>
  <c r="O2208" i="1"/>
  <c r="O2209" i="1"/>
  <c r="O2210" i="1"/>
  <c r="O2212" i="1"/>
  <c r="O2213" i="1"/>
  <c r="O2214" i="1"/>
  <c r="O2215" i="1"/>
  <c r="O2216" i="1"/>
  <c r="O2217" i="1"/>
  <c r="O2218" i="1"/>
  <c r="O2219" i="1"/>
  <c r="O2220" i="1"/>
  <c r="O2222" i="1"/>
  <c r="O2223" i="1"/>
  <c r="O2224" i="1"/>
  <c r="O2225" i="1"/>
  <c r="O2226" i="1"/>
  <c r="O2227" i="1"/>
  <c r="O2228" i="1"/>
  <c r="O2229" i="1"/>
  <c r="O2230" i="1"/>
  <c r="O2232" i="1"/>
  <c r="O2233" i="1"/>
  <c r="O2234" i="1"/>
  <c r="O2235" i="1"/>
  <c r="O2236" i="1"/>
  <c r="O2237" i="1"/>
  <c r="O2238" i="1"/>
  <c r="O2239" i="1"/>
  <c r="O2240" i="1"/>
  <c r="O2242" i="1"/>
  <c r="O2243" i="1"/>
  <c r="O2244" i="1"/>
  <c r="O2245" i="1"/>
  <c r="O2246" i="1"/>
  <c r="O2247" i="1"/>
  <c r="O2248" i="1"/>
  <c r="O2249" i="1"/>
  <c r="O2250" i="1"/>
  <c r="O2252" i="1"/>
  <c r="O2253" i="1"/>
  <c r="O2254" i="1"/>
  <c r="O2255" i="1"/>
  <c r="O2256" i="1"/>
  <c r="O2257" i="1"/>
  <c r="O2258" i="1"/>
  <c r="O2259" i="1"/>
  <c r="O2260" i="1"/>
  <c r="O2262" i="1"/>
  <c r="O2263" i="1"/>
  <c r="O2264" i="1"/>
  <c r="O2265" i="1"/>
  <c r="O2266" i="1"/>
  <c r="O2267" i="1"/>
  <c r="O2268" i="1"/>
  <c r="O2269" i="1"/>
  <c r="O2270" i="1"/>
  <c r="O2272" i="1"/>
  <c r="O2273" i="1"/>
  <c r="O2274" i="1"/>
  <c r="O2275" i="1"/>
  <c r="O2276" i="1"/>
  <c r="O2277" i="1"/>
  <c r="O2278" i="1"/>
  <c r="O2279" i="1"/>
  <c r="O2280" i="1"/>
  <c r="O2282" i="1"/>
  <c r="O2283" i="1"/>
  <c r="O2284" i="1"/>
  <c r="O2285" i="1"/>
  <c r="O2286" i="1"/>
  <c r="O2287" i="1"/>
  <c r="O2288" i="1"/>
  <c r="O2289" i="1"/>
  <c r="O2290" i="1"/>
  <c r="O2292" i="1"/>
  <c r="O2293" i="1"/>
  <c r="O2294" i="1"/>
  <c r="O2295" i="1"/>
  <c r="O2296" i="1"/>
  <c r="O2297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2" i="1"/>
  <c r="O2313" i="1"/>
  <c r="O2314" i="1"/>
  <c r="O2315" i="1"/>
  <c r="O2316" i="1"/>
  <c r="O2317" i="1"/>
  <c r="O2318" i="1"/>
  <c r="O2319" i="1"/>
  <c r="O2320" i="1"/>
  <c r="O2322" i="1"/>
  <c r="O2323" i="1"/>
  <c r="O2324" i="1"/>
  <c r="O2325" i="1"/>
  <c r="O2326" i="1"/>
  <c r="O2327" i="1"/>
  <c r="O2328" i="1"/>
  <c r="O2329" i="1"/>
  <c r="O2330" i="1"/>
  <c r="O2332" i="1"/>
  <c r="O2333" i="1"/>
  <c r="O2334" i="1"/>
  <c r="O2335" i="1"/>
  <c r="O2336" i="1"/>
  <c r="O2337" i="1"/>
  <c r="O2338" i="1"/>
  <c r="O2339" i="1"/>
  <c r="O2340" i="1"/>
  <c r="O2342" i="1"/>
  <c r="O2343" i="1"/>
  <c r="O2344" i="1"/>
  <c r="O2345" i="1"/>
  <c r="O2346" i="1"/>
  <c r="O2347" i="1"/>
  <c r="O2348" i="1"/>
  <c r="O2349" i="1"/>
  <c r="O2350" i="1"/>
  <c r="O2352" i="1"/>
  <c r="O2353" i="1"/>
  <c r="O2354" i="1"/>
  <c r="O2355" i="1"/>
  <c r="O2356" i="1"/>
  <c r="O2357" i="1"/>
  <c r="O2358" i="1"/>
  <c r="O2359" i="1"/>
  <c r="O2360" i="1"/>
  <c r="O2362" i="1"/>
  <c r="O2363" i="1"/>
  <c r="O2364" i="1"/>
  <c r="O2365" i="1"/>
  <c r="O2366" i="1"/>
  <c r="O2367" i="1"/>
  <c r="O2368" i="1"/>
  <c r="O2369" i="1"/>
  <c r="O2370" i="1"/>
  <c r="O2372" i="1"/>
  <c r="O2373" i="1"/>
  <c r="O2374" i="1"/>
  <c r="O2375" i="1"/>
  <c r="O2376" i="1"/>
  <c r="O2377" i="1"/>
  <c r="O2378" i="1"/>
  <c r="O2379" i="1"/>
  <c r="O2380" i="1"/>
  <c r="O2382" i="1"/>
  <c r="O2383" i="1"/>
  <c r="O2384" i="1"/>
  <c r="O2385" i="1"/>
  <c r="O2386" i="1"/>
  <c r="O2387" i="1"/>
  <c r="O2388" i="1"/>
  <c r="O2389" i="1"/>
  <c r="O2390" i="1"/>
  <c r="O2392" i="1"/>
  <c r="O2393" i="1"/>
  <c r="O2394" i="1"/>
  <c r="O2395" i="1"/>
  <c r="O2396" i="1"/>
  <c r="O2397" i="1"/>
  <c r="O2398" i="1"/>
  <c r="O2399" i="1"/>
  <c r="O2400" i="1"/>
  <c r="O2402" i="1"/>
  <c r="O2403" i="1"/>
  <c r="O2404" i="1"/>
  <c r="O2405" i="1"/>
  <c r="O2406" i="1"/>
  <c r="O2407" i="1"/>
  <c r="O2408" i="1"/>
  <c r="O2409" i="1"/>
  <c r="O2410" i="1"/>
  <c r="O2412" i="1"/>
  <c r="O2413" i="1"/>
  <c r="O2414" i="1"/>
  <c r="O2415" i="1"/>
  <c r="O2416" i="1"/>
  <c r="O242" i="1"/>
  <c r="AS2" i="1"/>
  <c r="AS3" i="1"/>
  <c r="K38" i="7"/>
  <c r="N37" i="7"/>
  <c r="AT2" i="1"/>
  <c r="J253" i="1"/>
  <c r="J263" i="1"/>
  <c r="J273" i="1"/>
  <c r="J283" i="1"/>
  <c r="J293" i="1"/>
  <c r="J303" i="1"/>
  <c r="J313" i="1"/>
  <c r="J323" i="1"/>
  <c r="J333" i="1"/>
  <c r="J343" i="1"/>
  <c r="J353" i="1"/>
  <c r="J363" i="1"/>
  <c r="J373" i="1"/>
  <c r="J383" i="1"/>
  <c r="J393" i="1"/>
  <c r="J403" i="1"/>
  <c r="J413" i="1"/>
  <c r="J423" i="1"/>
  <c r="J433" i="1"/>
  <c r="J443" i="1"/>
  <c r="J453" i="1"/>
  <c r="J463" i="1"/>
  <c r="J473" i="1"/>
  <c r="J483" i="1"/>
  <c r="J493" i="1"/>
  <c r="J503" i="1"/>
  <c r="J513" i="1"/>
  <c r="J523" i="1"/>
  <c r="J533" i="1"/>
  <c r="J543" i="1"/>
  <c r="J553" i="1"/>
  <c r="J563" i="1"/>
  <c r="J573" i="1"/>
  <c r="J583" i="1"/>
  <c r="J593" i="1"/>
  <c r="J603" i="1"/>
  <c r="J613" i="1"/>
  <c r="J623" i="1"/>
  <c r="J633" i="1"/>
  <c r="J643" i="1"/>
  <c r="J653" i="1"/>
  <c r="J663" i="1"/>
  <c r="J673" i="1"/>
  <c r="J683" i="1"/>
  <c r="J693" i="1"/>
  <c r="J703" i="1"/>
  <c r="J713" i="1"/>
  <c r="J723" i="1"/>
  <c r="J733" i="1"/>
  <c r="J743" i="1"/>
  <c r="J753" i="1"/>
  <c r="J763" i="1"/>
  <c r="J773" i="1"/>
  <c r="J783" i="1"/>
  <c r="J793" i="1"/>
  <c r="J803" i="1"/>
  <c r="J813" i="1"/>
  <c r="J823" i="1"/>
  <c r="J833" i="1"/>
  <c r="J843" i="1"/>
  <c r="J853" i="1"/>
  <c r="J863" i="1"/>
  <c r="J873" i="1"/>
  <c r="J883" i="1"/>
  <c r="J893" i="1"/>
  <c r="J903" i="1"/>
  <c r="J913" i="1"/>
  <c r="J923" i="1"/>
  <c r="J933" i="1"/>
  <c r="J943" i="1"/>
  <c r="J953" i="1"/>
  <c r="J963" i="1"/>
  <c r="J973" i="1"/>
  <c r="J983" i="1"/>
  <c r="J993" i="1"/>
  <c r="J1003" i="1"/>
  <c r="J1013" i="1"/>
  <c r="J1023" i="1"/>
  <c r="J1033" i="1"/>
  <c r="J1043" i="1"/>
  <c r="J1053" i="1"/>
  <c r="J1063" i="1"/>
  <c r="J1073" i="1"/>
  <c r="J1083" i="1"/>
  <c r="J1093" i="1"/>
  <c r="J1103" i="1"/>
  <c r="J1113" i="1"/>
  <c r="J1123" i="1"/>
  <c r="J1133" i="1"/>
  <c r="J1143" i="1"/>
  <c r="J1153" i="1"/>
  <c r="J1163" i="1"/>
  <c r="J1173" i="1"/>
  <c r="J1183" i="1"/>
  <c r="J1193" i="1"/>
  <c r="J1203" i="1"/>
  <c r="J1213" i="1"/>
  <c r="J1223" i="1"/>
  <c r="J1233" i="1"/>
  <c r="J1243" i="1"/>
  <c r="J1253" i="1"/>
  <c r="J1263" i="1"/>
  <c r="J1273" i="1"/>
  <c r="J1283" i="1"/>
  <c r="J1293" i="1"/>
  <c r="J1303" i="1"/>
  <c r="J1313" i="1"/>
  <c r="J1323" i="1"/>
  <c r="J1333" i="1"/>
  <c r="J1343" i="1"/>
  <c r="J1353" i="1"/>
  <c r="J1363" i="1"/>
  <c r="J1373" i="1"/>
  <c r="J1383" i="1"/>
  <c r="J1393" i="1"/>
  <c r="J1403" i="1"/>
  <c r="J1413" i="1"/>
  <c r="J1423" i="1"/>
  <c r="J1433" i="1"/>
  <c r="J1443" i="1"/>
  <c r="J1453" i="1"/>
  <c r="J1463" i="1"/>
  <c r="J1473" i="1"/>
  <c r="J1483" i="1"/>
  <c r="J1493" i="1"/>
  <c r="J1503" i="1"/>
  <c r="J1513" i="1"/>
  <c r="J1523" i="1"/>
  <c r="J1533" i="1"/>
  <c r="J1543" i="1"/>
  <c r="J1553" i="1"/>
  <c r="J1563" i="1"/>
  <c r="J1573" i="1"/>
  <c r="J1583" i="1"/>
  <c r="J1593" i="1"/>
  <c r="J1603" i="1"/>
  <c r="J1613" i="1"/>
  <c r="J1623" i="1"/>
  <c r="J1633" i="1"/>
  <c r="J1643" i="1"/>
  <c r="J1653" i="1"/>
  <c r="J1663" i="1"/>
  <c r="J1673" i="1"/>
  <c r="J1683" i="1"/>
  <c r="J1693" i="1"/>
  <c r="J1703" i="1"/>
  <c r="J1713" i="1"/>
  <c r="J1723" i="1"/>
  <c r="J1733" i="1"/>
  <c r="J1743" i="1"/>
  <c r="J1753" i="1"/>
  <c r="J1763" i="1"/>
  <c r="J1773" i="1"/>
  <c r="J1783" i="1"/>
  <c r="J1793" i="1"/>
  <c r="J1803" i="1"/>
  <c r="J1813" i="1"/>
  <c r="J1823" i="1"/>
  <c r="J1833" i="1"/>
  <c r="J1843" i="1"/>
  <c r="J1853" i="1"/>
  <c r="J1863" i="1"/>
  <c r="J1873" i="1"/>
  <c r="J1883" i="1"/>
  <c r="J1893" i="1"/>
  <c r="J1903" i="1"/>
  <c r="J1913" i="1"/>
  <c r="J1923" i="1"/>
  <c r="J1933" i="1"/>
  <c r="J1943" i="1"/>
  <c r="J1953" i="1"/>
  <c r="J1963" i="1"/>
  <c r="J1973" i="1"/>
  <c r="J1983" i="1"/>
  <c r="J1993" i="1"/>
  <c r="J2003" i="1"/>
  <c r="J2013" i="1"/>
  <c r="J2023" i="1"/>
  <c r="J2033" i="1"/>
  <c r="J2043" i="1"/>
  <c r="J2053" i="1"/>
  <c r="J2063" i="1"/>
  <c r="J2073" i="1"/>
  <c r="J2083" i="1"/>
  <c r="J2093" i="1"/>
  <c r="J2103" i="1"/>
  <c r="J2113" i="1"/>
  <c r="J2123" i="1"/>
  <c r="J2133" i="1"/>
  <c r="J2143" i="1"/>
  <c r="J2153" i="1"/>
  <c r="J2163" i="1"/>
  <c r="J2173" i="1"/>
  <c r="J2183" i="1"/>
  <c r="J2193" i="1"/>
  <c r="J2203" i="1"/>
  <c r="J2213" i="1"/>
  <c r="J2223" i="1"/>
  <c r="J2233" i="1"/>
  <c r="J2243" i="1"/>
  <c r="J2253" i="1"/>
  <c r="J2263" i="1"/>
  <c r="J2273" i="1"/>
  <c r="J2283" i="1"/>
  <c r="J2293" i="1"/>
  <c r="J2303" i="1"/>
  <c r="J2313" i="1"/>
  <c r="J2323" i="1"/>
  <c r="J2333" i="1"/>
  <c r="J2343" i="1"/>
  <c r="J2353" i="1"/>
  <c r="J2363" i="1"/>
  <c r="J2373" i="1"/>
  <c r="J2383" i="1"/>
  <c r="J2393" i="1"/>
  <c r="J2403" i="1"/>
  <c r="J2413" i="1"/>
  <c r="J254" i="1"/>
  <c r="J264" i="1"/>
  <c r="J274" i="1"/>
  <c r="J284" i="1"/>
  <c r="J294" i="1"/>
  <c r="J304" i="1"/>
  <c r="J314" i="1"/>
  <c r="J324" i="1"/>
  <c r="J334" i="1"/>
  <c r="J344" i="1"/>
  <c r="J354" i="1"/>
  <c r="J364" i="1"/>
  <c r="J374" i="1"/>
  <c r="J384" i="1"/>
  <c r="J394" i="1"/>
  <c r="J404" i="1"/>
  <c r="J414" i="1"/>
  <c r="J424" i="1"/>
  <c r="J434" i="1"/>
  <c r="J444" i="1"/>
  <c r="J454" i="1"/>
  <c r="J464" i="1"/>
  <c r="J474" i="1"/>
  <c r="J484" i="1"/>
  <c r="J494" i="1"/>
  <c r="J504" i="1"/>
  <c r="J514" i="1"/>
  <c r="J524" i="1"/>
  <c r="J534" i="1"/>
  <c r="J544" i="1"/>
  <c r="J554" i="1"/>
  <c r="J564" i="1"/>
  <c r="J574" i="1"/>
  <c r="J584" i="1"/>
  <c r="J594" i="1"/>
  <c r="J604" i="1"/>
  <c r="J614" i="1"/>
  <c r="J624" i="1"/>
  <c r="J634" i="1"/>
  <c r="J644" i="1"/>
  <c r="J654" i="1"/>
  <c r="J664" i="1"/>
  <c r="J674" i="1"/>
  <c r="J684" i="1"/>
  <c r="J694" i="1"/>
  <c r="J704" i="1"/>
  <c r="J714" i="1"/>
  <c r="J724" i="1"/>
  <c r="J734" i="1"/>
  <c r="J744" i="1"/>
  <c r="J754" i="1"/>
  <c r="J764" i="1"/>
  <c r="J774" i="1"/>
  <c r="J784" i="1"/>
  <c r="J794" i="1"/>
  <c r="J804" i="1"/>
  <c r="J814" i="1"/>
  <c r="J824" i="1"/>
  <c r="J834" i="1"/>
  <c r="J844" i="1"/>
  <c r="J854" i="1"/>
  <c r="J864" i="1"/>
  <c r="J874" i="1"/>
  <c r="J884" i="1"/>
  <c r="J894" i="1"/>
  <c r="J904" i="1"/>
  <c r="J914" i="1"/>
  <c r="J924" i="1"/>
  <c r="J934" i="1"/>
  <c r="J944" i="1"/>
  <c r="J954" i="1"/>
  <c r="J964" i="1"/>
  <c r="J974" i="1"/>
  <c r="J984" i="1"/>
  <c r="J994" i="1"/>
  <c r="J1004" i="1"/>
  <c r="J1014" i="1"/>
  <c r="J1024" i="1"/>
  <c r="J1034" i="1"/>
  <c r="J1044" i="1"/>
  <c r="J1054" i="1"/>
  <c r="J1064" i="1"/>
  <c r="J1074" i="1"/>
  <c r="J1084" i="1"/>
  <c r="J1094" i="1"/>
  <c r="J1104" i="1"/>
  <c r="J1114" i="1"/>
  <c r="J1124" i="1"/>
  <c r="J1134" i="1"/>
  <c r="J1144" i="1"/>
  <c r="J1154" i="1"/>
  <c r="J1164" i="1"/>
  <c r="J1174" i="1"/>
  <c r="J1184" i="1"/>
  <c r="J1194" i="1"/>
  <c r="J1204" i="1"/>
  <c r="J1214" i="1"/>
  <c r="J1224" i="1"/>
  <c r="J1234" i="1"/>
  <c r="J1244" i="1"/>
  <c r="J1254" i="1"/>
  <c r="J1264" i="1"/>
  <c r="J1274" i="1"/>
  <c r="J1284" i="1"/>
  <c r="J1294" i="1"/>
  <c r="J1304" i="1"/>
  <c r="J1314" i="1"/>
  <c r="J1324" i="1"/>
  <c r="J1334" i="1"/>
  <c r="J1344" i="1"/>
  <c r="J1354" i="1"/>
  <c r="J1364" i="1"/>
  <c r="J1374" i="1"/>
  <c r="J1384" i="1"/>
  <c r="J1394" i="1"/>
  <c r="J1404" i="1"/>
  <c r="J1414" i="1"/>
  <c r="J1424" i="1"/>
  <c r="J1434" i="1"/>
  <c r="J1444" i="1"/>
  <c r="J1454" i="1"/>
  <c r="J1464" i="1"/>
  <c r="J1474" i="1"/>
  <c r="J1484" i="1"/>
  <c r="J1494" i="1"/>
  <c r="J1504" i="1"/>
  <c r="J1514" i="1"/>
  <c r="J1524" i="1"/>
  <c r="J1534" i="1"/>
  <c r="J1544" i="1"/>
  <c r="J1554" i="1"/>
  <c r="J1564" i="1"/>
  <c r="J1574" i="1"/>
  <c r="J1584" i="1"/>
  <c r="J1594" i="1"/>
  <c r="J1604" i="1"/>
  <c r="J1614" i="1"/>
  <c r="J1624" i="1"/>
  <c r="J1634" i="1"/>
  <c r="J1644" i="1"/>
  <c r="J1654" i="1"/>
  <c r="J1664" i="1"/>
  <c r="J1674" i="1"/>
  <c r="J1684" i="1"/>
  <c r="J1694" i="1"/>
  <c r="J1704" i="1"/>
  <c r="J1714" i="1"/>
  <c r="J1724" i="1"/>
  <c r="J1734" i="1"/>
  <c r="J1744" i="1"/>
  <c r="J1754" i="1"/>
  <c r="J1764" i="1"/>
  <c r="J1774" i="1"/>
  <c r="J1784" i="1"/>
  <c r="J1794" i="1"/>
  <c r="J1804" i="1"/>
  <c r="J1814" i="1"/>
  <c r="J1824" i="1"/>
  <c r="J1834" i="1"/>
  <c r="J1844" i="1"/>
  <c r="J1854" i="1"/>
  <c r="J1864" i="1"/>
  <c r="J1874" i="1"/>
  <c r="J1884" i="1"/>
  <c r="J1894" i="1"/>
  <c r="J1904" i="1"/>
  <c r="J1914" i="1"/>
  <c r="J1924" i="1"/>
  <c r="J1934" i="1"/>
  <c r="J1944" i="1"/>
  <c r="J1954" i="1"/>
  <c r="J1964" i="1"/>
  <c r="J1974" i="1"/>
  <c r="J1984" i="1"/>
  <c r="J1994" i="1"/>
  <c r="J2004" i="1"/>
  <c r="J2014" i="1"/>
  <c r="J2024" i="1"/>
  <c r="J2034" i="1"/>
  <c r="J2044" i="1"/>
  <c r="J2054" i="1"/>
  <c r="J2064" i="1"/>
  <c r="J2074" i="1"/>
  <c r="J2084" i="1"/>
  <c r="J2094" i="1"/>
  <c r="J2104" i="1"/>
  <c r="J2114" i="1"/>
  <c r="J2124" i="1"/>
  <c r="J2134" i="1"/>
  <c r="J2144" i="1"/>
  <c r="J2154" i="1"/>
  <c r="J2164" i="1"/>
  <c r="J2174" i="1"/>
  <c r="J2184" i="1"/>
  <c r="J2194" i="1"/>
  <c r="J2204" i="1"/>
  <c r="J2214" i="1"/>
  <c r="J2224" i="1"/>
  <c r="J2234" i="1"/>
  <c r="J2244" i="1"/>
  <c r="J2254" i="1"/>
  <c r="J2264" i="1"/>
  <c r="J2274" i="1"/>
  <c r="J2284" i="1"/>
  <c r="J2294" i="1"/>
  <c r="J2304" i="1"/>
  <c r="J2314" i="1"/>
  <c r="J2324" i="1"/>
  <c r="J2334" i="1"/>
  <c r="J2344" i="1"/>
  <c r="J2354" i="1"/>
  <c r="J2364" i="1"/>
  <c r="J2374" i="1"/>
  <c r="J2384" i="1"/>
  <c r="J2394" i="1"/>
  <c r="J2404" i="1"/>
  <c r="J2414" i="1"/>
  <c r="J255" i="1"/>
  <c r="J265" i="1"/>
  <c r="J275" i="1"/>
  <c r="J285" i="1"/>
  <c r="J295" i="1"/>
  <c r="J305" i="1"/>
  <c r="J315" i="1"/>
  <c r="J325" i="1"/>
  <c r="J335" i="1"/>
  <c r="J345" i="1"/>
  <c r="J355" i="1"/>
  <c r="J365" i="1"/>
  <c r="J375" i="1"/>
  <c r="J385" i="1"/>
  <c r="J395" i="1"/>
  <c r="J405" i="1"/>
  <c r="J415" i="1"/>
  <c r="J425" i="1"/>
  <c r="J435" i="1"/>
  <c r="J445" i="1"/>
  <c r="J455" i="1"/>
  <c r="J465" i="1"/>
  <c r="J475" i="1"/>
  <c r="J485" i="1"/>
  <c r="J495" i="1"/>
  <c r="J505" i="1"/>
  <c r="J515" i="1"/>
  <c r="J525" i="1"/>
  <c r="J535" i="1"/>
  <c r="J545" i="1"/>
  <c r="J555" i="1"/>
  <c r="J565" i="1"/>
  <c r="J575" i="1"/>
  <c r="J585" i="1"/>
  <c r="J595" i="1"/>
  <c r="J605" i="1"/>
  <c r="J615" i="1"/>
  <c r="J625" i="1"/>
  <c r="J635" i="1"/>
  <c r="J645" i="1"/>
  <c r="J655" i="1"/>
  <c r="J665" i="1"/>
  <c r="J675" i="1"/>
  <c r="J685" i="1"/>
  <c r="J695" i="1"/>
  <c r="J705" i="1"/>
  <c r="J715" i="1"/>
  <c r="J725" i="1"/>
  <c r="J735" i="1"/>
  <c r="J745" i="1"/>
  <c r="J755" i="1"/>
  <c r="J765" i="1"/>
  <c r="J775" i="1"/>
  <c r="J785" i="1"/>
  <c r="J795" i="1"/>
  <c r="J805" i="1"/>
  <c r="J815" i="1"/>
  <c r="J825" i="1"/>
  <c r="J835" i="1"/>
  <c r="J845" i="1"/>
  <c r="J855" i="1"/>
  <c r="J865" i="1"/>
  <c r="J875" i="1"/>
  <c r="J885" i="1"/>
  <c r="J895" i="1"/>
  <c r="J905" i="1"/>
  <c r="J915" i="1"/>
  <c r="J925" i="1"/>
  <c r="J935" i="1"/>
  <c r="J945" i="1"/>
  <c r="J955" i="1"/>
  <c r="J965" i="1"/>
  <c r="J975" i="1"/>
  <c r="J985" i="1"/>
  <c r="J995" i="1"/>
  <c r="J1005" i="1"/>
  <c r="J1015" i="1"/>
  <c r="J1025" i="1"/>
  <c r="J1035" i="1"/>
  <c r="J1045" i="1"/>
  <c r="J1055" i="1"/>
  <c r="J1065" i="1"/>
  <c r="J1075" i="1"/>
  <c r="J1085" i="1"/>
  <c r="J1095" i="1"/>
  <c r="J1105" i="1"/>
  <c r="J1115" i="1"/>
  <c r="J1125" i="1"/>
  <c r="J1135" i="1"/>
  <c r="J1145" i="1"/>
  <c r="J1155" i="1"/>
  <c r="J1165" i="1"/>
  <c r="J1175" i="1"/>
  <c r="J1185" i="1"/>
  <c r="J1195" i="1"/>
  <c r="J1205" i="1"/>
  <c r="J1215" i="1"/>
  <c r="J1225" i="1"/>
  <c r="J1235" i="1"/>
  <c r="J1245" i="1"/>
  <c r="J1255" i="1"/>
  <c r="J1265" i="1"/>
  <c r="J1275" i="1"/>
  <c r="J1285" i="1"/>
  <c r="J1295" i="1"/>
  <c r="J1305" i="1"/>
  <c r="J1315" i="1"/>
  <c r="J1325" i="1"/>
  <c r="J1335" i="1"/>
  <c r="J1345" i="1"/>
  <c r="J1355" i="1"/>
  <c r="J1365" i="1"/>
  <c r="J1375" i="1"/>
  <c r="J1385" i="1"/>
  <c r="J1395" i="1"/>
  <c r="J1405" i="1"/>
  <c r="J1415" i="1"/>
  <c r="J1425" i="1"/>
  <c r="J1435" i="1"/>
  <c r="J1445" i="1"/>
  <c r="J1455" i="1"/>
  <c r="J1465" i="1"/>
  <c r="J1475" i="1"/>
  <c r="J1485" i="1"/>
  <c r="J1495" i="1"/>
  <c r="J1505" i="1"/>
  <c r="J1515" i="1"/>
  <c r="J1525" i="1"/>
  <c r="J1535" i="1"/>
  <c r="J1545" i="1"/>
  <c r="J1555" i="1"/>
  <c r="J1565" i="1"/>
  <c r="J1575" i="1"/>
  <c r="J1585" i="1"/>
  <c r="J1595" i="1"/>
  <c r="J1605" i="1"/>
  <c r="J1615" i="1"/>
  <c r="J1625" i="1"/>
  <c r="J1635" i="1"/>
  <c r="J1645" i="1"/>
  <c r="J1655" i="1"/>
  <c r="J1665" i="1"/>
  <c r="J1675" i="1"/>
  <c r="J1685" i="1"/>
  <c r="J1695" i="1"/>
  <c r="J1705" i="1"/>
  <c r="J1715" i="1"/>
  <c r="J1725" i="1"/>
  <c r="J1735" i="1"/>
  <c r="J1745" i="1"/>
  <c r="J1755" i="1"/>
  <c r="J1765" i="1"/>
  <c r="J1775" i="1"/>
  <c r="J1785" i="1"/>
  <c r="J1795" i="1"/>
  <c r="J1805" i="1"/>
  <c r="J1815" i="1"/>
  <c r="J1825" i="1"/>
  <c r="J1835" i="1"/>
  <c r="J1845" i="1"/>
  <c r="J1855" i="1"/>
  <c r="J1865" i="1"/>
  <c r="J1875" i="1"/>
  <c r="J1885" i="1"/>
  <c r="J1895" i="1"/>
  <c r="J1905" i="1"/>
  <c r="J1915" i="1"/>
  <c r="J1925" i="1"/>
  <c r="J1935" i="1"/>
  <c r="J1945" i="1"/>
  <c r="J1955" i="1"/>
  <c r="J1965" i="1"/>
  <c r="J1975" i="1"/>
  <c r="J1985" i="1"/>
  <c r="J1995" i="1"/>
  <c r="J2005" i="1"/>
  <c r="J2015" i="1"/>
  <c r="J2025" i="1"/>
  <c r="J2035" i="1"/>
  <c r="J2045" i="1"/>
  <c r="J2055" i="1"/>
  <c r="J2065" i="1"/>
  <c r="J2075" i="1"/>
  <c r="J2085" i="1"/>
  <c r="J2095" i="1"/>
  <c r="J2105" i="1"/>
  <c r="J2115" i="1"/>
  <c r="J2125" i="1"/>
  <c r="J2135" i="1"/>
  <c r="J2145" i="1"/>
  <c r="J2155" i="1"/>
  <c r="J2165" i="1"/>
  <c r="J2175" i="1"/>
  <c r="J2185" i="1"/>
  <c r="J2195" i="1"/>
  <c r="J2205" i="1"/>
  <c r="J2215" i="1"/>
  <c r="J2225" i="1"/>
  <c r="J2235" i="1"/>
  <c r="J2245" i="1"/>
  <c r="J2255" i="1"/>
  <c r="J2265" i="1"/>
  <c r="J2275" i="1"/>
  <c r="J2285" i="1"/>
  <c r="J2295" i="1"/>
  <c r="J2305" i="1"/>
  <c r="J2315" i="1"/>
  <c r="J2325" i="1"/>
  <c r="J2335" i="1"/>
  <c r="J2345" i="1"/>
  <c r="J2355" i="1"/>
  <c r="J2365" i="1"/>
  <c r="J2375" i="1"/>
  <c r="J2385" i="1"/>
  <c r="J2395" i="1"/>
  <c r="J2405" i="1"/>
  <c r="J2415" i="1"/>
  <c r="J256" i="1"/>
  <c r="J266" i="1"/>
  <c r="J276" i="1"/>
  <c r="J286" i="1"/>
  <c r="J296" i="1"/>
  <c r="J306" i="1"/>
  <c r="J316" i="1"/>
  <c r="J326" i="1"/>
  <c r="J336" i="1"/>
  <c r="J346" i="1"/>
  <c r="J356" i="1"/>
  <c r="J366" i="1"/>
  <c r="J376" i="1"/>
  <c r="J386" i="1"/>
  <c r="J396" i="1"/>
  <c r="J406" i="1"/>
  <c r="J416" i="1"/>
  <c r="J426" i="1"/>
  <c r="J436" i="1"/>
  <c r="J446" i="1"/>
  <c r="J456" i="1"/>
  <c r="J466" i="1"/>
  <c r="J476" i="1"/>
  <c r="J486" i="1"/>
  <c r="J496" i="1"/>
  <c r="J506" i="1"/>
  <c r="J516" i="1"/>
  <c r="J526" i="1"/>
  <c r="J536" i="1"/>
  <c r="J546" i="1"/>
  <c r="J556" i="1"/>
  <c r="J566" i="1"/>
  <c r="J576" i="1"/>
  <c r="J586" i="1"/>
  <c r="J596" i="1"/>
  <c r="J606" i="1"/>
  <c r="J616" i="1"/>
  <c r="J626" i="1"/>
  <c r="J636" i="1"/>
  <c r="J646" i="1"/>
  <c r="J656" i="1"/>
  <c r="J666" i="1"/>
  <c r="J676" i="1"/>
  <c r="J686" i="1"/>
  <c r="J696" i="1"/>
  <c r="J706" i="1"/>
  <c r="J716" i="1"/>
  <c r="J726" i="1"/>
  <c r="J736" i="1"/>
  <c r="J746" i="1"/>
  <c r="J756" i="1"/>
  <c r="J766" i="1"/>
  <c r="J776" i="1"/>
  <c r="J786" i="1"/>
  <c r="J796" i="1"/>
  <c r="J806" i="1"/>
  <c r="J816" i="1"/>
  <c r="J826" i="1"/>
  <c r="J836" i="1"/>
  <c r="J846" i="1"/>
  <c r="J856" i="1"/>
  <c r="J866" i="1"/>
  <c r="J876" i="1"/>
  <c r="J886" i="1"/>
  <c r="J896" i="1"/>
  <c r="J906" i="1"/>
  <c r="J916" i="1"/>
  <c r="J926" i="1"/>
  <c r="J936" i="1"/>
  <c r="J946" i="1"/>
  <c r="J956" i="1"/>
  <c r="J966" i="1"/>
  <c r="J976" i="1"/>
  <c r="J986" i="1"/>
  <c r="J996" i="1"/>
  <c r="J1006" i="1"/>
  <c r="J1016" i="1"/>
  <c r="J1026" i="1"/>
  <c r="J1036" i="1"/>
  <c r="J1046" i="1"/>
  <c r="J1056" i="1"/>
  <c r="J1066" i="1"/>
  <c r="J1076" i="1"/>
  <c r="J1086" i="1"/>
  <c r="J1096" i="1"/>
  <c r="J1106" i="1"/>
  <c r="J1116" i="1"/>
  <c r="J1126" i="1"/>
  <c r="J1136" i="1"/>
  <c r="J1146" i="1"/>
  <c r="J1156" i="1"/>
  <c r="J1166" i="1"/>
  <c r="J1176" i="1"/>
  <c r="J1186" i="1"/>
  <c r="J1196" i="1"/>
  <c r="J1206" i="1"/>
  <c r="J1216" i="1"/>
  <c r="J1226" i="1"/>
  <c r="J1236" i="1"/>
  <c r="J1246" i="1"/>
  <c r="J1256" i="1"/>
  <c r="J1266" i="1"/>
  <c r="J1276" i="1"/>
  <c r="J1286" i="1"/>
  <c r="J1296" i="1"/>
  <c r="J1306" i="1"/>
  <c r="J1316" i="1"/>
  <c r="J1326" i="1"/>
  <c r="J1336" i="1"/>
  <c r="J1346" i="1"/>
  <c r="J1356" i="1"/>
  <c r="J1366" i="1"/>
  <c r="J1376" i="1"/>
  <c r="J1386" i="1"/>
  <c r="J1396" i="1"/>
  <c r="J1406" i="1"/>
  <c r="J1416" i="1"/>
  <c r="J1426" i="1"/>
  <c r="J1436" i="1"/>
  <c r="J1446" i="1"/>
  <c r="J1456" i="1"/>
  <c r="J1466" i="1"/>
  <c r="J1476" i="1"/>
  <c r="J1486" i="1"/>
  <c r="J1496" i="1"/>
  <c r="J1506" i="1"/>
  <c r="J1516" i="1"/>
  <c r="J1526" i="1"/>
  <c r="J1536" i="1"/>
  <c r="J1546" i="1"/>
  <c r="J1556" i="1"/>
  <c r="J1566" i="1"/>
  <c r="J1576" i="1"/>
  <c r="J1586" i="1"/>
  <c r="J1596" i="1"/>
  <c r="J1606" i="1"/>
  <c r="J1616" i="1"/>
  <c r="J1626" i="1"/>
  <c r="J1636" i="1"/>
  <c r="J1646" i="1"/>
  <c r="J1656" i="1"/>
  <c r="J1666" i="1"/>
  <c r="J1676" i="1"/>
  <c r="J1686" i="1"/>
  <c r="J1696" i="1"/>
  <c r="J1706" i="1"/>
  <c r="J1716" i="1"/>
  <c r="J1726" i="1"/>
  <c r="J1736" i="1"/>
  <c r="J1746" i="1"/>
  <c r="J1756" i="1"/>
  <c r="J1766" i="1"/>
  <c r="J1776" i="1"/>
  <c r="J1786" i="1"/>
  <c r="J1796" i="1"/>
  <c r="J1806" i="1"/>
  <c r="J1816" i="1"/>
  <c r="J1826" i="1"/>
  <c r="J1836" i="1"/>
  <c r="J1846" i="1"/>
  <c r="J1856" i="1"/>
  <c r="J1866" i="1"/>
  <c r="J1876" i="1"/>
  <c r="J1886" i="1"/>
  <c r="J1896" i="1"/>
  <c r="J1906" i="1"/>
  <c r="J1916" i="1"/>
  <c r="J1926" i="1"/>
  <c r="J1936" i="1"/>
  <c r="J1946" i="1"/>
  <c r="J1956" i="1"/>
  <c r="J1966" i="1"/>
  <c r="J1976" i="1"/>
  <c r="J1986" i="1"/>
  <c r="J1996" i="1"/>
  <c r="J2006" i="1"/>
  <c r="J2016" i="1"/>
  <c r="J2026" i="1"/>
  <c r="J2036" i="1"/>
  <c r="J2046" i="1"/>
  <c r="J2056" i="1"/>
  <c r="J2066" i="1"/>
  <c r="J2076" i="1"/>
  <c r="J2086" i="1"/>
  <c r="J2096" i="1"/>
  <c r="J2106" i="1"/>
  <c r="J2116" i="1"/>
  <c r="J2126" i="1"/>
  <c r="J2136" i="1"/>
  <c r="J2146" i="1"/>
  <c r="J2156" i="1"/>
  <c r="J2166" i="1"/>
  <c r="J2176" i="1"/>
  <c r="J2186" i="1"/>
  <c r="J2196" i="1"/>
  <c r="J2206" i="1"/>
  <c r="J2216" i="1"/>
  <c r="J2226" i="1"/>
  <c r="J2236" i="1"/>
  <c r="J2246" i="1"/>
  <c r="J2256" i="1"/>
  <c r="J2266" i="1"/>
  <c r="J2276" i="1"/>
  <c r="J2286" i="1"/>
  <c r="J2296" i="1"/>
  <c r="J2306" i="1"/>
  <c r="J2316" i="1"/>
  <c r="J2326" i="1"/>
  <c r="J2336" i="1"/>
  <c r="J2346" i="1"/>
  <c r="J2356" i="1"/>
  <c r="J2366" i="1"/>
  <c r="J2376" i="1"/>
  <c r="J2386" i="1"/>
  <c r="J2396" i="1"/>
  <c r="J2406" i="1"/>
  <c r="J2416" i="1"/>
  <c r="J257" i="1"/>
  <c r="J267" i="1"/>
  <c r="J277" i="1"/>
  <c r="J287" i="1"/>
  <c r="J297" i="1"/>
  <c r="J307" i="1"/>
  <c r="J317" i="1"/>
  <c r="J327" i="1"/>
  <c r="J337" i="1"/>
  <c r="J347" i="1"/>
  <c r="J357" i="1"/>
  <c r="J367" i="1"/>
  <c r="J377" i="1"/>
  <c r="J387" i="1"/>
  <c r="J397" i="1"/>
  <c r="J407" i="1"/>
  <c r="J417" i="1"/>
  <c r="J427" i="1"/>
  <c r="J437" i="1"/>
  <c r="J447" i="1"/>
  <c r="J457" i="1"/>
  <c r="J467" i="1"/>
  <c r="J477" i="1"/>
  <c r="J487" i="1"/>
  <c r="J497" i="1"/>
  <c r="J507" i="1"/>
  <c r="J517" i="1"/>
  <c r="J527" i="1"/>
  <c r="J537" i="1"/>
  <c r="J547" i="1"/>
  <c r="J557" i="1"/>
  <c r="J567" i="1"/>
  <c r="J577" i="1"/>
  <c r="J587" i="1"/>
  <c r="J597" i="1"/>
  <c r="J607" i="1"/>
  <c r="J617" i="1"/>
  <c r="J627" i="1"/>
  <c r="J637" i="1"/>
  <c r="J647" i="1"/>
  <c r="J657" i="1"/>
  <c r="J667" i="1"/>
  <c r="J677" i="1"/>
  <c r="J687" i="1"/>
  <c r="J697" i="1"/>
  <c r="J707" i="1"/>
  <c r="J717" i="1"/>
  <c r="J727" i="1"/>
  <c r="J737" i="1"/>
  <c r="J747" i="1"/>
  <c r="J757" i="1"/>
  <c r="J767" i="1"/>
  <c r="J777" i="1"/>
  <c r="J787" i="1"/>
  <c r="J797" i="1"/>
  <c r="J807" i="1"/>
  <c r="J817" i="1"/>
  <c r="J827" i="1"/>
  <c r="J837" i="1"/>
  <c r="J847" i="1"/>
  <c r="J857" i="1"/>
  <c r="J867" i="1"/>
  <c r="J877" i="1"/>
  <c r="J887" i="1"/>
  <c r="J897" i="1"/>
  <c r="J907" i="1"/>
  <c r="J917" i="1"/>
  <c r="J927" i="1"/>
  <c r="J937" i="1"/>
  <c r="J947" i="1"/>
  <c r="J957" i="1"/>
  <c r="J967" i="1"/>
  <c r="J977" i="1"/>
  <c r="J987" i="1"/>
  <c r="J997" i="1"/>
  <c r="J1007" i="1"/>
  <c r="J1017" i="1"/>
  <c r="J1027" i="1"/>
  <c r="J1037" i="1"/>
  <c r="J1047" i="1"/>
  <c r="J1057" i="1"/>
  <c r="J1067" i="1"/>
  <c r="J1077" i="1"/>
  <c r="J1087" i="1"/>
  <c r="J1097" i="1"/>
  <c r="J1107" i="1"/>
  <c r="J1117" i="1"/>
  <c r="J1127" i="1"/>
  <c r="J1137" i="1"/>
  <c r="J1147" i="1"/>
  <c r="J1157" i="1"/>
  <c r="J1167" i="1"/>
  <c r="J1177" i="1"/>
  <c r="J1187" i="1"/>
  <c r="J1197" i="1"/>
  <c r="J1207" i="1"/>
  <c r="J1217" i="1"/>
  <c r="J1227" i="1"/>
  <c r="J1237" i="1"/>
  <c r="J1247" i="1"/>
  <c r="J1257" i="1"/>
  <c r="J1267" i="1"/>
  <c r="J1277" i="1"/>
  <c r="J1287" i="1"/>
  <c r="J1297" i="1"/>
  <c r="J1307" i="1"/>
  <c r="J1317" i="1"/>
  <c r="J1327" i="1"/>
  <c r="J1337" i="1"/>
  <c r="J1347" i="1"/>
  <c r="J1357" i="1"/>
  <c r="J1367" i="1"/>
  <c r="J1377" i="1"/>
  <c r="J1387" i="1"/>
  <c r="J1397" i="1"/>
  <c r="J1407" i="1"/>
  <c r="J1417" i="1"/>
  <c r="J1427" i="1"/>
  <c r="J1437" i="1"/>
  <c r="J1447" i="1"/>
  <c r="J1457" i="1"/>
  <c r="J1467" i="1"/>
  <c r="J1477" i="1"/>
  <c r="J1487" i="1"/>
  <c r="J1497" i="1"/>
  <c r="J1507" i="1"/>
  <c r="J1517" i="1"/>
  <c r="J1527" i="1"/>
  <c r="J1537" i="1"/>
  <c r="J1547" i="1"/>
  <c r="J1557" i="1"/>
  <c r="J1567" i="1"/>
  <c r="J1577" i="1"/>
  <c r="J1587" i="1"/>
  <c r="J1597" i="1"/>
  <c r="J1607" i="1"/>
  <c r="J1617" i="1"/>
  <c r="J1627" i="1"/>
  <c r="J1637" i="1"/>
  <c r="J1647" i="1"/>
  <c r="J1657" i="1"/>
  <c r="J1667" i="1"/>
  <c r="J1677" i="1"/>
  <c r="J1687" i="1"/>
  <c r="J1697" i="1"/>
  <c r="J1707" i="1"/>
  <c r="J1717" i="1"/>
  <c r="J1727" i="1"/>
  <c r="J1737" i="1"/>
  <c r="J1747" i="1"/>
  <c r="J1757" i="1"/>
  <c r="J1767" i="1"/>
  <c r="J1777" i="1"/>
  <c r="J1787" i="1"/>
  <c r="J1797" i="1"/>
  <c r="J1807" i="1"/>
  <c r="J1817" i="1"/>
  <c r="J1827" i="1"/>
  <c r="J1837" i="1"/>
  <c r="J1847" i="1"/>
  <c r="J1857" i="1"/>
  <c r="J1867" i="1"/>
  <c r="J1877" i="1"/>
  <c r="J1887" i="1"/>
  <c r="J1897" i="1"/>
  <c r="J1907" i="1"/>
  <c r="J1917" i="1"/>
  <c r="J1927" i="1"/>
  <c r="J1937" i="1"/>
  <c r="J1947" i="1"/>
  <c r="J1957" i="1"/>
  <c r="J1967" i="1"/>
  <c r="J1977" i="1"/>
  <c r="J1987" i="1"/>
  <c r="J1997" i="1"/>
  <c r="J2007" i="1"/>
  <c r="J2017" i="1"/>
  <c r="J2027" i="1"/>
  <c r="J2037" i="1"/>
  <c r="J2047" i="1"/>
  <c r="J258" i="1"/>
  <c r="J268" i="1"/>
  <c r="J278" i="1"/>
  <c r="J288" i="1"/>
  <c r="J298" i="1"/>
  <c r="J308" i="1"/>
  <c r="J318" i="1"/>
  <c r="J328" i="1"/>
  <c r="J338" i="1"/>
  <c r="J348" i="1"/>
  <c r="J358" i="1"/>
  <c r="J368" i="1"/>
  <c r="J378" i="1"/>
  <c r="J388" i="1"/>
  <c r="J398" i="1"/>
  <c r="J408" i="1"/>
  <c r="J418" i="1"/>
  <c r="J428" i="1"/>
  <c r="J438" i="1"/>
  <c r="J448" i="1"/>
  <c r="J458" i="1"/>
  <c r="J468" i="1"/>
  <c r="J478" i="1"/>
  <c r="J488" i="1"/>
  <c r="J498" i="1"/>
  <c r="J508" i="1"/>
  <c r="J518" i="1"/>
  <c r="J528" i="1"/>
  <c r="J538" i="1"/>
  <c r="J548" i="1"/>
  <c r="J558" i="1"/>
  <c r="J568" i="1"/>
  <c r="J578" i="1"/>
  <c r="J588" i="1"/>
  <c r="J598" i="1"/>
  <c r="J608" i="1"/>
  <c r="J618" i="1"/>
  <c r="J628" i="1"/>
  <c r="J638" i="1"/>
  <c r="J648" i="1"/>
  <c r="J658" i="1"/>
  <c r="J668" i="1"/>
  <c r="J678" i="1"/>
  <c r="J688" i="1"/>
  <c r="J698" i="1"/>
  <c r="J708" i="1"/>
  <c r="J718" i="1"/>
  <c r="J728" i="1"/>
  <c r="J738" i="1"/>
  <c r="J748" i="1"/>
  <c r="J758" i="1"/>
  <c r="J768" i="1"/>
  <c r="J778" i="1"/>
  <c r="J788" i="1"/>
  <c r="J798" i="1"/>
  <c r="J808" i="1"/>
  <c r="J818" i="1"/>
  <c r="J828" i="1"/>
  <c r="J838" i="1"/>
  <c r="J848" i="1"/>
  <c r="J858" i="1"/>
  <c r="J868" i="1"/>
  <c r="J878" i="1"/>
  <c r="J888" i="1"/>
  <c r="J898" i="1"/>
  <c r="J908" i="1"/>
  <c r="J918" i="1"/>
  <c r="J928" i="1"/>
  <c r="J938" i="1"/>
  <c r="J948" i="1"/>
  <c r="J958" i="1"/>
  <c r="J968" i="1"/>
  <c r="J978" i="1"/>
  <c r="J988" i="1"/>
  <c r="J998" i="1"/>
  <c r="J1008" i="1"/>
  <c r="J1018" i="1"/>
  <c r="J1028" i="1"/>
  <c r="J1038" i="1"/>
  <c r="J1048" i="1"/>
  <c r="J1058" i="1"/>
  <c r="J1068" i="1"/>
  <c r="J1078" i="1"/>
  <c r="J1088" i="1"/>
  <c r="J1098" i="1"/>
  <c r="J1108" i="1"/>
  <c r="J1118" i="1"/>
  <c r="J1128" i="1"/>
  <c r="J1138" i="1"/>
  <c r="J1148" i="1"/>
  <c r="J1158" i="1"/>
  <c r="J1168" i="1"/>
  <c r="J1178" i="1"/>
  <c r="J1188" i="1"/>
  <c r="J1198" i="1"/>
  <c r="J1208" i="1"/>
  <c r="J1218" i="1"/>
  <c r="J1228" i="1"/>
  <c r="J1238" i="1"/>
  <c r="J1248" i="1"/>
  <c r="J1258" i="1"/>
  <c r="J1268" i="1"/>
  <c r="J1278" i="1"/>
  <c r="J1288" i="1"/>
  <c r="J1298" i="1"/>
  <c r="J1308" i="1"/>
  <c r="J1318" i="1"/>
  <c r="J1328" i="1"/>
  <c r="J1338" i="1"/>
  <c r="J1348" i="1"/>
  <c r="J1358" i="1"/>
  <c r="J1368" i="1"/>
  <c r="J1378" i="1"/>
  <c r="J1388" i="1"/>
  <c r="J1398" i="1"/>
  <c r="J1408" i="1"/>
  <c r="J1418" i="1"/>
  <c r="J1428" i="1"/>
  <c r="J1438" i="1"/>
  <c r="J1448" i="1"/>
  <c r="J1458" i="1"/>
  <c r="J1468" i="1"/>
  <c r="J1478" i="1"/>
  <c r="J1488" i="1"/>
  <c r="J1498" i="1"/>
  <c r="J1508" i="1"/>
  <c r="J1518" i="1"/>
  <c r="J1528" i="1"/>
  <c r="J1538" i="1"/>
  <c r="J1548" i="1"/>
  <c r="J1558" i="1"/>
  <c r="J1568" i="1"/>
  <c r="J1578" i="1"/>
  <c r="J1588" i="1"/>
  <c r="J1598" i="1"/>
  <c r="J1608" i="1"/>
  <c r="J1618" i="1"/>
  <c r="J1628" i="1"/>
  <c r="J1638" i="1"/>
  <c r="J1648" i="1"/>
  <c r="J1658" i="1"/>
  <c r="J1668" i="1"/>
  <c r="J1678" i="1"/>
  <c r="J1688" i="1"/>
  <c r="J1698" i="1"/>
  <c r="J1708" i="1"/>
  <c r="J1718" i="1"/>
  <c r="J1728" i="1"/>
  <c r="J1738" i="1"/>
  <c r="J1748" i="1"/>
  <c r="J1758" i="1"/>
  <c r="J1768" i="1"/>
  <c r="J1778" i="1"/>
  <c r="J1788" i="1"/>
  <c r="J1798" i="1"/>
  <c r="J1808" i="1"/>
  <c r="J1818" i="1"/>
  <c r="J1828" i="1"/>
  <c r="J1838" i="1"/>
  <c r="J1848" i="1"/>
  <c r="J1858" i="1"/>
  <c r="J1868" i="1"/>
  <c r="J1878" i="1"/>
  <c r="J1888" i="1"/>
  <c r="J1898" i="1"/>
  <c r="J1908" i="1"/>
  <c r="J1918" i="1"/>
  <c r="J1928" i="1"/>
  <c r="J1938" i="1"/>
  <c r="J1948" i="1"/>
  <c r="J1958" i="1"/>
  <c r="J1968" i="1"/>
  <c r="J1978" i="1"/>
  <c r="J1988" i="1"/>
  <c r="J1998" i="1"/>
  <c r="J2008" i="1"/>
  <c r="J2018" i="1"/>
  <c r="J2028" i="1"/>
  <c r="J2038" i="1"/>
  <c r="J2048" i="1"/>
  <c r="J259" i="1"/>
  <c r="J269" i="1"/>
  <c r="J279" i="1"/>
  <c r="J289" i="1"/>
  <c r="J299" i="1"/>
  <c r="J309" i="1"/>
  <c r="J319" i="1"/>
  <c r="J329" i="1"/>
  <c r="J339" i="1"/>
  <c r="J349" i="1"/>
  <c r="J359" i="1"/>
  <c r="J369" i="1"/>
  <c r="J379" i="1"/>
  <c r="J389" i="1"/>
  <c r="J399" i="1"/>
  <c r="J409" i="1"/>
  <c r="J419" i="1"/>
  <c r="J429" i="1"/>
  <c r="J439" i="1"/>
  <c r="J449" i="1"/>
  <c r="J459" i="1"/>
  <c r="J469" i="1"/>
  <c r="J479" i="1"/>
  <c r="J489" i="1"/>
  <c r="J499" i="1"/>
  <c r="J509" i="1"/>
  <c r="J519" i="1"/>
  <c r="J529" i="1"/>
  <c r="J539" i="1"/>
  <c r="J549" i="1"/>
  <c r="J559" i="1"/>
  <c r="J569" i="1"/>
  <c r="J579" i="1"/>
  <c r="J589" i="1"/>
  <c r="J599" i="1"/>
  <c r="J609" i="1"/>
  <c r="J619" i="1"/>
  <c r="J629" i="1"/>
  <c r="J639" i="1"/>
  <c r="J649" i="1"/>
  <c r="J659" i="1"/>
  <c r="J669" i="1"/>
  <c r="J679" i="1"/>
  <c r="J689" i="1"/>
  <c r="J699" i="1"/>
  <c r="J709" i="1"/>
  <c r="J719" i="1"/>
  <c r="J729" i="1"/>
  <c r="J739" i="1"/>
  <c r="J749" i="1"/>
  <c r="J759" i="1"/>
  <c r="J769" i="1"/>
  <c r="J779" i="1"/>
  <c r="J789" i="1"/>
  <c r="J799" i="1"/>
  <c r="J809" i="1"/>
  <c r="J819" i="1"/>
  <c r="J829" i="1"/>
  <c r="J839" i="1"/>
  <c r="J849" i="1"/>
  <c r="J859" i="1"/>
  <c r="J869" i="1"/>
  <c r="J879" i="1"/>
  <c r="J889" i="1"/>
  <c r="J899" i="1"/>
  <c r="J909" i="1"/>
  <c r="J919" i="1"/>
  <c r="J929" i="1"/>
  <c r="J939" i="1"/>
  <c r="J949" i="1"/>
  <c r="J959" i="1"/>
  <c r="J969" i="1"/>
  <c r="J979" i="1"/>
  <c r="J989" i="1"/>
  <c r="J999" i="1"/>
  <c r="J1009" i="1"/>
  <c r="J1019" i="1"/>
  <c r="J1029" i="1"/>
  <c r="J1039" i="1"/>
  <c r="J1049" i="1"/>
  <c r="J1059" i="1"/>
  <c r="J1069" i="1"/>
  <c r="J1079" i="1"/>
  <c r="J1089" i="1"/>
  <c r="J1099" i="1"/>
  <c r="J1109" i="1"/>
  <c r="J1119" i="1"/>
  <c r="J1129" i="1"/>
  <c r="J1139" i="1"/>
  <c r="J1149" i="1"/>
  <c r="J1159" i="1"/>
  <c r="J1169" i="1"/>
  <c r="J1179" i="1"/>
  <c r="J1189" i="1"/>
  <c r="J1199" i="1"/>
  <c r="J1209" i="1"/>
  <c r="J1219" i="1"/>
  <c r="J1229" i="1"/>
  <c r="J1239" i="1"/>
  <c r="J1249" i="1"/>
  <c r="J1259" i="1"/>
  <c r="J1269" i="1"/>
  <c r="J1279" i="1"/>
  <c r="J1289" i="1"/>
  <c r="J1299" i="1"/>
  <c r="J1309" i="1"/>
  <c r="J1319" i="1"/>
  <c r="J1329" i="1"/>
  <c r="J1339" i="1"/>
  <c r="J1349" i="1"/>
  <c r="J1359" i="1"/>
  <c r="J1369" i="1"/>
  <c r="J1379" i="1"/>
  <c r="J1389" i="1"/>
  <c r="J1399" i="1"/>
  <c r="J1409" i="1"/>
  <c r="J1419" i="1"/>
  <c r="J1429" i="1"/>
  <c r="J1439" i="1"/>
  <c r="J1449" i="1"/>
  <c r="J1459" i="1"/>
  <c r="J1469" i="1"/>
  <c r="J1479" i="1"/>
  <c r="J1489" i="1"/>
  <c r="J1499" i="1"/>
  <c r="J1509" i="1"/>
  <c r="J1519" i="1"/>
  <c r="J1529" i="1"/>
  <c r="J1539" i="1"/>
  <c r="J1549" i="1"/>
  <c r="J1559" i="1"/>
  <c r="J1569" i="1"/>
  <c r="J1579" i="1"/>
  <c r="J1589" i="1"/>
  <c r="J1599" i="1"/>
  <c r="J1609" i="1"/>
  <c r="J1619" i="1"/>
  <c r="J1629" i="1"/>
  <c r="J1639" i="1"/>
  <c r="J1649" i="1"/>
  <c r="J1659" i="1"/>
  <c r="J1669" i="1"/>
  <c r="J1679" i="1"/>
  <c r="J1689" i="1"/>
  <c r="J1699" i="1"/>
  <c r="J1709" i="1"/>
  <c r="J1719" i="1"/>
  <c r="J1729" i="1"/>
  <c r="J1739" i="1"/>
  <c r="J1749" i="1"/>
  <c r="J1759" i="1"/>
  <c r="J1769" i="1"/>
  <c r="J1779" i="1"/>
  <c r="J1789" i="1"/>
  <c r="J1799" i="1"/>
  <c r="J1809" i="1"/>
  <c r="J1819" i="1"/>
  <c r="J1829" i="1"/>
  <c r="J1839" i="1"/>
  <c r="J1849" i="1"/>
  <c r="J1859" i="1"/>
  <c r="J1869" i="1"/>
  <c r="J1879" i="1"/>
  <c r="J1889" i="1"/>
  <c r="J1899" i="1"/>
  <c r="J1909" i="1"/>
  <c r="J1919" i="1"/>
  <c r="J1929" i="1"/>
  <c r="J1939" i="1"/>
  <c r="J1949" i="1"/>
  <c r="J1959" i="1"/>
  <c r="J1969" i="1"/>
  <c r="J1979" i="1"/>
  <c r="J1989" i="1"/>
  <c r="J1999" i="1"/>
  <c r="J2009" i="1"/>
  <c r="J2019" i="1"/>
  <c r="J2029" i="1"/>
  <c r="J2039" i="1"/>
  <c r="J2049" i="1"/>
  <c r="J2059" i="1"/>
  <c r="J2069" i="1"/>
  <c r="J2079" i="1"/>
  <c r="J2089" i="1"/>
  <c r="J2099" i="1"/>
  <c r="J2109" i="1"/>
  <c r="J2119" i="1"/>
  <c r="J2129" i="1"/>
  <c r="J2139" i="1"/>
  <c r="J2149" i="1"/>
  <c r="J2159" i="1"/>
  <c r="J2169" i="1"/>
  <c r="J2179" i="1"/>
  <c r="J2189" i="1"/>
  <c r="J2199" i="1"/>
  <c r="J2209" i="1"/>
  <c r="J2219" i="1"/>
  <c r="J2229" i="1"/>
  <c r="J2239" i="1"/>
  <c r="J2249" i="1"/>
  <c r="J2259" i="1"/>
  <c r="J2269" i="1"/>
  <c r="J2279" i="1"/>
  <c r="J2289" i="1"/>
  <c r="J2299" i="1"/>
  <c r="J2309" i="1"/>
  <c r="J2319" i="1"/>
  <c r="J2329" i="1"/>
  <c r="J2339" i="1"/>
  <c r="J2349" i="1"/>
  <c r="J2359" i="1"/>
  <c r="J2369" i="1"/>
  <c r="J2379" i="1"/>
  <c r="J2389" i="1"/>
  <c r="J2399" i="1"/>
  <c r="J2409" i="1"/>
  <c r="J260" i="1"/>
  <c r="J270" i="1"/>
  <c r="J280" i="1"/>
  <c r="J290" i="1"/>
  <c r="J300" i="1"/>
  <c r="J310" i="1"/>
  <c r="J320" i="1"/>
  <c r="J330" i="1"/>
  <c r="J340" i="1"/>
  <c r="J350" i="1"/>
  <c r="J360" i="1"/>
  <c r="J370" i="1"/>
  <c r="J380" i="1"/>
  <c r="J390" i="1"/>
  <c r="J400" i="1"/>
  <c r="J410" i="1"/>
  <c r="J420" i="1"/>
  <c r="J430" i="1"/>
  <c r="J440" i="1"/>
  <c r="J450" i="1"/>
  <c r="J460" i="1"/>
  <c r="J470" i="1"/>
  <c r="J480" i="1"/>
  <c r="J490" i="1"/>
  <c r="J500" i="1"/>
  <c r="J510" i="1"/>
  <c r="J520" i="1"/>
  <c r="J530" i="1"/>
  <c r="J540" i="1"/>
  <c r="J550" i="1"/>
  <c r="J560" i="1"/>
  <c r="J570" i="1"/>
  <c r="J580" i="1"/>
  <c r="J590" i="1"/>
  <c r="J600" i="1"/>
  <c r="J610" i="1"/>
  <c r="J620" i="1"/>
  <c r="J630" i="1"/>
  <c r="J640" i="1"/>
  <c r="J650" i="1"/>
  <c r="J660" i="1"/>
  <c r="J670" i="1"/>
  <c r="J680" i="1"/>
  <c r="J690" i="1"/>
  <c r="J700" i="1"/>
  <c r="J710" i="1"/>
  <c r="J720" i="1"/>
  <c r="J730" i="1"/>
  <c r="J740" i="1"/>
  <c r="J750" i="1"/>
  <c r="J760" i="1"/>
  <c r="J770" i="1"/>
  <c r="J780" i="1"/>
  <c r="J790" i="1"/>
  <c r="J800" i="1"/>
  <c r="J810" i="1"/>
  <c r="J820" i="1"/>
  <c r="J830" i="1"/>
  <c r="J840" i="1"/>
  <c r="J850" i="1"/>
  <c r="J860" i="1"/>
  <c r="J870" i="1"/>
  <c r="J880" i="1"/>
  <c r="J890" i="1"/>
  <c r="J900" i="1"/>
  <c r="J910" i="1"/>
  <c r="J920" i="1"/>
  <c r="J930" i="1"/>
  <c r="J940" i="1"/>
  <c r="J950" i="1"/>
  <c r="J960" i="1"/>
  <c r="J970" i="1"/>
  <c r="J980" i="1"/>
  <c r="J990" i="1"/>
  <c r="J1000" i="1"/>
  <c r="J1010" i="1"/>
  <c r="J1020" i="1"/>
  <c r="J1030" i="1"/>
  <c r="J1040" i="1"/>
  <c r="J1050" i="1"/>
  <c r="J1060" i="1"/>
  <c r="J1070" i="1"/>
  <c r="J1080" i="1"/>
  <c r="J1090" i="1"/>
  <c r="J1100" i="1"/>
  <c r="J1110" i="1"/>
  <c r="J1120" i="1"/>
  <c r="J1130" i="1"/>
  <c r="J1140" i="1"/>
  <c r="J1150" i="1"/>
  <c r="J1160" i="1"/>
  <c r="J1170" i="1"/>
  <c r="J1180" i="1"/>
  <c r="J1190" i="1"/>
  <c r="J1200" i="1"/>
  <c r="J1210" i="1"/>
  <c r="J1220" i="1"/>
  <c r="J1230" i="1"/>
  <c r="J1240" i="1"/>
  <c r="J1250" i="1"/>
  <c r="J1260" i="1"/>
  <c r="J1270" i="1"/>
  <c r="J1280" i="1"/>
  <c r="J1290" i="1"/>
  <c r="J1300" i="1"/>
  <c r="J1310" i="1"/>
  <c r="J1320" i="1"/>
  <c r="J1330" i="1"/>
  <c r="J1340" i="1"/>
  <c r="J1350" i="1"/>
  <c r="J1360" i="1"/>
  <c r="J1370" i="1"/>
  <c r="J1380" i="1"/>
  <c r="J1390" i="1"/>
  <c r="J1400" i="1"/>
  <c r="J1410" i="1"/>
  <c r="J1420" i="1"/>
  <c r="J1430" i="1"/>
  <c r="J1440" i="1"/>
  <c r="J1450" i="1"/>
  <c r="J1460" i="1"/>
  <c r="J1470" i="1"/>
  <c r="J1480" i="1"/>
  <c r="J1490" i="1"/>
  <c r="J1500" i="1"/>
  <c r="J1510" i="1"/>
  <c r="J1520" i="1"/>
  <c r="J1530" i="1"/>
  <c r="J1540" i="1"/>
  <c r="J1550" i="1"/>
  <c r="J1560" i="1"/>
  <c r="J1570" i="1"/>
  <c r="J1580" i="1"/>
  <c r="J1590" i="1"/>
  <c r="J1600" i="1"/>
  <c r="J1610" i="1"/>
  <c r="J1620" i="1"/>
  <c r="J1630" i="1"/>
  <c r="J1640" i="1"/>
  <c r="J1650" i="1"/>
  <c r="J1660" i="1"/>
  <c r="J1670" i="1"/>
  <c r="J1680" i="1"/>
  <c r="J1690" i="1"/>
  <c r="J1700" i="1"/>
  <c r="J1710" i="1"/>
  <c r="J1720" i="1"/>
  <c r="J1730" i="1"/>
  <c r="J1740" i="1"/>
  <c r="J1750" i="1"/>
  <c r="J1760" i="1"/>
  <c r="J1770" i="1"/>
  <c r="J1780" i="1"/>
  <c r="J1790" i="1"/>
  <c r="J1800" i="1"/>
  <c r="J1810" i="1"/>
  <c r="J1820" i="1"/>
  <c r="J1830" i="1"/>
  <c r="J1840" i="1"/>
  <c r="J1850" i="1"/>
  <c r="J1860" i="1"/>
  <c r="J1870" i="1"/>
  <c r="J1880" i="1"/>
  <c r="J1890" i="1"/>
  <c r="J1900" i="1"/>
  <c r="J1910" i="1"/>
  <c r="J1920" i="1"/>
  <c r="J1930" i="1"/>
  <c r="J1940" i="1"/>
  <c r="J1950" i="1"/>
  <c r="J1960" i="1"/>
  <c r="J1970" i="1"/>
  <c r="J1980" i="1"/>
  <c r="J1990" i="1"/>
  <c r="J2000" i="1"/>
  <c r="J2010" i="1"/>
  <c r="J2020" i="1"/>
  <c r="J2030" i="1"/>
  <c r="J2040" i="1"/>
  <c r="J2050" i="1"/>
  <c r="J2060" i="1"/>
  <c r="J2070" i="1"/>
  <c r="J2080" i="1"/>
  <c r="J2090" i="1"/>
  <c r="J2100" i="1"/>
  <c r="J2110" i="1"/>
  <c r="J2120" i="1"/>
  <c r="J2130" i="1"/>
  <c r="J2140" i="1"/>
  <c r="J2150" i="1"/>
  <c r="J2160" i="1"/>
  <c r="J2170" i="1"/>
  <c r="J2180" i="1"/>
  <c r="J2190" i="1"/>
  <c r="J2200" i="1"/>
  <c r="J2210" i="1"/>
  <c r="J2220" i="1"/>
  <c r="J2230" i="1"/>
  <c r="J2240" i="1"/>
  <c r="J2250" i="1"/>
  <c r="J2260" i="1"/>
  <c r="J2270" i="1"/>
  <c r="J2280" i="1"/>
  <c r="J2290" i="1"/>
  <c r="J2300" i="1"/>
  <c r="J2310" i="1"/>
  <c r="J2320" i="1"/>
  <c r="J2330" i="1"/>
  <c r="J2340" i="1"/>
  <c r="J2350" i="1"/>
  <c r="J2360" i="1"/>
  <c r="J2370" i="1"/>
  <c r="J2380" i="1"/>
  <c r="J2390" i="1"/>
  <c r="J2400" i="1"/>
  <c r="J2410" i="1"/>
  <c r="J261" i="1"/>
  <c r="J252" i="1"/>
  <c r="J262" i="1"/>
  <c r="J272" i="1"/>
  <c r="J282" i="1"/>
  <c r="J292" i="1"/>
  <c r="J302" i="1"/>
  <c r="J312" i="1"/>
  <c r="J322" i="1"/>
  <c r="J332" i="1"/>
  <c r="J342" i="1"/>
  <c r="J352" i="1"/>
  <c r="J362" i="1"/>
  <c r="J372" i="1"/>
  <c r="J382" i="1"/>
  <c r="J392" i="1"/>
  <c r="J402" i="1"/>
  <c r="J412" i="1"/>
  <c r="J422" i="1"/>
  <c r="J432" i="1"/>
  <c r="J442" i="1"/>
  <c r="J452" i="1"/>
  <c r="J462" i="1"/>
  <c r="J472" i="1"/>
  <c r="J482" i="1"/>
  <c r="J492" i="1"/>
  <c r="J502" i="1"/>
  <c r="J512" i="1"/>
  <c r="J522" i="1"/>
  <c r="J532" i="1"/>
  <c r="J542" i="1"/>
  <c r="J552" i="1"/>
  <c r="J562" i="1"/>
  <c r="J572" i="1"/>
  <c r="J582" i="1"/>
  <c r="J592" i="1"/>
  <c r="J602" i="1"/>
  <c r="J612" i="1"/>
  <c r="J622" i="1"/>
  <c r="J632" i="1"/>
  <c r="J642" i="1"/>
  <c r="J652" i="1"/>
  <c r="J662" i="1"/>
  <c r="J672" i="1"/>
  <c r="J682" i="1"/>
  <c r="J692" i="1"/>
  <c r="J702" i="1"/>
  <c r="J712" i="1"/>
  <c r="J722" i="1"/>
  <c r="J732" i="1"/>
  <c r="J742" i="1"/>
  <c r="J752" i="1"/>
  <c r="J762" i="1"/>
  <c r="J772" i="1"/>
  <c r="J782" i="1"/>
  <c r="J792" i="1"/>
  <c r="J802" i="1"/>
  <c r="J812" i="1"/>
  <c r="J822" i="1"/>
  <c r="J832" i="1"/>
  <c r="J842" i="1"/>
  <c r="J852" i="1"/>
  <c r="J862" i="1"/>
  <c r="J872" i="1"/>
  <c r="J882" i="1"/>
  <c r="J892" i="1"/>
  <c r="J902" i="1"/>
  <c r="J912" i="1"/>
  <c r="J922" i="1"/>
  <c r="J932" i="1"/>
  <c r="J942" i="1"/>
  <c r="J952" i="1"/>
  <c r="J962" i="1"/>
  <c r="J972" i="1"/>
  <c r="J982" i="1"/>
  <c r="J992" i="1"/>
  <c r="J1002" i="1"/>
  <c r="J1012" i="1"/>
  <c r="J1022" i="1"/>
  <c r="J1032" i="1"/>
  <c r="J1042" i="1"/>
  <c r="J1052" i="1"/>
  <c r="J1062" i="1"/>
  <c r="J1072" i="1"/>
  <c r="J1082" i="1"/>
  <c r="J1092" i="1"/>
  <c r="J1102" i="1"/>
  <c r="J1112" i="1"/>
  <c r="J1122" i="1"/>
  <c r="J1132" i="1"/>
  <c r="J1142" i="1"/>
  <c r="J1152" i="1"/>
  <c r="J1162" i="1"/>
  <c r="J1172" i="1"/>
  <c r="J1182" i="1"/>
  <c r="J1192" i="1"/>
  <c r="J1202" i="1"/>
  <c r="J1212" i="1"/>
  <c r="J1222" i="1"/>
  <c r="J1232" i="1"/>
  <c r="J1242" i="1"/>
  <c r="J1252" i="1"/>
  <c r="J1262" i="1"/>
  <c r="J1272" i="1"/>
  <c r="J1282" i="1"/>
  <c r="J1292" i="1"/>
  <c r="J1302" i="1"/>
  <c r="J1312" i="1"/>
  <c r="J1322" i="1"/>
  <c r="J1332" i="1"/>
  <c r="J1342" i="1"/>
  <c r="J1352" i="1"/>
  <c r="J1362" i="1"/>
  <c r="J1372" i="1"/>
  <c r="J1382" i="1"/>
  <c r="J1392" i="1"/>
  <c r="J1402" i="1"/>
  <c r="J1412" i="1"/>
  <c r="J1422" i="1"/>
  <c r="J1432" i="1"/>
  <c r="J1442" i="1"/>
  <c r="J1452" i="1"/>
  <c r="J1462" i="1"/>
  <c r="J1472" i="1"/>
  <c r="J1482" i="1"/>
  <c r="J1492" i="1"/>
  <c r="J1502" i="1"/>
  <c r="J1512" i="1"/>
  <c r="J1522" i="1"/>
  <c r="J1532" i="1"/>
  <c r="J1542" i="1"/>
  <c r="J1552" i="1"/>
  <c r="J1562" i="1"/>
  <c r="J1572" i="1"/>
  <c r="J1582" i="1"/>
  <c r="J1592" i="1"/>
  <c r="J1602" i="1"/>
  <c r="J1612" i="1"/>
  <c r="J1622" i="1"/>
  <c r="J1632" i="1"/>
  <c r="J1642" i="1"/>
  <c r="J1652" i="1"/>
  <c r="J1662" i="1"/>
  <c r="J1672" i="1"/>
  <c r="J1682" i="1"/>
  <c r="J1692" i="1"/>
  <c r="J1702" i="1"/>
  <c r="J1712" i="1"/>
  <c r="J1722" i="1"/>
  <c r="J1732" i="1"/>
  <c r="J1742" i="1"/>
  <c r="J1752" i="1"/>
  <c r="J1762" i="1"/>
  <c r="J1772" i="1"/>
  <c r="J1782" i="1"/>
  <c r="J1792" i="1"/>
  <c r="J1802" i="1"/>
  <c r="J1812" i="1"/>
  <c r="J1822" i="1"/>
  <c r="J1832" i="1"/>
  <c r="J1842" i="1"/>
  <c r="J1852" i="1"/>
  <c r="J1862" i="1"/>
  <c r="J1872" i="1"/>
  <c r="J1882" i="1"/>
  <c r="J1892" i="1"/>
  <c r="J1902" i="1"/>
  <c r="J1912" i="1"/>
  <c r="J1922" i="1"/>
  <c r="J1932" i="1"/>
  <c r="J1942" i="1"/>
  <c r="J1952" i="1"/>
  <c r="J1962" i="1"/>
  <c r="J1972" i="1"/>
  <c r="J1982" i="1"/>
  <c r="J1992" i="1"/>
  <c r="J2002" i="1"/>
  <c r="J2012" i="1"/>
  <c r="J2022" i="1"/>
  <c r="J2032" i="1"/>
  <c r="J2042" i="1"/>
  <c r="J2052" i="1"/>
  <c r="J2062" i="1"/>
  <c r="J2072" i="1"/>
  <c r="J2082" i="1"/>
  <c r="J2092" i="1"/>
  <c r="J2102" i="1"/>
  <c r="J2112" i="1"/>
  <c r="J2122" i="1"/>
  <c r="J2132" i="1"/>
  <c r="J2142" i="1"/>
  <c r="J2152" i="1"/>
  <c r="J2162" i="1"/>
  <c r="J2172" i="1"/>
  <c r="J2182" i="1"/>
  <c r="J2192" i="1"/>
  <c r="J2202" i="1"/>
  <c r="J2212" i="1"/>
  <c r="J2222" i="1"/>
  <c r="J2232" i="1"/>
  <c r="J2242" i="1"/>
  <c r="J2252" i="1"/>
  <c r="J2262" i="1"/>
  <c r="J2272" i="1"/>
  <c r="J2282" i="1"/>
  <c r="J2292" i="1"/>
  <c r="J2302" i="1"/>
  <c r="J2312" i="1"/>
  <c r="J2322" i="1"/>
  <c r="J2332" i="1"/>
  <c r="J2342" i="1"/>
  <c r="J2352" i="1"/>
  <c r="J2362" i="1"/>
  <c r="J2372" i="1"/>
  <c r="J2382" i="1"/>
  <c r="J2392" i="1"/>
  <c r="J2402" i="1"/>
  <c r="J2412" i="1"/>
  <c r="K39" i="7"/>
  <c r="N38" i="7"/>
  <c r="J2058" i="1"/>
  <c r="J2068" i="1"/>
  <c r="J2078" i="1"/>
  <c r="J2088" i="1"/>
  <c r="J2098" i="1"/>
  <c r="J2108" i="1"/>
  <c r="J2118" i="1"/>
  <c r="J2128" i="1"/>
  <c r="J2138" i="1"/>
  <c r="J2148" i="1"/>
  <c r="J2158" i="1"/>
  <c r="J2168" i="1"/>
  <c r="J2178" i="1"/>
  <c r="J2188" i="1"/>
  <c r="J2198" i="1"/>
  <c r="J2208" i="1"/>
  <c r="J2218" i="1"/>
  <c r="J2228" i="1"/>
  <c r="J2238" i="1"/>
  <c r="J2248" i="1"/>
  <c r="J2258" i="1"/>
  <c r="J2268" i="1"/>
  <c r="J2278" i="1"/>
  <c r="J2288" i="1"/>
  <c r="J2298" i="1"/>
  <c r="J2308" i="1"/>
  <c r="J2318" i="1"/>
  <c r="J2328" i="1"/>
  <c r="J2338" i="1"/>
  <c r="J2348" i="1"/>
  <c r="J2358" i="1"/>
  <c r="J2368" i="1"/>
  <c r="J2378" i="1"/>
  <c r="J2388" i="1"/>
  <c r="J2398" i="1"/>
  <c r="J2408" i="1"/>
  <c r="AX4" i="1"/>
  <c r="AJ4" i="1"/>
  <c r="AK4" i="1"/>
  <c r="J271" i="1"/>
  <c r="AX5" i="1"/>
  <c r="AO4" i="1"/>
  <c r="AN4" i="1"/>
  <c r="AO11" i="1"/>
  <c r="AN11" i="1"/>
  <c r="AO27" i="1"/>
  <c r="AN27" i="1"/>
  <c r="AO43" i="1"/>
  <c r="AN43" i="1"/>
  <c r="AO59" i="1"/>
  <c r="AN59" i="1"/>
  <c r="AO75" i="1"/>
  <c r="AN75" i="1"/>
  <c r="AO91" i="1"/>
  <c r="AN91" i="1"/>
  <c r="AO107" i="1"/>
  <c r="AN107" i="1"/>
  <c r="AO123" i="1"/>
  <c r="AN123" i="1"/>
  <c r="AO139" i="1"/>
  <c r="AN139" i="1"/>
  <c r="AO155" i="1"/>
  <c r="AN155" i="1"/>
  <c r="AO171" i="1"/>
  <c r="AN171" i="1"/>
  <c r="AO187" i="1"/>
  <c r="AN187" i="1"/>
  <c r="AO203" i="1"/>
  <c r="AN203" i="1"/>
  <c r="AO104" i="1"/>
  <c r="AN104" i="1"/>
  <c r="AO57" i="1"/>
  <c r="AN57" i="1"/>
  <c r="AO12" i="1"/>
  <c r="AN12" i="1"/>
  <c r="AO28" i="1"/>
  <c r="AN28" i="1"/>
  <c r="AO44" i="1"/>
  <c r="AN44" i="1"/>
  <c r="AO60" i="1"/>
  <c r="AN60" i="1"/>
  <c r="AO76" i="1"/>
  <c r="AN76" i="1"/>
  <c r="AO92" i="1"/>
  <c r="AN92" i="1"/>
  <c r="AO108" i="1"/>
  <c r="AN108" i="1"/>
  <c r="AO124" i="1"/>
  <c r="AN124" i="1"/>
  <c r="AO140" i="1"/>
  <c r="AN140" i="1"/>
  <c r="AO156" i="1"/>
  <c r="AN156" i="1"/>
  <c r="AO172" i="1"/>
  <c r="AN172" i="1"/>
  <c r="AO188" i="1"/>
  <c r="AN188" i="1"/>
  <c r="AO204" i="1"/>
  <c r="AN204" i="1"/>
  <c r="AO5" i="1"/>
  <c r="AN5" i="1"/>
  <c r="AO152" i="1"/>
  <c r="AN152" i="1"/>
  <c r="AO201" i="1"/>
  <c r="AN201" i="1"/>
  <c r="AO13" i="1"/>
  <c r="AN13" i="1"/>
  <c r="AO29" i="1"/>
  <c r="AN29" i="1"/>
  <c r="AO45" i="1"/>
  <c r="AN45" i="1"/>
  <c r="AO61" i="1"/>
  <c r="AN61" i="1"/>
  <c r="AO77" i="1"/>
  <c r="AN77" i="1"/>
  <c r="AO93" i="1"/>
  <c r="AN93" i="1"/>
  <c r="AO109" i="1"/>
  <c r="AN109" i="1"/>
  <c r="AO125" i="1"/>
  <c r="AN125" i="1"/>
  <c r="AO141" i="1"/>
  <c r="AN141" i="1"/>
  <c r="AO157" i="1"/>
  <c r="AN157" i="1"/>
  <c r="AO173" i="1"/>
  <c r="AN173" i="1"/>
  <c r="AO189" i="1"/>
  <c r="AN189" i="1"/>
  <c r="AO205" i="1"/>
  <c r="AN205" i="1"/>
  <c r="AO6" i="1"/>
  <c r="AN6" i="1"/>
  <c r="AO88" i="1"/>
  <c r="AN88" i="1"/>
  <c r="AO105" i="1"/>
  <c r="AN105" i="1"/>
  <c r="AO14" i="1"/>
  <c r="AN14" i="1"/>
  <c r="AO30" i="1"/>
  <c r="AN30" i="1"/>
  <c r="AO46" i="1"/>
  <c r="AN46" i="1"/>
  <c r="AO62" i="1"/>
  <c r="AN62" i="1"/>
  <c r="AO78" i="1"/>
  <c r="AN78" i="1"/>
  <c r="AO94" i="1"/>
  <c r="AN94" i="1"/>
  <c r="AO110" i="1"/>
  <c r="AN110" i="1"/>
  <c r="AO126" i="1"/>
  <c r="AN126" i="1"/>
  <c r="AO142" i="1"/>
  <c r="AN142" i="1"/>
  <c r="AO158" i="1"/>
  <c r="AN158" i="1"/>
  <c r="AO174" i="1"/>
  <c r="AN174" i="1"/>
  <c r="AO190" i="1"/>
  <c r="AN190" i="1"/>
  <c r="AO206" i="1"/>
  <c r="AN206" i="1"/>
  <c r="AO7" i="1"/>
  <c r="AN7" i="1"/>
  <c r="AO168" i="1"/>
  <c r="AN168" i="1"/>
  <c r="AO15" i="1"/>
  <c r="AN15" i="1"/>
  <c r="AO31" i="1"/>
  <c r="AN31" i="1"/>
  <c r="AO47" i="1"/>
  <c r="AN47" i="1"/>
  <c r="AO63" i="1"/>
  <c r="AN63" i="1"/>
  <c r="AO79" i="1"/>
  <c r="AN79" i="1"/>
  <c r="AO95" i="1"/>
  <c r="AN95" i="1"/>
  <c r="AO111" i="1"/>
  <c r="AN111" i="1"/>
  <c r="AO127" i="1"/>
  <c r="AN127" i="1"/>
  <c r="AO143" i="1"/>
  <c r="AN143" i="1"/>
  <c r="AO159" i="1"/>
  <c r="AN159" i="1"/>
  <c r="AO175" i="1"/>
  <c r="AN175" i="1"/>
  <c r="AO191" i="1"/>
  <c r="AN191" i="1"/>
  <c r="AO207" i="1"/>
  <c r="AN207" i="1"/>
  <c r="AO8" i="1"/>
  <c r="AN8" i="1"/>
  <c r="AO72" i="1"/>
  <c r="AN72" i="1"/>
  <c r="AO73" i="1"/>
  <c r="AN73" i="1"/>
  <c r="AO16" i="1"/>
  <c r="AO32" i="1"/>
  <c r="AN32" i="1"/>
  <c r="AO48" i="1"/>
  <c r="AN48" i="1"/>
  <c r="AO64" i="1"/>
  <c r="AN64" i="1"/>
  <c r="AO80" i="1"/>
  <c r="AN80" i="1"/>
  <c r="AO96" i="1"/>
  <c r="AN96" i="1"/>
  <c r="AO112" i="1"/>
  <c r="AN112" i="1"/>
  <c r="AO128" i="1"/>
  <c r="AN128" i="1"/>
  <c r="AO144" i="1"/>
  <c r="AN144" i="1"/>
  <c r="AO160" i="1"/>
  <c r="AN160" i="1"/>
  <c r="AO176" i="1"/>
  <c r="AN176" i="1"/>
  <c r="AO192" i="1"/>
  <c r="AN192" i="1"/>
  <c r="AO208" i="1"/>
  <c r="AN208" i="1"/>
  <c r="AO9" i="1"/>
  <c r="AN9" i="1"/>
  <c r="AO136" i="1"/>
  <c r="AN136" i="1"/>
  <c r="AO185" i="1"/>
  <c r="AN185" i="1"/>
  <c r="AO17" i="1"/>
  <c r="AN17" i="1"/>
  <c r="AO33" i="1"/>
  <c r="AN33" i="1"/>
  <c r="AO49" i="1"/>
  <c r="AN49" i="1"/>
  <c r="AO65" i="1"/>
  <c r="AN65" i="1"/>
  <c r="AO81" i="1"/>
  <c r="AN81" i="1"/>
  <c r="AO97" i="1"/>
  <c r="AN97" i="1"/>
  <c r="AO113" i="1"/>
  <c r="AN113" i="1"/>
  <c r="AO129" i="1"/>
  <c r="AN129" i="1"/>
  <c r="AO145" i="1"/>
  <c r="AN145" i="1"/>
  <c r="AO161" i="1"/>
  <c r="AN161" i="1"/>
  <c r="AO177" i="1"/>
  <c r="AN177" i="1"/>
  <c r="AO193" i="1"/>
  <c r="AN193" i="1"/>
  <c r="AO209" i="1"/>
  <c r="AN209" i="1"/>
  <c r="AO10" i="1"/>
  <c r="AN10" i="1"/>
  <c r="AO184" i="1"/>
  <c r="AN184" i="1"/>
  <c r="AO169" i="1"/>
  <c r="AN169" i="1"/>
  <c r="AO18" i="1"/>
  <c r="AN18" i="1"/>
  <c r="AO34" i="1"/>
  <c r="AN34" i="1"/>
  <c r="AO50" i="1"/>
  <c r="AN50" i="1"/>
  <c r="AO66" i="1"/>
  <c r="AN66" i="1"/>
  <c r="AO82" i="1"/>
  <c r="AN82" i="1"/>
  <c r="AO98" i="1"/>
  <c r="AN98" i="1"/>
  <c r="AO114" i="1"/>
  <c r="AN114" i="1"/>
  <c r="AO130" i="1"/>
  <c r="AN130" i="1"/>
  <c r="AO146" i="1"/>
  <c r="AN146" i="1"/>
  <c r="AO162" i="1"/>
  <c r="AN162" i="1"/>
  <c r="AO178" i="1"/>
  <c r="AN178" i="1"/>
  <c r="AO194" i="1"/>
  <c r="AN194" i="1"/>
  <c r="AO210" i="1"/>
  <c r="AN210" i="1"/>
  <c r="AN3" i="1"/>
  <c r="AO216" i="1"/>
  <c r="AN216" i="1"/>
  <c r="AO89" i="1"/>
  <c r="AN89" i="1"/>
  <c r="AO19" i="1"/>
  <c r="AN19" i="1"/>
  <c r="AO35" i="1"/>
  <c r="AN35" i="1"/>
  <c r="AO51" i="1"/>
  <c r="AN51" i="1"/>
  <c r="AO67" i="1"/>
  <c r="AN67" i="1"/>
  <c r="AO83" i="1"/>
  <c r="AN83" i="1"/>
  <c r="AO99" i="1"/>
  <c r="AN99" i="1"/>
  <c r="AO115" i="1"/>
  <c r="AN115" i="1"/>
  <c r="AO131" i="1"/>
  <c r="AN131" i="1"/>
  <c r="AO147" i="1"/>
  <c r="AN147" i="1"/>
  <c r="AO163" i="1"/>
  <c r="AN163" i="1"/>
  <c r="AO179" i="1"/>
  <c r="AN179" i="1"/>
  <c r="AO195" i="1"/>
  <c r="AN195" i="1"/>
  <c r="AO211" i="1"/>
  <c r="AN211" i="1"/>
  <c r="AO200" i="1"/>
  <c r="AN200" i="1"/>
  <c r="AO217" i="1"/>
  <c r="AN217" i="1"/>
  <c r="AO20" i="1"/>
  <c r="AN20" i="1"/>
  <c r="AO36" i="1"/>
  <c r="AN36" i="1"/>
  <c r="AO52" i="1"/>
  <c r="AN52" i="1"/>
  <c r="AO68" i="1"/>
  <c r="AN68" i="1"/>
  <c r="AO84" i="1"/>
  <c r="AN84" i="1"/>
  <c r="AO100" i="1"/>
  <c r="AN100" i="1"/>
  <c r="AO116" i="1"/>
  <c r="AN116" i="1"/>
  <c r="AO132" i="1"/>
  <c r="AN132" i="1"/>
  <c r="AO148" i="1"/>
  <c r="AN148" i="1"/>
  <c r="AO164" i="1"/>
  <c r="AN164" i="1"/>
  <c r="AO180" i="1"/>
  <c r="AN180" i="1"/>
  <c r="AO196" i="1"/>
  <c r="AN196" i="1"/>
  <c r="AO212" i="1"/>
  <c r="AN212" i="1"/>
  <c r="AO25" i="1"/>
  <c r="AN25" i="1"/>
  <c r="AO21" i="1"/>
  <c r="AN21" i="1"/>
  <c r="AO37" i="1"/>
  <c r="AN37" i="1"/>
  <c r="AO53" i="1"/>
  <c r="AN53" i="1"/>
  <c r="AO69" i="1"/>
  <c r="AN69" i="1"/>
  <c r="AO85" i="1"/>
  <c r="AN85" i="1"/>
  <c r="AO101" i="1"/>
  <c r="AN101" i="1"/>
  <c r="AO117" i="1"/>
  <c r="AN117" i="1"/>
  <c r="AO133" i="1"/>
  <c r="AN133" i="1"/>
  <c r="AO149" i="1"/>
  <c r="AN149" i="1"/>
  <c r="AO165" i="1"/>
  <c r="AN165" i="1"/>
  <c r="AO181" i="1"/>
  <c r="AN181" i="1"/>
  <c r="AO197" i="1"/>
  <c r="AN197" i="1"/>
  <c r="AO213" i="1"/>
  <c r="AN213" i="1"/>
  <c r="AO40" i="1"/>
  <c r="AN40" i="1"/>
  <c r="AO137" i="1"/>
  <c r="AN137" i="1"/>
  <c r="AO22" i="1"/>
  <c r="AN22" i="1"/>
  <c r="AO38" i="1"/>
  <c r="AN38" i="1"/>
  <c r="AO54" i="1"/>
  <c r="AN54" i="1"/>
  <c r="AO70" i="1"/>
  <c r="AN70" i="1"/>
  <c r="AO86" i="1"/>
  <c r="AN86" i="1"/>
  <c r="AO102" i="1"/>
  <c r="AN102" i="1"/>
  <c r="AO118" i="1"/>
  <c r="AN118" i="1"/>
  <c r="AO134" i="1"/>
  <c r="AN134" i="1"/>
  <c r="AO150" i="1"/>
  <c r="AN150" i="1"/>
  <c r="AO166" i="1"/>
  <c r="AN166" i="1"/>
  <c r="AO182" i="1"/>
  <c r="AN182" i="1"/>
  <c r="AO198" i="1"/>
  <c r="AN198" i="1"/>
  <c r="AO214" i="1"/>
  <c r="AN214" i="1"/>
  <c r="AO24" i="1"/>
  <c r="AN24" i="1"/>
  <c r="AO153" i="1"/>
  <c r="AN153" i="1"/>
  <c r="AO23" i="1"/>
  <c r="AN23" i="1"/>
  <c r="AO39" i="1"/>
  <c r="AN39" i="1"/>
  <c r="AO55" i="1"/>
  <c r="AN55" i="1"/>
  <c r="AO71" i="1"/>
  <c r="AN71" i="1"/>
  <c r="AO87" i="1"/>
  <c r="AN87" i="1"/>
  <c r="AO103" i="1"/>
  <c r="AN103" i="1"/>
  <c r="AO119" i="1"/>
  <c r="AN119" i="1"/>
  <c r="AO135" i="1"/>
  <c r="AN135" i="1"/>
  <c r="AO151" i="1"/>
  <c r="AN151" i="1"/>
  <c r="AO167" i="1"/>
  <c r="AN167" i="1"/>
  <c r="AO183" i="1"/>
  <c r="AN183" i="1"/>
  <c r="AO199" i="1"/>
  <c r="AN199" i="1"/>
  <c r="AO215" i="1"/>
  <c r="AN215" i="1"/>
  <c r="AO56" i="1"/>
  <c r="AN56" i="1"/>
  <c r="AO121" i="1"/>
  <c r="AN121" i="1"/>
  <c r="AO26" i="1"/>
  <c r="AN26" i="1"/>
  <c r="AO42" i="1"/>
  <c r="AN42" i="1"/>
  <c r="AO58" i="1"/>
  <c r="AN58" i="1"/>
  <c r="AO74" i="1"/>
  <c r="AN74" i="1"/>
  <c r="AO90" i="1"/>
  <c r="AN90" i="1"/>
  <c r="AO106" i="1"/>
  <c r="AN106" i="1"/>
  <c r="AO122" i="1"/>
  <c r="AN122" i="1"/>
  <c r="AO138" i="1"/>
  <c r="AN138" i="1"/>
  <c r="AO154" i="1"/>
  <c r="AN154" i="1"/>
  <c r="AO170" i="1"/>
  <c r="AN170" i="1"/>
  <c r="AO186" i="1"/>
  <c r="AN186" i="1"/>
  <c r="AO202" i="1"/>
  <c r="AN202" i="1"/>
  <c r="AO218" i="1"/>
  <c r="AN218" i="1"/>
  <c r="AO120" i="1"/>
  <c r="AN120" i="1"/>
  <c r="AO41" i="1"/>
  <c r="AN41" i="1"/>
  <c r="J2057" i="1"/>
  <c r="J2067" i="1"/>
  <c r="J2077" i="1"/>
  <c r="J2087" i="1"/>
  <c r="J2097" i="1"/>
  <c r="J2107" i="1"/>
  <c r="J2117" i="1"/>
  <c r="J2127" i="1"/>
  <c r="J2137" i="1"/>
  <c r="J2147" i="1"/>
  <c r="J2157" i="1"/>
  <c r="J2167" i="1"/>
  <c r="J2177" i="1"/>
  <c r="J2187" i="1"/>
  <c r="J2197" i="1"/>
  <c r="J2207" i="1"/>
  <c r="J2217" i="1"/>
  <c r="J2227" i="1"/>
  <c r="J2237" i="1"/>
  <c r="J2247" i="1"/>
  <c r="J2257" i="1"/>
  <c r="J2267" i="1"/>
  <c r="J2277" i="1"/>
  <c r="J2287" i="1"/>
  <c r="J2297" i="1"/>
  <c r="J2307" i="1"/>
  <c r="J2317" i="1"/>
  <c r="J2327" i="1"/>
  <c r="J2337" i="1"/>
  <c r="J2347" i="1"/>
  <c r="J2357" i="1"/>
  <c r="J2367" i="1"/>
  <c r="J2377" i="1"/>
  <c r="J2387" i="1"/>
  <c r="J2397" i="1"/>
  <c r="J2407" i="1"/>
  <c r="I2" i="1"/>
  <c r="G2" i="1"/>
  <c r="K40" i="7"/>
  <c r="N39" i="7"/>
  <c r="AJ5" i="1"/>
  <c r="AK5" i="1"/>
  <c r="AL5" i="1"/>
  <c r="J281" i="1"/>
  <c r="AX6" i="1"/>
  <c r="K41" i="7"/>
  <c r="N40" i="7"/>
  <c r="AP5" i="1"/>
  <c r="O271" i="1"/>
  <c r="J291" i="1"/>
  <c r="AX7" i="1"/>
  <c r="AJ6" i="1"/>
  <c r="AK6" i="1"/>
  <c r="AL6" i="1"/>
  <c r="K42" i="7"/>
  <c r="N41" i="7"/>
  <c r="O281" i="1"/>
  <c r="J301" i="1"/>
  <c r="AX8" i="1"/>
  <c r="O291" i="1"/>
  <c r="AJ7" i="1"/>
  <c r="AK7" i="1"/>
  <c r="AL7" i="1"/>
  <c r="AM7" i="1"/>
  <c r="AM6" i="1"/>
  <c r="AP6" i="1"/>
  <c r="K43" i="7"/>
  <c r="N42" i="7"/>
  <c r="AP7" i="1"/>
  <c r="J311" i="1"/>
  <c r="AX9" i="1"/>
  <c r="AJ8" i="1"/>
  <c r="AK8" i="1"/>
  <c r="AL8" i="1"/>
  <c r="K44" i="7"/>
  <c r="N43" i="7"/>
  <c r="O301" i="1"/>
  <c r="AP8" i="1"/>
  <c r="AM8" i="1"/>
  <c r="J321" i="1"/>
  <c r="AX10" i="1"/>
  <c r="AJ9" i="1"/>
  <c r="AK9" i="1"/>
  <c r="AL9" i="1"/>
  <c r="K45" i="7"/>
  <c r="N44" i="7"/>
  <c r="O311" i="1"/>
  <c r="AP9" i="1"/>
  <c r="AM9" i="1"/>
  <c r="J331" i="1"/>
  <c r="AX11" i="1"/>
  <c r="AJ10" i="1"/>
  <c r="AK10" i="1"/>
  <c r="AL10" i="1"/>
  <c r="K46" i="7"/>
  <c r="N45" i="7"/>
  <c r="O321" i="1"/>
  <c r="AP10" i="1"/>
  <c r="AM10" i="1"/>
  <c r="J341" i="1"/>
  <c r="AX12" i="1"/>
  <c r="AJ11" i="1"/>
  <c r="AK11" i="1"/>
  <c r="AL11" i="1"/>
  <c r="K47" i="7"/>
  <c r="N46" i="7"/>
  <c r="O331" i="1"/>
  <c r="AP11" i="1"/>
  <c r="AM11" i="1"/>
  <c r="J351" i="1"/>
  <c r="AX13" i="1"/>
  <c r="AJ12" i="1"/>
  <c r="AK12" i="1"/>
  <c r="AL12" i="1"/>
  <c r="K48" i="7"/>
  <c r="N47" i="7"/>
  <c r="O341" i="1"/>
  <c r="J361" i="1"/>
  <c r="AX14" i="1"/>
  <c r="AJ13" i="1"/>
  <c r="AK13" i="1"/>
  <c r="AL13" i="1"/>
  <c r="AM12" i="1"/>
  <c r="AP12" i="1"/>
  <c r="K49" i="7"/>
  <c r="N48" i="7"/>
  <c r="O351" i="1"/>
  <c r="AP13" i="1"/>
  <c r="AM13" i="1"/>
  <c r="J371" i="1"/>
  <c r="AX15" i="1"/>
  <c r="AJ14" i="1"/>
  <c r="AK14" i="1"/>
  <c r="AL14" i="1"/>
  <c r="K50" i="7"/>
  <c r="N49" i="7"/>
  <c r="O361" i="1"/>
  <c r="AP14" i="1"/>
  <c r="AM14" i="1"/>
  <c r="J381" i="1"/>
  <c r="AX16" i="1"/>
  <c r="AJ15" i="1"/>
  <c r="AK15" i="1"/>
  <c r="AL15" i="1"/>
  <c r="K51" i="7"/>
  <c r="N50" i="7"/>
  <c r="O371" i="1"/>
  <c r="AP15" i="1"/>
  <c r="AM15" i="1"/>
  <c r="J391" i="1"/>
  <c r="AX17" i="1"/>
  <c r="AJ16" i="1"/>
  <c r="AK16" i="1"/>
  <c r="AL16" i="1"/>
  <c r="K52" i="7"/>
  <c r="N51" i="7"/>
  <c r="O381" i="1"/>
  <c r="J401" i="1"/>
  <c r="AX18" i="1"/>
  <c r="AJ17" i="1"/>
  <c r="AK17" i="1"/>
  <c r="AL17" i="1"/>
  <c r="AM16" i="1"/>
  <c r="AP16" i="1"/>
  <c r="K53" i="7"/>
  <c r="N52" i="7"/>
  <c r="AP17" i="1"/>
  <c r="AM17" i="1"/>
  <c r="O391" i="1"/>
  <c r="J411" i="1"/>
  <c r="AX19" i="1"/>
  <c r="AJ18" i="1"/>
  <c r="AK18" i="1"/>
  <c r="AL18" i="1"/>
  <c r="K54" i="7"/>
  <c r="N53" i="7"/>
  <c r="O401" i="1"/>
  <c r="AP18" i="1"/>
  <c r="AM18" i="1"/>
  <c r="J421" i="1"/>
  <c r="AX20" i="1"/>
  <c r="AJ19" i="1"/>
  <c r="AK19" i="1"/>
  <c r="AL19" i="1"/>
  <c r="K55" i="7"/>
  <c r="N54" i="7"/>
  <c r="O411" i="1"/>
  <c r="J431" i="1"/>
  <c r="AX21" i="1"/>
  <c r="AJ20" i="1"/>
  <c r="AK20" i="1"/>
  <c r="AL20" i="1"/>
  <c r="AP19" i="1"/>
  <c r="AM19" i="1"/>
  <c r="K56" i="7"/>
  <c r="N55" i="7"/>
  <c r="O421" i="1"/>
  <c r="AM20" i="1"/>
  <c r="AP20" i="1"/>
  <c r="J441" i="1"/>
  <c r="AX22" i="1"/>
  <c r="AJ21" i="1"/>
  <c r="AK21" i="1"/>
  <c r="AL21" i="1"/>
  <c r="K57" i="7"/>
  <c r="N56" i="7"/>
  <c r="O431" i="1"/>
  <c r="AP21" i="1"/>
  <c r="AM21" i="1"/>
  <c r="J451" i="1"/>
  <c r="AX23" i="1"/>
  <c r="O441" i="1"/>
  <c r="AJ22" i="1"/>
  <c r="AK22" i="1"/>
  <c r="AL22" i="1"/>
  <c r="K58" i="7"/>
  <c r="N57" i="7"/>
  <c r="AP22" i="1"/>
  <c r="AM22" i="1"/>
  <c r="J461" i="1"/>
  <c r="AX24" i="1"/>
  <c r="AJ23" i="1"/>
  <c r="AK23" i="1"/>
  <c r="AL23" i="1"/>
  <c r="K59" i="7"/>
  <c r="N58" i="7"/>
  <c r="O451" i="1"/>
  <c r="AP23" i="1"/>
  <c r="AM23" i="1"/>
  <c r="J471" i="1"/>
  <c r="AX25" i="1"/>
  <c r="O461" i="1"/>
  <c r="AJ24" i="1"/>
  <c r="AK24" i="1"/>
  <c r="AL24" i="1"/>
  <c r="K60" i="7"/>
  <c r="N59" i="7"/>
  <c r="AP24" i="1"/>
  <c r="AM24" i="1"/>
  <c r="J481" i="1"/>
  <c r="AX26" i="1"/>
  <c r="AJ25" i="1"/>
  <c r="AK25" i="1"/>
  <c r="AL25" i="1"/>
  <c r="K61" i="7"/>
  <c r="N60" i="7"/>
  <c r="O471" i="1"/>
  <c r="AP25" i="1"/>
  <c r="AM25" i="1"/>
  <c r="J491" i="1"/>
  <c r="AX27" i="1"/>
  <c r="AJ26" i="1"/>
  <c r="AK26" i="1"/>
  <c r="AL26" i="1"/>
  <c r="K62" i="7"/>
  <c r="N61" i="7"/>
  <c r="AP26" i="1"/>
  <c r="AM26" i="1"/>
  <c r="O481" i="1"/>
  <c r="J501" i="1"/>
  <c r="AX28" i="1"/>
  <c r="AJ27" i="1"/>
  <c r="AK27" i="1"/>
  <c r="AL27" i="1"/>
  <c r="K63" i="7"/>
  <c r="N62" i="7"/>
  <c r="O491" i="1"/>
  <c r="AP27" i="1"/>
  <c r="AM27" i="1"/>
  <c r="J511" i="1"/>
  <c r="AX29" i="1"/>
  <c r="AJ28" i="1"/>
  <c r="AK28" i="1"/>
  <c r="AL28" i="1"/>
  <c r="K64" i="7"/>
  <c r="N63" i="7"/>
  <c r="O501" i="1"/>
  <c r="J521" i="1"/>
  <c r="AX30" i="1"/>
  <c r="AJ29" i="1"/>
  <c r="AK29" i="1"/>
  <c r="AL29" i="1"/>
  <c r="AP28" i="1"/>
  <c r="AM28" i="1"/>
  <c r="K65" i="7"/>
  <c r="N64" i="7"/>
  <c r="O511" i="1"/>
  <c r="AP29" i="1"/>
  <c r="AM29" i="1"/>
  <c r="J531" i="1"/>
  <c r="AX31" i="1"/>
  <c r="AJ30" i="1"/>
  <c r="AK30" i="1"/>
  <c r="AL30" i="1"/>
  <c r="K66" i="7"/>
  <c r="N65" i="7"/>
  <c r="O521" i="1"/>
  <c r="AP30" i="1"/>
  <c r="AM30" i="1"/>
  <c r="J541" i="1"/>
  <c r="AX32" i="1"/>
  <c r="AJ31" i="1"/>
  <c r="AK31" i="1"/>
  <c r="AL31" i="1"/>
  <c r="K67" i="7"/>
  <c r="N66" i="7"/>
  <c r="O531" i="1"/>
  <c r="AP31" i="1"/>
  <c r="AM31" i="1"/>
  <c r="J551" i="1"/>
  <c r="AX33" i="1"/>
  <c r="O541" i="1"/>
  <c r="AJ32" i="1"/>
  <c r="AK32" i="1"/>
  <c r="AL32" i="1"/>
  <c r="K68" i="7"/>
  <c r="N67" i="7"/>
  <c r="AP32" i="1"/>
  <c r="AM32" i="1"/>
  <c r="J561" i="1"/>
  <c r="AX34" i="1"/>
  <c r="AJ33" i="1"/>
  <c r="AK33" i="1"/>
  <c r="AL33" i="1"/>
  <c r="O551" i="1"/>
  <c r="K69" i="7"/>
  <c r="N68" i="7"/>
  <c r="J571" i="1"/>
  <c r="AX35" i="1"/>
  <c r="AJ34" i="1"/>
  <c r="AK34" i="1"/>
  <c r="AL34" i="1"/>
  <c r="AP33" i="1"/>
  <c r="AM33" i="1"/>
  <c r="K70" i="7"/>
  <c r="N69" i="7"/>
  <c r="O561" i="1"/>
  <c r="AM34" i="1"/>
  <c r="AP34" i="1"/>
  <c r="J581" i="1"/>
  <c r="AX36" i="1"/>
  <c r="AJ35" i="1"/>
  <c r="AK35" i="1"/>
  <c r="AL35" i="1"/>
  <c r="O571" i="1"/>
  <c r="K71" i="7"/>
  <c r="N70" i="7"/>
  <c r="J591" i="1"/>
  <c r="AX37" i="1"/>
  <c r="AJ36" i="1"/>
  <c r="AK36" i="1"/>
  <c r="AL36" i="1"/>
  <c r="AP35" i="1"/>
  <c r="AM35" i="1"/>
  <c r="K72" i="7"/>
  <c r="N71" i="7"/>
  <c r="O581" i="1"/>
  <c r="AP36" i="1"/>
  <c r="AM36" i="1"/>
  <c r="J601" i="1"/>
  <c r="AX38" i="1"/>
  <c r="AJ37" i="1"/>
  <c r="AK37" i="1"/>
  <c r="AL37" i="1"/>
  <c r="K73" i="7"/>
  <c r="N72" i="7"/>
  <c r="O591" i="1"/>
  <c r="J611" i="1"/>
  <c r="AX39" i="1"/>
  <c r="AJ38" i="1"/>
  <c r="AK38" i="1"/>
  <c r="AL38" i="1"/>
  <c r="AM37" i="1"/>
  <c r="AP37" i="1"/>
  <c r="K74" i="7"/>
  <c r="N73" i="7"/>
  <c r="O601" i="1"/>
  <c r="AP38" i="1"/>
  <c r="AM38" i="1"/>
  <c r="J621" i="1"/>
  <c r="AX40" i="1"/>
  <c r="AJ39" i="1"/>
  <c r="AK39" i="1"/>
  <c r="AL39" i="1"/>
  <c r="K75" i="7"/>
  <c r="N74" i="7"/>
  <c r="O611" i="1"/>
  <c r="J631" i="1"/>
  <c r="AX41" i="1"/>
  <c r="AJ40" i="1"/>
  <c r="AK40" i="1"/>
  <c r="AL40" i="1"/>
  <c r="AM39" i="1"/>
  <c r="AP39" i="1"/>
  <c r="K76" i="7"/>
  <c r="N75" i="7"/>
  <c r="AP40" i="1"/>
  <c r="AM40" i="1"/>
  <c r="O621" i="1"/>
  <c r="J641" i="1"/>
  <c r="AX42" i="1"/>
  <c r="AJ41" i="1"/>
  <c r="AK41" i="1"/>
  <c r="AL41" i="1"/>
  <c r="K77" i="7"/>
  <c r="N76" i="7"/>
  <c r="O631" i="1"/>
  <c r="J651" i="1"/>
  <c r="AX43" i="1"/>
  <c r="AJ42" i="1"/>
  <c r="AK42" i="1"/>
  <c r="AL42" i="1"/>
  <c r="AP41" i="1"/>
  <c r="AM41" i="1"/>
  <c r="K78" i="7"/>
  <c r="N77" i="7"/>
  <c r="AP42" i="1"/>
  <c r="AM42" i="1"/>
  <c r="O641" i="1"/>
  <c r="J661" i="1"/>
  <c r="AX44" i="1"/>
  <c r="AJ43" i="1"/>
  <c r="AK43" i="1"/>
  <c r="AL43" i="1"/>
  <c r="K79" i="7"/>
  <c r="N78" i="7"/>
  <c r="O651" i="1"/>
  <c r="J671" i="1"/>
  <c r="AX45" i="1"/>
  <c r="AJ44" i="1"/>
  <c r="AK44" i="1"/>
  <c r="AL44" i="1"/>
  <c r="AP43" i="1"/>
  <c r="AM43" i="1"/>
  <c r="K80" i="7"/>
  <c r="N79" i="7"/>
  <c r="AP44" i="1"/>
  <c r="AM44" i="1"/>
  <c r="O661" i="1"/>
  <c r="J681" i="1"/>
  <c r="AX46" i="1"/>
  <c r="AJ45" i="1"/>
  <c r="AK45" i="1"/>
  <c r="AL45" i="1"/>
  <c r="K81" i="7"/>
  <c r="N80" i="7"/>
  <c r="O671" i="1"/>
  <c r="J691" i="1"/>
  <c r="AX47" i="1"/>
  <c r="AJ46" i="1"/>
  <c r="AK46" i="1"/>
  <c r="AL46" i="1"/>
  <c r="AP45" i="1"/>
  <c r="AM45" i="1"/>
  <c r="K82" i="7"/>
  <c r="N81" i="7"/>
  <c r="AP46" i="1"/>
  <c r="AM46" i="1"/>
  <c r="O681" i="1"/>
  <c r="J701" i="1"/>
  <c r="AX48" i="1"/>
  <c r="AJ47" i="1"/>
  <c r="AK47" i="1"/>
  <c r="AL47" i="1"/>
  <c r="K83" i="7"/>
  <c r="N82" i="7"/>
  <c r="O691" i="1"/>
  <c r="AP47" i="1"/>
  <c r="AM47" i="1"/>
  <c r="J711" i="1"/>
  <c r="AX49" i="1"/>
  <c r="AJ48" i="1"/>
  <c r="AK48" i="1"/>
  <c r="AL48" i="1"/>
  <c r="K84" i="7"/>
  <c r="N83" i="7"/>
  <c r="O701" i="1"/>
  <c r="J721" i="1"/>
  <c r="AX50" i="1"/>
  <c r="AJ49" i="1"/>
  <c r="AK49" i="1"/>
  <c r="AL49" i="1"/>
  <c r="AP48" i="1"/>
  <c r="AM48" i="1"/>
  <c r="K85" i="7"/>
  <c r="N84" i="7"/>
  <c r="O711" i="1"/>
  <c r="AP49" i="1"/>
  <c r="AM49" i="1"/>
  <c r="J731" i="1"/>
  <c r="AX51" i="1"/>
  <c r="AJ50" i="1"/>
  <c r="AK50" i="1"/>
  <c r="AL50" i="1"/>
  <c r="K86" i="7"/>
  <c r="N85" i="7"/>
  <c r="O721" i="1"/>
  <c r="AM50" i="1"/>
  <c r="AP50" i="1"/>
  <c r="J741" i="1"/>
  <c r="AX52" i="1"/>
  <c r="AJ51" i="1"/>
  <c r="AK51" i="1"/>
  <c r="AL51" i="1"/>
  <c r="K87" i="7"/>
  <c r="N86" i="7"/>
  <c r="O731" i="1"/>
  <c r="J751" i="1"/>
  <c r="AX53" i="1"/>
  <c r="AJ52" i="1"/>
  <c r="AK52" i="1"/>
  <c r="AL52" i="1"/>
  <c r="AP51" i="1"/>
  <c r="AM51" i="1"/>
  <c r="K88" i="7"/>
  <c r="N87" i="7"/>
  <c r="O741" i="1"/>
  <c r="AM52" i="1"/>
  <c r="AP52" i="1"/>
  <c r="J761" i="1"/>
  <c r="AX54" i="1"/>
  <c r="O751" i="1"/>
  <c r="AJ53" i="1"/>
  <c r="AK53" i="1"/>
  <c r="AL53" i="1"/>
  <c r="K89" i="7"/>
  <c r="N88" i="7"/>
  <c r="AP53" i="1"/>
  <c r="AM53" i="1"/>
  <c r="J771" i="1"/>
  <c r="AX55" i="1"/>
  <c r="AJ54" i="1"/>
  <c r="AK54" i="1"/>
  <c r="AL54" i="1"/>
  <c r="K90" i="7"/>
  <c r="N89" i="7"/>
  <c r="O761" i="1"/>
  <c r="J781" i="1"/>
  <c r="AX56" i="1"/>
  <c r="AJ55" i="1"/>
  <c r="AK55" i="1"/>
  <c r="AL55" i="1"/>
  <c r="AP54" i="1"/>
  <c r="AM54" i="1"/>
  <c r="K91" i="7"/>
  <c r="N90" i="7"/>
  <c r="AM55" i="1"/>
  <c r="AP55" i="1"/>
  <c r="O771" i="1"/>
  <c r="J791" i="1"/>
  <c r="AX57" i="1"/>
  <c r="AJ56" i="1"/>
  <c r="AK56" i="1"/>
  <c r="AL56" i="1"/>
  <c r="K92" i="7"/>
  <c r="N91" i="7"/>
  <c r="AP56" i="1"/>
  <c r="AM56" i="1"/>
  <c r="O781" i="1"/>
  <c r="J801" i="1"/>
  <c r="AX58" i="1"/>
  <c r="AJ57" i="1"/>
  <c r="AK57" i="1"/>
  <c r="AL57" i="1"/>
  <c r="K93" i="7"/>
  <c r="N92" i="7"/>
  <c r="O791" i="1"/>
  <c r="AP57" i="1"/>
  <c r="AM57" i="1"/>
  <c r="J811" i="1"/>
  <c r="AX59" i="1"/>
  <c r="AJ58" i="1"/>
  <c r="AK58" i="1"/>
  <c r="AL58" i="1"/>
  <c r="K94" i="7"/>
  <c r="N93" i="7"/>
  <c r="O801" i="1"/>
  <c r="J821" i="1"/>
  <c r="AX60" i="1"/>
  <c r="AJ59" i="1"/>
  <c r="AK59" i="1"/>
  <c r="AL59" i="1"/>
  <c r="AP58" i="1"/>
  <c r="AM58" i="1"/>
  <c r="K95" i="7"/>
  <c r="N94" i="7"/>
  <c r="AP59" i="1"/>
  <c r="AM59" i="1"/>
  <c r="O811" i="1"/>
  <c r="J831" i="1"/>
  <c r="AX61" i="1"/>
  <c r="AJ60" i="1"/>
  <c r="AK60" i="1"/>
  <c r="K96" i="7"/>
  <c r="N95" i="7"/>
  <c r="J841" i="1"/>
  <c r="AX62" i="1"/>
  <c r="AJ61" i="1"/>
  <c r="AK61" i="1"/>
  <c r="AL61" i="1"/>
  <c r="AL60" i="1"/>
  <c r="K97" i="7"/>
  <c r="N96" i="7"/>
  <c r="AP61" i="1"/>
  <c r="AM61" i="1"/>
  <c r="O831" i="1"/>
  <c r="AM60" i="1"/>
  <c r="AP60" i="1"/>
  <c r="O821" i="1"/>
  <c r="J851" i="1"/>
  <c r="AX63" i="1"/>
  <c r="O841" i="1"/>
  <c r="AJ62" i="1"/>
  <c r="AK62" i="1"/>
  <c r="AL62" i="1"/>
  <c r="K98" i="7"/>
  <c r="N97" i="7"/>
  <c r="AM62" i="1"/>
  <c r="AP62" i="1"/>
  <c r="J861" i="1"/>
  <c r="AX64" i="1"/>
  <c r="AJ63" i="1"/>
  <c r="AK63" i="1"/>
  <c r="AL63" i="1"/>
  <c r="O851" i="1"/>
  <c r="K99" i="7"/>
  <c r="N98" i="7"/>
  <c r="AP63" i="1"/>
  <c r="AM63" i="1"/>
  <c r="J871" i="1"/>
  <c r="AX65" i="1"/>
  <c r="AJ64" i="1"/>
  <c r="AK64" i="1"/>
  <c r="AL64" i="1"/>
  <c r="K100" i="7"/>
  <c r="N99" i="7"/>
  <c r="O861" i="1"/>
  <c r="AP64" i="1"/>
  <c r="AM64" i="1"/>
  <c r="J881" i="1"/>
  <c r="AX66" i="1"/>
  <c r="AJ65" i="1"/>
  <c r="AK65" i="1"/>
  <c r="AL65" i="1"/>
  <c r="K101" i="7"/>
  <c r="N100" i="7"/>
  <c r="O871" i="1"/>
  <c r="AP65" i="1"/>
  <c r="AM65" i="1"/>
  <c r="J891" i="1"/>
  <c r="AX67" i="1"/>
  <c r="AJ66" i="1"/>
  <c r="AK66" i="1"/>
  <c r="AL66" i="1"/>
  <c r="K102" i="7"/>
  <c r="N101" i="7"/>
  <c r="O881" i="1"/>
  <c r="AP66" i="1"/>
  <c r="AM66" i="1"/>
  <c r="J901" i="1"/>
  <c r="AX68" i="1"/>
  <c r="AJ67" i="1"/>
  <c r="AK67" i="1"/>
  <c r="AL67" i="1"/>
  <c r="K103" i="7"/>
  <c r="N102" i="7"/>
  <c r="O891" i="1"/>
  <c r="AM67" i="1"/>
  <c r="AP67" i="1"/>
  <c r="J911" i="1"/>
  <c r="AX69" i="1"/>
  <c r="AJ68" i="1"/>
  <c r="AK68" i="1"/>
  <c r="K104" i="7"/>
  <c r="N103" i="7"/>
  <c r="AL68" i="1"/>
  <c r="J921" i="1"/>
  <c r="AX70" i="1"/>
  <c r="AJ69" i="1"/>
  <c r="AK69" i="1"/>
  <c r="AL69" i="1"/>
  <c r="K105" i="7"/>
  <c r="N104" i="7"/>
  <c r="AP69" i="1"/>
  <c r="AM69" i="1"/>
  <c r="O911" i="1"/>
  <c r="J931" i="1"/>
  <c r="AX71" i="1"/>
  <c r="AJ70" i="1"/>
  <c r="AK70" i="1"/>
  <c r="AL70" i="1"/>
  <c r="AM68" i="1"/>
  <c r="AP68" i="1"/>
  <c r="O901" i="1"/>
  <c r="K106" i="7"/>
  <c r="N105" i="7"/>
  <c r="O921" i="1"/>
  <c r="AP70" i="1"/>
  <c r="AM70" i="1"/>
  <c r="J941" i="1"/>
  <c r="AX72" i="1"/>
  <c r="AJ71" i="1"/>
  <c r="AK71" i="1"/>
  <c r="AL71" i="1"/>
  <c r="K107" i="7"/>
  <c r="N106" i="7"/>
  <c r="O931" i="1"/>
  <c r="AP71" i="1"/>
  <c r="AM71" i="1"/>
  <c r="J951" i="1"/>
  <c r="AX73" i="1"/>
  <c r="AJ72" i="1"/>
  <c r="AK72" i="1"/>
  <c r="AL72" i="1"/>
  <c r="K108" i="7"/>
  <c r="N107" i="7"/>
  <c r="J961" i="1"/>
  <c r="AX74" i="1"/>
  <c r="AJ73" i="1"/>
  <c r="AK73" i="1"/>
  <c r="AL73" i="1"/>
  <c r="AP72" i="1"/>
  <c r="AM72" i="1"/>
  <c r="O941" i="1"/>
  <c r="K109" i="7"/>
  <c r="N108" i="7"/>
  <c r="O951" i="1"/>
  <c r="AP73" i="1"/>
  <c r="AM73" i="1"/>
  <c r="J971" i="1"/>
  <c r="AX75" i="1"/>
  <c r="AJ74" i="1"/>
  <c r="AK74" i="1"/>
  <c r="AL74" i="1"/>
  <c r="K110" i="7"/>
  <c r="N109" i="7"/>
  <c r="O961" i="1"/>
  <c r="AP74" i="1"/>
  <c r="AM74" i="1"/>
  <c r="J981" i="1"/>
  <c r="AX76" i="1"/>
  <c r="O971" i="1"/>
  <c r="AJ75" i="1"/>
  <c r="AK75" i="1"/>
  <c r="AL75" i="1"/>
  <c r="K111" i="7"/>
  <c r="N110" i="7"/>
  <c r="AP75" i="1"/>
  <c r="AM75" i="1"/>
  <c r="J991" i="1"/>
  <c r="AX77" i="1"/>
  <c r="AJ76" i="1"/>
  <c r="AK76" i="1"/>
  <c r="K112" i="7"/>
  <c r="N111" i="7"/>
  <c r="J1001" i="1"/>
  <c r="AX78" i="1"/>
  <c r="AJ77" i="1"/>
  <c r="AK77" i="1"/>
  <c r="AL77" i="1"/>
  <c r="AL76" i="1"/>
  <c r="K113" i="7"/>
  <c r="N112" i="7"/>
  <c r="AP77" i="1"/>
  <c r="AM77" i="1"/>
  <c r="O991" i="1"/>
  <c r="AP76" i="1"/>
  <c r="AM76" i="1"/>
  <c r="O981" i="1"/>
  <c r="J1011" i="1"/>
  <c r="AX79" i="1"/>
  <c r="AJ78" i="1"/>
  <c r="AK78" i="1"/>
  <c r="AL78" i="1"/>
  <c r="K114" i="7"/>
  <c r="N113" i="7"/>
  <c r="O1001" i="1"/>
  <c r="AP78" i="1"/>
  <c r="AM78" i="1"/>
  <c r="J1021" i="1"/>
  <c r="AX80" i="1"/>
  <c r="AJ79" i="1"/>
  <c r="AK79" i="1"/>
  <c r="AL79" i="1"/>
  <c r="O1011" i="1"/>
  <c r="K115" i="7"/>
  <c r="N114" i="7"/>
  <c r="AP79" i="1"/>
  <c r="AM79" i="1"/>
  <c r="J1031" i="1"/>
  <c r="AX81" i="1"/>
  <c r="AJ80" i="1"/>
  <c r="AK80" i="1"/>
  <c r="AL80" i="1"/>
  <c r="O1021" i="1"/>
  <c r="K116" i="7"/>
  <c r="N115" i="7"/>
  <c r="AM80" i="1"/>
  <c r="AP80" i="1"/>
  <c r="J1041" i="1"/>
  <c r="AX82" i="1"/>
  <c r="AJ81" i="1"/>
  <c r="AK81" i="1"/>
  <c r="AL81" i="1"/>
  <c r="K117" i="7"/>
  <c r="N116" i="7"/>
  <c r="O1031" i="1"/>
  <c r="J1051" i="1"/>
  <c r="AX83" i="1"/>
  <c r="AJ82" i="1"/>
  <c r="AK82" i="1"/>
  <c r="AL82" i="1"/>
  <c r="AP81" i="1"/>
  <c r="AM81" i="1"/>
  <c r="K118" i="7"/>
  <c r="N117" i="7"/>
  <c r="O1041" i="1"/>
  <c r="AP82" i="1"/>
  <c r="AM82" i="1"/>
  <c r="J1061" i="1"/>
  <c r="AX84" i="1"/>
  <c r="AJ83" i="1"/>
  <c r="AK83" i="1"/>
  <c r="AL83" i="1"/>
  <c r="K119" i="7"/>
  <c r="N118" i="7"/>
  <c r="O1051" i="1"/>
  <c r="J1071" i="1"/>
  <c r="AX85" i="1"/>
  <c r="AJ84" i="1"/>
  <c r="AK84" i="1"/>
  <c r="AL84" i="1"/>
  <c r="AP83" i="1"/>
  <c r="AM83" i="1"/>
  <c r="K120" i="7"/>
  <c r="N119" i="7"/>
  <c r="O1061" i="1"/>
  <c r="AP84" i="1"/>
  <c r="AM84" i="1"/>
  <c r="J1081" i="1"/>
  <c r="AX86" i="1"/>
  <c r="AJ85" i="1"/>
  <c r="AK85" i="1"/>
  <c r="AL85" i="1"/>
  <c r="K121" i="7"/>
  <c r="N120" i="7"/>
  <c r="O1071" i="1"/>
  <c r="J1091" i="1"/>
  <c r="AX87" i="1"/>
  <c r="AJ86" i="1"/>
  <c r="AK86" i="1"/>
  <c r="AL86" i="1"/>
  <c r="AM85" i="1"/>
  <c r="AP85" i="1"/>
  <c r="K122" i="7"/>
  <c r="N121" i="7"/>
  <c r="O1081" i="1"/>
  <c r="AP86" i="1"/>
  <c r="AM86" i="1"/>
  <c r="J1101" i="1"/>
  <c r="AX88" i="1"/>
  <c r="AJ87" i="1"/>
  <c r="AK87" i="1"/>
  <c r="AL87" i="1"/>
  <c r="K123" i="7"/>
  <c r="N122" i="7"/>
  <c r="O1091" i="1"/>
  <c r="J1111" i="1"/>
  <c r="AX89" i="1"/>
  <c r="AJ88" i="1"/>
  <c r="AK88" i="1"/>
  <c r="AL88" i="1"/>
  <c r="AP87" i="1"/>
  <c r="AM87" i="1"/>
  <c r="K124" i="7"/>
  <c r="N123" i="7"/>
  <c r="O1101" i="1"/>
  <c r="AP88" i="1"/>
  <c r="AM88" i="1"/>
  <c r="J1121" i="1"/>
  <c r="AX90" i="1"/>
  <c r="AJ89" i="1"/>
  <c r="AK89" i="1"/>
  <c r="AL89" i="1"/>
  <c r="K125" i="7"/>
  <c r="N124" i="7"/>
  <c r="O1111" i="1"/>
  <c r="AP89" i="1"/>
  <c r="AM89" i="1"/>
  <c r="J1131" i="1"/>
  <c r="AX91" i="1"/>
  <c r="AJ90" i="1"/>
  <c r="AK90" i="1"/>
  <c r="AL90" i="1"/>
  <c r="K126" i="7"/>
  <c r="N125" i="7"/>
  <c r="O1121" i="1"/>
  <c r="J1141" i="1"/>
  <c r="AX92" i="1"/>
  <c r="AJ91" i="1"/>
  <c r="AK91" i="1"/>
  <c r="AL91" i="1"/>
  <c r="AP90" i="1"/>
  <c r="AM90" i="1"/>
  <c r="K127" i="7"/>
  <c r="N126" i="7"/>
  <c r="O1131" i="1"/>
  <c r="AM91" i="1"/>
  <c r="AP91" i="1"/>
  <c r="J1151" i="1"/>
  <c r="AX93" i="1"/>
  <c r="O1141" i="1"/>
  <c r="AJ92" i="1"/>
  <c r="AK92" i="1"/>
  <c r="AL92" i="1"/>
  <c r="K128" i="7"/>
  <c r="N127" i="7"/>
  <c r="J1161" i="1"/>
  <c r="AX94" i="1"/>
  <c r="O1151" i="1"/>
  <c r="AJ93" i="1"/>
  <c r="AK93" i="1"/>
  <c r="AL93" i="1"/>
  <c r="AP92" i="1"/>
  <c r="AM92" i="1"/>
  <c r="K129" i="7"/>
  <c r="N128" i="7"/>
  <c r="AM93" i="1"/>
  <c r="AP93" i="1"/>
  <c r="J1171" i="1"/>
  <c r="AX95" i="1"/>
  <c r="AJ94" i="1"/>
  <c r="AK94" i="1"/>
  <c r="AL94" i="1"/>
  <c r="K130" i="7"/>
  <c r="N129" i="7"/>
  <c r="O1161" i="1"/>
  <c r="AP94" i="1"/>
  <c r="AM94" i="1"/>
  <c r="J1181" i="1"/>
  <c r="AX96" i="1"/>
  <c r="AJ95" i="1"/>
  <c r="AK95" i="1"/>
  <c r="AL95" i="1"/>
  <c r="K131" i="7"/>
  <c r="N130" i="7"/>
  <c r="O1171" i="1"/>
  <c r="AP95" i="1"/>
  <c r="AM95" i="1"/>
  <c r="J1191" i="1"/>
  <c r="AX97" i="1"/>
  <c r="O1181" i="1"/>
  <c r="AJ96" i="1"/>
  <c r="AK96" i="1"/>
  <c r="AL96" i="1"/>
  <c r="K132" i="7"/>
  <c r="N131" i="7"/>
  <c r="J1201" i="1"/>
  <c r="AX98" i="1"/>
  <c r="AJ97" i="1"/>
  <c r="AK97" i="1"/>
  <c r="AL97" i="1"/>
  <c r="AP96" i="1"/>
  <c r="AM96" i="1"/>
  <c r="K133" i="7"/>
  <c r="N132" i="7"/>
  <c r="O1191" i="1"/>
  <c r="AP97" i="1"/>
  <c r="AM97" i="1"/>
  <c r="J1211" i="1"/>
  <c r="AX99" i="1"/>
  <c r="AJ98" i="1"/>
  <c r="AK98" i="1"/>
  <c r="AL98" i="1"/>
  <c r="K134" i="7"/>
  <c r="N133" i="7"/>
  <c r="O1201" i="1"/>
  <c r="J1221" i="1"/>
  <c r="AX100" i="1"/>
  <c r="AJ99" i="1"/>
  <c r="AK99" i="1"/>
  <c r="AL99" i="1"/>
  <c r="AM98" i="1"/>
  <c r="AP98" i="1"/>
  <c r="K135" i="7"/>
  <c r="N134" i="7"/>
  <c r="O1211" i="1"/>
  <c r="AP99" i="1"/>
  <c r="AM99" i="1"/>
  <c r="J1231" i="1"/>
  <c r="AX101" i="1"/>
  <c r="AJ100" i="1"/>
  <c r="AK100" i="1"/>
  <c r="AL100" i="1"/>
  <c r="O1221" i="1"/>
  <c r="K136" i="7"/>
  <c r="N135" i="7"/>
  <c r="J1241" i="1"/>
  <c r="AX102" i="1"/>
  <c r="O1231" i="1"/>
  <c r="AJ101" i="1"/>
  <c r="AK101" i="1"/>
  <c r="AL101" i="1"/>
  <c r="AP100" i="1"/>
  <c r="AM100" i="1"/>
  <c r="K137" i="7"/>
  <c r="N136" i="7"/>
  <c r="AP101" i="1"/>
  <c r="AM101" i="1"/>
  <c r="J1251" i="1"/>
  <c r="AX103" i="1"/>
  <c r="AJ102" i="1"/>
  <c r="AK102" i="1"/>
  <c r="AL102" i="1"/>
  <c r="K138" i="7"/>
  <c r="N137" i="7"/>
  <c r="O1241" i="1"/>
  <c r="J1261" i="1"/>
  <c r="AX104" i="1"/>
  <c r="AJ103" i="1"/>
  <c r="AK103" i="1"/>
  <c r="AL103" i="1"/>
  <c r="O1251" i="1"/>
  <c r="AP102" i="1"/>
  <c r="AM102" i="1"/>
  <c r="K139" i="7"/>
  <c r="N138" i="7"/>
  <c r="AP103" i="1"/>
  <c r="AM103" i="1"/>
  <c r="J1271" i="1"/>
  <c r="AX105" i="1"/>
  <c r="AJ104" i="1"/>
  <c r="AK104" i="1"/>
  <c r="AL104" i="1"/>
  <c r="K140" i="7"/>
  <c r="N139" i="7"/>
  <c r="O1261" i="1"/>
  <c r="AP104" i="1"/>
  <c r="AM104" i="1"/>
  <c r="J1281" i="1"/>
  <c r="AX106" i="1"/>
  <c r="AJ105" i="1"/>
  <c r="AK105" i="1"/>
  <c r="AL105" i="1"/>
  <c r="O1271" i="1"/>
  <c r="K141" i="7"/>
  <c r="N140" i="7"/>
  <c r="J1291" i="1"/>
  <c r="AX107" i="1"/>
  <c r="O1281" i="1"/>
  <c r="AJ106" i="1"/>
  <c r="AK106" i="1"/>
  <c r="AL106" i="1"/>
  <c r="AM105" i="1"/>
  <c r="AP105" i="1"/>
  <c r="K142" i="7"/>
  <c r="N141" i="7"/>
  <c r="AP106" i="1"/>
  <c r="AM106" i="1"/>
  <c r="J1301" i="1"/>
  <c r="AX108" i="1"/>
  <c r="AJ107" i="1"/>
  <c r="AK107" i="1"/>
  <c r="AL107" i="1"/>
  <c r="O1291" i="1"/>
  <c r="K143" i="7"/>
  <c r="N142" i="7"/>
  <c r="J1311" i="1"/>
  <c r="AX109" i="1"/>
  <c r="O1301" i="1"/>
  <c r="AJ108" i="1"/>
  <c r="AK108" i="1"/>
  <c r="AL108" i="1"/>
  <c r="AP107" i="1"/>
  <c r="AM107" i="1"/>
  <c r="K144" i="7"/>
  <c r="N143" i="7"/>
  <c r="AP108" i="1"/>
  <c r="AM108" i="1"/>
  <c r="J1321" i="1"/>
  <c r="AX110" i="1"/>
  <c r="O1311" i="1"/>
  <c r="AJ109" i="1"/>
  <c r="AK109" i="1"/>
  <c r="AL109" i="1"/>
  <c r="K145" i="7"/>
  <c r="N144" i="7"/>
  <c r="J1331" i="1"/>
  <c r="AX111" i="1"/>
  <c r="O1321" i="1"/>
  <c r="AJ110" i="1"/>
  <c r="AK110" i="1"/>
  <c r="AL110" i="1"/>
  <c r="AP109" i="1"/>
  <c r="AM109" i="1"/>
  <c r="K146" i="7"/>
  <c r="N145" i="7"/>
  <c r="AP110" i="1"/>
  <c r="AM110" i="1"/>
  <c r="J1341" i="1"/>
  <c r="AX112" i="1"/>
  <c r="AJ111" i="1"/>
  <c r="AK111" i="1"/>
  <c r="AL111" i="1"/>
  <c r="O1331" i="1"/>
  <c r="K147" i="7"/>
  <c r="N146" i="7"/>
  <c r="J1351" i="1"/>
  <c r="AX113" i="1"/>
  <c r="AJ112" i="1"/>
  <c r="AK112" i="1"/>
  <c r="AL112" i="1"/>
  <c r="O1341" i="1"/>
  <c r="AP111" i="1"/>
  <c r="AM111" i="1"/>
  <c r="K148" i="7"/>
  <c r="N147" i="7"/>
  <c r="AP112" i="1"/>
  <c r="AM112" i="1"/>
  <c r="J1361" i="1"/>
  <c r="AX114" i="1"/>
  <c r="AJ113" i="1"/>
  <c r="AK113" i="1"/>
  <c r="AL113" i="1"/>
  <c r="K149" i="7"/>
  <c r="N148" i="7"/>
  <c r="O1351" i="1"/>
  <c r="J1371" i="1"/>
  <c r="AX115" i="1"/>
  <c r="O1361" i="1"/>
  <c r="AJ114" i="1"/>
  <c r="AK114" i="1"/>
  <c r="AL114" i="1"/>
  <c r="AM113" i="1"/>
  <c r="AP113" i="1"/>
  <c r="K150" i="7"/>
  <c r="N149" i="7"/>
  <c r="AP114" i="1"/>
  <c r="AM114" i="1"/>
  <c r="J1381" i="1"/>
  <c r="AX116" i="1"/>
  <c r="AJ115" i="1"/>
  <c r="AK115" i="1"/>
  <c r="AL115" i="1"/>
  <c r="O1371" i="1"/>
  <c r="K151" i="7"/>
  <c r="N150" i="7"/>
  <c r="AP115" i="1"/>
  <c r="AM115" i="1"/>
  <c r="J1391" i="1"/>
  <c r="AX117" i="1"/>
  <c r="AJ116" i="1"/>
  <c r="AK116" i="1"/>
  <c r="AL116" i="1"/>
  <c r="O1381" i="1"/>
  <c r="K152" i="7"/>
  <c r="N151" i="7"/>
  <c r="J1401" i="1"/>
  <c r="AX118" i="1"/>
  <c r="AJ117" i="1"/>
  <c r="AK117" i="1"/>
  <c r="AL117" i="1"/>
  <c r="O1391" i="1"/>
  <c r="AP116" i="1"/>
  <c r="AM116" i="1"/>
  <c r="K153" i="7"/>
  <c r="N152" i="7"/>
  <c r="AP117" i="1"/>
  <c r="AM117" i="1"/>
  <c r="J1411" i="1"/>
  <c r="AX119" i="1"/>
  <c r="O1401" i="1"/>
  <c r="AJ118" i="1"/>
  <c r="AK118" i="1"/>
  <c r="AL118" i="1"/>
  <c r="K154" i="7"/>
  <c r="N153" i="7"/>
  <c r="J1421" i="1"/>
  <c r="AX120" i="1"/>
  <c r="AJ119" i="1"/>
  <c r="AK119" i="1"/>
  <c r="AL119" i="1"/>
  <c r="O1411" i="1"/>
  <c r="AP118" i="1"/>
  <c r="AM118" i="1"/>
  <c r="K155" i="7"/>
  <c r="N154" i="7"/>
  <c r="AP119" i="1"/>
  <c r="AM119" i="1"/>
  <c r="J1431" i="1"/>
  <c r="AX121" i="1"/>
  <c r="AJ120" i="1"/>
  <c r="AK120" i="1"/>
  <c r="AL120" i="1"/>
  <c r="K156" i="7"/>
  <c r="N155" i="7"/>
  <c r="AP120" i="1"/>
  <c r="AM120" i="1"/>
  <c r="O1421" i="1"/>
  <c r="J1441" i="1"/>
  <c r="AX122" i="1"/>
  <c r="AJ121" i="1"/>
  <c r="AK121" i="1"/>
  <c r="AL121" i="1"/>
  <c r="K157" i="7"/>
  <c r="N156" i="7"/>
  <c r="O1431" i="1"/>
  <c r="J1451" i="1"/>
  <c r="AX123" i="1"/>
  <c r="O1441" i="1"/>
  <c r="AJ122" i="1"/>
  <c r="AK122" i="1"/>
  <c r="AL122" i="1"/>
  <c r="AP121" i="1"/>
  <c r="AM121" i="1"/>
  <c r="K158" i="7"/>
  <c r="N157" i="7"/>
  <c r="AP122" i="1"/>
  <c r="AM122" i="1"/>
  <c r="J1461" i="1"/>
  <c r="AX124" i="1"/>
  <c r="O1451" i="1"/>
  <c r="AJ123" i="1"/>
  <c r="AK123" i="1"/>
  <c r="AL123" i="1"/>
  <c r="K159" i="7"/>
  <c r="N158" i="7"/>
  <c r="AP123" i="1"/>
  <c r="AM123" i="1"/>
  <c r="J1471" i="1"/>
  <c r="AX125" i="1"/>
  <c r="AJ124" i="1"/>
  <c r="AK124" i="1"/>
  <c r="AL124" i="1"/>
  <c r="K160" i="7"/>
  <c r="N159" i="7"/>
  <c r="O1461" i="1"/>
  <c r="AP124" i="1"/>
  <c r="AM124" i="1"/>
  <c r="J1481" i="1"/>
  <c r="AX126" i="1"/>
  <c r="AJ125" i="1"/>
  <c r="AK125" i="1"/>
  <c r="AL125" i="1"/>
  <c r="K161" i="7"/>
  <c r="N160" i="7"/>
  <c r="O1471" i="1"/>
  <c r="J1491" i="1"/>
  <c r="AX127" i="1"/>
  <c r="AJ126" i="1"/>
  <c r="AK126" i="1"/>
  <c r="AL126" i="1"/>
  <c r="AP125" i="1"/>
  <c r="AM125" i="1"/>
  <c r="K162" i="7"/>
  <c r="N161" i="7"/>
  <c r="O1481" i="1"/>
  <c r="AP126" i="1"/>
  <c r="AM126" i="1"/>
  <c r="J1501" i="1"/>
  <c r="AX128" i="1"/>
  <c r="AJ127" i="1"/>
  <c r="AK127" i="1"/>
  <c r="AL127" i="1"/>
  <c r="K163" i="7"/>
  <c r="N162" i="7"/>
  <c r="O1491" i="1"/>
  <c r="J1511" i="1"/>
  <c r="AX129" i="1"/>
  <c r="AJ128" i="1"/>
  <c r="AK128" i="1"/>
  <c r="AL128" i="1"/>
  <c r="AP127" i="1"/>
  <c r="AM127" i="1"/>
  <c r="K164" i="7"/>
  <c r="N163" i="7"/>
  <c r="O1501" i="1"/>
  <c r="AP128" i="1"/>
  <c r="AM128" i="1"/>
  <c r="J1521" i="1"/>
  <c r="AX130" i="1"/>
  <c r="O1511" i="1"/>
  <c r="AJ129" i="1"/>
  <c r="AK129" i="1"/>
  <c r="AL129" i="1"/>
  <c r="K165" i="7"/>
  <c r="N164" i="7"/>
  <c r="J1531" i="1"/>
  <c r="AX131" i="1"/>
  <c r="AJ130" i="1"/>
  <c r="AK130" i="1"/>
  <c r="AL130" i="1"/>
  <c r="AP129" i="1"/>
  <c r="AM129" i="1"/>
  <c r="K166" i="7"/>
  <c r="N165" i="7"/>
  <c r="O1521" i="1"/>
  <c r="AP130" i="1"/>
  <c r="AM130" i="1"/>
  <c r="J1541" i="1"/>
  <c r="AX132" i="1"/>
  <c r="AJ131" i="1"/>
  <c r="AK131" i="1"/>
  <c r="AL131" i="1"/>
  <c r="O1531" i="1"/>
  <c r="K167" i="7"/>
  <c r="N166" i="7"/>
  <c r="J1551" i="1"/>
  <c r="AX133" i="1"/>
  <c r="O1541" i="1"/>
  <c r="AJ132" i="1"/>
  <c r="AK132" i="1"/>
  <c r="AL132" i="1"/>
  <c r="AP131" i="1"/>
  <c r="AM131" i="1"/>
  <c r="K168" i="7"/>
  <c r="N167" i="7"/>
  <c r="AM132" i="1"/>
  <c r="AP132" i="1"/>
  <c r="J1561" i="1"/>
  <c r="AX134" i="1"/>
  <c r="AJ133" i="1"/>
  <c r="AK133" i="1"/>
  <c r="AL133" i="1"/>
  <c r="K169" i="7"/>
  <c r="N168" i="7"/>
  <c r="O1551" i="1"/>
  <c r="J1571" i="1"/>
  <c r="AX135" i="1"/>
  <c r="AJ134" i="1"/>
  <c r="AK134" i="1"/>
  <c r="AL134" i="1"/>
  <c r="AP133" i="1"/>
  <c r="AM133" i="1"/>
  <c r="K170" i="7"/>
  <c r="N169" i="7"/>
  <c r="O1561" i="1"/>
  <c r="AP134" i="1"/>
  <c r="AM134" i="1"/>
  <c r="J1581" i="1"/>
  <c r="AX136" i="1"/>
  <c r="O1571" i="1"/>
  <c r="AJ135" i="1"/>
  <c r="AK135" i="1"/>
  <c r="AL135" i="1"/>
  <c r="K171" i="7"/>
  <c r="N170" i="7"/>
  <c r="J1591" i="1"/>
  <c r="AX137" i="1"/>
  <c r="AJ136" i="1"/>
  <c r="AK136" i="1"/>
  <c r="AL136" i="1"/>
  <c r="O1581" i="1"/>
  <c r="AP135" i="1"/>
  <c r="AM135" i="1"/>
  <c r="K172" i="7"/>
  <c r="N171" i="7"/>
  <c r="AP136" i="1"/>
  <c r="AM136" i="1"/>
  <c r="J1601" i="1"/>
  <c r="AX138" i="1"/>
  <c r="O1591" i="1"/>
  <c r="AJ137" i="1"/>
  <c r="AK137" i="1"/>
  <c r="AL137" i="1"/>
  <c r="K173" i="7"/>
  <c r="N172" i="7"/>
  <c r="AP137" i="1"/>
  <c r="AM137" i="1"/>
  <c r="J1611" i="1"/>
  <c r="AX139" i="1"/>
  <c r="O1601" i="1"/>
  <c r="AJ138" i="1"/>
  <c r="AK138" i="1"/>
  <c r="AL138" i="1"/>
  <c r="K174" i="7"/>
  <c r="N173" i="7"/>
  <c r="J1621" i="1"/>
  <c r="AX140" i="1"/>
  <c r="O1611" i="1"/>
  <c r="AJ139" i="1"/>
  <c r="AK139" i="1"/>
  <c r="AL139" i="1"/>
  <c r="AP138" i="1"/>
  <c r="AM138" i="1"/>
  <c r="K175" i="7"/>
  <c r="N174" i="7"/>
  <c r="AP139" i="1"/>
  <c r="AM139" i="1"/>
  <c r="J1631" i="1"/>
  <c r="AX141" i="1"/>
  <c r="O1621" i="1"/>
  <c r="AJ140" i="1"/>
  <c r="AK140" i="1"/>
  <c r="AL140" i="1"/>
  <c r="K176" i="7"/>
  <c r="N175" i="7"/>
  <c r="AP140" i="1"/>
  <c r="AM140" i="1"/>
  <c r="J1641" i="1"/>
  <c r="AX142" i="1"/>
  <c r="O1631" i="1"/>
  <c r="AJ141" i="1"/>
  <c r="AK141" i="1"/>
  <c r="AL141" i="1"/>
  <c r="K177" i="7"/>
  <c r="N176" i="7"/>
  <c r="AP141" i="1"/>
  <c r="AM141" i="1"/>
  <c r="J1651" i="1"/>
  <c r="AX143" i="1"/>
  <c r="O1641" i="1"/>
  <c r="AJ142" i="1"/>
  <c r="AK142" i="1"/>
  <c r="AL142" i="1"/>
  <c r="K178" i="7"/>
  <c r="N177" i="7"/>
  <c r="AP142" i="1"/>
  <c r="AM142" i="1"/>
  <c r="J1661" i="1"/>
  <c r="AX144" i="1"/>
  <c r="O1651" i="1"/>
  <c r="AJ143" i="1"/>
  <c r="AK143" i="1"/>
  <c r="AL143" i="1"/>
  <c r="K179" i="7"/>
  <c r="N178" i="7"/>
  <c r="AP143" i="1"/>
  <c r="AM143" i="1"/>
  <c r="J1671" i="1"/>
  <c r="AX145" i="1"/>
  <c r="AJ144" i="1"/>
  <c r="AK144" i="1"/>
  <c r="AL144" i="1"/>
  <c r="K180" i="7"/>
  <c r="N179" i="7"/>
  <c r="O1661" i="1"/>
  <c r="J1681" i="1"/>
  <c r="AX146" i="1"/>
  <c r="O1671" i="1"/>
  <c r="AJ145" i="1"/>
  <c r="AK145" i="1"/>
  <c r="AL145" i="1"/>
  <c r="AP144" i="1"/>
  <c r="AM144" i="1"/>
  <c r="K181" i="7"/>
  <c r="N180" i="7"/>
  <c r="AM145" i="1"/>
  <c r="AP145" i="1"/>
  <c r="J1691" i="1"/>
  <c r="AX147" i="1"/>
  <c r="AJ146" i="1"/>
  <c r="AK146" i="1"/>
  <c r="AL146" i="1"/>
  <c r="O1681" i="1"/>
  <c r="K182" i="7"/>
  <c r="N181" i="7"/>
  <c r="AP146" i="1"/>
  <c r="AM146" i="1"/>
  <c r="J1701" i="1"/>
  <c r="AX148" i="1"/>
  <c r="AJ147" i="1"/>
  <c r="AK147" i="1"/>
  <c r="AL147" i="1"/>
  <c r="K183" i="7"/>
  <c r="N182" i="7"/>
  <c r="AM147" i="1"/>
  <c r="AP147" i="1"/>
  <c r="O1691" i="1"/>
  <c r="J1711" i="1"/>
  <c r="AX149" i="1"/>
  <c r="AJ148" i="1"/>
  <c r="AK148" i="1"/>
  <c r="K184" i="7"/>
  <c r="N183" i="7"/>
  <c r="AL148" i="1"/>
  <c r="J1721" i="1"/>
  <c r="AX150" i="1"/>
  <c r="AJ149" i="1"/>
  <c r="AK149" i="1"/>
  <c r="AL149" i="1"/>
  <c r="K185" i="7"/>
  <c r="N184" i="7"/>
  <c r="AP149" i="1"/>
  <c r="AM149" i="1"/>
  <c r="O1711" i="1"/>
  <c r="J1731" i="1"/>
  <c r="AX151" i="1"/>
  <c r="AJ150" i="1"/>
  <c r="AK150" i="1"/>
  <c r="AL150" i="1"/>
  <c r="AP148" i="1"/>
  <c r="AM148" i="1"/>
  <c r="O1701" i="1"/>
  <c r="K186" i="7"/>
  <c r="N185" i="7"/>
  <c r="O1721" i="1"/>
  <c r="AM150" i="1"/>
  <c r="AP150" i="1"/>
  <c r="J1741" i="1"/>
  <c r="AX152" i="1"/>
  <c r="O1731" i="1"/>
  <c r="AJ151" i="1"/>
  <c r="AK151" i="1"/>
  <c r="AL151" i="1"/>
  <c r="K187" i="7"/>
  <c r="N186" i="7"/>
  <c r="AP151" i="1"/>
  <c r="AM151" i="1"/>
  <c r="J1751" i="1"/>
  <c r="AX153" i="1"/>
  <c r="O1741" i="1"/>
  <c r="AJ152" i="1"/>
  <c r="AK152" i="1"/>
  <c r="AL152" i="1"/>
  <c r="K188" i="7"/>
  <c r="N187" i="7"/>
  <c r="J1761" i="1"/>
  <c r="AX154" i="1"/>
  <c r="O1751" i="1"/>
  <c r="AJ153" i="1"/>
  <c r="AK153" i="1"/>
  <c r="AL153" i="1"/>
  <c r="AP152" i="1"/>
  <c r="AM152" i="1"/>
  <c r="K189" i="7"/>
  <c r="N188" i="7"/>
  <c r="AM153" i="1"/>
  <c r="AP153" i="1"/>
  <c r="J1771" i="1"/>
  <c r="AX155" i="1"/>
  <c r="O1761" i="1"/>
  <c r="AJ154" i="1"/>
  <c r="AK154" i="1"/>
  <c r="AL154" i="1"/>
  <c r="K190" i="7"/>
  <c r="N189" i="7"/>
  <c r="AP154" i="1"/>
  <c r="AM154" i="1"/>
  <c r="J1781" i="1"/>
  <c r="AX156" i="1"/>
  <c r="AJ155" i="1"/>
  <c r="AK155" i="1"/>
  <c r="AL155" i="1"/>
  <c r="K191" i="7"/>
  <c r="N190" i="7"/>
  <c r="AP155" i="1"/>
  <c r="AM155" i="1"/>
  <c r="O1771" i="1"/>
  <c r="J1791" i="1"/>
  <c r="AX157" i="1"/>
  <c r="O1781" i="1"/>
  <c r="AJ156" i="1"/>
  <c r="AK156" i="1"/>
  <c r="AL156" i="1"/>
  <c r="K192" i="7"/>
  <c r="N191" i="7"/>
  <c r="AP156" i="1"/>
  <c r="AM156" i="1"/>
  <c r="J1801" i="1"/>
  <c r="AX158" i="1"/>
  <c r="AJ157" i="1"/>
  <c r="AK157" i="1"/>
  <c r="AL157" i="1"/>
  <c r="O1791" i="1"/>
  <c r="K193" i="7"/>
  <c r="N192" i="7"/>
  <c r="AP157" i="1"/>
  <c r="AM157" i="1"/>
  <c r="J1811" i="1"/>
  <c r="AX159" i="1"/>
  <c r="AJ158" i="1"/>
  <c r="AK158" i="1"/>
  <c r="AL158" i="1"/>
  <c r="K194" i="7"/>
  <c r="N193" i="7"/>
  <c r="O1801" i="1"/>
  <c r="J1821" i="1"/>
  <c r="AX160" i="1"/>
  <c r="O1811" i="1"/>
  <c r="AJ159" i="1"/>
  <c r="AK159" i="1"/>
  <c r="AL159" i="1"/>
  <c r="AP158" i="1"/>
  <c r="AM158" i="1"/>
  <c r="K195" i="7"/>
  <c r="N194" i="7"/>
  <c r="AP159" i="1"/>
  <c r="AM159" i="1"/>
  <c r="J1831" i="1"/>
  <c r="AX161" i="1"/>
  <c r="AJ160" i="1"/>
  <c r="AK160" i="1"/>
  <c r="AL160" i="1"/>
  <c r="K196" i="7"/>
  <c r="N195" i="7"/>
  <c r="AP160" i="1"/>
  <c r="AM160" i="1"/>
  <c r="O1821" i="1"/>
  <c r="J1841" i="1"/>
  <c r="AX162" i="1"/>
  <c r="O1831" i="1"/>
  <c r="AJ161" i="1"/>
  <c r="AK161" i="1"/>
  <c r="AL161" i="1"/>
  <c r="K197" i="7"/>
  <c r="N196" i="7"/>
  <c r="AP161" i="1"/>
  <c r="AM161" i="1"/>
  <c r="J1851" i="1"/>
  <c r="AX163" i="1"/>
  <c r="O1841" i="1"/>
  <c r="AJ162" i="1"/>
  <c r="AK162" i="1"/>
  <c r="AL162" i="1"/>
  <c r="K198" i="7"/>
  <c r="N197" i="7"/>
  <c r="AP162" i="1"/>
  <c r="AM162" i="1"/>
  <c r="J1861" i="1"/>
  <c r="AX164" i="1"/>
  <c r="O1851" i="1"/>
  <c r="AJ163" i="1"/>
  <c r="AK163" i="1"/>
  <c r="AL163" i="1"/>
  <c r="K199" i="7"/>
  <c r="N198" i="7"/>
  <c r="AP163" i="1"/>
  <c r="AM163" i="1"/>
  <c r="J1871" i="1"/>
  <c r="AX165" i="1"/>
  <c r="O1861" i="1"/>
  <c r="AJ164" i="1"/>
  <c r="AK164" i="1"/>
  <c r="AL164" i="1"/>
  <c r="K200" i="7"/>
  <c r="N199" i="7"/>
  <c r="J1881" i="1"/>
  <c r="AX166" i="1"/>
  <c r="O1871" i="1"/>
  <c r="AJ165" i="1"/>
  <c r="AK165" i="1"/>
  <c r="AL165" i="1"/>
  <c r="AP164" i="1"/>
  <c r="AM164" i="1"/>
  <c r="K201" i="7"/>
  <c r="N200" i="7"/>
  <c r="AM165" i="1"/>
  <c r="AP165" i="1"/>
  <c r="J1891" i="1"/>
  <c r="AX167" i="1"/>
  <c r="O1881" i="1"/>
  <c r="AJ166" i="1"/>
  <c r="AK166" i="1"/>
  <c r="AL166" i="1"/>
  <c r="K202" i="7"/>
  <c r="N201" i="7"/>
  <c r="AP166" i="1"/>
  <c r="AM166" i="1"/>
  <c r="J1901" i="1"/>
  <c r="AX168" i="1"/>
  <c r="O1891" i="1"/>
  <c r="AJ167" i="1"/>
  <c r="AK167" i="1"/>
  <c r="AL167" i="1"/>
  <c r="K203" i="7"/>
  <c r="N202" i="7"/>
  <c r="AP167" i="1"/>
  <c r="AM167" i="1"/>
  <c r="J1911" i="1"/>
  <c r="AX169" i="1"/>
  <c r="O1901" i="1"/>
  <c r="AJ168" i="1"/>
  <c r="AK168" i="1"/>
  <c r="AL168" i="1"/>
  <c r="K204" i="7"/>
  <c r="N203" i="7"/>
  <c r="J1921" i="1"/>
  <c r="AX170" i="1"/>
  <c r="O1911" i="1"/>
  <c r="AJ169" i="1"/>
  <c r="AK169" i="1"/>
  <c r="AL169" i="1"/>
  <c r="AM168" i="1"/>
  <c r="AP168" i="1"/>
  <c r="K205" i="7"/>
  <c r="N204" i="7"/>
  <c r="AP169" i="1"/>
  <c r="AM169" i="1"/>
  <c r="J1931" i="1"/>
  <c r="AX171" i="1"/>
  <c r="O1921" i="1"/>
  <c r="AJ170" i="1"/>
  <c r="AK170" i="1"/>
  <c r="AL170" i="1"/>
  <c r="K206" i="7"/>
  <c r="N205" i="7"/>
  <c r="J1941" i="1"/>
  <c r="AX172" i="1"/>
  <c r="O1931" i="1"/>
  <c r="AJ171" i="1"/>
  <c r="AK171" i="1"/>
  <c r="AL171" i="1"/>
  <c r="AM170" i="1"/>
  <c r="AP170" i="1"/>
  <c r="K207" i="7"/>
  <c r="N206" i="7"/>
  <c r="AP171" i="1"/>
  <c r="AM171" i="1"/>
  <c r="J1951" i="1"/>
  <c r="AX173" i="1"/>
  <c r="O1941" i="1"/>
  <c r="AJ172" i="1"/>
  <c r="AK172" i="1"/>
  <c r="AL172" i="1"/>
  <c r="K208" i="7"/>
  <c r="N207" i="7"/>
  <c r="J1961" i="1"/>
  <c r="AX174" i="1"/>
  <c r="O1951" i="1"/>
  <c r="AJ173" i="1"/>
  <c r="AK173" i="1"/>
  <c r="AL173" i="1"/>
  <c r="AP172" i="1"/>
  <c r="AM172" i="1"/>
  <c r="K209" i="7"/>
  <c r="N208" i="7"/>
  <c r="AP173" i="1"/>
  <c r="AM173" i="1"/>
  <c r="J1971" i="1"/>
  <c r="AX175" i="1"/>
  <c r="O1961" i="1"/>
  <c r="AJ174" i="1"/>
  <c r="AK174" i="1"/>
  <c r="AL174" i="1"/>
  <c r="K210" i="7"/>
  <c r="N209" i="7"/>
  <c r="AM174" i="1"/>
  <c r="AP174" i="1"/>
  <c r="J1981" i="1"/>
  <c r="AX176" i="1"/>
  <c r="O1971" i="1"/>
  <c r="AJ175" i="1"/>
  <c r="AK175" i="1"/>
  <c r="AL175" i="1"/>
  <c r="K211" i="7"/>
  <c r="N210" i="7"/>
  <c r="J1991" i="1"/>
  <c r="AX177" i="1"/>
  <c r="O1981" i="1"/>
  <c r="AJ176" i="1"/>
  <c r="AK176" i="1"/>
  <c r="AL176" i="1"/>
  <c r="AM175" i="1"/>
  <c r="AP175" i="1"/>
  <c r="K212" i="7"/>
  <c r="N211" i="7"/>
  <c r="AP176" i="1"/>
  <c r="AM176" i="1"/>
  <c r="J2001" i="1"/>
  <c r="AX178" i="1"/>
  <c r="O1991" i="1"/>
  <c r="AJ177" i="1"/>
  <c r="AK177" i="1"/>
  <c r="AL177" i="1"/>
  <c r="K213" i="7"/>
  <c r="N212" i="7"/>
  <c r="AP177" i="1"/>
  <c r="AM177" i="1"/>
  <c r="J2011" i="1"/>
  <c r="AX179" i="1"/>
  <c r="O2001" i="1"/>
  <c r="AJ178" i="1"/>
  <c r="AK178" i="1"/>
  <c r="AL178" i="1"/>
  <c r="K214" i="7"/>
  <c r="N213" i="7"/>
  <c r="J2021" i="1"/>
  <c r="AX180" i="1"/>
  <c r="O2011" i="1"/>
  <c r="AJ179" i="1"/>
  <c r="AK179" i="1"/>
  <c r="AL179" i="1"/>
  <c r="AP178" i="1"/>
  <c r="AM178" i="1"/>
  <c r="K215" i="7"/>
  <c r="N214" i="7"/>
  <c r="AP179" i="1"/>
  <c r="AM179" i="1"/>
  <c r="J2031" i="1"/>
  <c r="AX181" i="1"/>
  <c r="O2021" i="1"/>
  <c r="AJ180" i="1"/>
  <c r="AK180" i="1"/>
  <c r="AL180" i="1"/>
  <c r="K216" i="7"/>
  <c r="N215" i="7"/>
  <c r="AM180" i="1"/>
  <c r="AP180" i="1"/>
  <c r="J2041" i="1"/>
  <c r="AX182" i="1"/>
  <c r="AJ181" i="1"/>
  <c r="AK181" i="1"/>
  <c r="AL181" i="1"/>
  <c r="K217" i="7"/>
  <c r="N216" i="7"/>
  <c r="O2031" i="1"/>
  <c r="J2051" i="1"/>
  <c r="AX183" i="1"/>
  <c r="O2041" i="1"/>
  <c r="AJ182" i="1"/>
  <c r="AK182" i="1"/>
  <c r="AL182" i="1"/>
  <c r="AM181" i="1"/>
  <c r="AP181" i="1"/>
  <c r="K218" i="7"/>
  <c r="N217" i="7"/>
  <c r="AP182" i="1"/>
  <c r="AM182" i="1"/>
  <c r="J2061" i="1"/>
  <c r="AX184" i="1"/>
  <c r="O2051" i="1"/>
  <c r="AJ183" i="1"/>
  <c r="AK183" i="1"/>
  <c r="AL183" i="1"/>
  <c r="K219" i="7"/>
  <c r="N218" i="7"/>
  <c r="AP183" i="1"/>
  <c r="AM183" i="1"/>
  <c r="J2071" i="1"/>
  <c r="AX185" i="1"/>
  <c r="O2061" i="1"/>
  <c r="AJ184" i="1"/>
  <c r="AK184" i="1"/>
  <c r="AL184" i="1"/>
  <c r="K220" i="7"/>
  <c r="N219" i="7"/>
  <c r="J2081" i="1"/>
  <c r="AX186" i="1"/>
  <c r="O2071" i="1"/>
  <c r="AJ185" i="1"/>
  <c r="AK185" i="1"/>
  <c r="AL185" i="1"/>
  <c r="AP184" i="1"/>
  <c r="AM184" i="1"/>
  <c r="K221" i="7"/>
  <c r="N220" i="7"/>
  <c r="AP185" i="1"/>
  <c r="AM185" i="1"/>
  <c r="J2091" i="1"/>
  <c r="AX187" i="1"/>
  <c r="O2081" i="1"/>
  <c r="AJ186" i="1"/>
  <c r="AK186" i="1"/>
  <c r="AL186" i="1"/>
  <c r="K222" i="7"/>
  <c r="N221" i="7"/>
  <c r="J2101" i="1"/>
  <c r="AX188" i="1"/>
  <c r="AJ187" i="1"/>
  <c r="AK187" i="1"/>
  <c r="AL187" i="1"/>
  <c r="AP186" i="1"/>
  <c r="AM186" i="1"/>
  <c r="K223" i="7"/>
  <c r="N222" i="7"/>
  <c r="O2091" i="1"/>
  <c r="AP187" i="1"/>
  <c r="AM187" i="1"/>
  <c r="J2111" i="1"/>
  <c r="AX189" i="1"/>
  <c r="O2101" i="1"/>
  <c r="AJ188" i="1"/>
  <c r="AK188" i="1"/>
  <c r="AL188" i="1"/>
  <c r="K224" i="7"/>
  <c r="N223" i="7"/>
  <c r="J2121" i="1"/>
  <c r="AX190" i="1"/>
  <c r="AJ189" i="1"/>
  <c r="AK189" i="1"/>
  <c r="AL189" i="1"/>
  <c r="AP188" i="1"/>
  <c r="AM188" i="1"/>
  <c r="K225" i="7"/>
  <c r="N224" i="7"/>
  <c r="O2111" i="1"/>
  <c r="AM189" i="1"/>
  <c r="AP189" i="1"/>
  <c r="J2131" i="1"/>
  <c r="AX191" i="1"/>
  <c r="O2121" i="1"/>
  <c r="AJ190" i="1"/>
  <c r="AK190" i="1"/>
  <c r="AL190" i="1"/>
  <c r="K226" i="7"/>
  <c r="N225" i="7"/>
  <c r="J2141" i="1"/>
  <c r="AX192" i="1"/>
  <c r="O2131" i="1"/>
  <c r="AJ191" i="1"/>
  <c r="AK191" i="1"/>
  <c r="AL191" i="1"/>
  <c r="AP190" i="1"/>
  <c r="AM190" i="1"/>
  <c r="K227" i="7"/>
  <c r="N226" i="7"/>
  <c r="AP191" i="1"/>
  <c r="AM191" i="1"/>
  <c r="J2151" i="1"/>
  <c r="AX193" i="1"/>
  <c r="O2141" i="1"/>
  <c r="AJ192" i="1"/>
  <c r="AK192" i="1"/>
  <c r="AL192" i="1"/>
  <c r="K228" i="7"/>
  <c r="N227" i="7"/>
  <c r="J2161" i="1"/>
  <c r="AX194" i="1"/>
  <c r="O2151" i="1"/>
  <c r="AJ193" i="1"/>
  <c r="AK193" i="1"/>
  <c r="AL193" i="1"/>
  <c r="AP192" i="1"/>
  <c r="AM192" i="1"/>
  <c r="K229" i="7"/>
  <c r="N228" i="7"/>
  <c r="AP193" i="1"/>
  <c r="AM193" i="1"/>
  <c r="J2171" i="1"/>
  <c r="AX195" i="1"/>
  <c r="O2161" i="1"/>
  <c r="AJ194" i="1"/>
  <c r="AK194" i="1"/>
  <c r="AL194" i="1"/>
  <c r="K230" i="7"/>
  <c r="N229" i="7"/>
  <c r="AP194" i="1"/>
  <c r="AM194" i="1"/>
  <c r="J2181" i="1"/>
  <c r="AX196" i="1"/>
  <c r="O2171" i="1"/>
  <c r="AJ195" i="1"/>
  <c r="AK195" i="1"/>
  <c r="AL195" i="1"/>
  <c r="K231" i="7"/>
  <c r="N230" i="7"/>
  <c r="J2191" i="1"/>
  <c r="AX197" i="1"/>
  <c r="O2181" i="1"/>
  <c r="AJ196" i="1"/>
  <c r="AK196" i="1"/>
  <c r="AL196" i="1"/>
  <c r="AM195" i="1"/>
  <c r="AP195" i="1"/>
  <c r="K232" i="7"/>
  <c r="N231" i="7"/>
  <c r="AP196" i="1"/>
  <c r="AM196" i="1"/>
  <c r="J2201" i="1"/>
  <c r="AX198" i="1"/>
  <c r="AJ197" i="1"/>
  <c r="AK197" i="1"/>
  <c r="K233" i="7"/>
  <c r="N232" i="7"/>
  <c r="J2211" i="1"/>
  <c r="AX199" i="1"/>
  <c r="AJ198" i="1"/>
  <c r="AK198" i="1"/>
  <c r="AL198" i="1"/>
  <c r="AL197" i="1"/>
  <c r="K234" i="7"/>
  <c r="N233" i="7"/>
  <c r="AP198" i="1"/>
  <c r="AM198" i="1"/>
  <c r="O2201" i="1"/>
  <c r="AP197" i="1"/>
  <c r="AM197" i="1"/>
  <c r="O2191" i="1"/>
  <c r="J2221" i="1"/>
  <c r="AX200" i="1"/>
  <c r="O2211" i="1"/>
  <c r="AJ199" i="1"/>
  <c r="AK199" i="1"/>
  <c r="AL199" i="1"/>
  <c r="K235" i="7"/>
  <c r="N234" i="7"/>
  <c r="AP199" i="1"/>
  <c r="AM199" i="1"/>
  <c r="J2231" i="1"/>
  <c r="AX201" i="1"/>
  <c r="O2221" i="1"/>
  <c r="AJ200" i="1"/>
  <c r="AK200" i="1"/>
  <c r="AL200" i="1"/>
  <c r="K236" i="7"/>
  <c r="N235" i="7"/>
  <c r="J2241" i="1"/>
  <c r="AX202" i="1"/>
  <c r="O2231" i="1"/>
  <c r="AJ201" i="1"/>
  <c r="AK201" i="1"/>
  <c r="AL201" i="1"/>
  <c r="AP200" i="1"/>
  <c r="AM200" i="1"/>
  <c r="K237" i="7"/>
  <c r="N236" i="7"/>
  <c r="AP201" i="1"/>
  <c r="AM201" i="1"/>
  <c r="J2251" i="1"/>
  <c r="AX203" i="1"/>
  <c r="O2241" i="1"/>
  <c r="AJ202" i="1"/>
  <c r="AK202" i="1"/>
  <c r="AL202" i="1"/>
  <c r="K238" i="7"/>
  <c r="N237" i="7"/>
  <c r="J2261" i="1"/>
  <c r="AX204" i="1"/>
  <c r="AJ203" i="1"/>
  <c r="AK203" i="1"/>
  <c r="AP202" i="1"/>
  <c r="AM202" i="1"/>
  <c r="K239" i="7"/>
  <c r="N238" i="7"/>
  <c r="AL203" i="1"/>
  <c r="J2271" i="1"/>
  <c r="AX205" i="1"/>
  <c r="AJ204" i="1"/>
  <c r="AK204" i="1"/>
  <c r="AL204" i="1"/>
  <c r="K240" i="7"/>
  <c r="N239" i="7"/>
  <c r="AP204" i="1"/>
  <c r="AM204" i="1"/>
  <c r="O2261" i="1"/>
  <c r="J2281" i="1"/>
  <c r="AX206" i="1"/>
  <c r="O2271" i="1"/>
  <c r="AJ205" i="1"/>
  <c r="AK205" i="1"/>
  <c r="AL205" i="1"/>
  <c r="AP203" i="1"/>
  <c r="AM203" i="1"/>
  <c r="O2251" i="1"/>
  <c r="K241" i="7"/>
  <c r="N241" i="7"/>
  <c r="N240" i="7"/>
  <c r="J2291" i="1"/>
  <c r="AX207" i="1"/>
  <c r="O2281" i="1"/>
  <c r="AJ206" i="1"/>
  <c r="AK206" i="1"/>
  <c r="AL206" i="1"/>
  <c r="AP205" i="1"/>
  <c r="AM205" i="1"/>
  <c r="AM206" i="1"/>
  <c r="AP206" i="1"/>
  <c r="J2301" i="1"/>
  <c r="AX208" i="1"/>
  <c r="O2291" i="1"/>
  <c r="AJ207" i="1"/>
  <c r="AK207" i="1"/>
  <c r="AL207" i="1"/>
  <c r="AP207" i="1"/>
  <c r="AM207" i="1"/>
  <c r="J2311" i="1"/>
  <c r="AX209" i="1"/>
  <c r="O2301" i="1"/>
  <c r="AJ208" i="1"/>
  <c r="AK208" i="1"/>
  <c r="AL208" i="1"/>
  <c r="J2321" i="1"/>
  <c r="AX210" i="1"/>
  <c r="O2311" i="1"/>
  <c r="AJ209" i="1"/>
  <c r="AK209" i="1"/>
  <c r="AL209" i="1"/>
  <c r="AP208" i="1"/>
  <c r="AM208" i="1"/>
  <c r="AM209" i="1"/>
  <c r="AP209" i="1"/>
  <c r="J2331" i="1"/>
  <c r="AX211" i="1"/>
  <c r="O2321" i="1"/>
  <c r="AJ210" i="1"/>
  <c r="AK210" i="1"/>
  <c r="AL210" i="1"/>
  <c r="J2341" i="1"/>
  <c r="AX212" i="1"/>
  <c r="O2331" i="1"/>
  <c r="AJ211" i="1"/>
  <c r="AK211" i="1"/>
  <c r="AL211" i="1"/>
  <c r="AP210" i="1"/>
  <c r="AM210" i="1"/>
  <c r="AP211" i="1"/>
  <c r="AM211" i="1"/>
  <c r="J2351" i="1"/>
  <c r="AX213" i="1"/>
  <c r="AJ212" i="1"/>
  <c r="AK212" i="1"/>
  <c r="J2361" i="1"/>
  <c r="AX214" i="1"/>
  <c r="AJ213" i="1"/>
  <c r="AK213" i="1"/>
  <c r="AL213" i="1"/>
  <c r="AL212" i="1"/>
  <c r="AP213" i="1"/>
  <c r="AM213" i="1"/>
  <c r="O2351" i="1"/>
  <c r="AM212" i="1"/>
  <c r="AP212" i="1"/>
  <c r="O2341" i="1"/>
  <c r="J2371" i="1"/>
  <c r="AX215" i="1"/>
  <c r="O2361" i="1"/>
  <c r="AJ214" i="1"/>
  <c r="AK214" i="1"/>
  <c r="AL214" i="1"/>
  <c r="J2381" i="1"/>
  <c r="AX216" i="1"/>
  <c r="O2371" i="1"/>
  <c r="AJ215" i="1"/>
  <c r="AK215" i="1"/>
  <c r="AL215" i="1"/>
  <c r="AP214" i="1"/>
  <c r="AM214" i="1"/>
  <c r="AM215" i="1"/>
  <c r="AP215" i="1"/>
  <c r="J2391" i="1"/>
  <c r="AX217" i="1"/>
  <c r="O2381" i="1"/>
  <c r="AJ216" i="1"/>
  <c r="AK216" i="1"/>
  <c r="AL216" i="1"/>
  <c r="J2401" i="1"/>
  <c r="AX218" i="1"/>
  <c r="O2391" i="1"/>
  <c r="AJ217" i="1"/>
  <c r="AK217" i="1"/>
  <c r="AL217" i="1"/>
  <c r="AM216" i="1"/>
  <c r="AP216" i="1"/>
  <c r="AP217" i="1"/>
  <c r="AM217" i="1"/>
  <c r="J2411" i="1"/>
  <c r="O2411" i="1"/>
  <c r="O2401" i="1"/>
  <c r="AJ218" i="1"/>
  <c r="AK218" i="1"/>
  <c r="AL218" i="1"/>
  <c r="AP218" i="1"/>
  <c r="AM218" i="1"/>
  <c r="U13" i="3"/>
  <c r="U7" i="3"/>
  <c r="U8" i="3"/>
  <c r="U9" i="3"/>
  <c r="U10" i="3"/>
  <c r="U11" i="3"/>
  <c r="U12" i="3"/>
  <c r="U14" i="3"/>
  <c r="U15" i="3"/>
  <c r="U16" i="3"/>
  <c r="U17" i="3"/>
  <c r="U18" i="3"/>
  <c r="U6" i="3"/>
  <c r="O62" i="1"/>
  <c r="O222" i="1"/>
  <c r="O202" i="1"/>
  <c r="O182" i="1"/>
  <c r="O162" i="1"/>
  <c r="O142" i="1"/>
  <c r="O122" i="1"/>
  <c r="O102" i="1"/>
  <c r="O82" i="1"/>
  <c r="N6" i="2"/>
  <c r="M6" i="2"/>
  <c r="N7" i="2"/>
  <c r="M7" i="2"/>
  <c r="N8" i="2"/>
  <c r="M8" i="2"/>
  <c r="N9" i="2"/>
  <c r="N10" i="2"/>
  <c r="M10" i="2"/>
  <c r="N11" i="2"/>
  <c r="M11" i="2"/>
  <c r="N12" i="2"/>
  <c r="M12" i="2"/>
  <c r="M13" i="2"/>
  <c r="N13" i="2"/>
  <c r="N14" i="2"/>
  <c r="M14" i="2"/>
  <c r="I3" i="1"/>
  <c r="J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J15" i="1"/>
  <c r="H16" i="1"/>
  <c r="H17" i="1"/>
  <c r="H18" i="1"/>
  <c r="I18" i="1"/>
  <c r="G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G27" i="1"/>
  <c r="H28" i="1"/>
  <c r="I28" i="1"/>
  <c r="H29" i="1"/>
  <c r="I29" i="1"/>
  <c r="G29" i="1"/>
  <c r="H30" i="1"/>
  <c r="I30" i="1"/>
  <c r="H31" i="1"/>
  <c r="I31" i="1"/>
  <c r="G31" i="1"/>
  <c r="H32" i="1"/>
  <c r="H33" i="1"/>
  <c r="H34" i="1"/>
  <c r="I34" i="1"/>
  <c r="G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G43" i="1"/>
  <c r="H44" i="1"/>
  <c r="I44" i="1"/>
  <c r="H45" i="1"/>
  <c r="I45" i="1"/>
  <c r="G45" i="1"/>
  <c r="H46" i="1"/>
  <c r="I46" i="1"/>
  <c r="H47" i="1"/>
  <c r="I47" i="1"/>
  <c r="G47" i="1"/>
  <c r="H48" i="1"/>
  <c r="H49" i="1"/>
  <c r="H50" i="1"/>
  <c r="I50" i="1"/>
  <c r="G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G59" i="1"/>
  <c r="H60" i="1"/>
  <c r="I60" i="1"/>
  <c r="H61" i="1"/>
  <c r="I61" i="1"/>
  <c r="G61" i="1"/>
  <c r="H62" i="1"/>
  <c r="I62" i="1"/>
  <c r="H63" i="1"/>
  <c r="I63" i="1"/>
  <c r="G63" i="1"/>
  <c r="H64" i="1"/>
  <c r="H65" i="1"/>
  <c r="H66" i="1"/>
  <c r="I66" i="1"/>
  <c r="G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G75" i="1"/>
  <c r="H76" i="1"/>
  <c r="I76" i="1"/>
  <c r="H77" i="1"/>
  <c r="I77" i="1"/>
  <c r="G77" i="1"/>
  <c r="H78" i="1"/>
  <c r="I78" i="1"/>
  <c r="H79" i="1"/>
  <c r="I79" i="1"/>
  <c r="G79" i="1"/>
  <c r="H80" i="1"/>
  <c r="H81" i="1"/>
  <c r="H82" i="1"/>
  <c r="I82" i="1"/>
  <c r="G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G91" i="1"/>
  <c r="H92" i="1"/>
  <c r="I92" i="1"/>
  <c r="H93" i="1"/>
  <c r="I93" i="1"/>
  <c r="G93" i="1"/>
  <c r="H94" i="1"/>
  <c r="I94" i="1"/>
  <c r="H95" i="1"/>
  <c r="I95" i="1"/>
  <c r="G95" i="1"/>
  <c r="H96" i="1"/>
  <c r="H97" i="1"/>
  <c r="H98" i="1"/>
  <c r="I98" i="1"/>
  <c r="G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G107" i="1"/>
  <c r="H108" i="1"/>
  <c r="I108" i="1"/>
  <c r="H109" i="1"/>
  <c r="I109" i="1"/>
  <c r="G109" i="1"/>
  <c r="H110" i="1"/>
  <c r="I110" i="1"/>
  <c r="H111" i="1"/>
  <c r="I111" i="1"/>
  <c r="G111" i="1"/>
  <c r="H112" i="1"/>
  <c r="H113" i="1"/>
  <c r="H114" i="1"/>
  <c r="I114" i="1"/>
  <c r="G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G123" i="1"/>
  <c r="H124" i="1"/>
  <c r="I124" i="1"/>
  <c r="H125" i="1"/>
  <c r="I125" i="1"/>
  <c r="G125" i="1"/>
  <c r="H126" i="1"/>
  <c r="I126" i="1"/>
  <c r="H127" i="1"/>
  <c r="I127" i="1"/>
  <c r="G127" i="1"/>
  <c r="H128" i="1"/>
  <c r="H129" i="1"/>
  <c r="H130" i="1"/>
  <c r="I130" i="1"/>
  <c r="G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G139" i="1"/>
  <c r="H140" i="1"/>
  <c r="I140" i="1"/>
  <c r="H141" i="1"/>
  <c r="I141" i="1"/>
  <c r="G141" i="1"/>
  <c r="H142" i="1"/>
  <c r="I142" i="1"/>
  <c r="H143" i="1"/>
  <c r="I143" i="1"/>
  <c r="G143" i="1"/>
  <c r="H144" i="1"/>
  <c r="H145" i="1"/>
  <c r="H146" i="1"/>
  <c r="I146" i="1"/>
  <c r="G146" i="1"/>
  <c r="H147" i="1"/>
  <c r="I147" i="1"/>
  <c r="G147" i="1"/>
  <c r="H148" i="1"/>
  <c r="I148" i="1"/>
  <c r="H149" i="1"/>
  <c r="I149" i="1"/>
  <c r="H150" i="1"/>
  <c r="I150" i="1"/>
  <c r="G150" i="1"/>
  <c r="H151" i="1"/>
  <c r="I151" i="1"/>
  <c r="H152" i="1"/>
  <c r="I152" i="1"/>
  <c r="G152" i="1"/>
  <c r="H153" i="1"/>
  <c r="I153" i="1"/>
  <c r="H154" i="1"/>
  <c r="I154" i="1"/>
  <c r="G154" i="1"/>
  <c r="H155" i="1"/>
  <c r="I155" i="1"/>
  <c r="G155" i="1"/>
  <c r="H156" i="1"/>
  <c r="I156" i="1"/>
  <c r="H157" i="1"/>
  <c r="I157" i="1"/>
  <c r="H158" i="1"/>
  <c r="I158" i="1"/>
  <c r="H159" i="1"/>
  <c r="I159" i="1"/>
  <c r="G159" i="1"/>
  <c r="H160" i="1"/>
  <c r="H161" i="1"/>
  <c r="H162" i="1"/>
  <c r="I162" i="1"/>
  <c r="G162" i="1"/>
  <c r="H163" i="1"/>
  <c r="I163" i="1"/>
  <c r="H164" i="1"/>
  <c r="I164" i="1"/>
  <c r="G164" i="1"/>
  <c r="H165" i="1"/>
  <c r="I165" i="1"/>
  <c r="G165" i="1"/>
  <c r="H166" i="1"/>
  <c r="I166" i="1"/>
  <c r="H167" i="1"/>
  <c r="I167" i="1"/>
  <c r="H168" i="1"/>
  <c r="I168" i="1"/>
  <c r="G168" i="1"/>
  <c r="H169" i="1"/>
  <c r="I169" i="1"/>
  <c r="H170" i="1"/>
  <c r="I170" i="1"/>
  <c r="G170" i="1"/>
  <c r="H171" i="1"/>
  <c r="I171" i="1"/>
  <c r="G171" i="1"/>
  <c r="H172" i="1"/>
  <c r="I172" i="1"/>
  <c r="G172" i="1"/>
  <c r="H173" i="1"/>
  <c r="I173" i="1"/>
  <c r="G173" i="1"/>
  <c r="H174" i="1"/>
  <c r="I174" i="1"/>
  <c r="G174" i="1"/>
  <c r="H175" i="1"/>
  <c r="I175" i="1"/>
  <c r="H176" i="1"/>
  <c r="H177" i="1"/>
  <c r="H178" i="1"/>
  <c r="I178" i="1"/>
  <c r="G178" i="1"/>
  <c r="H179" i="1"/>
  <c r="I179" i="1"/>
  <c r="H180" i="1"/>
  <c r="I180" i="1"/>
  <c r="H181" i="1"/>
  <c r="I181" i="1"/>
  <c r="G181" i="1"/>
  <c r="H182" i="1"/>
  <c r="I182" i="1"/>
  <c r="G182" i="1"/>
  <c r="H183" i="1"/>
  <c r="I183" i="1"/>
  <c r="H184" i="1"/>
  <c r="I184" i="1"/>
  <c r="G184" i="1"/>
  <c r="H185" i="1"/>
  <c r="I185" i="1"/>
  <c r="H186" i="1"/>
  <c r="I186" i="1"/>
  <c r="G186" i="1"/>
  <c r="H187" i="1"/>
  <c r="I187" i="1"/>
  <c r="G187" i="1"/>
  <c r="H188" i="1"/>
  <c r="I188" i="1"/>
  <c r="H189" i="1"/>
  <c r="I189" i="1"/>
  <c r="G189" i="1"/>
  <c r="H190" i="1"/>
  <c r="I190" i="1"/>
  <c r="H191" i="1"/>
  <c r="I191" i="1"/>
  <c r="H192" i="1"/>
  <c r="H193" i="1"/>
  <c r="H194" i="1"/>
  <c r="I194" i="1"/>
  <c r="G194" i="1"/>
  <c r="H195" i="1"/>
  <c r="I195" i="1"/>
  <c r="H196" i="1"/>
  <c r="I196" i="1"/>
  <c r="H197" i="1"/>
  <c r="I197" i="1"/>
  <c r="G197" i="1"/>
  <c r="H198" i="1"/>
  <c r="I198" i="1"/>
  <c r="H199" i="1"/>
  <c r="I199" i="1"/>
  <c r="H200" i="1"/>
  <c r="I200" i="1"/>
  <c r="G200" i="1"/>
  <c r="H201" i="1"/>
  <c r="I201" i="1"/>
  <c r="H202" i="1"/>
  <c r="I202" i="1"/>
  <c r="G202" i="1"/>
  <c r="H203" i="1"/>
  <c r="I203" i="1"/>
  <c r="G203" i="1"/>
  <c r="H204" i="1"/>
  <c r="I204" i="1"/>
  <c r="G204" i="1"/>
  <c r="H205" i="1"/>
  <c r="I205" i="1"/>
  <c r="H206" i="1"/>
  <c r="I206" i="1"/>
  <c r="H207" i="1"/>
  <c r="I207" i="1"/>
  <c r="H208" i="1"/>
  <c r="H209" i="1"/>
  <c r="H210" i="1"/>
  <c r="I210" i="1"/>
  <c r="G210" i="1"/>
  <c r="H211" i="1"/>
  <c r="I211" i="1"/>
  <c r="H212" i="1"/>
  <c r="I212" i="1"/>
  <c r="G212" i="1"/>
  <c r="H213" i="1"/>
  <c r="I213" i="1"/>
  <c r="G213" i="1"/>
  <c r="H214" i="1"/>
  <c r="I214" i="1"/>
  <c r="H215" i="1"/>
  <c r="I215" i="1"/>
  <c r="H216" i="1"/>
  <c r="I216" i="1"/>
  <c r="H217" i="1"/>
  <c r="I217" i="1"/>
  <c r="H218" i="1"/>
  <c r="I218" i="1"/>
  <c r="G218" i="1"/>
  <c r="H219" i="1"/>
  <c r="I219" i="1"/>
  <c r="G219" i="1"/>
  <c r="H220" i="1"/>
  <c r="I220" i="1"/>
  <c r="G220" i="1"/>
  <c r="H221" i="1"/>
  <c r="I221" i="1"/>
  <c r="G221" i="1"/>
  <c r="H222" i="1"/>
  <c r="I222" i="1"/>
  <c r="H223" i="1"/>
  <c r="I223" i="1"/>
  <c r="H224" i="1"/>
  <c r="H225" i="1"/>
  <c r="H226" i="1"/>
  <c r="I226" i="1"/>
  <c r="H227" i="1"/>
  <c r="I227" i="1"/>
  <c r="H228" i="1"/>
  <c r="I228" i="1"/>
  <c r="H229" i="1"/>
  <c r="I229" i="1"/>
  <c r="G229" i="1"/>
  <c r="H230" i="1"/>
  <c r="I230" i="1"/>
  <c r="G230" i="1"/>
  <c r="H231" i="1"/>
  <c r="I231" i="1"/>
  <c r="G231" i="1"/>
  <c r="H232" i="1"/>
  <c r="I232" i="1"/>
  <c r="G232" i="1"/>
  <c r="H233" i="1"/>
  <c r="I233" i="1"/>
  <c r="H234" i="1"/>
  <c r="I234" i="1"/>
  <c r="G234" i="1"/>
  <c r="H235" i="1"/>
  <c r="I235" i="1"/>
  <c r="H236" i="1"/>
  <c r="I236" i="1"/>
  <c r="G236" i="1"/>
  <c r="H237" i="1"/>
  <c r="I237" i="1"/>
  <c r="H238" i="1"/>
  <c r="I238" i="1"/>
  <c r="H239" i="1"/>
  <c r="I239" i="1"/>
  <c r="H240" i="1"/>
  <c r="H241" i="1"/>
  <c r="G9" i="1"/>
  <c r="G10" i="1"/>
  <c r="G25" i="1"/>
  <c r="G26" i="1"/>
  <c r="G41" i="1"/>
  <c r="G42" i="1"/>
  <c r="G57" i="1"/>
  <c r="G58" i="1"/>
  <c r="G73" i="1"/>
  <c r="G74" i="1"/>
  <c r="G89" i="1"/>
  <c r="G90" i="1"/>
  <c r="G105" i="1"/>
  <c r="G106" i="1"/>
  <c r="G3" i="1"/>
  <c r="G4" i="1"/>
  <c r="G5" i="1"/>
  <c r="G6" i="1"/>
  <c r="G7" i="1"/>
  <c r="G8" i="1"/>
  <c r="G12" i="1"/>
  <c r="G14" i="1"/>
  <c r="G19" i="1"/>
  <c r="G20" i="1"/>
  <c r="G21" i="1"/>
  <c r="G22" i="1"/>
  <c r="G23" i="1"/>
  <c r="G24" i="1"/>
  <c r="G28" i="1"/>
  <c r="G30" i="1"/>
  <c r="G35" i="1"/>
  <c r="G36" i="1"/>
  <c r="G37" i="1"/>
  <c r="G38" i="1"/>
  <c r="G39" i="1"/>
  <c r="G40" i="1"/>
  <c r="G44" i="1"/>
  <c r="G46" i="1"/>
  <c r="G51" i="1"/>
  <c r="G52" i="1"/>
  <c r="G53" i="1"/>
  <c r="G54" i="1"/>
  <c r="G55" i="1"/>
  <c r="G56" i="1"/>
  <c r="G60" i="1"/>
  <c r="G62" i="1"/>
  <c r="G67" i="1"/>
  <c r="G68" i="1"/>
  <c r="G69" i="1"/>
  <c r="G70" i="1"/>
  <c r="G71" i="1"/>
  <c r="G72" i="1"/>
  <c r="G76" i="1"/>
  <c r="G78" i="1"/>
  <c r="G83" i="1"/>
  <c r="G84" i="1"/>
  <c r="G85" i="1"/>
  <c r="G86" i="1"/>
  <c r="G87" i="1"/>
  <c r="G88" i="1"/>
  <c r="G92" i="1"/>
  <c r="G94" i="1"/>
  <c r="G99" i="1"/>
  <c r="G100" i="1"/>
  <c r="G101" i="1"/>
  <c r="G102" i="1"/>
  <c r="G103" i="1"/>
  <c r="G104" i="1"/>
  <c r="G108" i="1"/>
  <c r="G115" i="1"/>
  <c r="G116" i="1"/>
  <c r="G117" i="1"/>
  <c r="G118" i="1"/>
  <c r="G119" i="1"/>
  <c r="G120" i="1"/>
  <c r="G124" i="1"/>
  <c r="G126" i="1"/>
  <c r="G131" i="1"/>
  <c r="G133" i="1"/>
  <c r="G134" i="1"/>
  <c r="G135" i="1"/>
  <c r="G136" i="1"/>
  <c r="G140" i="1"/>
  <c r="G142" i="1"/>
  <c r="G148" i="1"/>
  <c r="G149" i="1"/>
  <c r="B3" i="1"/>
  <c r="E241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D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D230" i="1"/>
  <c r="E231" i="1"/>
  <c r="E232" i="1"/>
  <c r="E233" i="1"/>
  <c r="E234" i="1"/>
  <c r="E235" i="1"/>
  <c r="E236" i="1"/>
  <c r="E237" i="1"/>
  <c r="E238" i="1"/>
  <c r="E239" i="1"/>
  <c r="E240" i="1"/>
  <c r="E242" i="1"/>
  <c r="E243" i="1"/>
  <c r="E244" i="1"/>
  <c r="E245" i="1"/>
  <c r="E246" i="1"/>
  <c r="E247" i="1"/>
  <c r="D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D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D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D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D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D343" i="1"/>
  <c r="E344" i="1"/>
  <c r="E345" i="1"/>
  <c r="E346" i="1"/>
  <c r="E347" i="1"/>
  <c r="E348" i="1"/>
  <c r="E349" i="1"/>
  <c r="E350" i="1"/>
  <c r="E351" i="1"/>
  <c r="E352" i="1"/>
  <c r="E353" i="1"/>
  <c r="D353" i="1"/>
  <c r="E354" i="1"/>
  <c r="E355" i="1"/>
  <c r="E356" i="1"/>
  <c r="E357" i="1"/>
  <c r="E358" i="1"/>
  <c r="E359" i="1"/>
  <c r="D359" i="1"/>
  <c r="E360" i="1"/>
  <c r="E361" i="1"/>
  <c r="E362" i="1"/>
  <c r="E363" i="1"/>
  <c r="E364" i="1"/>
  <c r="E365" i="1"/>
  <c r="E366" i="1"/>
  <c r="E367" i="1"/>
  <c r="E368" i="1"/>
  <c r="E369" i="1"/>
  <c r="D369" i="1"/>
  <c r="E370" i="1"/>
  <c r="E371" i="1"/>
  <c r="E372" i="1"/>
  <c r="E373" i="1"/>
  <c r="E374" i="1"/>
  <c r="E375" i="1"/>
  <c r="D375" i="1"/>
  <c r="E376" i="1"/>
  <c r="E377" i="1"/>
  <c r="E378" i="1"/>
  <c r="E379" i="1"/>
  <c r="E380" i="1"/>
  <c r="E381" i="1"/>
  <c r="E382" i="1"/>
  <c r="E383" i="1"/>
  <c r="E384" i="1"/>
  <c r="E385" i="1"/>
  <c r="D385" i="1"/>
  <c r="E386" i="1"/>
  <c r="E387" i="1"/>
  <c r="E388" i="1"/>
  <c r="D388" i="1"/>
  <c r="E389" i="1"/>
  <c r="E390" i="1"/>
  <c r="E391" i="1"/>
  <c r="D391" i="1"/>
  <c r="E392" i="1"/>
  <c r="E393" i="1"/>
  <c r="E394" i="1"/>
  <c r="E395" i="1"/>
  <c r="E396" i="1"/>
  <c r="E397" i="1"/>
  <c r="E398" i="1"/>
  <c r="E399" i="1"/>
  <c r="E400" i="1"/>
  <c r="E401" i="1"/>
  <c r="D401" i="1"/>
  <c r="E402" i="1"/>
  <c r="E403" i="1"/>
  <c r="E404" i="1"/>
  <c r="D404" i="1"/>
  <c r="E405" i="1"/>
  <c r="E406" i="1"/>
  <c r="E407" i="1"/>
  <c r="D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D420" i="1"/>
  <c r="E421" i="1"/>
  <c r="E422" i="1"/>
  <c r="E423" i="1"/>
  <c r="D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D436" i="1"/>
  <c r="E437" i="1"/>
  <c r="E438" i="1"/>
  <c r="E439" i="1"/>
  <c r="D439" i="1"/>
  <c r="E440" i="1"/>
  <c r="E441" i="1"/>
  <c r="E442" i="1"/>
  <c r="E443" i="1"/>
  <c r="E444" i="1"/>
  <c r="E445" i="1"/>
  <c r="E446" i="1"/>
  <c r="E447" i="1"/>
  <c r="E448" i="1"/>
  <c r="E449" i="1"/>
  <c r="D449" i="1"/>
  <c r="E450" i="1"/>
  <c r="E451" i="1"/>
  <c r="E452" i="1"/>
  <c r="D452" i="1"/>
  <c r="E453" i="1"/>
  <c r="E454" i="1"/>
  <c r="E455" i="1"/>
  <c r="D455" i="1"/>
  <c r="E456" i="1"/>
  <c r="E457" i="1"/>
  <c r="E458" i="1"/>
  <c r="E459" i="1"/>
  <c r="E460" i="1"/>
  <c r="E461" i="1"/>
  <c r="E462" i="1"/>
  <c r="E463" i="1"/>
  <c r="E464" i="1"/>
  <c r="E465" i="1"/>
  <c r="D465" i="1"/>
  <c r="E466" i="1"/>
  <c r="E467" i="1"/>
  <c r="E468" i="1"/>
  <c r="D468" i="1"/>
  <c r="E469" i="1"/>
  <c r="E470" i="1"/>
  <c r="E471" i="1"/>
  <c r="D471" i="1"/>
  <c r="E472" i="1"/>
  <c r="E473" i="1"/>
  <c r="E474" i="1"/>
  <c r="E475" i="1"/>
  <c r="E476" i="1"/>
  <c r="E477" i="1"/>
  <c r="E478" i="1"/>
  <c r="E479" i="1"/>
  <c r="E480" i="1"/>
  <c r="E481" i="1"/>
  <c r="D481" i="1"/>
  <c r="E482" i="1"/>
  <c r="E483" i="1"/>
  <c r="E484" i="1"/>
  <c r="D484" i="1"/>
  <c r="E485" i="1"/>
  <c r="E486" i="1"/>
  <c r="E487" i="1"/>
  <c r="D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D500" i="1"/>
  <c r="E501" i="1"/>
  <c r="E502" i="1"/>
  <c r="E503" i="1"/>
  <c r="D503" i="1"/>
  <c r="E504" i="1"/>
  <c r="E505" i="1"/>
  <c r="E506" i="1"/>
  <c r="E507" i="1"/>
  <c r="E508" i="1"/>
  <c r="E509" i="1"/>
  <c r="E510" i="1"/>
  <c r="E511" i="1"/>
  <c r="E512" i="1"/>
  <c r="E513" i="1"/>
  <c r="D513" i="1"/>
  <c r="E514" i="1"/>
  <c r="E515" i="1"/>
  <c r="E516" i="1"/>
  <c r="D516" i="1"/>
  <c r="E517" i="1"/>
  <c r="E518" i="1"/>
  <c r="E519" i="1"/>
  <c r="D519" i="1"/>
  <c r="E520" i="1"/>
  <c r="E521" i="1"/>
  <c r="E522" i="1"/>
  <c r="E523" i="1"/>
  <c r="E524" i="1"/>
  <c r="E525" i="1"/>
  <c r="E526" i="1"/>
  <c r="E527" i="1"/>
  <c r="E528" i="1"/>
  <c r="E529" i="1"/>
  <c r="D529" i="1"/>
  <c r="E530" i="1"/>
  <c r="E531" i="1"/>
  <c r="E532" i="1"/>
  <c r="D532" i="1"/>
  <c r="E533" i="1"/>
  <c r="E534" i="1"/>
  <c r="E535" i="1"/>
  <c r="D535" i="1"/>
  <c r="E536" i="1"/>
  <c r="E537" i="1"/>
  <c r="E538" i="1"/>
  <c r="E539" i="1"/>
  <c r="E540" i="1"/>
  <c r="E541" i="1"/>
  <c r="E542" i="1"/>
  <c r="E543" i="1"/>
  <c r="E544" i="1"/>
  <c r="E545" i="1"/>
  <c r="D545" i="1"/>
  <c r="E546" i="1"/>
  <c r="E547" i="1"/>
  <c r="E548" i="1"/>
  <c r="D548" i="1"/>
  <c r="E549" i="1"/>
  <c r="E550" i="1"/>
  <c r="E551" i="1"/>
  <c r="D551" i="1"/>
  <c r="E552" i="1"/>
  <c r="E553" i="1"/>
  <c r="E554" i="1"/>
  <c r="E555" i="1"/>
  <c r="E556" i="1"/>
  <c r="E557" i="1"/>
  <c r="E558" i="1"/>
  <c r="E559" i="1"/>
  <c r="E560" i="1"/>
  <c r="E561" i="1"/>
  <c r="D561" i="1"/>
  <c r="E562" i="1"/>
  <c r="E563" i="1"/>
  <c r="E564" i="1"/>
  <c r="D564" i="1"/>
  <c r="E565" i="1"/>
  <c r="E566" i="1"/>
  <c r="E567" i="1"/>
  <c r="D567" i="1"/>
  <c r="E568" i="1"/>
  <c r="E569" i="1"/>
  <c r="E570" i="1"/>
  <c r="E571" i="1"/>
  <c r="E572" i="1"/>
  <c r="E573" i="1"/>
  <c r="E574" i="1"/>
  <c r="E575" i="1"/>
  <c r="E576" i="1"/>
  <c r="E577" i="1"/>
  <c r="D577" i="1"/>
  <c r="E578" i="1"/>
  <c r="E579" i="1"/>
  <c r="E580" i="1"/>
  <c r="D580" i="1"/>
  <c r="E581" i="1"/>
  <c r="E582" i="1"/>
  <c r="E583" i="1"/>
  <c r="D583" i="1"/>
  <c r="E584" i="1"/>
  <c r="E585" i="1"/>
  <c r="E586" i="1"/>
  <c r="E587" i="1"/>
  <c r="E588" i="1"/>
  <c r="E589" i="1"/>
  <c r="E590" i="1"/>
  <c r="E591" i="1"/>
  <c r="E592" i="1"/>
  <c r="E593" i="1"/>
  <c r="D593" i="1"/>
  <c r="E594" i="1"/>
  <c r="E595" i="1"/>
  <c r="E596" i="1"/>
  <c r="D596" i="1"/>
  <c r="E597" i="1"/>
  <c r="E598" i="1"/>
  <c r="E599" i="1"/>
  <c r="D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D612" i="1"/>
  <c r="E613" i="1"/>
  <c r="E614" i="1"/>
  <c r="E615" i="1"/>
  <c r="D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D628" i="1"/>
  <c r="E629" i="1"/>
  <c r="E630" i="1"/>
  <c r="E631" i="1"/>
  <c r="D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D644" i="1"/>
  <c r="E645" i="1"/>
  <c r="E646" i="1"/>
  <c r="E647" i="1"/>
  <c r="D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D660" i="1"/>
  <c r="E661" i="1"/>
  <c r="E662" i="1"/>
  <c r="E663" i="1"/>
  <c r="D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D676" i="1"/>
  <c r="E677" i="1"/>
  <c r="E678" i="1"/>
  <c r="E679" i="1"/>
  <c r="D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D692" i="1"/>
  <c r="E693" i="1"/>
  <c r="E694" i="1"/>
  <c r="E695" i="1"/>
  <c r="D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D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D724" i="1"/>
  <c r="E725" i="1"/>
  <c r="E726" i="1"/>
  <c r="E727" i="1"/>
  <c r="D727" i="1"/>
  <c r="E728" i="1"/>
  <c r="E729" i="1"/>
  <c r="E730" i="1"/>
  <c r="E731" i="1"/>
  <c r="E732" i="1"/>
  <c r="E733" i="1"/>
  <c r="D733" i="1"/>
  <c r="E734" i="1"/>
  <c r="E735" i="1"/>
  <c r="E736" i="1"/>
  <c r="E737" i="1"/>
  <c r="E738" i="1"/>
  <c r="E739" i="1"/>
  <c r="E740" i="1"/>
  <c r="D740" i="1"/>
  <c r="E741" i="1"/>
  <c r="E742" i="1"/>
  <c r="E743" i="1"/>
  <c r="E744" i="1"/>
  <c r="E745" i="1"/>
  <c r="E746" i="1"/>
  <c r="E747" i="1"/>
  <c r="E748" i="1"/>
  <c r="E749" i="1"/>
  <c r="D749" i="1"/>
  <c r="E750" i="1"/>
  <c r="E751" i="1"/>
  <c r="E752" i="1"/>
  <c r="E753" i="1"/>
  <c r="E754" i="1"/>
  <c r="E755" i="1"/>
  <c r="E756" i="1"/>
  <c r="D756" i="1"/>
  <c r="E757" i="1"/>
  <c r="E758" i="1"/>
  <c r="E759" i="1"/>
  <c r="D759" i="1"/>
  <c r="E760" i="1"/>
  <c r="E761" i="1"/>
  <c r="E762" i="1"/>
  <c r="E763" i="1"/>
  <c r="E764" i="1"/>
  <c r="E765" i="1"/>
  <c r="D765" i="1"/>
  <c r="E766" i="1"/>
  <c r="E767" i="1"/>
  <c r="E768" i="1"/>
  <c r="E769" i="1"/>
  <c r="E770" i="1"/>
  <c r="E771" i="1"/>
  <c r="E772" i="1"/>
  <c r="D772" i="1"/>
  <c r="E773" i="1"/>
  <c r="E774" i="1"/>
  <c r="E775" i="1"/>
  <c r="D775" i="1"/>
  <c r="E776" i="1"/>
  <c r="E777" i="1"/>
  <c r="E778" i="1"/>
  <c r="E779" i="1"/>
  <c r="E780" i="1"/>
  <c r="E781" i="1"/>
  <c r="D781" i="1"/>
  <c r="E782" i="1"/>
  <c r="E783" i="1"/>
  <c r="E784" i="1"/>
  <c r="E785" i="1"/>
  <c r="E786" i="1"/>
  <c r="E787" i="1"/>
  <c r="E788" i="1"/>
  <c r="D788" i="1"/>
  <c r="E789" i="1"/>
  <c r="E790" i="1"/>
  <c r="E791" i="1"/>
  <c r="D791" i="1"/>
  <c r="E792" i="1"/>
  <c r="E793" i="1"/>
  <c r="E794" i="1"/>
  <c r="E795" i="1"/>
  <c r="E796" i="1"/>
  <c r="E797" i="1"/>
  <c r="D797" i="1"/>
  <c r="E798" i="1"/>
  <c r="E799" i="1"/>
  <c r="E800" i="1"/>
  <c r="E801" i="1"/>
  <c r="E802" i="1"/>
  <c r="E803" i="1"/>
  <c r="E804" i="1"/>
  <c r="D804" i="1"/>
  <c r="E805" i="1"/>
  <c r="E806" i="1"/>
  <c r="E807" i="1"/>
  <c r="E808" i="1"/>
  <c r="E809" i="1"/>
  <c r="E810" i="1"/>
  <c r="E811" i="1"/>
  <c r="E812" i="1"/>
  <c r="E813" i="1"/>
  <c r="D813" i="1"/>
  <c r="E814" i="1"/>
  <c r="E815" i="1"/>
  <c r="E816" i="1"/>
  <c r="E817" i="1"/>
  <c r="E818" i="1"/>
  <c r="E819" i="1"/>
  <c r="E820" i="1"/>
  <c r="D820" i="1"/>
  <c r="E821" i="1"/>
  <c r="E822" i="1"/>
  <c r="E823" i="1"/>
  <c r="E824" i="1"/>
  <c r="E825" i="1"/>
  <c r="E826" i="1"/>
  <c r="E827" i="1"/>
  <c r="E828" i="1"/>
  <c r="E829" i="1"/>
  <c r="D829" i="1"/>
  <c r="E830" i="1"/>
  <c r="E831" i="1"/>
  <c r="E832" i="1"/>
  <c r="E833" i="1"/>
  <c r="E834" i="1"/>
  <c r="E835" i="1"/>
  <c r="E836" i="1"/>
  <c r="D836" i="1"/>
  <c r="E837" i="1"/>
  <c r="E838" i="1"/>
  <c r="E839" i="1"/>
  <c r="E840" i="1"/>
  <c r="E841" i="1"/>
  <c r="E842" i="1"/>
  <c r="E843" i="1"/>
  <c r="E844" i="1"/>
  <c r="E845" i="1"/>
  <c r="D845" i="1"/>
  <c r="E846" i="1"/>
  <c r="E847" i="1"/>
  <c r="D847" i="1"/>
  <c r="E848" i="1"/>
  <c r="E849" i="1"/>
  <c r="E850" i="1"/>
  <c r="E851" i="1"/>
  <c r="E852" i="1"/>
  <c r="D852" i="1"/>
  <c r="E853" i="1"/>
  <c r="E854" i="1"/>
  <c r="E855" i="1"/>
  <c r="E856" i="1"/>
  <c r="E857" i="1"/>
  <c r="E858" i="1"/>
  <c r="E859" i="1"/>
  <c r="E860" i="1"/>
  <c r="E861" i="1"/>
  <c r="D861" i="1"/>
  <c r="E862" i="1"/>
  <c r="E863" i="1"/>
  <c r="D863" i="1"/>
  <c r="E864" i="1"/>
  <c r="E865" i="1"/>
  <c r="E866" i="1"/>
  <c r="E867" i="1"/>
  <c r="E868" i="1"/>
  <c r="D868" i="1"/>
  <c r="E869" i="1"/>
  <c r="E870" i="1"/>
  <c r="E871" i="1"/>
  <c r="E872" i="1"/>
  <c r="E873" i="1"/>
  <c r="E874" i="1"/>
  <c r="E875" i="1"/>
  <c r="E876" i="1"/>
  <c r="E877" i="1"/>
  <c r="D877" i="1"/>
  <c r="E878" i="1"/>
  <c r="E879" i="1"/>
  <c r="D879" i="1"/>
  <c r="E880" i="1"/>
  <c r="E881" i="1"/>
  <c r="E882" i="1"/>
  <c r="E883" i="1"/>
  <c r="E884" i="1"/>
  <c r="D884" i="1"/>
  <c r="E885" i="1"/>
  <c r="E886" i="1"/>
  <c r="E887" i="1"/>
  <c r="E888" i="1"/>
  <c r="E889" i="1"/>
  <c r="E890" i="1"/>
  <c r="E891" i="1"/>
  <c r="E892" i="1"/>
  <c r="E893" i="1"/>
  <c r="D893" i="1"/>
  <c r="E894" i="1"/>
  <c r="E895" i="1"/>
  <c r="D895" i="1"/>
  <c r="E896" i="1"/>
  <c r="E897" i="1"/>
  <c r="E898" i="1"/>
  <c r="E899" i="1"/>
  <c r="E900" i="1"/>
  <c r="D900" i="1"/>
  <c r="E901" i="1"/>
  <c r="E902" i="1"/>
  <c r="E903" i="1"/>
  <c r="E904" i="1"/>
  <c r="E905" i="1"/>
  <c r="E906" i="1"/>
  <c r="E907" i="1"/>
  <c r="E908" i="1"/>
  <c r="E909" i="1"/>
  <c r="D909" i="1"/>
  <c r="E910" i="1"/>
  <c r="E911" i="1"/>
  <c r="D911" i="1"/>
  <c r="E912" i="1"/>
  <c r="E913" i="1"/>
  <c r="E914" i="1"/>
  <c r="E915" i="1"/>
  <c r="E916" i="1"/>
  <c r="D916" i="1"/>
  <c r="E917" i="1"/>
  <c r="E918" i="1"/>
  <c r="E919" i="1"/>
  <c r="E920" i="1"/>
  <c r="E921" i="1"/>
  <c r="E922" i="1"/>
  <c r="E923" i="1"/>
  <c r="E924" i="1"/>
  <c r="E925" i="1"/>
  <c r="D925" i="1"/>
  <c r="E926" i="1"/>
  <c r="E927" i="1"/>
  <c r="E928" i="1"/>
  <c r="E929" i="1"/>
  <c r="E930" i="1"/>
  <c r="E931" i="1"/>
  <c r="E932" i="1"/>
  <c r="D932" i="1"/>
  <c r="E933" i="1"/>
  <c r="E934" i="1"/>
  <c r="E935" i="1"/>
  <c r="E936" i="1"/>
  <c r="E937" i="1"/>
  <c r="E938" i="1"/>
  <c r="E939" i="1"/>
  <c r="E940" i="1"/>
  <c r="E941" i="1"/>
  <c r="D941" i="1"/>
  <c r="E942" i="1"/>
  <c r="E943" i="1"/>
  <c r="D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D957" i="1"/>
  <c r="E958" i="1"/>
  <c r="E959" i="1"/>
  <c r="D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D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D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D1005" i="1"/>
  <c r="E1006" i="1"/>
  <c r="E1007" i="1"/>
  <c r="D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D1021" i="1"/>
  <c r="E1022" i="1"/>
  <c r="E1023" i="1"/>
  <c r="D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D1037" i="1"/>
  <c r="E1038" i="1"/>
  <c r="E1039" i="1"/>
  <c r="D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D1053" i="1"/>
  <c r="E1054" i="1"/>
  <c r="E1055" i="1"/>
  <c r="D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D1069" i="1"/>
  <c r="E1070" i="1"/>
  <c r="E1071" i="1"/>
  <c r="D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D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D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D1117" i="1"/>
  <c r="E1118" i="1"/>
  <c r="E1119" i="1"/>
  <c r="D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D1133" i="1"/>
  <c r="E1134" i="1"/>
  <c r="E1135" i="1"/>
  <c r="D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D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D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D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D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D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D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D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D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D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D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D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D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D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D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D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D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D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D2167" i="1"/>
  <c r="E2168" i="1"/>
  <c r="D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D2183" i="1"/>
  <c r="E2184" i="1"/>
  <c r="D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D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D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D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D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D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D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D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D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D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D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D2359" i="1"/>
  <c r="E2360" i="1"/>
  <c r="D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D2375" i="1"/>
  <c r="E2376" i="1"/>
  <c r="D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D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3" i="1"/>
  <c r="E2" i="1"/>
  <c r="D2" i="1"/>
  <c r="B20" i="1"/>
  <c r="C20" i="1"/>
  <c r="B21" i="1"/>
  <c r="C21" i="1"/>
  <c r="F21" i="1"/>
  <c r="B22" i="1"/>
  <c r="C22" i="1"/>
  <c r="F22" i="1"/>
  <c r="B23" i="1"/>
  <c r="C23" i="1"/>
  <c r="F23" i="1"/>
  <c r="B24" i="1"/>
  <c r="C24" i="1"/>
  <c r="B25" i="1"/>
  <c r="C25" i="1"/>
  <c r="B26" i="1"/>
  <c r="C26" i="1"/>
  <c r="B27" i="1"/>
  <c r="C27" i="1"/>
  <c r="F27" i="1"/>
  <c r="B28" i="1"/>
  <c r="C28" i="1"/>
  <c r="F28" i="1"/>
  <c r="B29" i="1"/>
  <c r="C29" i="1"/>
  <c r="B30" i="1"/>
  <c r="C30" i="1"/>
  <c r="B31" i="1"/>
  <c r="C31" i="1"/>
  <c r="B32" i="1"/>
  <c r="C32" i="1"/>
  <c r="B33" i="1"/>
  <c r="C33" i="1"/>
  <c r="B34" i="1"/>
  <c r="C34" i="1"/>
  <c r="F34" i="1"/>
  <c r="B35" i="1"/>
  <c r="C35" i="1"/>
  <c r="B36" i="1"/>
  <c r="C36" i="1"/>
  <c r="B37" i="1"/>
  <c r="C37" i="1"/>
  <c r="F37" i="1"/>
  <c r="B38" i="1"/>
  <c r="C38" i="1"/>
  <c r="F38" i="1"/>
  <c r="B39" i="1"/>
  <c r="C39" i="1"/>
  <c r="F39" i="1"/>
  <c r="B40" i="1"/>
  <c r="C40" i="1"/>
  <c r="B41" i="1"/>
  <c r="C41" i="1"/>
  <c r="B42" i="1"/>
  <c r="C42" i="1"/>
  <c r="B43" i="1"/>
  <c r="C43" i="1"/>
  <c r="F43" i="1"/>
  <c r="B44" i="1"/>
  <c r="C44" i="1"/>
  <c r="F44" i="1"/>
  <c r="B45" i="1"/>
  <c r="C45" i="1"/>
  <c r="B46" i="1"/>
  <c r="C46" i="1"/>
  <c r="B47" i="1"/>
  <c r="C47" i="1"/>
  <c r="B48" i="1"/>
  <c r="C48" i="1"/>
  <c r="B49" i="1"/>
  <c r="C49" i="1"/>
  <c r="B50" i="1"/>
  <c r="C50" i="1"/>
  <c r="F50" i="1"/>
  <c r="B51" i="1"/>
  <c r="C51" i="1"/>
  <c r="B52" i="1"/>
  <c r="C52" i="1"/>
  <c r="B53" i="1"/>
  <c r="C53" i="1"/>
  <c r="F53" i="1"/>
  <c r="B54" i="1"/>
  <c r="C54" i="1"/>
  <c r="F54" i="1"/>
  <c r="B55" i="1"/>
  <c r="C55" i="1"/>
  <c r="F55" i="1"/>
  <c r="B56" i="1"/>
  <c r="C56" i="1"/>
  <c r="B57" i="1"/>
  <c r="C57" i="1"/>
  <c r="B58" i="1"/>
  <c r="C58" i="1"/>
  <c r="B59" i="1"/>
  <c r="C59" i="1"/>
  <c r="F59" i="1"/>
  <c r="B60" i="1"/>
  <c r="C60" i="1"/>
  <c r="F60" i="1"/>
  <c r="B61" i="1"/>
  <c r="C61" i="1"/>
  <c r="B62" i="1"/>
  <c r="C62" i="1"/>
  <c r="B63" i="1"/>
  <c r="C63" i="1"/>
  <c r="B64" i="1"/>
  <c r="C64" i="1"/>
  <c r="B65" i="1"/>
  <c r="C65" i="1"/>
  <c r="B66" i="1"/>
  <c r="C66" i="1"/>
  <c r="F66" i="1"/>
  <c r="B67" i="1"/>
  <c r="C67" i="1"/>
  <c r="B68" i="1"/>
  <c r="C68" i="1"/>
  <c r="B69" i="1"/>
  <c r="C69" i="1"/>
  <c r="F69" i="1"/>
  <c r="B70" i="1"/>
  <c r="C70" i="1"/>
  <c r="F70" i="1"/>
  <c r="B71" i="1"/>
  <c r="C71" i="1"/>
  <c r="F71" i="1"/>
  <c r="B72" i="1"/>
  <c r="C72" i="1"/>
  <c r="B73" i="1"/>
  <c r="C73" i="1"/>
  <c r="B74" i="1"/>
  <c r="C74" i="1"/>
  <c r="B75" i="1"/>
  <c r="C75" i="1"/>
  <c r="F75" i="1"/>
  <c r="B76" i="1"/>
  <c r="C76" i="1"/>
  <c r="F76" i="1"/>
  <c r="B77" i="1"/>
  <c r="C77" i="1"/>
  <c r="B78" i="1"/>
  <c r="C78" i="1"/>
  <c r="B79" i="1"/>
  <c r="C79" i="1"/>
  <c r="B80" i="1"/>
  <c r="C80" i="1"/>
  <c r="B81" i="1"/>
  <c r="C81" i="1"/>
  <c r="B82" i="1"/>
  <c r="C82" i="1"/>
  <c r="F82" i="1"/>
  <c r="B83" i="1"/>
  <c r="C83" i="1"/>
  <c r="B84" i="1"/>
  <c r="C84" i="1"/>
  <c r="B85" i="1"/>
  <c r="C85" i="1"/>
  <c r="F85" i="1"/>
  <c r="B86" i="1"/>
  <c r="C86" i="1"/>
  <c r="F86" i="1"/>
  <c r="B87" i="1"/>
  <c r="C87" i="1"/>
  <c r="F87" i="1"/>
  <c r="B88" i="1"/>
  <c r="C88" i="1"/>
  <c r="B89" i="1"/>
  <c r="C89" i="1"/>
  <c r="B90" i="1"/>
  <c r="C90" i="1"/>
  <c r="B91" i="1"/>
  <c r="C91" i="1"/>
  <c r="F91" i="1"/>
  <c r="B92" i="1"/>
  <c r="C92" i="1"/>
  <c r="F92" i="1"/>
  <c r="B93" i="1"/>
  <c r="C93" i="1"/>
  <c r="B94" i="1"/>
  <c r="C94" i="1"/>
  <c r="B95" i="1"/>
  <c r="C95" i="1"/>
  <c r="B96" i="1"/>
  <c r="C96" i="1"/>
  <c r="B97" i="1"/>
  <c r="C97" i="1"/>
  <c r="B98" i="1"/>
  <c r="C98" i="1"/>
  <c r="F98" i="1"/>
  <c r="B99" i="1"/>
  <c r="C99" i="1"/>
  <c r="B100" i="1"/>
  <c r="C100" i="1"/>
  <c r="B101" i="1"/>
  <c r="C101" i="1"/>
  <c r="F101" i="1"/>
  <c r="B102" i="1"/>
  <c r="C102" i="1"/>
  <c r="F102" i="1"/>
  <c r="B103" i="1"/>
  <c r="C103" i="1"/>
  <c r="F103" i="1"/>
  <c r="B104" i="1"/>
  <c r="C104" i="1"/>
  <c r="B105" i="1"/>
  <c r="C105" i="1"/>
  <c r="B106" i="1"/>
  <c r="C106" i="1"/>
  <c r="B107" i="1"/>
  <c r="C107" i="1"/>
  <c r="F107" i="1"/>
  <c r="B108" i="1"/>
  <c r="C108" i="1"/>
  <c r="F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F114" i="1"/>
  <c r="B115" i="1"/>
  <c r="C115" i="1"/>
  <c r="B116" i="1"/>
  <c r="C116" i="1"/>
  <c r="B117" i="1"/>
  <c r="C117" i="1"/>
  <c r="F117" i="1"/>
  <c r="B118" i="1"/>
  <c r="C118" i="1"/>
  <c r="F118" i="1"/>
  <c r="B119" i="1"/>
  <c r="C119" i="1"/>
  <c r="F119" i="1"/>
  <c r="B120" i="1"/>
  <c r="C120" i="1"/>
  <c r="B121" i="1"/>
  <c r="C121" i="1"/>
  <c r="B122" i="1"/>
  <c r="C122" i="1"/>
  <c r="B123" i="1"/>
  <c r="C123" i="1"/>
  <c r="F123" i="1"/>
  <c r="B124" i="1"/>
  <c r="C124" i="1"/>
  <c r="F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F130" i="1"/>
  <c r="B131" i="1"/>
  <c r="C131" i="1"/>
  <c r="B132" i="1"/>
  <c r="C132" i="1"/>
  <c r="B133" i="1"/>
  <c r="C133" i="1"/>
  <c r="F133" i="1"/>
  <c r="B134" i="1"/>
  <c r="C134" i="1"/>
  <c r="F134" i="1"/>
  <c r="B135" i="1"/>
  <c r="C135" i="1"/>
  <c r="F135" i="1"/>
  <c r="B136" i="1"/>
  <c r="C136" i="1"/>
  <c r="B137" i="1"/>
  <c r="C137" i="1"/>
  <c r="B138" i="1"/>
  <c r="C138" i="1"/>
  <c r="B139" i="1"/>
  <c r="C139" i="1"/>
  <c r="F139" i="1"/>
  <c r="B140" i="1"/>
  <c r="C140" i="1"/>
  <c r="F140" i="1"/>
  <c r="B141" i="1"/>
  <c r="C141" i="1"/>
  <c r="B142" i="1"/>
  <c r="C142" i="1"/>
  <c r="B143" i="1"/>
  <c r="C143" i="1"/>
  <c r="B144" i="1"/>
  <c r="C144" i="1"/>
  <c r="B145" i="1"/>
  <c r="C145" i="1"/>
  <c r="F145" i="1"/>
  <c r="B146" i="1"/>
  <c r="C146" i="1"/>
  <c r="F146" i="1"/>
  <c r="B147" i="1"/>
  <c r="C147" i="1"/>
  <c r="B148" i="1"/>
  <c r="C148" i="1"/>
  <c r="B149" i="1"/>
  <c r="C149" i="1"/>
  <c r="F149" i="1"/>
  <c r="B150" i="1"/>
  <c r="C150" i="1"/>
  <c r="F150" i="1"/>
  <c r="B151" i="1"/>
  <c r="C151" i="1"/>
  <c r="F151" i="1"/>
  <c r="B152" i="1"/>
  <c r="C152" i="1"/>
  <c r="B153" i="1"/>
  <c r="C153" i="1"/>
  <c r="B154" i="1"/>
  <c r="C154" i="1"/>
  <c r="B155" i="1"/>
  <c r="C155" i="1"/>
  <c r="F155" i="1"/>
  <c r="B156" i="1"/>
  <c r="C156" i="1"/>
  <c r="F156" i="1"/>
  <c r="B157" i="1"/>
  <c r="C157" i="1"/>
  <c r="B158" i="1"/>
  <c r="C158" i="1"/>
  <c r="B159" i="1"/>
  <c r="C159" i="1"/>
  <c r="B160" i="1"/>
  <c r="C160" i="1"/>
  <c r="B161" i="1"/>
  <c r="C161" i="1"/>
  <c r="F161" i="1"/>
  <c r="B162" i="1"/>
  <c r="C162" i="1"/>
  <c r="F162" i="1"/>
  <c r="B163" i="1"/>
  <c r="C163" i="1"/>
  <c r="B164" i="1"/>
  <c r="C164" i="1"/>
  <c r="B165" i="1"/>
  <c r="C165" i="1"/>
  <c r="F165" i="1"/>
  <c r="B166" i="1"/>
  <c r="C166" i="1"/>
  <c r="F166" i="1"/>
  <c r="B167" i="1"/>
  <c r="C167" i="1"/>
  <c r="F167" i="1"/>
  <c r="B168" i="1"/>
  <c r="C168" i="1"/>
  <c r="B169" i="1"/>
  <c r="C169" i="1"/>
  <c r="B170" i="1"/>
  <c r="C170" i="1"/>
  <c r="B171" i="1"/>
  <c r="C171" i="1"/>
  <c r="F171" i="1"/>
  <c r="B172" i="1"/>
  <c r="C172" i="1"/>
  <c r="F172" i="1"/>
  <c r="B173" i="1"/>
  <c r="C173" i="1"/>
  <c r="B174" i="1"/>
  <c r="C174" i="1"/>
  <c r="B175" i="1"/>
  <c r="C175" i="1"/>
  <c r="B176" i="1"/>
  <c r="C176" i="1"/>
  <c r="B177" i="1"/>
  <c r="C177" i="1"/>
  <c r="F177" i="1"/>
  <c r="B178" i="1"/>
  <c r="C178" i="1"/>
  <c r="F178" i="1"/>
  <c r="B179" i="1"/>
  <c r="C179" i="1"/>
  <c r="B180" i="1"/>
  <c r="C180" i="1"/>
  <c r="B181" i="1"/>
  <c r="C181" i="1"/>
  <c r="F181" i="1"/>
  <c r="B182" i="1"/>
  <c r="C182" i="1"/>
  <c r="F182" i="1"/>
  <c r="B183" i="1"/>
  <c r="C183" i="1"/>
  <c r="F183" i="1"/>
  <c r="B184" i="1"/>
  <c r="C184" i="1"/>
  <c r="B185" i="1"/>
  <c r="C185" i="1"/>
  <c r="B186" i="1"/>
  <c r="C186" i="1"/>
  <c r="B187" i="1"/>
  <c r="C187" i="1"/>
  <c r="F187" i="1"/>
  <c r="B188" i="1"/>
  <c r="C188" i="1"/>
  <c r="F188" i="1"/>
  <c r="B189" i="1"/>
  <c r="C189" i="1"/>
  <c r="B190" i="1"/>
  <c r="C190" i="1"/>
  <c r="B191" i="1"/>
  <c r="C191" i="1"/>
  <c r="B192" i="1"/>
  <c r="C192" i="1"/>
  <c r="B193" i="1"/>
  <c r="C193" i="1"/>
  <c r="F193" i="1"/>
  <c r="B194" i="1"/>
  <c r="C194" i="1"/>
  <c r="F194" i="1"/>
  <c r="B195" i="1"/>
  <c r="C195" i="1"/>
  <c r="B196" i="1"/>
  <c r="C196" i="1"/>
  <c r="B197" i="1"/>
  <c r="C197" i="1"/>
  <c r="F197" i="1"/>
  <c r="B198" i="1"/>
  <c r="C198" i="1"/>
  <c r="F198" i="1"/>
  <c r="B199" i="1"/>
  <c r="C199" i="1"/>
  <c r="F199" i="1"/>
  <c r="B200" i="1"/>
  <c r="C200" i="1"/>
  <c r="B201" i="1"/>
  <c r="C201" i="1"/>
  <c r="B202" i="1"/>
  <c r="C202" i="1"/>
  <c r="B203" i="1"/>
  <c r="C203" i="1"/>
  <c r="F203" i="1"/>
  <c r="B204" i="1"/>
  <c r="C204" i="1"/>
  <c r="F204" i="1"/>
  <c r="B205" i="1"/>
  <c r="C205" i="1"/>
  <c r="B206" i="1"/>
  <c r="C206" i="1"/>
  <c r="B207" i="1"/>
  <c r="C207" i="1"/>
  <c r="B208" i="1"/>
  <c r="C208" i="1"/>
  <c r="B209" i="1"/>
  <c r="C209" i="1"/>
  <c r="F209" i="1"/>
  <c r="B210" i="1"/>
  <c r="C210" i="1"/>
  <c r="F210" i="1"/>
  <c r="B211" i="1"/>
  <c r="C211" i="1"/>
  <c r="B212" i="1"/>
  <c r="C212" i="1"/>
  <c r="B213" i="1"/>
  <c r="C213" i="1"/>
  <c r="F213" i="1"/>
  <c r="B214" i="1"/>
  <c r="C214" i="1"/>
  <c r="F214" i="1"/>
  <c r="B215" i="1"/>
  <c r="C215" i="1"/>
  <c r="F215" i="1"/>
  <c r="B216" i="1"/>
  <c r="C216" i="1"/>
  <c r="B217" i="1"/>
  <c r="C217" i="1"/>
  <c r="B218" i="1"/>
  <c r="C218" i="1"/>
  <c r="B219" i="1"/>
  <c r="C219" i="1"/>
  <c r="F219" i="1"/>
  <c r="B220" i="1"/>
  <c r="C220" i="1"/>
  <c r="F220" i="1"/>
  <c r="B221" i="1"/>
  <c r="C221" i="1"/>
  <c r="B222" i="1"/>
  <c r="C222" i="1"/>
  <c r="B223" i="1"/>
  <c r="C223" i="1"/>
  <c r="B224" i="1"/>
  <c r="C224" i="1"/>
  <c r="B225" i="1"/>
  <c r="C225" i="1"/>
  <c r="F225" i="1"/>
  <c r="B226" i="1"/>
  <c r="C226" i="1"/>
  <c r="F226" i="1"/>
  <c r="B227" i="1"/>
  <c r="C227" i="1"/>
  <c r="B228" i="1"/>
  <c r="C228" i="1"/>
  <c r="B229" i="1"/>
  <c r="C229" i="1"/>
  <c r="F229" i="1"/>
  <c r="B230" i="1"/>
  <c r="C230" i="1"/>
  <c r="F230" i="1"/>
  <c r="B231" i="1"/>
  <c r="C231" i="1"/>
  <c r="F231" i="1"/>
  <c r="B232" i="1"/>
  <c r="C232" i="1"/>
  <c r="B233" i="1"/>
  <c r="C233" i="1"/>
  <c r="B234" i="1"/>
  <c r="C234" i="1"/>
  <c r="B235" i="1"/>
  <c r="C235" i="1"/>
  <c r="F235" i="1"/>
  <c r="B236" i="1"/>
  <c r="C236" i="1"/>
  <c r="F236" i="1"/>
  <c r="B237" i="1"/>
  <c r="C237" i="1"/>
  <c r="B238" i="1"/>
  <c r="C238" i="1"/>
  <c r="B239" i="1"/>
  <c r="C239" i="1"/>
  <c r="B240" i="1"/>
  <c r="C240" i="1"/>
  <c r="B241" i="1"/>
  <c r="C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C3" i="1"/>
  <c r="B4" i="1"/>
  <c r="C4" i="1"/>
  <c r="B5" i="1"/>
  <c r="C5" i="1"/>
  <c r="F5" i="1"/>
  <c r="B6" i="1"/>
  <c r="C6" i="1"/>
  <c r="F6" i="1"/>
  <c r="B7" i="1"/>
  <c r="C7" i="1"/>
  <c r="F7" i="1"/>
  <c r="B8" i="1"/>
  <c r="C8" i="1"/>
  <c r="B9" i="1"/>
  <c r="C9" i="1"/>
  <c r="B10" i="1"/>
  <c r="C10" i="1"/>
  <c r="B11" i="1"/>
  <c r="C11" i="1"/>
  <c r="F11" i="1"/>
  <c r="B12" i="1"/>
  <c r="C12" i="1"/>
  <c r="F12" i="1"/>
  <c r="B13" i="1"/>
  <c r="C13" i="1"/>
  <c r="B14" i="1"/>
  <c r="C14" i="1"/>
  <c r="B15" i="1"/>
  <c r="C15" i="1"/>
  <c r="B16" i="1"/>
  <c r="C16" i="1"/>
  <c r="B17" i="1"/>
  <c r="C17" i="1"/>
  <c r="F17" i="1"/>
  <c r="B18" i="1"/>
  <c r="C18" i="1"/>
  <c r="F18" i="1"/>
  <c r="B19" i="1"/>
  <c r="C19" i="1"/>
  <c r="B2" i="1"/>
  <c r="C2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J6" i="1"/>
  <c r="J21" i="1"/>
  <c r="J67" i="1"/>
  <c r="J51" i="1"/>
  <c r="J35" i="1"/>
  <c r="J19" i="1"/>
  <c r="J7" i="1"/>
  <c r="J22" i="1"/>
  <c r="J5" i="1"/>
  <c r="D2392" i="1"/>
  <c r="F228" i="1"/>
  <c r="F212" i="1"/>
  <c r="F196" i="1"/>
  <c r="F180" i="1"/>
  <c r="F164" i="1"/>
  <c r="F148" i="1"/>
  <c r="F132" i="1"/>
  <c r="F116" i="1"/>
  <c r="F100" i="1"/>
  <c r="F84" i="1"/>
  <c r="F68" i="1"/>
  <c r="F52" i="1"/>
  <c r="F36" i="1"/>
  <c r="F20" i="1"/>
  <c r="J8" i="1"/>
  <c r="F4" i="1"/>
  <c r="D1654" i="1"/>
  <c r="D1638" i="1"/>
  <c r="D1622" i="1"/>
  <c r="D1606" i="1"/>
  <c r="D1590" i="1"/>
  <c r="D1574" i="1"/>
  <c r="D1558" i="1"/>
  <c r="D1542" i="1"/>
  <c r="D1526" i="1"/>
  <c r="D1510" i="1"/>
  <c r="D1494" i="1"/>
  <c r="D1478" i="1"/>
  <c r="D1462" i="1"/>
  <c r="D1446" i="1"/>
  <c r="D1430" i="1"/>
  <c r="D1414" i="1"/>
  <c r="D1398" i="1"/>
  <c r="D1382" i="1"/>
  <c r="D1366" i="1"/>
  <c r="D1350" i="1"/>
  <c r="D1334" i="1"/>
  <c r="D1318" i="1"/>
  <c r="D1302" i="1"/>
  <c r="D1286" i="1"/>
  <c r="D1270" i="1"/>
  <c r="D1254" i="1"/>
  <c r="D1238" i="1"/>
  <c r="D1222" i="1"/>
  <c r="D1206" i="1"/>
  <c r="D1190" i="1"/>
  <c r="D1110" i="1"/>
  <c r="D1014" i="1"/>
  <c r="D998" i="1"/>
  <c r="D982" i="1"/>
  <c r="D966" i="1"/>
  <c r="D950" i="1"/>
  <c r="D934" i="1"/>
  <c r="D918" i="1"/>
  <c r="D902" i="1"/>
  <c r="D886" i="1"/>
  <c r="D870" i="1"/>
  <c r="D854" i="1"/>
  <c r="D838" i="1"/>
  <c r="D822" i="1"/>
  <c r="D806" i="1"/>
  <c r="D790" i="1"/>
  <c r="D774" i="1"/>
  <c r="D758" i="1"/>
  <c r="D742" i="1"/>
  <c r="D726" i="1"/>
  <c r="D710" i="1"/>
  <c r="D694" i="1"/>
  <c r="D678" i="1"/>
  <c r="D662" i="1"/>
  <c r="D646" i="1"/>
  <c r="D630" i="1"/>
  <c r="D614" i="1"/>
  <c r="D598" i="1"/>
  <c r="D582" i="1"/>
  <c r="D566" i="1"/>
  <c r="D289" i="1"/>
  <c r="D2344" i="1"/>
  <c r="D2328" i="1"/>
  <c r="D2312" i="1"/>
  <c r="D273" i="1"/>
  <c r="D257" i="1"/>
  <c r="D2296" i="1"/>
  <c r="D2280" i="1"/>
  <c r="D2264" i="1"/>
  <c r="D372" i="1"/>
  <c r="D356" i="1"/>
  <c r="D240" i="1"/>
  <c r="F227" i="1"/>
  <c r="F211" i="1"/>
  <c r="F195" i="1"/>
  <c r="F179" i="1"/>
  <c r="F163" i="1"/>
  <c r="F147" i="1"/>
  <c r="F131" i="1"/>
  <c r="F115" i="1"/>
  <c r="F99" i="1"/>
  <c r="F83" i="1"/>
  <c r="F67" i="1"/>
  <c r="F51" i="1"/>
  <c r="F35" i="1"/>
  <c r="F241" i="1"/>
  <c r="F19" i="1"/>
  <c r="D2248" i="1"/>
  <c r="D224" i="1"/>
  <c r="D526" i="1"/>
  <c r="D510" i="1"/>
  <c r="D494" i="1"/>
  <c r="D478" i="1"/>
  <c r="J233" i="1"/>
  <c r="J9" i="1"/>
  <c r="D701" i="1"/>
  <c r="J183" i="1"/>
  <c r="D2232" i="1"/>
  <c r="D2403" i="1"/>
  <c r="D2387" i="1"/>
  <c r="D2371" i="1"/>
  <c r="D2355" i="1"/>
  <c r="D2339" i="1"/>
  <c r="D2323" i="1"/>
  <c r="D2307" i="1"/>
  <c r="D2291" i="1"/>
  <c r="D2275" i="1"/>
  <c r="D2259" i="1"/>
  <c r="D2243" i="1"/>
  <c r="D2227" i="1"/>
  <c r="D2211" i="1"/>
  <c r="D2195" i="1"/>
  <c r="D2179" i="1"/>
  <c r="D2163" i="1"/>
  <c r="D2147" i="1"/>
  <c r="D2131" i="1"/>
  <c r="F129" i="1"/>
  <c r="F113" i="1"/>
  <c r="F97" i="1"/>
  <c r="F81" i="1"/>
  <c r="F2" i="1"/>
  <c r="F65" i="1"/>
  <c r="F49" i="1"/>
  <c r="F33" i="1"/>
  <c r="D2414" i="1"/>
  <c r="D2398" i="1"/>
  <c r="D2366" i="1"/>
  <c r="D2350" i="1"/>
  <c r="D2334" i="1"/>
  <c r="D2318" i="1"/>
  <c r="D2302" i="1"/>
  <c r="D2286" i="1"/>
  <c r="D2270" i="1"/>
  <c r="D2254" i="1"/>
  <c r="D2238" i="1"/>
  <c r="D2222" i="1"/>
  <c r="D2206" i="1"/>
  <c r="D2190" i="1"/>
  <c r="D2174" i="1"/>
  <c r="D2158" i="1"/>
  <c r="D2142" i="1"/>
  <c r="D2126" i="1"/>
  <c r="D2110" i="1"/>
  <c r="D2094" i="1"/>
  <c r="D2078" i="1"/>
  <c r="D2062" i="1"/>
  <c r="D2046" i="1"/>
  <c r="D2030" i="1"/>
  <c r="D2014" i="1"/>
  <c r="D1998" i="1"/>
  <c r="D1982" i="1"/>
  <c r="D1374" i="1"/>
  <c r="D1310" i="1"/>
  <c r="D1294" i="1"/>
  <c r="D462" i="1"/>
  <c r="J151" i="1"/>
  <c r="D743" i="1"/>
  <c r="D550" i="1"/>
  <c r="D2309" i="1"/>
  <c r="D2293" i="1"/>
  <c r="D2277" i="1"/>
  <c r="D2181" i="1"/>
  <c r="D2165" i="1"/>
  <c r="D2149" i="1"/>
  <c r="D2133" i="1"/>
  <c r="J211" i="1"/>
  <c r="J195" i="1"/>
  <c r="J179" i="1"/>
  <c r="J163" i="1"/>
  <c r="J131" i="1"/>
  <c r="J115" i="1"/>
  <c r="J99" i="1"/>
  <c r="J83" i="1"/>
  <c r="D2099" i="1"/>
  <c r="D2083" i="1"/>
  <c r="D2067" i="1"/>
  <c r="D2051" i="1"/>
  <c r="D2035" i="1"/>
  <c r="D2019" i="1"/>
  <c r="D2003" i="1"/>
  <c r="D1987" i="1"/>
  <c r="D1971" i="1"/>
  <c r="D1955" i="1"/>
  <c r="D1939" i="1"/>
  <c r="D1923" i="1"/>
  <c r="D1907" i="1"/>
  <c r="D1891" i="1"/>
  <c r="D1875" i="1"/>
  <c r="D1859" i="1"/>
  <c r="D1843" i="1"/>
  <c r="D1827" i="1"/>
  <c r="D1795" i="1"/>
  <c r="D1779" i="1"/>
  <c r="D1763" i="1"/>
  <c r="D1747" i="1"/>
  <c r="D1731" i="1"/>
  <c r="D1715" i="1"/>
  <c r="D1699" i="1"/>
  <c r="D1683" i="1"/>
  <c r="D1667" i="1"/>
  <c r="D1651" i="1"/>
  <c r="D1635" i="1"/>
  <c r="D1619" i="1"/>
  <c r="D1603" i="1"/>
  <c r="D1587" i="1"/>
  <c r="D1571" i="1"/>
  <c r="D1555" i="1"/>
  <c r="D1539" i="1"/>
  <c r="D1523" i="1"/>
  <c r="D1507" i="1"/>
  <c r="D1491" i="1"/>
  <c r="D1475" i="1"/>
  <c r="D1459" i="1"/>
  <c r="D1443" i="1"/>
  <c r="D1427" i="1"/>
  <c r="D1411" i="1"/>
  <c r="D1395" i="1"/>
  <c r="D1379" i="1"/>
  <c r="D1363" i="1"/>
  <c r="D1347" i="1"/>
  <c r="D1331" i="1"/>
  <c r="D1315" i="1"/>
  <c r="D1299" i="1"/>
  <c r="D1283" i="1"/>
  <c r="D1267" i="1"/>
  <c r="D1251" i="1"/>
  <c r="D1235" i="1"/>
  <c r="D1219" i="1"/>
  <c r="D1203" i="1"/>
  <c r="D1171" i="1"/>
  <c r="D1155" i="1"/>
  <c r="D1139" i="1"/>
  <c r="D1123" i="1"/>
  <c r="D1107" i="1"/>
  <c r="D1091" i="1"/>
  <c r="D1075" i="1"/>
  <c r="D1059" i="1"/>
  <c r="D1043" i="1"/>
  <c r="D1027" i="1"/>
  <c r="D1011" i="1"/>
  <c r="D995" i="1"/>
  <c r="D979" i="1"/>
  <c r="D963" i="1"/>
  <c r="D947" i="1"/>
  <c r="D931" i="1"/>
  <c r="D915" i="1"/>
  <c r="D899" i="1"/>
  <c r="D883" i="1"/>
  <c r="D851" i="1"/>
  <c r="D835" i="1"/>
  <c r="D819" i="1"/>
  <c r="D803" i="1"/>
  <c r="D787" i="1"/>
  <c r="D771" i="1"/>
  <c r="D755" i="1"/>
  <c r="D739" i="1"/>
  <c r="D723" i="1"/>
  <c r="D707" i="1"/>
  <c r="F239" i="1"/>
  <c r="F223" i="1"/>
  <c r="F207" i="1"/>
  <c r="F191" i="1"/>
  <c r="F175" i="1"/>
  <c r="F159" i="1"/>
  <c r="F143" i="1"/>
  <c r="F127" i="1"/>
  <c r="F111" i="1"/>
  <c r="F95" i="1"/>
  <c r="F79" i="1"/>
  <c r="F63" i="1"/>
  <c r="F47" i="1"/>
  <c r="F31" i="1"/>
  <c r="D2216" i="1"/>
  <c r="J23" i="1"/>
  <c r="F15" i="1"/>
  <c r="D2416" i="1"/>
  <c r="D2400" i="1"/>
  <c r="D2384" i="1"/>
  <c r="D2368" i="1"/>
  <c r="D2352" i="1"/>
  <c r="D2336" i="1"/>
  <c r="D2320" i="1"/>
  <c r="D2304" i="1"/>
  <c r="D2288" i="1"/>
  <c r="D2272" i="1"/>
  <c r="D2256" i="1"/>
  <c r="D2240" i="1"/>
  <c r="D2224" i="1"/>
  <c r="D2208" i="1"/>
  <c r="D2192" i="1"/>
  <c r="D2176" i="1"/>
  <c r="D2160" i="1"/>
  <c r="D2144" i="1"/>
  <c r="D2128" i="1"/>
  <c r="D2112" i="1"/>
  <c r="D2096" i="1"/>
  <c r="D2080" i="1"/>
  <c r="D2064" i="1"/>
  <c r="D2048" i="1"/>
  <c r="D2032" i="1"/>
  <c r="D2016" i="1"/>
  <c r="D2000" i="1"/>
  <c r="D1984" i="1"/>
  <c r="D1968" i="1"/>
  <c r="D1952" i="1"/>
  <c r="D340" i="1"/>
  <c r="D3" i="1"/>
  <c r="D2200" i="1"/>
  <c r="J167" i="1"/>
  <c r="D980" i="1"/>
  <c r="D1936" i="1"/>
  <c r="D1920" i="1"/>
  <c r="D1904" i="1"/>
  <c r="D1888" i="1"/>
  <c r="D1872" i="1"/>
  <c r="D1856" i="1"/>
  <c r="D1840" i="1"/>
  <c r="D1824" i="1"/>
  <c r="D1808" i="1"/>
  <c r="D1792" i="1"/>
  <c r="D1776" i="1"/>
  <c r="D1760" i="1"/>
  <c r="D1744" i="1"/>
  <c r="D1728" i="1"/>
  <c r="D1712" i="1"/>
  <c r="D1696" i="1"/>
  <c r="D1680" i="1"/>
  <c r="D1664" i="1"/>
  <c r="D1648" i="1"/>
  <c r="D1632" i="1"/>
  <c r="D1616" i="1"/>
  <c r="D1600" i="1"/>
  <c r="D1584" i="1"/>
  <c r="D1568" i="1"/>
  <c r="D1552" i="1"/>
  <c r="D1536" i="1"/>
  <c r="D1520" i="1"/>
  <c r="D1504" i="1"/>
  <c r="D1488" i="1"/>
  <c r="D1472" i="1"/>
  <c r="D1456" i="1"/>
  <c r="D1440" i="1"/>
  <c r="D1424" i="1"/>
  <c r="D1408" i="1"/>
  <c r="D1392" i="1"/>
  <c r="D1360" i="1"/>
  <c r="D1344" i="1"/>
  <c r="D1328" i="1"/>
  <c r="D1312" i="1"/>
  <c r="D1296" i="1"/>
  <c r="D1280" i="1"/>
  <c r="D1264" i="1"/>
  <c r="D1248" i="1"/>
  <c r="D1216" i="1"/>
  <c r="D1200" i="1"/>
  <c r="D1184" i="1"/>
  <c r="D1168" i="1"/>
  <c r="D1152" i="1"/>
  <c r="D1136" i="1"/>
  <c r="D1120" i="1"/>
  <c r="D1104" i="1"/>
  <c r="D1088" i="1"/>
  <c r="D1056" i="1"/>
  <c r="D1040" i="1"/>
  <c r="D1024" i="1"/>
  <c r="D1008" i="1"/>
  <c r="D992" i="1"/>
  <c r="D976" i="1"/>
  <c r="D960" i="1"/>
  <c r="D944" i="1"/>
  <c r="D928" i="1"/>
  <c r="D912" i="1"/>
  <c r="D896" i="1"/>
  <c r="D880" i="1"/>
  <c r="D864" i="1"/>
  <c r="D848" i="1"/>
  <c r="D832" i="1"/>
  <c r="D816" i="1"/>
  <c r="D800" i="1"/>
  <c r="D784" i="1"/>
  <c r="D768" i="1"/>
  <c r="D752" i="1"/>
  <c r="D736" i="1"/>
  <c r="D720" i="1"/>
  <c r="D704" i="1"/>
  <c r="D688" i="1"/>
  <c r="D672" i="1"/>
  <c r="D656" i="1"/>
  <c r="D640" i="1"/>
  <c r="D624" i="1"/>
  <c r="D608" i="1"/>
  <c r="D592" i="1"/>
  <c r="D576" i="1"/>
  <c r="D560" i="1"/>
  <c r="D350" i="1"/>
  <c r="D318" i="1"/>
  <c r="D270" i="1"/>
  <c r="D254" i="1"/>
  <c r="D237" i="1"/>
  <c r="D221" i="1"/>
  <c r="D205" i="1"/>
  <c r="D189" i="1"/>
  <c r="D173" i="1"/>
  <c r="D157" i="1"/>
  <c r="D141" i="1"/>
  <c r="D125" i="1"/>
  <c r="D109" i="1"/>
  <c r="D93" i="1"/>
  <c r="D77" i="1"/>
  <c r="D61" i="1"/>
  <c r="D45" i="1"/>
  <c r="D29" i="1"/>
  <c r="D2151" i="1"/>
  <c r="J217" i="1"/>
  <c r="D518" i="1"/>
  <c r="D685" i="1"/>
  <c r="D2104" i="1"/>
  <c r="D1303" i="1"/>
  <c r="D1287" i="1"/>
  <c r="D1271" i="1"/>
  <c r="D1255" i="1"/>
  <c r="D1239" i="1"/>
  <c r="D1223" i="1"/>
  <c r="D1207" i="1"/>
  <c r="D198" i="1"/>
  <c r="J25" i="1"/>
  <c r="D208" i="1"/>
  <c r="D1278" i="1"/>
  <c r="D1788" i="1"/>
  <c r="D1772" i="1"/>
  <c r="D1740" i="1"/>
  <c r="D1724" i="1"/>
  <c r="D1708" i="1"/>
  <c r="D1692" i="1"/>
  <c r="D1676" i="1"/>
  <c r="D1660" i="1"/>
  <c r="D1644" i="1"/>
  <c r="D1628" i="1"/>
  <c r="D1612" i="1"/>
  <c r="D1596" i="1"/>
  <c r="F234" i="1"/>
  <c r="F218" i="1"/>
  <c r="F202" i="1"/>
  <c r="F186" i="1"/>
  <c r="F170" i="1"/>
  <c r="F154" i="1"/>
  <c r="F138" i="1"/>
  <c r="F122" i="1"/>
  <c r="F106" i="1"/>
  <c r="F90" i="1"/>
  <c r="F74" i="1"/>
  <c r="F58" i="1"/>
  <c r="F42" i="1"/>
  <c r="F26" i="1"/>
  <c r="J201" i="1"/>
  <c r="D964" i="1"/>
  <c r="D324" i="1"/>
  <c r="F10" i="1"/>
  <c r="F233" i="1"/>
  <c r="F217" i="1"/>
  <c r="F201" i="1"/>
  <c r="F185" i="1"/>
  <c r="F169" i="1"/>
  <c r="F153" i="1"/>
  <c r="F137" i="1"/>
  <c r="F121" i="1"/>
  <c r="F105" i="1"/>
  <c r="F89" i="1"/>
  <c r="F73" i="1"/>
  <c r="F57" i="1"/>
  <c r="F41" i="1"/>
  <c r="F25" i="1"/>
  <c r="D2088" i="1"/>
  <c r="D1559" i="1"/>
  <c r="D1543" i="1"/>
  <c r="D1527" i="1"/>
  <c r="D1511" i="1"/>
  <c r="D1495" i="1"/>
  <c r="D1191" i="1"/>
  <c r="D948" i="1"/>
  <c r="D1072" i="1"/>
  <c r="F9" i="1"/>
  <c r="G167" i="1"/>
  <c r="D2410" i="1"/>
  <c r="D2394" i="1"/>
  <c r="D2378" i="1"/>
  <c r="D2362" i="1"/>
  <c r="D2346" i="1"/>
  <c r="D2330" i="1"/>
  <c r="D2314" i="1"/>
  <c r="D2298" i="1"/>
  <c r="D2282" i="1"/>
  <c r="D2266" i="1"/>
  <c r="D2250" i="1"/>
  <c r="D2234" i="1"/>
  <c r="D2218" i="1"/>
  <c r="D2202" i="1"/>
  <c r="D2138" i="1"/>
  <c r="D2122" i="1"/>
  <c r="D2106" i="1"/>
  <c r="D2090" i="1"/>
  <c r="D2074" i="1"/>
  <c r="D2058" i="1"/>
  <c r="D2042" i="1"/>
  <c r="D2026" i="1"/>
  <c r="D2010" i="1"/>
  <c r="D1994" i="1"/>
  <c r="D1978" i="1"/>
  <c r="D1962" i="1"/>
  <c r="D1818" i="1"/>
  <c r="D1802" i="1"/>
  <c r="D1786" i="1"/>
  <c r="D1770" i="1"/>
  <c r="D1754" i="1"/>
  <c r="D1642" i="1"/>
  <c r="D1530" i="1"/>
  <c r="D1514" i="1"/>
  <c r="D1498" i="1"/>
  <c r="D1482" i="1"/>
  <c r="D1466" i="1"/>
  <c r="D1450" i="1"/>
  <c r="D1434" i="1"/>
  <c r="D1418" i="1"/>
  <c r="D1402" i="1"/>
  <c r="D1386" i="1"/>
  <c r="D1370" i="1"/>
  <c r="D1338" i="1"/>
  <c r="D1322" i="1"/>
  <c r="D1306" i="1"/>
  <c r="D1290" i="1"/>
  <c r="D1274" i="1"/>
  <c r="D1258" i="1"/>
  <c r="D1242" i="1"/>
  <c r="D1226" i="1"/>
  <c r="D1210" i="1"/>
  <c r="D1194" i="1"/>
  <c r="D1178" i="1"/>
  <c r="D1146" i="1"/>
  <c r="D1130" i="1"/>
  <c r="D1114" i="1"/>
  <c r="D1098" i="1"/>
  <c r="D1082" i="1"/>
  <c r="D1066" i="1"/>
  <c r="D1050" i="1"/>
  <c r="D1034" i="1"/>
  <c r="D1018" i="1"/>
  <c r="D986" i="1"/>
  <c r="D954" i="1"/>
  <c r="D2408" i="1"/>
  <c r="D2072" i="1"/>
  <c r="F232" i="1"/>
  <c r="F216" i="1"/>
  <c r="F200" i="1"/>
  <c r="F184" i="1"/>
  <c r="F168" i="1"/>
  <c r="F152" i="1"/>
  <c r="F136" i="1"/>
  <c r="F120" i="1"/>
  <c r="F104" i="1"/>
  <c r="F88" i="1"/>
  <c r="F72" i="1"/>
  <c r="F56" i="1"/>
  <c r="F40" i="1"/>
  <c r="F24" i="1"/>
  <c r="D1479" i="1"/>
  <c r="D1463" i="1"/>
  <c r="D1447" i="1"/>
  <c r="D1431" i="1"/>
  <c r="D1415" i="1"/>
  <c r="D1399" i="1"/>
  <c r="D1175" i="1"/>
  <c r="D1159" i="1"/>
  <c r="D1143" i="1"/>
  <c r="D1111" i="1"/>
  <c r="D1095" i="1"/>
  <c r="D308" i="1"/>
  <c r="D292" i="1"/>
  <c r="D276" i="1"/>
  <c r="F8" i="1"/>
  <c r="D1262" i="1"/>
  <c r="D1246" i="1"/>
  <c r="D1230" i="1"/>
  <c r="D13" i="1"/>
  <c r="D2056" i="1"/>
  <c r="D2040" i="1"/>
  <c r="D1383" i="1"/>
  <c r="D1367" i="1"/>
  <c r="D1079" i="1"/>
  <c r="D1063" i="1"/>
  <c r="D855" i="1"/>
  <c r="D1237" i="1"/>
  <c r="D192" i="1"/>
  <c r="D176" i="1"/>
  <c r="D160" i="1"/>
  <c r="D144" i="1"/>
  <c r="D128" i="1"/>
  <c r="J135" i="1"/>
  <c r="D831" i="1"/>
  <c r="D815" i="1"/>
  <c r="D799" i="1"/>
  <c r="D1351" i="1"/>
  <c r="D1335" i="1"/>
  <c r="D1047" i="1"/>
  <c r="D783" i="1"/>
  <c r="D2024" i="1"/>
  <c r="D2008" i="1"/>
  <c r="D1992" i="1"/>
  <c r="D1031" i="1"/>
  <c r="D1015" i="1"/>
  <c r="D839" i="1"/>
  <c r="D260" i="1"/>
  <c r="D2401" i="1"/>
  <c r="D2385" i="1"/>
  <c r="D2369" i="1"/>
  <c r="D2353" i="1"/>
  <c r="D2337" i="1"/>
  <c r="D2321" i="1"/>
  <c r="D2305" i="1"/>
  <c r="D2289" i="1"/>
  <c r="D2273" i="1"/>
  <c r="D2257" i="1"/>
  <c r="D2241" i="1"/>
  <c r="D2225" i="1"/>
  <c r="D2209" i="1"/>
  <c r="D2193" i="1"/>
  <c r="D2177" i="1"/>
  <c r="D2161" i="1"/>
  <c r="D2145" i="1"/>
  <c r="D2129" i="1"/>
  <c r="D2113" i="1"/>
  <c r="D2097" i="1"/>
  <c r="D2081" i="1"/>
  <c r="D993" i="1"/>
  <c r="D977" i="1"/>
  <c r="D961" i="1"/>
  <c r="D945" i="1"/>
  <c r="D929" i="1"/>
  <c r="D913" i="1"/>
  <c r="D897" i="1"/>
  <c r="D881" i="1"/>
  <c r="D865" i="1"/>
  <c r="D849" i="1"/>
  <c r="D833" i="1"/>
  <c r="D817" i="1"/>
  <c r="J185" i="1"/>
  <c r="D1232" i="1"/>
  <c r="D1976" i="1"/>
  <c r="D1960" i="1"/>
  <c r="D1944" i="1"/>
  <c r="D1928" i="1"/>
  <c r="D1912" i="1"/>
  <c r="D1896" i="1"/>
  <c r="D1880" i="1"/>
  <c r="D1864" i="1"/>
  <c r="D1848" i="1"/>
  <c r="D1832" i="1"/>
  <c r="D1816" i="1"/>
  <c r="D999" i="1"/>
  <c r="D983" i="1"/>
  <c r="D967" i="1"/>
  <c r="D951" i="1"/>
  <c r="D935" i="1"/>
  <c r="D823" i="1"/>
  <c r="D534" i="1"/>
  <c r="D1221" i="1"/>
  <c r="D1205" i="1"/>
  <c r="D1189" i="1"/>
  <c r="D1173" i="1"/>
  <c r="D1157" i="1"/>
  <c r="D1141" i="1"/>
  <c r="D1125" i="1"/>
  <c r="D1109" i="1"/>
  <c r="D1093" i="1"/>
  <c r="D1077" i="1"/>
  <c r="D2065" i="1"/>
  <c r="D2049" i="1"/>
  <c r="D2033" i="1"/>
  <c r="D2017" i="1"/>
  <c r="D2001" i="1"/>
  <c r="D1985" i="1"/>
  <c r="D1969" i="1"/>
  <c r="D1953" i="1"/>
  <c r="D1937" i="1"/>
  <c r="D1921" i="1"/>
  <c r="D1905" i="1"/>
  <c r="D1889" i="1"/>
  <c r="D1873" i="1"/>
  <c r="D1857" i="1"/>
  <c r="D1761" i="1"/>
  <c r="D1745" i="1"/>
  <c r="D1729" i="1"/>
  <c r="D1713" i="1"/>
  <c r="D1697" i="1"/>
  <c r="D1681" i="1"/>
  <c r="D1665" i="1"/>
  <c r="D1649" i="1"/>
  <c r="D1633" i="1"/>
  <c r="D1601" i="1"/>
  <c r="D1585" i="1"/>
  <c r="D1569" i="1"/>
  <c r="D1553" i="1"/>
  <c r="D1537" i="1"/>
  <c r="D1521" i="1"/>
  <c r="D1505" i="1"/>
  <c r="D1489" i="1"/>
  <c r="D1473" i="1"/>
  <c r="D1457" i="1"/>
  <c r="D1441" i="1"/>
  <c r="D1425" i="1"/>
  <c r="D1185" i="1"/>
  <c r="D1169" i="1"/>
  <c r="D1153" i="1"/>
  <c r="D1105" i="1"/>
  <c r="D767" i="1"/>
  <c r="D751" i="1"/>
  <c r="D703" i="1"/>
  <c r="D687" i="1"/>
  <c r="D1214" i="1"/>
  <c r="D1198" i="1"/>
  <c r="D2405" i="1"/>
  <c r="D2389" i="1"/>
  <c r="D2404" i="1"/>
  <c r="D2388" i="1"/>
  <c r="D2372" i="1"/>
  <c r="D2356" i="1"/>
  <c r="D2340" i="1"/>
  <c r="D2324" i="1"/>
  <c r="D2308" i="1"/>
  <c r="D2292" i="1"/>
  <c r="D2276" i="1"/>
  <c r="D2260" i="1"/>
  <c r="D2244" i="1"/>
  <c r="D2383" i="1"/>
  <c r="D2367" i="1"/>
  <c r="D2351" i="1"/>
  <c r="D2335" i="1"/>
  <c r="D2319" i="1"/>
  <c r="D2303" i="1"/>
  <c r="D2287" i="1"/>
  <c r="D2255" i="1"/>
  <c r="D2239" i="1"/>
  <c r="D2223" i="1"/>
  <c r="D2207" i="1"/>
  <c r="D2191" i="1"/>
  <c r="D1061" i="1"/>
  <c r="D1364" i="1"/>
  <c r="D1348" i="1"/>
  <c r="D1332" i="1"/>
  <c r="D1316" i="1"/>
  <c r="D1300" i="1"/>
  <c r="D1284" i="1"/>
  <c r="D1268" i="1"/>
  <c r="D1252" i="1"/>
  <c r="D1236" i="1"/>
  <c r="D1220" i="1"/>
  <c r="D1204" i="1"/>
  <c r="D1188" i="1"/>
  <c r="D1172" i="1"/>
  <c r="D114" i="1"/>
  <c r="D82" i="1"/>
  <c r="D66" i="1"/>
  <c r="D50" i="1"/>
  <c r="D34" i="1"/>
  <c r="D1409" i="1"/>
  <c r="D1377" i="1"/>
  <c r="D1361" i="1"/>
  <c r="D1345" i="1"/>
  <c r="D1329" i="1"/>
  <c r="D1313" i="1"/>
  <c r="D1297" i="1"/>
  <c r="D1281" i="1"/>
  <c r="D1137" i="1"/>
  <c r="D1121" i="1"/>
  <c r="D1089" i="1"/>
  <c r="D1073" i="1"/>
  <c r="D1057" i="1"/>
  <c r="D801" i="1"/>
  <c r="D785" i="1"/>
  <c r="D769" i="1"/>
  <c r="D753" i="1"/>
  <c r="D737" i="1"/>
  <c r="D112" i="1"/>
  <c r="D1182" i="1"/>
  <c r="D1800" i="1"/>
  <c r="D1784" i="1"/>
  <c r="D1768" i="1"/>
  <c r="D1752" i="1"/>
  <c r="D1736" i="1"/>
  <c r="D1720" i="1"/>
  <c r="D1704" i="1"/>
  <c r="D1688" i="1"/>
  <c r="D1672" i="1"/>
  <c r="D1656" i="1"/>
  <c r="D1640" i="1"/>
  <c r="D1624" i="1"/>
  <c r="D1608" i="1"/>
  <c r="D1592" i="1"/>
  <c r="D1576" i="1"/>
  <c r="D1560" i="1"/>
  <c r="D1544" i="1"/>
  <c r="D1528" i="1"/>
  <c r="D1512" i="1"/>
  <c r="D1496" i="1"/>
  <c r="D1480" i="1"/>
  <c r="D1464" i="1"/>
  <c r="D1448" i="1"/>
  <c r="D1432" i="1"/>
  <c r="D1416" i="1"/>
  <c r="D1400" i="1"/>
  <c r="D1368" i="1"/>
  <c r="D1352" i="1"/>
  <c r="D1336" i="1"/>
  <c r="D1320" i="1"/>
  <c r="D1304" i="1"/>
  <c r="D1288" i="1"/>
  <c r="D888" i="1"/>
  <c r="D856" i="1"/>
  <c r="D840" i="1"/>
  <c r="D824" i="1"/>
  <c r="D808" i="1"/>
  <c r="D792" i="1"/>
  <c r="D776" i="1"/>
  <c r="D760" i="1"/>
  <c r="D744" i="1"/>
  <c r="D728" i="1"/>
  <c r="D712" i="1"/>
  <c r="D696" i="1"/>
  <c r="D680" i="1"/>
  <c r="D664" i="1"/>
  <c r="D648" i="1"/>
  <c r="D632" i="1"/>
  <c r="D616" i="1"/>
  <c r="D600" i="1"/>
  <c r="D584" i="1"/>
  <c r="D568" i="1"/>
  <c r="D552" i="1"/>
  <c r="D536" i="1"/>
  <c r="D520" i="1"/>
  <c r="D488" i="1"/>
  <c r="D472" i="1"/>
  <c r="D456" i="1"/>
  <c r="D440" i="1"/>
  <c r="D424" i="1"/>
  <c r="D408" i="1"/>
  <c r="D392" i="1"/>
  <c r="D376" i="1"/>
  <c r="D360" i="1"/>
  <c r="D344" i="1"/>
  <c r="D328" i="1"/>
  <c r="D312" i="1"/>
  <c r="D296" i="1"/>
  <c r="D280" i="1"/>
  <c r="D264" i="1"/>
  <c r="D248" i="1"/>
  <c r="D231" i="1"/>
  <c r="D215" i="1"/>
  <c r="D199" i="1"/>
  <c r="D183" i="1"/>
  <c r="D167" i="1"/>
  <c r="D151" i="1"/>
  <c r="D135" i="1"/>
  <c r="D119" i="1"/>
  <c r="D103" i="1"/>
  <c r="D87" i="1"/>
  <c r="D71" i="1"/>
  <c r="D55" i="1"/>
  <c r="D7" i="1"/>
  <c r="D2406" i="1"/>
  <c r="D2390" i="1"/>
  <c r="D2374" i="1"/>
  <c r="D2358" i="1"/>
  <c r="D2342" i="1"/>
  <c r="D2326" i="1"/>
  <c r="D2310" i="1"/>
  <c r="D2294" i="1"/>
  <c r="D2278" i="1"/>
  <c r="D2262" i="1"/>
  <c r="D2246" i="1"/>
  <c r="D2230" i="1"/>
  <c r="D2214" i="1"/>
  <c r="D2198" i="1"/>
  <c r="D2182" i="1"/>
  <c r="D2166" i="1"/>
  <c r="D2150" i="1"/>
  <c r="D2134" i="1"/>
  <c r="D2118" i="1"/>
  <c r="D2102" i="1"/>
  <c r="D2086" i="1"/>
  <c r="D2070" i="1"/>
  <c r="D2054" i="1"/>
  <c r="D2038" i="1"/>
  <c r="D2022" i="1"/>
  <c r="D2006" i="1"/>
  <c r="D1990" i="1"/>
  <c r="D1974" i="1"/>
  <c r="D1942" i="1"/>
  <c r="D1926" i="1"/>
  <c r="D1910" i="1"/>
  <c r="D1878" i="1"/>
  <c r="D1862" i="1"/>
  <c r="D1846" i="1"/>
  <c r="D1830" i="1"/>
  <c r="D1814" i="1"/>
  <c r="D1798" i="1"/>
  <c r="D1782" i="1"/>
  <c r="D1766" i="1"/>
  <c r="D1750" i="1"/>
  <c r="D1718" i="1"/>
  <c r="D1702" i="1"/>
  <c r="D1686" i="1"/>
  <c r="D1670" i="1"/>
  <c r="J13" i="1"/>
  <c r="G13" i="1"/>
  <c r="J11" i="1"/>
  <c r="G11" i="1"/>
  <c r="D2271" i="1"/>
  <c r="D2175" i="1"/>
  <c r="D2159" i="1"/>
  <c r="D2412" i="1"/>
  <c r="D2396" i="1"/>
  <c r="D2380" i="1"/>
  <c r="D2364" i="1"/>
  <c r="D2348" i="1"/>
  <c r="D2332" i="1"/>
  <c r="D2316" i="1"/>
  <c r="D2124" i="1"/>
  <c r="D2108" i="1"/>
  <c r="D2092" i="1"/>
  <c r="D2076" i="1"/>
  <c r="D2060" i="1"/>
  <c r="D2044" i="1"/>
  <c r="D2028" i="1"/>
  <c r="D2012" i="1"/>
  <c r="D1996" i="1"/>
  <c r="D1980" i="1"/>
  <c r="D1964" i="1"/>
  <c r="D1948" i="1"/>
  <c r="D1932" i="1"/>
  <c r="D1900" i="1"/>
  <c r="D1884" i="1"/>
  <c r="D1868" i="1"/>
  <c r="D1852" i="1"/>
  <c r="D1756" i="1"/>
  <c r="D1580" i="1"/>
  <c r="D1564" i="1"/>
  <c r="D1548" i="1"/>
  <c r="D1532" i="1"/>
  <c r="D1516" i="1"/>
  <c r="D2411" i="1"/>
  <c r="D2395" i="1"/>
  <c r="D2379" i="1"/>
  <c r="D2363" i="1"/>
  <c r="D2347" i="1"/>
  <c r="D2331" i="1"/>
  <c r="D2315" i="1"/>
  <c r="D2299" i="1"/>
  <c r="D2283" i="1"/>
  <c r="D2267" i="1"/>
  <c r="D2251" i="1"/>
  <c r="D2235" i="1"/>
  <c r="D2219" i="1"/>
  <c r="D2203" i="1"/>
  <c r="D2187" i="1"/>
  <c r="D2171" i="1"/>
  <c r="D2155" i="1"/>
  <c r="D2139" i="1"/>
  <c r="D2107" i="1"/>
  <c r="D2091" i="1"/>
  <c r="D2075" i="1"/>
  <c r="D2059" i="1"/>
  <c r="D2043" i="1"/>
  <c r="D2027" i="1"/>
  <c r="D2011" i="1"/>
  <c r="D1995" i="1"/>
  <c r="D1979" i="1"/>
  <c r="D1963" i="1"/>
  <c r="D1947" i="1"/>
  <c r="D1931" i="1"/>
  <c r="D1915" i="1"/>
  <c r="D1899" i="1"/>
  <c r="D1883" i="1"/>
  <c r="D1867" i="1"/>
  <c r="D1851" i="1"/>
  <c r="D1835" i="1"/>
  <c r="D1819" i="1"/>
  <c r="D1803" i="1"/>
  <c r="D1787" i="1"/>
  <c r="D1771" i="1"/>
  <c r="D1755" i="1"/>
  <c r="D1739" i="1"/>
  <c r="D1723" i="1"/>
  <c r="D1707" i="1"/>
  <c r="D1691" i="1"/>
  <c r="D1675" i="1"/>
  <c r="D1659" i="1"/>
  <c r="D1643" i="1"/>
  <c r="D1627" i="1"/>
  <c r="D1611" i="1"/>
  <c r="D1595" i="1"/>
  <c r="D1579" i="1"/>
  <c r="D1563" i="1"/>
  <c r="D1547" i="1"/>
  <c r="D1531" i="1"/>
  <c r="D1515" i="1"/>
  <c r="D1499" i="1"/>
  <c r="D2409" i="1"/>
  <c r="D2393" i="1"/>
  <c r="D2377" i="1"/>
  <c r="D2361" i="1"/>
  <c r="D2345" i="1"/>
  <c r="D2329" i="1"/>
  <c r="D2313" i="1"/>
  <c r="D2297" i="1"/>
  <c r="D2281" i="1"/>
  <c r="D2265" i="1"/>
  <c r="D2249" i="1"/>
  <c r="D2233" i="1"/>
  <c r="D2185" i="1"/>
  <c r="D2169" i="1"/>
  <c r="D2153" i="1"/>
  <c r="D2137" i="1"/>
  <c r="D2121" i="1"/>
  <c r="D2105" i="1"/>
  <c r="D2089" i="1"/>
  <c r="D2073" i="1"/>
  <c r="D2057" i="1"/>
  <c r="D2041" i="1"/>
  <c r="D2025" i="1"/>
  <c r="D2009" i="1"/>
  <c r="D1977" i="1"/>
  <c r="D1961" i="1"/>
  <c r="D1945" i="1"/>
  <c r="D1929" i="1"/>
  <c r="D1913" i="1"/>
  <c r="D1897" i="1"/>
  <c r="D1881" i="1"/>
  <c r="D1865" i="1"/>
  <c r="D1849" i="1"/>
  <c r="D1833" i="1"/>
  <c r="D1817" i="1"/>
  <c r="D1801" i="1"/>
  <c r="D1785" i="1"/>
  <c r="D1769" i="1"/>
  <c r="D1753" i="1"/>
  <c r="D1737" i="1"/>
  <c r="D1721" i="1"/>
  <c r="D1705" i="1"/>
  <c r="D1689" i="1"/>
  <c r="D1673" i="1"/>
  <c r="D1657" i="1"/>
  <c r="D1609" i="1"/>
  <c r="D1593" i="1"/>
  <c r="D1577" i="1"/>
  <c r="D1561" i="1"/>
  <c r="D2135" i="1"/>
  <c r="D2119" i="1"/>
  <c r="D2103" i="1"/>
  <c r="D2087" i="1"/>
  <c r="D2055" i="1"/>
  <c r="D2039" i="1"/>
  <c r="D2023" i="1"/>
  <c r="D2007" i="1"/>
  <c r="D1991" i="1"/>
  <c r="D1975" i="1"/>
  <c r="D1959" i="1"/>
  <c r="D1943" i="1"/>
  <c r="D1927" i="1"/>
  <c r="D1911" i="1"/>
  <c r="D1895" i="1"/>
  <c r="D1879" i="1"/>
  <c r="D1863" i="1"/>
  <c r="D1847" i="1"/>
  <c r="D1831" i="1"/>
  <c r="D1815" i="1"/>
  <c r="D1799" i="1"/>
  <c r="D1783" i="1"/>
  <c r="D1767" i="1"/>
  <c r="D1751" i="1"/>
  <c r="D1735" i="1"/>
  <c r="D1719" i="1"/>
  <c r="D1703" i="1"/>
  <c r="D1687" i="1"/>
  <c r="D1671" i="1"/>
  <c r="D1655" i="1"/>
  <c r="D1639" i="1"/>
  <c r="D1623" i="1"/>
  <c r="D1607" i="1"/>
  <c r="D1591" i="1"/>
  <c r="D1575" i="1"/>
  <c r="D1373" i="1"/>
  <c r="D1341" i="1"/>
  <c r="D1325" i="1"/>
  <c r="D1309" i="1"/>
  <c r="D1293" i="1"/>
  <c r="D1277" i="1"/>
  <c r="D1261" i="1"/>
  <c r="D1245" i="1"/>
  <c r="D1229" i="1"/>
  <c r="D1213" i="1"/>
  <c r="D1197" i="1"/>
  <c r="D1165" i="1"/>
  <c r="D1149" i="1"/>
  <c r="D1101" i="1"/>
  <c r="D1085" i="1"/>
  <c r="D989" i="1"/>
  <c r="D973" i="1"/>
  <c r="D669" i="1"/>
  <c r="D653" i="1"/>
  <c r="D637" i="1"/>
  <c r="D621" i="1"/>
  <c r="D605" i="1"/>
  <c r="D557" i="1"/>
  <c r="D541" i="1"/>
  <c r="D525" i="1"/>
  <c r="D509" i="1"/>
  <c r="D493" i="1"/>
  <c r="D477" i="1"/>
  <c r="D461" i="1"/>
  <c r="D445" i="1"/>
  <c r="D429" i="1"/>
  <c r="D413" i="1"/>
  <c r="D397" i="1"/>
  <c r="D381" i="1"/>
  <c r="D365" i="1"/>
  <c r="D349" i="1"/>
  <c r="D333" i="1"/>
  <c r="D317" i="1"/>
  <c r="D301" i="1"/>
  <c r="D285" i="1"/>
  <c r="D269" i="1"/>
  <c r="D253" i="1"/>
  <c r="D188" i="1"/>
  <c r="D140" i="1"/>
  <c r="D124" i="1"/>
  <c r="D108" i="1"/>
  <c r="D92" i="1"/>
  <c r="D76" i="1"/>
  <c r="D60" i="1"/>
  <c r="D1500" i="1"/>
  <c r="D1484" i="1"/>
  <c r="D1468" i="1"/>
  <c r="D1452" i="1"/>
  <c r="D1436" i="1"/>
  <c r="D1420" i="1"/>
  <c r="D1404" i="1"/>
  <c r="D1388" i="1"/>
  <c r="D1372" i="1"/>
  <c r="D1356" i="1"/>
  <c r="D1340" i="1"/>
  <c r="D1324" i="1"/>
  <c r="D1308" i="1"/>
  <c r="D1292" i="1"/>
  <c r="D1276" i="1"/>
  <c r="D1260" i="1"/>
  <c r="D1244" i="1"/>
  <c r="D1228" i="1"/>
  <c r="D1212" i="1"/>
  <c r="D1196" i="1"/>
  <c r="D1180" i="1"/>
  <c r="D1164" i="1"/>
  <c r="D1148" i="1"/>
  <c r="D1132" i="1"/>
  <c r="D1116" i="1"/>
  <c r="D1100" i="1"/>
  <c r="D1084" i="1"/>
  <c r="D1068" i="1"/>
  <c r="D1052" i="1"/>
  <c r="D1036" i="1"/>
  <c r="D1020" i="1"/>
  <c r="D1004" i="1"/>
  <c r="D988" i="1"/>
  <c r="D972" i="1"/>
  <c r="D956" i="1"/>
  <c r="D940" i="1"/>
  <c r="D924" i="1"/>
  <c r="D908" i="1"/>
  <c r="D892" i="1"/>
  <c r="D876" i="1"/>
  <c r="D860" i="1"/>
  <c r="D1483" i="1"/>
  <c r="D1467" i="1"/>
  <c r="D1451" i="1"/>
  <c r="D1435" i="1"/>
  <c r="D1419" i="1"/>
  <c r="D1403" i="1"/>
  <c r="D1387" i="1"/>
  <c r="D1371" i="1"/>
  <c r="D1339" i="1"/>
  <c r="D1323" i="1"/>
  <c r="D1307" i="1"/>
  <c r="D1291" i="1"/>
  <c r="D1275" i="1"/>
  <c r="D1259" i="1"/>
  <c r="D1243" i="1"/>
  <c r="D1227" i="1"/>
  <c r="D1211" i="1"/>
  <c r="D1163" i="1"/>
  <c r="D1131" i="1"/>
  <c r="D1099" i="1"/>
  <c r="D1051" i="1"/>
  <c r="D1035" i="1"/>
  <c r="D1019" i="1"/>
  <c r="D971" i="1"/>
  <c r="D955" i="1"/>
  <c r="D939" i="1"/>
  <c r="D923" i="1"/>
  <c r="D907" i="1"/>
  <c r="D891" i="1"/>
  <c r="D875" i="1"/>
  <c r="D859" i="1"/>
  <c r="D843" i="1"/>
  <c r="D811" i="1"/>
  <c r="D731" i="1"/>
  <c r="D715" i="1"/>
  <c r="D699" i="1"/>
  <c r="D635" i="1"/>
  <c r="D619" i="1"/>
  <c r="D587" i="1"/>
  <c r="D571" i="1"/>
  <c r="D555" i="1"/>
  <c r="D539" i="1"/>
  <c r="D523" i="1"/>
  <c r="D507" i="1"/>
  <c r="D491" i="1"/>
  <c r="D475" i="1"/>
  <c r="D459" i="1"/>
  <c r="D443" i="1"/>
  <c r="D427" i="1"/>
  <c r="D411" i="1"/>
  <c r="D395" i="1"/>
  <c r="D379" i="1"/>
  <c r="D363" i="1"/>
  <c r="D347" i="1"/>
  <c r="D331" i="1"/>
  <c r="D315" i="1"/>
  <c r="D299" i="1"/>
  <c r="D283" i="1"/>
  <c r="D267" i="1"/>
  <c r="D251" i="1"/>
  <c r="D234" i="1"/>
  <c r="D218" i="1"/>
  <c r="D202" i="1"/>
  <c r="D186" i="1"/>
  <c r="D170" i="1"/>
  <c r="D154" i="1"/>
  <c r="D138" i="1"/>
  <c r="D122" i="1"/>
  <c r="D106" i="1"/>
  <c r="D90" i="1"/>
  <c r="D74" i="1"/>
  <c r="D58" i="1"/>
  <c r="D42" i="1"/>
  <c r="D26" i="1"/>
  <c r="J222" i="1"/>
  <c r="J206" i="1"/>
  <c r="J190" i="1"/>
  <c r="J174" i="1"/>
  <c r="J158" i="1"/>
  <c r="J142" i="1"/>
  <c r="J126" i="1"/>
  <c r="J110" i="1"/>
  <c r="J30" i="1"/>
  <c r="D1545" i="1"/>
  <c r="D1529" i="1"/>
  <c r="D1513" i="1"/>
  <c r="D1497" i="1"/>
  <c r="D1481" i="1"/>
  <c r="D1465" i="1"/>
  <c r="D1449" i="1"/>
  <c r="D1433" i="1"/>
  <c r="D1417" i="1"/>
  <c r="D1401" i="1"/>
  <c r="D1385" i="1"/>
  <c r="D1369" i="1"/>
  <c r="D1353" i="1"/>
  <c r="D1337" i="1"/>
  <c r="D1321" i="1"/>
  <c r="D1305" i="1"/>
  <c r="D1289" i="1"/>
  <c r="D1273" i="1"/>
  <c r="D1257" i="1"/>
  <c r="D1241" i="1"/>
  <c r="D1225" i="1"/>
  <c r="D1209" i="1"/>
  <c r="D1193" i="1"/>
  <c r="D1177" i="1"/>
  <c r="D1161" i="1"/>
  <c r="D1145" i="1"/>
  <c r="D1129" i="1"/>
  <c r="D585" i="1"/>
  <c r="D569" i="1"/>
  <c r="D553" i="1"/>
  <c r="D457" i="1"/>
  <c r="D441" i="1"/>
  <c r="D425" i="1"/>
  <c r="D409" i="1"/>
  <c r="D393" i="1"/>
  <c r="D377" i="1"/>
  <c r="D361" i="1"/>
  <c r="D345" i="1"/>
  <c r="D329" i="1"/>
  <c r="D313" i="1"/>
  <c r="D297" i="1"/>
  <c r="D919" i="1"/>
  <c r="D903" i="1"/>
  <c r="D182" i="1"/>
  <c r="D166" i="1"/>
  <c r="D150" i="1"/>
  <c r="D134" i="1"/>
  <c r="D118" i="1"/>
  <c r="D102" i="1"/>
  <c r="D86" i="1"/>
  <c r="D1174" i="1"/>
  <c r="D1126" i="1"/>
  <c r="D1045" i="1"/>
  <c r="D1029" i="1"/>
  <c r="D1013" i="1"/>
  <c r="D1156" i="1"/>
  <c r="D1140" i="1"/>
  <c r="D1124" i="1"/>
  <c r="D1108" i="1"/>
  <c r="D1092" i="1"/>
  <c r="D1076" i="1"/>
  <c r="D244" i="1"/>
  <c r="D18" i="1"/>
  <c r="D1393" i="1"/>
  <c r="D1265" i="1"/>
  <c r="D1249" i="1"/>
  <c r="D1233" i="1"/>
  <c r="D1041" i="1"/>
  <c r="D721" i="1"/>
  <c r="D705" i="1"/>
  <c r="D689" i="1"/>
  <c r="D673" i="1"/>
  <c r="D657" i="1"/>
  <c r="D96" i="1"/>
  <c r="D80" i="1"/>
  <c r="D64" i="1"/>
  <c r="D48" i="1"/>
  <c r="D32" i="1"/>
  <c r="D1376" i="1"/>
  <c r="D1359" i="1"/>
  <c r="D1263" i="1"/>
  <c r="D671" i="1"/>
  <c r="D655" i="1"/>
  <c r="D639" i="1"/>
  <c r="D1358" i="1"/>
  <c r="D1342" i="1"/>
  <c r="D1326" i="1"/>
  <c r="D1166" i="1"/>
  <c r="D1150" i="1"/>
  <c r="D1134" i="1"/>
  <c r="D1118" i="1"/>
  <c r="D1102" i="1"/>
  <c r="D1086" i="1"/>
  <c r="D1070" i="1"/>
  <c r="D1054" i="1"/>
  <c r="D1038" i="1"/>
  <c r="D1022" i="1"/>
  <c r="D1006" i="1"/>
  <c r="D990" i="1"/>
  <c r="D974" i="1"/>
  <c r="D958" i="1"/>
  <c r="D942" i="1"/>
  <c r="D926" i="1"/>
  <c r="D910" i="1"/>
  <c r="D894" i="1"/>
  <c r="D878" i="1"/>
  <c r="D862" i="1"/>
  <c r="D542" i="1"/>
  <c r="D446" i="1"/>
  <c r="D430" i="1"/>
  <c r="D414" i="1"/>
  <c r="D398" i="1"/>
  <c r="D382" i="1"/>
  <c r="D366" i="1"/>
  <c r="D334" i="1"/>
  <c r="G190" i="1"/>
  <c r="D2402" i="1"/>
  <c r="D2370" i="1"/>
  <c r="D2354" i="1"/>
  <c r="D2306" i="1"/>
  <c r="D2274" i="1"/>
  <c r="D2258" i="1"/>
  <c r="D2242" i="1"/>
  <c r="D2226" i="1"/>
  <c r="D2194" i="1"/>
  <c r="D2178" i="1"/>
  <c r="D2162" i="1"/>
  <c r="D2146" i="1"/>
  <c r="D2130" i="1"/>
  <c r="D2114" i="1"/>
  <c r="D1042" i="1"/>
  <c r="D642" i="1"/>
  <c r="D626" i="1"/>
  <c r="D610" i="1"/>
  <c r="D594" i="1"/>
  <c r="D578" i="1"/>
  <c r="D562" i="1"/>
  <c r="D546" i="1"/>
  <c r="D530" i="1"/>
  <c r="D514" i="1"/>
  <c r="D498" i="1"/>
  <c r="D482" i="1"/>
  <c r="D466" i="1"/>
  <c r="D450" i="1"/>
  <c r="D434" i="1"/>
  <c r="D418" i="1"/>
  <c r="D402" i="1"/>
  <c r="D386" i="1"/>
  <c r="D370" i="1"/>
  <c r="D354" i="1"/>
  <c r="D338" i="1"/>
  <c r="D322" i="1"/>
  <c r="D306" i="1"/>
  <c r="D290" i="1"/>
  <c r="D274" i="1"/>
  <c r="D258" i="1"/>
  <c r="F242" i="1"/>
  <c r="F243" i="1"/>
  <c r="D225" i="1"/>
  <c r="D209" i="1"/>
  <c r="D193" i="1"/>
  <c r="D177" i="1"/>
  <c r="D161" i="1"/>
  <c r="D145" i="1"/>
  <c r="D129" i="1"/>
  <c r="D113" i="1"/>
  <c r="D97" i="1"/>
  <c r="D81" i="1"/>
  <c r="D65" i="1"/>
  <c r="D49" i="1"/>
  <c r="D33" i="1"/>
  <c r="D17" i="1"/>
  <c r="J14" i="1"/>
  <c r="F240" i="1"/>
  <c r="F224" i="1"/>
  <c r="F208" i="1"/>
  <c r="F192" i="1"/>
  <c r="F176" i="1"/>
  <c r="F160" i="1"/>
  <c r="F144" i="1"/>
  <c r="F128" i="1"/>
  <c r="F112" i="1"/>
  <c r="F96" i="1"/>
  <c r="F80" i="1"/>
  <c r="F64" i="1"/>
  <c r="F48" i="1"/>
  <c r="F32" i="1"/>
  <c r="D2143" i="1"/>
  <c r="D2127" i="1"/>
  <c r="D2111" i="1"/>
  <c r="D623" i="1"/>
  <c r="D2382" i="1"/>
  <c r="D1966" i="1"/>
  <c r="D1950" i="1"/>
  <c r="D1934" i="1"/>
  <c r="D846" i="1"/>
  <c r="D830" i="1"/>
  <c r="D814" i="1"/>
  <c r="D766" i="1"/>
  <c r="D750" i="1"/>
  <c r="D734" i="1"/>
  <c r="D718" i="1"/>
  <c r="D702" i="1"/>
  <c r="D686" i="1"/>
  <c r="D2413" i="1"/>
  <c r="D2397" i="1"/>
  <c r="D2381" i="1"/>
  <c r="D2365" i="1"/>
  <c r="D2349" i="1"/>
  <c r="D2333" i="1"/>
  <c r="D2317" i="1"/>
  <c r="D2301" i="1"/>
  <c r="D2285" i="1"/>
  <c r="D2269" i="1"/>
  <c r="D2237" i="1"/>
  <c r="D2221" i="1"/>
  <c r="D2205" i="1"/>
  <c r="D2189" i="1"/>
  <c r="D1693" i="1"/>
  <c r="D1677" i="1"/>
  <c r="D1661" i="1"/>
  <c r="D1645" i="1"/>
  <c r="D1597" i="1"/>
  <c r="D1581" i="1"/>
  <c r="D1565" i="1"/>
  <c r="D1549" i="1"/>
  <c r="D1533" i="1"/>
  <c r="D1485" i="1"/>
  <c r="D1437" i="1"/>
  <c r="D1421" i="1"/>
  <c r="D1405" i="1"/>
  <c r="D1389" i="1"/>
  <c r="D44" i="1"/>
  <c r="D28" i="1"/>
  <c r="D12" i="1"/>
  <c r="D2300" i="1"/>
  <c r="D2284" i="1"/>
  <c r="D2268" i="1"/>
  <c r="D2252" i="1"/>
  <c r="D2236" i="1"/>
  <c r="D2220" i="1"/>
  <c r="D1836" i="1"/>
  <c r="D844" i="1"/>
  <c r="D812" i="1"/>
  <c r="D796" i="1"/>
  <c r="D780" i="1"/>
  <c r="G15" i="1"/>
  <c r="D1195" i="1"/>
  <c r="D1179" i="1"/>
  <c r="D1147" i="1"/>
  <c r="D1083" i="1"/>
  <c r="D1067" i="1"/>
  <c r="D1946" i="1"/>
  <c r="D1738" i="1"/>
  <c r="D1706" i="1"/>
  <c r="D1690" i="1"/>
  <c r="D1674" i="1"/>
  <c r="D1626" i="1"/>
  <c r="D1610" i="1"/>
  <c r="D1162" i="1"/>
  <c r="D938" i="1"/>
  <c r="D922" i="1"/>
  <c r="D906" i="1"/>
  <c r="D874" i="1"/>
  <c r="D1641" i="1"/>
  <c r="D1113" i="1"/>
  <c r="D1097" i="1"/>
  <c r="D1081" i="1"/>
  <c r="D1065" i="1"/>
  <c r="D1049" i="1"/>
  <c r="D1033" i="1"/>
  <c r="D1017" i="1"/>
  <c r="D1001" i="1"/>
  <c r="D809" i="1"/>
  <c r="D793" i="1"/>
  <c r="D777" i="1"/>
  <c r="D761" i="1"/>
  <c r="D745" i="1"/>
  <c r="D729" i="1"/>
  <c r="D537" i="1"/>
  <c r="D281" i="1"/>
  <c r="D265" i="1"/>
  <c r="D249" i="1"/>
  <c r="D232" i="1"/>
  <c r="D216" i="1"/>
  <c r="D200" i="1"/>
  <c r="D184" i="1"/>
  <c r="D1384" i="1"/>
  <c r="D1272" i="1"/>
  <c r="D1256" i="1"/>
  <c r="D1240" i="1"/>
  <c r="D1224" i="1"/>
  <c r="D1208" i="1"/>
  <c r="D1176" i="1"/>
  <c r="D1160" i="1"/>
  <c r="D1144" i="1"/>
  <c r="D1128" i="1"/>
  <c r="D1112" i="1"/>
  <c r="D1096" i="1"/>
  <c r="D1080" i="1"/>
  <c r="D1064" i="1"/>
  <c r="D1048" i="1"/>
  <c r="D1032" i="1"/>
  <c r="D1016" i="1"/>
  <c r="D1000" i="1"/>
  <c r="D984" i="1"/>
  <c r="D968" i="1"/>
  <c r="D952" i="1"/>
  <c r="D936" i="1"/>
  <c r="D920" i="1"/>
  <c r="D872" i="1"/>
  <c r="D1127" i="1"/>
  <c r="D887" i="1"/>
  <c r="D1158" i="1"/>
  <c r="D1142" i="1"/>
  <c r="D1094" i="1"/>
  <c r="D1078" i="1"/>
  <c r="D1062" i="1"/>
  <c r="D1046" i="1"/>
  <c r="D1030" i="1"/>
  <c r="J148" i="1"/>
  <c r="J132" i="1"/>
  <c r="J116" i="1"/>
  <c r="J68" i="1"/>
  <c r="D2261" i="1"/>
  <c r="D2245" i="1"/>
  <c r="D2117" i="1"/>
  <c r="D2101" i="1"/>
  <c r="D2085" i="1"/>
  <c r="D2069" i="1"/>
  <c r="D2053" i="1"/>
  <c r="D2037" i="1"/>
  <c r="D2021" i="1"/>
  <c r="D2005" i="1"/>
  <c r="D997" i="1"/>
  <c r="D981" i="1"/>
  <c r="D965" i="1"/>
  <c r="D949" i="1"/>
  <c r="D933" i="1"/>
  <c r="D917" i="1"/>
  <c r="D901" i="1"/>
  <c r="D885" i="1"/>
  <c r="D869" i="1"/>
  <c r="D853" i="1"/>
  <c r="D805" i="1"/>
  <c r="D789" i="1"/>
  <c r="D2228" i="1"/>
  <c r="D2212" i="1"/>
  <c r="D2196" i="1"/>
  <c r="D2180" i="1"/>
  <c r="D2164" i="1"/>
  <c r="D2148" i="1"/>
  <c r="D2132" i="1"/>
  <c r="D2116" i="1"/>
  <c r="D2100" i="1"/>
  <c r="D2084" i="1"/>
  <c r="D2068" i="1"/>
  <c r="D2052" i="1"/>
  <c r="D2036" i="1"/>
  <c r="D2020" i="1"/>
  <c r="D1956" i="1"/>
  <c r="D1940" i="1"/>
  <c r="D1924" i="1"/>
  <c r="D1908" i="1"/>
  <c r="D1892" i="1"/>
  <c r="D1876" i="1"/>
  <c r="D1860" i="1"/>
  <c r="D1844" i="1"/>
  <c r="D1828" i="1"/>
  <c r="D1732" i="1"/>
  <c r="D1716" i="1"/>
  <c r="D1700" i="1"/>
  <c r="D1684" i="1"/>
  <c r="D1668" i="1"/>
  <c r="D1604" i="1"/>
  <c r="D1588" i="1"/>
  <c r="D1572" i="1"/>
  <c r="D1556" i="1"/>
  <c r="D1540" i="1"/>
  <c r="D1524" i="1"/>
  <c r="D1060" i="1"/>
  <c r="D1044" i="1"/>
  <c r="D1028" i="1"/>
  <c r="D1012" i="1"/>
  <c r="D708" i="1"/>
  <c r="D691" i="1"/>
  <c r="D675" i="1"/>
  <c r="D659" i="1"/>
  <c r="D643" i="1"/>
  <c r="D627" i="1"/>
  <c r="D611" i="1"/>
  <c r="D595" i="1"/>
  <c r="D579" i="1"/>
  <c r="D563" i="1"/>
  <c r="D146" i="1"/>
  <c r="D130" i="1"/>
  <c r="G110" i="1"/>
  <c r="D2095" i="1"/>
  <c r="D2079" i="1"/>
  <c r="D2063" i="1"/>
  <c r="D2047" i="1"/>
  <c r="D2015" i="1"/>
  <c r="D1999" i="1"/>
  <c r="D1983" i="1"/>
  <c r="D1967" i="1"/>
  <c r="D1327" i="1"/>
  <c r="D1247" i="1"/>
  <c r="D1231" i="1"/>
  <c r="D927" i="1"/>
  <c r="D735" i="1"/>
  <c r="D607" i="1"/>
  <c r="D591" i="1"/>
  <c r="D575" i="1"/>
  <c r="D479" i="1"/>
  <c r="D463" i="1"/>
  <c r="D447" i="1"/>
  <c r="D431" i="1"/>
  <c r="D415" i="1"/>
  <c r="D399" i="1"/>
  <c r="D383" i="1"/>
  <c r="D367" i="1"/>
  <c r="D351" i="1"/>
  <c r="D335" i="1"/>
  <c r="D319" i="1"/>
  <c r="D303" i="1"/>
  <c r="D287" i="1"/>
  <c r="D271" i="1"/>
  <c r="D255" i="1"/>
  <c r="D238" i="1"/>
  <c r="D222" i="1"/>
  <c r="D206" i="1"/>
  <c r="D190" i="1"/>
  <c r="D174" i="1"/>
  <c r="D142" i="1"/>
  <c r="D126" i="1"/>
  <c r="D110" i="1"/>
  <c r="D94" i="1"/>
  <c r="D78" i="1"/>
  <c r="D62" i="1"/>
  <c r="D46" i="1"/>
  <c r="D30" i="1"/>
  <c r="D14" i="1"/>
  <c r="D1918" i="1"/>
  <c r="D1902" i="1"/>
  <c r="D1886" i="1"/>
  <c r="D1870" i="1"/>
  <c r="D1854" i="1"/>
  <c r="D1838" i="1"/>
  <c r="D1822" i="1"/>
  <c r="D1806" i="1"/>
  <c r="D1790" i="1"/>
  <c r="D1774" i="1"/>
  <c r="D1758" i="1"/>
  <c r="D1742" i="1"/>
  <c r="D1726" i="1"/>
  <c r="D1710" i="1"/>
  <c r="D1694" i="1"/>
  <c r="D670" i="1"/>
  <c r="D2173" i="1"/>
  <c r="D2125" i="1"/>
  <c r="D2109" i="1"/>
  <c r="D2093" i="1"/>
  <c r="D2077" i="1"/>
  <c r="D2061" i="1"/>
  <c r="D2045" i="1"/>
  <c r="D2029" i="1"/>
  <c r="D2013" i="1"/>
  <c r="D1997" i="1"/>
  <c r="D1981" i="1"/>
  <c r="D1965" i="1"/>
  <c r="D1949" i="1"/>
  <c r="D1933" i="1"/>
  <c r="D1917" i="1"/>
  <c r="D1901" i="1"/>
  <c r="D1885" i="1"/>
  <c r="D1869" i="1"/>
  <c r="D1853" i="1"/>
  <c r="D1837" i="1"/>
  <c r="D1821" i="1"/>
  <c r="D1805" i="1"/>
  <c r="D1789" i="1"/>
  <c r="D1773" i="1"/>
  <c r="D1629" i="1"/>
  <c r="D1517" i="1"/>
  <c r="D1501" i="1"/>
  <c r="D1469" i="1"/>
  <c r="D1453" i="1"/>
  <c r="D1181" i="1"/>
  <c r="D2204" i="1"/>
  <c r="D1916" i="1"/>
  <c r="D1820" i="1"/>
  <c r="D764" i="1"/>
  <c r="D748" i="1"/>
  <c r="D732" i="1"/>
  <c r="D684" i="1"/>
  <c r="D668" i="1"/>
  <c r="D636" i="1"/>
  <c r="D604" i="1"/>
  <c r="D588" i="1"/>
  <c r="D572" i="1"/>
  <c r="D556" i="1"/>
  <c r="D540" i="1"/>
  <c r="D524" i="1"/>
  <c r="D508" i="1"/>
  <c r="D492" i="1"/>
  <c r="D476" i="1"/>
  <c r="D460" i="1"/>
  <c r="D444" i="1"/>
  <c r="D428" i="1"/>
  <c r="D412" i="1"/>
  <c r="D1003" i="1"/>
  <c r="D10" i="1"/>
  <c r="D2186" i="1"/>
  <c r="D1914" i="1"/>
  <c r="D1658" i="1"/>
  <c r="D1594" i="1"/>
  <c r="D1578" i="1"/>
  <c r="D1002" i="1"/>
  <c r="D970" i="1"/>
  <c r="D858" i="1"/>
  <c r="D826" i="1"/>
  <c r="D714" i="1"/>
  <c r="D698" i="1"/>
  <c r="D682" i="1"/>
  <c r="D666" i="1"/>
  <c r="D650" i="1"/>
  <c r="D634" i="1"/>
  <c r="J27" i="1"/>
  <c r="D2217" i="1"/>
  <c r="D2201" i="1"/>
  <c r="D1625" i="1"/>
  <c r="D985" i="1"/>
  <c r="D969" i="1"/>
  <c r="D953" i="1"/>
  <c r="D937" i="1"/>
  <c r="D905" i="1"/>
  <c r="D889" i="1"/>
  <c r="D713" i="1"/>
  <c r="D697" i="1"/>
  <c r="D168" i="1"/>
  <c r="D152" i="1"/>
  <c r="D136" i="1"/>
  <c r="J10" i="1"/>
  <c r="D1192" i="1"/>
  <c r="D904" i="1"/>
  <c r="D2407" i="1"/>
  <c r="D871" i="1"/>
  <c r="D807" i="1"/>
  <c r="D70" i="1"/>
  <c r="D54" i="1"/>
  <c r="D38" i="1"/>
  <c r="D22" i="1"/>
  <c r="D2373" i="1"/>
  <c r="D2229" i="1"/>
  <c r="D2213" i="1"/>
  <c r="D2197" i="1"/>
  <c r="D1989" i="1"/>
  <c r="D1973" i="1"/>
  <c r="D837" i="1"/>
  <c r="D821" i="1"/>
  <c r="D773" i="1"/>
  <c r="D757" i="1"/>
  <c r="D741" i="1"/>
  <c r="D725" i="1"/>
  <c r="D709" i="1"/>
  <c r="D693" i="1"/>
  <c r="D645" i="1"/>
  <c r="D629" i="1"/>
  <c r="D613" i="1"/>
  <c r="D597" i="1"/>
  <c r="D581" i="1"/>
  <c r="D565" i="1"/>
  <c r="D549" i="1"/>
  <c r="D2004" i="1"/>
  <c r="D1988" i="1"/>
  <c r="D1972" i="1"/>
  <c r="D1812" i="1"/>
  <c r="D1796" i="1"/>
  <c r="D1780" i="1"/>
  <c r="D1764" i="1"/>
  <c r="D1652" i="1"/>
  <c r="D1636" i="1"/>
  <c r="D1620" i="1"/>
  <c r="D1508" i="1"/>
  <c r="D1492" i="1"/>
  <c r="D1476" i="1"/>
  <c r="D1460" i="1"/>
  <c r="D227" i="1"/>
  <c r="D211" i="1"/>
  <c r="D195" i="1"/>
  <c r="D163" i="1"/>
  <c r="D147" i="1"/>
  <c r="D131" i="1"/>
  <c r="D115" i="1"/>
  <c r="D99" i="1"/>
  <c r="D83" i="1"/>
  <c r="D67" i="1"/>
  <c r="D51" i="1"/>
  <c r="D35" i="1"/>
  <c r="D547" i="1"/>
  <c r="D531" i="1"/>
  <c r="D515" i="1"/>
  <c r="D499" i="1"/>
  <c r="D483" i="1"/>
  <c r="D467" i="1"/>
  <c r="D451" i="1"/>
  <c r="D243" i="1"/>
  <c r="D226" i="1"/>
  <c r="D210" i="1"/>
  <c r="D194" i="1"/>
  <c r="D178" i="1"/>
  <c r="J84" i="1"/>
  <c r="J52" i="1"/>
  <c r="D2386" i="1"/>
  <c r="D2210" i="1"/>
  <c r="D2098" i="1"/>
  <c r="D2082" i="1"/>
  <c r="D2066" i="1"/>
  <c r="D2050" i="1"/>
  <c r="D2034" i="1"/>
  <c r="D2018" i="1"/>
  <c r="D2002" i="1"/>
  <c r="D1986" i="1"/>
  <c r="D1970" i="1"/>
  <c r="D1938" i="1"/>
  <c r="D1922" i="1"/>
  <c r="D1906" i="1"/>
  <c r="D1890" i="1"/>
  <c r="D1874" i="1"/>
  <c r="D1858" i="1"/>
  <c r="D1842" i="1"/>
  <c r="D1826" i="1"/>
  <c r="D1810" i="1"/>
  <c r="D1794" i="1"/>
  <c r="D1778" i="1"/>
  <c r="D1650" i="1"/>
  <c r="D1634" i="1"/>
  <c r="D1218" i="1"/>
  <c r="D1202" i="1"/>
  <c r="D1186" i="1"/>
  <c r="D1090" i="1"/>
  <c r="D1010" i="1"/>
  <c r="D1841" i="1"/>
  <c r="D1809" i="1"/>
  <c r="D1793" i="1"/>
  <c r="D1617" i="1"/>
  <c r="D1217" i="1"/>
  <c r="D544" i="1"/>
  <c r="D528" i="1"/>
  <c r="D512" i="1"/>
  <c r="D496" i="1"/>
  <c r="D480" i="1"/>
  <c r="D2188" i="1"/>
  <c r="D716" i="1"/>
  <c r="D396" i="1"/>
  <c r="D380" i="1"/>
  <c r="D364" i="1"/>
  <c r="D348" i="1"/>
  <c r="D332" i="1"/>
  <c r="D316" i="1"/>
  <c r="D300" i="1"/>
  <c r="D284" i="1"/>
  <c r="D268" i="1"/>
  <c r="D252" i="1"/>
  <c r="D235" i="1"/>
  <c r="D219" i="1"/>
  <c r="D203" i="1"/>
  <c r="D187" i="1"/>
  <c r="D171" i="1"/>
  <c r="D155" i="1"/>
  <c r="D139" i="1"/>
  <c r="D123" i="1"/>
  <c r="D107" i="1"/>
  <c r="D91" i="1"/>
  <c r="D75" i="1"/>
  <c r="D59" i="1"/>
  <c r="D43" i="1"/>
  <c r="D27" i="1"/>
  <c r="G206" i="1"/>
  <c r="D1355" i="1"/>
  <c r="D1115" i="1"/>
  <c r="D987" i="1"/>
  <c r="D779" i="1"/>
  <c r="D683" i="1"/>
  <c r="D1930" i="1"/>
  <c r="D890" i="1"/>
  <c r="D810" i="1"/>
  <c r="D794" i="1"/>
  <c r="D762" i="1"/>
  <c r="D746" i="1"/>
  <c r="D730" i="1"/>
  <c r="D618" i="1"/>
  <c r="D602" i="1"/>
  <c r="D522" i="1"/>
  <c r="D506" i="1"/>
  <c r="D490" i="1"/>
  <c r="D873" i="1"/>
  <c r="D857" i="1"/>
  <c r="D825" i="1"/>
  <c r="D681" i="1"/>
  <c r="D665" i="1"/>
  <c r="D649" i="1"/>
  <c r="D633" i="1"/>
  <c r="D617" i="1"/>
  <c r="D601" i="1"/>
  <c r="D505" i="1"/>
  <c r="D489" i="1"/>
  <c r="D120" i="1"/>
  <c r="D104" i="1"/>
  <c r="D88" i="1"/>
  <c r="D72" i="1"/>
  <c r="D56" i="1"/>
  <c r="D40" i="1"/>
  <c r="D8" i="1"/>
  <c r="D2152" i="1"/>
  <c r="D39" i="1"/>
  <c r="D23" i="1"/>
  <c r="J12" i="1"/>
  <c r="D1319" i="1"/>
  <c r="D6" i="1"/>
  <c r="D1958" i="1"/>
  <c r="D1894" i="1"/>
  <c r="D502" i="1"/>
  <c r="D486" i="1"/>
  <c r="D470" i="1"/>
  <c r="D454" i="1"/>
  <c r="J42" i="1"/>
  <c r="D2357" i="1"/>
  <c r="D2325" i="1"/>
  <c r="D1957" i="1"/>
  <c r="D1941" i="1"/>
  <c r="D1925" i="1"/>
  <c r="D1909" i="1"/>
  <c r="D1893" i="1"/>
  <c r="D1877" i="1"/>
  <c r="D1861" i="1"/>
  <c r="D1845" i="1"/>
  <c r="D1829" i="1"/>
  <c r="D1813" i="1"/>
  <c r="D1797" i="1"/>
  <c r="D1781" i="1"/>
  <c r="D1765" i="1"/>
  <c r="D1749" i="1"/>
  <c r="D677" i="1"/>
  <c r="D533" i="1"/>
  <c r="D517" i="1"/>
  <c r="D501" i="1"/>
  <c r="D485" i="1"/>
  <c r="D469" i="1"/>
  <c r="D437" i="1"/>
  <c r="D421" i="1"/>
  <c r="D405" i="1"/>
  <c r="D373" i="1"/>
  <c r="D325" i="1"/>
  <c r="D309" i="1"/>
  <c r="D293" i="1"/>
  <c r="D277" i="1"/>
  <c r="D261" i="1"/>
  <c r="D245" i="1"/>
  <c r="D212" i="1"/>
  <c r="D1748" i="1"/>
  <c r="D1444" i="1"/>
  <c r="D1428" i="1"/>
  <c r="D1412" i="1"/>
  <c r="D1396" i="1"/>
  <c r="D1380" i="1"/>
  <c r="D996" i="1"/>
  <c r="D179" i="1"/>
  <c r="D1187" i="1"/>
  <c r="D435" i="1"/>
  <c r="D419" i="1"/>
  <c r="D403" i="1"/>
  <c r="D162" i="1"/>
  <c r="D2338" i="1"/>
  <c r="D2322" i="1"/>
  <c r="D2290" i="1"/>
  <c r="D1954" i="1"/>
  <c r="D1762" i="1"/>
  <c r="D1746" i="1"/>
  <c r="D1730" i="1"/>
  <c r="D1618" i="1"/>
  <c r="D1602" i="1"/>
  <c r="D1586" i="1"/>
  <c r="D1570" i="1"/>
  <c r="D1554" i="1"/>
  <c r="D1538" i="1"/>
  <c r="D1522" i="1"/>
  <c r="D1506" i="1"/>
  <c r="D1490" i="1"/>
  <c r="D1474" i="1"/>
  <c r="D1458" i="1"/>
  <c r="D1442" i="1"/>
  <c r="D1426" i="1"/>
  <c r="D1410" i="1"/>
  <c r="D1394" i="1"/>
  <c r="D1378" i="1"/>
  <c r="D1282" i="1"/>
  <c r="D1266" i="1"/>
  <c r="D1170" i="1"/>
  <c r="D1154" i="1"/>
  <c r="D1074" i="1"/>
  <c r="D994" i="1"/>
  <c r="D978" i="1"/>
  <c r="D962" i="1"/>
  <c r="D882" i="1"/>
  <c r="D866" i="1"/>
  <c r="D850" i="1"/>
  <c r="D1777" i="1"/>
  <c r="D1025" i="1"/>
  <c r="D641" i="1"/>
  <c r="D625" i="1"/>
  <c r="D609" i="1"/>
  <c r="D497" i="1"/>
  <c r="D16" i="1"/>
  <c r="D464" i="1"/>
  <c r="D448" i="1"/>
  <c r="J228" i="1"/>
  <c r="J180" i="1"/>
  <c r="J20" i="1"/>
  <c r="D2415" i="1"/>
  <c r="D2399" i="1"/>
  <c r="D2031" i="1"/>
  <c r="D1951" i="1"/>
  <c r="D1935" i="1"/>
  <c r="D1919" i="1"/>
  <c r="D1903" i="1"/>
  <c r="D1887" i="1"/>
  <c r="D1871" i="1"/>
  <c r="D1855" i="1"/>
  <c r="D1839" i="1"/>
  <c r="D1775" i="1"/>
  <c r="D1759" i="1"/>
  <c r="D1743" i="1"/>
  <c r="D559" i="1"/>
  <c r="D1678" i="1"/>
  <c r="D1662" i="1"/>
  <c r="D1646" i="1"/>
  <c r="D1630" i="1"/>
  <c r="D1614" i="1"/>
  <c r="D1598" i="1"/>
  <c r="D1582" i="1"/>
  <c r="D1566" i="1"/>
  <c r="D1550" i="1"/>
  <c r="D1534" i="1"/>
  <c r="D1518" i="1"/>
  <c r="D1502" i="1"/>
  <c r="D1486" i="1"/>
  <c r="D798" i="1"/>
  <c r="D654" i="1"/>
  <c r="D638" i="1"/>
  <c r="D622" i="1"/>
  <c r="D574" i="1"/>
  <c r="D302" i="1"/>
  <c r="D1757" i="1"/>
  <c r="D1741" i="1"/>
  <c r="D1725" i="1"/>
  <c r="D1613" i="1"/>
  <c r="D589" i="1"/>
  <c r="D236" i="1"/>
  <c r="D220" i="1"/>
  <c r="D172" i="1"/>
  <c r="D156" i="1"/>
  <c r="G158" i="1"/>
  <c r="J4" i="1"/>
  <c r="G151" i="1"/>
  <c r="J26" i="1"/>
  <c r="G195" i="1"/>
  <c r="G132" i="1"/>
  <c r="G183" i="1"/>
  <c r="G233" i="1"/>
  <c r="J47" i="1"/>
  <c r="J235" i="1"/>
  <c r="J219" i="1"/>
  <c r="J139" i="1"/>
  <c r="J87" i="1"/>
  <c r="J71" i="1"/>
  <c r="J38" i="1"/>
  <c r="J36" i="1"/>
  <c r="J203" i="1"/>
  <c r="J187" i="1"/>
  <c r="J107" i="1"/>
  <c r="J55" i="1"/>
  <c r="J230" i="1"/>
  <c r="J53" i="1"/>
  <c r="J212" i="1"/>
  <c r="G217" i="1"/>
  <c r="J236" i="1"/>
  <c r="J220" i="1"/>
  <c r="J204" i="1"/>
  <c r="J188" i="1"/>
  <c r="J172" i="1"/>
  <c r="J91" i="1"/>
  <c r="J169" i="1"/>
  <c r="J214" i="1"/>
  <c r="J182" i="1"/>
  <c r="J133" i="1"/>
  <c r="J117" i="1"/>
  <c r="G214" i="1"/>
  <c r="G201" i="1"/>
  <c r="J156" i="1"/>
  <c r="J140" i="1"/>
  <c r="J124" i="1"/>
  <c r="J108" i="1"/>
  <c r="J92" i="1"/>
  <c r="J43" i="1"/>
  <c r="J153" i="1"/>
  <c r="J137" i="1"/>
  <c r="J105" i="1"/>
  <c r="J89" i="1"/>
  <c r="J104" i="1"/>
  <c r="J88" i="1"/>
  <c r="J72" i="1"/>
  <c r="J39" i="1"/>
  <c r="J166" i="1"/>
  <c r="J150" i="1"/>
  <c r="J134" i="1"/>
  <c r="J118" i="1"/>
  <c r="J102" i="1"/>
  <c r="J70" i="1"/>
  <c r="J54" i="1"/>
  <c r="J37" i="1"/>
  <c r="G166" i="1"/>
  <c r="G185" i="1"/>
  <c r="G222" i="1"/>
  <c r="G188" i="1"/>
  <c r="J31" i="1"/>
  <c r="J46" i="1"/>
  <c r="J29" i="1"/>
  <c r="J60" i="1"/>
  <c r="J171" i="1"/>
  <c r="J155" i="1"/>
  <c r="J154" i="1"/>
  <c r="J138" i="1"/>
  <c r="J73" i="1"/>
  <c r="J232" i="1"/>
  <c r="J24" i="1"/>
  <c r="J119" i="1"/>
  <c r="J101" i="1"/>
  <c r="J100" i="1"/>
  <c r="G228" i="1"/>
  <c r="G163" i="1"/>
  <c r="G169" i="1"/>
  <c r="G180" i="1"/>
  <c r="G156" i="1"/>
  <c r="G137" i="1"/>
  <c r="J63" i="1"/>
  <c r="J94" i="1"/>
  <c r="J78" i="1"/>
  <c r="J221" i="1"/>
  <c r="J205" i="1"/>
  <c r="J189" i="1"/>
  <c r="J173" i="1"/>
  <c r="J157" i="1"/>
  <c r="J141" i="1"/>
  <c r="J125" i="1"/>
  <c r="J109" i="1"/>
  <c r="J93" i="1"/>
  <c r="J77" i="1"/>
  <c r="J61" i="1"/>
  <c r="J44" i="1"/>
  <c r="J75" i="1"/>
  <c r="J170" i="1"/>
  <c r="J106" i="1"/>
  <c r="J90" i="1"/>
  <c r="J58" i="1"/>
  <c r="J41" i="1"/>
  <c r="J200" i="1"/>
  <c r="J184" i="1"/>
  <c r="J168" i="1"/>
  <c r="J152" i="1"/>
  <c r="J56" i="1"/>
  <c r="J165" i="1"/>
  <c r="J85" i="1"/>
  <c r="G211" i="1"/>
  <c r="G157" i="1"/>
  <c r="G153" i="1"/>
  <c r="G239" i="1"/>
  <c r="J239" i="1"/>
  <c r="G223" i="1"/>
  <c r="J223" i="1"/>
  <c r="G207" i="1"/>
  <c r="J207" i="1"/>
  <c r="G191" i="1"/>
  <c r="J191" i="1"/>
  <c r="G175" i="1"/>
  <c r="J175" i="1"/>
  <c r="J159" i="1"/>
  <c r="J143" i="1"/>
  <c r="J127" i="1"/>
  <c r="J111" i="1"/>
  <c r="J95" i="1"/>
  <c r="J79" i="1"/>
  <c r="G238" i="1"/>
  <c r="J238" i="1"/>
  <c r="J62" i="1"/>
  <c r="G237" i="1"/>
  <c r="J237" i="1"/>
  <c r="J45" i="1"/>
  <c r="J76" i="1"/>
  <c r="J28" i="1"/>
  <c r="J123" i="1"/>
  <c r="J59" i="1"/>
  <c r="J234" i="1"/>
  <c r="J218" i="1"/>
  <c r="J202" i="1"/>
  <c r="J186" i="1"/>
  <c r="G122" i="1"/>
  <c r="J122" i="1"/>
  <c r="J74" i="1"/>
  <c r="G121" i="1"/>
  <c r="J121" i="1"/>
  <c r="J57" i="1"/>
  <c r="G216" i="1"/>
  <c r="J216" i="1"/>
  <c r="J136" i="1"/>
  <c r="J120" i="1"/>
  <c r="J40" i="1"/>
  <c r="J231" i="1"/>
  <c r="G215" i="1"/>
  <c r="J215" i="1"/>
  <c r="G199" i="1"/>
  <c r="J199" i="1"/>
  <c r="J103" i="1"/>
  <c r="G198" i="1"/>
  <c r="J198" i="1"/>
  <c r="J86" i="1"/>
  <c r="J229" i="1"/>
  <c r="J213" i="1"/>
  <c r="J197" i="1"/>
  <c r="J181" i="1"/>
  <c r="J149" i="1"/>
  <c r="J69" i="1"/>
  <c r="G196" i="1"/>
  <c r="J196" i="1"/>
  <c r="J164" i="1"/>
  <c r="G227" i="1"/>
  <c r="J227" i="1"/>
  <c r="J147" i="1"/>
  <c r="G226" i="1"/>
  <c r="G235" i="1"/>
  <c r="G205" i="1"/>
  <c r="G179" i="1"/>
  <c r="G138" i="1"/>
  <c r="D2170" i="1"/>
  <c r="D2154" i="1"/>
  <c r="D1898" i="1"/>
  <c r="D1882" i="1"/>
  <c r="D1866" i="1"/>
  <c r="D1850" i="1"/>
  <c r="D1834" i="1"/>
  <c r="D1722" i="1"/>
  <c r="D1562" i="1"/>
  <c r="D1546" i="1"/>
  <c r="D842" i="1"/>
  <c r="D778" i="1"/>
  <c r="D586" i="1"/>
  <c r="D570" i="1"/>
  <c r="D554" i="1"/>
  <c r="D538" i="1"/>
  <c r="D474" i="1"/>
  <c r="D458" i="1"/>
  <c r="D442" i="1"/>
  <c r="D426" i="1"/>
  <c r="D410" i="1"/>
  <c r="D394" i="1"/>
  <c r="D378" i="1"/>
  <c r="D362" i="1"/>
  <c r="D346" i="1"/>
  <c r="D330" i="1"/>
  <c r="D314" i="1"/>
  <c r="D298" i="1"/>
  <c r="D282" i="1"/>
  <c r="D266" i="1"/>
  <c r="D250" i="1"/>
  <c r="D121" i="1"/>
  <c r="D105" i="1"/>
  <c r="D89" i="1"/>
  <c r="D73" i="1"/>
  <c r="D57" i="1"/>
  <c r="D1993" i="1"/>
  <c r="D921" i="1"/>
  <c r="D521" i="1"/>
  <c r="D2136" i="1"/>
  <c r="D504" i="1"/>
  <c r="D1734" i="1"/>
  <c r="D438" i="1"/>
  <c r="D422" i="1"/>
  <c r="D406" i="1"/>
  <c r="D390" i="1"/>
  <c r="D374" i="1"/>
  <c r="D358" i="1"/>
  <c r="D342" i="1"/>
  <c r="D326" i="1"/>
  <c r="D310" i="1"/>
  <c r="D294" i="1"/>
  <c r="D2341" i="1"/>
  <c r="D1717" i="1"/>
  <c r="D1701" i="1"/>
  <c r="D1685" i="1"/>
  <c r="D1669" i="1"/>
  <c r="D1653" i="1"/>
  <c r="D1637" i="1"/>
  <c r="D1621" i="1"/>
  <c r="D1605" i="1"/>
  <c r="D1589" i="1"/>
  <c r="D1573" i="1"/>
  <c r="D1557" i="1"/>
  <c r="D1541" i="1"/>
  <c r="D1525" i="1"/>
  <c r="D1509" i="1"/>
  <c r="D1493" i="1"/>
  <c r="D1477" i="1"/>
  <c r="D1461" i="1"/>
  <c r="D1445" i="1"/>
  <c r="D1429" i="1"/>
  <c r="D1413" i="1"/>
  <c r="D1397" i="1"/>
  <c r="D1381" i="1"/>
  <c r="D1365" i="1"/>
  <c r="D1349" i="1"/>
  <c r="D1333" i="1"/>
  <c r="D1317" i="1"/>
  <c r="D1301" i="1"/>
  <c r="D1285" i="1"/>
  <c r="D1269" i="1"/>
  <c r="D1253" i="1"/>
  <c r="D661" i="1"/>
  <c r="D453" i="1"/>
  <c r="D389" i="1"/>
  <c r="D357" i="1"/>
  <c r="D341" i="1"/>
  <c r="D228" i="1"/>
  <c r="D196" i="1"/>
  <c r="D180" i="1"/>
  <c r="D164" i="1"/>
  <c r="D148" i="1"/>
  <c r="D132" i="1"/>
  <c r="D116" i="1"/>
  <c r="D19" i="1"/>
  <c r="D2115" i="1"/>
  <c r="D867" i="1"/>
  <c r="D387" i="1"/>
  <c r="D371" i="1"/>
  <c r="D355" i="1"/>
  <c r="D339" i="1"/>
  <c r="D323" i="1"/>
  <c r="D307" i="1"/>
  <c r="D291" i="1"/>
  <c r="D98" i="1"/>
  <c r="D1714" i="1"/>
  <c r="D1362" i="1"/>
  <c r="D1138" i="1"/>
  <c r="D1122" i="1"/>
  <c r="D1106" i="1"/>
  <c r="D946" i="1"/>
  <c r="D930" i="1"/>
  <c r="D914" i="1"/>
  <c r="D898" i="1"/>
  <c r="D834" i="1"/>
  <c r="D818" i="1"/>
  <c r="D802" i="1"/>
  <c r="D786" i="1"/>
  <c r="D770" i="1"/>
  <c r="D754" i="1"/>
  <c r="D1825" i="1"/>
  <c r="D1201" i="1"/>
  <c r="D1009" i="1"/>
  <c r="D432" i="1"/>
  <c r="D416" i="1"/>
  <c r="D1823" i="1"/>
  <c r="D1727" i="1"/>
  <c r="D1711" i="1"/>
  <c r="D1695" i="1"/>
  <c r="D1679" i="1"/>
  <c r="D1663" i="1"/>
  <c r="D1647" i="1"/>
  <c r="D1631" i="1"/>
  <c r="D1615" i="1"/>
  <c r="D1599" i="1"/>
  <c r="D1567" i="1"/>
  <c r="D1551" i="1"/>
  <c r="D1535" i="1"/>
  <c r="D1519" i="1"/>
  <c r="D1503" i="1"/>
  <c r="D1487" i="1"/>
  <c r="D543" i="1"/>
  <c r="D527" i="1"/>
  <c r="D511" i="1"/>
  <c r="D158" i="1"/>
  <c r="D1470" i="1"/>
  <c r="D782" i="1"/>
  <c r="D606" i="1"/>
  <c r="D590" i="1"/>
  <c r="D558" i="1"/>
  <c r="D1709" i="1"/>
  <c r="D717" i="1"/>
  <c r="D573" i="1"/>
  <c r="D2172" i="1"/>
  <c r="D2156" i="1"/>
  <c r="D1804" i="1"/>
  <c r="D828" i="1"/>
  <c r="D700" i="1"/>
  <c r="D652" i="1"/>
  <c r="D620" i="1"/>
  <c r="D2123" i="1"/>
  <c r="D827" i="1"/>
  <c r="D795" i="1"/>
  <c r="D763" i="1"/>
  <c r="D667" i="1"/>
  <c r="D651" i="1"/>
  <c r="D603" i="1"/>
  <c r="D747" i="1"/>
  <c r="D1354" i="1"/>
  <c r="D233" i="1"/>
  <c r="D217" i="1"/>
  <c r="D201" i="1"/>
  <c r="D185" i="1"/>
  <c r="D169" i="1"/>
  <c r="D153" i="1"/>
  <c r="D137" i="1"/>
  <c r="D41" i="1"/>
  <c r="D25" i="1"/>
  <c r="D9" i="1"/>
  <c r="D841" i="1"/>
  <c r="D473" i="1"/>
  <c r="D24" i="1"/>
  <c r="D327" i="1"/>
  <c r="D311" i="1"/>
  <c r="D295" i="1"/>
  <c r="D278" i="1"/>
  <c r="D262" i="1"/>
  <c r="D246" i="1"/>
  <c r="D229" i="1"/>
  <c r="D213" i="1"/>
  <c r="D197" i="1"/>
  <c r="D181" i="1"/>
  <c r="D165" i="1"/>
  <c r="D149" i="1"/>
  <c r="D133" i="1"/>
  <c r="D117" i="1"/>
  <c r="D101" i="1"/>
  <c r="D85" i="1"/>
  <c r="D69" i="1"/>
  <c r="D53" i="1"/>
  <c r="D37" i="1"/>
  <c r="D21" i="1"/>
  <c r="D5" i="1"/>
  <c r="D1733" i="1"/>
  <c r="D100" i="1"/>
  <c r="D84" i="1"/>
  <c r="D68" i="1"/>
  <c r="D52" i="1"/>
  <c r="D36" i="1"/>
  <c r="D20" i="1"/>
  <c r="D4" i="1"/>
  <c r="D241" i="1"/>
  <c r="D1811" i="1"/>
  <c r="D275" i="1"/>
  <c r="D259" i="1"/>
  <c r="D1698" i="1"/>
  <c r="D1682" i="1"/>
  <c r="D1666" i="1"/>
  <c r="D1346" i="1"/>
  <c r="D1330" i="1"/>
  <c r="D1314" i="1"/>
  <c r="D1298" i="1"/>
  <c r="D1250" i="1"/>
  <c r="D1234" i="1"/>
  <c r="D1058" i="1"/>
  <c r="D1026" i="1"/>
  <c r="D738" i="1"/>
  <c r="D722" i="1"/>
  <c r="D706" i="1"/>
  <c r="D690" i="1"/>
  <c r="D674" i="1"/>
  <c r="D658" i="1"/>
  <c r="D433" i="1"/>
  <c r="D417" i="1"/>
  <c r="D337" i="1"/>
  <c r="I241" i="1"/>
  <c r="G241" i="1"/>
  <c r="I225" i="1"/>
  <c r="J226" i="1"/>
  <c r="I209" i="1"/>
  <c r="I193" i="1"/>
  <c r="J194" i="1"/>
  <c r="I177" i="1"/>
  <c r="J178" i="1"/>
  <c r="I161" i="1"/>
  <c r="J162" i="1"/>
  <c r="I145" i="1"/>
  <c r="I129" i="1"/>
  <c r="I113" i="1"/>
  <c r="I97" i="1"/>
  <c r="I81" i="1"/>
  <c r="I65" i="1"/>
  <c r="I49" i="1"/>
  <c r="I33" i="1"/>
  <c r="I17" i="1"/>
  <c r="D400" i="1"/>
  <c r="D384" i="1"/>
  <c r="D368" i="1"/>
  <c r="D352" i="1"/>
  <c r="D336" i="1"/>
  <c r="D320" i="1"/>
  <c r="D304" i="1"/>
  <c r="D288" i="1"/>
  <c r="D272" i="1"/>
  <c r="D256" i="1"/>
  <c r="D239" i="1"/>
  <c r="D223" i="1"/>
  <c r="D207" i="1"/>
  <c r="D191" i="1"/>
  <c r="D175" i="1"/>
  <c r="D159" i="1"/>
  <c r="D143" i="1"/>
  <c r="D127" i="1"/>
  <c r="D111" i="1"/>
  <c r="D95" i="1"/>
  <c r="D79" i="1"/>
  <c r="D63" i="1"/>
  <c r="D47" i="1"/>
  <c r="D31" i="1"/>
  <c r="D15" i="1"/>
  <c r="I240" i="1"/>
  <c r="I224" i="1"/>
  <c r="I208" i="1"/>
  <c r="I192" i="1"/>
  <c r="I176" i="1"/>
  <c r="I160" i="1"/>
  <c r="I144" i="1"/>
  <c r="I128" i="1"/>
  <c r="J128" i="1"/>
  <c r="I112" i="1"/>
  <c r="I96" i="1"/>
  <c r="I80" i="1"/>
  <c r="I64" i="1"/>
  <c r="I48" i="1"/>
  <c r="I32" i="1"/>
  <c r="J32" i="1"/>
  <c r="I16" i="1"/>
  <c r="D1807" i="1"/>
  <c r="D1791" i="1"/>
  <c r="D1583" i="1"/>
  <c r="D1439" i="1"/>
  <c r="D719" i="1"/>
  <c r="D495" i="1"/>
  <c r="D1454" i="1"/>
  <c r="D1438" i="1"/>
  <c r="D1422" i="1"/>
  <c r="D1406" i="1"/>
  <c r="D1390" i="1"/>
  <c r="D286" i="1"/>
  <c r="D2253" i="1"/>
  <c r="D2157" i="1"/>
  <c r="D2141" i="1"/>
  <c r="D1357" i="1"/>
  <c r="D204" i="1"/>
  <c r="D2140" i="1"/>
  <c r="D11" i="1"/>
  <c r="F3" i="1"/>
  <c r="F16" i="1"/>
  <c r="F238" i="1"/>
  <c r="F222" i="1"/>
  <c r="F206" i="1"/>
  <c r="F190" i="1"/>
  <c r="F174" i="1"/>
  <c r="F158" i="1"/>
  <c r="F142" i="1"/>
  <c r="F126" i="1"/>
  <c r="F110" i="1"/>
  <c r="F94" i="1"/>
  <c r="F78" i="1"/>
  <c r="F62" i="1"/>
  <c r="F46" i="1"/>
  <c r="F30" i="1"/>
  <c r="F237" i="1"/>
  <c r="F221" i="1"/>
  <c r="F205" i="1"/>
  <c r="F189" i="1"/>
  <c r="F173" i="1"/>
  <c r="F157" i="1"/>
  <c r="F141" i="1"/>
  <c r="F125" i="1"/>
  <c r="F109" i="1"/>
  <c r="F93" i="1"/>
  <c r="F77" i="1"/>
  <c r="F61" i="1"/>
  <c r="F45" i="1"/>
  <c r="F29" i="1"/>
  <c r="F14" i="1"/>
  <c r="F13" i="1"/>
  <c r="J17" i="1"/>
  <c r="G144" i="1"/>
  <c r="J144" i="1"/>
  <c r="G225" i="1"/>
  <c r="J225" i="1"/>
  <c r="G160" i="1"/>
  <c r="J160" i="1"/>
  <c r="G17" i="1"/>
  <c r="J241" i="1"/>
  <c r="G209" i="1"/>
  <c r="J209" i="1"/>
  <c r="G176" i="1"/>
  <c r="J176" i="1"/>
  <c r="G33" i="1"/>
  <c r="J33" i="1"/>
  <c r="J18" i="1"/>
  <c r="G192" i="1"/>
  <c r="J192" i="1"/>
  <c r="G49" i="1"/>
  <c r="J49" i="1"/>
  <c r="J34" i="1"/>
  <c r="G208" i="1"/>
  <c r="J208" i="1"/>
  <c r="G65" i="1"/>
  <c r="J65" i="1"/>
  <c r="J50" i="1"/>
  <c r="G224" i="1"/>
  <c r="J224" i="1"/>
  <c r="G81" i="1"/>
  <c r="J81" i="1"/>
  <c r="J66" i="1"/>
  <c r="G240" i="1"/>
  <c r="J240" i="1"/>
  <c r="G97" i="1"/>
  <c r="J97" i="1"/>
  <c r="J82" i="1"/>
  <c r="J113" i="1"/>
  <c r="J98" i="1"/>
  <c r="G16" i="1"/>
  <c r="J16" i="1"/>
  <c r="G113" i="1"/>
  <c r="J114" i="1"/>
  <c r="G129" i="1"/>
  <c r="J129" i="1"/>
  <c r="J130" i="1"/>
  <c r="G48" i="1"/>
  <c r="J48" i="1"/>
  <c r="J145" i="1"/>
  <c r="J146" i="1"/>
  <c r="G64" i="1"/>
  <c r="J64" i="1"/>
  <c r="G145" i="1"/>
  <c r="G80" i="1"/>
  <c r="J80" i="1"/>
  <c r="G161" i="1"/>
  <c r="J161" i="1"/>
  <c r="G96" i="1"/>
  <c r="J96" i="1"/>
  <c r="G177" i="1"/>
  <c r="J177" i="1"/>
  <c r="G112" i="1"/>
  <c r="J112" i="1"/>
  <c r="G193" i="1"/>
  <c r="J193" i="1"/>
  <c r="J210" i="1"/>
  <c r="G128" i="1"/>
  <c r="G32" i="1"/>
  <c r="AX2" i="1"/>
  <c r="AY5" i="1"/>
  <c r="AY19" i="1"/>
  <c r="AY22" i="1"/>
  <c r="AY23" i="1"/>
  <c r="AZ23" i="1"/>
  <c r="AY24" i="1"/>
  <c r="AY28" i="1"/>
  <c r="AY29" i="1"/>
  <c r="AZ29" i="1"/>
  <c r="AY30" i="1"/>
  <c r="AZ30" i="1"/>
  <c r="AY31" i="1"/>
  <c r="AY33" i="1"/>
  <c r="AY34" i="1"/>
  <c r="AY37" i="1"/>
  <c r="AY38" i="1"/>
  <c r="AY40" i="1"/>
  <c r="AY41" i="1"/>
  <c r="AY42" i="1"/>
  <c r="AY43" i="1"/>
  <c r="AZ43" i="1"/>
  <c r="AY44" i="1"/>
  <c r="AZ44" i="1"/>
  <c r="AY45" i="1"/>
  <c r="AZ45" i="1"/>
  <c r="AY46" i="1"/>
  <c r="AZ46" i="1"/>
  <c r="AY47" i="1"/>
  <c r="AY48" i="1"/>
  <c r="AY49" i="1"/>
  <c r="AY50" i="1"/>
  <c r="AZ50" i="1"/>
  <c r="AY51" i="1"/>
  <c r="AY52" i="1"/>
  <c r="AY53" i="1"/>
  <c r="AY54" i="1"/>
  <c r="AY55" i="1"/>
  <c r="AY56" i="1"/>
  <c r="AY57" i="1"/>
  <c r="AY58" i="1"/>
  <c r="AY59" i="1"/>
  <c r="AZ59" i="1"/>
  <c r="AY60" i="1"/>
  <c r="AZ60" i="1"/>
  <c r="AY61" i="1"/>
  <c r="AZ61" i="1"/>
  <c r="AY62" i="1"/>
  <c r="AZ62" i="1"/>
  <c r="AY63" i="1"/>
  <c r="AY64" i="1"/>
  <c r="AY65" i="1"/>
  <c r="AY66" i="1"/>
  <c r="AZ66" i="1"/>
  <c r="AY67" i="1"/>
  <c r="AY68" i="1"/>
  <c r="AY69" i="1"/>
  <c r="AY70" i="1"/>
  <c r="AY71" i="1"/>
  <c r="AY72" i="1"/>
  <c r="AY73" i="1"/>
  <c r="AY74" i="1"/>
  <c r="AY75" i="1"/>
  <c r="AZ75" i="1"/>
  <c r="AY76" i="1"/>
  <c r="AY77" i="1"/>
  <c r="AZ77" i="1"/>
  <c r="AY78" i="1"/>
  <c r="AZ78" i="1"/>
  <c r="AY79" i="1"/>
  <c r="AY80" i="1"/>
  <c r="AY81" i="1"/>
  <c r="AY82" i="1"/>
  <c r="AZ82" i="1"/>
  <c r="AY83" i="1"/>
  <c r="AY84" i="1"/>
  <c r="AY85" i="1"/>
  <c r="AY86" i="1"/>
  <c r="AY87" i="1"/>
  <c r="AY88" i="1"/>
  <c r="AY89" i="1"/>
  <c r="AY90" i="1"/>
  <c r="AZ90" i="1"/>
  <c r="AY91" i="1"/>
  <c r="AY92" i="1"/>
  <c r="AZ92" i="1"/>
  <c r="AY93" i="1"/>
  <c r="AZ93" i="1"/>
  <c r="AY94" i="1"/>
  <c r="AZ94" i="1"/>
  <c r="AY95" i="1"/>
  <c r="AY96" i="1"/>
  <c r="AY97" i="1"/>
  <c r="AY98" i="1"/>
  <c r="AZ98" i="1"/>
  <c r="AY99" i="1"/>
  <c r="AY100" i="1"/>
  <c r="AY101" i="1"/>
  <c r="AY102" i="1"/>
  <c r="AY103" i="1"/>
  <c r="AY104" i="1"/>
  <c r="AY105" i="1"/>
  <c r="AY106" i="1"/>
  <c r="AZ106" i="1"/>
  <c r="AY107" i="1"/>
  <c r="AY108" i="1"/>
  <c r="AZ108" i="1"/>
  <c r="AY109" i="1"/>
  <c r="AZ109" i="1"/>
  <c r="AY110" i="1"/>
  <c r="AZ110" i="1"/>
  <c r="AY111" i="1"/>
  <c r="AY112" i="1"/>
  <c r="AY113" i="1"/>
  <c r="AY114" i="1"/>
  <c r="AZ114" i="1"/>
  <c r="AY115" i="1"/>
  <c r="AY116" i="1"/>
  <c r="AY117" i="1"/>
  <c r="AY118" i="1"/>
  <c r="AY119" i="1"/>
  <c r="AY120" i="1"/>
  <c r="AZ120" i="1"/>
  <c r="AY121" i="1"/>
  <c r="AY122" i="1"/>
  <c r="AZ122" i="1"/>
  <c r="AY123" i="1"/>
  <c r="AY124" i="1"/>
  <c r="AZ124" i="1"/>
  <c r="AY125" i="1"/>
  <c r="AZ125" i="1"/>
  <c r="AY126" i="1"/>
  <c r="AZ126" i="1"/>
  <c r="AY127" i="1"/>
  <c r="AY128" i="1"/>
  <c r="AY129" i="1"/>
  <c r="AY130" i="1"/>
  <c r="AZ130" i="1"/>
  <c r="AY131" i="1"/>
  <c r="AY132" i="1"/>
  <c r="AY133" i="1"/>
  <c r="AY134" i="1"/>
  <c r="AY135" i="1"/>
  <c r="AY136" i="1"/>
  <c r="AZ136" i="1"/>
  <c r="AY137" i="1"/>
  <c r="AY138" i="1"/>
  <c r="AZ138" i="1"/>
  <c r="AY139" i="1"/>
  <c r="AY140" i="1"/>
  <c r="AZ140" i="1"/>
  <c r="AY141" i="1"/>
  <c r="AZ141" i="1"/>
  <c r="AY142" i="1"/>
  <c r="AZ142" i="1"/>
  <c r="AY143" i="1"/>
  <c r="AY144" i="1"/>
  <c r="AY145" i="1"/>
  <c r="AY146" i="1"/>
  <c r="AZ146" i="1"/>
  <c r="AY147" i="1"/>
  <c r="AY148" i="1"/>
  <c r="AY149" i="1"/>
  <c r="AZ149" i="1"/>
  <c r="AY150" i="1"/>
  <c r="AY151" i="1"/>
  <c r="AY152" i="1"/>
  <c r="AY153" i="1"/>
  <c r="AY154" i="1"/>
  <c r="AZ154" i="1"/>
  <c r="AY155" i="1"/>
  <c r="AY156" i="1"/>
  <c r="AZ156" i="1"/>
  <c r="AY157" i="1"/>
  <c r="AZ157" i="1"/>
  <c r="AY158" i="1"/>
  <c r="AZ158" i="1"/>
  <c r="AY159" i="1"/>
  <c r="AY160" i="1"/>
  <c r="AY161" i="1"/>
  <c r="AY162" i="1"/>
  <c r="AZ162" i="1"/>
  <c r="AY163" i="1"/>
  <c r="AY164" i="1"/>
  <c r="AY165" i="1"/>
  <c r="AZ165" i="1"/>
  <c r="AY166" i="1"/>
  <c r="AY167" i="1"/>
  <c r="AY168" i="1"/>
  <c r="AY169" i="1"/>
  <c r="AY170" i="1"/>
  <c r="AZ170" i="1"/>
  <c r="AY171" i="1"/>
  <c r="AY172" i="1"/>
  <c r="AZ172" i="1"/>
  <c r="AY173" i="1"/>
  <c r="AY174" i="1"/>
  <c r="AZ174" i="1"/>
  <c r="AY175" i="1"/>
  <c r="AY176" i="1"/>
  <c r="AY177" i="1"/>
  <c r="AY178" i="1"/>
  <c r="AZ178" i="1"/>
  <c r="AY179" i="1"/>
  <c r="AY180" i="1"/>
  <c r="AY181" i="1"/>
  <c r="AZ181" i="1"/>
  <c r="AY182" i="1"/>
  <c r="AY183" i="1"/>
  <c r="AY184" i="1"/>
  <c r="AY185" i="1"/>
  <c r="AY186" i="1"/>
  <c r="AZ186" i="1"/>
  <c r="AY187" i="1"/>
  <c r="AY188" i="1"/>
  <c r="AZ188" i="1"/>
  <c r="AY189" i="1"/>
  <c r="AZ189" i="1"/>
  <c r="AY190" i="1"/>
  <c r="AZ190" i="1"/>
  <c r="AY191" i="1"/>
  <c r="AY192" i="1"/>
  <c r="AY193" i="1"/>
  <c r="AY194" i="1"/>
  <c r="AZ194" i="1"/>
  <c r="AY195" i="1"/>
  <c r="AY196" i="1"/>
  <c r="AY197" i="1"/>
  <c r="AZ197" i="1"/>
  <c r="AY198" i="1"/>
  <c r="AY199" i="1"/>
  <c r="AY200" i="1"/>
  <c r="AZ200" i="1"/>
  <c r="AY201" i="1"/>
  <c r="AY202" i="1"/>
  <c r="AZ202" i="1"/>
  <c r="AY203" i="1"/>
  <c r="AY204" i="1"/>
  <c r="AZ204" i="1"/>
  <c r="AY205" i="1"/>
  <c r="AZ205" i="1"/>
  <c r="AY206" i="1"/>
  <c r="AZ206" i="1"/>
  <c r="AY207" i="1"/>
  <c r="AY208" i="1"/>
  <c r="AY209" i="1"/>
  <c r="AY210" i="1"/>
  <c r="AZ210" i="1"/>
  <c r="AY211" i="1"/>
  <c r="AY212" i="1"/>
  <c r="AY213" i="1"/>
  <c r="AZ213" i="1"/>
  <c r="AY214" i="1"/>
  <c r="AY215" i="1"/>
  <c r="AY216" i="1"/>
  <c r="AZ216" i="1"/>
  <c r="AY217" i="1"/>
  <c r="AY218" i="1"/>
  <c r="AZ218" i="1"/>
  <c r="AX3" i="1"/>
  <c r="AZ3" i="1"/>
  <c r="AJ3" i="1"/>
  <c r="AZ104" i="1"/>
  <c r="AZ88" i="1"/>
  <c r="AZ72" i="1"/>
  <c r="AZ56" i="1"/>
  <c r="AZ173" i="1"/>
  <c r="AZ76" i="1"/>
  <c r="AZ187" i="1"/>
  <c r="AY18" i="1"/>
  <c r="AZ74" i="1"/>
  <c r="AY17" i="1"/>
  <c r="AZ133" i="1"/>
  <c r="AZ117" i="1"/>
  <c r="AZ101" i="1"/>
  <c r="AZ85" i="1"/>
  <c r="AZ69" i="1"/>
  <c r="BC69" i="1"/>
  <c r="AZ53" i="1"/>
  <c r="AZ171" i="1"/>
  <c r="AZ155" i="1"/>
  <c r="AZ139" i="1"/>
  <c r="AZ123" i="1"/>
  <c r="AZ107" i="1"/>
  <c r="AZ91" i="1"/>
  <c r="AZ40" i="1"/>
  <c r="BA40" i="1"/>
  <c r="AY16" i="1"/>
  <c r="AZ16" i="1"/>
  <c r="BC16" i="1"/>
  <c r="AZ215" i="1"/>
  <c r="BA216" i="1"/>
  <c r="AZ199" i="1"/>
  <c r="AZ183" i="1"/>
  <c r="AZ167" i="1"/>
  <c r="BA167" i="1"/>
  <c r="AZ151" i="1"/>
  <c r="BC151" i="1"/>
  <c r="AZ135" i="1"/>
  <c r="BC135" i="1"/>
  <c r="AZ119" i="1"/>
  <c r="BC119" i="1"/>
  <c r="AZ103" i="1"/>
  <c r="BA103" i="1"/>
  <c r="AZ87" i="1"/>
  <c r="AZ71" i="1"/>
  <c r="AY39" i="1"/>
  <c r="AZ39" i="1"/>
  <c r="AY15" i="1"/>
  <c r="AZ198" i="1"/>
  <c r="BA198" i="1"/>
  <c r="AZ182" i="1"/>
  <c r="BA182" i="1"/>
  <c r="AZ166" i="1"/>
  <c r="AZ150" i="1"/>
  <c r="BA150" i="1"/>
  <c r="AZ134" i="1"/>
  <c r="BC134" i="1"/>
  <c r="AZ118" i="1"/>
  <c r="AZ102" i="1"/>
  <c r="BC102" i="1"/>
  <c r="AZ86" i="1"/>
  <c r="BA86" i="1"/>
  <c r="AZ70" i="1"/>
  <c r="BA70" i="1"/>
  <c r="AZ54" i="1"/>
  <c r="BA54" i="1"/>
  <c r="AR3" i="1"/>
  <c r="AK3" i="1"/>
  <c r="AY14" i="1"/>
  <c r="AY35" i="1"/>
  <c r="AY13" i="1"/>
  <c r="AZ34" i="1"/>
  <c r="AZ203" i="1"/>
  <c r="AZ214" i="1"/>
  <c r="BA214" i="1"/>
  <c r="AY12" i="1"/>
  <c r="AY32" i="1"/>
  <c r="AZ32" i="1"/>
  <c r="BA32" i="1"/>
  <c r="AY11" i="1"/>
  <c r="AZ208" i="1"/>
  <c r="BC208" i="1"/>
  <c r="AZ192" i="1"/>
  <c r="AZ176" i="1"/>
  <c r="AZ160" i="1"/>
  <c r="AZ144" i="1"/>
  <c r="BC144" i="1"/>
  <c r="AZ128" i="1"/>
  <c r="BC128" i="1"/>
  <c r="AZ112" i="1"/>
  <c r="BC112" i="1"/>
  <c r="AZ96" i="1"/>
  <c r="BC96" i="1"/>
  <c r="AZ80" i="1"/>
  <c r="AZ64" i="1"/>
  <c r="BC64" i="1"/>
  <c r="AZ48" i="1"/>
  <c r="BC48" i="1"/>
  <c r="AZ31" i="1"/>
  <c r="BA31" i="1"/>
  <c r="BC71" i="1"/>
  <c r="BC39" i="1"/>
  <c r="BC136" i="1"/>
  <c r="BA118" i="1"/>
  <c r="BC118" i="1"/>
  <c r="BA102" i="1"/>
  <c r="BC23" i="1"/>
  <c r="BC165" i="1"/>
  <c r="BC133" i="1"/>
  <c r="BC117" i="1"/>
  <c r="BC101" i="1"/>
  <c r="BC85" i="1"/>
  <c r="BC53" i="1"/>
  <c r="BC72" i="1"/>
  <c r="BC149" i="1"/>
  <c r="BC104" i="1"/>
  <c r="BC182" i="1"/>
  <c r="BC34" i="1"/>
  <c r="BC194" i="1"/>
  <c r="BC146" i="1"/>
  <c r="BC130" i="1"/>
  <c r="BC114" i="1"/>
  <c r="BC98" i="1"/>
  <c r="BC82" i="1"/>
  <c r="BC66" i="1"/>
  <c r="BC50" i="1"/>
  <c r="BA88" i="1"/>
  <c r="BC88" i="1"/>
  <c r="BC178" i="1"/>
  <c r="AZ209" i="1"/>
  <c r="AZ193" i="1"/>
  <c r="BA194" i="1"/>
  <c r="AZ177" i="1"/>
  <c r="BA200" i="1"/>
  <c r="BC200" i="1"/>
  <c r="BC197" i="1"/>
  <c r="BC80" i="1"/>
  <c r="BC31" i="1"/>
  <c r="BA183" i="1"/>
  <c r="BC183" i="1"/>
  <c r="BC162" i="1"/>
  <c r="AZ207" i="1"/>
  <c r="AZ191" i="1"/>
  <c r="AZ175" i="1"/>
  <c r="AZ159" i="1"/>
  <c r="AZ143" i="1"/>
  <c r="AZ127" i="1"/>
  <c r="AZ111" i="1"/>
  <c r="AZ95" i="1"/>
  <c r="AZ79" i="1"/>
  <c r="AZ63" i="1"/>
  <c r="AZ47" i="1"/>
  <c r="BA30" i="1"/>
  <c r="BC30" i="1"/>
  <c r="BC56" i="1"/>
  <c r="BA166" i="1"/>
  <c r="BC166" i="1"/>
  <c r="BA206" i="1"/>
  <c r="BC206" i="1"/>
  <c r="BA190" i="1"/>
  <c r="BC190" i="1"/>
  <c r="BA174" i="1"/>
  <c r="BC174" i="1"/>
  <c r="BA158" i="1"/>
  <c r="BC158" i="1"/>
  <c r="BA142" i="1"/>
  <c r="BC142" i="1"/>
  <c r="BA126" i="1"/>
  <c r="BC126" i="1"/>
  <c r="BA110" i="1"/>
  <c r="BC110" i="1"/>
  <c r="BA94" i="1"/>
  <c r="BC94" i="1"/>
  <c r="BA78" i="1"/>
  <c r="BC78" i="1"/>
  <c r="BA62" i="1"/>
  <c r="BC62" i="1"/>
  <c r="BA46" i="1"/>
  <c r="BC46" i="1"/>
  <c r="BC29" i="1"/>
  <c r="BC181" i="1"/>
  <c r="BA205" i="1"/>
  <c r="BC205" i="1"/>
  <c r="BA189" i="1"/>
  <c r="BC189" i="1"/>
  <c r="BA173" i="1"/>
  <c r="BC173" i="1"/>
  <c r="BA157" i="1"/>
  <c r="BC157" i="1"/>
  <c r="BA141" i="1"/>
  <c r="BC141" i="1"/>
  <c r="BA125" i="1"/>
  <c r="BC125" i="1"/>
  <c r="BA109" i="1"/>
  <c r="BC109" i="1"/>
  <c r="BA93" i="1"/>
  <c r="BC93" i="1"/>
  <c r="BA77" i="1"/>
  <c r="BC77" i="1"/>
  <c r="BA61" i="1"/>
  <c r="BC61" i="1"/>
  <c r="BA45" i="1"/>
  <c r="BC45" i="1"/>
  <c r="AY10" i="1"/>
  <c r="BA204" i="1"/>
  <c r="BC204" i="1"/>
  <c r="BA188" i="1"/>
  <c r="BC188" i="1"/>
  <c r="BA172" i="1"/>
  <c r="BC172" i="1"/>
  <c r="BA156" i="1"/>
  <c r="BC156" i="1"/>
  <c r="BA140" i="1"/>
  <c r="BC140" i="1"/>
  <c r="BA124" i="1"/>
  <c r="BC124" i="1"/>
  <c r="BA108" i="1"/>
  <c r="BC108" i="1"/>
  <c r="BA92" i="1"/>
  <c r="BC92" i="1"/>
  <c r="BA76" i="1"/>
  <c r="BC76" i="1"/>
  <c r="BA60" i="1"/>
  <c r="BC60" i="1"/>
  <c r="BA44" i="1"/>
  <c r="BC44" i="1"/>
  <c r="AY27" i="1"/>
  <c r="AY9" i="1"/>
  <c r="BA203" i="1"/>
  <c r="BC203" i="1"/>
  <c r="BA187" i="1"/>
  <c r="BC187" i="1"/>
  <c r="BA171" i="1"/>
  <c r="BC171" i="1"/>
  <c r="BA155" i="1"/>
  <c r="BC155" i="1"/>
  <c r="BA139" i="1"/>
  <c r="BC139" i="1"/>
  <c r="BA123" i="1"/>
  <c r="BC123" i="1"/>
  <c r="BA107" i="1"/>
  <c r="BC107" i="1"/>
  <c r="BA91" i="1"/>
  <c r="BC91" i="1"/>
  <c r="BA75" i="1"/>
  <c r="BC75" i="1"/>
  <c r="BC59" i="1"/>
  <c r="BC43" i="1"/>
  <c r="AY26" i="1"/>
  <c r="AY8" i="1"/>
  <c r="BC120" i="1"/>
  <c r="BA199" i="1"/>
  <c r="BC199" i="1"/>
  <c r="BC213" i="1"/>
  <c r="BC218" i="1"/>
  <c r="BC202" i="1"/>
  <c r="BC186" i="1"/>
  <c r="BC170" i="1"/>
  <c r="BC154" i="1"/>
  <c r="BC138" i="1"/>
  <c r="BC122" i="1"/>
  <c r="BC106" i="1"/>
  <c r="BC90" i="1"/>
  <c r="BC74" i="1"/>
  <c r="AZ58" i="1"/>
  <c r="AZ42" i="1"/>
  <c r="BA43" i="1"/>
  <c r="AY25" i="1"/>
  <c r="AZ25" i="1"/>
  <c r="AY7" i="1"/>
  <c r="BC216" i="1"/>
  <c r="BA210" i="1"/>
  <c r="BC210" i="1"/>
  <c r="AZ217" i="1"/>
  <c r="BA218" i="1"/>
  <c r="AZ201" i="1"/>
  <c r="AZ185" i="1"/>
  <c r="AZ169" i="1"/>
  <c r="BA170" i="1"/>
  <c r="AZ153" i="1"/>
  <c r="BA154" i="1"/>
  <c r="AZ137" i="1"/>
  <c r="BA138" i="1"/>
  <c r="AZ121" i="1"/>
  <c r="BA122" i="1"/>
  <c r="AZ105" i="1"/>
  <c r="BA106" i="1"/>
  <c r="AZ89" i="1"/>
  <c r="BA90" i="1"/>
  <c r="AZ73" i="1"/>
  <c r="AZ57" i="1"/>
  <c r="AZ41" i="1"/>
  <c r="AZ24" i="1"/>
  <c r="AZ161" i="1"/>
  <c r="BA162" i="1"/>
  <c r="AZ168" i="1"/>
  <c r="AY6" i="1"/>
  <c r="AZ6" i="1"/>
  <c r="AY21" i="1"/>
  <c r="AZ22" i="1"/>
  <c r="AY4" i="1"/>
  <c r="AZ4" i="1"/>
  <c r="AY36" i="1"/>
  <c r="AZ37" i="1"/>
  <c r="AY20" i="1"/>
  <c r="AZ20" i="1"/>
  <c r="AZ211" i="1"/>
  <c r="AZ195" i="1"/>
  <c r="AZ179" i="1"/>
  <c r="AZ163" i="1"/>
  <c r="AZ147" i="1"/>
  <c r="AZ131" i="1"/>
  <c r="AZ115" i="1"/>
  <c r="AZ99" i="1"/>
  <c r="AZ83" i="1"/>
  <c r="AZ67" i="1"/>
  <c r="AZ51" i="1"/>
  <c r="AZ35" i="1"/>
  <c r="AZ19" i="1"/>
  <c r="AZ145" i="1"/>
  <c r="AZ129" i="1"/>
  <c r="BA130" i="1"/>
  <c r="AZ113" i="1"/>
  <c r="BA114" i="1"/>
  <c r="AZ97" i="1"/>
  <c r="BA98" i="1"/>
  <c r="AZ81" i="1"/>
  <c r="BA82" i="1"/>
  <c r="AZ65" i="1"/>
  <c r="BA66" i="1"/>
  <c r="AZ49" i="1"/>
  <c r="BA50" i="1"/>
  <c r="AZ184" i="1"/>
  <c r="AZ152" i="1"/>
  <c r="AZ55" i="1"/>
  <c r="AL4" i="1"/>
  <c r="AL3" i="1"/>
  <c r="AZ38" i="1"/>
  <c r="BA39" i="1"/>
  <c r="AZ212" i="1"/>
  <c r="BA213" i="1"/>
  <c r="AZ196" i="1"/>
  <c r="AZ180" i="1"/>
  <c r="BA181" i="1"/>
  <c r="AZ164" i="1"/>
  <c r="AZ148" i="1"/>
  <c r="BA149" i="1"/>
  <c r="AZ132" i="1"/>
  <c r="AZ116" i="1"/>
  <c r="AZ100" i="1"/>
  <c r="BA101" i="1"/>
  <c r="AZ84" i="1"/>
  <c r="BA85" i="1"/>
  <c r="AZ68" i="1"/>
  <c r="AZ52" i="1"/>
  <c r="BA53" i="1"/>
  <c r="O251" i="1"/>
  <c r="O261" i="1"/>
  <c r="BA69" i="1"/>
  <c r="AZ8" i="1"/>
  <c r="BA136" i="1"/>
  <c r="BC103" i="1"/>
  <c r="BA119" i="1"/>
  <c r="AZ18" i="1"/>
  <c r="BC18" i="1"/>
  <c r="BC54" i="1"/>
  <c r="BA128" i="1"/>
  <c r="BC70" i="1"/>
  <c r="BA144" i="1"/>
  <c r="BA104" i="1"/>
  <c r="BC86" i="1"/>
  <c r="BA120" i="1"/>
  <c r="BC167" i="1"/>
  <c r="BA72" i="1"/>
  <c r="BA87" i="1"/>
  <c r="BA134" i="1"/>
  <c r="BC32" i="1"/>
  <c r="BC150" i="1"/>
  <c r="BA151" i="1"/>
  <c r="BA135" i="1"/>
  <c r="BC215" i="1"/>
  <c r="BC198" i="1"/>
  <c r="BA71" i="1"/>
  <c r="BC87" i="1"/>
  <c r="BC40" i="1"/>
  <c r="BA160" i="1"/>
  <c r="AZ17" i="1"/>
  <c r="BA18" i="1"/>
  <c r="BA112" i="1"/>
  <c r="BA176" i="1"/>
  <c r="AZ33" i="1"/>
  <c r="BA34" i="1"/>
  <c r="BA192" i="1"/>
  <c r="AM3" i="1"/>
  <c r="BC160" i="1"/>
  <c r="AM4" i="1"/>
  <c r="AM5" i="1"/>
  <c r="AZ14" i="1"/>
  <c r="BC14" i="1"/>
  <c r="AZ15" i="1"/>
  <c r="BA215" i="1"/>
  <c r="BC214" i="1"/>
  <c r="AZ10" i="1"/>
  <c r="BA208" i="1"/>
  <c r="BC176" i="1"/>
  <c r="AZ27" i="1"/>
  <c r="BC27" i="1"/>
  <c r="AZ12" i="1"/>
  <c r="BC12" i="1"/>
  <c r="BC192" i="1"/>
  <c r="AZ11" i="1"/>
  <c r="AZ13" i="1"/>
  <c r="BC22" i="1"/>
  <c r="BA201" i="1"/>
  <c r="BC201" i="1"/>
  <c r="BA23" i="1"/>
  <c r="BC6" i="1"/>
  <c r="BA145" i="1"/>
  <c r="BC145" i="1"/>
  <c r="BA168" i="1"/>
  <c r="BC168" i="1"/>
  <c r="BA212" i="1"/>
  <c r="BC212" i="1"/>
  <c r="BA47" i="1"/>
  <c r="BC47" i="1"/>
  <c r="BA63" i="1"/>
  <c r="BC63" i="1"/>
  <c r="BA24" i="1"/>
  <c r="BC24" i="1"/>
  <c r="BA79" i="1"/>
  <c r="BC79" i="1"/>
  <c r="BA185" i="1"/>
  <c r="BC185" i="1"/>
  <c r="BA19" i="1"/>
  <c r="BC19" i="1"/>
  <c r="BA51" i="1"/>
  <c r="BC51" i="1"/>
  <c r="BA52" i="1"/>
  <c r="BC52" i="1"/>
  <c r="BC8" i="1"/>
  <c r="BA95" i="1"/>
  <c r="BC95" i="1"/>
  <c r="BA177" i="1"/>
  <c r="BC177" i="1"/>
  <c r="BA196" i="1"/>
  <c r="BC196" i="1"/>
  <c r="BA217" i="1"/>
  <c r="BC217" i="1"/>
  <c r="BA161" i="1"/>
  <c r="BC161" i="1"/>
  <c r="BA55" i="1"/>
  <c r="BC55" i="1"/>
  <c r="BA17" i="1"/>
  <c r="BC17" i="1"/>
  <c r="BA131" i="1"/>
  <c r="BC131" i="1"/>
  <c r="BA57" i="1"/>
  <c r="BC57" i="1"/>
  <c r="AZ26" i="1"/>
  <c r="AZ28" i="1"/>
  <c r="BA111" i="1"/>
  <c r="BC111" i="1"/>
  <c r="BA48" i="1"/>
  <c r="BA193" i="1"/>
  <c r="BC193" i="1"/>
  <c r="BA68" i="1"/>
  <c r="BC68" i="1"/>
  <c r="BA84" i="1"/>
  <c r="BC84" i="1"/>
  <c r="BA147" i="1"/>
  <c r="BC147" i="1"/>
  <c r="BA73" i="1"/>
  <c r="BC73" i="1"/>
  <c r="BA127" i="1"/>
  <c r="BC127" i="1"/>
  <c r="BA209" i="1"/>
  <c r="BC209" i="1"/>
  <c r="BA35" i="1"/>
  <c r="BC35" i="1"/>
  <c r="AP3" i="1"/>
  <c r="BA49" i="1"/>
  <c r="BC49" i="1"/>
  <c r="BA163" i="1"/>
  <c r="BC163" i="1"/>
  <c r="BA89" i="1"/>
  <c r="BC89" i="1"/>
  <c r="BA25" i="1"/>
  <c r="BC25" i="1"/>
  <c r="BA143" i="1"/>
  <c r="BC143" i="1"/>
  <c r="BA64" i="1"/>
  <c r="BC4" i="1"/>
  <c r="BD4" i="1"/>
  <c r="BA100" i="1"/>
  <c r="BC100" i="1"/>
  <c r="BA116" i="1"/>
  <c r="BC116" i="1"/>
  <c r="BA65" i="1"/>
  <c r="BC65" i="1"/>
  <c r="BA179" i="1"/>
  <c r="BC179" i="1"/>
  <c r="BA105" i="1"/>
  <c r="BC105" i="1"/>
  <c r="BA42" i="1"/>
  <c r="BC42" i="1"/>
  <c r="BA159" i="1"/>
  <c r="BC159" i="1"/>
  <c r="BA178" i="1"/>
  <c r="BA117" i="1"/>
  <c r="BA132" i="1"/>
  <c r="BC132" i="1"/>
  <c r="BA81" i="1"/>
  <c r="BC81" i="1"/>
  <c r="BA195" i="1"/>
  <c r="BC195" i="1"/>
  <c r="BA121" i="1"/>
  <c r="BC121" i="1"/>
  <c r="BA58" i="1"/>
  <c r="BC58" i="1"/>
  <c r="BA186" i="1"/>
  <c r="BA59" i="1"/>
  <c r="BA175" i="1"/>
  <c r="BC175" i="1"/>
  <c r="BA80" i="1"/>
  <c r="BA38" i="1"/>
  <c r="BC38" i="1"/>
  <c r="BA41" i="1"/>
  <c r="BC41" i="1"/>
  <c r="BA148" i="1"/>
  <c r="BC148" i="1"/>
  <c r="BA97" i="1"/>
  <c r="BC97" i="1"/>
  <c r="BA211" i="1"/>
  <c r="BC211" i="1"/>
  <c r="BA137" i="1"/>
  <c r="BC137" i="1"/>
  <c r="BA191" i="1"/>
  <c r="BC191" i="1"/>
  <c r="BA133" i="1"/>
  <c r="AP4" i="1"/>
  <c r="BA83" i="1"/>
  <c r="BC83" i="1"/>
  <c r="BA152" i="1"/>
  <c r="BC152" i="1"/>
  <c r="BA115" i="1"/>
  <c r="BC115" i="1"/>
  <c r="BA164" i="1"/>
  <c r="BC164" i="1"/>
  <c r="BA113" i="1"/>
  <c r="BC113" i="1"/>
  <c r="BA20" i="1"/>
  <c r="BC20" i="1"/>
  <c r="BA153" i="1"/>
  <c r="BC153" i="1"/>
  <c r="BA74" i="1"/>
  <c r="BA202" i="1"/>
  <c r="BA207" i="1"/>
  <c r="BC207" i="1"/>
  <c r="BA96" i="1"/>
  <c r="BA197" i="1"/>
  <c r="BA67" i="1"/>
  <c r="BC67" i="1"/>
  <c r="AZ5" i="1"/>
  <c r="BA6" i="1"/>
  <c r="BA99" i="1"/>
  <c r="BC99" i="1"/>
  <c r="BA184" i="1"/>
  <c r="BC184" i="1"/>
  <c r="BA180" i="1"/>
  <c r="BC180" i="1"/>
  <c r="BA129" i="1"/>
  <c r="BC129" i="1"/>
  <c r="BC37" i="1"/>
  <c r="BA169" i="1"/>
  <c r="BC169" i="1"/>
  <c r="AZ9" i="1"/>
  <c r="BA56" i="1"/>
  <c r="BA146" i="1"/>
  <c r="BA165" i="1"/>
  <c r="AZ21" i="1"/>
  <c r="BA22" i="1"/>
  <c r="AZ36" i="1"/>
  <c r="BA37" i="1"/>
  <c r="AZ7" i="1"/>
  <c r="AO5" i="5"/>
  <c r="AP5" i="5"/>
  <c r="AN5" i="5"/>
  <c r="S61" i="1"/>
  <c r="S81" i="1"/>
  <c r="S60" i="1"/>
  <c r="S80" i="1"/>
  <c r="S100" i="1"/>
  <c r="S59" i="1"/>
  <c r="S79" i="1"/>
  <c r="S99" i="1"/>
  <c r="S58" i="1"/>
  <c r="S78" i="1"/>
  <c r="S57" i="1"/>
  <c r="S77" i="1"/>
  <c r="S56" i="1"/>
  <c r="S76" i="1"/>
  <c r="S55" i="1"/>
  <c r="S75" i="1"/>
  <c r="S54" i="1"/>
  <c r="S74" i="1"/>
  <c r="S53" i="1"/>
  <c r="S73" i="1"/>
  <c r="S52" i="1"/>
  <c r="S51" i="1"/>
  <c r="S50" i="1"/>
  <c r="S70" i="1"/>
  <c r="S49" i="1"/>
  <c r="S69" i="1"/>
  <c r="S48" i="1"/>
  <c r="S68" i="1"/>
  <c r="S47" i="1"/>
  <c r="S67" i="1"/>
  <c r="S46" i="1"/>
  <c r="S66" i="1"/>
  <c r="S45" i="1"/>
  <c r="S65" i="1"/>
  <c r="S44" i="1"/>
  <c r="S64" i="1"/>
  <c r="S84" i="1"/>
  <c r="S43" i="1"/>
  <c r="S63" i="1"/>
  <c r="S42" i="1"/>
  <c r="S62" i="1"/>
  <c r="B44" i="5"/>
  <c r="B45" i="5"/>
  <c r="B46" i="5"/>
  <c r="B47" i="5"/>
  <c r="B48" i="5"/>
  <c r="B68" i="5"/>
  <c r="B88" i="5"/>
  <c r="B49" i="5"/>
  <c r="B50" i="5"/>
  <c r="B70" i="5"/>
  <c r="B51" i="5"/>
  <c r="B52" i="5"/>
  <c r="B72" i="5"/>
  <c r="B53" i="5"/>
  <c r="B54" i="5"/>
  <c r="B55" i="5"/>
  <c r="B56" i="5"/>
  <c r="B57" i="5"/>
  <c r="B58" i="5"/>
  <c r="B59" i="5"/>
  <c r="B60" i="5"/>
  <c r="B61" i="5"/>
  <c r="B62" i="5"/>
  <c r="B43" i="5"/>
  <c r="AF6" i="3"/>
  <c r="AG6" i="3"/>
  <c r="AF7" i="3"/>
  <c r="AG7" i="3"/>
  <c r="AF8" i="3"/>
  <c r="AG8" i="3"/>
  <c r="AF9" i="3"/>
  <c r="AG9" i="3"/>
  <c r="AF10" i="3"/>
  <c r="AG10" i="3"/>
  <c r="AF11" i="3"/>
  <c r="AG11" i="3"/>
  <c r="AF12" i="3"/>
  <c r="AG12" i="3"/>
  <c r="AF13" i="3"/>
  <c r="AG13" i="3"/>
  <c r="AF14" i="3"/>
  <c r="AG14" i="3"/>
  <c r="AF15" i="3"/>
  <c r="AG15" i="3"/>
  <c r="AF16" i="3"/>
  <c r="AG16" i="3"/>
  <c r="AF17" i="3"/>
  <c r="AG17" i="3"/>
  <c r="AF18" i="3"/>
  <c r="AG18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6" i="3"/>
  <c r="AJ9" i="5"/>
  <c r="AK9" i="5"/>
  <c r="AI9" i="5"/>
  <c r="AJ5" i="5"/>
  <c r="AK5" i="5"/>
  <c r="AI5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2" i="4"/>
  <c r="X2" i="1"/>
  <c r="F3" i="2"/>
  <c r="I3" i="2"/>
  <c r="G3" i="2"/>
  <c r="J3" i="2"/>
  <c r="H3" i="2"/>
  <c r="K3" i="2"/>
  <c r="F4" i="2"/>
  <c r="I4" i="2"/>
  <c r="G4" i="2"/>
  <c r="J4" i="2"/>
  <c r="H4" i="2"/>
  <c r="K4" i="2"/>
  <c r="F5" i="2"/>
  <c r="I5" i="2"/>
  <c r="G5" i="2"/>
  <c r="J5" i="2"/>
  <c r="H5" i="2"/>
  <c r="K5" i="2"/>
  <c r="F6" i="2"/>
  <c r="I6" i="2"/>
  <c r="G6" i="2"/>
  <c r="J6" i="2"/>
  <c r="H6" i="2"/>
  <c r="K6" i="2"/>
  <c r="F7" i="2"/>
  <c r="I7" i="2"/>
  <c r="G7" i="2"/>
  <c r="J7" i="2"/>
  <c r="H7" i="2"/>
  <c r="K7" i="2"/>
  <c r="F8" i="2"/>
  <c r="I8" i="2"/>
  <c r="G8" i="2"/>
  <c r="J8" i="2"/>
  <c r="H8" i="2"/>
  <c r="K8" i="2"/>
  <c r="F9" i="2"/>
  <c r="I9" i="2"/>
  <c r="G9" i="2"/>
  <c r="J9" i="2"/>
  <c r="H9" i="2"/>
  <c r="K9" i="2"/>
  <c r="F10" i="2"/>
  <c r="I10" i="2"/>
  <c r="G10" i="2"/>
  <c r="J10" i="2"/>
  <c r="H10" i="2"/>
  <c r="K10" i="2"/>
  <c r="F11" i="2"/>
  <c r="I11" i="2"/>
  <c r="G11" i="2"/>
  <c r="J11" i="2"/>
  <c r="H11" i="2"/>
  <c r="K11" i="2"/>
  <c r="F12" i="2"/>
  <c r="I12" i="2"/>
  <c r="G12" i="2"/>
  <c r="J12" i="2"/>
  <c r="H12" i="2"/>
  <c r="K12" i="2"/>
  <c r="F13" i="2"/>
  <c r="I13" i="2"/>
  <c r="G13" i="2"/>
  <c r="J13" i="2"/>
  <c r="H13" i="2"/>
  <c r="K13" i="2"/>
  <c r="F14" i="2"/>
  <c r="I14" i="2"/>
  <c r="G14" i="2"/>
  <c r="J14" i="2"/>
  <c r="H14" i="2"/>
  <c r="K14" i="2"/>
  <c r="F15" i="2"/>
  <c r="I15" i="2"/>
  <c r="G15" i="2"/>
  <c r="J15" i="2"/>
  <c r="H15" i="2"/>
  <c r="K15" i="2"/>
  <c r="F16" i="2"/>
  <c r="I16" i="2"/>
  <c r="G16" i="2"/>
  <c r="J16" i="2"/>
  <c r="H16" i="2"/>
  <c r="K16" i="2"/>
  <c r="F17" i="2"/>
  <c r="I17" i="2"/>
  <c r="G17" i="2"/>
  <c r="J17" i="2"/>
  <c r="H17" i="2"/>
  <c r="K17" i="2"/>
  <c r="F18" i="2"/>
  <c r="I18" i="2"/>
  <c r="G18" i="2"/>
  <c r="J18" i="2"/>
  <c r="H18" i="2"/>
  <c r="K18" i="2"/>
  <c r="F19" i="2"/>
  <c r="I19" i="2"/>
  <c r="G19" i="2"/>
  <c r="J19" i="2"/>
  <c r="H19" i="2"/>
  <c r="K19" i="2"/>
  <c r="F20" i="2"/>
  <c r="I20" i="2"/>
  <c r="G20" i="2"/>
  <c r="J20" i="2"/>
  <c r="H20" i="2"/>
  <c r="K20" i="2"/>
  <c r="F21" i="2"/>
  <c r="I21" i="2"/>
  <c r="G21" i="2"/>
  <c r="J21" i="2"/>
  <c r="H21" i="2"/>
  <c r="K21" i="2"/>
  <c r="F22" i="2"/>
  <c r="I22" i="2"/>
  <c r="G22" i="2"/>
  <c r="J22" i="2"/>
  <c r="H22" i="2"/>
  <c r="K22" i="2"/>
  <c r="F23" i="2"/>
  <c r="I23" i="2"/>
  <c r="G23" i="2"/>
  <c r="J23" i="2"/>
  <c r="H23" i="2"/>
  <c r="K23" i="2"/>
  <c r="F24" i="2"/>
  <c r="I24" i="2"/>
  <c r="G24" i="2"/>
  <c r="J24" i="2"/>
  <c r="H24" i="2"/>
  <c r="K24" i="2"/>
  <c r="F25" i="2"/>
  <c r="I25" i="2"/>
  <c r="G25" i="2"/>
  <c r="J25" i="2"/>
  <c r="H25" i="2"/>
  <c r="K25" i="2"/>
  <c r="F26" i="2"/>
  <c r="I26" i="2"/>
  <c r="G26" i="2"/>
  <c r="J26" i="2"/>
  <c r="H26" i="2"/>
  <c r="K26" i="2"/>
  <c r="F27" i="2"/>
  <c r="I27" i="2"/>
  <c r="G27" i="2"/>
  <c r="J27" i="2"/>
  <c r="H27" i="2"/>
  <c r="K27" i="2"/>
  <c r="F28" i="2"/>
  <c r="I28" i="2"/>
  <c r="G28" i="2"/>
  <c r="J28" i="2"/>
  <c r="H28" i="2"/>
  <c r="K28" i="2"/>
  <c r="F29" i="2"/>
  <c r="I29" i="2"/>
  <c r="G29" i="2"/>
  <c r="J29" i="2"/>
  <c r="H29" i="2"/>
  <c r="K29" i="2"/>
  <c r="F30" i="2"/>
  <c r="I30" i="2"/>
  <c r="G30" i="2"/>
  <c r="J30" i="2"/>
  <c r="H30" i="2"/>
  <c r="K30" i="2"/>
  <c r="F31" i="2"/>
  <c r="I31" i="2"/>
  <c r="G31" i="2"/>
  <c r="J31" i="2"/>
  <c r="H31" i="2"/>
  <c r="K31" i="2"/>
  <c r="F32" i="2"/>
  <c r="I32" i="2"/>
  <c r="G32" i="2"/>
  <c r="J32" i="2"/>
  <c r="H32" i="2"/>
  <c r="K32" i="2"/>
  <c r="F33" i="2"/>
  <c r="I33" i="2"/>
  <c r="G33" i="2"/>
  <c r="J33" i="2"/>
  <c r="H33" i="2"/>
  <c r="K33" i="2"/>
  <c r="F34" i="2"/>
  <c r="I34" i="2"/>
  <c r="G34" i="2"/>
  <c r="J34" i="2"/>
  <c r="H34" i="2"/>
  <c r="K34" i="2"/>
  <c r="F35" i="2"/>
  <c r="I35" i="2"/>
  <c r="G35" i="2"/>
  <c r="J35" i="2"/>
  <c r="H35" i="2"/>
  <c r="K35" i="2"/>
  <c r="F36" i="2"/>
  <c r="I36" i="2"/>
  <c r="G36" i="2"/>
  <c r="J36" i="2"/>
  <c r="H36" i="2"/>
  <c r="K36" i="2"/>
  <c r="F37" i="2"/>
  <c r="I37" i="2"/>
  <c r="G37" i="2"/>
  <c r="J37" i="2"/>
  <c r="H37" i="2"/>
  <c r="K37" i="2"/>
  <c r="F38" i="2"/>
  <c r="I38" i="2"/>
  <c r="G38" i="2"/>
  <c r="J38" i="2"/>
  <c r="H38" i="2"/>
  <c r="K38" i="2"/>
  <c r="F39" i="2"/>
  <c r="I39" i="2"/>
  <c r="G39" i="2"/>
  <c r="J39" i="2"/>
  <c r="H39" i="2"/>
  <c r="K39" i="2"/>
  <c r="F40" i="2"/>
  <c r="I40" i="2"/>
  <c r="G40" i="2"/>
  <c r="J40" i="2"/>
  <c r="H40" i="2"/>
  <c r="K40" i="2"/>
  <c r="F41" i="2"/>
  <c r="I41" i="2"/>
  <c r="G41" i="2"/>
  <c r="J41" i="2"/>
  <c r="H41" i="2"/>
  <c r="K41" i="2"/>
  <c r="F42" i="2"/>
  <c r="I42" i="2"/>
  <c r="G42" i="2"/>
  <c r="J42" i="2"/>
  <c r="H42" i="2"/>
  <c r="K42" i="2"/>
  <c r="F43" i="2"/>
  <c r="I43" i="2"/>
  <c r="G43" i="2"/>
  <c r="J43" i="2"/>
  <c r="H43" i="2"/>
  <c r="K43" i="2"/>
  <c r="F44" i="2"/>
  <c r="I44" i="2"/>
  <c r="G44" i="2"/>
  <c r="J44" i="2"/>
  <c r="H44" i="2"/>
  <c r="K44" i="2"/>
  <c r="F45" i="2"/>
  <c r="I45" i="2"/>
  <c r="G45" i="2"/>
  <c r="J45" i="2"/>
  <c r="H45" i="2"/>
  <c r="K45" i="2"/>
  <c r="F46" i="2"/>
  <c r="I46" i="2"/>
  <c r="G46" i="2"/>
  <c r="J46" i="2"/>
  <c r="H46" i="2"/>
  <c r="K46" i="2"/>
  <c r="F47" i="2"/>
  <c r="I47" i="2"/>
  <c r="G47" i="2"/>
  <c r="J47" i="2"/>
  <c r="H47" i="2"/>
  <c r="K47" i="2"/>
  <c r="F48" i="2"/>
  <c r="I48" i="2"/>
  <c r="G48" i="2"/>
  <c r="J48" i="2"/>
  <c r="H48" i="2"/>
  <c r="K48" i="2"/>
  <c r="F49" i="2"/>
  <c r="I49" i="2"/>
  <c r="G49" i="2"/>
  <c r="J49" i="2"/>
  <c r="H49" i="2"/>
  <c r="K49" i="2"/>
  <c r="F50" i="2"/>
  <c r="I50" i="2"/>
  <c r="G50" i="2"/>
  <c r="J50" i="2"/>
  <c r="H50" i="2"/>
  <c r="K50" i="2"/>
  <c r="F51" i="2"/>
  <c r="I51" i="2"/>
  <c r="G51" i="2"/>
  <c r="J51" i="2"/>
  <c r="H51" i="2"/>
  <c r="K51" i="2"/>
  <c r="F52" i="2"/>
  <c r="I52" i="2"/>
  <c r="G52" i="2"/>
  <c r="J52" i="2"/>
  <c r="H52" i="2"/>
  <c r="K52" i="2"/>
  <c r="F53" i="2"/>
  <c r="I53" i="2"/>
  <c r="G53" i="2"/>
  <c r="J53" i="2"/>
  <c r="H53" i="2"/>
  <c r="K53" i="2"/>
  <c r="F54" i="2"/>
  <c r="I54" i="2"/>
  <c r="G54" i="2"/>
  <c r="J54" i="2"/>
  <c r="H54" i="2"/>
  <c r="K54" i="2"/>
  <c r="F55" i="2"/>
  <c r="I55" i="2"/>
  <c r="G55" i="2"/>
  <c r="J55" i="2"/>
  <c r="H55" i="2"/>
  <c r="K55" i="2"/>
  <c r="F56" i="2"/>
  <c r="I56" i="2"/>
  <c r="G56" i="2"/>
  <c r="J56" i="2"/>
  <c r="H56" i="2"/>
  <c r="K56" i="2"/>
  <c r="F57" i="2"/>
  <c r="I57" i="2"/>
  <c r="G57" i="2"/>
  <c r="J57" i="2"/>
  <c r="H57" i="2"/>
  <c r="K57" i="2"/>
  <c r="F58" i="2"/>
  <c r="I58" i="2"/>
  <c r="G58" i="2"/>
  <c r="J58" i="2"/>
  <c r="H58" i="2"/>
  <c r="K58" i="2"/>
  <c r="F59" i="2"/>
  <c r="I59" i="2"/>
  <c r="G59" i="2"/>
  <c r="J59" i="2"/>
  <c r="H59" i="2"/>
  <c r="K59" i="2"/>
  <c r="F60" i="2"/>
  <c r="I60" i="2"/>
  <c r="G60" i="2"/>
  <c r="J60" i="2"/>
  <c r="H60" i="2"/>
  <c r="K60" i="2"/>
  <c r="F61" i="2"/>
  <c r="I61" i="2"/>
  <c r="G61" i="2"/>
  <c r="J61" i="2"/>
  <c r="H61" i="2"/>
  <c r="K61" i="2"/>
  <c r="F62" i="2"/>
  <c r="I62" i="2"/>
  <c r="G62" i="2"/>
  <c r="J62" i="2"/>
  <c r="H62" i="2"/>
  <c r="K62" i="2"/>
  <c r="F63" i="2"/>
  <c r="I63" i="2"/>
  <c r="G63" i="2"/>
  <c r="J63" i="2"/>
  <c r="H63" i="2"/>
  <c r="K63" i="2"/>
  <c r="F64" i="2"/>
  <c r="I64" i="2"/>
  <c r="G64" i="2"/>
  <c r="J64" i="2"/>
  <c r="H64" i="2"/>
  <c r="K64" i="2"/>
  <c r="F65" i="2"/>
  <c r="I65" i="2"/>
  <c r="G65" i="2"/>
  <c r="J65" i="2"/>
  <c r="H65" i="2"/>
  <c r="K65" i="2"/>
  <c r="F66" i="2"/>
  <c r="I66" i="2"/>
  <c r="G66" i="2"/>
  <c r="J66" i="2"/>
  <c r="H66" i="2"/>
  <c r="K66" i="2"/>
  <c r="F67" i="2"/>
  <c r="I67" i="2"/>
  <c r="G67" i="2"/>
  <c r="J67" i="2"/>
  <c r="H67" i="2"/>
  <c r="K67" i="2"/>
  <c r="F68" i="2"/>
  <c r="I68" i="2"/>
  <c r="G68" i="2"/>
  <c r="J68" i="2"/>
  <c r="H68" i="2"/>
  <c r="K68" i="2"/>
  <c r="F69" i="2"/>
  <c r="I69" i="2"/>
  <c r="G69" i="2"/>
  <c r="J69" i="2"/>
  <c r="H69" i="2"/>
  <c r="K69" i="2"/>
  <c r="F70" i="2"/>
  <c r="I70" i="2"/>
  <c r="G70" i="2"/>
  <c r="J70" i="2"/>
  <c r="H70" i="2"/>
  <c r="K70" i="2"/>
  <c r="F71" i="2"/>
  <c r="I71" i="2"/>
  <c r="G71" i="2"/>
  <c r="J71" i="2"/>
  <c r="H71" i="2"/>
  <c r="K71" i="2"/>
  <c r="F72" i="2"/>
  <c r="I72" i="2"/>
  <c r="G72" i="2"/>
  <c r="J72" i="2"/>
  <c r="H72" i="2"/>
  <c r="K72" i="2"/>
  <c r="F73" i="2"/>
  <c r="I73" i="2"/>
  <c r="G73" i="2"/>
  <c r="J73" i="2"/>
  <c r="H73" i="2"/>
  <c r="K73" i="2"/>
  <c r="F74" i="2"/>
  <c r="I74" i="2"/>
  <c r="G74" i="2"/>
  <c r="J74" i="2"/>
  <c r="H74" i="2"/>
  <c r="K74" i="2"/>
  <c r="F75" i="2"/>
  <c r="I75" i="2"/>
  <c r="G75" i="2"/>
  <c r="J75" i="2"/>
  <c r="H75" i="2"/>
  <c r="K75" i="2"/>
  <c r="F76" i="2"/>
  <c r="I76" i="2"/>
  <c r="G76" i="2"/>
  <c r="J76" i="2"/>
  <c r="H76" i="2"/>
  <c r="K76" i="2"/>
  <c r="F77" i="2"/>
  <c r="I77" i="2"/>
  <c r="G77" i="2"/>
  <c r="J77" i="2"/>
  <c r="H77" i="2"/>
  <c r="K77" i="2"/>
  <c r="F78" i="2"/>
  <c r="I78" i="2"/>
  <c r="G78" i="2"/>
  <c r="J78" i="2"/>
  <c r="H78" i="2"/>
  <c r="K78" i="2"/>
  <c r="F79" i="2"/>
  <c r="I79" i="2"/>
  <c r="G79" i="2"/>
  <c r="J79" i="2"/>
  <c r="H79" i="2"/>
  <c r="K79" i="2"/>
  <c r="F80" i="2"/>
  <c r="I80" i="2"/>
  <c r="G80" i="2"/>
  <c r="J80" i="2"/>
  <c r="H80" i="2"/>
  <c r="K80" i="2"/>
  <c r="F81" i="2"/>
  <c r="I81" i="2"/>
  <c r="G81" i="2"/>
  <c r="J81" i="2"/>
  <c r="H81" i="2"/>
  <c r="K81" i="2"/>
  <c r="F82" i="2"/>
  <c r="I82" i="2"/>
  <c r="G82" i="2"/>
  <c r="J82" i="2"/>
  <c r="H82" i="2"/>
  <c r="K82" i="2"/>
  <c r="F83" i="2"/>
  <c r="I83" i="2"/>
  <c r="G83" i="2"/>
  <c r="J83" i="2"/>
  <c r="H83" i="2"/>
  <c r="K83" i="2"/>
  <c r="F84" i="2"/>
  <c r="I84" i="2"/>
  <c r="G84" i="2"/>
  <c r="J84" i="2"/>
  <c r="H84" i="2"/>
  <c r="K84" i="2"/>
  <c r="F85" i="2"/>
  <c r="I85" i="2"/>
  <c r="G85" i="2"/>
  <c r="J85" i="2"/>
  <c r="H85" i="2"/>
  <c r="K85" i="2"/>
  <c r="F86" i="2"/>
  <c r="I86" i="2"/>
  <c r="G86" i="2"/>
  <c r="J86" i="2"/>
  <c r="H86" i="2"/>
  <c r="K86" i="2"/>
  <c r="F87" i="2"/>
  <c r="I87" i="2"/>
  <c r="G87" i="2"/>
  <c r="J87" i="2"/>
  <c r="H87" i="2"/>
  <c r="K87" i="2"/>
  <c r="F88" i="2"/>
  <c r="I88" i="2"/>
  <c r="G88" i="2"/>
  <c r="J88" i="2"/>
  <c r="H88" i="2"/>
  <c r="K88" i="2"/>
  <c r="F89" i="2"/>
  <c r="I89" i="2"/>
  <c r="G89" i="2"/>
  <c r="J89" i="2"/>
  <c r="H89" i="2"/>
  <c r="K89" i="2"/>
  <c r="F90" i="2"/>
  <c r="I90" i="2"/>
  <c r="G90" i="2"/>
  <c r="J90" i="2"/>
  <c r="H90" i="2"/>
  <c r="K90" i="2"/>
  <c r="F91" i="2"/>
  <c r="I91" i="2"/>
  <c r="G91" i="2"/>
  <c r="J91" i="2"/>
  <c r="H91" i="2"/>
  <c r="K91" i="2"/>
  <c r="F92" i="2"/>
  <c r="I92" i="2"/>
  <c r="G92" i="2"/>
  <c r="J92" i="2"/>
  <c r="H92" i="2"/>
  <c r="K92" i="2"/>
  <c r="F93" i="2"/>
  <c r="I93" i="2"/>
  <c r="G93" i="2"/>
  <c r="J93" i="2"/>
  <c r="H93" i="2"/>
  <c r="K93" i="2"/>
  <c r="F94" i="2"/>
  <c r="I94" i="2"/>
  <c r="G94" i="2"/>
  <c r="J94" i="2"/>
  <c r="H94" i="2"/>
  <c r="K94" i="2"/>
  <c r="F95" i="2"/>
  <c r="I95" i="2"/>
  <c r="G95" i="2"/>
  <c r="J95" i="2"/>
  <c r="H95" i="2"/>
  <c r="K95" i="2"/>
  <c r="F96" i="2"/>
  <c r="I96" i="2"/>
  <c r="G96" i="2"/>
  <c r="J96" i="2"/>
  <c r="H96" i="2"/>
  <c r="K96" i="2"/>
  <c r="F97" i="2"/>
  <c r="I97" i="2"/>
  <c r="G97" i="2"/>
  <c r="J97" i="2"/>
  <c r="H97" i="2"/>
  <c r="K97" i="2"/>
  <c r="F98" i="2"/>
  <c r="I98" i="2"/>
  <c r="G98" i="2"/>
  <c r="J98" i="2"/>
  <c r="H98" i="2"/>
  <c r="K98" i="2"/>
  <c r="F99" i="2"/>
  <c r="I99" i="2"/>
  <c r="G99" i="2"/>
  <c r="J99" i="2"/>
  <c r="H99" i="2"/>
  <c r="K99" i="2"/>
  <c r="F100" i="2"/>
  <c r="I100" i="2"/>
  <c r="G100" i="2"/>
  <c r="J100" i="2"/>
  <c r="H100" i="2"/>
  <c r="K100" i="2"/>
  <c r="F101" i="2"/>
  <c r="I101" i="2"/>
  <c r="G101" i="2"/>
  <c r="J101" i="2"/>
  <c r="H101" i="2"/>
  <c r="K101" i="2"/>
  <c r="F102" i="2"/>
  <c r="I102" i="2"/>
  <c r="G102" i="2"/>
  <c r="J102" i="2"/>
  <c r="H102" i="2"/>
  <c r="K102" i="2"/>
  <c r="F103" i="2"/>
  <c r="I103" i="2"/>
  <c r="G103" i="2"/>
  <c r="J103" i="2"/>
  <c r="H103" i="2"/>
  <c r="K103" i="2"/>
  <c r="F104" i="2"/>
  <c r="I104" i="2"/>
  <c r="G104" i="2"/>
  <c r="J104" i="2"/>
  <c r="H104" i="2"/>
  <c r="K104" i="2"/>
  <c r="F105" i="2"/>
  <c r="I105" i="2"/>
  <c r="G105" i="2"/>
  <c r="J105" i="2"/>
  <c r="H105" i="2"/>
  <c r="K105" i="2"/>
  <c r="F106" i="2"/>
  <c r="I106" i="2"/>
  <c r="G106" i="2"/>
  <c r="J106" i="2"/>
  <c r="H106" i="2"/>
  <c r="K106" i="2"/>
  <c r="F107" i="2"/>
  <c r="I107" i="2"/>
  <c r="G107" i="2"/>
  <c r="J107" i="2"/>
  <c r="H107" i="2"/>
  <c r="K107" i="2"/>
  <c r="F108" i="2"/>
  <c r="I108" i="2"/>
  <c r="G108" i="2"/>
  <c r="J108" i="2"/>
  <c r="H108" i="2"/>
  <c r="K108" i="2"/>
  <c r="F109" i="2"/>
  <c r="I109" i="2"/>
  <c r="G109" i="2"/>
  <c r="J109" i="2"/>
  <c r="H109" i="2"/>
  <c r="K109" i="2"/>
  <c r="F110" i="2"/>
  <c r="I110" i="2"/>
  <c r="G110" i="2"/>
  <c r="J110" i="2"/>
  <c r="H110" i="2"/>
  <c r="K110" i="2"/>
  <c r="F111" i="2"/>
  <c r="I111" i="2"/>
  <c r="G111" i="2"/>
  <c r="J111" i="2"/>
  <c r="H111" i="2"/>
  <c r="K111" i="2"/>
  <c r="F112" i="2"/>
  <c r="I112" i="2"/>
  <c r="G112" i="2"/>
  <c r="J112" i="2"/>
  <c r="H112" i="2"/>
  <c r="K112" i="2"/>
  <c r="F113" i="2"/>
  <c r="I113" i="2"/>
  <c r="G113" i="2"/>
  <c r="J113" i="2"/>
  <c r="H113" i="2"/>
  <c r="K113" i="2"/>
  <c r="F114" i="2"/>
  <c r="I114" i="2"/>
  <c r="G114" i="2"/>
  <c r="J114" i="2"/>
  <c r="H114" i="2"/>
  <c r="K114" i="2"/>
  <c r="F115" i="2"/>
  <c r="I115" i="2"/>
  <c r="G115" i="2"/>
  <c r="J115" i="2"/>
  <c r="H115" i="2"/>
  <c r="K115" i="2"/>
  <c r="F116" i="2"/>
  <c r="I116" i="2"/>
  <c r="G116" i="2"/>
  <c r="J116" i="2"/>
  <c r="H116" i="2"/>
  <c r="K116" i="2"/>
  <c r="F117" i="2"/>
  <c r="I117" i="2"/>
  <c r="G117" i="2"/>
  <c r="J117" i="2"/>
  <c r="H117" i="2"/>
  <c r="K117" i="2"/>
  <c r="F118" i="2"/>
  <c r="I118" i="2"/>
  <c r="G118" i="2"/>
  <c r="J118" i="2"/>
  <c r="H118" i="2"/>
  <c r="K118" i="2"/>
  <c r="F119" i="2"/>
  <c r="I119" i="2"/>
  <c r="G119" i="2"/>
  <c r="J119" i="2"/>
  <c r="H119" i="2"/>
  <c r="K119" i="2"/>
  <c r="F120" i="2"/>
  <c r="I120" i="2"/>
  <c r="G120" i="2"/>
  <c r="J120" i="2"/>
  <c r="H120" i="2"/>
  <c r="K120" i="2"/>
  <c r="F121" i="2"/>
  <c r="I121" i="2"/>
  <c r="G121" i="2"/>
  <c r="J121" i="2"/>
  <c r="H121" i="2"/>
  <c r="K121" i="2"/>
  <c r="F122" i="2"/>
  <c r="I122" i="2"/>
  <c r="G122" i="2"/>
  <c r="J122" i="2"/>
  <c r="H122" i="2"/>
  <c r="K122" i="2"/>
  <c r="F123" i="2"/>
  <c r="I123" i="2"/>
  <c r="G123" i="2"/>
  <c r="J123" i="2"/>
  <c r="H123" i="2"/>
  <c r="K123" i="2"/>
  <c r="F124" i="2"/>
  <c r="I124" i="2"/>
  <c r="G124" i="2"/>
  <c r="J124" i="2"/>
  <c r="H124" i="2"/>
  <c r="K124" i="2"/>
  <c r="F125" i="2"/>
  <c r="I125" i="2"/>
  <c r="G125" i="2"/>
  <c r="J125" i="2"/>
  <c r="H125" i="2"/>
  <c r="K125" i="2"/>
  <c r="F126" i="2"/>
  <c r="I126" i="2"/>
  <c r="G126" i="2"/>
  <c r="J126" i="2"/>
  <c r="H126" i="2"/>
  <c r="K126" i="2"/>
  <c r="F127" i="2"/>
  <c r="I127" i="2"/>
  <c r="G127" i="2"/>
  <c r="J127" i="2"/>
  <c r="H127" i="2"/>
  <c r="K127" i="2"/>
  <c r="F128" i="2"/>
  <c r="I128" i="2"/>
  <c r="G128" i="2"/>
  <c r="J128" i="2"/>
  <c r="H128" i="2"/>
  <c r="K128" i="2"/>
  <c r="F129" i="2"/>
  <c r="I129" i="2"/>
  <c r="G129" i="2"/>
  <c r="J129" i="2"/>
  <c r="H129" i="2"/>
  <c r="K129" i="2"/>
  <c r="F130" i="2"/>
  <c r="I130" i="2"/>
  <c r="G130" i="2"/>
  <c r="J130" i="2"/>
  <c r="H130" i="2"/>
  <c r="K130" i="2"/>
  <c r="F131" i="2"/>
  <c r="I131" i="2"/>
  <c r="G131" i="2"/>
  <c r="J131" i="2"/>
  <c r="H131" i="2"/>
  <c r="K131" i="2"/>
  <c r="F132" i="2"/>
  <c r="I132" i="2"/>
  <c r="G132" i="2"/>
  <c r="J132" i="2"/>
  <c r="H132" i="2"/>
  <c r="K132" i="2"/>
  <c r="F133" i="2"/>
  <c r="I133" i="2"/>
  <c r="G133" i="2"/>
  <c r="J133" i="2"/>
  <c r="H133" i="2"/>
  <c r="K133" i="2"/>
  <c r="F134" i="2"/>
  <c r="I134" i="2"/>
  <c r="G134" i="2"/>
  <c r="J134" i="2"/>
  <c r="H134" i="2"/>
  <c r="K134" i="2"/>
  <c r="F135" i="2"/>
  <c r="I135" i="2"/>
  <c r="G135" i="2"/>
  <c r="J135" i="2"/>
  <c r="H135" i="2"/>
  <c r="K135" i="2"/>
  <c r="F136" i="2"/>
  <c r="I136" i="2"/>
  <c r="G136" i="2"/>
  <c r="J136" i="2"/>
  <c r="H136" i="2"/>
  <c r="K136" i="2"/>
  <c r="F137" i="2"/>
  <c r="I137" i="2"/>
  <c r="G137" i="2"/>
  <c r="J137" i="2"/>
  <c r="H137" i="2"/>
  <c r="K137" i="2"/>
  <c r="F138" i="2"/>
  <c r="I138" i="2"/>
  <c r="G138" i="2"/>
  <c r="J138" i="2"/>
  <c r="H138" i="2"/>
  <c r="K138" i="2"/>
  <c r="F139" i="2"/>
  <c r="I139" i="2"/>
  <c r="G139" i="2"/>
  <c r="J139" i="2"/>
  <c r="H139" i="2"/>
  <c r="K139" i="2"/>
  <c r="F140" i="2"/>
  <c r="I140" i="2"/>
  <c r="G140" i="2"/>
  <c r="J140" i="2"/>
  <c r="H140" i="2"/>
  <c r="K140" i="2"/>
  <c r="F141" i="2"/>
  <c r="I141" i="2"/>
  <c r="G141" i="2"/>
  <c r="J141" i="2"/>
  <c r="H141" i="2"/>
  <c r="K141" i="2"/>
  <c r="F142" i="2"/>
  <c r="I142" i="2"/>
  <c r="G142" i="2"/>
  <c r="J142" i="2"/>
  <c r="H142" i="2"/>
  <c r="K142" i="2"/>
  <c r="F143" i="2"/>
  <c r="I143" i="2"/>
  <c r="G143" i="2"/>
  <c r="J143" i="2"/>
  <c r="H143" i="2"/>
  <c r="K143" i="2"/>
  <c r="F144" i="2"/>
  <c r="I144" i="2"/>
  <c r="G144" i="2"/>
  <c r="J144" i="2"/>
  <c r="H144" i="2"/>
  <c r="K144" i="2"/>
  <c r="F145" i="2"/>
  <c r="I145" i="2"/>
  <c r="G145" i="2"/>
  <c r="J145" i="2"/>
  <c r="H145" i="2"/>
  <c r="K145" i="2"/>
  <c r="F146" i="2"/>
  <c r="I146" i="2"/>
  <c r="G146" i="2"/>
  <c r="J146" i="2"/>
  <c r="H146" i="2"/>
  <c r="K146" i="2"/>
  <c r="F147" i="2"/>
  <c r="I147" i="2"/>
  <c r="G147" i="2"/>
  <c r="J147" i="2"/>
  <c r="H147" i="2"/>
  <c r="K147" i="2"/>
  <c r="F148" i="2"/>
  <c r="I148" i="2"/>
  <c r="G148" i="2"/>
  <c r="J148" i="2"/>
  <c r="H148" i="2"/>
  <c r="K148" i="2"/>
  <c r="F149" i="2"/>
  <c r="I149" i="2"/>
  <c r="G149" i="2"/>
  <c r="J149" i="2"/>
  <c r="H149" i="2"/>
  <c r="K149" i="2"/>
  <c r="F150" i="2"/>
  <c r="I150" i="2"/>
  <c r="G150" i="2"/>
  <c r="J150" i="2"/>
  <c r="H150" i="2"/>
  <c r="K150" i="2"/>
  <c r="F151" i="2"/>
  <c r="I151" i="2"/>
  <c r="G151" i="2"/>
  <c r="J151" i="2"/>
  <c r="H151" i="2"/>
  <c r="K151" i="2"/>
  <c r="F152" i="2"/>
  <c r="I152" i="2"/>
  <c r="G152" i="2"/>
  <c r="J152" i="2"/>
  <c r="H152" i="2"/>
  <c r="K152" i="2"/>
  <c r="F153" i="2"/>
  <c r="I153" i="2"/>
  <c r="G153" i="2"/>
  <c r="J153" i="2"/>
  <c r="H153" i="2"/>
  <c r="K153" i="2"/>
  <c r="F154" i="2"/>
  <c r="I154" i="2"/>
  <c r="G154" i="2"/>
  <c r="J154" i="2"/>
  <c r="H154" i="2"/>
  <c r="K154" i="2"/>
  <c r="F155" i="2"/>
  <c r="I155" i="2"/>
  <c r="G155" i="2"/>
  <c r="J155" i="2"/>
  <c r="H155" i="2"/>
  <c r="K155" i="2"/>
  <c r="F156" i="2"/>
  <c r="I156" i="2"/>
  <c r="G156" i="2"/>
  <c r="J156" i="2"/>
  <c r="H156" i="2"/>
  <c r="K156" i="2"/>
  <c r="F157" i="2"/>
  <c r="I157" i="2"/>
  <c r="G157" i="2"/>
  <c r="J157" i="2"/>
  <c r="H157" i="2"/>
  <c r="K157" i="2"/>
  <c r="F158" i="2"/>
  <c r="I158" i="2"/>
  <c r="G158" i="2"/>
  <c r="J158" i="2"/>
  <c r="H158" i="2"/>
  <c r="K158" i="2"/>
  <c r="F159" i="2"/>
  <c r="I159" i="2"/>
  <c r="G159" i="2"/>
  <c r="J159" i="2"/>
  <c r="H159" i="2"/>
  <c r="K159" i="2"/>
  <c r="F160" i="2"/>
  <c r="I160" i="2"/>
  <c r="G160" i="2"/>
  <c r="J160" i="2"/>
  <c r="H160" i="2"/>
  <c r="K160" i="2"/>
  <c r="F161" i="2"/>
  <c r="I161" i="2"/>
  <c r="G161" i="2"/>
  <c r="J161" i="2"/>
  <c r="H161" i="2"/>
  <c r="K161" i="2"/>
  <c r="F162" i="2"/>
  <c r="I162" i="2"/>
  <c r="G162" i="2"/>
  <c r="J162" i="2"/>
  <c r="H162" i="2"/>
  <c r="K162" i="2"/>
  <c r="F163" i="2"/>
  <c r="I163" i="2"/>
  <c r="G163" i="2"/>
  <c r="J163" i="2"/>
  <c r="H163" i="2"/>
  <c r="K163" i="2"/>
  <c r="F164" i="2"/>
  <c r="I164" i="2"/>
  <c r="G164" i="2"/>
  <c r="J164" i="2"/>
  <c r="H164" i="2"/>
  <c r="K164" i="2"/>
  <c r="F165" i="2"/>
  <c r="I165" i="2"/>
  <c r="G165" i="2"/>
  <c r="J165" i="2"/>
  <c r="H165" i="2"/>
  <c r="K165" i="2"/>
  <c r="F166" i="2"/>
  <c r="I166" i="2"/>
  <c r="G166" i="2"/>
  <c r="J166" i="2"/>
  <c r="H166" i="2"/>
  <c r="K166" i="2"/>
  <c r="F167" i="2"/>
  <c r="I167" i="2"/>
  <c r="G167" i="2"/>
  <c r="J167" i="2"/>
  <c r="H167" i="2"/>
  <c r="K167" i="2"/>
  <c r="F168" i="2"/>
  <c r="I168" i="2"/>
  <c r="G168" i="2"/>
  <c r="J168" i="2"/>
  <c r="H168" i="2"/>
  <c r="K168" i="2"/>
  <c r="F169" i="2"/>
  <c r="I169" i="2"/>
  <c r="G169" i="2"/>
  <c r="J169" i="2"/>
  <c r="H169" i="2"/>
  <c r="K169" i="2"/>
  <c r="F170" i="2"/>
  <c r="I170" i="2"/>
  <c r="G170" i="2"/>
  <c r="J170" i="2"/>
  <c r="H170" i="2"/>
  <c r="K170" i="2"/>
  <c r="F171" i="2"/>
  <c r="I171" i="2"/>
  <c r="G171" i="2"/>
  <c r="J171" i="2"/>
  <c r="H171" i="2"/>
  <c r="K171" i="2"/>
  <c r="F172" i="2"/>
  <c r="I172" i="2"/>
  <c r="G172" i="2"/>
  <c r="J172" i="2"/>
  <c r="H172" i="2"/>
  <c r="K172" i="2"/>
  <c r="F173" i="2"/>
  <c r="I173" i="2"/>
  <c r="G173" i="2"/>
  <c r="J173" i="2"/>
  <c r="H173" i="2"/>
  <c r="K173" i="2"/>
  <c r="F174" i="2"/>
  <c r="I174" i="2"/>
  <c r="G174" i="2"/>
  <c r="J174" i="2"/>
  <c r="H174" i="2"/>
  <c r="K174" i="2"/>
  <c r="F175" i="2"/>
  <c r="I175" i="2"/>
  <c r="G175" i="2"/>
  <c r="J175" i="2"/>
  <c r="H175" i="2"/>
  <c r="K175" i="2"/>
  <c r="F176" i="2"/>
  <c r="I176" i="2"/>
  <c r="G176" i="2"/>
  <c r="J176" i="2"/>
  <c r="H176" i="2"/>
  <c r="K176" i="2"/>
  <c r="F177" i="2"/>
  <c r="I177" i="2"/>
  <c r="G177" i="2"/>
  <c r="J177" i="2"/>
  <c r="H177" i="2"/>
  <c r="K177" i="2"/>
  <c r="F178" i="2"/>
  <c r="I178" i="2"/>
  <c r="G178" i="2"/>
  <c r="J178" i="2"/>
  <c r="H178" i="2"/>
  <c r="K178" i="2"/>
  <c r="F179" i="2"/>
  <c r="I179" i="2"/>
  <c r="G179" i="2"/>
  <c r="J179" i="2"/>
  <c r="H179" i="2"/>
  <c r="K179" i="2"/>
  <c r="F180" i="2"/>
  <c r="I180" i="2"/>
  <c r="G180" i="2"/>
  <c r="J180" i="2"/>
  <c r="H180" i="2"/>
  <c r="K180" i="2"/>
  <c r="F181" i="2"/>
  <c r="I181" i="2"/>
  <c r="G181" i="2"/>
  <c r="J181" i="2"/>
  <c r="H181" i="2"/>
  <c r="K181" i="2"/>
  <c r="F182" i="2"/>
  <c r="I182" i="2"/>
  <c r="G182" i="2"/>
  <c r="J182" i="2"/>
  <c r="H182" i="2"/>
  <c r="K182" i="2"/>
  <c r="F183" i="2"/>
  <c r="I183" i="2"/>
  <c r="G183" i="2"/>
  <c r="J183" i="2"/>
  <c r="H183" i="2"/>
  <c r="K183" i="2"/>
  <c r="F184" i="2"/>
  <c r="I184" i="2"/>
  <c r="G184" i="2"/>
  <c r="J184" i="2"/>
  <c r="H184" i="2"/>
  <c r="K184" i="2"/>
  <c r="F185" i="2"/>
  <c r="I185" i="2"/>
  <c r="G185" i="2"/>
  <c r="J185" i="2"/>
  <c r="H185" i="2"/>
  <c r="K185" i="2"/>
  <c r="F186" i="2"/>
  <c r="I186" i="2"/>
  <c r="G186" i="2"/>
  <c r="J186" i="2"/>
  <c r="H186" i="2"/>
  <c r="K186" i="2"/>
  <c r="F187" i="2"/>
  <c r="I187" i="2"/>
  <c r="G187" i="2"/>
  <c r="J187" i="2"/>
  <c r="H187" i="2"/>
  <c r="K187" i="2"/>
  <c r="F188" i="2"/>
  <c r="I188" i="2"/>
  <c r="G188" i="2"/>
  <c r="J188" i="2"/>
  <c r="H188" i="2"/>
  <c r="K188" i="2"/>
  <c r="F189" i="2"/>
  <c r="I189" i="2"/>
  <c r="G189" i="2"/>
  <c r="J189" i="2"/>
  <c r="H189" i="2"/>
  <c r="K189" i="2"/>
  <c r="F190" i="2"/>
  <c r="I190" i="2"/>
  <c r="G190" i="2"/>
  <c r="J190" i="2"/>
  <c r="H190" i="2"/>
  <c r="K190" i="2"/>
  <c r="F191" i="2"/>
  <c r="I191" i="2"/>
  <c r="G191" i="2"/>
  <c r="J191" i="2"/>
  <c r="H191" i="2"/>
  <c r="K191" i="2"/>
  <c r="F192" i="2"/>
  <c r="I192" i="2"/>
  <c r="G192" i="2"/>
  <c r="J192" i="2"/>
  <c r="H192" i="2"/>
  <c r="K192" i="2"/>
  <c r="F193" i="2"/>
  <c r="I193" i="2"/>
  <c r="G193" i="2"/>
  <c r="J193" i="2"/>
  <c r="H193" i="2"/>
  <c r="K193" i="2"/>
  <c r="F194" i="2"/>
  <c r="I194" i="2"/>
  <c r="G194" i="2"/>
  <c r="J194" i="2"/>
  <c r="H194" i="2"/>
  <c r="K194" i="2"/>
  <c r="F195" i="2"/>
  <c r="I195" i="2"/>
  <c r="G195" i="2"/>
  <c r="J195" i="2"/>
  <c r="H195" i="2"/>
  <c r="K195" i="2"/>
  <c r="F196" i="2"/>
  <c r="I196" i="2"/>
  <c r="G196" i="2"/>
  <c r="J196" i="2"/>
  <c r="H196" i="2"/>
  <c r="K196" i="2"/>
  <c r="F197" i="2"/>
  <c r="I197" i="2"/>
  <c r="G197" i="2"/>
  <c r="J197" i="2"/>
  <c r="H197" i="2"/>
  <c r="K197" i="2"/>
  <c r="F198" i="2"/>
  <c r="I198" i="2"/>
  <c r="G198" i="2"/>
  <c r="J198" i="2"/>
  <c r="H198" i="2"/>
  <c r="K198" i="2"/>
  <c r="F199" i="2"/>
  <c r="I199" i="2"/>
  <c r="G199" i="2"/>
  <c r="J199" i="2"/>
  <c r="H199" i="2"/>
  <c r="K199" i="2"/>
  <c r="F200" i="2"/>
  <c r="I200" i="2"/>
  <c r="G200" i="2"/>
  <c r="J200" i="2"/>
  <c r="H200" i="2"/>
  <c r="K200" i="2"/>
  <c r="F201" i="2"/>
  <c r="I201" i="2"/>
  <c r="G201" i="2"/>
  <c r="J201" i="2"/>
  <c r="H201" i="2"/>
  <c r="K201" i="2"/>
  <c r="F202" i="2"/>
  <c r="I202" i="2"/>
  <c r="G202" i="2"/>
  <c r="J202" i="2"/>
  <c r="H202" i="2"/>
  <c r="K202" i="2"/>
  <c r="F203" i="2"/>
  <c r="I203" i="2"/>
  <c r="G203" i="2"/>
  <c r="J203" i="2"/>
  <c r="H203" i="2"/>
  <c r="K203" i="2"/>
  <c r="F204" i="2"/>
  <c r="I204" i="2"/>
  <c r="G204" i="2"/>
  <c r="J204" i="2"/>
  <c r="H204" i="2"/>
  <c r="K204" i="2"/>
  <c r="F205" i="2"/>
  <c r="I205" i="2"/>
  <c r="G205" i="2"/>
  <c r="J205" i="2"/>
  <c r="H205" i="2"/>
  <c r="K205" i="2"/>
  <c r="F206" i="2"/>
  <c r="I206" i="2"/>
  <c r="G206" i="2"/>
  <c r="J206" i="2"/>
  <c r="H206" i="2"/>
  <c r="K206" i="2"/>
  <c r="F207" i="2"/>
  <c r="I207" i="2"/>
  <c r="G207" i="2"/>
  <c r="J207" i="2"/>
  <c r="H207" i="2"/>
  <c r="K207" i="2"/>
  <c r="F208" i="2"/>
  <c r="I208" i="2"/>
  <c r="G208" i="2"/>
  <c r="J208" i="2"/>
  <c r="H208" i="2"/>
  <c r="K208" i="2"/>
  <c r="F209" i="2"/>
  <c r="I209" i="2"/>
  <c r="G209" i="2"/>
  <c r="J209" i="2"/>
  <c r="H209" i="2"/>
  <c r="K209" i="2"/>
  <c r="F210" i="2"/>
  <c r="I210" i="2"/>
  <c r="G210" i="2"/>
  <c r="J210" i="2"/>
  <c r="H210" i="2"/>
  <c r="K210" i="2"/>
  <c r="F211" i="2"/>
  <c r="I211" i="2"/>
  <c r="G211" i="2"/>
  <c r="J211" i="2"/>
  <c r="H211" i="2"/>
  <c r="K211" i="2"/>
  <c r="F212" i="2"/>
  <c r="I212" i="2"/>
  <c r="G212" i="2"/>
  <c r="J212" i="2"/>
  <c r="H212" i="2"/>
  <c r="K212" i="2"/>
  <c r="F213" i="2"/>
  <c r="I213" i="2"/>
  <c r="G213" i="2"/>
  <c r="J213" i="2"/>
  <c r="H213" i="2"/>
  <c r="K213" i="2"/>
  <c r="F214" i="2"/>
  <c r="I214" i="2"/>
  <c r="G214" i="2"/>
  <c r="J214" i="2"/>
  <c r="H214" i="2"/>
  <c r="K214" i="2"/>
  <c r="F215" i="2"/>
  <c r="I215" i="2"/>
  <c r="G215" i="2"/>
  <c r="J215" i="2"/>
  <c r="H215" i="2"/>
  <c r="K215" i="2"/>
  <c r="F216" i="2"/>
  <c r="I216" i="2"/>
  <c r="G216" i="2"/>
  <c r="J216" i="2"/>
  <c r="H216" i="2"/>
  <c r="K216" i="2"/>
  <c r="F217" i="2"/>
  <c r="I217" i="2"/>
  <c r="G217" i="2"/>
  <c r="J217" i="2"/>
  <c r="H217" i="2"/>
  <c r="K217" i="2"/>
  <c r="F218" i="2"/>
  <c r="I218" i="2"/>
  <c r="G218" i="2"/>
  <c r="J218" i="2"/>
  <c r="H218" i="2"/>
  <c r="K218" i="2"/>
  <c r="F219" i="2"/>
  <c r="I219" i="2"/>
  <c r="G219" i="2"/>
  <c r="J219" i="2"/>
  <c r="H219" i="2"/>
  <c r="K219" i="2"/>
  <c r="F220" i="2"/>
  <c r="I220" i="2"/>
  <c r="G220" i="2"/>
  <c r="J220" i="2"/>
  <c r="H220" i="2"/>
  <c r="K220" i="2"/>
  <c r="F221" i="2"/>
  <c r="I221" i="2"/>
  <c r="G221" i="2"/>
  <c r="J221" i="2"/>
  <c r="H221" i="2"/>
  <c r="K221" i="2"/>
  <c r="F222" i="2"/>
  <c r="I222" i="2"/>
  <c r="G222" i="2"/>
  <c r="J222" i="2"/>
  <c r="H222" i="2"/>
  <c r="K222" i="2"/>
  <c r="F223" i="2"/>
  <c r="I223" i="2"/>
  <c r="G223" i="2"/>
  <c r="J223" i="2"/>
  <c r="H223" i="2"/>
  <c r="K223" i="2"/>
  <c r="F224" i="2"/>
  <c r="I224" i="2"/>
  <c r="G224" i="2"/>
  <c r="J224" i="2"/>
  <c r="H224" i="2"/>
  <c r="K224" i="2"/>
  <c r="F225" i="2"/>
  <c r="I225" i="2"/>
  <c r="G225" i="2"/>
  <c r="J225" i="2"/>
  <c r="H225" i="2"/>
  <c r="K225" i="2"/>
  <c r="F226" i="2"/>
  <c r="I226" i="2"/>
  <c r="G226" i="2"/>
  <c r="J226" i="2"/>
  <c r="H226" i="2"/>
  <c r="K226" i="2"/>
  <c r="F227" i="2"/>
  <c r="I227" i="2"/>
  <c r="G227" i="2"/>
  <c r="J227" i="2"/>
  <c r="H227" i="2"/>
  <c r="K227" i="2"/>
  <c r="F228" i="2"/>
  <c r="I228" i="2"/>
  <c r="G228" i="2"/>
  <c r="J228" i="2"/>
  <c r="H228" i="2"/>
  <c r="K228" i="2"/>
  <c r="F229" i="2"/>
  <c r="I229" i="2"/>
  <c r="G229" i="2"/>
  <c r="J229" i="2"/>
  <c r="H229" i="2"/>
  <c r="K229" i="2"/>
  <c r="F230" i="2"/>
  <c r="I230" i="2"/>
  <c r="G230" i="2"/>
  <c r="J230" i="2"/>
  <c r="H230" i="2"/>
  <c r="K230" i="2"/>
  <c r="F231" i="2"/>
  <c r="I231" i="2"/>
  <c r="G231" i="2"/>
  <c r="J231" i="2"/>
  <c r="H231" i="2"/>
  <c r="K231" i="2"/>
  <c r="F232" i="2"/>
  <c r="I232" i="2"/>
  <c r="G232" i="2"/>
  <c r="J232" i="2"/>
  <c r="H232" i="2"/>
  <c r="K232" i="2"/>
  <c r="F233" i="2"/>
  <c r="I233" i="2"/>
  <c r="G233" i="2"/>
  <c r="J233" i="2"/>
  <c r="H233" i="2"/>
  <c r="K233" i="2"/>
  <c r="F234" i="2"/>
  <c r="I234" i="2"/>
  <c r="G234" i="2"/>
  <c r="J234" i="2"/>
  <c r="H234" i="2"/>
  <c r="K234" i="2"/>
  <c r="F235" i="2"/>
  <c r="I235" i="2"/>
  <c r="G235" i="2"/>
  <c r="J235" i="2"/>
  <c r="H235" i="2"/>
  <c r="K235" i="2"/>
  <c r="F236" i="2"/>
  <c r="I236" i="2"/>
  <c r="G236" i="2"/>
  <c r="J236" i="2"/>
  <c r="H236" i="2"/>
  <c r="K236" i="2"/>
  <c r="F237" i="2"/>
  <c r="I237" i="2"/>
  <c r="G237" i="2"/>
  <c r="J237" i="2"/>
  <c r="H237" i="2"/>
  <c r="K237" i="2"/>
  <c r="F238" i="2"/>
  <c r="I238" i="2"/>
  <c r="G238" i="2"/>
  <c r="J238" i="2"/>
  <c r="H238" i="2"/>
  <c r="K238" i="2"/>
  <c r="F239" i="2"/>
  <c r="I239" i="2"/>
  <c r="G239" i="2"/>
  <c r="J239" i="2"/>
  <c r="H239" i="2"/>
  <c r="K239" i="2"/>
  <c r="F240" i="2"/>
  <c r="I240" i="2"/>
  <c r="G240" i="2"/>
  <c r="J240" i="2"/>
  <c r="H240" i="2"/>
  <c r="K240" i="2"/>
  <c r="F241" i="2"/>
  <c r="I241" i="2"/>
  <c r="G241" i="2"/>
  <c r="J241" i="2"/>
  <c r="H241" i="2"/>
  <c r="K241" i="2"/>
  <c r="F242" i="2"/>
  <c r="I242" i="2"/>
  <c r="G242" i="2"/>
  <c r="J242" i="2"/>
  <c r="H242" i="2"/>
  <c r="K242" i="2"/>
  <c r="F243" i="2"/>
  <c r="I243" i="2"/>
  <c r="G243" i="2"/>
  <c r="J243" i="2"/>
  <c r="H243" i="2"/>
  <c r="K243" i="2"/>
  <c r="F244" i="2"/>
  <c r="I244" i="2"/>
  <c r="G244" i="2"/>
  <c r="J244" i="2"/>
  <c r="H244" i="2"/>
  <c r="K244" i="2"/>
  <c r="F245" i="2"/>
  <c r="I245" i="2"/>
  <c r="G245" i="2"/>
  <c r="J245" i="2"/>
  <c r="H245" i="2"/>
  <c r="K245" i="2"/>
  <c r="F246" i="2"/>
  <c r="I246" i="2"/>
  <c r="G246" i="2"/>
  <c r="J246" i="2"/>
  <c r="H246" i="2"/>
  <c r="K246" i="2"/>
  <c r="F247" i="2"/>
  <c r="I247" i="2"/>
  <c r="G247" i="2"/>
  <c r="J247" i="2"/>
  <c r="H247" i="2"/>
  <c r="K247" i="2"/>
  <c r="F248" i="2"/>
  <c r="I248" i="2"/>
  <c r="G248" i="2"/>
  <c r="J248" i="2"/>
  <c r="H248" i="2"/>
  <c r="K248" i="2"/>
  <c r="F249" i="2"/>
  <c r="I249" i="2"/>
  <c r="G249" i="2"/>
  <c r="J249" i="2"/>
  <c r="H249" i="2"/>
  <c r="K249" i="2"/>
  <c r="F250" i="2"/>
  <c r="I250" i="2"/>
  <c r="G250" i="2"/>
  <c r="J250" i="2"/>
  <c r="H250" i="2"/>
  <c r="K250" i="2"/>
  <c r="F251" i="2"/>
  <c r="I251" i="2"/>
  <c r="G251" i="2"/>
  <c r="J251" i="2"/>
  <c r="H251" i="2"/>
  <c r="K251" i="2"/>
  <c r="F252" i="2"/>
  <c r="I252" i="2"/>
  <c r="G252" i="2"/>
  <c r="J252" i="2"/>
  <c r="H252" i="2"/>
  <c r="K252" i="2"/>
  <c r="F253" i="2"/>
  <c r="I253" i="2"/>
  <c r="G253" i="2"/>
  <c r="J253" i="2"/>
  <c r="H253" i="2"/>
  <c r="K253" i="2"/>
  <c r="F254" i="2"/>
  <c r="I254" i="2"/>
  <c r="G254" i="2"/>
  <c r="J254" i="2"/>
  <c r="H254" i="2"/>
  <c r="K254" i="2"/>
  <c r="F255" i="2"/>
  <c r="I255" i="2"/>
  <c r="G255" i="2"/>
  <c r="J255" i="2"/>
  <c r="H255" i="2"/>
  <c r="K255" i="2"/>
  <c r="F256" i="2"/>
  <c r="I256" i="2"/>
  <c r="G256" i="2"/>
  <c r="J256" i="2"/>
  <c r="H256" i="2"/>
  <c r="K256" i="2"/>
  <c r="F257" i="2"/>
  <c r="I257" i="2"/>
  <c r="G257" i="2"/>
  <c r="J257" i="2"/>
  <c r="H257" i="2"/>
  <c r="K257" i="2"/>
  <c r="F258" i="2"/>
  <c r="I258" i="2"/>
  <c r="G258" i="2"/>
  <c r="J258" i="2"/>
  <c r="H258" i="2"/>
  <c r="K258" i="2"/>
  <c r="F259" i="2"/>
  <c r="I259" i="2"/>
  <c r="G259" i="2"/>
  <c r="J259" i="2"/>
  <c r="H259" i="2"/>
  <c r="K259" i="2"/>
  <c r="F260" i="2"/>
  <c r="I260" i="2"/>
  <c r="G260" i="2"/>
  <c r="J260" i="2"/>
  <c r="H260" i="2"/>
  <c r="K260" i="2"/>
  <c r="F261" i="2"/>
  <c r="I261" i="2"/>
  <c r="G261" i="2"/>
  <c r="J261" i="2"/>
  <c r="H261" i="2"/>
  <c r="K261" i="2"/>
  <c r="F262" i="2"/>
  <c r="I262" i="2"/>
  <c r="G262" i="2"/>
  <c r="J262" i="2"/>
  <c r="H262" i="2"/>
  <c r="K262" i="2"/>
  <c r="F263" i="2"/>
  <c r="I263" i="2"/>
  <c r="G263" i="2"/>
  <c r="J263" i="2"/>
  <c r="H263" i="2"/>
  <c r="K263" i="2"/>
  <c r="F264" i="2"/>
  <c r="I264" i="2"/>
  <c r="G264" i="2"/>
  <c r="J264" i="2"/>
  <c r="H264" i="2"/>
  <c r="K264" i="2"/>
  <c r="F265" i="2"/>
  <c r="I265" i="2"/>
  <c r="G265" i="2"/>
  <c r="J265" i="2"/>
  <c r="H265" i="2"/>
  <c r="K265" i="2"/>
  <c r="F266" i="2"/>
  <c r="I266" i="2"/>
  <c r="G266" i="2"/>
  <c r="J266" i="2"/>
  <c r="H266" i="2"/>
  <c r="K266" i="2"/>
  <c r="F267" i="2"/>
  <c r="I267" i="2"/>
  <c r="G267" i="2"/>
  <c r="J267" i="2"/>
  <c r="H267" i="2"/>
  <c r="K267" i="2"/>
  <c r="F268" i="2"/>
  <c r="I268" i="2"/>
  <c r="G268" i="2"/>
  <c r="J268" i="2"/>
  <c r="H268" i="2"/>
  <c r="K268" i="2"/>
  <c r="F269" i="2"/>
  <c r="I269" i="2"/>
  <c r="G269" i="2"/>
  <c r="J269" i="2"/>
  <c r="H269" i="2"/>
  <c r="K269" i="2"/>
  <c r="F270" i="2"/>
  <c r="I270" i="2"/>
  <c r="G270" i="2"/>
  <c r="J270" i="2"/>
  <c r="H270" i="2"/>
  <c r="K270" i="2"/>
  <c r="F271" i="2"/>
  <c r="I271" i="2"/>
  <c r="G271" i="2"/>
  <c r="J271" i="2"/>
  <c r="H271" i="2"/>
  <c r="K271" i="2"/>
  <c r="F272" i="2"/>
  <c r="I272" i="2"/>
  <c r="G272" i="2"/>
  <c r="J272" i="2"/>
  <c r="H272" i="2"/>
  <c r="K272" i="2"/>
  <c r="F273" i="2"/>
  <c r="I273" i="2"/>
  <c r="G273" i="2"/>
  <c r="J273" i="2"/>
  <c r="H273" i="2"/>
  <c r="K273" i="2"/>
  <c r="F274" i="2"/>
  <c r="I274" i="2"/>
  <c r="G274" i="2"/>
  <c r="J274" i="2"/>
  <c r="H274" i="2"/>
  <c r="K274" i="2"/>
  <c r="F275" i="2"/>
  <c r="I275" i="2"/>
  <c r="G275" i="2"/>
  <c r="J275" i="2"/>
  <c r="H275" i="2"/>
  <c r="K275" i="2"/>
  <c r="F276" i="2"/>
  <c r="I276" i="2"/>
  <c r="G276" i="2"/>
  <c r="J276" i="2"/>
  <c r="H276" i="2"/>
  <c r="K276" i="2"/>
  <c r="F277" i="2"/>
  <c r="I277" i="2"/>
  <c r="G277" i="2"/>
  <c r="J277" i="2"/>
  <c r="H277" i="2"/>
  <c r="K277" i="2"/>
  <c r="F278" i="2"/>
  <c r="I278" i="2"/>
  <c r="G278" i="2"/>
  <c r="J278" i="2"/>
  <c r="H278" i="2"/>
  <c r="K278" i="2"/>
  <c r="F279" i="2"/>
  <c r="I279" i="2"/>
  <c r="G279" i="2"/>
  <c r="J279" i="2"/>
  <c r="H279" i="2"/>
  <c r="K279" i="2"/>
  <c r="F280" i="2"/>
  <c r="I280" i="2"/>
  <c r="G280" i="2"/>
  <c r="J280" i="2"/>
  <c r="H280" i="2"/>
  <c r="K280" i="2"/>
  <c r="F281" i="2"/>
  <c r="I281" i="2"/>
  <c r="G281" i="2"/>
  <c r="J281" i="2"/>
  <c r="H281" i="2"/>
  <c r="K281" i="2"/>
  <c r="F282" i="2"/>
  <c r="I282" i="2"/>
  <c r="G282" i="2"/>
  <c r="J282" i="2"/>
  <c r="H282" i="2"/>
  <c r="K282" i="2"/>
  <c r="F283" i="2"/>
  <c r="I283" i="2"/>
  <c r="G283" i="2"/>
  <c r="J283" i="2"/>
  <c r="H283" i="2"/>
  <c r="K283" i="2"/>
  <c r="F284" i="2"/>
  <c r="I284" i="2"/>
  <c r="G284" i="2"/>
  <c r="J284" i="2"/>
  <c r="H284" i="2"/>
  <c r="K284" i="2"/>
  <c r="F285" i="2"/>
  <c r="I285" i="2"/>
  <c r="G285" i="2"/>
  <c r="J285" i="2"/>
  <c r="H285" i="2"/>
  <c r="K285" i="2"/>
  <c r="F286" i="2"/>
  <c r="I286" i="2"/>
  <c r="G286" i="2"/>
  <c r="J286" i="2"/>
  <c r="H286" i="2"/>
  <c r="K286" i="2"/>
  <c r="F287" i="2"/>
  <c r="I287" i="2"/>
  <c r="G287" i="2"/>
  <c r="J287" i="2"/>
  <c r="H287" i="2"/>
  <c r="K287" i="2"/>
  <c r="F288" i="2"/>
  <c r="I288" i="2"/>
  <c r="G288" i="2"/>
  <c r="J288" i="2"/>
  <c r="H288" i="2"/>
  <c r="K288" i="2"/>
  <c r="F289" i="2"/>
  <c r="I289" i="2"/>
  <c r="G289" i="2"/>
  <c r="J289" i="2"/>
  <c r="H289" i="2"/>
  <c r="K289" i="2"/>
  <c r="F290" i="2"/>
  <c r="I290" i="2"/>
  <c r="G290" i="2"/>
  <c r="J290" i="2"/>
  <c r="H290" i="2"/>
  <c r="K290" i="2"/>
  <c r="F291" i="2"/>
  <c r="I291" i="2"/>
  <c r="G291" i="2"/>
  <c r="J291" i="2"/>
  <c r="H291" i="2"/>
  <c r="K291" i="2"/>
  <c r="F292" i="2"/>
  <c r="I292" i="2"/>
  <c r="G292" i="2"/>
  <c r="J292" i="2"/>
  <c r="H292" i="2"/>
  <c r="K292" i="2"/>
  <c r="F293" i="2"/>
  <c r="I293" i="2"/>
  <c r="G293" i="2"/>
  <c r="J293" i="2"/>
  <c r="H293" i="2"/>
  <c r="K293" i="2"/>
  <c r="F294" i="2"/>
  <c r="I294" i="2"/>
  <c r="G294" i="2"/>
  <c r="J294" i="2"/>
  <c r="H294" i="2"/>
  <c r="K294" i="2"/>
  <c r="F295" i="2"/>
  <c r="I295" i="2"/>
  <c r="G295" i="2"/>
  <c r="J295" i="2"/>
  <c r="H295" i="2"/>
  <c r="K295" i="2"/>
  <c r="F296" i="2"/>
  <c r="I296" i="2"/>
  <c r="G296" i="2"/>
  <c r="J296" i="2"/>
  <c r="H296" i="2"/>
  <c r="K296" i="2"/>
  <c r="F297" i="2"/>
  <c r="I297" i="2"/>
  <c r="G297" i="2"/>
  <c r="J297" i="2"/>
  <c r="H297" i="2"/>
  <c r="K297" i="2"/>
  <c r="F298" i="2"/>
  <c r="I298" i="2"/>
  <c r="G298" i="2"/>
  <c r="J298" i="2"/>
  <c r="H298" i="2"/>
  <c r="K298" i="2"/>
  <c r="F299" i="2"/>
  <c r="I299" i="2"/>
  <c r="G299" i="2"/>
  <c r="J299" i="2"/>
  <c r="H299" i="2"/>
  <c r="K299" i="2"/>
  <c r="F300" i="2"/>
  <c r="I300" i="2"/>
  <c r="G300" i="2"/>
  <c r="J300" i="2"/>
  <c r="H300" i="2"/>
  <c r="K300" i="2"/>
  <c r="F301" i="2"/>
  <c r="I301" i="2"/>
  <c r="G301" i="2"/>
  <c r="J301" i="2"/>
  <c r="H301" i="2"/>
  <c r="K301" i="2"/>
  <c r="F302" i="2"/>
  <c r="I302" i="2"/>
  <c r="G302" i="2"/>
  <c r="J302" i="2"/>
  <c r="H302" i="2"/>
  <c r="K302" i="2"/>
  <c r="F303" i="2"/>
  <c r="I303" i="2"/>
  <c r="G303" i="2"/>
  <c r="J303" i="2"/>
  <c r="H303" i="2"/>
  <c r="K303" i="2"/>
  <c r="F304" i="2"/>
  <c r="I304" i="2"/>
  <c r="G304" i="2"/>
  <c r="J304" i="2"/>
  <c r="H304" i="2"/>
  <c r="K304" i="2"/>
  <c r="F305" i="2"/>
  <c r="I305" i="2"/>
  <c r="G305" i="2"/>
  <c r="J305" i="2"/>
  <c r="H305" i="2"/>
  <c r="K305" i="2"/>
  <c r="F306" i="2"/>
  <c r="I306" i="2"/>
  <c r="G306" i="2"/>
  <c r="J306" i="2"/>
  <c r="H306" i="2"/>
  <c r="K306" i="2"/>
  <c r="F307" i="2"/>
  <c r="I307" i="2"/>
  <c r="G307" i="2"/>
  <c r="J307" i="2"/>
  <c r="H307" i="2"/>
  <c r="K307" i="2"/>
  <c r="F308" i="2"/>
  <c r="I308" i="2"/>
  <c r="G308" i="2"/>
  <c r="J308" i="2"/>
  <c r="H308" i="2"/>
  <c r="K308" i="2"/>
  <c r="F309" i="2"/>
  <c r="I309" i="2"/>
  <c r="G309" i="2"/>
  <c r="J309" i="2"/>
  <c r="H309" i="2"/>
  <c r="K309" i="2"/>
  <c r="F310" i="2"/>
  <c r="I310" i="2"/>
  <c r="G310" i="2"/>
  <c r="J310" i="2"/>
  <c r="H310" i="2"/>
  <c r="K310" i="2"/>
  <c r="F311" i="2"/>
  <c r="I311" i="2"/>
  <c r="G311" i="2"/>
  <c r="J311" i="2"/>
  <c r="H311" i="2"/>
  <c r="K311" i="2"/>
  <c r="F312" i="2"/>
  <c r="I312" i="2"/>
  <c r="G312" i="2"/>
  <c r="J312" i="2"/>
  <c r="H312" i="2"/>
  <c r="K312" i="2"/>
  <c r="F313" i="2"/>
  <c r="I313" i="2"/>
  <c r="G313" i="2"/>
  <c r="J313" i="2"/>
  <c r="H313" i="2"/>
  <c r="K313" i="2"/>
  <c r="F314" i="2"/>
  <c r="I314" i="2"/>
  <c r="G314" i="2"/>
  <c r="J314" i="2"/>
  <c r="H314" i="2"/>
  <c r="K314" i="2"/>
  <c r="F315" i="2"/>
  <c r="I315" i="2"/>
  <c r="G315" i="2"/>
  <c r="J315" i="2"/>
  <c r="H315" i="2"/>
  <c r="K315" i="2"/>
  <c r="F316" i="2"/>
  <c r="I316" i="2"/>
  <c r="G316" i="2"/>
  <c r="J316" i="2"/>
  <c r="H316" i="2"/>
  <c r="K316" i="2"/>
  <c r="F317" i="2"/>
  <c r="I317" i="2"/>
  <c r="G317" i="2"/>
  <c r="J317" i="2"/>
  <c r="H317" i="2"/>
  <c r="K317" i="2"/>
  <c r="F318" i="2"/>
  <c r="I318" i="2"/>
  <c r="G318" i="2"/>
  <c r="J318" i="2"/>
  <c r="H318" i="2"/>
  <c r="K318" i="2"/>
  <c r="F319" i="2"/>
  <c r="I319" i="2"/>
  <c r="G319" i="2"/>
  <c r="J319" i="2"/>
  <c r="H319" i="2"/>
  <c r="K319" i="2"/>
  <c r="F320" i="2"/>
  <c r="I320" i="2"/>
  <c r="G320" i="2"/>
  <c r="J320" i="2"/>
  <c r="H320" i="2"/>
  <c r="K320" i="2"/>
  <c r="F321" i="2"/>
  <c r="I321" i="2"/>
  <c r="G321" i="2"/>
  <c r="J321" i="2"/>
  <c r="H321" i="2"/>
  <c r="K321" i="2"/>
  <c r="F322" i="2"/>
  <c r="I322" i="2"/>
  <c r="G322" i="2"/>
  <c r="J322" i="2"/>
  <c r="H322" i="2"/>
  <c r="K322" i="2"/>
  <c r="F323" i="2"/>
  <c r="I323" i="2"/>
  <c r="G323" i="2"/>
  <c r="J323" i="2"/>
  <c r="H323" i="2"/>
  <c r="K323" i="2"/>
  <c r="F324" i="2"/>
  <c r="I324" i="2"/>
  <c r="G324" i="2"/>
  <c r="J324" i="2"/>
  <c r="H324" i="2"/>
  <c r="K324" i="2"/>
  <c r="F325" i="2"/>
  <c r="I325" i="2"/>
  <c r="G325" i="2"/>
  <c r="J325" i="2"/>
  <c r="H325" i="2"/>
  <c r="K325" i="2"/>
  <c r="F326" i="2"/>
  <c r="I326" i="2"/>
  <c r="G326" i="2"/>
  <c r="J326" i="2"/>
  <c r="H326" i="2"/>
  <c r="K326" i="2"/>
  <c r="F327" i="2"/>
  <c r="I327" i="2"/>
  <c r="G327" i="2"/>
  <c r="J327" i="2"/>
  <c r="H327" i="2"/>
  <c r="K327" i="2"/>
  <c r="F328" i="2"/>
  <c r="I328" i="2"/>
  <c r="G328" i="2"/>
  <c r="J328" i="2"/>
  <c r="H328" i="2"/>
  <c r="K328" i="2"/>
  <c r="F329" i="2"/>
  <c r="I329" i="2"/>
  <c r="G329" i="2"/>
  <c r="J329" i="2"/>
  <c r="H329" i="2"/>
  <c r="K329" i="2"/>
  <c r="F330" i="2"/>
  <c r="I330" i="2"/>
  <c r="G330" i="2"/>
  <c r="J330" i="2"/>
  <c r="H330" i="2"/>
  <c r="K330" i="2"/>
  <c r="F331" i="2"/>
  <c r="I331" i="2"/>
  <c r="G331" i="2"/>
  <c r="J331" i="2"/>
  <c r="H331" i="2"/>
  <c r="K331" i="2"/>
  <c r="F332" i="2"/>
  <c r="I332" i="2"/>
  <c r="G332" i="2"/>
  <c r="J332" i="2"/>
  <c r="H332" i="2"/>
  <c r="K332" i="2"/>
  <c r="F333" i="2"/>
  <c r="I333" i="2"/>
  <c r="G333" i="2"/>
  <c r="J333" i="2"/>
  <c r="H333" i="2"/>
  <c r="K333" i="2"/>
  <c r="F334" i="2"/>
  <c r="I334" i="2"/>
  <c r="G334" i="2"/>
  <c r="J334" i="2"/>
  <c r="H334" i="2"/>
  <c r="K334" i="2"/>
  <c r="F335" i="2"/>
  <c r="I335" i="2"/>
  <c r="G335" i="2"/>
  <c r="J335" i="2"/>
  <c r="H335" i="2"/>
  <c r="K335" i="2"/>
  <c r="F336" i="2"/>
  <c r="I336" i="2"/>
  <c r="G336" i="2"/>
  <c r="J336" i="2"/>
  <c r="H336" i="2"/>
  <c r="K336" i="2"/>
  <c r="F337" i="2"/>
  <c r="I337" i="2"/>
  <c r="G337" i="2"/>
  <c r="J337" i="2"/>
  <c r="H337" i="2"/>
  <c r="K337" i="2"/>
  <c r="F338" i="2"/>
  <c r="I338" i="2"/>
  <c r="G338" i="2"/>
  <c r="J338" i="2"/>
  <c r="H338" i="2"/>
  <c r="K338" i="2"/>
  <c r="F339" i="2"/>
  <c r="I339" i="2"/>
  <c r="G339" i="2"/>
  <c r="J339" i="2"/>
  <c r="H339" i="2"/>
  <c r="K339" i="2"/>
  <c r="F340" i="2"/>
  <c r="I340" i="2"/>
  <c r="G340" i="2"/>
  <c r="J340" i="2"/>
  <c r="H340" i="2"/>
  <c r="K340" i="2"/>
  <c r="F341" i="2"/>
  <c r="I341" i="2"/>
  <c r="G341" i="2"/>
  <c r="J341" i="2"/>
  <c r="H341" i="2"/>
  <c r="K341" i="2"/>
  <c r="F342" i="2"/>
  <c r="I342" i="2"/>
  <c r="G342" i="2"/>
  <c r="J342" i="2"/>
  <c r="H342" i="2"/>
  <c r="K342" i="2"/>
  <c r="F343" i="2"/>
  <c r="I343" i="2"/>
  <c r="G343" i="2"/>
  <c r="J343" i="2"/>
  <c r="H343" i="2"/>
  <c r="K343" i="2"/>
  <c r="F344" i="2"/>
  <c r="I344" i="2"/>
  <c r="G344" i="2"/>
  <c r="J344" i="2"/>
  <c r="H344" i="2"/>
  <c r="K344" i="2"/>
  <c r="F345" i="2"/>
  <c r="I345" i="2"/>
  <c r="G345" i="2"/>
  <c r="J345" i="2"/>
  <c r="H345" i="2"/>
  <c r="K345" i="2"/>
  <c r="F346" i="2"/>
  <c r="I346" i="2"/>
  <c r="G346" i="2"/>
  <c r="J346" i="2"/>
  <c r="H346" i="2"/>
  <c r="K346" i="2"/>
  <c r="F347" i="2"/>
  <c r="I347" i="2"/>
  <c r="G347" i="2"/>
  <c r="J347" i="2"/>
  <c r="H347" i="2"/>
  <c r="K347" i="2"/>
  <c r="F348" i="2"/>
  <c r="I348" i="2"/>
  <c r="G348" i="2"/>
  <c r="J348" i="2"/>
  <c r="H348" i="2"/>
  <c r="K348" i="2"/>
  <c r="F349" i="2"/>
  <c r="I349" i="2"/>
  <c r="G349" i="2"/>
  <c r="J349" i="2"/>
  <c r="H349" i="2"/>
  <c r="K349" i="2"/>
  <c r="F350" i="2"/>
  <c r="I350" i="2"/>
  <c r="G350" i="2"/>
  <c r="J350" i="2"/>
  <c r="H350" i="2"/>
  <c r="K350" i="2"/>
  <c r="F351" i="2"/>
  <c r="I351" i="2"/>
  <c r="G351" i="2"/>
  <c r="J351" i="2"/>
  <c r="H351" i="2"/>
  <c r="K351" i="2"/>
  <c r="F352" i="2"/>
  <c r="I352" i="2"/>
  <c r="G352" i="2"/>
  <c r="J352" i="2"/>
  <c r="H352" i="2"/>
  <c r="K352" i="2"/>
  <c r="F353" i="2"/>
  <c r="I353" i="2"/>
  <c r="G353" i="2"/>
  <c r="J353" i="2"/>
  <c r="H353" i="2"/>
  <c r="K353" i="2"/>
  <c r="F354" i="2"/>
  <c r="I354" i="2"/>
  <c r="G354" i="2"/>
  <c r="J354" i="2"/>
  <c r="H354" i="2"/>
  <c r="K354" i="2"/>
  <c r="F355" i="2"/>
  <c r="I355" i="2"/>
  <c r="G355" i="2"/>
  <c r="J355" i="2"/>
  <c r="H355" i="2"/>
  <c r="K355" i="2"/>
  <c r="F356" i="2"/>
  <c r="I356" i="2"/>
  <c r="G356" i="2"/>
  <c r="J356" i="2"/>
  <c r="H356" i="2"/>
  <c r="K356" i="2"/>
  <c r="F357" i="2"/>
  <c r="I357" i="2"/>
  <c r="G357" i="2"/>
  <c r="J357" i="2"/>
  <c r="H357" i="2"/>
  <c r="K357" i="2"/>
  <c r="F358" i="2"/>
  <c r="I358" i="2"/>
  <c r="G358" i="2"/>
  <c r="J358" i="2"/>
  <c r="H358" i="2"/>
  <c r="K358" i="2"/>
  <c r="F359" i="2"/>
  <c r="I359" i="2"/>
  <c r="G359" i="2"/>
  <c r="J359" i="2"/>
  <c r="H359" i="2"/>
  <c r="K359" i="2"/>
  <c r="F360" i="2"/>
  <c r="I360" i="2"/>
  <c r="G360" i="2"/>
  <c r="J360" i="2"/>
  <c r="H360" i="2"/>
  <c r="K360" i="2"/>
  <c r="F361" i="2"/>
  <c r="I361" i="2"/>
  <c r="G361" i="2"/>
  <c r="J361" i="2"/>
  <c r="H361" i="2"/>
  <c r="K361" i="2"/>
  <c r="F362" i="2"/>
  <c r="I362" i="2"/>
  <c r="G362" i="2"/>
  <c r="J362" i="2"/>
  <c r="H362" i="2"/>
  <c r="K362" i="2"/>
  <c r="F363" i="2"/>
  <c r="I363" i="2"/>
  <c r="G363" i="2"/>
  <c r="J363" i="2"/>
  <c r="H363" i="2"/>
  <c r="K363" i="2"/>
  <c r="F364" i="2"/>
  <c r="I364" i="2"/>
  <c r="G364" i="2"/>
  <c r="J364" i="2"/>
  <c r="H364" i="2"/>
  <c r="K364" i="2"/>
  <c r="F365" i="2"/>
  <c r="I365" i="2"/>
  <c r="G365" i="2"/>
  <c r="J365" i="2"/>
  <c r="H365" i="2"/>
  <c r="K365" i="2"/>
  <c r="F366" i="2"/>
  <c r="I366" i="2"/>
  <c r="G366" i="2"/>
  <c r="J366" i="2"/>
  <c r="H366" i="2"/>
  <c r="K366" i="2"/>
  <c r="F367" i="2"/>
  <c r="I367" i="2"/>
  <c r="G367" i="2"/>
  <c r="J367" i="2"/>
  <c r="H367" i="2"/>
  <c r="K367" i="2"/>
  <c r="F368" i="2"/>
  <c r="I368" i="2"/>
  <c r="G368" i="2"/>
  <c r="J368" i="2"/>
  <c r="H368" i="2"/>
  <c r="K368" i="2"/>
  <c r="F369" i="2"/>
  <c r="I369" i="2"/>
  <c r="G369" i="2"/>
  <c r="J369" i="2"/>
  <c r="H369" i="2"/>
  <c r="K369" i="2"/>
  <c r="F370" i="2"/>
  <c r="I370" i="2"/>
  <c r="G370" i="2"/>
  <c r="J370" i="2"/>
  <c r="H370" i="2"/>
  <c r="K370" i="2"/>
  <c r="F371" i="2"/>
  <c r="I371" i="2"/>
  <c r="G371" i="2"/>
  <c r="J371" i="2"/>
  <c r="H371" i="2"/>
  <c r="K371" i="2"/>
  <c r="F372" i="2"/>
  <c r="I372" i="2"/>
  <c r="G372" i="2"/>
  <c r="J372" i="2"/>
  <c r="H372" i="2"/>
  <c r="K372" i="2"/>
  <c r="F373" i="2"/>
  <c r="I373" i="2"/>
  <c r="G373" i="2"/>
  <c r="J373" i="2"/>
  <c r="H373" i="2"/>
  <c r="K373" i="2"/>
  <c r="F374" i="2"/>
  <c r="I374" i="2"/>
  <c r="G374" i="2"/>
  <c r="J374" i="2"/>
  <c r="H374" i="2"/>
  <c r="K374" i="2"/>
  <c r="F375" i="2"/>
  <c r="I375" i="2"/>
  <c r="G375" i="2"/>
  <c r="J375" i="2"/>
  <c r="H375" i="2"/>
  <c r="K375" i="2"/>
  <c r="F376" i="2"/>
  <c r="I376" i="2"/>
  <c r="G376" i="2"/>
  <c r="J376" i="2"/>
  <c r="H376" i="2"/>
  <c r="K376" i="2"/>
  <c r="F377" i="2"/>
  <c r="I377" i="2"/>
  <c r="G377" i="2"/>
  <c r="J377" i="2"/>
  <c r="H377" i="2"/>
  <c r="K377" i="2"/>
  <c r="F378" i="2"/>
  <c r="I378" i="2"/>
  <c r="G378" i="2"/>
  <c r="J378" i="2"/>
  <c r="H378" i="2"/>
  <c r="K378" i="2"/>
  <c r="F379" i="2"/>
  <c r="I379" i="2"/>
  <c r="G379" i="2"/>
  <c r="J379" i="2"/>
  <c r="H379" i="2"/>
  <c r="K379" i="2"/>
  <c r="F380" i="2"/>
  <c r="I380" i="2"/>
  <c r="G380" i="2"/>
  <c r="J380" i="2"/>
  <c r="H380" i="2"/>
  <c r="K380" i="2"/>
  <c r="F381" i="2"/>
  <c r="I381" i="2"/>
  <c r="G381" i="2"/>
  <c r="J381" i="2"/>
  <c r="H381" i="2"/>
  <c r="K381" i="2"/>
  <c r="F382" i="2"/>
  <c r="I382" i="2"/>
  <c r="G382" i="2"/>
  <c r="J382" i="2"/>
  <c r="H382" i="2"/>
  <c r="K382" i="2"/>
  <c r="F383" i="2"/>
  <c r="I383" i="2"/>
  <c r="G383" i="2"/>
  <c r="J383" i="2"/>
  <c r="H383" i="2"/>
  <c r="K383" i="2"/>
  <c r="F384" i="2"/>
  <c r="I384" i="2"/>
  <c r="G384" i="2"/>
  <c r="J384" i="2"/>
  <c r="H384" i="2"/>
  <c r="K384" i="2"/>
  <c r="F385" i="2"/>
  <c r="I385" i="2"/>
  <c r="G385" i="2"/>
  <c r="J385" i="2"/>
  <c r="H385" i="2"/>
  <c r="K385" i="2"/>
  <c r="F386" i="2"/>
  <c r="I386" i="2"/>
  <c r="G386" i="2"/>
  <c r="J386" i="2"/>
  <c r="H386" i="2"/>
  <c r="K386" i="2"/>
  <c r="F387" i="2"/>
  <c r="I387" i="2"/>
  <c r="G387" i="2"/>
  <c r="J387" i="2"/>
  <c r="H387" i="2"/>
  <c r="K387" i="2"/>
  <c r="F388" i="2"/>
  <c r="I388" i="2"/>
  <c r="G388" i="2"/>
  <c r="J388" i="2"/>
  <c r="H388" i="2"/>
  <c r="K388" i="2"/>
  <c r="F389" i="2"/>
  <c r="I389" i="2"/>
  <c r="G389" i="2"/>
  <c r="J389" i="2"/>
  <c r="H389" i="2"/>
  <c r="K389" i="2"/>
  <c r="F390" i="2"/>
  <c r="I390" i="2"/>
  <c r="G390" i="2"/>
  <c r="J390" i="2"/>
  <c r="H390" i="2"/>
  <c r="K390" i="2"/>
  <c r="F391" i="2"/>
  <c r="I391" i="2"/>
  <c r="G391" i="2"/>
  <c r="J391" i="2"/>
  <c r="H391" i="2"/>
  <c r="K391" i="2"/>
  <c r="F392" i="2"/>
  <c r="I392" i="2"/>
  <c r="G392" i="2"/>
  <c r="J392" i="2"/>
  <c r="H392" i="2"/>
  <c r="K392" i="2"/>
  <c r="F393" i="2"/>
  <c r="I393" i="2"/>
  <c r="G393" i="2"/>
  <c r="J393" i="2"/>
  <c r="H393" i="2"/>
  <c r="K393" i="2"/>
  <c r="F394" i="2"/>
  <c r="I394" i="2"/>
  <c r="G394" i="2"/>
  <c r="J394" i="2"/>
  <c r="H394" i="2"/>
  <c r="K394" i="2"/>
  <c r="F395" i="2"/>
  <c r="I395" i="2"/>
  <c r="G395" i="2"/>
  <c r="J395" i="2"/>
  <c r="H395" i="2"/>
  <c r="K395" i="2"/>
  <c r="F396" i="2"/>
  <c r="I396" i="2"/>
  <c r="G396" i="2"/>
  <c r="J396" i="2"/>
  <c r="H396" i="2"/>
  <c r="K396" i="2"/>
  <c r="F397" i="2"/>
  <c r="I397" i="2"/>
  <c r="G397" i="2"/>
  <c r="J397" i="2"/>
  <c r="H397" i="2"/>
  <c r="K397" i="2"/>
  <c r="F398" i="2"/>
  <c r="I398" i="2"/>
  <c r="G398" i="2"/>
  <c r="J398" i="2"/>
  <c r="H398" i="2"/>
  <c r="K398" i="2"/>
  <c r="F399" i="2"/>
  <c r="I399" i="2"/>
  <c r="G399" i="2"/>
  <c r="J399" i="2"/>
  <c r="H399" i="2"/>
  <c r="K399" i="2"/>
  <c r="F400" i="2"/>
  <c r="I400" i="2"/>
  <c r="G400" i="2"/>
  <c r="J400" i="2"/>
  <c r="H400" i="2"/>
  <c r="K400" i="2"/>
  <c r="F401" i="2"/>
  <c r="I401" i="2"/>
  <c r="G401" i="2"/>
  <c r="J401" i="2"/>
  <c r="H401" i="2"/>
  <c r="K401" i="2"/>
  <c r="F402" i="2"/>
  <c r="I402" i="2"/>
  <c r="G402" i="2"/>
  <c r="J402" i="2"/>
  <c r="H402" i="2"/>
  <c r="K402" i="2"/>
  <c r="F403" i="2"/>
  <c r="I403" i="2"/>
  <c r="G403" i="2"/>
  <c r="J403" i="2"/>
  <c r="H403" i="2"/>
  <c r="K403" i="2"/>
  <c r="F404" i="2"/>
  <c r="I404" i="2"/>
  <c r="G404" i="2"/>
  <c r="J404" i="2"/>
  <c r="H404" i="2"/>
  <c r="K404" i="2"/>
  <c r="F405" i="2"/>
  <c r="I405" i="2"/>
  <c r="G405" i="2"/>
  <c r="J405" i="2"/>
  <c r="H405" i="2"/>
  <c r="K405" i="2"/>
  <c r="F406" i="2"/>
  <c r="I406" i="2"/>
  <c r="G406" i="2"/>
  <c r="J406" i="2"/>
  <c r="H406" i="2"/>
  <c r="K406" i="2"/>
  <c r="F407" i="2"/>
  <c r="I407" i="2"/>
  <c r="G407" i="2"/>
  <c r="J407" i="2"/>
  <c r="H407" i="2"/>
  <c r="K407" i="2"/>
  <c r="F408" i="2"/>
  <c r="I408" i="2"/>
  <c r="G408" i="2"/>
  <c r="J408" i="2"/>
  <c r="H408" i="2"/>
  <c r="K408" i="2"/>
  <c r="F409" i="2"/>
  <c r="I409" i="2"/>
  <c r="G409" i="2"/>
  <c r="J409" i="2"/>
  <c r="H409" i="2"/>
  <c r="K409" i="2"/>
  <c r="F410" i="2"/>
  <c r="I410" i="2"/>
  <c r="G410" i="2"/>
  <c r="J410" i="2"/>
  <c r="H410" i="2"/>
  <c r="K410" i="2"/>
  <c r="F411" i="2"/>
  <c r="I411" i="2"/>
  <c r="G411" i="2"/>
  <c r="J411" i="2"/>
  <c r="H411" i="2"/>
  <c r="K411" i="2"/>
  <c r="F412" i="2"/>
  <c r="I412" i="2"/>
  <c r="G412" i="2"/>
  <c r="J412" i="2"/>
  <c r="H412" i="2"/>
  <c r="K412" i="2"/>
  <c r="F413" i="2"/>
  <c r="I413" i="2"/>
  <c r="G413" i="2"/>
  <c r="J413" i="2"/>
  <c r="H413" i="2"/>
  <c r="K413" i="2"/>
  <c r="F414" i="2"/>
  <c r="I414" i="2"/>
  <c r="G414" i="2"/>
  <c r="J414" i="2"/>
  <c r="H414" i="2"/>
  <c r="K414" i="2"/>
  <c r="F415" i="2"/>
  <c r="I415" i="2"/>
  <c r="G415" i="2"/>
  <c r="J415" i="2"/>
  <c r="H415" i="2"/>
  <c r="K415" i="2"/>
  <c r="F416" i="2"/>
  <c r="I416" i="2"/>
  <c r="G416" i="2"/>
  <c r="J416" i="2"/>
  <c r="H416" i="2"/>
  <c r="K416" i="2"/>
  <c r="F417" i="2"/>
  <c r="I417" i="2"/>
  <c r="G417" i="2"/>
  <c r="J417" i="2"/>
  <c r="H417" i="2"/>
  <c r="K417" i="2"/>
  <c r="F418" i="2"/>
  <c r="I418" i="2"/>
  <c r="G418" i="2"/>
  <c r="J418" i="2"/>
  <c r="H418" i="2"/>
  <c r="K418" i="2"/>
  <c r="F419" i="2"/>
  <c r="I419" i="2"/>
  <c r="G419" i="2"/>
  <c r="J419" i="2"/>
  <c r="H419" i="2"/>
  <c r="K419" i="2"/>
  <c r="F420" i="2"/>
  <c r="I420" i="2"/>
  <c r="G420" i="2"/>
  <c r="J420" i="2"/>
  <c r="H420" i="2"/>
  <c r="K420" i="2"/>
  <c r="F421" i="2"/>
  <c r="I421" i="2"/>
  <c r="G421" i="2"/>
  <c r="J421" i="2"/>
  <c r="H421" i="2"/>
  <c r="K421" i="2"/>
  <c r="F422" i="2"/>
  <c r="I422" i="2"/>
  <c r="G422" i="2"/>
  <c r="J422" i="2"/>
  <c r="H422" i="2"/>
  <c r="K422" i="2"/>
  <c r="F423" i="2"/>
  <c r="I423" i="2"/>
  <c r="G423" i="2"/>
  <c r="J423" i="2"/>
  <c r="H423" i="2"/>
  <c r="K423" i="2"/>
  <c r="F424" i="2"/>
  <c r="I424" i="2"/>
  <c r="G424" i="2"/>
  <c r="J424" i="2"/>
  <c r="H424" i="2"/>
  <c r="K424" i="2"/>
  <c r="F425" i="2"/>
  <c r="I425" i="2"/>
  <c r="G425" i="2"/>
  <c r="J425" i="2"/>
  <c r="H425" i="2"/>
  <c r="K425" i="2"/>
  <c r="F426" i="2"/>
  <c r="I426" i="2"/>
  <c r="G426" i="2"/>
  <c r="J426" i="2"/>
  <c r="H426" i="2"/>
  <c r="K426" i="2"/>
  <c r="F427" i="2"/>
  <c r="I427" i="2"/>
  <c r="G427" i="2"/>
  <c r="J427" i="2"/>
  <c r="H427" i="2"/>
  <c r="K427" i="2"/>
  <c r="F428" i="2"/>
  <c r="I428" i="2"/>
  <c r="G428" i="2"/>
  <c r="J428" i="2"/>
  <c r="H428" i="2"/>
  <c r="K428" i="2"/>
  <c r="F429" i="2"/>
  <c r="I429" i="2"/>
  <c r="G429" i="2"/>
  <c r="J429" i="2"/>
  <c r="H429" i="2"/>
  <c r="K429" i="2"/>
  <c r="F430" i="2"/>
  <c r="I430" i="2"/>
  <c r="G430" i="2"/>
  <c r="J430" i="2"/>
  <c r="H430" i="2"/>
  <c r="K430" i="2"/>
  <c r="F431" i="2"/>
  <c r="I431" i="2"/>
  <c r="G431" i="2"/>
  <c r="J431" i="2"/>
  <c r="H431" i="2"/>
  <c r="K431" i="2"/>
  <c r="F432" i="2"/>
  <c r="I432" i="2"/>
  <c r="G432" i="2"/>
  <c r="J432" i="2"/>
  <c r="H432" i="2"/>
  <c r="K432" i="2"/>
  <c r="F433" i="2"/>
  <c r="I433" i="2"/>
  <c r="G433" i="2"/>
  <c r="J433" i="2"/>
  <c r="H433" i="2"/>
  <c r="K433" i="2"/>
  <c r="F434" i="2"/>
  <c r="I434" i="2"/>
  <c r="G434" i="2"/>
  <c r="J434" i="2"/>
  <c r="H434" i="2"/>
  <c r="K434" i="2"/>
  <c r="F435" i="2"/>
  <c r="I435" i="2"/>
  <c r="G435" i="2"/>
  <c r="J435" i="2"/>
  <c r="H435" i="2"/>
  <c r="K435" i="2"/>
  <c r="F436" i="2"/>
  <c r="I436" i="2"/>
  <c r="G436" i="2"/>
  <c r="J436" i="2"/>
  <c r="H436" i="2"/>
  <c r="K436" i="2"/>
  <c r="F437" i="2"/>
  <c r="I437" i="2"/>
  <c r="G437" i="2"/>
  <c r="J437" i="2"/>
  <c r="H437" i="2"/>
  <c r="K437" i="2"/>
  <c r="F438" i="2"/>
  <c r="I438" i="2"/>
  <c r="G438" i="2"/>
  <c r="J438" i="2"/>
  <c r="H438" i="2"/>
  <c r="K438" i="2"/>
  <c r="F439" i="2"/>
  <c r="I439" i="2"/>
  <c r="G439" i="2"/>
  <c r="J439" i="2"/>
  <c r="H439" i="2"/>
  <c r="K439" i="2"/>
  <c r="F440" i="2"/>
  <c r="I440" i="2"/>
  <c r="G440" i="2"/>
  <c r="J440" i="2"/>
  <c r="H440" i="2"/>
  <c r="K440" i="2"/>
  <c r="F441" i="2"/>
  <c r="I441" i="2"/>
  <c r="G441" i="2"/>
  <c r="J441" i="2"/>
  <c r="H441" i="2"/>
  <c r="K441" i="2"/>
  <c r="F442" i="2"/>
  <c r="I442" i="2"/>
  <c r="G442" i="2"/>
  <c r="J442" i="2"/>
  <c r="H442" i="2"/>
  <c r="K442" i="2"/>
  <c r="F443" i="2"/>
  <c r="I443" i="2"/>
  <c r="G443" i="2"/>
  <c r="J443" i="2"/>
  <c r="H443" i="2"/>
  <c r="K443" i="2"/>
  <c r="F444" i="2"/>
  <c r="I444" i="2"/>
  <c r="G444" i="2"/>
  <c r="J444" i="2"/>
  <c r="H444" i="2"/>
  <c r="K444" i="2"/>
  <c r="F445" i="2"/>
  <c r="I445" i="2"/>
  <c r="G445" i="2"/>
  <c r="J445" i="2"/>
  <c r="H445" i="2"/>
  <c r="K445" i="2"/>
  <c r="F446" i="2"/>
  <c r="I446" i="2"/>
  <c r="G446" i="2"/>
  <c r="J446" i="2"/>
  <c r="H446" i="2"/>
  <c r="K446" i="2"/>
  <c r="F447" i="2"/>
  <c r="I447" i="2"/>
  <c r="G447" i="2"/>
  <c r="J447" i="2"/>
  <c r="H447" i="2"/>
  <c r="K447" i="2"/>
  <c r="F448" i="2"/>
  <c r="I448" i="2"/>
  <c r="G448" i="2"/>
  <c r="J448" i="2"/>
  <c r="H448" i="2"/>
  <c r="K448" i="2"/>
  <c r="F449" i="2"/>
  <c r="I449" i="2"/>
  <c r="G449" i="2"/>
  <c r="J449" i="2"/>
  <c r="H449" i="2"/>
  <c r="K449" i="2"/>
  <c r="F450" i="2"/>
  <c r="I450" i="2"/>
  <c r="G450" i="2"/>
  <c r="J450" i="2"/>
  <c r="H450" i="2"/>
  <c r="K450" i="2"/>
  <c r="F451" i="2"/>
  <c r="I451" i="2"/>
  <c r="G451" i="2"/>
  <c r="J451" i="2"/>
  <c r="H451" i="2"/>
  <c r="K451" i="2"/>
  <c r="F452" i="2"/>
  <c r="I452" i="2"/>
  <c r="G452" i="2"/>
  <c r="J452" i="2"/>
  <c r="H452" i="2"/>
  <c r="K452" i="2"/>
  <c r="F453" i="2"/>
  <c r="I453" i="2"/>
  <c r="G453" i="2"/>
  <c r="J453" i="2"/>
  <c r="H453" i="2"/>
  <c r="K453" i="2"/>
  <c r="F454" i="2"/>
  <c r="I454" i="2"/>
  <c r="G454" i="2"/>
  <c r="J454" i="2"/>
  <c r="H454" i="2"/>
  <c r="K454" i="2"/>
  <c r="F455" i="2"/>
  <c r="I455" i="2"/>
  <c r="G455" i="2"/>
  <c r="J455" i="2"/>
  <c r="H455" i="2"/>
  <c r="K455" i="2"/>
  <c r="F456" i="2"/>
  <c r="I456" i="2"/>
  <c r="G456" i="2"/>
  <c r="J456" i="2"/>
  <c r="H456" i="2"/>
  <c r="K456" i="2"/>
  <c r="F457" i="2"/>
  <c r="I457" i="2"/>
  <c r="G457" i="2"/>
  <c r="J457" i="2"/>
  <c r="H457" i="2"/>
  <c r="K457" i="2"/>
  <c r="F458" i="2"/>
  <c r="I458" i="2"/>
  <c r="G458" i="2"/>
  <c r="J458" i="2"/>
  <c r="H458" i="2"/>
  <c r="K458" i="2"/>
  <c r="F459" i="2"/>
  <c r="I459" i="2"/>
  <c r="G459" i="2"/>
  <c r="J459" i="2"/>
  <c r="H459" i="2"/>
  <c r="K459" i="2"/>
  <c r="F460" i="2"/>
  <c r="I460" i="2"/>
  <c r="G460" i="2"/>
  <c r="J460" i="2"/>
  <c r="H460" i="2"/>
  <c r="K460" i="2"/>
  <c r="F461" i="2"/>
  <c r="I461" i="2"/>
  <c r="G461" i="2"/>
  <c r="J461" i="2"/>
  <c r="H461" i="2"/>
  <c r="K461" i="2"/>
  <c r="F462" i="2"/>
  <c r="I462" i="2"/>
  <c r="G462" i="2"/>
  <c r="J462" i="2"/>
  <c r="H462" i="2"/>
  <c r="K462" i="2"/>
  <c r="F463" i="2"/>
  <c r="I463" i="2"/>
  <c r="G463" i="2"/>
  <c r="J463" i="2"/>
  <c r="H463" i="2"/>
  <c r="K463" i="2"/>
  <c r="F464" i="2"/>
  <c r="I464" i="2"/>
  <c r="G464" i="2"/>
  <c r="J464" i="2"/>
  <c r="H464" i="2"/>
  <c r="K464" i="2"/>
  <c r="F465" i="2"/>
  <c r="I465" i="2"/>
  <c r="G465" i="2"/>
  <c r="J465" i="2"/>
  <c r="H465" i="2"/>
  <c r="K465" i="2"/>
  <c r="F466" i="2"/>
  <c r="I466" i="2"/>
  <c r="G466" i="2"/>
  <c r="J466" i="2"/>
  <c r="H466" i="2"/>
  <c r="K466" i="2"/>
  <c r="F467" i="2"/>
  <c r="I467" i="2"/>
  <c r="G467" i="2"/>
  <c r="J467" i="2"/>
  <c r="H467" i="2"/>
  <c r="K467" i="2"/>
  <c r="F468" i="2"/>
  <c r="I468" i="2"/>
  <c r="G468" i="2"/>
  <c r="J468" i="2"/>
  <c r="H468" i="2"/>
  <c r="K468" i="2"/>
  <c r="F469" i="2"/>
  <c r="I469" i="2"/>
  <c r="G469" i="2"/>
  <c r="J469" i="2"/>
  <c r="H469" i="2"/>
  <c r="K469" i="2"/>
  <c r="F470" i="2"/>
  <c r="I470" i="2"/>
  <c r="G470" i="2"/>
  <c r="J470" i="2"/>
  <c r="H470" i="2"/>
  <c r="K470" i="2"/>
  <c r="F471" i="2"/>
  <c r="I471" i="2"/>
  <c r="G471" i="2"/>
  <c r="J471" i="2"/>
  <c r="H471" i="2"/>
  <c r="K471" i="2"/>
  <c r="F472" i="2"/>
  <c r="I472" i="2"/>
  <c r="G472" i="2"/>
  <c r="J472" i="2"/>
  <c r="H472" i="2"/>
  <c r="K472" i="2"/>
  <c r="F473" i="2"/>
  <c r="I473" i="2"/>
  <c r="G473" i="2"/>
  <c r="J473" i="2"/>
  <c r="H473" i="2"/>
  <c r="K473" i="2"/>
  <c r="F474" i="2"/>
  <c r="I474" i="2"/>
  <c r="G474" i="2"/>
  <c r="J474" i="2"/>
  <c r="H474" i="2"/>
  <c r="K474" i="2"/>
  <c r="F475" i="2"/>
  <c r="I475" i="2"/>
  <c r="G475" i="2"/>
  <c r="J475" i="2"/>
  <c r="H475" i="2"/>
  <c r="K475" i="2"/>
  <c r="F476" i="2"/>
  <c r="I476" i="2"/>
  <c r="G476" i="2"/>
  <c r="J476" i="2"/>
  <c r="H476" i="2"/>
  <c r="K476" i="2"/>
  <c r="F477" i="2"/>
  <c r="I477" i="2"/>
  <c r="G477" i="2"/>
  <c r="J477" i="2"/>
  <c r="H477" i="2"/>
  <c r="K477" i="2"/>
  <c r="F478" i="2"/>
  <c r="I478" i="2"/>
  <c r="G478" i="2"/>
  <c r="J478" i="2"/>
  <c r="H478" i="2"/>
  <c r="K478" i="2"/>
  <c r="F479" i="2"/>
  <c r="I479" i="2"/>
  <c r="G479" i="2"/>
  <c r="J479" i="2"/>
  <c r="H479" i="2"/>
  <c r="K479" i="2"/>
  <c r="F480" i="2"/>
  <c r="I480" i="2"/>
  <c r="G480" i="2"/>
  <c r="J480" i="2"/>
  <c r="H480" i="2"/>
  <c r="K480" i="2"/>
  <c r="F481" i="2"/>
  <c r="I481" i="2"/>
  <c r="G481" i="2"/>
  <c r="J481" i="2"/>
  <c r="H481" i="2"/>
  <c r="K481" i="2"/>
  <c r="F482" i="2"/>
  <c r="I482" i="2"/>
  <c r="G482" i="2"/>
  <c r="J482" i="2"/>
  <c r="H482" i="2"/>
  <c r="K482" i="2"/>
  <c r="F483" i="2"/>
  <c r="I483" i="2"/>
  <c r="G483" i="2"/>
  <c r="J483" i="2"/>
  <c r="H483" i="2"/>
  <c r="K483" i="2"/>
  <c r="F484" i="2"/>
  <c r="I484" i="2"/>
  <c r="G484" i="2"/>
  <c r="J484" i="2"/>
  <c r="H484" i="2"/>
  <c r="K484" i="2"/>
  <c r="F485" i="2"/>
  <c r="I485" i="2"/>
  <c r="G485" i="2"/>
  <c r="J485" i="2"/>
  <c r="H485" i="2"/>
  <c r="K485" i="2"/>
  <c r="F486" i="2"/>
  <c r="I486" i="2"/>
  <c r="G486" i="2"/>
  <c r="J486" i="2"/>
  <c r="H486" i="2"/>
  <c r="K486" i="2"/>
  <c r="F487" i="2"/>
  <c r="I487" i="2"/>
  <c r="G487" i="2"/>
  <c r="J487" i="2"/>
  <c r="H487" i="2"/>
  <c r="K487" i="2"/>
  <c r="F488" i="2"/>
  <c r="I488" i="2"/>
  <c r="G488" i="2"/>
  <c r="J488" i="2"/>
  <c r="H488" i="2"/>
  <c r="K488" i="2"/>
  <c r="F489" i="2"/>
  <c r="I489" i="2"/>
  <c r="G489" i="2"/>
  <c r="J489" i="2"/>
  <c r="H489" i="2"/>
  <c r="K489" i="2"/>
  <c r="F490" i="2"/>
  <c r="I490" i="2"/>
  <c r="G490" i="2"/>
  <c r="J490" i="2"/>
  <c r="H490" i="2"/>
  <c r="K490" i="2"/>
  <c r="F491" i="2"/>
  <c r="I491" i="2"/>
  <c r="G491" i="2"/>
  <c r="J491" i="2"/>
  <c r="H491" i="2"/>
  <c r="K491" i="2"/>
  <c r="F492" i="2"/>
  <c r="I492" i="2"/>
  <c r="G492" i="2"/>
  <c r="J492" i="2"/>
  <c r="H492" i="2"/>
  <c r="K492" i="2"/>
  <c r="F493" i="2"/>
  <c r="I493" i="2"/>
  <c r="G493" i="2"/>
  <c r="J493" i="2"/>
  <c r="H493" i="2"/>
  <c r="K493" i="2"/>
  <c r="F494" i="2"/>
  <c r="I494" i="2"/>
  <c r="G494" i="2"/>
  <c r="J494" i="2"/>
  <c r="H494" i="2"/>
  <c r="K494" i="2"/>
  <c r="F495" i="2"/>
  <c r="I495" i="2"/>
  <c r="G495" i="2"/>
  <c r="J495" i="2"/>
  <c r="H495" i="2"/>
  <c r="K495" i="2"/>
  <c r="F496" i="2"/>
  <c r="I496" i="2"/>
  <c r="G496" i="2"/>
  <c r="J496" i="2"/>
  <c r="H496" i="2"/>
  <c r="K496" i="2"/>
  <c r="F497" i="2"/>
  <c r="I497" i="2"/>
  <c r="G497" i="2"/>
  <c r="J497" i="2"/>
  <c r="H497" i="2"/>
  <c r="K497" i="2"/>
  <c r="F498" i="2"/>
  <c r="I498" i="2"/>
  <c r="G498" i="2"/>
  <c r="J498" i="2"/>
  <c r="H498" i="2"/>
  <c r="K498" i="2"/>
  <c r="F499" i="2"/>
  <c r="I499" i="2"/>
  <c r="G499" i="2"/>
  <c r="J499" i="2"/>
  <c r="H499" i="2"/>
  <c r="K499" i="2"/>
  <c r="F500" i="2"/>
  <c r="I500" i="2"/>
  <c r="G500" i="2"/>
  <c r="J500" i="2"/>
  <c r="H500" i="2"/>
  <c r="K500" i="2"/>
  <c r="F501" i="2"/>
  <c r="I501" i="2"/>
  <c r="G501" i="2"/>
  <c r="J501" i="2"/>
  <c r="H501" i="2"/>
  <c r="K501" i="2"/>
  <c r="F502" i="2"/>
  <c r="I502" i="2"/>
  <c r="G502" i="2"/>
  <c r="J502" i="2"/>
  <c r="H502" i="2"/>
  <c r="K502" i="2"/>
  <c r="F503" i="2"/>
  <c r="I503" i="2"/>
  <c r="G503" i="2"/>
  <c r="J503" i="2"/>
  <c r="H503" i="2"/>
  <c r="K503" i="2"/>
  <c r="F504" i="2"/>
  <c r="I504" i="2"/>
  <c r="G504" i="2"/>
  <c r="J504" i="2"/>
  <c r="H504" i="2"/>
  <c r="K504" i="2"/>
  <c r="F505" i="2"/>
  <c r="I505" i="2"/>
  <c r="G505" i="2"/>
  <c r="J505" i="2"/>
  <c r="H505" i="2"/>
  <c r="K505" i="2"/>
  <c r="F506" i="2"/>
  <c r="I506" i="2"/>
  <c r="G506" i="2"/>
  <c r="J506" i="2"/>
  <c r="H506" i="2"/>
  <c r="K506" i="2"/>
  <c r="F507" i="2"/>
  <c r="I507" i="2"/>
  <c r="G507" i="2"/>
  <c r="J507" i="2"/>
  <c r="H507" i="2"/>
  <c r="K507" i="2"/>
  <c r="F508" i="2"/>
  <c r="I508" i="2"/>
  <c r="G508" i="2"/>
  <c r="J508" i="2"/>
  <c r="H508" i="2"/>
  <c r="K508" i="2"/>
  <c r="F509" i="2"/>
  <c r="I509" i="2"/>
  <c r="G509" i="2"/>
  <c r="J509" i="2"/>
  <c r="H509" i="2"/>
  <c r="K509" i="2"/>
  <c r="F510" i="2"/>
  <c r="I510" i="2"/>
  <c r="G510" i="2"/>
  <c r="J510" i="2"/>
  <c r="H510" i="2"/>
  <c r="K510" i="2"/>
  <c r="F511" i="2"/>
  <c r="I511" i="2"/>
  <c r="G511" i="2"/>
  <c r="J511" i="2"/>
  <c r="H511" i="2"/>
  <c r="K511" i="2"/>
  <c r="F512" i="2"/>
  <c r="I512" i="2"/>
  <c r="G512" i="2"/>
  <c r="J512" i="2"/>
  <c r="H512" i="2"/>
  <c r="K512" i="2"/>
  <c r="F513" i="2"/>
  <c r="I513" i="2"/>
  <c r="G513" i="2"/>
  <c r="J513" i="2"/>
  <c r="H513" i="2"/>
  <c r="K513" i="2"/>
  <c r="F514" i="2"/>
  <c r="I514" i="2"/>
  <c r="G514" i="2"/>
  <c r="J514" i="2"/>
  <c r="H514" i="2"/>
  <c r="K514" i="2"/>
  <c r="F515" i="2"/>
  <c r="I515" i="2"/>
  <c r="G515" i="2"/>
  <c r="J515" i="2"/>
  <c r="H515" i="2"/>
  <c r="K515" i="2"/>
  <c r="F516" i="2"/>
  <c r="I516" i="2"/>
  <c r="G516" i="2"/>
  <c r="J516" i="2"/>
  <c r="H516" i="2"/>
  <c r="K516" i="2"/>
  <c r="F517" i="2"/>
  <c r="I517" i="2"/>
  <c r="G517" i="2"/>
  <c r="J517" i="2"/>
  <c r="H517" i="2"/>
  <c r="K517" i="2"/>
  <c r="F518" i="2"/>
  <c r="I518" i="2"/>
  <c r="G518" i="2"/>
  <c r="J518" i="2"/>
  <c r="H518" i="2"/>
  <c r="K518" i="2"/>
  <c r="F519" i="2"/>
  <c r="I519" i="2"/>
  <c r="G519" i="2"/>
  <c r="J519" i="2"/>
  <c r="H519" i="2"/>
  <c r="K519" i="2"/>
  <c r="F520" i="2"/>
  <c r="I520" i="2"/>
  <c r="G520" i="2"/>
  <c r="J520" i="2"/>
  <c r="H520" i="2"/>
  <c r="K520" i="2"/>
  <c r="F521" i="2"/>
  <c r="I521" i="2"/>
  <c r="G521" i="2"/>
  <c r="J521" i="2"/>
  <c r="H521" i="2"/>
  <c r="K521" i="2"/>
  <c r="F522" i="2"/>
  <c r="I522" i="2"/>
  <c r="G522" i="2"/>
  <c r="J522" i="2"/>
  <c r="H522" i="2"/>
  <c r="K522" i="2"/>
  <c r="F523" i="2"/>
  <c r="I523" i="2"/>
  <c r="G523" i="2"/>
  <c r="J523" i="2"/>
  <c r="H523" i="2"/>
  <c r="K523" i="2"/>
  <c r="F524" i="2"/>
  <c r="I524" i="2"/>
  <c r="G524" i="2"/>
  <c r="J524" i="2"/>
  <c r="H524" i="2"/>
  <c r="K524" i="2"/>
  <c r="F525" i="2"/>
  <c r="I525" i="2"/>
  <c r="G525" i="2"/>
  <c r="J525" i="2"/>
  <c r="H525" i="2"/>
  <c r="K525" i="2"/>
  <c r="F526" i="2"/>
  <c r="I526" i="2"/>
  <c r="G526" i="2"/>
  <c r="J526" i="2"/>
  <c r="H526" i="2"/>
  <c r="K526" i="2"/>
  <c r="F527" i="2"/>
  <c r="I527" i="2"/>
  <c r="G527" i="2"/>
  <c r="J527" i="2"/>
  <c r="H527" i="2"/>
  <c r="K527" i="2"/>
  <c r="F528" i="2"/>
  <c r="I528" i="2"/>
  <c r="G528" i="2"/>
  <c r="J528" i="2"/>
  <c r="H528" i="2"/>
  <c r="K528" i="2"/>
  <c r="F529" i="2"/>
  <c r="I529" i="2"/>
  <c r="G529" i="2"/>
  <c r="J529" i="2"/>
  <c r="H529" i="2"/>
  <c r="K529" i="2"/>
  <c r="F530" i="2"/>
  <c r="I530" i="2"/>
  <c r="G530" i="2"/>
  <c r="J530" i="2"/>
  <c r="H530" i="2"/>
  <c r="K530" i="2"/>
  <c r="F531" i="2"/>
  <c r="I531" i="2"/>
  <c r="G531" i="2"/>
  <c r="J531" i="2"/>
  <c r="H531" i="2"/>
  <c r="K531" i="2"/>
  <c r="F532" i="2"/>
  <c r="I532" i="2"/>
  <c r="G532" i="2"/>
  <c r="J532" i="2"/>
  <c r="H532" i="2"/>
  <c r="K532" i="2"/>
  <c r="F533" i="2"/>
  <c r="I533" i="2"/>
  <c r="G533" i="2"/>
  <c r="J533" i="2"/>
  <c r="H533" i="2"/>
  <c r="K533" i="2"/>
  <c r="F534" i="2"/>
  <c r="I534" i="2"/>
  <c r="G534" i="2"/>
  <c r="J534" i="2"/>
  <c r="H534" i="2"/>
  <c r="K534" i="2"/>
  <c r="F535" i="2"/>
  <c r="I535" i="2"/>
  <c r="G535" i="2"/>
  <c r="J535" i="2"/>
  <c r="H535" i="2"/>
  <c r="K535" i="2"/>
  <c r="F536" i="2"/>
  <c r="I536" i="2"/>
  <c r="G536" i="2"/>
  <c r="J536" i="2"/>
  <c r="H536" i="2"/>
  <c r="K536" i="2"/>
  <c r="F537" i="2"/>
  <c r="I537" i="2"/>
  <c r="G537" i="2"/>
  <c r="J537" i="2"/>
  <c r="H537" i="2"/>
  <c r="K537" i="2"/>
  <c r="F538" i="2"/>
  <c r="I538" i="2"/>
  <c r="G538" i="2"/>
  <c r="J538" i="2"/>
  <c r="H538" i="2"/>
  <c r="K538" i="2"/>
  <c r="F539" i="2"/>
  <c r="I539" i="2"/>
  <c r="G539" i="2"/>
  <c r="J539" i="2"/>
  <c r="H539" i="2"/>
  <c r="K539" i="2"/>
  <c r="F540" i="2"/>
  <c r="I540" i="2"/>
  <c r="G540" i="2"/>
  <c r="J540" i="2"/>
  <c r="H540" i="2"/>
  <c r="K540" i="2"/>
  <c r="F541" i="2"/>
  <c r="I541" i="2"/>
  <c r="G541" i="2"/>
  <c r="J541" i="2"/>
  <c r="H541" i="2"/>
  <c r="K541" i="2"/>
  <c r="F542" i="2"/>
  <c r="I542" i="2"/>
  <c r="G542" i="2"/>
  <c r="J542" i="2"/>
  <c r="H542" i="2"/>
  <c r="K542" i="2"/>
  <c r="F543" i="2"/>
  <c r="I543" i="2"/>
  <c r="G543" i="2"/>
  <c r="J543" i="2"/>
  <c r="H543" i="2"/>
  <c r="K543" i="2"/>
  <c r="F544" i="2"/>
  <c r="I544" i="2"/>
  <c r="G544" i="2"/>
  <c r="J544" i="2"/>
  <c r="H544" i="2"/>
  <c r="K544" i="2"/>
  <c r="F545" i="2"/>
  <c r="I545" i="2"/>
  <c r="G545" i="2"/>
  <c r="J545" i="2"/>
  <c r="H545" i="2"/>
  <c r="K545" i="2"/>
  <c r="F546" i="2"/>
  <c r="I546" i="2"/>
  <c r="G546" i="2"/>
  <c r="J546" i="2"/>
  <c r="H546" i="2"/>
  <c r="K546" i="2"/>
  <c r="F547" i="2"/>
  <c r="I547" i="2"/>
  <c r="G547" i="2"/>
  <c r="J547" i="2"/>
  <c r="H547" i="2"/>
  <c r="K547" i="2"/>
  <c r="F548" i="2"/>
  <c r="I548" i="2"/>
  <c r="G548" i="2"/>
  <c r="J548" i="2"/>
  <c r="H548" i="2"/>
  <c r="K548" i="2"/>
  <c r="F549" i="2"/>
  <c r="I549" i="2"/>
  <c r="G549" i="2"/>
  <c r="J549" i="2"/>
  <c r="H549" i="2"/>
  <c r="K549" i="2"/>
  <c r="F550" i="2"/>
  <c r="I550" i="2"/>
  <c r="G550" i="2"/>
  <c r="J550" i="2"/>
  <c r="H550" i="2"/>
  <c r="K550" i="2"/>
  <c r="F551" i="2"/>
  <c r="I551" i="2"/>
  <c r="G551" i="2"/>
  <c r="J551" i="2"/>
  <c r="H551" i="2"/>
  <c r="K551" i="2"/>
  <c r="F552" i="2"/>
  <c r="I552" i="2"/>
  <c r="G552" i="2"/>
  <c r="J552" i="2"/>
  <c r="H552" i="2"/>
  <c r="K552" i="2"/>
  <c r="F553" i="2"/>
  <c r="I553" i="2"/>
  <c r="G553" i="2"/>
  <c r="J553" i="2"/>
  <c r="H553" i="2"/>
  <c r="K553" i="2"/>
  <c r="F554" i="2"/>
  <c r="I554" i="2"/>
  <c r="G554" i="2"/>
  <c r="J554" i="2"/>
  <c r="H554" i="2"/>
  <c r="K554" i="2"/>
  <c r="F555" i="2"/>
  <c r="I555" i="2"/>
  <c r="G555" i="2"/>
  <c r="J555" i="2"/>
  <c r="H555" i="2"/>
  <c r="K555" i="2"/>
  <c r="F556" i="2"/>
  <c r="I556" i="2"/>
  <c r="G556" i="2"/>
  <c r="J556" i="2"/>
  <c r="H556" i="2"/>
  <c r="K556" i="2"/>
  <c r="F557" i="2"/>
  <c r="I557" i="2"/>
  <c r="G557" i="2"/>
  <c r="J557" i="2"/>
  <c r="H557" i="2"/>
  <c r="K557" i="2"/>
  <c r="F558" i="2"/>
  <c r="I558" i="2"/>
  <c r="G558" i="2"/>
  <c r="J558" i="2"/>
  <c r="H558" i="2"/>
  <c r="K558" i="2"/>
  <c r="F559" i="2"/>
  <c r="I559" i="2"/>
  <c r="G559" i="2"/>
  <c r="J559" i="2"/>
  <c r="H559" i="2"/>
  <c r="K559" i="2"/>
  <c r="F560" i="2"/>
  <c r="I560" i="2"/>
  <c r="G560" i="2"/>
  <c r="J560" i="2"/>
  <c r="H560" i="2"/>
  <c r="K560" i="2"/>
  <c r="F561" i="2"/>
  <c r="I561" i="2"/>
  <c r="G561" i="2"/>
  <c r="J561" i="2"/>
  <c r="H561" i="2"/>
  <c r="K561" i="2"/>
  <c r="F562" i="2"/>
  <c r="I562" i="2"/>
  <c r="G562" i="2"/>
  <c r="J562" i="2"/>
  <c r="H562" i="2"/>
  <c r="K562" i="2"/>
  <c r="F563" i="2"/>
  <c r="I563" i="2"/>
  <c r="G563" i="2"/>
  <c r="J563" i="2"/>
  <c r="H563" i="2"/>
  <c r="K563" i="2"/>
  <c r="F564" i="2"/>
  <c r="I564" i="2"/>
  <c r="G564" i="2"/>
  <c r="J564" i="2"/>
  <c r="H564" i="2"/>
  <c r="K564" i="2"/>
  <c r="F565" i="2"/>
  <c r="I565" i="2"/>
  <c r="G565" i="2"/>
  <c r="J565" i="2"/>
  <c r="H565" i="2"/>
  <c r="K565" i="2"/>
  <c r="F566" i="2"/>
  <c r="I566" i="2"/>
  <c r="G566" i="2"/>
  <c r="J566" i="2"/>
  <c r="H566" i="2"/>
  <c r="K566" i="2"/>
  <c r="F567" i="2"/>
  <c r="I567" i="2"/>
  <c r="G567" i="2"/>
  <c r="J567" i="2"/>
  <c r="H567" i="2"/>
  <c r="K567" i="2"/>
  <c r="F568" i="2"/>
  <c r="I568" i="2"/>
  <c r="G568" i="2"/>
  <c r="J568" i="2"/>
  <c r="H568" i="2"/>
  <c r="K568" i="2"/>
  <c r="F569" i="2"/>
  <c r="I569" i="2"/>
  <c r="G569" i="2"/>
  <c r="J569" i="2"/>
  <c r="H569" i="2"/>
  <c r="K569" i="2"/>
  <c r="F570" i="2"/>
  <c r="I570" i="2"/>
  <c r="G570" i="2"/>
  <c r="J570" i="2"/>
  <c r="H570" i="2"/>
  <c r="K570" i="2"/>
  <c r="F571" i="2"/>
  <c r="I571" i="2"/>
  <c r="G571" i="2"/>
  <c r="J571" i="2"/>
  <c r="H571" i="2"/>
  <c r="K571" i="2"/>
  <c r="F572" i="2"/>
  <c r="I572" i="2"/>
  <c r="G572" i="2"/>
  <c r="J572" i="2"/>
  <c r="H572" i="2"/>
  <c r="K572" i="2"/>
  <c r="F573" i="2"/>
  <c r="I573" i="2"/>
  <c r="G573" i="2"/>
  <c r="J573" i="2"/>
  <c r="H573" i="2"/>
  <c r="K573" i="2"/>
  <c r="F574" i="2"/>
  <c r="I574" i="2"/>
  <c r="G574" i="2"/>
  <c r="J574" i="2"/>
  <c r="H574" i="2"/>
  <c r="K574" i="2"/>
  <c r="F575" i="2"/>
  <c r="I575" i="2"/>
  <c r="G575" i="2"/>
  <c r="J575" i="2"/>
  <c r="H575" i="2"/>
  <c r="K575" i="2"/>
  <c r="F576" i="2"/>
  <c r="I576" i="2"/>
  <c r="G576" i="2"/>
  <c r="J576" i="2"/>
  <c r="H576" i="2"/>
  <c r="K576" i="2"/>
  <c r="F577" i="2"/>
  <c r="I577" i="2"/>
  <c r="G577" i="2"/>
  <c r="J577" i="2"/>
  <c r="H577" i="2"/>
  <c r="K577" i="2"/>
  <c r="F578" i="2"/>
  <c r="I578" i="2"/>
  <c r="G578" i="2"/>
  <c r="J578" i="2"/>
  <c r="H578" i="2"/>
  <c r="K578" i="2"/>
  <c r="F579" i="2"/>
  <c r="I579" i="2"/>
  <c r="G579" i="2"/>
  <c r="J579" i="2"/>
  <c r="H579" i="2"/>
  <c r="K579" i="2"/>
  <c r="F580" i="2"/>
  <c r="I580" i="2"/>
  <c r="G580" i="2"/>
  <c r="J580" i="2"/>
  <c r="H580" i="2"/>
  <c r="K580" i="2"/>
  <c r="F581" i="2"/>
  <c r="I581" i="2"/>
  <c r="G581" i="2"/>
  <c r="J581" i="2"/>
  <c r="H581" i="2"/>
  <c r="K581" i="2"/>
  <c r="F582" i="2"/>
  <c r="I582" i="2"/>
  <c r="G582" i="2"/>
  <c r="J582" i="2"/>
  <c r="H582" i="2"/>
  <c r="K582" i="2"/>
  <c r="F583" i="2"/>
  <c r="I583" i="2"/>
  <c r="G583" i="2"/>
  <c r="J583" i="2"/>
  <c r="H583" i="2"/>
  <c r="K583" i="2"/>
  <c r="F584" i="2"/>
  <c r="I584" i="2"/>
  <c r="G584" i="2"/>
  <c r="J584" i="2"/>
  <c r="H584" i="2"/>
  <c r="K584" i="2"/>
  <c r="F585" i="2"/>
  <c r="I585" i="2"/>
  <c r="G585" i="2"/>
  <c r="J585" i="2"/>
  <c r="H585" i="2"/>
  <c r="K585" i="2"/>
  <c r="F586" i="2"/>
  <c r="I586" i="2"/>
  <c r="G586" i="2"/>
  <c r="J586" i="2"/>
  <c r="H586" i="2"/>
  <c r="K586" i="2"/>
  <c r="F587" i="2"/>
  <c r="I587" i="2"/>
  <c r="G587" i="2"/>
  <c r="J587" i="2"/>
  <c r="H587" i="2"/>
  <c r="K587" i="2"/>
  <c r="F588" i="2"/>
  <c r="I588" i="2"/>
  <c r="G588" i="2"/>
  <c r="J588" i="2"/>
  <c r="H588" i="2"/>
  <c r="K588" i="2"/>
  <c r="F589" i="2"/>
  <c r="I589" i="2"/>
  <c r="G589" i="2"/>
  <c r="J589" i="2"/>
  <c r="H589" i="2"/>
  <c r="K589" i="2"/>
  <c r="F590" i="2"/>
  <c r="I590" i="2"/>
  <c r="G590" i="2"/>
  <c r="J590" i="2"/>
  <c r="H590" i="2"/>
  <c r="K590" i="2"/>
  <c r="F591" i="2"/>
  <c r="I591" i="2"/>
  <c r="G591" i="2"/>
  <c r="J591" i="2"/>
  <c r="H591" i="2"/>
  <c r="K591" i="2"/>
  <c r="F592" i="2"/>
  <c r="I592" i="2"/>
  <c r="G592" i="2"/>
  <c r="J592" i="2"/>
  <c r="H592" i="2"/>
  <c r="K592" i="2"/>
  <c r="F593" i="2"/>
  <c r="I593" i="2"/>
  <c r="G593" i="2"/>
  <c r="J593" i="2"/>
  <c r="H593" i="2"/>
  <c r="K593" i="2"/>
  <c r="F594" i="2"/>
  <c r="I594" i="2"/>
  <c r="G594" i="2"/>
  <c r="J594" i="2"/>
  <c r="H594" i="2"/>
  <c r="K594" i="2"/>
  <c r="F595" i="2"/>
  <c r="I595" i="2"/>
  <c r="G595" i="2"/>
  <c r="J595" i="2"/>
  <c r="H595" i="2"/>
  <c r="K595" i="2"/>
  <c r="F596" i="2"/>
  <c r="I596" i="2"/>
  <c r="G596" i="2"/>
  <c r="J596" i="2"/>
  <c r="H596" i="2"/>
  <c r="K596" i="2"/>
  <c r="F597" i="2"/>
  <c r="I597" i="2"/>
  <c r="G597" i="2"/>
  <c r="J597" i="2"/>
  <c r="H597" i="2"/>
  <c r="K597" i="2"/>
  <c r="F598" i="2"/>
  <c r="I598" i="2"/>
  <c r="G598" i="2"/>
  <c r="J598" i="2"/>
  <c r="H598" i="2"/>
  <c r="K598" i="2"/>
  <c r="F599" i="2"/>
  <c r="I599" i="2"/>
  <c r="G599" i="2"/>
  <c r="J599" i="2"/>
  <c r="H599" i="2"/>
  <c r="K599" i="2"/>
  <c r="F600" i="2"/>
  <c r="I600" i="2"/>
  <c r="G600" i="2"/>
  <c r="J600" i="2"/>
  <c r="H600" i="2"/>
  <c r="K600" i="2"/>
  <c r="F601" i="2"/>
  <c r="I601" i="2"/>
  <c r="G601" i="2"/>
  <c r="J601" i="2"/>
  <c r="H601" i="2"/>
  <c r="K601" i="2"/>
  <c r="F602" i="2"/>
  <c r="I602" i="2"/>
  <c r="G602" i="2"/>
  <c r="J602" i="2"/>
  <c r="H602" i="2"/>
  <c r="K602" i="2"/>
  <c r="F603" i="2"/>
  <c r="I603" i="2"/>
  <c r="G603" i="2"/>
  <c r="J603" i="2"/>
  <c r="H603" i="2"/>
  <c r="K603" i="2"/>
  <c r="F604" i="2"/>
  <c r="I604" i="2"/>
  <c r="G604" i="2"/>
  <c r="J604" i="2"/>
  <c r="H604" i="2"/>
  <c r="K604" i="2"/>
  <c r="F605" i="2"/>
  <c r="I605" i="2"/>
  <c r="G605" i="2"/>
  <c r="J605" i="2"/>
  <c r="H605" i="2"/>
  <c r="K605" i="2"/>
  <c r="F606" i="2"/>
  <c r="I606" i="2"/>
  <c r="G606" i="2"/>
  <c r="J606" i="2"/>
  <c r="H606" i="2"/>
  <c r="K606" i="2"/>
  <c r="F607" i="2"/>
  <c r="I607" i="2"/>
  <c r="G607" i="2"/>
  <c r="J607" i="2"/>
  <c r="H607" i="2"/>
  <c r="K607" i="2"/>
  <c r="F608" i="2"/>
  <c r="I608" i="2"/>
  <c r="G608" i="2"/>
  <c r="J608" i="2"/>
  <c r="H608" i="2"/>
  <c r="K608" i="2"/>
  <c r="F609" i="2"/>
  <c r="I609" i="2"/>
  <c r="G609" i="2"/>
  <c r="J609" i="2"/>
  <c r="H609" i="2"/>
  <c r="K609" i="2"/>
  <c r="F610" i="2"/>
  <c r="I610" i="2"/>
  <c r="G610" i="2"/>
  <c r="J610" i="2"/>
  <c r="H610" i="2"/>
  <c r="K610" i="2"/>
  <c r="F611" i="2"/>
  <c r="I611" i="2"/>
  <c r="G611" i="2"/>
  <c r="J611" i="2"/>
  <c r="H611" i="2"/>
  <c r="K611" i="2"/>
  <c r="F612" i="2"/>
  <c r="I612" i="2"/>
  <c r="G612" i="2"/>
  <c r="J612" i="2"/>
  <c r="H612" i="2"/>
  <c r="K612" i="2"/>
  <c r="F613" i="2"/>
  <c r="I613" i="2"/>
  <c r="G613" i="2"/>
  <c r="J613" i="2"/>
  <c r="H613" i="2"/>
  <c r="K613" i="2"/>
  <c r="F614" i="2"/>
  <c r="I614" i="2"/>
  <c r="G614" i="2"/>
  <c r="J614" i="2"/>
  <c r="H614" i="2"/>
  <c r="K614" i="2"/>
  <c r="F615" i="2"/>
  <c r="I615" i="2"/>
  <c r="G615" i="2"/>
  <c r="J615" i="2"/>
  <c r="H615" i="2"/>
  <c r="K615" i="2"/>
  <c r="F616" i="2"/>
  <c r="I616" i="2"/>
  <c r="G616" i="2"/>
  <c r="J616" i="2"/>
  <c r="H616" i="2"/>
  <c r="K616" i="2"/>
  <c r="F617" i="2"/>
  <c r="I617" i="2"/>
  <c r="G617" i="2"/>
  <c r="J617" i="2"/>
  <c r="H617" i="2"/>
  <c r="K617" i="2"/>
  <c r="F618" i="2"/>
  <c r="I618" i="2"/>
  <c r="G618" i="2"/>
  <c r="J618" i="2"/>
  <c r="H618" i="2"/>
  <c r="K618" i="2"/>
  <c r="F619" i="2"/>
  <c r="I619" i="2"/>
  <c r="G619" i="2"/>
  <c r="J619" i="2"/>
  <c r="H619" i="2"/>
  <c r="K619" i="2"/>
  <c r="F620" i="2"/>
  <c r="I620" i="2"/>
  <c r="G620" i="2"/>
  <c r="J620" i="2"/>
  <c r="H620" i="2"/>
  <c r="K620" i="2"/>
  <c r="F621" i="2"/>
  <c r="I621" i="2"/>
  <c r="G621" i="2"/>
  <c r="J621" i="2"/>
  <c r="H621" i="2"/>
  <c r="K621" i="2"/>
  <c r="F622" i="2"/>
  <c r="I622" i="2"/>
  <c r="G622" i="2"/>
  <c r="J622" i="2"/>
  <c r="H622" i="2"/>
  <c r="K622" i="2"/>
  <c r="F623" i="2"/>
  <c r="I623" i="2"/>
  <c r="G623" i="2"/>
  <c r="J623" i="2"/>
  <c r="H623" i="2"/>
  <c r="K623" i="2"/>
  <c r="F624" i="2"/>
  <c r="I624" i="2"/>
  <c r="G624" i="2"/>
  <c r="J624" i="2"/>
  <c r="H624" i="2"/>
  <c r="K624" i="2"/>
  <c r="F625" i="2"/>
  <c r="I625" i="2"/>
  <c r="G625" i="2"/>
  <c r="J625" i="2"/>
  <c r="H625" i="2"/>
  <c r="K625" i="2"/>
  <c r="F626" i="2"/>
  <c r="I626" i="2"/>
  <c r="G626" i="2"/>
  <c r="J626" i="2"/>
  <c r="H626" i="2"/>
  <c r="K626" i="2"/>
  <c r="F627" i="2"/>
  <c r="I627" i="2"/>
  <c r="G627" i="2"/>
  <c r="J627" i="2"/>
  <c r="H627" i="2"/>
  <c r="K627" i="2"/>
  <c r="F628" i="2"/>
  <c r="I628" i="2"/>
  <c r="G628" i="2"/>
  <c r="J628" i="2"/>
  <c r="H628" i="2"/>
  <c r="K628" i="2"/>
  <c r="F629" i="2"/>
  <c r="I629" i="2"/>
  <c r="G629" i="2"/>
  <c r="J629" i="2"/>
  <c r="H629" i="2"/>
  <c r="K629" i="2"/>
  <c r="F630" i="2"/>
  <c r="I630" i="2"/>
  <c r="G630" i="2"/>
  <c r="J630" i="2"/>
  <c r="H630" i="2"/>
  <c r="K630" i="2"/>
  <c r="F631" i="2"/>
  <c r="I631" i="2"/>
  <c r="G631" i="2"/>
  <c r="J631" i="2"/>
  <c r="H631" i="2"/>
  <c r="K631" i="2"/>
  <c r="F632" i="2"/>
  <c r="I632" i="2"/>
  <c r="G632" i="2"/>
  <c r="J632" i="2"/>
  <c r="H632" i="2"/>
  <c r="K632" i="2"/>
  <c r="F633" i="2"/>
  <c r="I633" i="2"/>
  <c r="G633" i="2"/>
  <c r="J633" i="2"/>
  <c r="H633" i="2"/>
  <c r="K633" i="2"/>
  <c r="F634" i="2"/>
  <c r="I634" i="2"/>
  <c r="G634" i="2"/>
  <c r="J634" i="2"/>
  <c r="H634" i="2"/>
  <c r="K634" i="2"/>
  <c r="F635" i="2"/>
  <c r="I635" i="2"/>
  <c r="G635" i="2"/>
  <c r="J635" i="2"/>
  <c r="H635" i="2"/>
  <c r="K635" i="2"/>
  <c r="F636" i="2"/>
  <c r="I636" i="2"/>
  <c r="G636" i="2"/>
  <c r="J636" i="2"/>
  <c r="H636" i="2"/>
  <c r="K636" i="2"/>
  <c r="F637" i="2"/>
  <c r="I637" i="2"/>
  <c r="G637" i="2"/>
  <c r="J637" i="2"/>
  <c r="H637" i="2"/>
  <c r="K637" i="2"/>
  <c r="F638" i="2"/>
  <c r="I638" i="2"/>
  <c r="G638" i="2"/>
  <c r="J638" i="2"/>
  <c r="H638" i="2"/>
  <c r="K638" i="2"/>
  <c r="F639" i="2"/>
  <c r="I639" i="2"/>
  <c r="G639" i="2"/>
  <c r="J639" i="2"/>
  <c r="H639" i="2"/>
  <c r="K639" i="2"/>
  <c r="F640" i="2"/>
  <c r="I640" i="2"/>
  <c r="G640" i="2"/>
  <c r="J640" i="2"/>
  <c r="H640" i="2"/>
  <c r="K640" i="2"/>
  <c r="F641" i="2"/>
  <c r="I641" i="2"/>
  <c r="G641" i="2"/>
  <c r="J641" i="2"/>
  <c r="H641" i="2"/>
  <c r="K641" i="2"/>
  <c r="F642" i="2"/>
  <c r="I642" i="2"/>
  <c r="G642" i="2"/>
  <c r="J642" i="2"/>
  <c r="H642" i="2"/>
  <c r="K642" i="2"/>
  <c r="F643" i="2"/>
  <c r="I643" i="2"/>
  <c r="G643" i="2"/>
  <c r="J643" i="2"/>
  <c r="H643" i="2"/>
  <c r="K643" i="2"/>
  <c r="F644" i="2"/>
  <c r="I644" i="2"/>
  <c r="G644" i="2"/>
  <c r="J644" i="2"/>
  <c r="H644" i="2"/>
  <c r="K644" i="2"/>
  <c r="F645" i="2"/>
  <c r="I645" i="2"/>
  <c r="G645" i="2"/>
  <c r="J645" i="2"/>
  <c r="H645" i="2"/>
  <c r="K645" i="2"/>
  <c r="F646" i="2"/>
  <c r="I646" i="2"/>
  <c r="G646" i="2"/>
  <c r="J646" i="2"/>
  <c r="H646" i="2"/>
  <c r="K646" i="2"/>
  <c r="F647" i="2"/>
  <c r="I647" i="2"/>
  <c r="G647" i="2"/>
  <c r="J647" i="2"/>
  <c r="H647" i="2"/>
  <c r="K647" i="2"/>
  <c r="F648" i="2"/>
  <c r="I648" i="2"/>
  <c r="G648" i="2"/>
  <c r="J648" i="2"/>
  <c r="H648" i="2"/>
  <c r="K648" i="2"/>
  <c r="F649" i="2"/>
  <c r="I649" i="2"/>
  <c r="G649" i="2"/>
  <c r="J649" i="2"/>
  <c r="H649" i="2"/>
  <c r="K649" i="2"/>
  <c r="F650" i="2"/>
  <c r="I650" i="2"/>
  <c r="G650" i="2"/>
  <c r="J650" i="2"/>
  <c r="H650" i="2"/>
  <c r="K650" i="2"/>
  <c r="F651" i="2"/>
  <c r="I651" i="2"/>
  <c r="G651" i="2"/>
  <c r="J651" i="2"/>
  <c r="H651" i="2"/>
  <c r="K651" i="2"/>
  <c r="F652" i="2"/>
  <c r="I652" i="2"/>
  <c r="G652" i="2"/>
  <c r="J652" i="2"/>
  <c r="H652" i="2"/>
  <c r="K652" i="2"/>
  <c r="F653" i="2"/>
  <c r="I653" i="2"/>
  <c r="G653" i="2"/>
  <c r="J653" i="2"/>
  <c r="H653" i="2"/>
  <c r="K653" i="2"/>
  <c r="F654" i="2"/>
  <c r="I654" i="2"/>
  <c r="G654" i="2"/>
  <c r="J654" i="2"/>
  <c r="H654" i="2"/>
  <c r="K654" i="2"/>
  <c r="F655" i="2"/>
  <c r="I655" i="2"/>
  <c r="G655" i="2"/>
  <c r="J655" i="2"/>
  <c r="H655" i="2"/>
  <c r="K655" i="2"/>
  <c r="F656" i="2"/>
  <c r="I656" i="2"/>
  <c r="G656" i="2"/>
  <c r="J656" i="2"/>
  <c r="H656" i="2"/>
  <c r="K656" i="2"/>
  <c r="F657" i="2"/>
  <c r="I657" i="2"/>
  <c r="G657" i="2"/>
  <c r="J657" i="2"/>
  <c r="H657" i="2"/>
  <c r="K657" i="2"/>
  <c r="F658" i="2"/>
  <c r="I658" i="2"/>
  <c r="G658" i="2"/>
  <c r="J658" i="2"/>
  <c r="H658" i="2"/>
  <c r="K658" i="2"/>
  <c r="F659" i="2"/>
  <c r="I659" i="2"/>
  <c r="G659" i="2"/>
  <c r="J659" i="2"/>
  <c r="H659" i="2"/>
  <c r="K659" i="2"/>
  <c r="F660" i="2"/>
  <c r="I660" i="2"/>
  <c r="G660" i="2"/>
  <c r="J660" i="2"/>
  <c r="H660" i="2"/>
  <c r="K660" i="2"/>
  <c r="F661" i="2"/>
  <c r="I661" i="2"/>
  <c r="G661" i="2"/>
  <c r="J661" i="2"/>
  <c r="H661" i="2"/>
  <c r="K661" i="2"/>
  <c r="F662" i="2"/>
  <c r="I662" i="2"/>
  <c r="G662" i="2"/>
  <c r="J662" i="2"/>
  <c r="H662" i="2"/>
  <c r="K662" i="2"/>
  <c r="F663" i="2"/>
  <c r="I663" i="2"/>
  <c r="G663" i="2"/>
  <c r="J663" i="2"/>
  <c r="H663" i="2"/>
  <c r="K663" i="2"/>
  <c r="F664" i="2"/>
  <c r="I664" i="2"/>
  <c r="G664" i="2"/>
  <c r="J664" i="2"/>
  <c r="H664" i="2"/>
  <c r="K664" i="2"/>
  <c r="F665" i="2"/>
  <c r="I665" i="2"/>
  <c r="G665" i="2"/>
  <c r="J665" i="2"/>
  <c r="H665" i="2"/>
  <c r="K665" i="2"/>
  <c r="F666" i="2"/>
  <c r="I666" i="2"/>
  <c r="G666" i="2"/>
  <c r="J666" i="2"/>
  <c r="H666" i="2"/>
  <c r="K666" i="2"/>
  <c r="F667" i="2"/>
  <c r="I667" i="2"/>
  <c r="G667" i="2"/>
  <c r="J667" i="2"/>
  <c r="H667" i="2"/>
  <c r="K667" i="2"/>
  <c r="F668" i="2"/>
  <c r="I668" i="2"/>
  <c r="G668" i="2"/>
  <c r="J668" i="2"/>
  <c r="H668" i="2"/>
  <c r="K668" i="2"/>
  <c r="F669" i="2"/>
  <c r="I669" i="2"/>
  <c r="G669" i="2"/>
  <c r="J669" i="2"/>
  <c r="H669" i="2"/>
  <c r="K669" i="2"/>
  <c r="F670" i="2"/>
  <c r="I670" i="2"/>
  <c r="G670" i="2"/>
  <c r="J670" i="2"/>
  <c r="H670" i="2"/>
  <c r="K670" i="2"/>
  <c r="F671" i="2"/>
  <c r="I671" i="2"/>
  <c r="G671" i="2"/>
  <c r="J671" i="2"/>
  <c r="H671" i="2"/>
  <c r="K671" i="2"/>
  <c r="F672" i="2"/>
  <c r="I672" i="2"/>
  <c r="G672" i="2"/>
  <c r="J672" i="2"/>
  <c r="H672" i="2"/>
  <c r="K672" i="2"/>
  <c r="F673" i="2"/>
  <c r="I673" i="2"/>
  <c r="G673" i="2"/>
  <c r="J673" i="2"/>
  <c r="H673" i="2"/>
  <c r="K673" i="2"/>
  <c r="F674" i="2"/>
  <c r="I674" i="2"/>
  <c r="G674" i="2"/>
  <c r="J674" i="2"/>
  <c r="H674" i="2"/>
  <c r="K674" i="2"/>
  <c r="F675" i="2"/>
  <c r="I675" i="2"/>
  <c r="G675" i="2"/>
  <c r="J675" i="2"/>
  <c r="H675" i="2"/>
  <c r="K675" i="2"/>
  <c r="F676" i="2"/>
  <c r="I676" i="2"/>
  <c r="G676" i="2"/>
  <c r="J676" i="2"/>
  <c r="H676" i="2"/>
  <c r="K676" i="2"/>
  <c r="F677" i="2"/>
  <c r="I677" i="2"/>
  <c r="G677" i="2"/>
  <c r="J677" i="2"/>
  <c r="H677" i="2"/>
  <c r="K677" i="2"/>
  <c r="F678" i="2"/>
  <c r="I678" i="2"/>
  <c r="G678" i="2"/>
  <c r="J678" i="2"/>
  <c r="H678" i="2"/>
  <c r="K678" i="2"/>
  <c r="F679" i="2"/>
  <c r="I679" i="2"/>
  <c r="G679" i="2"/>
  <c r="J679" i="2"/>
  <c r="H679" i="2"/>
  <c r="K679" i="2"/>
  <c r="F680" i="2"/>
  <c r="I680" i="2"/>
  <c r="G680" i="2"/>
  <c r="J680" i="2"/>
  <c r="H680" i="2"/>
  <c r="K680" i="2"/>
  <c r="F681" i="2"/>
  <c r="I681" i="2"/>
  <c r="G681" i="2"/>
  <c r="J681" i="2"/>
  <c r="H681" i="2"/>
  <c r="K681" i="2"/>
  <c r="F682" i="2"/>
  <c r="I682" i="2"/>
  <c r="G682" i="2"/>
  <c r="J682" i="2"/>
  <c r="H682" i="2"/>
  <c r="K682" i="2"/>
  <c r="F683" i="2"/>
  <c r="I683" i="2"/>
  <c r="G683" i="2"/>
  <c r="J683" i="2"/>
  <c r="H683" i="2"/>
  <c r="K683" i="2"/>
  <c r="F684" i="2"/>
  <c r="I684" i="2"/>
  <c r="G684" i="2"/>
  <c r="J684" i="2"/>
  <c r="H684" i="2"/>
  <c r="K684" i="2"/>
  <c r="F685" i="2"/>
  <c r="I685" i="2"/>
  <c r="G685" i="2"/>
  <c r="J685" i="2"/>
  <c r="H685" i="2"/>
  <c r="K685" i="2"/>
  <c r="F686" i="2"/>
  <c r="I686" i="2"/>
  <c r="G686" i="2"/>
  <c r="J686" i="2"/>
  <c r="H686" i="2"/>
  <c r="K686" i="2"/>
  <c r="F687" i="2"/>
  <c r="I687" i="2"/>
  <c r="G687" i="2"/>
  <c r="J687" i="2"/>
  <c r="H687" i="2"/>
  <c r="K687" i="2"/>
  <c r="F688" i="2"/>
  <c r="I688" i="2"/>
  <c r="G688" i="2"/>
  <c r="J688" i="2"/>
  <c r="H688" i="2"/>
  <c r="K688" i="2"/>
  <c r="F689" i="2"/>
  <c r="I689" i="2"/>
  <c r="G689" i="2"/>
  <c r="J689" i="2"/>
  <c r="H689" i="2"/>
  <c r="K689" i="2"/>
  <c r="F690" i="2"/>
  <c r="I690" i="2"/>
  <c r="G690" i="2"/>
  <c r="J690" i="2"/>
  <c r="H690" i="2"/>
  <c r="K690" i="2"/>
  <c r="F691" i="2"/>
  <c r="I691" i="2"/>
  <c r="G691" i="2"/>
  <c r="J691" i="2"/>
  <c r="H691" i="2"/>
  <c r="K691" i="2"/>
  <c r="F692" i="2"/>
  <c r="I692" i="2"/>
  <c r="G692" i="2"/>
  <c r="J692" i="2"/>
  <c r="H692" i="2"/>
  <c r="K692" i="2"/>
  <c r="F693" i="2"/>
  <c r="I693" i="2"/>
  <c r="G693" i="2"/>
  <c r="J693" i="2"/>
  <c r="H693" i="2"/>
  <c r="K693" i="2"/>
  <c r="F694" i="2"/>
  <c r="I694" i="2"/>
  <c r="G694" i="2"/>
  <c r="J694" i="2"/>
  <c r="H694" i="2"/>
  <c r="K694" i="2"/>
  <c r="F695" i="2"/>
  <c r="I695" i="2"/>
  <c r="G695" i="2"/>
  <c r="J695" i="2"/>
  <c r="H695" i="2"/>
  <c r="K695" i="2"/>
  <c r="F696" i="2"/>
  <c r="I696" i="2"/>
  <c r="G696" i="2"/>
  <c r="J696" i="2"/>
  <c r="H696" i="2"/>
  <c r="K696" i="2"/>
  <c r="F697" i="2"/>
  <c r="I697" i="2"/>
  <c r="G697" i="2"/>
  <c r="J697" i="2"/>
  <c r="H697" i="2"/>
  <c r="K697" i="2"/>
  <c r="F698" i="2"/>
  <c r="I698" i="2"/>
  <c r="G698" i="2"/>
  <c r="J698" i="2"/>
  <c r="H698" i="2"/>
  <c r="K698" i="2"/>
  <c r="F699" i="2"/>
  <c r="I699" i="2"/>
  <c r="G699" i="2"/>
  <c r="J699" i="2"/>
  <c r="H699" i="2"/>
  <c r="K699" i="2"/>
  <c r="F700" i="2"/>
  <c r="I700" i="2"/>
  <c r="G700" i="2"/>
  <c r="J700" i="2"/>
  <c r="H700" i="2"/>
  <c r="K700" i="2"/>
  <c r="F701" i="2"/>
  <c r="I701" i="2"/>
  <c r="G701" i="2"/>
  <c r="J701" i="2"/>
  <c r="H701" i="2"/>
  <c r="K701" i="2"/>
  <c r="F702" i="2"/>
  <c r="I702" i="2"/>
  <c r="G702" i="2"/>
  <c r="J702" i="2"/>
  <c r="H702" i="2"/>
  <c r="K702" i="2"/>
  <c r="F703" i="2"/>
  <c r="I703" i="2"/>
  <c r="G703" i="2"/>
  <c r="J703" i="2"/>
  <c r="H703" i="2"/>
  <c r="K703" i="2"/>
  <c r="F704" i="2"/>
  <c r="I704" i="2"/>
  <c r="G704" i="2"/>
  <c r="J704" i="2"/>
  <c r="H704" i="2"/>
  <c r="K704" i="2"/>
  <c r="F705" i="2"/>
  <c r="I705" i="2"/>
  <c r="G705" i="2"/>
  <c r="J705" i="2"/>
  <c r="H705" i="2"/>
  <c r="K705" i="2"/>
  <c r="F706" i="2"/>
  <c r="I706" i="2"/>
  <c r="G706" i="2"/>
  <c r="J706" i="2"/>
  <c r="H706" i="2"/>
  <c r="K706" i="2"/>
  <c r="F707" i="2"/>
  <c r="I707" i="2"/>
  <c r="G707" i="2"/>
  <c r="J707" i="2"/>
  <c r="H707" i="2"/>
  <c r="K707" i="2"/>
  <c r="F708" i="2"/>
  <c r="I708" i="2"/>
  <c r="G708" i="2"/>
  <c r="J708" i="2"/>
  <c r="H708" i="2"/>
  <c r="K708" i="2"/>
  <c r="F709" i="2"/>
  <c r="I709" i="2"/>
  <c r="G709" i="2"/>
  <c r="J709" i="2"/>
  <c r="H709" i="2"/>
  <c r="K709" i="2"/>
  <c r="F710" i="2"/>
  <c r="I710" i="2"/>
  <c r="G710" i="2"/>
  <c r="J710" i="2"/>
  <c r="H710" i="2"/>
  <c r="K710" i="2"/>
  <c r="F711" i="2"/>
  <c r="I711" i="2"/>
  <c r="G711" i="2"/>
  <c r="J711" i="2"/>
  <c r="H711" i="2"/>
  <c r="K711" i="2"/>
  <c r="F712" i="2"/>
  <c r="I712" i="2"/>
  <c r="G712" i="2"/>
  <c r="J712" i="2"/>
  <c r="H712" i="2"/>
  <c r="K712" i="2"/>
  <c r="F713" i="2"/>
  <c r="I713" i="2"/>
  <c r="G713" i="2"/>
  <c r="J713" i="2"/>
  <c r="H713" i="2"/>
  <c r="K713" i="2"/>
  <c r="F714" i="2"/>
  <c r="I714" i="2"/>
  <c r="G714" i="2"/>
  <c r="J714" i="2"/>
  <c r="H714" i="2"/>
  <c r="K714" i="2"/>
  <c r="F715" i="2"/>
  <c r="I715" i="2"/>
  <c r="G715" i="2"/>
  <c r="J715" i="2"/>
  <c r="H715" i="2"/>
  <c r="K715" i="2"/>
  <c r="F716" i="2"/>
  <c r="I716" i="2"/>
  <c r="G716" i="2"/>
  <c r="J716" i="2"/>
  <c r="H716" i="2"/>
  <c r="K716" i="2"/>
  <c r="F717" i="2"/>
  <c r="I717" i="2"/>
  <c r="G717" i="2"/>
  <c r="J717" i="2"/>
  <c r="H717" i="2"/>
  <c r="K717" i="2"/>
  <c r="F718" i="2"/>
  <c r="I718" i="2"/>
  <c r="G718" i="2"/>
  <c r="J718" i="2"/>
  <c r="H718" i="2"/>
  <c r="K718" i="2"/>
  <c r="F719" i="2"/>
  <c r="I719" i="2"/>
  <c r="G719" i="2"/>
  <c r="J719" i="2"/>
  <c r="H719" i="2"/>
  <c r="K719" i="2"/>
  <c r="F720" i="2"/>
  <c r="I720" i="2"/>
  <c r="G720" i="2"/>
  <c r="J720" i="2"/>
  <c r="H720" i="2"/>
  <c r="K720" i="2"/>
  <c r="F721" i="2"/>
  <c r="I721" i="2"/>
  <c r="G721" i="2"/>
  <c r="J721" i="2"/>
  <c r="H721" i="2"/>
  <c r="K721" i="2"/>
  <c r="F722" i="2"/>
  <c r="I722" i="2"/>
  <c r="G722" i="2"/>
  <c r="J722" i="2"/>
  <c r="H722" i="2"/>
  <c r="K722" i="2"/>
  <c r="F723" i="2"/>
  <c r="I723" i="2"/>
  <c r="G723" i="2"/>
  <c r="J723" i="2"/>
  <c r="H723" i="2"/>
  <c r="K723" i="2"/>
  <c r="F724" i="2"/>
  <c r="I724" i="2"/>
  <c r="G724" i="2"/>
  <c r="J724" i="2"/>
  <c r="H724" i="2"/>
  <c r="K724" i="2"/>
  <c r="F725" i="2"/>
  <c r="I725" i="2"/>
  <c r="G725" i="2"/>
  <c r="J725" i="2"/>
  <c r="H725" i="2"/>
  <c r="K725" i="2"/>
  <c r="F726" i="2"/>
  <c r="I726" i="2"/>
  <c r="G726" i="2"/>
  <c r="J726" i="2"/>
  <c r="H726" i="2"/>
  <c r="K726" i="2"/>
  <c r="F727" i="2"/>
  <c r="I727" i="2"/>
  <c r="G727" i="2"/>
  <c r="J727" i="2"/>
  <c r="H727" i="2"/>
  <c r="K727" i="2"/>
  <c r="F728" i="2"/>
  <c r="I728" i="2"/>
  <c r="G728" i="2"/>
  <c r="J728" i="2"/>
  <c r="H728" i="2"/>
  <c r="K728" i="2"/>
  <c r="F729" i="2"/>
  <c r="I729" i="2"/>
  <c r="G729" i="2"/>
  <c r="J729" i="2"/>
  <c r="H729" i="2"/>
  <c r="K729" i="2"/>
  <c r="F730" i="2"/>
  <c r="I730" i="2"/>
  <c r="G730" i="2"/>
  <c r="J730" i="2"/>
  <c r="H730" i="2"/>
  <c r="K730" i="2"/>
  <c r="F731" i="2"/>
  <c r="I731" i="2"/>
  <c r="G731" i="2"/>
  <c r="J731" i="2"/>
  <c r="H731" i="2"/>
  <c r="K731" i="2"/>
  <c r="F732" i="2"/>
  <c r="I732" i="2"/>
  <c r="G732" i="2"/>
  <c r="J732" i="2"/>
  <c r="H732" i="2"/>
  <c r="K732" i="2"/>
  <c r="F733" i="2"/>
  <c r="I733" i="2"/>
  <c r="G733" i="2"/>
  <c r="J733" i="2"/>
  <c r="H733" i="2"/>
  <c r="K733" i="2"/>
  <c r="F734" i="2"/>
  <c r="I734" i="2"/>
  <c r="G734" i="2"/>
  <c r="J734" i="2"/>
  <c r="H734" i="2"/>
  <c r="K734" i="2"/>
  <c r="F735" i="2"/>
  <c r="I735" i="2"/>
  <c r="G735" i="2"/>
  <c r="J735" i="2"/>
  <c r="H735" i="2"/>
  <c r="K735" i="2"/>
  <c r="F736" i="2"/>
  <c r="I736" i="2"/>
  <c r="G736" i="2"/>
  <c r="J736" i="2"/>
  <c r="H736" i="2"/>
  <c r="K736" i="2"/>
  <c r="F737" i="2"/>
  <c r="I737" i="2"/>
  <c r="G737" i="2"/>
  <c r="J737" i="2"/>
  <c r="H737" i="2"/>
  <c r="K737" i="2"/>
  <c r="F738" i="2"/>
  <c r="I738" i="2"/>
  <c r="G738" i="2"/>
  <c r="J738" i="2"/>
  <c r="H738" i="2"/>
  <c r="K738" i="2"/>
  <c r="F739" i="2"/>
  <c r="I739" i="2"/>
  <c r="G739" i="2"/>
  <c r="J739" i="2"/>
  <c r="H739" i="2"/>
  <c r="K739" i="2"/>
  <c r="F740" i="2"/>
  <c r="I740" i="2"/>
  <c r="G740" i="2"/>
  <c r="J740" i="2"/>
  <c r="H740" i="2"/>
  <c r="K740" i="2"/>
  <c r="F741" i="2"/>
  <c r="I741" i="2"/>
  <c r="G741" i="2"/>
  <c r="J741" i="2"/>
  <c r="H741" i="2"/>
  <c r="K741" i="2"/>
  <c r="F742" i="2"/>
  <c r="I742" i="2"/>
  <c r="G742" i="2"/>
  <c r="J742" i="2"/>
  <c r="H742" i="2"/>
  <c r="K742" i="2"/>
  <c r="F743" i="2"/>
  <c r="I743" i="2"/>
  <c r="G743" i="2"/>
  <c r="J743" i="2"/>
  <c r="H743" i="2"/>
  <c r="K743" i="2"/>
  <c r="F744" i="2"/>
  <c r="I744" i="2"/>
  <c r="G744" i="2"/>
  <c r="J744" i="2"/>
  <c r="H744" i="2"/>
  <c r="K744" i="2"/>
  <c r="F745" i="2"/>
  <c r="I745" i="2"/>
  <c r="G745" i="2"/>
  <c r="J745" i="2"/>
  <c r="H745" i="2"/>
  <c r="K745" i="2"/>
  <c r="F746" i="2"/>
  <c r="I746" i="2"/>
  <c r="G746" i="2"/>
  <c r="J746" i="2"/>
  <c r="H746" i="2"/>
  <c r="K746" i="2"/>
  <c r="F747" i="2"/>
  <c r="I747" i="2"/>
  <c r="G747" i="2"/>
  <c r="J747" i="2"/>
  <c r="H747" i="2"/>
  <c r="K747" i="2"/>
  <c r="F748" i="2"/>
  <c r="I748" i="2"/>
  <c r="G748" i="2"/>
  <c r="J748" i="2"/>
  <c r="H748" i="2"/>
  <c r="K748" i="2"/>
  <c r="F749" i="2"/>
  <c r="I749" i="2"/>
  <c r="G749" i="2"/>
  <c r="J749" i="2"/>
  <c r="H749" i="2"/>
  <c r="K749" i="2"/>
  <c r="F750" i="2"/>
  <c r="I750" i="2"/>
  <c r="G750" i="2"/>
  <c r="J750" i="2"/>
  <c r="H750" i="2"/>
  <c r="K750" i="2"/>
  <c r="F751" i="2"/>
  <c r="I751" i="2"/>
  <c r="G751" i="2"/>
  <c r="J751" i="2"/>
  <c r="H751" i="2"/>
  <c r="K751" i="2"/>
  <c r="F752" i="2"/>
  <c r="I752" i="2"/>
  <c r="G752" i="2"/>
  <c r="J752" i="2"/>
  <c r="H752" i="2"/>
  <c r="K752" i="2"/>
  <c r="F753" i="2"/>
  <c r="I753" i="2"/>
  <c r="G753" i="2"/>
  <c r="J753" i="2"/>
  <c r="H753" i="2"/>
  <c r="K753" i="2"/>
  <c r="F754" i="2"/>
  <c r="I754" i="2"/>
  <c r="G754" i="2"/>
  <c r="J754" i="2"/>
  <c r="H754" i="2"/>
  <c r="K754" i="2"/>
  <c r="F755" i="2"/>
  <c r="I755" i="2"/>
  <c r="G755" i="2"/>
  <c r="J755" i="2"/>
  <c r="H755" i="2"/>
  <c r="K755" i="2"/>
  <c r="F756" i="2"/>
  <c r="I756" i="2"/>
  <c r="G756" i="2"/>
  <c r="J756" i="2"/>
  <c r="H756" i="2"/>
  <c r="K756" i="2"/>
  <c r="F757" i="2"/>
  <c r="I757" i="2"/>
  <c r="G757" i="2"/>
  <c r="J757" i="2"/>
  <c r="H757" i="2"/>
  <c r="K757" i="2"/>
  <c r="F758" i="2"/>
  <c r="I758" i="2"/>
  <c r="G758" i="2"/>
  <c r="J758" i="2"/>
  <c r="H758" i="2"/>
  <c r="K758" i="2"/>
  <c r="F759" i="2"/>
  <c r="I759" i="2"/>
  <c r="G759" i="2"/>
  <c r="J759" i="2"/>
  <c r="H759" i="2"/>
  <c r="K759" i="2"/>
  <c r="F760" i="2"/>
  <c r="I760" i="2"/>
  <c r="G760" i="2"/>
  <c r="J760" i="2"/>
  <c r="H760" i="2"/>
  <c r="K760" i="2"/>
  <c r="F761" i="2"/>
  <c r="I761" i="2"/>
  <c r="G761" i="2"/>
  <c r="J761" i="2"/>
  <c r="H761" i="2"/>
  <c r="K761" i="2"/>
  <c r="F762" i="2"/>
  <c r="I762" i="2"/>
  <c r="G762" i="2"/>
  <c r="J762" i="2"/>
  <c r="H762" i="2"/>
  <c r="K762" i="2"/>
  <c r="F763" i="2"/>
  <c r="I763" i="2"/>
  <c r="G763" i="2"/>
  <c r="J763" i="2"/>
  <c r="H763" i="2"/>
  <c r="K763" i="2"/>
  <c r="F764" i="2"/>
  <c r="I764" i="2"/>
  <c r="G764" i="2"/>
  <c r="J764" i="2"/>
  <c r="H764" i="2"/>
  <c r="K764" i="2"/>
  <c r="F765" i="2"/>
  <c r="I765" i="2"/>
  <c r="G765" i="2"/>
  <c r="J765" i="2"/>
  <c r="H765" i="2"/>
  <c r="K765" i="2"/>
  <c r="F766" i="2"/>
  <c r="I766" i="2"/>
  <c r="G766" i="2"/>
  <c r="J766" i="2"/>
  <c r="H766" i="2"/>
  <c r="K766" i="2"/>
  <c r="F767" i="2"/>
  <c r="I767" i="2"/>
  <c r="G767" i="2"/>
  <c r="J767" i="2"/>
  <c r="H767" i="2"/>
  <c r="K767" i="2"/>
  <c r="F768" i="2"/>
  <c r="I768" i="2"/>
  <c r="G768" i="2"/>
  <c r="J768" i="2"/>
  <c r="H768" i="2"/>
  <c r="K768" i="2"/>
  <c r="F769" i="2"/>
  <c r="I769" i="2"/>
  <c r="G769" i="2"/>
  <c r="J769" i="2"/>
  <c r="H769" i="2"/>
  <c r="K769" i="2"/>
  <c r="F770" i="2"/>
  <c r="I770" i="2"/>
  <c r="G770" i="2"/>
  <c r="J770" i="2"/>
  <c r="H770" i="2"/>
  <c r="K770" i="2"/>
  <c r="F771" i="2"/>
  <c r="I771" i="2"/>
  <c r="G771" i="2"/>
  <c r="J771" i="2"/>
  <c r="H771" i="2"/>
  <c r="K771" i="2"/>
  <c r="F772" i="2"/>
  <c r="I772" i="2"/>
  <c r="G772" i="2"/>
  <c r="J772" i="2"/>
  <c r="H772" i="2"/>
  <c r="K772" i="2"/>
  <c r="F773" i="2"/>
  <c r="I773" i="2"/>
  <c r="G773" i="2"/>
  <c r="J773" i="2"/>
  <c r="H773" i="2"/>
  <c r="K773" i="2"/>
  <c r="F774" i="2"/>
  <c r="I774" i="2"/>
  <c r="G774" i="2"/>
  <c r="J774" i="2"/>
  <c r="H774" i="2"/>
  <c r="K774" i="2"/>
  <c r="F775" i="2"/>
  <c r="I775" i="2"/>
  <c r="G775" i="2"/>
  <c r="J775" i="2"/>
  <c r="H775" i="2"/>
  <c r="K775" i="2"/>
  <c r="F776" i="2"/>
  <c r="I776" i="2"/>
  <c r="G776" i="2"/>
  <c r="J776" i="2"/>
  <c r="H776" i="2"/>
  <c r="K776" i="2"/>
  <c r="F777" i="2"/>
  <c r="I777" i="2"/>
  <c r="G777" i="2"/>
  <c r="J777" i="2"/>
  <c r="H777" i="2"/>
  <c r="K777" i="2"/>
  <c r="F778" i="2"/>
  <c r="I778" i="2"/>
  <c r="G778" i="2"/>
  <c r="J778" i="2"/>
  <c r="H778" i="2"/>
  <c r="K778" i="2"/>
  <c r="F779" i="2"/>
  <c r="I779" i="2"/>
  <c r="G779" i="2"/>
  <c r="J779" i="2"/>
  <c r="H779" i="2"/>
  <c r="K779" i="2"/>
  <c r="F780" i="2"/>
  <c r="I780" i="2"/>
  <c r="G780" i="2"/>
  <c r="J780" i="2"/>
  <c r="H780" i="2"/>
  <c r="K780" i="2"/>
  <c r="F781" i="2"/>
  <c r="I781" i="2"/>
  <c r="G781" i="2"/>
  <c r="J781" i="2"/>
  <c r="H781" i="2"/>
  <c r="K781" i="2"/>
  <c r="F782" i="2"/>
  <c r="I782" i="2"/>
  <c r="G782" i="2"/>
  <c r="J782" i="2"/>
  <c r="H782" i="2"/>
  <c r="K782" i="2"/>
  <c r="F783" i="2"/>
  <c r="I783" i="2"/>
  <c r="G783" i="2"/>
  <c r="J783" i="2"/>
  <c r="H783" i="2"/>
  <c r="K783" i="2"/>
  <c r="F784" i="2"/>
  <c r="I784" i="2"/>
  <c r="G784" i="2"/>
  <c r="J784" i="2"/>
  <c r="H784" i="2"/>
  <c r="K784" i="2"/>
  <c r="F785" i="2"/>
  <c r="I785" i="2"/>
  <c r="G785" i="2"/>
  <c r="J785" i="2"/>
  <c r="H785" i="2"/>
  <c r="K785" i="2"/>
  <c r="F786" i="2"/>
  <c r="I786" i="2"/>
  <c r="G786" i="2"/>
  <c r="J786" i="2"/>
  <c r="H786" i="2"/>
  <c r="K786" i="2"/>
  <c r="F787" i="2"/>
  <c r="I787" i="2"/>
  <c r="G787" i="2"/>
  <c r="J787" i="2"/>
  <c r="H787" i="2"/>
  <c r="K787" i="2"/>
  <c r="F788" i="2"/>
  <c r="I788" i="2"/>
  <c r="G788" i="2"/>
  <c r="J788" i="2"/>
  <c r="H788" i="2"/>
  <c r="K788" i="2"/>
  <c r="F789" i="2"/>
  <c r="I789" i="2"/>
  <c r="G789" i="2"/>
  <c r="J789" i="2"/>
  <c r="H789" i="2"/>
  <c r="K789" i="2"/>
  <c r="F790" i="2"/>
  <c r="I790" i="2"/>
  <c r="G790" i="2"/>
  <c r="J790" i="2"/>
  <c r="H790" i="2"/>
  <c r="K790" i="2"/>
  <c r="F791" i="2"/>
  <c r="I791" i="2"/>
  <c r="G791" i="2"/>
  <c r="J791" i="2"/>
  <c r="H791" i="2"/>
  <c r="K791" i="2"/>
  <c r="F792" i="2"/>
  <c r="I792" i="2"/>
  <c r="G792" i="2"/>
  <c r="J792" i="2"/>
  <c r="H792" i="2"/>
  <c r="K792" i="2"/>
  <c r="F793" i="2"/>
  <c r="I793" i="2"/>
  <c r="G793" i="2"/>
  <c r="J793" i="2"/>
  <c r="H793" i="2"/>
  <c r="K793" i="2"/>
  <c r="F794" i="2"/>
  <c r="I794" i="2"/>
  <c r="G794" i="2"/>
  <c r="J794" i="2"/>
  <c r="H794" i="2"/>
  <c r="K794" i="2"/>
  <c r="F795" i="2"/>
  <c r="I795" i="2"/>
  <c r="G795" i="2"/>
  <c r="J795" i="2"/>
  <c r="H795" i="2"/>
  <c r="K795" i="2"/>
  <c r="F796" i="2"/>
  <c r="I796" i="2"/>
  <c r="G796" i="2"/>
  <c r="J796" i="2"/>
  <c r="H796" i="2"/>
  <c r="K796" i="2"/>
  <c r="F797" i="2"/>
  <c r="I797" i="2"/>
  <c r="G797" i="2"/>
  <c r="J797" i="2"/>
  <c r="H797" i="2"/>
  <c r="K797" i="2"/>
  <c r="F798" i="2"/>
  <c r="I798" i="2"/>
  <c r="G798" i="2"/>
  <c r="J798" i="2"/>
  <c r="H798" i="2"/>
  <c r="K798" i="2"/>
  <c r="F799" i="2"/>
  <c r="I799" i="2"/>
  <c r="G799" i="2"/>
  <c r="J799" i="2"/>
  <c r="H799" i="2"/>
  <c r="K799" i="2"/>
  <c r="F800" i="2"/>
  <c r="I800" i="2"/>
  <c r="G800" i="2"/>
  <c r="J800" i="2"/>
  <c r="H800" i="2"/>
  <c r="K800" i="2"/>
  <c r="F801" i="2"/>
  <c r="I801" i="2"/>
  <c r="G801" i="2"/>
  <c r="J801" i="2"/>
  <c r="H801" i="2"/>
  <c r="K801" i="2"/>
  <c r="F802" i="2"/>
  <c r="I802" i="2"/>
  <c r="G802" i="2"/>
  <c r="J802" i="2"/>
  <c r="H802" i="2"/>
  <c r="K802" i="2"/>
  <c r="F803" i="2"/>
  <c r="I803" i="2"/>
  <c r="G803" i="2"/>
  <c r="J803" i="2"/>
  <c r="H803" i="2"/>
  <c r="K803" i="2"/>
  <c r="F804" i="2"/>
  <c r="I804" i="2"/>
  <c r="G804" i="2"/>
  <c r="J804" i="2"/>
  <c r="H804" i="2"/>
  <c r="K804" i="2"/>
  <c r="F805" i="2"/>
  <c r="I805" i="2"/>
  <c r="G805" i="2"/>
  <c r="J805" i="2"/>
  <c r="H805" i="2"/>
  <c r="K805" i="2"/>
  <c r="F806" i="2"/>
  <c r="I806" i="2"/>
  <c r="G806" i="2"/>
  <c r="J806" i="2"/>
  <c r="H806" i="2"/>
  <c r="K806" i="2"/>
  <c r="F807" i="2"/>
  <c r="I807" i="2"/>
  <c r="G807" i="2"/>
  <c r="J807" i="2"/>
  <c r="H807" i="2"/>
  <c r="K807" i="2"/>
  <c r="F808" i="2"/>
  <c r="I808" i="2"/>
  <c r="G808" i="2"/>
  <c r="J808" i="2"/>
  <c r="H808" i="2"/>
  <c r="K808" i="2"/>
  <c r="F809" i="2"/>
  <c r="I809" i="2"/>
  <c r="G809" i="2"/>
  <c r="J809" i="2"/>
  <c r="H809" i="2"/>
  <c r="K809" i="2"/>
  <c r="F810" i="2"/>
  <c r="I810" i="2"/>
  <c r="G810" i="2"/>
  <c r="J810" i="2"/>
  <c r="H810" i="2"/>
  <c r="K810" i="2"/>
  <c r="F811" i="2"/>
  <c r="I811" i="2"/>
  <c r="G811" i="2"/>
  <c r="J811" i="2"/>
  <c r="H811" i="2"/>
  <c r="K811" i="2"/>
  <c r="F812" i="2"/>
  <c r="I812" i="2"/>
  <c r="G812" i="2"/>
  <c r="J812" i="2"/>
  <c r="H812" i="2"/>
  <c r="K812" i="2"/>
  <c r="F813" i="2"/>
  <c r="I813" i="2"/>
  <c r="G813" i="2"/>
  <c r="J813" i="2"/>
  <c r="H813" i="2"/>
  <c r="K813" i="2"/>
  <c r="F814" i="2"/>
  <c r="I814" i="2"/>
  <c r="G814" i="2"/>
  <c r="J814" i="2"/>
  <c r="H814" i="2"/>
  <c r="K814" i="2"/>
  <c r="F815" i="2"/>
  <c r="I815" i="2"/>
  <c r="G815" i="2"/>
  <c r="J815" i="2"/>
  <c r="H815" i="2"/>
  <c r="K815" i="2"/>
  <c r="F816" i="2"/>
  <c r="I816" i="2"/>
  <c r="G816" i="2"/>
  <c r="J816" i="2"/>
  <c r="H816" i="2"/>
  <c r="K816" i="2"/>
  <c r="F817" i="2"/>
  <c r="I817" i="2"/>
  <c r="G817" i="2"/>
  <c r="J817" i="2"/>
  <c r="H817" i="2"/>
  <c r="K817" i="2"/>
  <c r="F818" i="2"/>
  <c r="I818" i="2"/>
  <c r="G818" i="2"/>
  <c r="J818" i="2"/>
  <c r="H818" i="2"/>
  <c r="K818" i="2"/>
  <c r="F819" i="2"/>
  <c r="I819" i="2"/>
  <c r="G819" i="2"/>
  <c r="J819" i="2"/>
  <c r="H819" i="2"/>
  <c r="K819" i="2"/>
  <c r="F820" i="2"/>
  <c r="I820" i="2"/>
  <c r="G820" i="2"/>
  <c r="J820" i="2"/>
  <c r="H820" i="2"/>
  <c r="K820" i="2"/>
  <c r="F821" i="2"/>
  <c r="I821" i="2"/>
  <c r="G821" i="2"/>
  <c r="J821" i="2"/>
  <c r="H821" i="2"/>
  <c r="K821" i="2"/>
  <c r="F822" i="2"/>
  <c r="I822" i="2"/>
  <c r="G822" i="2"/>
  <c r="J822" i="2"/>
  <c r="H822" i="2"/>
  <c r="K822" i="2"/>
  <c r="F823" i="2"/>
  <c r="I823" i="2"/>
  <c r="G823" i="2"/>
  <c r="J823" i="2"/>
  <c r="H823" i="2"/>
  <c r="K823" i="2"/>
  <c r="F824" i="2"/>
  <c r="I824" i="2"/>
  <c r="G824" i="2"/>
  <c r="J824" i="2"/>
  <c r="H824" i="2"/>
  <c r="K824" i="2"/>
  <c r="F825" i="2"/>
  <c r="I825" i="2"/>
  <c r="G825" i="2"/>
  <c r="J825" i="2"/>
  <c r="H825" i="2"/>
  <c r="K825" i="2"/>
  <c r="F826" i="2"/>
  <c r="I826" i="2"/>
  <c r="G826" i="2"/>
  <c r="J826" i="2"/>
  <c r="H826" i="2"/>
  <c r="K826" i="2"/>
  <c r="F827" i="2"/>
  <c r="I827" i="2"/>
  <c r="G827" i="2"/>
  <c r="J827" i="2"/>
  <c r="H827" i="2"/>
  <c r="K827" i="2"/>
  <c r="F828" i="2"/>
  <c r="I828" i="2"/>
  <c r="G828" i="2"/>
  <c r="J828" i="2"/>
  <c r="H828" i="2"/>
  <c r="K828" i="2"/>
  <c r="F829" i="2"/>
  <c r="I829" i="2"/>
  <c r="G829" i="2"/>
  <c r="J829" i="2"/>
  <c r="H829" i="2"/>
  <c r="K829" i="2"/>
  <c r="F830" i="2"/>
  <c r="I830" i="2"/>
  <c r="G830" i="2"/>
  <c r="J830" i="2"/>
  <c r="H830" i="2"/>
  <c r="K830" i="2"/>
  <c r="F831" i="2"/>
  <c r="I831" i="2"/>
  <c r="G831" i="2"/>
  <c r="J831" i="2"/>
  <c r="H831" i="2"/>
  <c r="K831" i="2"/>
  <c r="F832" i="2"/>
  <c r="I832" i="2"/>
  <c r="G832" i="2"/>
  <c r="J832" i="2"/>
  <c r="H832" i="2"/>
  <c r="K832" i="2"/>
  <c r="F833" i="2"/>
  <c r="I833" i="2"/>
  <c r="G833" i="2"/>
  <c r="J833" i="2"/>
  <c r="H833" i="2"/>
  <c r="K833" i="2"/>
  <c r="F834" i="2"/>
  <c r="I834" i="2"/>
  <c r="G834" i="2"/>
  <c r="J834" i="2"/>
  <c r="H834" i="2"/>
  <c r="K834" i="2"/>
  <c r="F835" i="2"/>
  <c r="I835" i="2"/>
  <c r="G835" i="2"/>
  <c r="J835" i="2"/>
  <c r="H835" i="2"/>
  <c r="K835" i="2"/>
  <c r="F836" i="2"/>
  <c r="I836" i="2"/>
  <c r="G836" i="2"/>
  <c r="J836" i="2"/>
  <c r="H836" i="2"/>
  <c r="K836" i="2"/>
  <c r="F837" i="2"/>
  <c r="I837" i="2"/>
  <c r="G837" i="2"/>
  <c r="J837" i="2"/>
  <c r="H837" i="2"/>
  <c r="K837" i="2"/>
  <c r="F838" i="2"/>
  <c r="I838" i="2"/>
  <c r="G838" i="2"/>
  <c r="J838" i="2"/>
  <c r="H838" i="2"/>
  <c r="K838" i="2"/>
  <c r="F839" i="2"/>
  <c r="I839" i="2"/>
  <c r="G839" i="2"/>
  <c r="J839" i="2"/>
  <c r="H839" i="2"/>
  <c r="K839" i="2"/>
  <c r="F840" i="2"/>
  <c r="I840" i="2"/>
  <c r="G840" i="2"/>
  <c r="J840" i="2"/>
  <c r="H840" i="2"/>
  <c r="K840" i="2"/>
  <c r="F841" i="2"/>
  <c r="I841" i="2"/>
  <c r="G841" i="2"/>
  <c r="J841" i="2"/>
  <c r="H841" i="2"/>
  <c r="K841" i="2"/>
  <c r="F842" i="2"/>
  <c r="I842" i="2"/>
  <c r="G842" i="2"/>
  <c r="J842" i="2"/>
  <c r="H842" i="2"/>
  <c r="K842" i="2"/>
  <c r="F843" i="2"/>
  <c r="I843" i="2"/>
  <c r="G843" i="2"/>
  <c r="J843" i="2"/>
  <c r="H843" i="2"/>
  <c r="K843" i="2"/>
  <c r="F844" i="2"/>
  <c r="I844" i="2"/>
  <c r="G844" i="2"/>
  <c r="J844" i="2"/>
  <c r="H844" i="2"/>
  <c r="K844" i="2"/>
  <c r="F845" i="2"/>
  <c r="I845" i="2"/>
  <c r="G845" i="2"/>
  <c r="J845" i="2"/>
  <c r="H845" i="2"/>
  <c r="K845" i="2"/>
  <c r="F846" i="2"/>
  <c r="I846" i="2"/>
  <c r="G846" i="2"/>
  <c r="J846" i="2"/>
  <c r="H846" i="2"/>
  <c r="K846" i="2"/>
  <c r="F847" i="2"/>
  <c r="I847" i="2"/>
  <c r="G847" i="2"/>
  <c r="J847" i="2"/>
  <c r="H847" i="2"/>
  <c r="K847" i="2"/>
  <c r="F848" i="2"/>
  <c r="I848" i="2"/>
  <c r="G848" i="2"/>
  <c r="J848" i="2"/>
  <c r="H848" i="2"/>
  <c r="K848" i="2"/>
  <c r="F849" i="2"/>
  <c r="I849" i="2"/>
  <c r="G849" i="2"/>
  <c r="J849" i="2"/>
  <c r="H849" i="2"/>
  <c r="K849" i="2"/>
  <c r="F850" i="2"/>
  <c r="I850" i="2"/>
  <c r="G850" i="2"/>
  <c r="J850" i="2"/>
  <c r="H850" i="2"/>
  <c r="K850" i="2"/>
  <c r="F851" i="2"/>
  <c r="I851" i="2"/>
  <c r="G851" i="2"/>
  <c r="J851" i="2"/>
  <c r="H851" i="2"/>
  <c r="K851" i="2"/>
  <c r="F852" i="2"/>
  <c r="I852" i="2"/>
  <c r="G852" i="2"/>
  <c r="J852" i="2"/>
  <c r="H852" i="2"/>
  <c r="K852" i="2"/>
  <c r="F853" i="2"/>
  <c r="I853" i="2"/>
  <c r="G853" i="2"/>
  <c r="J853" i="2"/>
  <c r="H853" i="2"/>
  <c r="K853" i="2"/>
  <c r="F854" i="2"/>
  <c r="I854" i="2"/>
  <c r="G854" i="2"/>
  <c r="J854" i="2"/>
  <c r="H854" i="2"/>
  <c r="K854" i="2"/>
  <c r="F855" i="2"/>
  <c r="I855" i="2"/>
  <c r="G855" i="2"/>
  <c r="J855" i="2"/>
  <c r="H855" i="2"/>
  <c r="K855" i="2"/>
  <c r="F856" i="2"/>
  <c r="I856" i="2"/>
  <c r="G856" i="2"/>
  <c r="J856" i="2"/>
  <c r="H856" i="2"/>
  <c r="K856" i="2"/>
  <c r="F857" i="2"/>
  <c r="I857" i="2"/>
  <c r="G857" i="2"/>
  <c r="J857" i="2"/>
  <c r="H857" i="2"/>
  <c r="K857" i="2"/>
  <c r="F858" i="2"/>
  <c r="I858" i="2"/>
  <c r="G858" i="2"/>
  <c r="J858" i="2"/>
  <c r="H858" i="2"/>
  <c r="K858" i="2"/>
  <c r="F859" i="2"/>
  <c r="I859" i="2"/>
  <c r="G859" i="2"/>
  <c r="J859" i="2"/>
  <c r="H859" i="2"/>
  <c r="K859" i="2"/>
  <c r="F860" i="2"/>
  <c r="I860" i="2"/>
  <c r="G860" i="2"/>
  <c r="J860" i="2"/>
  <c r="H860" i="2"/>
  <c r="K860" i="2"/>
  <c r="F861" i="2"/>
  <c r="I861" i="2"/>
  <c r="G861" i="2"/>
  <c r="J861" i="2"/>
  <c r="H861" i="2"/>
  <c r="K861" i="2"/>
  <c r="F862" i="2"/>
  <c r="I862" i="2"/>
  <c r="G862" i="2"/>
  <c r="J862" i="2"/>
  <c r="H862" i="2"/>
  <c r="K862" i="2"/>
  <c r="F863" i="2"/>
  <c r="I863" i="2"/>
  <c r="G863" i="2"/>
  <c r="J863" i="2"/>
  <c r="H863" i="2"/>
  <c r="K863" i="2"/>
  <c r="F864" i="2"/>
  <c r="I864" i="2"/>
  <c r="G864" i="2"/>
  <c r="J864" i="2"/>
  <c r="H864" i="2"/>
  <c r="K864" i="2"/>
  <c r="F865" i="2"/>
  <c r="I865" i="2"/>
  <c r="G865" i="2"/>
  <c r="J865" i="2"/>
  <c r="H865" i="2"/>
  <c r="K865" i="2"/>
  <c r="F866" i="2"/>
  <c r="I866" i="2"/>
  <c r="G866" i="2"/>
  <c r="J866" i="2"/>
  <c r="H866" i="2"/>
  <c r="K866" i="2"/>
  <c r="F867" i="2"/>
  <c r="I867" i="2"/>
  <c r="G867" i="2"/>
  <c r="J867" i="2"/>
  <c r="H867" i="2"/>
  <c r="K867" i="2"/>
  <c r="F868" i="2"/>
  <c r="I868" i="2"/>
  <c r="G868" i="2"/>
  <c r="J868" i="2"/>
  <c r="H868" i="2"/>
  <c r="K868" i="2"/>
  <c r="F869" i="2"/>
  <c r="I869" i="2"/>
  <c r="G869" i="2"/>
  <c r="J869" i="2"/>
  <c r="H869" i="2"/>
  <c r="K869" i="2"/>
  <c r="F870" i="2"/>
  <c r="I870" i="2"/>
  <c r="G870" i="2"/>
  <c r="J870" i="2"/>
  <c r="H870" i="2"/>
  <c r="K870" i="2"/>
  <c r="F871" i="2"/>
  <c r="I871" i="2"/>
  <c r="G871" i="2"/>
  <c r="J871" i="2"/>
  <c r="H871" i="2"/>
  <c r="K871" i="2"/>
  <c r="F872" i="2"/>
  <c r="I872" i="2"/>
  <c r="G872" i="2"/>
  <c r="J872" i="2"/>
  <c r="H872" i="2"/>
  <c r="K872" i="2"/>
  <c r="F873" i="2"/>
  <c r="I873" i="2"/>
  <c r="G873" i="2"/>
  <c r="J873" i="2"/>
  <c r="H873" i="2"/>
  <c r="K873" i="2"/>
  <c r="F874" i="2"/>
  <c r="I874" i="2"/>
  <c r="G874" i="2"/>
  <c r="J874" i="2"/>
  <c r="H874" i="2"/>
  <c r="K874" i="2"/>
  <c r="F875" i="2"/>
  <c r="I875" i="2"/>
  <c r="G875" i="2"/>
  <c r="J875" i="2"/>
  <c r="H875" i="2"/>
  <c r="K875" i="2"/>
  <c r="F876" i="2"/>
  <c r="I876" i="2"/>
  <c r="G876" i="2"/>
  <c r="J876" i="2"/>
  <c r="H876" i="2"/>
  <c r="K876" i="2"/>
  <c r="F877" i="2"/>
  <c r="I877" i="2"/>
  <c r="G877" i="2"/>
  <c r="J877" i="2"/>
  <c r="H877" i="2"/>
  <c r="K877" i="2"/>
  <c r="F878" i="2"/>
  <c r="I878" i="2"/>
  <c r="G878" i="2"/>
  <c r="J878" i="2"/>
  <c r="H878" i="2"/>
  <c r="K878" i="2"/>
  <c r="F879" i="2"/>
  <c r="I879" i="2"/>
  <c r="G879" i="2"/>
  <c r="J879" i="2"/>
  <c r="H879" i="2"/>
  <c r="K879" i="2"/>
  <c r="F880" i="2"/>
  <c r="I880" i="2"/>
  <c r="G880" i="2"/>
  <c r="J880" i="2"/>
  <c r="H880" i="2"/>
  <c r="K880" i="2"/>
  <c r="F881" i="2"/>
  <c r="I881" i="2"/>
  <c r="G881" i="2"/>
  <c r="J881" i="2"/>
  <c r="H881" i="2"/>
  <c r="K881" i="2"/>
  <c r="F882" i="2"/>
  <c r="I882" i="2"/>
  <c r="G882" i="2"/>
  <c r="J882" i="2"/>
  <c r="H882" i="2"/>
  <c r="K882" i="2"/>
  <c r="F883" i="2"/>
  <c r="I883" i="2"/>
  <c r="G883" i="2"/>
  <c r="J883" i="2"/>
  <c r="H883" i="2"/>
  <c r="K883" i="2"/>
  <c r="F884" i="2"/>
  <c r="I884" i="2"/>
  <c r="G884" i="2"/>
  <c r="J884" i="2"/>
  <c r="H884" i="2"/>
  <c r="K884" i="2"/>
  <c r="F885" i="2"/>
  <c r="I885" i="2"/>
  <c r="G885" i="2"/>
  <c r="J885" i="2"/>
  <c r="H885" i="2"/>
  <c r="K885" i="2"/>
  <c r="F886" i="2"/>
  <c r="I886" i="2"/>
  <c r="G886" i="2"/>
  <c r="J886" i="2"/>
  <c r="H886" i="2"/>
  <c r="K886" i="2"/>
  <c r="F887" i="2"/>
  <c r="I887" i="2"/>
  <c r="G887" i="2"/>
  <c r="J887" i="2"/>
  <c r="H887" i="2"/>
  <c r="K887" i="2"/>
  <c r="F888" i="2"/>
  <c r="I888" i="2"/>
  <c r="G888" i="2"/>
  <c r="J888" i="2"/>
  <c r="H888" i="2"/>
  <c r="K888" i="2"/>
  <c r="F889" i="2"/>
  <c r="I889" i="2"/>
  <c r="G889" i="2"/>
  <c r="J889" i="2"/>
  <c r="H889" i="2"/>
  <c r="K889" i="2"/>
  <c r="F890" i="2"/>
  <c r="I890" i="2"/>
  <c r="G890" i="2"/>
  <c r="J890" i="2"/>
  <c r="H890" i="2"/>
  <c r="K890" i="2"/>
  <c r="F891" i="2"/>
  <c r="I891" i="2"/>
  <c r="G891" i="2"/>
  <c r="J891" i="2"/>
  <c r="H891" i="2"/>
  <c r="K891" i="2"/>
  <c r="F892" i="2"/>
  <c r="I892" i="2"/>
  <c r="G892" i="2"/>
  <c r="J892" i="2"/>
  <c r="H892" i="2"/>
  <c r="K892" i="2"/>
  <c r="F893" i="2"/>
  <c r="I893" i="2"/>
  <c r="G893" i="2"/>
  <c r="J893" i="2"/>
  <c r="H893" i="2"/>
  <c r="K893" i="2"/>
  <c r="F894" i="2"/>
  <c r="I894" i="2"/>
  <c r="G894" i="2"/>
  <c r="J894" i="2"/>
  <c r="H894" i="2"/>
  <c r="K894" i="2"/>
  <c r="F895" i="2"/>
  <c r="I895" i="2"/>
  <c r="G895" i="2"/>
  <c r="J895" i="2"/>
  <c r="H895" i="2"/>
  <c r="K895" i="2"/>
  <c r="F896" i="2"/>
  <c r="I896" i="2"/>
  <c r="G896" i="2"/>
  <c r="J896" i="2"/>
  <c r="H896" i="2"/>
  <c r="K896" i="2"/>
  <c r="F897" i="2"/>
  <c r="I897" i="2"/>
  <c r="G897" i="2"/>
  <c r="J897" i="2"/>
  <c r="H897" i="2"/>
  <c r="K897" i="2"/>
  <c r="F898" i="2"/>
  <c r="I898" i="2"/>
  <c r="G898" i="2"/>
  <c r="J898" i="2"/>
  <c r="H898" i="2"/>
  <c r="K898" i="2"/>
  <c r="F899" i="2"/>
  <c r="I899" i="2"/>
  <c r="G899" i="2"/>
  <c r="J899" i="2"/>
  <c r="H899" i="2"/>
  <c r="K899" i="2"/>
  <c r="F900" i="2"/>
  <c r="I900" i="2"/>
  <c r="G900" i="2"/>
  <c r="J900" i="2"/>
  <c r="H900" i="2"/>
  <c r="K900" i="2"/>
  <c r="F901" i="2"/>
  <c r="I901" i="2"/>
  <c r="G901" i="2"/>
  <c r="J901" i="2"/>
  <c r="H901" i="2"/>
  <c r="K901" i="2"/>
  <c r="F902" i="2"/>
  <c r="I902" i="2"/>
  <c r="G902" i="2"/>
  <c r="J902" i="2"/>
  <c r="H902" i="2"/>
  <c r="K902" i="2"/>
  <c r="F903" i="2"/>
  <c r="I903" i="2"/>
  <c r="G903" i="2"/>
  <c r="J903" i="2"/>
  <c r="H903" i="2"/>
  <c r="K903" i="2"/>
  <c r="F904" i="2"/>
  <c r="I904" i="2"/>
  <c r="G904" i="2"/>
  <c r="J904" i="2"/>
  <c r="H904" i="2"/>
  <c r="K904" i="2"/>
  <c r="F905" i="2"/>
  <c r="I905" i="2"/>
  <c r="G905" i="2"/>
  <c r="J905" i="2"/>
  <c r="H905" i="2"/>
  <c r="K905" i="2"/>
  <c r="F906" i="2"/>
  <c r="I906" i="2"/>
  <c r="G906" i="2"/>
  <c r="J906" i="2"/>
  <c r="H906" i="2"/>
  <c r="K906" i="2"/>
  <c r="F907" i="2"/>
  <c r="I907" i="2"/>
  <c r="G907" i="2"/>
  <c r="J907" i="2"/>
  <c r="H907" i="2"/>
  <c r="K907" i="2"/>
  <c r="F908" i="2"/>
  <c r="I908" i="2"/>
  <c r="G908" i="2"/>
  <c r="J908" i="2"/>
  <c r="H908" i="2"/>
  <c r="K908" i="2"/>
  <c r="F909" i="2"/>
  <c r="I909" i="2"/>
  <c r="G909" i="2"/>
  <c r="J909" i="2"/>
  <c r="H909" i="2"/>
  <c r="K909" i="2"/>
  <c r="F910" i="2"/>
  <c r="I910" i="2"/>
  <c r="G910" i="2"/>
  <c r="J910" i="2"/>
  <c r="H910" i="2"/>
  <c r="K910" i="2"/>
  <c r="F911" i="2"/>
  <c r="I911" i="2"/>
  <c r="G911" i="2"/>
  <c r="J911" i="2"/>
  <c r="H911" i="2"/>
  <c r="K911" i="2"/>
  <c r="F912" i="2"/>
  <c r="I912" i="2"/>
  <c r="G912" i="2"/>
  <c r="J912" i="2"/>
  <c r="H912" i="2"/>
  <c r="K912" i="2"/>
  <c r="F913" i="2"/>
  <c r="I913" i="2"/>
  <c r="G913" i="2"/>
  <c r="J913" i="2"/>
  <c r="H913" i="2"/>
  <c r="K913" i="2"/>
  <c r="F914" i="2"/>
  <c r="I914" i="2"/>
  <c r="G914" i="2"/>
  <c r="J914" i="2"/>
  <c r="H914" i="2"/>
  <c r="K914" i="2"/>
  <c r="F915" i="2"/>
  <c r="I915" i="2"/>
  <c r="G915" i="2"/>
  <c r="J915" i="2"/>
  <c r="H915" i="2"/>
  <c r="K915" i="2"/>
  <c r="F916" i="2"/>
  <c r="I916" i="2"/>
  <c r="G916" i="2"/>
  <c r="J916" i="2"/>
  <c r="H916" i="2"/>
  <c r="K916" i="2"/>
  <c r="F917" i="2"/>
  <c r="I917" i="2"/>
  <c r="G917" i="2"/>
  <c r="J917" i="2"/>
  <c r="H917" i="2"/>
  <c r="K917" i="2"/>
  <c r="F918" i="2"/>
  <c r="I918" i="2"/>
  <c r="G918" i="2"/>
  <c r="J918" i="2"/>
  <c r="H918" i="2"/>
  <c r="K918" i="2"/>
  <c r="F919" i="2"/>
  <c r="I919" i="2"/>
  <c r="G919" i="2"/>
  <c r="J919" i="2"/>
  <c r="H919" i="2"/>
  <c r="K919" i="2"/>
  <c r="F920" i="2"/>
  <c r="I920" i="2"/>
  <c r="G920" i="2"/>
  <c r="J920" i="2"/>
  <c r="H920" i="2"/>
  <c r="K920" i="2"/>
  <c r="F921" i="2"/>
  <c r="I921" i="2"/>
  <c r="G921" i="2"/>
  <c r="J921" i="2"/>
  <c r="H921" i="2"/>
  <c r="K921" i="2"/>
  <c r="F922" i="2"/>
  <c r="I922" i="2"/>
  <c r="G922" i="2"/>
  <c r="J922" i="2"/>
  <c r="H922" i="2"/>
  <c r="K922" i="2"/>
  <c r="F923" i="2"/>
  <c r="I923" i="2"/>
  <c r="G923" i="2"/>
  <c r="J923" i="2"/>
  <c r="H923" i="2"/>
  <c r="K923" i="2"/>
  <c r="F924" i="2"/>
  <c r="I924" i="2"/>
  <c r="G924" i="2"/>
  <c r="J924" i="2"/>
  <c r="H924" i="2"/>
  <c r="K924" i="2"/>
  <c r="F925" i="2"/>
  <c r="I925" i="2"/>
  <c r="G925" i="2"/>
  <c r="J925" i="2"/>
  <c r="H925" i="2"/>
  <c r="K925" i="2"/>
  <c r="F926" i="2"/>
  <c r="I926" i="2"/>
  <c r="G926" i="2"/>
  <c r="J926" i="2"/>
  <c r="H926" i="2"/>
  <c r="K926" i="2"/>
  <c r="F927" i="2"/>
  <c r="I927" i="2"/>
  <c r="G927" i="2"/>
  <c r="J927" i="2"/>
  <c r="H927" i="2"/>
  <c r="K927" i="2"/>
  <c r="F928" i="2"/>
  <c r="I928" i="2"/>
  <c r="G928" i="2"/>
  <c r="J928" i="2"/>
  <c r="H928" i="2"/>
  <c r="K928" i="2"/>
  <c r="F929" i="2"/>
  <c r="I929" i="2"/>
  <c r="G929" i="2"/>
  <c r="J929" i="2"/>
  <c r="H929" i="2"/>
  <c r="K929" i="2"/>
  <c r="F930" i="2"/>
  <c r="I930" i="2"/>
  <c r="G930" i="2"/>
  <c r="J930" i="2"/>
  <c r="H930" i="2"/>
  <c r="K930" i="2"/>
  <c r="F931" i="2"/>
  <c r="I931" i="2"/>
  <c r="G931" i="2"/>
  <c r="J931" i="2"/>
  <c r="H931" i="2"/>
  <c r="K931" i="2"/>
  <c r="F932" i="2"/>
  <c r="I932" i="2"/>
  <c r="G932" i="2"/>
  <c r="J932" i="2"/>
  <c r="H932" i="2"/>
  <c r="K932" i="2"/>
  <c r="F933" i="2"/>
  <c r="I933" i="2"/>
  <c r="G933" i="2"/>
  <c r="J933" i="2"/>
  <c r="H933" i="2"/>
  <c r="K933" i="2"/>
  <c r="F934" i="2"/>
  <c r="I934" i="2"/>
  <c r="G934" i="2"/>
  <c r="J934" i="2"/>
  <c r="H934" i="2"/>
  <c r="K934" i="2"/>
  <c r="F935" i="2"/>
  <c r="I935" i="2"/>
  <c r="G935" i="2"/>
  <c r="J935" i="2"/>
  <c r="H935" i="2"/>
  <c r="K935" i="2"/>
  <c r="F936" i="2"/>
  <c r="I936" i="2"/>
  <c r="G936" i="2"/>
  <c r="J936" i="2"/>
  <c r="H936" i="2"/>
  <c r="K936" i="2"/>
  <c r="F937" i="2"/>
  <c r="I937" i="2"/>
  <c r="G937" i="2"/>
  <c r="J937" i="2"/>
  <c r="H937" i="2"/>
  <c r="K937" i="2"/>
  <c r="F938" i="2"/>
  <c r="I938" i="2"/>
  <c r="G938" i="2"/>
  <c r="J938" i="2"/>
  <c r="H938" i="2"/>
  <c r="K938" i="2"/>
  <c r="F939" i="2"/>
  <c r="I939" i="2"/>
  <c r="G939" i="2"/>
  <c r="J939" i="2"/>
  <c r="H939" i="2"/>
  <c r="K939" i="2"/>
  <c r="F940" i="2"/>
  <c r="I940" i="2"/>
  <c r="G940" i="2"/>
  <c r="J940" i="2"/>
  <c r="H940" i="2"/>
  <c r="K940" i="2"/>
  <c r="F941" i="2"/>
  <c r="I941" i="2"/>
  <c r="G941" i="2"/>
  <c r="J941" i="2"/>
  <c r="H941" i="2"/>
  <c r="K941" i="2"/>
  <c r="F942" i="2"/>
  <c r="I942" i="2"/>
  <c r="G942" i="2"/>
  <c r="J942" i="2"/>
  <c r="H942" i="2"/>
  <c r="K942" i="2"/>
  <c r="F943" i="2"/>
  <c r="I943" i="2"/>
  <c r="G943" i="2"/>
  <c r="J943" i="2"/>
  <c r="H943" i="2"/>
  <c r="K943" i="2"/>
  <c r="F944" i="2"/>
  <c r="I944" i="2"/>
  <c r="G944" i="2"/>
  <c r="J944" i="2"/>
  <c r="H944" i="2"/>
  <c r="K944" i="2"/>
  <c r="F945" i="2"/>
  <c r="I945" i="2"/>
  <c r="G945" i="2"/>
  <c r="J945" i="2"/>
  <c r="H945" i="2"/>
  <c r="K945" i="2"/>
  <c r="F946" i="2"/>
  <c r="I946" i="2"/>
  <c r="G946" i="2"/>
  <c r="J946" i="2"/>
  <c r="H946" i="2"/>
  <c r="K946" i="2"/>
  <c r="F947" i="2"/>
  <c r="I947" i="2"/>
  <c r="G947" i="2"/>
  <c r="J947" i="2"/>
  <c r="H947" i="2"/>
  <c r="K947" i="2"/>
  <c r="F948" i="2"/>
  <c r="I948" i="2"/>
  <c r="G948" i="2"/>
  <c r="J948" i="2"/>
  <c r="H948" i="2"/>
  <c r="K948" i="2"/>
  <c r="F949" i="2"/>
  <c r="I949" i="2"/>
  <c r="G949" i="2"/>
  <c r="J949" i="2"/>
  <c r="H949" i="2"/>
  <c r="K949" i="2"/>
  <c r="F950" i="2"/>
  <c r="I950" i="2"/>
  <c r="G950" i="2"/>
  <c r="J950" i="2"/>
  <c r="H950" i="2"/>
  <c r="K950" i="2"/>
  <c r="F951" i="2"/>
  <c r="I951" i="2"/>
  <c r="G951" i="2"/>
  <c r="J951" i="2"/>
  <c r="H951" i="2"/>
  <c r="K951" i="2"/>
  <c r="F952" i="2"/>
  <c r="I952" i="2"/>
  <c r="G952" i="2"/>
  <c r="J952" i="2"/>
  <c r="H952" i="2"/>
  <c r="K952" i="2"/>
  <c r="F953" i="2"/>
  <c r="I953" i="2"/>
  <c r="G953" i="2"/>
  <c r="J953" i="2"/>
  <c r="H953" i="2"/>
  <c r="K953" i="2"/>
  <c r="F954" i="2"/>
  <c r="I954" i="2"/>
  <c r="G954" i="2"/>
  <c r="J954" i="2"/>
  <c r="H954" i="2"/>
  <c r="K954" i="2"/>
  <c r="F955" i="2"/>
  <c r="I955" i="2"/>
  <c r="G955" i="2"/>
  <c r="J955" i="2"/>
  <c r="H955" i="2"/>
  <c r="K955" i="2"/>
  <c r="F956" i="2"/>
  <c r="I956" i="2"/>
  <c r="G956" i="2"/>
  <c r="J956" i="2"/>
  <c r="H956" i="2"/>
  <c r="K956" i="2"/>
  <c r="F957" i="2"/>
  <c r="I957" i="2"/>
  <c r="G957" i="2"/>
  <c r="J957" i="2"/>
  <c r="H957" i="2"/>
  <c r="K957" i="2"/>
  <c r="F958" i="2"/>
  <c r="I958" i="2"/>
  <c r="G958" i="2"/>
  <c r="J958" i="2"/>
  <c r="H958" i="2"/>
  <c r="K958" i="2"/>
  <c r="F959" i="2"/>
  <c r="I959" i="2"/>
  <c r="G959" i="2"/>
  <c r="J959" i="2"/>
  <c r="H959" i="2"/>
  <c r="K959" i="2"/>
  <c r="F960" i="2"/>
  <c r="I960" i="2"/>
  <c r="G960" i="2"/>
  <c r="J960" i="2"/>
  <c r="H960" i="2"/>
  <c r="K960" i="2"/>
  <c r="F961" i="2"/>
  <c r="I961" i="2"/>
  <c r="G961" i="2"/>
  <c r="J961" i="2"/>
  <c r="H961" i="2"/>
  <c r="K961" i="2"/>
  <c r="F962" i="2"/>
  <c r="I962" i="2"/>
  <c r="G962" i="2"/>
  <c r="J962" i="2"/>
  <c r="H962" i="2"/>
  <c r="K962" i="2"/>
  <c r="F963" i="2"/>
  <c r="I963" i="2"/>
  <c r="G963" i="2"/>
  <c r="J963" i="2"/>
  <c r="H963" i="2"/>
  <c r="K963" i="2"/>
  <c r="F964" i="2"/>
  <c r="I964" i="2"/>
  <c r="G964" i="2"/>
  <c r="J964" i="2"/>
  <c r="H964" i="2"/>
  <c r="K964" i="2"/>
  <c r="F965" i="2"/>
  <c r="I965" i="2"/>
  <c r="G965" i="2"/>
  <c r="J965" i="2"/>
  <c r="H965" i="2"/>
  <c r="K965" i="2"/>
  <c r="F966" i="2"/>
  <c r="I966" i="2"/>
  <c r="G966" i="2"/>
  <c r="J966" i="2"/>
  <c r="H966" i="2"/>
  <c r="K966" i="2"/>
  <c r="F967" i="2"/>
  <c r="I967" i="2"/>
  <c r="G967" i="2"/>
  <c r="J967" i="2"/>
  <c r="H967" i="2"/>
  <c r="K967" i="2"/>
  <c r="F968" i="2"/>
  <c r="I968" i="2"/>
  <c r="G968" i="2"/>
  <c r="J968" i="2"/>
  <c r="H968" i="2"/>
  <c r="K968" i="2"/>
  <c r="F969" i="2"/>
  <c r="I969" i="2"/>
  <c r="G969" i="2"/>
  <c r="J969" i="2"/>
  <c r="H969" i="2"/>
  <c r="K969" i="2"/>
  <c r="F970" i="2"/>
  <c r="I970" i="2"/>
  <c r="G970" i="2"/>
  <c r="J970" i="2"/>
  <c r="H970" i="2"/>
  <c r="K970" i="2"/>
  <c r="F971" i="2"/>
  <c r="I971" i="2"/>
  <c r="G971" i="2"/>
  <c r="J971" i="2"/>
  <c r="H971" i="2"/>
  <c r="K971" i="2"/>
  <c r="F972" i="2"/>
  <c r="I972" i="2"/>
  <c r="G972" i="2"/>
  <c r="J972" i="2"/>
  <c r="H972" i="2"/>
  <c r="K972" i="2"/>
  <c r="F973" i="2"/>
  <c r="I973" i="2"/>
  <c r="G973" i="2"/>
  <c r="J973" i="2"/>
  <c r="H973" i="2"/>
  <c r="K973" i="2"/>
  <c r="F974" i="2"/>
  <c r="I974" i="2"/>
  <c r="G974" i="2"/>
  <c r="J974" i="2"/>
  <c r="H974" i="2"/>
  <c r="K974" i="2"/>
  <c r="F975" i="2"/>
  <c r="I975" i="2"/>
  <c r="G975" i="2"/>
  <c r="J975" i="2"/>
  <c r="H975" i="2"/>
  <c r="K975" i="2"/>
  <c r="F976" i="2"/>
  <c r="I976" i="2"/>
  <c r="G976" i="2"/>
  <c r="J976" i="2"/>
  <c r="H976" i="2"/>
  <c r="K976" i="2"/>
  <c r="F977" i="2"/>
  <c r="I977" i="2"/>
  <c r="G977" i="2"/>
  <c r="J977" i="2"/>
  <c r="H977" i="2"/>
  <c r="K977" i="2"/>
  <c r="F978" i="2"/>
  <c r="I978" i="2"/>
  <c r="G978" i="2"/>
  <c r="J978" i="2"/>
  <c r="H978" i="2"/>
  <c r="K978" i="2"/>
  <c r="F979" i="2"/>
  <c r="I979" i="2"/>
  <c r="G979" i="2"/>
  <c r="J979" i="2"/>
  <c r="H979" i="2"/>
  <c r="K979" i="2"/>
  <c r="F980" i="2"/>
  <c r="I980" i="2"/>
  <c r="G980" i="2"/>
  <c r="J980" i="2"/>
  <c r="H980" i="2"/>
  <c r="K980" i="2"/>
  <c r="F981" i="2"/>
  <c r="I981" i="2"/>
  <c r="G981" i="2"/>
  <c r="J981" i="2"/>
  <c r="H981" i="2"/>
  <c r="K981" i="2"/>
  <c r="F982" i="2"/>
  <c r="I982" i="2"/>
  <c r="G982" i="2"/>
  <c r="J982" i="2"/>
  <c r="H982" i="2"/>
  <c r="K982" i="2"/>
  <c r="F983" i="2"/>
  <c r="I983" i="2"/>
  <c r="G983" i="2"/>
  <c r="J983" i="2"/>
  <c r="H983" i="2"/>
  <c r="K983" i="2"/>
  <c r="F984" i="2"/>
  <c r="I984" i="2"/>
  <c r="G984" i="2"/>
  <c r="J984" i="2"/>
  <c r="H984" i="2"/>
  <c r="K984" i="2"/>
  <c r="F985" i="2"/>
  <c r="I985" i="2"/>
  <c r="G985" i="2"/>
  <c r="J985" i="2"/>
  <c r="H985" i="2"/>
  <c r="K985" i="2"/>
  <c r="F986" i="2"/>
  <c r="I986" i="2"/>
  <c r="G986" i="2"/>
  <c r="J986" i="2"/>
  <c r="H986" i="2"/>
  <c r="K986" i="2"/>
  <c r="F987" i="2"/>
  <c r="I987" i="2"/>
  <c r="G987" i="2"/>
  <c r="J987" i="2"/>
  <c r="H987" i="2"/>
  <c r="K987" i="2"/>
  <c r="F988" i="2"/>
  <c r="I988" i="2"/>
  <c r="G988" i="2"/>
  <c r="J988" i="2"/>
  <c r="H988" i="2"/>
  <c r="K988" i="2"/>
  <c r="F989" i="2"/>
  <c r="I989" i="2"/>
  <c r="G989" i="2"/>
  <c r="J989" i="2"/>
  <c r="H989" i="2"/>
  <c r="K989" i="2"/>
  <c r="F990" i="2"/>
  <c r="I990" i="2"/>
  <c r="G990" i="2"/>
  <c r="J990" i="2"/>
  <c r="H990" i="2"/>
  <c r="K990" i="2"/>
  <c r="F991" i="2"/>
  <c r="I991" i="2"/>
  <c r="G991" i="2"/>
  <c r="J991" i="2"/>
  <c r="H991" i="2"/>
  <c r="K991" i="2"/>
  <c r="F992" i="2"/>
  <c r="I992" i="2"/>
  <c r="G992" i="2"/>
  <c r="J992" i="2"/>
  <c r="H992" i="2"/>
  <c r="K992" i="2"/>
  <c r="F993" i="2"/>
  <c r="I993" i="2"/>
  <c r="G993" i="2"/>
  <c r="J993" i="2"/>
  <c r="H993" i="2"/>
  <c r="K993" i="2"/>
  <c r="F994" i="2"/>
  <c r="I994" i="2"/>
  <c r="G994" i="2"/>
  <c r="J994" i="2"/>
  <c r="H994" i="2"/>
  <c r="K994" i="2"/>
  <c r="F995" i="2"/>
  <c r="I995" i="2"/>
  <c r="G995" i="2"/>
  <c r="J995" i="2"/>
  <c r="H995" i="2"/>
  <c r="K995" i="2"/>
  <c r="F996" i="2"/>
  <c r="I996" i="2"/>
  <c r="G996" i="2"/>
  <c r="J996" i="2"/>
  <c r="H996" i="2"/>
  <c r="K996" i="2"/>
  <c r="F997" i="2"/>
  <c r="I997" i="2"/>
  <c r="G997" i="2"/>
  <c r="J997" i="2"/>
  <c r="H997" i="2"/>
  <c r="K997" i="2"/>
  <c r="F998" i="2"/>
  <c r="I998" i="2"/>
  <c r="G998" i="2"/>
  <c r="J998" i="2"/>
  <c r="H998" i="2"/>
  <c r="K998" i="2"/>
  <c r="F999" i="2"/>
  <c r="I999" i="2"/>
  <c r="G999" i="2"/>
  <c r="J999" i="2"/>
  <c r="H999" i="2"/>
  <c r="K999" i="2"/>
  <c r="F1000" i="2"/>
  <c r="I1000" i="2"/>
  <c r="G1000" i="2"/>
  <c r="J1000" i="2"/>
  <c r="H1000" i="2"/>
  <c r="K1000" i="2"/>
  <c r="F1001" i="2"/>
  <c r="I1001" i="2"/>
  <c r="G1001" i="2"/>
  <c r="J1001" i="2"/>
  <c r="H1001" i="2"/>
  <c r="K1001" i="2"/>
  <c r="F1002" i="2"/>
  <c r="I1002" i="2"/>
  <c r="G1002" i="2"/>
  <c r="J1002" i="2"/>
  <c r="H1002" i="2"/>
  <c r="K1002" i="2"/>
  <c r="F1003" i="2"/>
  <c r="I1003" i="2"/>
  <c r="G1003" i="2"/>
  <c r="J1003" i="2"/>
  <c r="H1003" i="2"/>
  <c r="K1003" i="2"/>
  <c r="F1004" i="2"/>
  <c r="I1004" i="2"/>
  <c r="G1004" i="2"/>
  <c r="J1004" i="2"/>
  <c r="H1004" i="2"/>
  <c r="K1004" i="2"/>
  <c r="F1005" i="2"/>
  <c r="I1005" i="2"/>
  <c r="G1005" i="2"/>
  <c r="J1005" i="2"/>
  <c r="H1005" i="2"/>
  <c r="K1005" i="2"/>
  <c r="F1006" i="2"/>
  <c r="I1006" i="2"/>
  <c r="G1006" i="2"/>
  <c r="J1006" i="2"/>
  <c r="H1006" i="2"/>
  <c r="K1006" i="2"/>
  <c r="F1007" i="2"/>
  <c r="I1007" i="2"/>
  <c r="G1007" i="2"/>
  <c r="J1007" i="2"/>
  <c r="H1007" i="2"/>
  <c r="K1007" i="2"/>
  <c r="F1008" i="2"/>
  <c r="I1008" i="2"/>
  <c r="G1008" i="2"/>
  <c r="J1008" i="2"/>
  <c r="H1008" i="2"/>
  <c r="K1008" i="2"/>
  <c r="F1009" i="2"/>
  <c r="I1009" i="2"/>
  <c r="G1009" i="2"/>
  <c r="J1009" i="2"/>
  <c r="H1009" i="2"/>
  <c r="K1009" i="2"/>
  <c r="F1010" i="2"/>
  <c r="I1010" i="2"/>
  <c r="G1010" i="2"/>
  <c r="J1010" i="2"/>
  <c r="H1010" i="2"/>
  <c r="K1010" i="2"/>
  <c r="F1011" i="2"/>
  <c r="I1011" i="2"/>
  <c r="G1011" i="2"/>
  <c r="J1011" i="2"/>
  <c r="H1011" i="2"/>
  <c r="K1011" i="2"/>
  <c r="F1012" i="2"/>
  <c r="I1012" i="2"/>
  <c r="G1012" i="2"/>
  <c r="J1012" i="2"/>
  <c r="H1012" i="2"/>
  <c r="K1012" i="2"/>
  <c r="F1013" i="2"/>
  <c r="I1013" i="2"/>
  <c r="G1013" i="2"/>
  <c r="J1013" i="2"/>
  <c r="H1013" i="2"/>
  <c r="K1013" i="2"/>
  <c r="F1014" i="2"/>
  <c r="I1014" i="2"/>
  <c r="G1014" i="2"/>
  <c r="J1014" i="2"/>
  <c r="H1014" i="2"/>
  <c r="K1014" i="2"/>
  <c r="F1015" i="2"/>
  <c r="I1015" i="2"/>
  <c r="G1015" i="2"/>
  <c r="J1015" i="2"/>
  <c r="H1015" i="2"/>
  <c r="K1015" i="2"/>
  <c r="F1016" i="2"/>
  <c r="I1016" i="2"/>
  <c r="G1016" i="2"/>
  <c r="J1016" i="2"/>
  <c r="H1016" i="2"/>
  <c r="K1016" i="2"/>
  <c r="F1017" i="2"/>
  <c r="I1017" i="2"/>
  <c r="G1017" i="2"/>
  <c r="J1017" i="2"/>
  <c r="H1017" i="2"/>
  <c r="K1017" i="2"/>
  <c r="F1018" i="2"/>
  <c r="I1018" i="2"/>
  <c r="G1018" i="2"/>
  <c r="J1018" i="2"/>
  <c r="H1018" i="2"/>
  <c r="K1018" i="2"/>
  <c r="F1019" i="2"/>
  <c r="I1019" i="2"/>
  <c r="G1019" i="2"/>
  <c r="J1019" i="2"/>
  <c r="H1019" i="2"/>
  <c r="K1019" i="2"/>
  <c r="F1020" i="2"/>
  <c r="I1020" i="2"/>
  <c r="G1020" i="2"/>
  <c r="J1020" i="2"/>
  <c r="H1020" i="2"/>
  <c r="K1020" i="2"/>
  <c r="F1021" i="2"/>
  <c r="I1021" i="2"/>
  <c r="G1021" i="2"/>
  <c r="J1021" i="2"/>
  <c r="H1021" i="2"/>
  <c r="K1021" i="2"/>
  <c r="F1022" i="2"/>
  <c r="I1022" i="2"/>
  <c r="G1022" i="2"/>
  <c r="J1022" i="2"/>
  <c r="H1022" i="2"/>
  <c r="K1022" i="2"/>
  <c r="F1023" i="2"/>
  <c r="I1023" i="2"/>
  <c r="G1023" i="2"/>
  <c r="J1023" i="2"/>
  <c r="H1023" i="2"/>
  <c r="K1023" i="2"/>
  <c r="F1024" i="2"/>
  <c r="I1024" i="2"/>
  <c r="G1024" i="2"/>
  <c r="J1024" i="2"/>
  <c r="H1024" i="2"/>
  <c r="K1024" i="2"/>
  <c r="F1025" i="2"/>
  <c r="I1025" i="2"/>
  <c r="G1025" i="2"/>
  <c r="J1025" i="2"/>
  <c r="H1025" i="2"/>
  <c r="K1025" i="2"/>
  <c r="F1026" i="2"/>
  <c r="I1026" i="2"/>
  <c r="G1026" i="2"/>
  <c r="J1026" i="2"/>
  <c r="H1026" i="2"/>
  <c r="K1026" i="2"/>
  <c r="F1027" i="2"/>
  <c r="I1027" i="2"/>
  <c r="G1027" i="2"/>
  <c r="J1027" i="2"/>
  <c r="H1027" i="2"/>
  <c r="K1027" i="2"/>
  <c r="F1028" i="2"/>
  <c r="I1028" i="2"/>
  <c r="G1028" i="2"/>
  <c r="J1028" i="2"/>
  <c r="H1028" i="2"/>
  <c r="K1028" i="2"/>
  <c r="F1029" i="2"/>
  <c r="I1029" i="2"/>
  <c r="G1029" i="2"/>
  <c r="J1029" i="2"/>
  <c r="H1029" i="2"/>
  <c r="K1029" i="2"/>
  <c r="F1030" i="2"/>
  <c r="I1030" i="2"/>
  <c r="G1030" i="2"/>
  <c r="J1030" i="2"/>
  <c r="H1030" i="2"/>
  <c r="K1030" i="2"/>
  <c r="F1031" i="2"/>
  <c r="I1031" i="2"/>
  <c r="G1031" i="2"/>
  <c r="J1031" i="2"/>
  <c r="H1031" i="2"/>
  <c r="K1031" i="2"/>
  <c r="F1032" i="2"/>
  <c r="I1032" i="2"/>
  <c r="G1032" i="2"/>
  <c r="J1032" i="2"/>
  <c r="H1032" i="2"/>
  <c r="K1032" i="2"/>
  <c r="F1033" i="2"/>
  <c r="I1033" i="2"/>
  <c r="G1033" i="2"/>
  <c r="J1033" i="2"/>
  <c r="H1033" i="2"/>
  <c r="K1033" i="2"/>
  <c r="F1034" i="2"/>
  <c r="I1034" i="2"/>
  <c r="G1034" i="2"/>
  <c r="J1034" i="2"/>
  <c r="H1034" i="2"/>
  <c r="K1034" i="2"/>
  <c r="F1035" i="2"/>
  <c r="I1035" i="2"/>
  <c r="G1035" i="2"/>
  <c r="J1035" i="2"/>
  <c r="H1035" i="2"/>
  <c r="K1035" i="2"/>
  <c r="F1036" i="2"/>
  <c r="I1036" i="2"/>
  <c r="G1036" i="2"/>
  <c r="J1036" i="2"/>
  <c r="H1036" i="2"/>
  <c r="K1036" i="2"/>
  <c r="F1037" i="2"/>
  <c r="I1037" i="2"/>
  <c r="G1037" i="2"/>
  <c r="J1037" i="2"/>
  <c r="H1037" i="2"/>
  <c r="K1037" i="2"/>
  <c r="F1038" i="2"/>
  <c r="I1038" i="2"/>
  <c r="G1038" i="2"/>
  <c r="J1038" i="2"/>
  <c r="H1038" i="2"/>
  <c r="K1038" i="2"/>
  <c r="F1039" i="2"/>
  <c r="I1039" i="2"/>
  <c r="G1039" i="2"/>
  <c r="J1039" i="2"/>
  <c r="H1039" i="2"/>
  <c r="K1039" i="2"/>
  <c r="F1040" i="2"/>
  <c r="I1040" i="2"/>
  <c r="G1040" i="2"/>
  <c r="J1040" i="2"/>
  <c r="H1040" i="2"/>
  <c r="K1040" i="2"/>
  <c r="F1041" i="2"/>
  <c r="I1041" i="2"/>
  <c r="G1041" i="2"/>
  <c r="J1041" i="2"/>
  <c r="H1041" i="2"/>
  <c r="K1041" i="2"/>
  <c r="F1042" i="2"/>
  <c r="I1042" i="2"/>
  <c r="G1042" i="2"/>
  <c r="J1042" i="2"/>
  <c r="H1042" i="2"/>
  <c r="K1042" i="2"/>
  <c r="F1043" i="2"/>
  <c r="I1043" i="2"/>
  <c r="G1043" i="2"/>
  <c r="J1043" i="2"/>
  <c r="H1043" i="2"/>
  <c r="K1043" i="2"/>
  <c r="F1044" i="2"/>
  <c r="I1044" i="2"/>
  <c r="G1044" i="2"/>
  <c r="J1044" i="2"/>
  <c r="H1044" i="2"/>
  <c r="K1044" i="2"/>
  <c r="F1045" i="2"/>
  <c r="I1045" i="2"/>
  <c r="G1045" i="2"/>
  <c r="J1045" i="2"/>
  <c r="H1045" i="2"/>
  <c r="K1045" i="2"/>
  <c r="F1046" i="2"/>
  <c r="I1046" i="2"/>
  <c r="G1046" i="2"/>
  <c r="J1046" i="2"/>
  <c r="H1046" i="2"/>
  <c r="K1046" i="2"/>
  <c r="F1047" i="2"/>
  <c r="I1047" i="2"/>
  <c r="G1047" i="2"/>
  <c r="J1047" i="2"/>
  <c r="H1047" i="2"/>
  <c r="K1047" i="2"/>
  <c r="F1048" i="2"/>
  <c r="I1048" i="2"/>
  <c r="G1048" i="2"/>
  <c r="J1048" i="2"/>
  <c r="H1048" i="2"/>
  <c r="K1048" i="2"/>
  <c r="F1049" i="2"/>
  <c r="I1049" i="2"/>
  <c r="G1049" i="2"/>
  <c r="J1049" i="2"/>
  <c r="H1049" i="2"/>
  <c r="K1049" i="2"/>
  <c r="F1050" i="2"/>
  <c r="I1050" i="2"/>
  <c r="G1050" i="2"/>
  <c r="J1050" i="2"/>
  <c r="H1050" i="2"/>
  <c r="K1050" i="2"/>
  <c r="F1051" i="2"/>
  <c r="I1051" i="2"/>
  <c r="G1051" i="2"/>
  <c r="J1051" i="2"/>
  <c r="H1051" i="2"/>
  <c r="K1051" i="2"/>
  <c r="F1052" i="2"/>
  <c r="I1052" i="2"/>
  <c r="G1052" i="2"/>
  <c r="J1052" i="2"/>
  <c r="H1052" i="2"/>
  <c r="K1052" i="2"/>
  <c r="F1053" i="2"/>
  <c r="I1053" i="2"/>
  <c r="G1053" i="2"/>
  <c r="J1053" i="2"/>
  <c r="H1053" i="2"/>
  <c r="K1053" i="2"/>
  <c r="F1054" i="2"/>
  <c r="I1054" i="2"/>
  <c r="G1054" i="2"/>
  <c r="J1054" i="2"/>
  <c r="H1054" i="2"/>
  <c r="K1054" i="2"/>
  <c r="F1055" i="2"/>
  <c r="I1055" i="2"/>
  <c r="G1055" i="2"/>
  <c r="J1055" i="2"/>
  <c r="H1055" i="2"/>
  <c r="K1055" i="2"/>
  <c r="F1056" i="2"/>
  <c r="I1056" i="2"/>
  <c r="G1056" i="2"/>
  <c r="J1056" i="2"/>
  <c r="H1056" i="2"/>
  <c r="K1056" i="2"/>
  <c r="F1057" i="2"/>
  <c r="I1057" i="2"/>
  <c r="G1057" i="2"/>
  <c r="J1057" i="2"/>
  <c r="H1057" i="2"/>
  <c r="K1057" i="2"/>
  <c r="F1058" i="2"/>
  <c r="I1058" i="2"/>
  <c r="G1058" i="2"/>
  <c r="J1058" i="2"/>
  <c r="H1058" i="2"/>
  <c r="K1058" i="2"/>
  <c r="F1059" i="2"/>
  <c r="I1059" i="2"/>
  <c r="G1059" i="2"/>
  <c r="J1059" i="2"/>
  <c r="H1059" i="2"/>
  <c r="K1059" i="2"/>
  <c r="F1060" i="2"/>
  <c r="I1060" i="2"/>
  <c r="G1060" i="2"/>
  <c r="J1060" i="2"/>
  <c r="H1060" i="2"/>
  <c r="K1060" i="2"/>
  <c r="F1061" i="2"/>
  <c r="I1061" i="2"/>
  <c r="G1061" i="2"/>
  <c r="J1061" i="2"/>
  <c r="H1061" i="2"/>
  <c r="K1061" i="2"/>
  <c r="F1062" i="2"/>
  <c r="I1062" i="2"/>
  <c r="G1062" i="2"/>
  <c r="J1062" i="2"/>
  <c r="H1062" i="2"/>
  <c r="K1062" i="2"/>
  <c r="F1063" i="2"/>
  <c r="I1063" i="2"/>
  <c r="G1063" i="2"/>
  <c r="J1063" i="2"/>
  <c r="H1063" i="2"/>
  <c r="K1063" i="2"/>
  <c r="F1064" i="2"/>
  <c r="I1064" i="2"/>
  <c r="G1064" i="2"/>
  <c r="J1064" i="2"/>
  <c r="H1064" i="2"/>
  <c r="K1064" i="2"/>
  <c r="F1065" i="2"/>
  <c r="I1065" i="2"/>
  <c r="G1065" i="2"/>
  <c r="J1065" i="2"/>
  <c r="H1065" i="2"/>
  <c r="K1065" i="2"/>
  <c r="F1066" i="2"/>
  <c r="I1066" i="2"/>
  <c r="G1066" i="2"/>
  <c r="J1066" i="2"/>
  <c r="H1066" i="2"/>
  <c r="K1066" i="2"/>
  <c r="F1067" i="2"/>
  <c r="I1067" i="2"/>
  <c r="G1067" i="2"/>
  <c r="J1067" i="2"/>
  <c r="H1067" i="2"/>
  <c r="K1067" i="2"/>
  <c r="F1068" i="2"/>
  <c r="I1068" i="2"/>
  <c r="G1068" i="2"/>
  <c r="J1068" i="2"/>
  <c r="H1068" i="2"/>
  <c r="K1068" i="2"/>
  <c r="F1069" i="2"/>
  <c r="I1069" i="2"/>
  <c r="G1069" i="2"/>
  <c r="J1069" i="2"/>
  <c r="H1069" i="2"/>
  <c r="K1069" i="2"/>
  <c r="F1070" i="2"/>
  <c r="I1070" i="2"/>
  <c r="G1070" i="2"/>
  <c r="J1070" i="2"/>
  <c r="H1070" i="2"/>
  <c r="K1070" i="2"/>
  <c r="F1071" i="2"/>
  <c r="I1071" i="2"/>
  <c r="G1071" i="2"/>
  <c r="J1071" i="2"/>
  <c r="H1071" i="2"/>
  <c r="K1071" i="2"/>
  <c r="F1072" i="2"/>
  <c r="I1072" i="2"/>
  <c r="G1072" i="2"/>
  <c r="J1072" i="2"/>
  <c r="H1072" i="2"/>
  <c r="K1072" i="2"/>
  <c r="F1073" i="2"/>
  <c r="I1073" i="2"/>
  <c r="G1073" i="2"/>
  <c r="J1073" i="2"/>
  <c r="H1073" i="2"/>
  <c r="K1073" i="2"/>
  <c r="F1074" i="2"/>
  <c r="I1074" i="2"/>
  <c r="G1074" i="2"/>
  <c r="J1074" i="2"/>
  <c r="H1074" i="2"/>
  <c r="K1074" i="2"/>
  <c r="F1075" i="2"/>
  <c r="I1075" i="2"/>
  <c r="G1075" i="2"/>
  <c r="J1075" i="2"/>
  <c r="H1075" i="2"/>
  <c r="K1075" i="2"/>
  <c r="F1076" i="2"/>
  <c r="I1076" i="2"/>
  <c r="G1076" i="2"/>
  <c r="J1076" i="2"/>
  <c r="H1076" i="2"/>
  <c r="K1076" i="2"/>
  <c r="F1077" i="2"/>
  <c r="I1077" i="2"/>
  <c r="G1077" i="2"/>
  <c r="J1077" i="2"/>
  <c r="H1077" i="2"/>
  <c r="K1077" i="2"/>
  <c r="F1078" i="2"/>
  <c r="I1078" i="2"/>
  <c r="G1078" i="2"/>
  <c r="J1078" i="2"/>
  <c r="H1078" i="2"/>
  <c r="K1078" i="2"/>
  <c r="F1079" i="2"/>
  <c r="I1079" i="2"/>
  <c r="G1079" i="2"/>
  <c r="J1079" i="2"/>
  <c r="H1079" i="2"/>
  <c r="K1079" i="2"/>
  <c r="F1080" i="2"/>
  <c r="I1080" i="2"/>
  <c r="G1080" i="2"/>
  <c r="J1080" i="2"/>
  <c r="H1080" i="2"/>
  <c r="K1080" i="2"/>
  <c r="F1081" i="2"/>
  <c r="I1081" i="2"/>
  <c r="G1081" i="2"/>
  <c r="J1081" i="2"/>
  <c r="H1081" i="2"/>
  <c r="K1081" i="2"/>
  <c r="F1082" i="2"/>
  <c r="I1082" i="2"/>
  <c r="G1082" i="2"/>
  <c r="J1082" i="2"/>
  <c r="H1082" i="2"/>
  <c r="K1082" i="2"/>
  <c r="F1083" i="2"/>
  <c r="I1083" i="2"/>
  <c r="G1083" i="2"/>
  <c r="J1083" i="2"/>
  <c r="H1083" i="2"/>
  <c r="K1083" i="2"/>
  <c r="F1084" i="2"/>
  <c r="I1084" i="2"/>
  <c r="G1084" i="2"/>
  <c r="J1084" i="2"/>
  <c r="H1084" i="2"/>
  <c r="K1084" i="2"/>
  <c r="F1085" i="2"/>
  <c r="I1085" i="2"/>
  <c r="G1085" i="2"/>
  <c r="J1085" i="2"/>
  <c r="H1085" i="2"/>
  <c r="K1085" i="2"/>
  <c r="F1086" i="2"/>
  <c r="I1086" i="2"/>
  <c r="G1086" i="2"/>
  <c r="J1086" i="2"/>
  <c r="H1086" i="2"/>
  <c r="K1086" i="2"/>
  <c r="F1087" i="2"/>
  <c r="I1087" i="2"/>
  <c r="G1087" i="2"/>
  <c r="J1087" i="2"/>
  <c r="H1087" i="2"/>
  <c r="K1087" i="2"/>
  <c r="F1088" i="2"/>
  <c r="I1088" i="2"/>
  <c r="G1088" i="2"/>
  <c r="J1088" i="2"/>
  <c r="H1088" i="2"/>
  <c r="K1088" i="2"/>
  <c r="F1089" i="2"/>
  <c r="I1089" i="2"/>
  <c r="G1089" i="2"/>
  <c r="J1089" i="2"/>
  <c r="H1089" i="2"/>
  <c r="K1089" i="2"/>
  <c r="F1090" i="2"/>
  <c r="I1090" i="2"/>
  <c r="G1090" i="2"/>
  <c r="J1090" i="2"/>
  <c r="H1090" i="2"/>
  <c r="K1090" i="2"/>
  <c r="F1091" i="2"/>
  <c r="I1091" i="2"/>
  <c r="G1091" i="2"/>
  <c r="J1091" i="2"/>
  <c r="H1091" i="2"/>
  <c r="K1091" i="2"/>
  <c r="F1092" i="2"/>
  <c r="I1092" i="2"/>
  <c r="G1092" i="2"/>
  <c r="J1092" i="2"/>
  <c r="H1092" i="2"/>
  <c r="K1092" i="2"/>
  <c r="F1093" i="2"/>
  <c r="I1093" i="2"/>
  <c r="G1093" i="2"/>
  <c r="J1093" i="2"/>
  <c r="H1093" i="2"/>
  <c r="K1093" i="2"/>
  <c r="F1094" i="2"/>
  <c r="I1094" i="2"/>
  <c r="G1094" i="2"/>
  <c r="J1094" i="2"/>
  <c r="H1094" i="2"/>
  <c r="K1094" i="2"/>
  <c r="F1095" i="2"/>
  <c r="I1095" i="2"/>
  <c r="G1095" i="2"/>
  <c r="J1095" i="2"/>
  <c r="H1095" i="2"/>
  <c r="K1095" i="2"/>
  <c r="F1096" i="2"/>
  <c r="I1096" i="2"/>
  <c r="G1096" i="2"/>
  <c r="J1096" i="2"/>
  <c r="H1096" i="2"/>
  <c r="K1096" i="2"/>
  <c r="F1097" i="2"/>
  <c r="I1097" i="2"/>
  <c r="G1097" i="2"/>
  <c r="J1097" i="2"/>
  <c r="H1097" i="2"/>
  <c r="K1097" i="2"/>
  <c r="F1098" i="2"/>
  <c r="I1098" i="2"/>
  <c r="G1098" i="2"/>
  <c r="J1098" i="2"/>
  <c r="H1098" i="2"/>
  <c r="K1098" i="2"/>
  <c r="F1099" i="2"/>
  <c r="I1099" i="2"/>
  <c r="G1099" i="2"/>
  <c r="J1099" i="2"/>
  <c r="H1099" i="2"/>
  <c r="K1099" i="2"/>
  <c r="F1100" i="2"/>
  <c r="I1100" i="2"/>
  <c r="G1100" i="2"/>
  <c r="J1100" i="2"/>
  <c r="H1100" i="2"/>
  <c r="K1100" i="2"/>
  <c r="F1101" i="2"/>
  <c r="I1101" i="2"/>
  <c r="G1101" i="2"/>
  <c r="J1101" i="2"/>
  <c r="H1101" i="2"/>
  <c r="K1101" i="2"/>
  <c r="F1102" i="2"/>
  <c r="I1102" i="2"/>
  <c r="G1102" i="2"/>
  <c r="J1102" i="2"/>
  <c r="H1102" i="2"/>
  <c r="K1102" i="2"/>
  <c r="F1103" i="2"/>
  <c r="I1103" i="2"/>
  <c r="G1103" i="2"/>
  <c r="J1103" i="2"/>
  <c r="H1103" i="2"/>
  <c r="K1103" i="2"/>
  <c r="F1104" i="2"/>
  <c r="I1104" i="2"/>
  <c r="G1104" i="2"/>
  <c r="J1104" i="2"/>
  <c r="H1104" i="2"/>
  <c r="K1104" i="2"/>
  <c r="F1105" i="2"/>
  <c r="I1105" i="2"/>
  <c r="G1105" i="2"/>
  <c r="J1105" i="2"/>
  <c r="H1105" i="2"/>
  <c r="K1105" i="2"/>
  <c r="F1106" i="2"/>
  <c r="I1106" i="2"/>
  <c r="G1106" i="2"/>
  <c r="J1106" i="2"/>
  <c r="H1106" i="2"/>
  <c r="K1106" i="2"/>
  <c r="F1107" i="2"/>
  <c r="I1107" i="2"/>
  <c r="G1107" i="2"/>
  <c r="J1107" i="2"/>
  <c r="H1107" i="2"/>
  <c r="K1107" i="2"/>
  <c r="F1108" i="2"/>
  <c r="I1108" i="2"/>
  <c r="G1108" i="2"/>
  <c r="J1108" i="2"/>
  <c r="H1108" i="2"/>
  <c r="K1108" i="2"/>
  <c r="F1109" i="2"/>
  <c r="I1109" i="2"/>
  <c r="G1109" i="2"/>
  <c r="J1109" i="2"/>
  <c r="H1109" i="2"/>
  <c r="K1109" i="2"/>
  <c r="F1110" i="2"/>
  <c r="I1110" i="2"/>
  <c r="G1110" i="2"/>
  <c r="J1110" i="2"/>
  <c r="H1110" i="2"/>
  <c r="K1110" i="2"/>
  <c r="F1111" i="2"/>
  <c r="I1111" i="2"/>
  <c r="G1111" i="2"/>
  <c r="J1111" i="2"/>
  <c r="H1111" i="2"/>
  <c r="K1111" i="2"/>
  <c r="F1112" i="2"/>
  <c r="I1112" i="2"/>
  <c r="G1112" i="2"/>
  <c r="J1112" i="2"/>
  <c r="H1112" i="2"/>
  <c r="K1112" i="2"/>
  <c r="F1113" i="2"/>
  <c r="I1113" i="2"/>
  <c r="G1113" i="2"/>
  <c r="J1113" i="2"/>
  <c r="H1113" i="2"/>
  <c r="K1113" i="2"/>
  <c r="F1114" i="2"/>
  <c r="I1114" i="2"/>
  <c r="G1114" i="2"/>
  <c r="J1114" i="2"/>
  <c r="H1114" i="2"/>
  <c r="K1114" i="2"/>
  <c r="F1115" i="2"/>
  <c r="I1115" i="2"/>
  <c r="G1115" i="2"/>
  <c r="J1115" i="2"/>
  <c r="H1115" i="2"/>
  <c r="K1115" i="2"/>
  <c r="F1116" i="2"/>
  <c r="I1116" i="2"/>
  <c r="G1116" i="2"/>
  <c r="J1116" i="2"/>
  <c r="H1116" i="2"/>
  <c r="K1116" i="2"/>
  <c r="F1117" i="2"/>
  <c r="I1117" i="2"/>
  <c r="G1117" i="2"/>
  <c r="J1117" i="2"/>
  <c r="H1117" i="2"/>
  <c r="K1117" i="2"/>
  <c r="F1118" i="2"/>
  <c r="I1118" i="2"/>
  <c r="G1118" i="2"/>
  <c r="J1118" i="2"/>
  <c r="H1118" i="2"/>
  <c r="K1118" i="2"/>
  <c r="F1119" i="2"/>
  <c r="I1119" i="2"/>
  <c r="G1119" i="2"/>
  <c r="J1119" i="2"/>
  <c r="H1119" i="2"/>
  <c r="K1119" i="2"/>
  <c r="F1120" i="2"/>
  <c r="I1120" i="2"/>
  <c r="G1120" i="2"/>
  <c r="J1120" i="2"/>
  <c r="H1120" i="2"/>
  <c r="K1120" i="2"/>
  <c r="F1121" i="2"/>
  <c r="I1121" i="2"/>
  <c r="G1121" i="2"/>
  <c r="J1121" i="2"/>
  <c r="H1121" i="2"/>
  <c r="K1121" i="2"/>
  <c r="F1122" i="2"/>
  <c r="I1122" i="2"/>
  <c r="G1122" i="2"/>
  <c r="J1122" i="2"/>
  <c r="H1122" i="2"/>
  <c r="K1122" i="2"/>
  <c r="F1123" i="2"/>
  <c r="I1123" i="2"/>
  <c r="G1123" i="2"/>
  <c r="J1123" i="2"/>
  <c r="H1123" i="2"/>
  <c r="K1123" i="2"/>
  <c r="F1124" i="2"/>
  <c r="I1124" i="2"/>
  <c r="G1124" i="2"/>
  <c r="J1124" i="2"/>
  <c r="H1124" i="2"/>
  <c r="K1124" i="2"/>
  <c r="F1125" i="2"/>
  <c r="I1125" i="2"/>
  <c r="G1125" i="2"/>
  <c r="J1125" i="2"/>
  <c r="H1125" i="2"/>
  <c r="K1125" i="2"/>
  <c r="F1126" i="2"/>
  <c r="I1126" i="2"/>
  <c r="G1126" i="2"/>
  <c r="J1126" i="2"/>
  <c r="H1126" i="2"/>
  <c r="K1126" i="2"/>
  <c r="F1127" i="2"/>
  <c r="I1127" i="2"/>
  <c r="G1127" i="2"/>
  <c r="J1127" i="2"/>
  <c r="H1127" i="2"/>
  <c r="K1127" i="2"/>
  <c r="F1128" i="2"/>
  <c r="I1128" i="2"/>
  <c r="G1128" i="2"/>
  <c r="J1128" i="2"/>
  <c r="H1128" i="2"/>
  <c r="K1128" i="2"/>
  <c r="F1129" i="2"/>
  <c r="I1129" i="2"/>
  <c r="G1129" i="2"/>
  <c r="J1129" i="2"/>
  <c r="H1129" i="2"/>
  <c r="K1129" i="2"/>
  <c r="F1130" i="2"/>
  <c r="I1130" i="2"/>
  <c r="G1130" i="2"/>
  <c r="J1130" i="2"/>
  <c r="H1130" i="2"/>
  <c r="K1130" i="2"/>
  <c r="F1131" i="2"/>
  <c r="I1131" i="2"/>
  <c r="G1131" i="2"/>
  <c r="J1131" i="2"/>
  <c r="H1131" i="2"/>
  <c r="K1131" i="2"/>
  <c r="F1132" i="2"/>
  <c r="I1132" i="2"/>
  <c r="G1132" i="2"/>
  <c r="J1132" i="2"/>
  <c r="H1132" i="2"/>
  <c r="K1132" i="2"/>
  <c r="F1133" i="2"/>
  <c r="I1133" i="2"/>
  <c r="G1133" i="2"/>
  <c r="J1133" i="2"/>
  <c r="H1133" i="2"/>
  <c r="K1133" i="2"/>
  <c r="F1134" i="2"/>
  <c r="I1134" i="2"/>
  <c r="G1134" i="2"/>
  <c r="J1134" i="2"/>
  <c r="H1134" i="2"/>
  <c r="K1134" i="2"/>
  <c r="F1135" i="2"/>
  <c r="I1135" i="2"/>
  <c r="G1135" i="2"/>
  <c r="J1135" i="2"/>
  <c r="H1135" i="2"/>
  <c r="K1135" i="2"/>
  <c r="F1136" i="2"/>
  <c r="I1136" i="2"/>
  <c r="G1136" i="2"/>
  <c r="J1136" i="2"/>
  <c r="H1136" i="2"/>
  <c r="K1136" i="2"/>
  <c r="F1137" i="2"/>
  <c r="I1137" i="2"/>
  <c r="G1137" i="2"/>
  <c r="J1137" i="2"/>
  <c r="H1137" i="2"/>
  <c r="K1137" i="2"/>
  <c r="F1138" i="2"/>
  <c r="I1138" i="2"/>
  <c r="G1138" i="2"/>
  <c r="J1138" i="2"/>
  <c r="H1138" i="2"/>
  <c r="K1138" i="2"/>
  <c r="F1139" i="2"/>
  <c r="I1139" i="2"/>
  <c r="G1139" i="2"/>
  <c r="J1139" i="2"/>
  <c r="H1139" i="2"/>
  <c r="K1139" i="2"/>
  <c r="F1140" i="2"/>
  <c r="I1140" i="2"/>
  <c r="G1140" i="2"/>
  <c r="J1140" i="2"/>
  <c r="H1140" i="2"/>
  <c r="K1140" i="2"/>
  <c r="F1141" i="2"/>
  <c r="I1141" i="2"/>
  <c r="G1141" i="2"/>
  <c r="J1141" i="2"/>
  <c r="H1141" i="2"/>
  <c r="K1141" i="2"/>
  <c r="F1142" i="2"/>
  <c r="I1142" i="2"/>
  <c r="G1142" i="2"/>
  <c r="J1142" i="2"/>
  <c r="H1142" i="2"/>
  <c r="K1142" i="2"/>
  <c r="F1143" i="2"/>
  <c r="I1143" i="2"/>
  <c r="G1143" i="2"/>
  <c r="J1143" i="2"/>
  <c r="H1143" i="2"/>
  <c r="K1143" i="2"/>
  <c r="F1144" i="2"/>
  <c r="I1144" i="2"/>
  <c r="G1144" i="2"/>
  <c r="J1144" i="2"/>
  <c r="H1144" i="2"/>
  <c r="K1144" i="2"/>
  <c r="F1145" i="2"/>
  <c r="I1145" i="2"/>
  <c r="G1145" i="2"/>
  <c r="J1145" i="2"/>
  <c r="H1145" i="2"/>
  <c r="K1145" i="2"/>
  <c r="F1146" i="2"/>
  <c r="I1146" i="2"/>
  <c r="G1146" i="2"/>
  <c r="J1146" i="2"/>
  <c r="H1146" i="2"/>
  <c r="K1146" i="2"/>
  <c r="F1147" i="2"/>
  <c r="I1147" i="2"/>
  <c r="G1147" i="2"/>
  <c r="J1147" i="2"/>
  <c r="H1147" i="2"/>
  <c r="K1147" i="2"/>
  <c r="F1148" i="2"/>
  <c r="I1148" i="2"/>
  <c r="G1148" i="2"/>
  <c r="J1148" i="2"/>
  <c r="H1148" i="2"/>
  <c r="K1148" i="2"/>
  <c r="F1149" i="2"/>
  <c r="I1149" i="2"/>
  <c r="G1149" i="2"/>
  <c r="J1149" i="2"/>
  <c r="H1149" i="2"/>
  <c r="K1149" i="2"/>
  <c r="F1150" i="2"/>
  <c r="I1150" i="2"/>
  <c r="G1150" i="2"/>
  <c r="J1150" i="2"/>
  <c r="H1150" i="2"/>
  <c r="K1150" i="2"/>
  <c r="F1151" i="2"/>
  <c r="I1151" i="2"/>
  <c r="G1151" i="2"/>
  <c r="J1151" i="2"/>
  <c r="H1151" i="2"/>
  <c r="K1151" i="2"/>
  <c r="F1152" i="2"/>
  <c r="I1152" i="2"/>
  <c r="G1152" i="2"/>
  <c r="J1152" i="2"/>
  <c r="H1152" i="2"/>
  <c r="K1152" i="2"/>
  <c r="F1153" i="2"/>
  <c r="I1153" i="2"/>
  <c r="G1153" i="2"/>
  <c r="J1153" i="2"/>
  <c r="H1153" i="2"/>
  <c r="K1153" i="2"/>
  <c r="F1154" i="2"/>
  <c r="I1154" i="2"/>
  <c r="G1154" i="2"/>
  <c r="J1154" i="2"/>
  <c r="H1154" i="2"/>
  <c r="K1154" i="2"/>
  <c r="F1155" i="2"/>
  <c r="I1155" i="2"/>
  <c r="G1155" i="2"/>
  <c r="J1155" i="2"/>
  <c r="H1155" i="2"/>
  <c r="K1155" i="2"/>
  <c r="F1156" i="2"/>
  <c r="I1156" i="2"/>
  <c r="G1156" i="2"/>
  <c r="J1156" i="2"/>
  <c r="H1156" i="2"/>
  <c r="K1156" i="2"/>
  <c r="F1157" i="2"/>
  <c r="I1157" i="2"/>
  <c r="G1157" i="2"/>
  <c r="J1157" i="2"/>
  <c r="H1157" i="2"/>
  <c r="K1157" i="2"/>
  <c r="F1158" i="2"/>
  <c r="I1158" i="2"/>
  <c r="G1158" i="2"/>
  <c r="J1158" i="2"/>
  <c r="H1158" i="2"/>
  <c r="K1158" i="2"/>
  <c r="F1159" i="2"/>
  <c r="I1159" i="2"/>
  <c r="G1159" i="2"/>
  <c r="J1159" i="2"/>
  <c r="H1159" i="2"/>
  <c r="K1159" i="2"/>
  <c r="F1160" i="2"/>
  <c r="I1160" i="2"/>
  <c r="G1160" i="2"/>
  <c r="J1160" i="2"/>
  <c r="H1160" i="2"/>
  <c r="K1160" i="2"/>
  <c r="F1161" i="2"/>
  <c r="I1161" i="2"/>
  <c r="G1161" i="2"/>
  <c r="J1161" i="2"/>
  <c r="H1161" i="2"/>
  <c r="K1161" i="2"/>
  <c r="F1162" i="2"/>
  <c r="I1162" i="2"/>
  <c r="G1162" i="2"/>
  <c r="J1162" i="2"/>
  <c r="H1162" i="2"/>
  <c r="K1162" i="2"/>
  <c r="F1163" i="2"/>
  <c r="I1163" i="2"/>
  <c r="G1163" i="2"/>
  <c r="J1163" i="2"/>
  <c r="H1163" i="2"/>
  <c r="K1163" i="2"/>
  <c r="F1164" i="2"/>
  <c r="I1164" i="2"/>
  <c r="G1164" i="2"/>
  <c r="J1164" i="2"/>
  <c r="H1164" i="2"/>
  <c r="K1164" i="2"/>
  <c r="F1165" i="2"/>
  <c r="I1165" i="2"/>
  <c r="G1165" i="2"/>
  <c r="J1165" i="2"/>
  <c r="H1165" i="2"/>
  <c r="K1165" i="2"/>
  <c r="F1166" i="2"/>
  <c r="I1166" i="2"/>
  <c r="G1166" i="2"/>
  <c r="J1166" i="2"/>
  <c r="H1166" i="2"/>
  <c r="K1166" i="2"/>
  <c r="F1167" i="2"/>
  <c r="I1167" i="2"/>
  <c r="G1167" i="2"/>
  <c r="J1167" i="2"/>
  <c r="H1167" i="2"/>
  <c r="K1167" i="2"/>
  <c r="F1168" i="2"/>
  <c r="I1168" i="2"/>
  <c r="G1168" i="2"/>
  <c r="J1168" i="2"/>
  <c r="H1168" i="2"/>
  <c r="K1168" i="2"/>
  <c r="F1169" i="2"/>
  <c r="I1169" i="2"/>
  <c r="G1169" i="2"/>
  <c r="J1169" i="2"/>
  <c r="H1169" i="2"/>
  <c r="K1169" i="2"/>
  <c r="F1170" i="2"/>
  <c r="I1170" i="2"/>
  <c r="G1170" i="2"/>
  <c r="J1170" i="2"/>
  <c r="H1170" i="2"/>
  <c r="K1170" i="2"/>
  <c r="F1171" i="2"/>
  <c r="I1171" i="2"/>
  <c r="G1171" i="2"/>
  <c r="J1171" i="2"/>
  <c r="H1171" i="2"/>
  <c r="K1171" i="2"/>
  <c r="F1172" i="2"/>
  <c r="I1172" i="2"/>
  <c r="G1172" i="2"/>
  <c r="J1172" i="2"/>
  <c r="H1172" i="2"/>
  <c r="K1172" i="2"/>
  <c r="F1173" i="2"/>
  <c r="I1173" i="2"/>
  <c r="G1173" i="2"/>
  <c r="J1173" i="2"/>
  <c r="H1173" i="2"/>
  <c r="K1173" i="2"/>
  <c r="F1174" i="2"/>
  <c r="I1174" i="2"/>
  <c r="G1174" i="2"/>
  <c r="J1174" i="2"/>
  <c r="H1174" i="2"/>
  <c r="K1174" i="2"/>
  <c r="F1175" i="2"/>
  <c r="I1175" i="2"/>
  <c r="G1175" i="2"/>
  <c r="J1175" i="2"/>
  <c r="H1175" i="2"/>
  <c r="K1175" i="2"/>
  <c r="F1176" i="2"/>
  <c r="I1176" i="2"/>
  <c r="G1176" i="2"/>
  <c r="J1176" i="2"/>
  <c r="H1176" i="2"/>
  <c r="K1176" i="2"/>
  <c r="F1177" i="2"/>
  <c r="I1177" i="2"/>
  <c r="G1177" i="2"/>
  <c r="J1177" i="2"/>
  <c r="H1177" i="2"/>
  <c r="K1177" i="2"/>
  <c r="F1178" i="2"/>
  <c r="I1178" i="2"/>
  <c r="G1178" i="2"/>
  <c r="J1178" i="2"/>
  <c r="H1178" i="2"/>
  <c r="K1178" i="2"/>
  <c r="F1179" i="2"/>
  <c r="I1179" i="2"/>
  <c r="G1179" i="2"/>
  <c r="J1179" i="2"/>
  <c r="H1179" i="2"/>
  <c r="K1179" i="2"/>
  <c r="F1180" i="2"/>
  <c r="I1180" i="2"/>
  <c r="G1180" i="2"/>
  <c r="J1180" i="2"/>
  <c r="H1180" i="2"/>
  <c r="K1180" i="2"/>
  <c r="F1181" i="2"/>
  <c r="I1181" i="2"/>
  <c r="G1181" i="2"/>
  <c r="J1181" i="2"/>
  <c r="H1181" i="2"/>
  <c r="K1181" i="2"/>
  <c r="F1182" i="2"/>
  <c r="I1182" i="2"/>
  <c r="G1182" i="2"/>
  <c r="J1182" i="2"/>
  <c r="H1182" i="2"/>
  <c r="K1182" i="2"/>
  <c r="F1183" i="2"/>
  <c r="I1183" i="2"/>
  <c r="G1183" i="2"/>
  <c r="J1183" i="2"/>
  <c r="H1183" i="2"/>
  <c r="K1183" i="2"/>
  <c r="F1184" i="2"/>
  <c r="I1184" i="2"/>
  <c r="G1184" i="2"/>
  <c r="J1184" i="2"/>
  <c r="H1184" i="2"/>
  <c r="K1184" i="2"/>
  <c r="F1185" i="2"/>
  <c r="I1185" i="2"/>
  <c r="G1185" i="2"/>
  <c r="J1185" i="2"/>
  <c r="H1185" i="2"/>
  <c r="K1185" i="2"/>
  <c r="F1186" i="2"/>
  <c r="I1186" i="2"/>
  <c r="G1186" i="2"/>
  <c r="J1186" i="2"/>
  <c r="H1186" i="2"/>
  <c r="K1186" i="2"/>
  <c r="F1187" i="2"/>
  <c r="I1187" i="2"/>
  <c r="G1187" i="2"/>
  <c r="J1187" i="2"/>
  <c r="H1187" i="2"/>
  <c r="K1187" i="2"/>
  <c r="F1188" i="2"/>
  <c r="I1188" i="2"/>
  <c r="G1188" i="2"/>
  <c r="J1188" i="2"/>
  <c r="H1188" i="2"/>
  <c r="K1188" i="2"/>
  <c r="F1189" i="2"/>
  <c r="I1189" i="2"/>
  <c r="G1189" i="2"/>
  <c r="J1189" i="2"/>
  <c r="H1189" i="2"/>
  <c r="K1189" i="2"/>
  <c r="F1190" i="2"/>
  <c r="I1190" i="2"/>
  <c r="G1190" i="2"/>
  <c r="J1190" i="2"/>
  <c r="H1190" i="2"/>
  <c r="K1190" i="2"/>
  <c r="F1191" i="2"/>
  <c r="I1191" i="2"/>
  <c r="G1191" i="2"/>
  <c r="J1191" i="2"/>
  <c r="H1191" i="2"/>
  <c r="K1191" i="2"/>
  <c r="F1192" i="2"/>
  <c r="I1192" i="2"/>
  <c r="G1192" i="2"/>
  <c r="J1192" i="2"/>
  <c r="H1192" i="2"/>
  <c r="K1192" i="2"/>
  <c r="F1193" i="2"/>
  <c r="I1193" i="2"/>
  <c r="G1193" i="2"/>
  <c r="J1193" i="2"/>
  <c r="H1193" i="2"/>
  <c r="K1193" i="2"/>
  <c r="F1194" i="2"/>
  <c r="I1194" i="2"/>
  <c r="G1194" i="2"/>
  <c r="J1194" i="2"/>
  <c r="H1194" i="2"/>
  <c r="K1194" i="2"/>
  <c r="F1195" i="2"/>
  <c r="I1195" i="2"/>
  <c r="G1195" i="2"/>
  <c r="J1195" i="2"/>
  <c r="H1195" i="2"/>
  <c r="K1195" i="2"/>
  <c r="F1196" i="2"/>
  <c r="I1196" i="2"/>
  <c r="G1196" i="2"/>
  <c r="J1196" i="2"/>
  <c r="H1196" i="2"/>
  <c r="K1196" i="2"/>
  <c r="F1197" i="2"/>
  <c r="I1197" i="2"/>
  <c r="G1197" i="2"/>
  <c r="J1197" i="2"/>
  <c r="H1197" i="2"/>
  <c r="K1197" i="2"/>
  <c r="F1198" i="2"/>
  <c r="I1198" i="2"/>
  <c r="G1198" i="2"/>
  <c r="J1198" i="2"/>
  <c r="H1198" i="2"/>
  <c r="K1198" i="2"/>
  <c r="F1199" i="2"/>
  <c r="I1199" i="2"/>
  <c r="G1199" i="2"/>
  <c r="J1199" i="2"/>
  <c r="H1199" i="2"/>
  <c r="K1199" i="2"/>
  <c r="F1200" i="2"/>
  <c r="I1200" i="2"/>
  <c r="G1200" i="2"/>
  <c r="J1200" i="2"/>
  <c r="H1200" i="2"/>
  <c r="K1200" i="2"/>
  <c r="F1201" i="2"/>
  <c r="I1201" i="2"/>
  <c r="G1201" i="2"/>
  <c r="J1201" i="2"/>
  <c r="H1201" i="2"/>
  <c r="K1201" i="2"/>
  <c r="F1202" i="2"/>
  <c r="I1202" i="2"/>
  <c r="G1202" i="2"/>
  <c r="J1202" i="2"/>
  <c r="H1202" i="2"/>
  <c r="K1202" i="2"/>
  <c r="F1203" i="2"/>
  <c r="I1203" i="2"/>
  <c r="G1203" i="2"/>
  <c r="J1203" i="2"/>
  <c r="H1203" i="2"/>
  <c r="K1203" i="2"/>
  <c r="F1204" i="2"/>
  <c r="I1204" i="2"/>
  <c r="G1204" i="2"/>
  <c r="J1204" i="2"/>
  <c r="H1204" i="2"/>
  <c r="K1204" i="2"/>
  <c r="F1205" i="2"/>
  <c r="I1205" i="2"/>
  <c r="G1205" i="2"/>
  <c r="J1205" i="2"/>
  <c r="H1205" i="2"/>
  <c r="K1205" i="2"/>
  <c r="F1206" i="2"/>
  <c r="I1206" i="2"/>
  <c r="G1206" i="2"/>
  <c r="J1206" i="2"/>
  <c r="H1206" i="2"/>
  <c r="K1206" i="2"/>
  <c r="F1207" i="2"/>
  <c r="I1207" i="2"/>
  <c r="G1207" i="2"/>
  <c r="J1207" i="2"/>
  <c r="H1207" i="2"/>
  <c r="K1207" i="2"/>
  <c r="F1208" i="2"/>
  <c r="I1208" i="2"/>
  <c r="G1208" i="2"/>
  <c r="J1208" i="2"/>
  <c r="H1208" i="2"/>
  <c r="K1208" i="2"/>
  <c r="F1209" i="2"/>
  <c r="I1209" i="2"/>
  <c r="G1209" i="2"/>
  <c r="J1209" i="2"/>
  <c r="H1209" i="2"/>
  <c r="K1209" i="2"/>
  <c r="F1210" i="2"/>
  <c r="I1210" i="2"/>
  <c r="G1210" i="2"/>
  <c r="J1210" i="2"/>
  <c r="H1210" i="2"/>
  <c r="K1210" i="2"/>
  <c r="F1211" i="2"/>
  <c r="I1211" i="2"/>
  <c r="G1211" i="2"/>
  <c r="J1211" i="2"/>
  <c r="H1211" i="2"/>
  <c r="K1211" i="2"/>
  <c r="F1212" i="2"/>
  <c r="I1212" i="2"/>
  <c r="G1212" i="2"/>
  <c r="J1212" i="2"/>
  <c r="H1212" i="2"/>
  <c r="K1212" i="2"/>
  <c r="F1213" i="2"/>
  <c r="I1213" i="2"/>
  <c r="G1213" i="2"/>
  <c r="J1213" i="2"/>
  <c r="H1213" i="2"/>
  <c r="K1213" i="2"/>
  <c r="F1214" i="2"/>
  <c r="I1214" i="2"/>
  <c r="G1214" i="2"/>
  <c r="J1214" i="2"/>
  <c r="H1214" i="2"/>
  <c r="K1214" i="2"/>
  <c r="F1215" i="2"/>
  <c r="I1215" i="2"/>
  <c r="G1215" i="2"/>
  <c r="J1215" i="2"/>
  <c r="H1215" i="2"/>
  <c r="K1215" i="2"/>
  <c r="F1216" i="2"/>
  <c r="I1216" i="2"/>
  <c r="G1216" i="2"/>
  <c r="J1216" i="2"/>
  <c r="H1216" i="2"/>
  <c r="K1216" i="2"/>
  <c r="F1217" i="2"/>
  <c r="I1217" i="2"/>
  <c r="G1217" i="2"/>
  <c r="J1217" i="2"/>
  <c r="H1217" i="2"/>
  <c r="K1217" i="2"/>
  <c r="F1218" i="2"/>
  <c r="I1218" i="2"/>
  <c r="G1218" i="2"/>
  <c r="J1218" i="2"/>
  <c r="H1218" i="2"/>
  <c r="K1218" i="2"/>
  <c r="F1219" i="2"/>
  <c r="I1219" i="2"/>
  <c r="G1219" i="2"/>
  <c r="J1219" i="2"/>
  <c r="H1219" i="2"/>
  <c r="K1219" i="2"/>
  <c r="F1220" i="2"/>
  <c r="I1220" i="2"/>
  <c r="G1220" i="2"/>
  <c r="J1220" i="2"/>
  <c r="H1220" i="2"/>
  <c r="K1220" i="2"/>
  <c r="F1221" i="2"/>
  <c r="I1221" i="2"/>
  <c r="G1221" i="2"/>
  <c r="J1221" i="2"/>
  <c r="H1221" i="2"/>
  <c r="K1221" i="2"/>
  <c r="F1222" i="2"/>
  <c r="I1222" i="2"/>
  <c r="G1222" i="2"/>
  <c r="J1222" i="2"/>
  <c r="H1222" i="2"/>
  <c r="K1222" i="2"/>
  <c r="F1223" i="2"/>
  <c r="I1223" i="2"/>
  <c r="G1223" i="2"/>
  <c r="J1223" i="2"/>
  <c r="H1223" i="2"/>
  <c r="K1223" i="2"/>
  <c r="F1224" i="2"/>
  <c r="I1224" i="2"/>
  <c r="G1224" i="2"/>
  <c r="J1224" i="2"/>
  <c r="H1224" i="2"/>
  <c r="K1224" i="2"/>
  <c r="F1225" i="2"/>
  <c r="I1225" i="2"/>
  <c r="G1225" i="2"/>
  <c r="J1225" i="2"/>
  <c r="H1225" i="2"/>
  <c r="K1225" i="2"/>
  <c r="F1226" i="2"/>
  <c r="I1226" i="2"/>
  <c r="G1226" i="2"/>
  <c r="J1226" i="2"/>
  <c r="H1226" i="2"/>
  <c r="K1226" i="2"/>
  <c r="F1227" i="2"/>
  <c r="I1227" i="2"/>
  <c r="G1227" i="2"/>
  <c r="J1227" i="2"/>
  <c r="H1227" i="2"/>
  <c r="K1227" i="2"/>
  <c r="F1228" i="2"/>
  <c r="I1228" i="2"/>
  <c r="G1228" i="2"/>
  <c r="J1228" i="2"/>
  <c r="H1228" i="2"/>
  <c r="K1228" i="2"/>
  <c r="F1229" i="2"/>
  <c r="I1229" i="2"/>
  <c r="G1229" i="2"/>
  <c r="J1229" i="2"/>
  <c r="H1229" i="2"/>
  <c r="K1229" i="2"/>
  <c r="F1230" i="2"/>
  <c r="I1230" i="2"/>
  <c r="G1230" i="2"/>
  <c r="J1230" i="2"/>
  <c r="H1230" i="2"/>
  <c r="K1230" i="2"/>
  <c r="F1231" i="2"/>
  <c r="I1231" i="2"/>
  <c r="G1231" i="2"/>
  <c r="J1231" i="2"/>
  <c r="H1231" i="2"/>
  <c r="K1231" i="2"/>
  <c r="F1232" i="2"/>
  <c r="I1232" i="2"/>
  <c r="G1232" i="2"/>
  <c r="J1232" i="2"/>
  <c r="H1232" i="2"/>
  <c r="K1232" i="2"/>
  <c r="F1233" i="2"/>
  <c r="I1233" i="2"/>
  <c r="G1233" i="2"/>
  <c r="J1233" i="2"/>
  <c r="H1233" i="2"/>
  <c r="K1233" i="2"/>
  <c r="F1234" i="2"/>
  <c r="I1234" i="2"/>
  <c r="G1234" i="2"/>
  <c r="J1234" i="2"/>
  <c r="H1234" i="2"/>
  <c r="K1234" i="2"/>
  <c r="F1235" i="2"/>
  <c r="I1235" i="2"/>
  <c r="G1235" i="2"/>
  <c r="J1235" i="2"/>
  <c r="H1235" i="2"/>
  <c r="K1235" i="2"/>
  <c r="F1236" i="2"/>
  <c r="I1236" i="2"/>
  <c r="G1236" i="2"/>
  <c r="J1236" i="2"/>
  <c r="H1236" i="2"/>
  <c r="K1236" i="2"/>
  <c r="F1237" i="2"/>
  <c r="I1237" i="2"/>
  <c r="G1237" i="2"/>
  <c r="J1237" i="2"/>
  <c r="H1237" i="2"/>
  <c r="K1237" i="2"/>
  <c r="F1238" i="2"/>
  <c r="I1238" i="2"/>
  <c r="G1238" i="2"/>
  <c r="J1238" i="2"/>
  <c r="H1238" i="2"/>
  <c r="K1238" i="2"/>
  <c r="F1239" i="2"/>
  <c r="I1239" i="2"/>
  <c r="G1239" i="2"/>
  <c r="J1239" i="2"/>
  <c r="H1239" i="2"/>
  <c r="K1239" i="2"/>
  <c r="F1240" i="2"/>
  <c r="I1240" i="2"/>
  <c r="G1240" i="2"/>
  <c r="J1240" i="2"/>
  <c r="H1240" i="2"/>
  <c r="K1240" i="2"/>
  <c r="F1241" i="2"/>
  <c r="I1241" i="2"/>
  <c r="G1241" i="2"/>
  <c r="J1241" i="2"/>
  <c r="H1241" i="2"/>
  <c r="K1241" i="2"/>
  <c r="F1242" i="2"/>
  <c r="I1242" i="2"/>
  <c r="G1242" i="2"/>
  <c r="J1242" i="2"/>
  <c r="H1242" i="2"/>
  <c r="K1242" i="2"/>
  <c r="F1243" i="2"/>
  <c r="I1243" i="2"/>
  <c r="G1243" i="2"/>
  <c r="J1243" i="2"/>
  <c r="H1243" i="2"/>
  <c r="K1243" i="2"/>
  <c r="F1244" i="2"/>
  <c r="I1244" i="2"/>
  <c r="G1244" i="2"/>
  <c r="J1244" i="2"/>
  <c r="H1244" i="2"/>
  <c r="K1244" i="2"/>
  <c r="F1245" i="2"/>
  <c r="I1245" i="2"/>
  <c r="G1245" i="2"/>
  <c r="J1245" i="2"/>
  <c r="H1245" i="2"/>
  <c r="K1245" i="2"/>
  <c r="F1246" i="2"/>
  <c r="I1246" i="2"/>
  <c r="G1246" i="2"/>
  <c r="J1246" i="2"/>
  <c r="H1246" i="2"/>
  <c r="K1246" i="2"/>
  <c r="F1247" i="2"/>
  <c r="I1247" i="2"/>
  <c r="G1247" i="2"/>
  <c r="J1247" i="2"/>
  <c r="H1247" i="2"/>
  <c r="K1247" i="2"/>
  <c r="F1248" i="2"/>
  <c r="I1248" i="2"/>
  <c r="G1248" i="2"/>
  <c r="J1248" i="2"/>
  <c r="H1248" i="2"/>
  <c r="K1248" i="2"/>
  <c r="F1249" i="2"/>
  <c r="I1249" i="2"/>
  <c r="G1249" i="2"/>
  <c r="J1249" i="2"/>
  <c r="H1249" i="2"/>
  <c r="K1249" i="2"/>
  <c r="F1250" i="2"/>
  <c r="I1250" i="2"/>
  <c r="G1250" i="2"/>
  <c r="J1250" i="2"/>
  <c r="H1250" i="2"/>
  <c r="K1250" i="2"/>
  <c r="F1251" i="2"/>
  <c r="I1251" i="2"/>
  <c r="G1251" i="2"/>
  <c r="J1251" i="2"/>
  <c r="H1251" i="2"/>
  <c r="K1251" i="2"/>
  <c r="F1252" i="2"/>
  <c r="I1252" i="2"/>
  <c r="G1252" i="2"/>
  <c r="J1252" i="2"/>
  <c r="H1252" i="2"/>
  <c r="K1252" i="2"/>
  <c r="F1253" i="2"/>
  <c r="I1253" i="2"/>
  <c r="G1253" i="2"/>
  <c r="J1253" i="2"/>
  <c r="H1253" i="2"/>
  <c r="K1253" i="2"/>
  <c r="F1254" i="2"/>
  <c r="I1254" i="2"/>
  <c r="G1254" i="2"/>
  <c r="J1254" i="2"/>
  <c r="H1254" i="2"/>
  <c r="K1254" i="2"/>
  <c r="F1255" i="2"/>
  <c r="I1255" i="2"/>
  <c r="G1255" i="2"/>
  <c r="J1255" i="2"/>
  <c r="H1255" i="2"/>
  <c r="K1255" i="2"/>
  <c r="F1256" i="2"/>
  <c r="I1256" i="2"/>
  <c r="G1256" i="2"/>
  <c r="J1256" i="2"/>
  <c r="H1256" i="2"/>
  <c r="K1256" i="2"/>
  <c r="F1257" i="2"/>
  <c r="I1257" i="2"/>
  <c r="G1257" i="2"/>
  <c r="J1257" i="2"/>
  <c r="H1257" i="2"/>
  <c r="K1257" i="2"/>
  <c r="F1258" i="2"/>
  <c r="I1258" i="2"/>
  <c r="G1258" i="2"/>
  <c r="J1258" i="2"/>
  <c r="H1258" i="2"/>
  <c r="K1258" i="2"/>
  <c r="F1259" i="2"/>
  <c r="I1259" i="2"/>
  <c r="G1259" i="2"/>
  <c r="J1259" i="2"/>
  <c r="H1259" i="2"/>
  <c r="K1259" i="2"/>
  <c r="F1260" i="2"/>
  <c r="I1260" i="2"/>
  <c r="G1260" i="2"/>
  <c r="J1260" i="2"/>
  <c r="H1260" i="2"/>
  <c r="K1260" i="2"/>
  <c r="F1261" i="2"/>
  <c r="I1261" i="2"/>
  <c r="G1261" i="2"/>
  <c r="J1261" i="2"/>
  <c r="H1261" i="2"/>
  <c r="K1261" i="2"/>
  <c r="F1262" i="2"/>
  <c r="I1262" i="2"/>
  <c r="G1262" i="2"/>
  <c r="J1262" i="2"/>
  <c r="H1262" i="2"/>
  <c r="K1262" i="2"/>
  <c r="F1263" i="2"/>
  <c r="I1263" i="2"/>
  <c r="G1263" i="2"/>
  <c r="J1263" i="2"/>
  <c r="H1263" i="2"/>
  <c r="K1263" i="2"/>
  <c r="F1264" i="2"/>
  <c r="I1264" i="2"/>
  <c r="G1264" i="2"/>
  <c r="J1264" i="2"/>
  <c r="H1264" i="2"/>
  <c r="K1264" i="2"/>
  <c r="F1265" i="2"/>
  <c r="I1265" i="2"/>
  <c r="G1265" i="2"/>
  <c r="J1265" i="2"/>
  <c r="H1265" i="2"/>
  <c r="K1265" i="2"/>
  <c r="F1266" i="2"/>
  <c r="I1266" i="2"/>
  <c r="G1266" i="2"/>
  <c r="J1266" i="2"/>
  <c r="H1266" i="2"/>
  <c r="K1266" i="2"/>
  <c r="F1267" i="2"/>
  <c r="I1267" i="2"/>
  <c r="G1267" i="2"/>
  <c r="J1267" i="2"/>
  <c r="H1267" i="2"/>
  <c r="K1267" i="2"/>
  <c r="F1268" i="2"/>
  <c r="I1268" i="2"/>
  <c r="G1268" i="2"/>
  <c r="J1268" i="2"/>
  <c r="H1268" i="2"/>
  <c r="K1268" i="2"/>
  <c r="F1269" i="2"/>
  <c r="I1269" i="2"/>
  <c r="G1269" i="2"/>
  <c r="J1269" i="2"/>
  <c r="H1269" i="2"/>
  <c r="K1269" i="2"/>
  <c r="F1270" i="2"/>
  <c r="I1270" i="2"/>
  <c r="G1270" i="2"/>
  <c r="J1270" i="2"/>
  <c r="H1270" i="2"/>
  <c r="K1270" i="2"/>
  <c r="F1271" i="2"/>
  <c r="I1271" i="2"/>
  <c r="G1271" i="2"/>
  <c r="J1271" i="2"/>
  <c r="H1271" i="2"/>
  <c r="K1271" i="2"/>
  <c r="F1272" i="2"/>
  <c r="I1272" i="2"/>
  <c r="G1272" i="2"/>
  <c r="J1272" i="2"/>
  <c r="H1272" i="2"/>
  <c r="K1272" i="2"/>
  <c r="F1273" i="2"/>
  <c r="I1273" i="2"/>
  <c r="G1273" i="2"/>
  <c r="J1273" i="2"/>
  <c r="H1273" i="2"/>
  <c r="K1273" i="2"/>
  <c r="F1274" i="2"/>
  <c r="I1274" i="2"/>
  <c r="G1274" i="2"/>
  <c r="J1274" i="2"/>
  <c r="H1274" i="2"/>
  <c r="K1274" i="2"/>
  <c r="F1275" i="2"/>
  <c r="I1275" i="2"/>
  <c r="G1275" i="2"/>
  <c r="J1275" i="2"/>
  <c r="H1275" i="2"/>
  <c r="K1275" i="2"/>
  <c r="F1276" i="2"/>
  <c r="I1276" i="2"/>
  <c r="G1276" i="2"/>
  <c r="J1276" i="2"/>
  <c r="H1276" i="2"/>
  <c r="K1276" i="2"/>
  <c r="F1277" i="2"/>
  <c r="I1277" i="2"/>
  <c r="G1277" i="2"/>
  <c r="J1277" i="2"/>
  <c r="H1277" i="2"/>
  <c r="K1277" i="2"/>
  <c r="F1278" i="2"/>
  <c r="I1278" i="2"/>
  <c r="G1278" i="2"/>
  <c r="J1278" i="2"/>
  <c r="H1278" i="2"/>
  <c r="K1278" i="2"/>
  <c r="F1279" i="2"/>
  <c r="I1279" i="2"/>
  <c r="G1279" i="2"/>
  <c r="J1279" i="2"/>
  <c r="H1279" i="2"/>
  <c r="K1279" i="2"/>
  <c r="F1280" i="2"/>
  <c r="I1280" i="2"/>
  <c r="G1280" i="2"/>
  <c r="J1280" i="2"/>
  <c r="H1280" i="2"/>
  <c r="K1280" i="2"/>
  <c r="F1281" i="2"/>
  <c r="I1281" i="2"/>
  <c r="G1281" i="2"/>
  <c r="J1281" i="2"/>
  <c r="H1281" i="2"/>
  <c r="K1281" i="2"/>
  <c r="F1282" i="2"/>
  <c r="I1282" i="2"/>
  <c r="G1282" i="2"/>
  <c r="J1282" i="2"/>
  <c r="H1282" i="2"/>
  <c r="K1282" i="2"/>
  <c r="F1283" i="2"/>
  <c r="I1283" i="2"/>
  <c r="G1283" i="2"/>
  <c r="J1283" i="2"/>
  <c r="H1283" i="2"/>
  <c r="K1283" i="2"/>
  <c r="F1284" i="2"/>
  <c r="I1284" i="2"/>
  <c r="G1284" i="2"/>
  <c r="J1284" i="2"/>
  <c r="H1284" i="2"/>
  <c r="K1284" i="2"/>
  <c r="F1285" i="2"/>
  <c r="I1285" i="2"/>
  <c r="G1285" i="2"/>
  <c r="J1285" i="2"/>
  <c r="H1285" i="2"/>
  <c r="K1285" i="2"/>
  <c r="F1286" i="2"/>
  <c r="I1286" i="2"/>
  <c r="G1286" i="2"/>
  <c r="J1286" i="2"/>
  <c r="H1286" i="2"/>
  <c r="K1286" i="2"/>
  <c r="F1287" i="2"/>
  <c r="I1287" i="2"/>
  <c r="G1287" i="2"/>
  <c r="J1287" i="2"/>
  <c r="H1287" i="2"/>
  <c r="K1287" i="2"/>
  <c r="F1288" i="2"/>
  <c r="I1288" i="2"/>
  <c r="G1288" i="2"/>
  <c r="J1288" i="2"/>
  <c r="H1288" i="2"/>
  <c r="K1288" i="2"/>
  <c r="F1289" i="2"/>
  <c r="I1289" i="2"/>
  <c r="G1289" i="2"/>
  <c r="J1289" i="2"/>
  <c r="H1289" i="2"/>
  <c r="K1289" i="2"/>
  <c r="F1290" i="2"/>
  <c r="I1290" i="2"/>
  <c r="G1290" i="2"/>
  <c r="J1290" i="2"/>
  <c r="H1290" i="2"/>
  <c r="K1290" i="2"/>
  <c r="F1291" i="2"/>
  <c r="I1291" i="2"/>
  <c r="G1291" i="2"/>
  <c r="J1291" i="2"/>
  <c r="H1291" i="2"/>
  <c r="K1291" i="2"/>
  <c r="F1292" i="2"/>
  <c r="I1292" i="2"/>
  <c r="G1292" i="2"/>
  <c r="J1292" i="2"/>
  <c r="H1292" i="2"/>
  <c r="K1292" i="2"/>
  <c r="F1293" i="2"/>
  <c r="I1293" i="2"/>
  <c r="G1293" i="2"/>
  <c r="J1293" i="2"/>
  <c r="H1293" i="2"/>
  <c r="K1293" i="2"/>
  <c r="F1294" i="2"/>
  <c r="I1294" i="2"/>
  <c r="G1294" i="2"/>
  <c r="J1294" i="2"/>
  <c r="H1294" i="2"/>
  <c r="K1294" i="2"/>
  <c r="F1295" i="2"/>
  <c r="I1295" i="2"/>
  <c r="G1295" i="2"/>
  <c r="J1295" i="2"/>
  <c r="H1295" i="2"/>
  <c r="K1295" i="2"/>
  <c r="F1296" i="2"/>
  <c r="I1296" i="2"/>
  <c r="G1296" i="2"/>
  <c r="J1296" i="2"/>
  <c r="H1296" i="2"/>
  <c r="K1296" i="2"/>
  <c r="F1297" i="2"/>
  <c r="I1297" i="2"/>
  <c r="G1297" i="2"/>
  <c r="J1297" i="2"/>
  <c r="H1297" i="2"/>
  <c r="K1297" i="2"/>
  <c r="F1298" i="2"/>
  <c r="I1298" i="2"/>
  <c r="G1298" i="2"/>
  <c r="J1298" i="2"/>
  <c r="H1298" i="2"/>
  <c r="K1298" i="2"/>
  <c r="F1299" i="2"/>
  <c r="I1299" i="2"/>
  <c r="G1299" i="2"/>
  <c r="J1299" i="2"/>
  <c r="H1299" i="2"/>
  <c r="K1299" i="2"/>
  <c r="F1300" i="2"/>
  <c r="I1300" i="2"/>
  <c r="G1300" i="2"/>
  <c r="J1300" i="2"/>
  <c r="H1300" i="2"/>
  <c r="K1300" i="2"/>
  <c r="F1301" i="2"/>
  <c r="I1301" i="2"/>
  <c r="G1301" i="2"/>
  <c r="J1301" i="2"/>
  <c r="H1301" i="2"/>
  <c r="K1301" i="2"/>
  <c r="F1302" i="2"/>
  <c r="I1302" i="2"/>
  <c r="G1302" i="2"/>
  <c r="J1302" i="2"/>
  <c r="H1302" i="2"/>
  <c r="K1302" i="2"/>
  <c r="F1303" i="2"/>
  <c r="I1303" i="2"/>
  <c r="G1303" i="2"/>
  <c r="J1303" i="2"/>
  <c r="H1303" i="2"/>
  <c r="K1303" i="2"/>
  <c r="F1304" i="2"/>
  <c r="I1304" i="2"/>
  <c r="G1304" i="2"/>
  <c r="J1304" i="2"/>
  <c r="H1304" i="2"/>
  <c r="K1304" i="2"/>
  <c r="F1305" i="2"/>
  <c r="I1305" i="2"/>
  <c r="G1305" i="2"/>
  <c r="J1305" i="2"/>
  <c r="H1305" i="2"/>
  <c r="K1305" i="2"/>
  <c r="F1306" i="2"/>
  <c r="I1306" i="2"/>
  <c r="G1306" i="2"/>
  <c r="J1306" i="2"/>
  <c r="H1306" i="2"/>
  <c r="K1306" i="2"/>
  <c r="F1307" i="2"/>
  <c r="I1307" i="2"/>
  <c r="G1307" i="2"/>
  <c r="J1307" i="2"/>
  <c r="H1307" i="2"/>
  <c r="K1307" i="2"/>
  <c r="F1308" i="2"/>
  <c r="I1308" i="2"/>
  <c r="G1308" i="2"/>
  <c r="J1308" i="2"/>
  <c r="H1308" i="2"/>
  <c r="K1308" i="2"/>
  <c r="F1309" i="2"/>
  <c r="I1309" i="2"/>
  <c r="G1309" i="2"/>
  <c r="J1309" i="2"/>
  <c r="H1309" i="2"/>
  <c r="K1309" i="2"/>
  <c r="F1310" i="2"/>
  <c r="I1310" i="2"/>
  <c r="G1310" i="2"/>
  <c r="J1310" i="2"/>
  <c r="H1310" i="2"/>
  <c r="K1310" i="2"/>
  <c r="F1311" i="2"/>
  <c r="I1311" i="2"/>
  <c r="G1311" i="2"/>
  <c r="J1311" i="2"/>
  <c r="H1311" i="2"/>
  <c r="K1311" i="2"/>
  <c r="F1312" i="2"/>
  <c r="I1312" i="2"/>
  <c r="G1312" i="2"/>
  <c r="J1312" i="2"/>
  <c r="H1312" i="2"/>
  <c r="K1312" i="2"/>
  <c r="F1313" i="2"/>
  <c r="I1313" i="2"/>
  <c r="G1313" i="2"/>
  <c r="J1313" i="2"/>
  <c r="H1313" i="2"/>
  <c r="K1313" i="2"/>
  <c r="F1314" i="2"/>
  <c r="I1314" i="2"/>
  <c r="G1314" i="2"/>
  <c r="J1314" i="2"/>
  <c r="H1314" i="2"/>
  <c r="K1314" i="2"/>
  <c r="F1315" i="2"/>
  <c r="I1315" i="2"/>
  <c r="G1315" i="2"/>
  <c r="J1315" i="2"/>
  <c r="H1315" i="2"/>
  <c r="K1315" i="2"/>
  <c r="F1316" i="2"/>
  <c r="I1316" i="2"/>
  <c r="G1316" i="2"/>
  <c r="J1316" i="2"/>
  <c r="H1316" i="2"/>
  <c r="K1316" i="2"/>
  <c r="F1317" i="2"/>
  <c r="I1317" i="2"/>
  <c r="G1317" i="2"/>
  <c r="J1317" i="2"/>
  <c r="H1317" i="2"/>
  <c r="K1317" i="2"/>
  <c r="F1318" i="2"/>
  <c r="I1318" i="2"/>
  <c r="G1318" i="2"/>
  <c r="J1318" i="2"/>
  <c r="H1318" i="2"/>
  <c r="K1318" i="2"/>
  <c r="F1319" i="2"/>
  <c r="I1319" i="2"/>
  <c r="G1319" i="2"/>
  <c r="J1319" i="2"/>
  <c r="H1319" i="2"/>
  <c r="K1319" i="2"/>
  <c r="F1320" i="2"/>
  <c r="I1320" i="2"/>
  <c r="G1320" i="2"/>
  <c r="J1320" i="2"/>
  <c r="H1320" i="2"/>
  <c r="K1320" i="2"/>
  <c r="F1321" i="2"/>
  <c r="I1321" i="2"/>
  <c r="G1321" i="2"/>
  <c r="J1321" i="2"/>
  <c r="H1321" i="2"/>
  <c r="K1321" i="2"/>
  <c r="F1322" i="2"/>
  <c r="I1322" i="2"/>
  <c r="G1322" i="2"/>
  <c r="J1322" i="2"/>
  <c r="H1322" i="2"/>
  <c r="K1322" i="2"/>
  <c r="F1323" i="2"/>
  <c r="I1323" i="2"/>
  <c r="G1323" i="2"/>
  <c r="J1323" i="2"/>
  <c r="H1323" i="2"/>
  <c r="K1323" i="2"/>
  <c r="F1324" i="2"/>
  <c r="I1324" i="2"/>
  <c r="G1324" i="2"/>
  <c r="J1324" i="2"/>
  <c r="H1324" i="2"/>
  <c r="K1324" i="2"/>
  <c r="F1325" i="2"/>
  <c r="I1325" i="2"/>
  <c r="G1325" i="2"/>
  <c r="J1325" i="2"/>
  <c r="H1325" i="2"/>
  <c r="K1325" i="2"/>
  <c r="F1326" i="2"/>
  <c r="I1326" i="2"/>
  <c r="G1326" i="2"/>
  <c r="J1326" i="2"/>
  <c r="H1326" i="2"/>
  <c r="K1326" i="2"/>
  <c r="F1327" i="2"/>
  <c r="I1327" i="2"/>
  <c r="G1327" i="2"/>
  <c r="J1327" i="2"/>
  <c r="H1327" i="2"/>
  <c r="K1327" i="2"/>
  <c r="F1328" i="2"/>
  <c r="I1328" i="2"/>
  <c r="G1328" i="2"/>
  <c r="J1328" i="2"/>
  <c r="H1328" i="2"/>
  <c r="K1328" i="2"/>
  <c r="F1329" i="2"/>
  <c r="I1329" i="2"/>
  <c r="G1329" i="2"/>
  <c r="J1329" i="2"/>
  <c r="H1329" i="2"/>
  <c r="K1329" i="2"/>
  <c r="F1330" i="2"/>
  <c r="I1330" i="2"/>
  <c r="G1330" i="2"/>
  <c r="J1330" i="2"/>
  <c r="H1330" i="2"/>
  <c r="K1330" i="2"/>
  <c r="F1331" i="2"/>
  <c r="I1331" i="2"/>
  <c r="G1331" i="2"/>
  <c r="J1331" i="2"/>
  <c r="H1331" i="2"/>
  <c r="K1331" i="2"/>
  <c r="F1332" i="2"/>
  <c r="I1332" i="2"/>
  <c r="G1332" i="2"/>
  <c r="J1332" i="2"/>
  <c r="H1332" i="2"/>
  <c r="K1332" i="2"/>
  <c r="F1333" i="2"/>
  <c r="I1333" i="2"/>
  <c r="G1333" i="2"/>
  <c r="J1333" i="2"/>
  <c r="H1333" i="2"/>
  <c r="K1333" i="2"/>
  <c r="F1334" i="2"/>
  <c r="I1334" i="2"/>
  <c r="G1334" i="2"/>
  <c r="J1334" i="2"/>
  <c r="H1334" i="2"/>
  <c r="K1334" i="2"/>
  <c r="F1335" i="2"/>
  <c r="I1335" i="2"/>
  <c r="G1335" i="2"/>
  <c r="J1335" i="2"/>
  <c r="H1335" i="2"/>
  <c r="K1335" i="2"/>
  <c r="F1336" i="2"/>
  <c r="I1336" i="2"/>
  <c r="G1336" i="2"/>
  <c r="J1336" i="2"/>
  <c r="H1336" i="2"/>
  <c r="K1336" i="2"/>
  <c r="F1337" i="2"/>
  <c r="I1337" i="2"/>
  <c r="G1337" i="2"/>
  <c r="J1337" i="2"/>
  <c r="H1337" i="2"/>
  <c r="K1337" i="2"/>
  <c r="F1338" i="2"/>
  <c r="I1338" i="2"/>
  <c r="G1338" i="2"/>
  <c r="J1338" i="2"/>
  <c r="H1338" i="2"/>
  <c r="K1338" i="2"/>
  <c r="F1339" i="2"/>
  <c r="I1339" i="2"/>
  <c r="G1339" i="2"/>
  <c r="J1339" i="2"/>
  <c r="H1339" i="2"/>
  <c r="K1339" i="2"/>
  <c r="F1340" i="2"/>
  <c r="I1340" i="2"/>
  <c r="G1340" i="2"/>
  <c r="J1340" i="2"/>
  <c r="H1340" i="2"/>
  <c r="K1340" i="2"/>
  <c r="F1341" i="2"/>
  <c r="I1341" i="2"/>
  <c r="G1341" i="2"/>
  <c r="J1341" i="2"/>
  <c r="H1341" i="2"/>
  <c r="K1341" i="2"/>
  <c r="F1342" i="2"/>
  <c r="I1342" i="2"/>
  <c r="G1342" i="2"/>
  <c r="J1342" i="2"/>
  <c r="H1342" i="2"/>
  <c r="K1342" i="2"/>
  <c r="F1343" i="2"/>
  <c r="I1343" i="2"/>
  <c r="G1343" i="2"/>
  <c r="J1343" i="2"/>
  <c r="H1343" i="2"/>
  <c r="K1343" i="2"/>
  <c r="F1344" i="2"/>
  <c r="I1344" i="2"/>
  <c r="G1344" i="2"/>
  <c r="J1344" i="2"/>
  <c r="H1344" i="2"/>
  <c r="K1344" i="2"/>
  <c r="F1345" i="2"/>
  <c r="I1345" i="2"/>
  <c r="G1345" i="2"/>
  <c r="J1345" i="2"/>
  <c r="H1345" i="2"/>
  <c r="K1345" i="2"/>
  <c r="F1346" i="2"/>
  <c r="I1346" i="2"/>
  <c r="G1346" i="2"/>
  <c r="J1346" i="2"/>
  <c r="H1346" i="2"/>
  <c r="K1346" i="2"/>
  <c r="F1347" i="2"/>
  <c r="I1347" i="2"/>
  <c r="G1347" i="2"/>
  <c r="J1347" i="2"/>
  <c r="H1347" i="2"/>
  <c r="K1347" i="2"/>
  <c r="F1348" i="2"/>
  <c r="I1348" i="2"/>
  <c r="G1348" i="2"/>
  <c r="J1348" i="2"/>
  <c r="H1348" i="2"/>
  <c r="K1348" i="2"/>
  <c r="F1349" i="2"/>
  <c r="I1349" i="2"/>
  <c r="G1349" i="2"/>
  <c r="J1349" i="2"/>
  <c r="H1349" i="2"/>
  <c r="K1349" i="2"/>
  <c r="F1350" i="2"/>
  <c r="I1350" i="2"/>
  <c r="G1350" i="2"/>
  <c r="J1350" i="2"/>
  <c r="H1350" i="2"/>
  <c r="K1350" i="2"/>
  <c r="F1351" i="2"/>
  <c r="I1351" i="2"/>
  <c r="G1351" i="2"/>
  <c r="J1351" i="2"/>
  <c r="H1351" i="2"/>
  <c r="K1351" i="2"/>
  <c r="F1352" i="2"/>
  <c r="I1352" i="2"/>
  <c r="G1352" i="2"/>
  <c r="J1352" i="2"/>
  <c r="H1352" i="2"/>
  <c r="K1352" i="2"/>
  <c r="F1353" i="2"/>
  <c r="I1353" i="2"/>
  <c r="G1353" i="2"/>
  <c r="J1353" i="2"/>
  <c r="H1353" i="2"/>
  <c r="K1353" i="2"/>
  <c r="F1354" i="2"/>
  <c r="I1354" i="2"/>
  <c r="G1354" i="2"/>
  <c r="J1354" i="2"/>
  <c r="H1354" i="2"/>
  <c r="K1354" i="2"/>
  <c r="F1355" i="2"/>
  <c r="I1355" i="2"/>
  <c r="G1355" i="2"/>
  <c r="J1355" i="2"/>
  <c r="H1355" i="2"/>
  <c r="K1355" i="2"/>
  <c r="F1356" i="2"/>
  <c r="I1356" i="2"/>
  <c r="G1356" i="2"/>
  <c r="J1356" i="2"/>
  <c r="H1356" i="2"/>
  <c r="K1356" i="2"/>
  <c r="F1357" i="2"/>
  <c r="I1357" i="2"/>
  <c r="G1357" i="2"/>
  <c r="J1357" i="2"/>
  <c r="H1357" i="2"/>
  <c r="K1357" i="2"/>
  <c r="F1358" i="2"/>
  <c r="I1358" i="2"/>
  <c r="G1358" i="2"/>
  <c r="J1358" i="2"/>
  <c r="H1358" i="2"/>
  <c r="K1358" i="2"/>
  <c r="F1359" i="2"/>
  <c r="I1359" i="2"/>
  <c r="G1359" i="2"/>
  <c r="J1359" i="2"/>
  <c r="H1359" i="2"/>
  <c r="K1359" i="2"/>
  <c r="F1360" i="2"/>
  <c r="I1360" i="2"/>
  <c r="G1360" i="2"/>
  <c r="J1360" i="2"/>
  <c r="H1360" i="2"/>
  <c r="K1360" i="2"/>
  <c r="F1361" i="2"/>
  <c r="I1361" i="2"/>
  <c r="G1361" i="2"/>
  <c r="J1361" i="2"/>
  <c r="H1361" i="2"/>
  <c r="K1361" i="2"/>
  <c r="F1362" i="2"/>
  <c r="I1362" i="2"/>
  <c r="G1362" i="2"/>
  <c r="J1362" i="2"/>
  <c r="H1362" i="2"/>
  <c r="K1362" i="2"/>
  <c r="F1363" i="2"/>
  <c r="I1363" i="2"/>
  <c r="G1363" i="2"/>
  <c r="J1363" i="2"/>
  <c r="H1363" i="2"/>
  <c r="K1363" i="2"/>
  <c r="F1364" i="2"/>
  <c r="I1364" i="2"/>
  <c r="G1364" i="2"/>
  <c r="J1364" i="2"/>
  <c r="H1364" i="2"/>
  <c r="K1364" i="2"/>
  <c r="F1365" i="2"/>
  <c r="I1365" i="2"/>
  <c r="G1365" i="2"/>
  <c r="J1365" i="2"/>
  <c r="H1365" i="2"/>
  <c r="K1365" i="2"/>
  <c r="F1366" i="2"/>
  <c r="I1366" i="2"/>
  <c r="G1366" i="2"/>
  <c r="J1366" i="2"/>
  <c r="H1366" i="2"/>
  <c r="K1366" i="2"/>
  <c r="F1367" i="2"/>
  <c r="I1367" i="2"/>
  <c r="G1367" i="2"/>
  <c r="J1367" i="2"/>
  <c r="H1367" i="2"/>
  <c r="K1367" i="2"/>
  <c r="F1368" i="2"/>
  <c r="I1368" i="2"/>
  <c r="G1368" i="2"/>
  <c r="J1368" i="2"/>
  <c r="H1368" i="2"/>
  <c r="K1368" i="2"/>
  <c r="F1369" i="2"/>
  <c r="I1369" i="2"/>
  <c r="G1369" i="2"/>
  <c r="J1369" i="2"/>
  <c r="H1369" i="2"/>
  <c r="K1369" i="2"/>
  <c r="F1370" i="2"/>
  <c r="I1370" i="2"/>
  <c r="G1370" i="2"/>
  <c r="J1370" i="2"/>
  <c r="H1370" i="2"/>
  <c r="K1370" i="2"/>
  <c r="F1371" i="2"/>
  <c r="I1371" i="2"/>
  <c r="G1371" i="2"/>
  <c r="J1371" i="2"/>
  <c r="H1371" i="2"/>
  <c r="K1371" i="2"/>
  <c r="F1372" i="2"/>
  <c r="I1372" i="2"/>
  <c r="G1372" i="2"/>
  <c r="J1372" i="2"/>
  <c r="H1372" i="2"/>
  <c r="K1372" i="2"/>
  <c r="F1373" i="2"/>
  <c r="I1373" i="2"/>
  <c r="G1373" i="2"/>
  <c r="J1373" i="2"/>
  <c r="H1373" i="2"/>
  <c r="K1373" i="2"/>
  <c r="F1374" i="2"/>
  <c r="I1374" i="2"/>
  <c r="G1374" i="2"/>
  <c r="J1374" i="2"/>
  <c r="H1374" i="2"/>
  <c r="K1374" i="2"/>
  <c r="F1375" i="2"/>
  <c r="I1375" i="2"/>
  <c r="G1375" i="2"/>
  <c r="J1375" i="2"/>
  <c r="H1375" i="2"/>
  <c r="K1375" i="2"/>
  <c r="F1376" i="2"/>
  <c r="I1376" i="2"/>
  <c r="G1376" i="2"/>
  <c r="J1376" i="2"/>
  <c r="H1376" i="2"/>
  <c r="K1376" i="2"/>
  <c r="F1377" i="2"/>
  <c r="I1377" i="2"/>
  <c r="G1377" i="2"/>
  <c r="J1377" i="2"/>
  <c r="H1377" i="2"/>
  <c r="K1377" i="2"/>
  <c r="F1378" i="2"/>
  <c r="I1378" i="2"/>
  <c r="G1378" i="2"/>
  <c r="J1378" i="2"/>
  <c r="H1378" i="2"/>
  <c r="K1378" i="2"/>
  <c r="F1379" i="2"/>
  <c r="I1379" i="2"/>
  <c r="G1379" i="2"/>
  <c r="J1379" i="2"/>
  <c r="H1379" i="2"/>
  <c r="K1379" i="2"/>
  <c r="F1380" i="2"/>
  <c r="I1380" i="2"/>
  <c r="G1380" i="2"/>
  <c r="J1380" i="2"/>
  <c r="H1380" i="2"/>
  <c r="K1380" i="2"/>
  <c r="F1381" i="2"/>
  <c r="I1381" i="2"/>
  <c r="G1381" i="2"/>
  <c r="J1381" i="2"/>
  <c r="H1381" i="2"/>
  <c r="K1381" i="2"/>
  <c r="F1382" i="2"/>
  <c r="I1382" i="2"/>
  <c r="G1382" i="2"/>
  <c r="J1382" i="2"/>
  <c r="H1382" i="2"/>
  <c r="K1382" i="2"/>
  <c r="F1383" i="2"/>
  <c r="I1383" i="2"/>
  <c r="G1383" i="2"/>
  <c r="J1383" i="2"/>
  <c r="H1383" i="2"/>
  <c r="K1383" i="2"/>
  <c r="F1384" i="2"/>
  <c r="I1384" i="2"/>
  <c r="G1384" i="2"/>
  <c r="J1384" i="2"/>
  <c r="H1384" i="2"/>
  <c r="K1384" i="2"/>
  <c r="F1385" i="2"/>
  <c r="I1385" i="2"/>
  <c r="G1385" i="2"/>
  <c r="J1385" i="2"/>
  <c r="H1385" i="2"/>
  <c r="K1385" i="2"/>
  <c r="F1386" i="2"/>
  <c r="I1386" i="2"/>
  <c r="G1386" i="2"/>
  <c r="J1386" i="2"/>
  <c r="H1386" i="2"/>
  <c r="K1386" i="2"/>
  <c r="F1387" i="2"/>
  <c r="I1387" i="2"/>
  <c r="G1387" i="2"/>
  <c r="J1387" i="2"/>
  <c r="H1387" i="2"/>
  <c r="K1387" i="2"/>
  <c r="F1388" i="2"/>
  <c r="I1388" i="2"/>
  <c r="G1388" i="2"/>
  <c r="J1388" i="2"/>
  <c r="H1388" i="2"/>
  <c r="K1388" i="2"/>
  <c r="F1389" i="2"/>
  <c r="I1389" i="2"/>
  <c r="G1389" i="2"/>
  <c r="J1389" i="2"/>
  <c r="H1389" i="2"/>
  <c r="K1389" i="2"/>
  <c r="F1390" i="2"/>
  <c r="I1390" i="2"/>
  <c r="G1390" i="2"/>
  <c r="J1390" i="2"/>
  <c r="H1390" i="2"/>
  <c r="K1390" i="2"/>
  <c r="F1391" i="2"/>
  <c r="I1391" i="2"/>
  <c r="G1391" i="2"/>
  <c r="J1391" i="2"/>
  <c r="H1391" i="2"/>
  <c r="K1391" i="2"/>
  <c r="F1392" i="2"/>
  <c r="I1392" i="2"/>
  <c r="G1392" i="2"/>
  <c r="J1392" i="2"/>
  <c r="H1392" i="2"/>
  <c r="K1392" i="2"/>
  <c r="F1393" i="2"/>
  <c r="I1393" i="2"/>
  <c r="G1393" i="2"/>
  <c r="J1393" i="2"/>
  <c r="H1393" i="2"/>
  <c r="K1393" i="2"/>
  <c r="F1394" i="2"/>
  <c r="I1394" i="2"/>
  <c r="G1394" i="2"/>
  <c r="J1394" i="2"/>
  <c r="H1394" i="2"/>
  <c r="K1394" i="2"/>
  <c r="F1395" i="2"/>
  <c r="I1395" i="2"/>
  <c r="G1395" i="2"/>
  <c r="J1395" i="2"/>
  <c r="H1395" i="2"/>
  <c r="K1395" i="2"/>
  <c r="F1396" i="2"/>
  <c r="I1396" i="2"/>
  <c r="G1396" i="2"/>
  <c r="J1396" i="2"/>
  <c r="H1396" i="2"/>
  <c r="K1396" i="2"/>
  <c r="F1397" i="2"/>
  <c r="I1397" i="2"/>
  <c r="G1397" i="2"/>
  <c r="J1397" i="2"/>
  <c r="H1397" i="2"/>
  <c r="K1397" i="2"/>
  <c r="F1398" i="2"/>
  <c r="I1398" i="2"/>
  <c r="G1398" i="2"/>
  <c r="J1398" i="2"/>
  <c r="H1398" i="2"/>
  <c r="K1398" i="2"/>
  <c r="F1399" i="2"/>
  <c r="I1399" i="2"/>
  <c r="G1399" i="2"/>
  <c r="J1399" i="2"/>
  <c r="H1399" i="2"/>
  <c r="K1399" i="2"/>
  <c r="F1400" i="2"/>
  <c r="I1400" i="2"/>
  <c r="G1400" i="2"/>
  <c r="J1400" i="2"/>
  <c r="H1400" i="2"/>
  <c r="K1400" i="2"/>
  <c r="F1401" i="2"/>
  <c r="I1401" i="2"/>
  <c r="G1401" i="2"/>
  <c r="J1401" i="2"/>
  <c r="H1401" i="2"/>
  <c r="K1401" i="2"/>
  <c r="F1402" i="2"/>
  <c r="I1402" i="2"/>
  <c r="G1402" i="2"/>
  <c r="J1402" i="2"/>
  <c r="H1402" i="2"/>
  <c r="K1402" i="2"/>
  <c r="F1403" i="2"/>
  <c r="I1403" i="2"/>
  <c r="G1403" i="2"/>
  <c r="J1403" i="2"/>
  <c r="H1403" i="2"/>
  <c r="K1403" i="2"/>
  <c r="F1404" i="2"/>
  <c r="I1404" i="2"/>
  <c r="G1404" i="2"/>
  <c r="J1404" i="2"/>
  <c r="H1404" i="2"/>
  <c r="K1404" i="2"/>
  <c r="F1405" i="2"/>
  <c r="I1405" i="2"/>
  <c r="G1405" i="2"/>
  <c r="J1405" i="2"/>
  <c r="H1405" i="2"/>
  <c r="K1405" i="2"/>
  <c r="F1406" i="2"/>
  <c r="I1406" i="2"/>
  <c r="G1406" i="2"/>
  <c r="J1406" i="2"/>
  <c r="H1406" i="2"/>
  <c r="K1406" i="2"/>
  <c r="F1407" i="2"/>
  <c r="I1407" i="2"/>
  <c r="G1407" i="2"/>
  <c r="J1407" i="2"/>
  <c r="H1407" i="2"/>
  <c r="K1407" i="2"/>
  <c r="F1408" i="2"/>
  <c r="I1408" i="2"/>
  <c r="G1408" i="2"/>
  <c r="J1408" i="2"/>
  <c r="H1408" i="2"/>
  <c r="K1408" i="2"/>
  <c r="F1409" i="2"/>
  <c r="I1409" i="2"/>
  <c r="G1409" i="2"/>
  <c r="J1409" i="2"/>
  <c r="H1409" i="2"/>
  <c r="K1409" i="2"/>
  <c r="F1410" i="2"/>
  <c r="I1410" i="2"/>
  <c r="G1410" i="2"/>
  <c r="J1410" i="2"/>
  <c r="H1410" i="2"/>
  <c r="K1410" i="2"/>
  <c r="F1411" i="2"/>
  <c r="I1411" i="2"/>
  <c r="G1411" i="2"/>
  <c r="J1411" i="2"/>
  <c r="H1411" i="2"/>
  <c r="K1411" i="2"/>
  <c r="F1412" i="2"/>
  <c r="I1412" i="2"/>
  <c r="G1412" i="2"/>
  <c r="J1412" i="2"/>
  <c r="H1412" i="2"/>
  <c r="K1412" i="2"/>
  <c r="F1413" i="2"/>
  <c r="I1413" i="2"/>
  <c r="G1413" i="2"/>
  <c r="J1413" i="2"/>
  <c r="H1413" i="2"/>
  <c r="K1413" i="2"/>
  <c r="F1414" i="2"/>
  <c r="I1414" i="2"/>
  <c r="G1414" i="2"/>
  <c r="J1414" i="2"/>
  <c r="H1414" i="2"/>
  <c r="K1414" i="2"/>
  <c r="F1415" i="2"/>
  <c r="I1415" i="2"/>
  <c r="G1415" i="2"/>
  <c r="J1415" i="2"/>
  <c r="H1415" i="2"/>
  <c r="K1415" i="2"/>
  <c r="F1416" i="2"/>
  <c r="I1416" i="2"/>
  <c r="G1416" i="2"/>
  <c r="J1416" i="2"/>
  <c r="H1416" i="2"/>
  <c r="K1416" i="2"/>
  <c r="F1417" i="2"/>
  <c r="I1417" i="2"/>
  <c r="G1417" i="2"/>
  <c r="J1417" i="2"/>
  <c r="H1417" i="2"/>
  <c r="K1417" i="2"/>
  <c r="F1418" i="2"/>
  <c r="I1418" i="2"/>
  <c r="G1418" i="2"/>
  <c r="J1418" i="2"/>
  <c r="H1418" i="2"/>
  <c r="K1418" i="2"/>
  <c r="F1419" i="2"/>
  <c r="I1419" i="2"/>
  <c r="G1419" i="2"/>
  <c r="J1419" i="2"/>
  <c r="H1419" i="2"/>
  <c r="K1419" i="2"/>
  <c r="F1420" i="2"/>
  <c r="I1420" i="2"/>
  <c r="G1420" i="2"/>
  <c r="J1420" i="2"/>
  <c r="H1420" i="2"/>
  <c r="K1420" i="2"/>
  <c r="F1421" i="2"/>
  <c r="I1421" i="2"/>
  <c r="G1421" i="2"/>
  <c r="J1421" i="2"/>
  <c r="H1421" i="2"/>
  <c r="K1421" i="2"/>
  <c r="F1422" i="2"/>
  <c r="I1422" i="2"/>
  <c r="G1422" i="2"/>
  <c r="J1422" i="2"/>
  <c r="H1422" i="2"/>
  <c r="K1422" i="2"/>
  <c r="F1423" i="2"/>
  <c r="I1423" i="2"/>
  <c r="G1423" i="2"/>
  <c r="J1423" i="2"/>
  <c r="H1423" i="2"/>
  <c r="K1423" i="2"/>
  <c r="F1424" i="2"/>
  <c r="I1424" i="2"/>
  <c r="G1424" i="2"/>
  <c r="J1424" i="2"/>
  <c r="H1424" i="2"/>
  <c r="K1424" i="2"/>
  <c r="F1425" i="2"/>
  <c r="I1425" i="2"/>
  <c r="G1425" i="2"/>
  <c r="J1425" i="2"/>
  <c r="H1425" i="2"/>
  <c r="K1425" i="2"/>
  <c r="F1426" i="2"/>
  <c r="I1426" i="2"/>
  <c r="G1426" i="2"/>
  <c r="J1426" i="2"/>
  <c r="H1426" i="2"/>
  <c r="K1426" i="2"/>
  <c r="F1427" i="2"/>
  <c r="I1427" i="2"/>
  <c r="G1427" i="2"/>
  <c r="J1427" i="2"/>
  <c r="H1427" i="2"/>
  <c r="K1427" i="2"/>
  <c r="F1428" i="2"/>
  <c r="I1428" i="2"/>
  <c r="G1428" i="2"/>
  <c r="J1428" i="2"/>
  <c r="H1428" i="2"/>
  <c r="K1428" i="2"/>
  <c r="F1429" i="2"/>
  <c r="I1429" i="2"/>
  <c r="G1429" i="2"/>
  <c r="J1429" i="2"/>
  <c r="H1429" i="2"/>
  <c r="K1429" i="2"/>
  <c r="F1430" i="2"/>
  <c r="I1430" i="2"/>
  <c r="G1430" i="2"/>
  <c r="J1430" i="2"/>
  <c r="H1430" i="2"/>
  <c r="K1430" i="2"/>
  <c r="F1431" i="2"/>
  <c r="I1431" i="2"/>
  <c r="G1431" i="2"/>
  <c r="J1431" i="2"/>
  <c r="H1431" i="2"/>
  <c r="K1431" i="2"/>
  <c r="F1432" i="2"/>
  <c r="I1432" i="2"/>
  <c r="G1432" i="2"/>
  <c r="J1432" i="2"/>
  <c r="H1432" i="2"/>
  <c r="K1432" i="2"/>
  <c r="F1433" i="2"/>
  <c r="I1433" i="2"/>
  <c r="G1433" i="2"/>
  <c r="J1433" i="2"/>
  <c r="H1433" i="2"/>
  <c r="K1433" i="2"/>
  <c r="F1434" i="2"/>
  <c r="I1434" i="2"/>
  <c r="G1434" i="2"/>
  <c r="J1434" i="2"/>
  <c r="H1434" i="2"/>
  <c r="K1434" i="2"/>
  <c r="F1435" i="2"/>
  <c r="I1435" i="2"/>
  <c r="G1435" i="2"/>
  <c r="J1435" i="2"/>
  <c r="H1435" i="2"/>
  <c r="K1435" i="2"/>
  <c r="F1436" i="2"/>
  <c r="I1436" i="2"/>
  <c r="G1436" i="2"/>
  <c r="J1436" i="2"/>
  <c r="H1436" i="2"/>
  <c r="K1436" i="2"/>
  <c r="F1437" i="2"/>
  <c r="I1437" i="2"/>
  <c r="G1437" i="2"/>
  <c r="J1437" i="2"/>
  <c r="H1437" i="2"/>
  <c r="K1437" i="2"/>
  <c r="F1438" i="2"/>
  <c r="I1438" i="2"/>
  <c r="G1438" i="2"/>
  <c r="J1438" i="2"/>
  <c r="H1438" i="2"/>
  <c r="K1438" i="2"/>
  <c r="F1439" i="2"/>
  <c r="I1439" i="2"/>
  <c r="G1439" i="2"/>
  <c r="J1439" i="2"/>
  <c r="H1439" i="2"/>
  <c r="K1439" i="2"/>
  <c r="F1440" i="2"/>
  <c r="I1440" i="2"/>
  <c r="G1440" i="2"/>
  <c r="J1440" i="2"/>
  <c r="H1440" i="2"/>
  <c r="K1440" i="2"/>
  <c r="F1441" i="2"/>
  <c r="I1441" i="2"/>
  <c r="G1441" i="2"/>
  <c r="J1441" i="2"/>
  <c r="H1441" i="2"/>
  <c r="K1441" i="2"/>
  <c r="F1442" i="2"/>
  <c r="I1442" i="2"/>
  <c r="G1442" i="2"/>
  <c r="J1442" i="2"/>
  <c r="H1442" i="2"/>
  <c r="K1442" i="2"/>
  <c r="F1443" i="2"/>
  <c r="I1443" i="2"/>
  <c r="G1443" i="2"/>
  <c r="J1443" i="2"/>
  <c r="H1443" i="2"/>
  <c r="K1443" i="2"/>
  <c r="F1444" i="2"/>
  <c r="I1444" i="2"/>
  <c r="G1444" i="2"/>
  <c r="J1444" i="2"/>
  <c r="H1444" i="2"/>
  <c r="K1444" i="2"/>
  <c r="F1445" i="2"/>
  <c r="I1445" i="2"/>
  <c r="G1445" i="2"/>
  <c r="J1445" i="2"/>
  <c r="H1445" i="2"/>
  <c r="K1445" i="2"/>
  <c r="F1446" i="2"/>
  <c r="I1446" i="2"/>
  <c r="G1446" i="2"/>
  <c r="J1446" i="2"/>
  <c r="H1446" i="2"/>
  <c r="K1446" i="2"/>
  <c r="F1447" i="2"/>
  <c r="I1447" i="2"/>
  <c r="G1447" i="2"/>
  <c r="J1447" i="2"/>
  <c r="H1447" i="2"/>
  <c r="K1447" i="2"/>
  <c r="F1448" i="2"/>
  <c r="I1448" i="2"/>
  <c r="G1448" i="2"/>
  <c r="J1448" i="2"/>
  <c r="H1448" i="2"/>
  <c r="K1448" i="2"/>
  <c r="F1449" i="2"/>
  <c r="I1449" i="2"/>
  <c r="G1449" i="2"/>
  <c r="J1449" i="2"/>
  <c r="H1449" i="2"/>
  <c r="K1449" i="2"/>
  <c r="F1450" i="2"/>
  <c r="I1450" i="2"/>
  <c r="G1450" i="2"/>
  <c r="J1450" i="2"/>
  <c r="H1450" i="2"/>
  <c r="K1450" i="2"/>
  <c r="F1451" i="2"/>
  <c r="I1451" i="2"/>
  <c r="G1451" i="2"/>
  <c r="J1451" i="2"/>
  <c r="H1451" i="2"/>
  <c r="K1451" i="2"/>
  <c r="F1452" i="2"/>
  <c r="I1452" i="2"/>
  <c r="G1452" i="2"/>
  <c r="J1452" i="2"/>
  <c r="H1452" i="2"/>
  <c r="K1452" i="2"/>
  <c r="F1453" i="2"/>
  <c r="I1453" i="2"/>
  <c r="G1453" i="2"/>
  <c r="J1453" i="2"/>
  <c r="H1453" i="2"/>
  <c r="K1453" i="2"/>
  <c r="F1454" i="2"/>
  <c r="I1454" i="2"/>
  <c r="G1454" i="2"/>
  <c r="J1454" i="2"/>
  <c r="H1454" i="2"/>
  <c r="K1454" i="2"/>
  <c r="F1455" i="2"/>
  <c r="I1455" i="2"/>
  <c r="G1455" i="2"/>
  <c r="J1455" i="2"/>
  <c r="H1455" i="2"/>
  <c r="K1455" i="2"/>
  <c r="F1456" i="2"/>
  <c r="I1456" i="2"/>
  <c r="G1456" i="2"/>
  <c r="J1456" i="2"/>
  <c r="H1456" i="2"/>
  <c r="K1456" i="2"/>
  <c r="F1457" i="2"/>
  <c r="I1457" i="2"/>
  <c r="G1457" i="2"/>
  <c r="J1457" i="2"/>
  <c r="H1457" i="2"/>
  <c r="K1457" i="2"/>
  <c r="F1458" i="2"/>
  <c r="I1458" i="2"/>
  <c r="G1458" i="2"/>
  <c r="J1458" i="2"/>
  <c r="H1458" i="2"/>
  <c r="K1458" i="2"/>
  <c r="F1459" i="2"/>
  <c r="I1459" i="2"/>
  <c r="G1459" i="2"/>
  <c r="J1459" i="2"/>
  <c r="H1459" i="2"/>
  <c r="K1459" i="2"/>
  <c r="F1460" i="2"/>
  <c r="I1460" i="2"/>
  <c r="G1460" i="2"/>
  <c r="J1460" i="2"/>
  <c r="H1460" i="2"/>
  <c r="K1460" i="2"/>
  <c r="F1461" i="2"/>
  <c r="I1461" i="2"/>
  <c r="G1461" i="2"/>
  <c r="J1461" i="2"/>
  <c r="H1461" i="2"/>
  <c r="K1461" i="2"/>
  <c r="G2" i="2"/>
  <c r="H2" i="2"/>
  <c r="F2" i="2"/>
  <c r="I2" i="2"/>
  <c r="I3" i="3"/>
  <c r="L3" i="3"/>
  <c r="BA12" i="1"/>
  <c r="BC33" i="1"/>
  <c r="BA33" i="1"/>
  <c r="BA15" i="1"/>
  <c r="BC15" i="1"/>
  <c r="BA16" i="1"/>
  <c r="BA13" i="1"/>
  <c r="BC13" i="1"/>
  <c r="BA14" i="1"/>
  <c r="BC11" i="1"/>
  <c r="BA11" i="1"/>
  <c r="BA9" i="1"/>
  <c r="BC9" i="1"/>
  <c r="BA28" i="1"/>
  <c r="BC28" i="1"/>
  <c r="BA29" i="1"/>
  <c r="BA26" i="1"/>
  <c r="BC26" i="1"/>
  <c r="BA7" i="1"/>
  <c r="BC7" i="1"/>
  <c r="BA10" i="1"/>
  <c r="BA36" i="1"/>
  <c r="BC36" i="1"/>
  <c r="BA21" i="1"/>
  <c r="BC21" i="1"/>
  <c r="BA8" i="1"/>
  <c r="BA5" i="1"/>
  <c r="BC5" i="1"/>
  <c r="BA27" i="1"/>
  <c r="B69" i="5"/>
  <c r="B89" i="5"/>
  <c r="B74" i="5"/>
  <c r="B94" i="5"/>
  <c r="B63" i="5"/>
  <c r="B83" i="5"/>
  <c r="B103" i="5"/>
  <c r="B71" i="5"/>
  <c r="B91" i="5"/>
  <c r="B108" i="5"/>
  <c r="B67" i="5"/>
  <c r="B87" i="5"/>
  <c r="B82" i="5"/>
  <c r="B79" i="5"/>
  <c r="B81" i="5"/>
  <c r="B78" i="5"/>
  <c r="B80" i="5"/>
  <c r="B77" i="5"/>
  <c r="B76" i="5"/>
  <c r="B96" i="5"/>
  <c r="B92" i="5"/>
  <c r="B75" i="5"/>
  <c r="B66" i="5"/>
  <c r="B65" i="5"/>
  <c r="B90" i="5"/>
  <c r="B64" i="5"/>
  <c r="P2" i="2"/>
  <c r="P17" i="2"/>
  <c r="P21" i="2"/>
  <c r="R15" i="2"/>
  <c r="P5" i="2"/>
  <c r="J45" i="5"/>
  <c r="P15" i="2"/>
  <c r="R9" i="2"/>
  <c r="P10" i="2"/>
  <c r="AN6" i="5"/>
  <c r="AN12" i="5"/>
  <c r="P20" i="2"/>
  <c r="R14" i="2"/>
  <c r="P4" i="2"/>
  <c r="R20" i="2"/>
  <c r="R19" i="2"/>
  <c r="P9" i="2"/>
  <c r="R3" i="2"/>
  <c r="R4" i="2"/>
  <c r="P14" i="2"/>
  <c r="R8" i="2"/>
  <c r="P19" i="2"/>
  <c r="R13" i="2"/>
  <c r="P3" i="2"/>
  <c r="R18" i="2"/>
  <c r="P8" i="2"/>
  <c r="P13" i="2"/>
  <c r="R7" i="2"/>
  <c r="K2" i="2"/>
  <c r="R2" i="2"/>
  <c r="P18" i="2"/>
  <c r="R12" i="2"/>
  <c r="R17" i="2"/>
  <c r="P7" i="2"/>
  <c r="C88" i="5"/>
  <c r="P12" i="2"/>
  <c r="R6" i="2"/>
  <c r="R11" i="2"/>
  <c r="R16" i="2"/>
  <c r="P6" i="2"/>
  <c r="R21" i="2"/>
  <c r="P11" i="2"/>
  <c r="R5" i="2"/>
  <c r="P16" i="2"/>
  <c r="R10" i="2"/>
  <c r="AP6" i="5"/>
  <c r="AP12" i="5"/>
  <c r="S89" i="1"/>
  <c r="S109" i="1"/>
  <c r="S97" i="1"/>
  <c r="S117" i="1"/>
  <c r="S83" i="1"/>
  <c r="S86" i="1"/>
  <c r="S106" i="1"/>
  <c r="S82" i="1"/>
  <c r="S98" i="1"/>
  <c r="S85" i="1"/>
  <c r="S101" i="1"/>
  <c r="S87" i="1"/>
  <c r="S88" i="1"/>
  <c r="S90" i="1"/>
  <c r="S71" i="1"/>
  <c r="S72" i="1"/>
  <c r="S93" i="1"/>
  <c r="S103" i="1"/>
  <c r="S94" i="1"/>
  <c r="S104" i="1"/>
  <c r="S95" i="1"/>
  <c r="S119" i="1"/>
  <c r="S96" i="1"/>
  <c r="S120" i="1"/>
  <c r="B73" i="5"/>
  <c r="Q15" i="2"/>
  <c r="Q21" i="2"/>
  <c r="Q5" i="2"/>
  <c r="Q10" i="2"/>
  <c r="Q9" i="2"/>
  <c r="T9" i="2"/>
  <c r="Q14" i="2"/>
  <c r="T14" i="2"/>
  <c r="Q19" i="2"/>
  <c r="T19" i="2"/>
  <c r="Q3" i="2"/>
  <c r="Q8" i="2"/>
  <c r="T8" i="2"/>
  <c r="Q13" i="2"/>
  <c r="Q18" i="2"/>
  <c r="T18" i="2"/>
  <c r="Q7" i="2"/>
  <c r="Q12" i="2"/>
  <c r="T12" i="2"/>
  <c r="Q20" i="2"/>
  <c r="T20" i="2"/>
  <c r="Q17" i="2"/>
  <c r="T17" i="2"/>
  <c r="Q6" i="2"/>
  <c r="T6" i="2"/>
  <c r="Q11" i="2"/>
  <c r="T11" i="2"/>
  <c r="Q4" i="2"/>
  <c r="T4" i="2"/>
  <c r="Q16" i="2"/>
  <c r="T16" i="2"/>
  <c r="J2" i="2"/>
  <c r="Q2" i="2"/>
  <c r="E69" i="5"/>
  <c r="T7" i="2"/>
  <c r="J55" i="5"/>
  <c r="F51" i="5"/>
  <c r="K56" i="5"/>
  <c r="G53" i="5"/>
  <c r="J57" i="5"/>
  <c r="G72" i="5"/>
  <c r="H59" i="5"/>
  <c r="I44" i="5"/>
  <c r="J60" i="5"/>
  <c r="F45" i="5"/>
  <c r="E61" i="5"/>
  <c r="E46" i="5"/>
  <c r="D62" i="5"/>
  <c r="D47" i="5"/>
  <c r="E48" i="5"/>
  <c r="F68" i="5"/>
  <c r="Q49" i="5"/>
  <c r="D69" i="5"/>
  <c r="Q70" i="5"/>
  <c r="G43" i="5"/>
  <c r="O52" i="5"/>
  <c r="O88" i="5"/>
  <c r="N54" i="5"/>
  <c r="I55" i="5"/>
  <c r="E51" i="5"/>
  <c r="J56" i="5"/>
  <c r="F53" i="5"/>
  <c r="I57" i="5"/>
  <c r="G58" i="5"/>
  <c r="G59" i="5"/>
  <c r="J44" i="5"/>
  <c r="F60" i="5"/>
  <c r="E45" i="5"/>
  <c r="D61" i="5"/>
  <c r="D46" i="5"/>
  <c r="C62" i="5"/>
  <c r="C47" i="5"/>
  <c r="D48" i="5"/>
  <c r="E68" i="5"/>
  <c r="P49" i="5"/>
  <c r="M50" i="5"/>
  <c r="C70" i="5"/>
  <c r="F43" i="5"/>
  <c r="N52" i="5"/>
  <c r="F88" i="5"/>
  <c r="M54" i="5"/>
  <c r="D4" i="5"/>
  <c r="E5" i="5"/>
  <c r="F6" i="5"/>
  <c r="G7" i="5"/>
  <c r="H8" i="5"/>
  <c r="I9" i="5"/>
  <c r="J10" i="5"/>
  <c r="K11" i="5"/>
  <c r="L12" i="5"/>
  <c r="L3" i="5"/>
  <c r="H6" i="5"/>
  <c r="E4" i="5"/>
  <c r="F5" i="5"/>
  <c r="G6" i="5"/>
  <c r="H7" i="5"/>
  <c r="I8" i="5"/>
  <c r="J9" i="5"/>
  <c r="K10" i="5"/>
  <c r="L11" i="5"/>
  <c r="M12" i="5"/>
  <c r="M3" i="5"/>
  <c r="G5" i="5"/>
  <c r="J8" i="5"/>
  <c r="K9" i="5"/>
  <c r="L10" i="5"/>
  <c r="M11" i="5"/>
  <c r="N12" i="5"/>
  <c r="F4" i="5"/>
  <c r="G4" i="5"/>
  <c r="H5" i="5"/>
  <c r="I6" i="5"/>
  <c r="J7" i="5"/>
  <c r="K8" i="5"/>
  <c r="L9" i="5"/>
  <c r="M10" i="5"/>
  <c r="N11" i="5"/>
  <c r="O12" i="5"/>
  <c r="O3" i="5"/>
  <c r="I11" i="5"/>
  <c r="H4" i="5"/>
  <c r="I5" i="5"/>
  <c r="J6" i="5"/>
  <c r="K7" i="5"/>
  <c r="L8" i="5"/>
  <c r="M9" i="5"/>
  <c r="N10" i="5"/>
  <c r="O11" i="5"/>
  <c r="P12" i="5"/>
  <c r="P3" i="5"/>
  <c r="J3" i="5"/>
  <c r="I4" i="5"/>
  <c r="J5" i="5"/>
  <c r="K6" i="5"/>
  <c r="L7" i="5"/>
  <c r="M8" i="5"/>
  <c r="N9" i="5"/>
  <c r="O10" i="5"/>
  <c r="P11" i="5"/>
  <c r="Q12" i="5"/>
  <c r="Q3" i="5"/>
  <c r="N3" i="5"/>
  <c r="J4" i="5"/>
  <c r="K5" i="5"/>
  <c r="L6" i="5"/>
  <c r="M7" i="5"/>
  <c r="N8" i="5"/>
  <c r="O9" i="5"/>
  <c r="P10" i="5"/>
  <c r="Q11" i="5"/>
  <c r="C3" i="5"/>
  <c r="K4" i="5"/>
  <c r="L5" i="5"/>
  <c r="M6" i="5"/>
  <c r="N7" i="5"/>
  <c r="O8" i="5"/>
  <c r="P9" i="5"/>
  <c r="Q10" i="5"/>
  <c r="C12" i="5"/>
  <c r="J12" i="5"/>
  <c r="L4" i="5"/>
  <c r="M5" i="5"/>
  <c r="N6" i="5"/>
  <c r="O7" i="5"/>
  <c r="P8" i="5"/>
  <c r="Q9" i="5"/>
  <c r="C11" i="5"/>
  <c r="D12" i="5"/>
  <c r="D3" i="5"/>
  <c r="F8" i="5"/>
  <c r="M4" i="5"/>
  <c r="N5" i="5"/>
  <c r="O6" i="5"/>
  <c r="P7" i="5"/>
  <c r="Q8" i="5"/>
  <c r="C10" i="5"/>
  <c r="D11" i="5"/>
  <c r="E12" i="5"/>
  <c r="E3" i="5"/>
  <c r="D6" i="5"/>
  <c r="N4" i="5"/>
  <c r="O5" i="5"/>
  <c r="P6" i="5"/>
  <c r="Q7" i="5"/>
  <c r="C9" i="5"/>
  <c r="D10" i="5"/>
  <c r="E11" i="5"/>
  <c r="F12" i="5"/>
  <c r="F3" i="5"/>
  <c r="Q3" i="10"/>
  <c r="R3" i="10"/>
  <c r="H10" i="5"/>
  <c r="O4" i="5"/>
  <c r="P5" i="5"/>
  <c r="Q6" i="5"/>
  <c r="C8" i="5"/>
  <c r="D9" i="5"/>
  <c r="E10" i="5"/>
  <c r="F11" i="5"/>
  <c r="G12" i="5"/>
  <c r="G3" i="5"/>
  <c r="G9" i="5"/>
  <c r="P4" i="5"/>
  <c r="Q5" i="5"/>
  <c r="C7" i="5"/>
  <c r="D8" i="5"/>
  <c r="E9" i="5"/>
  <c r="F10" i="5"/>
  <c r="G11" i="5"/>
  <c r="H12" i="5"/>
  <c r="H3" i="5"/>
  <c r="E7" i="5"/>
  <c r="Q4" i="5"/>
  <c r="C6" i="5"/>
  <c r="D7" i="5"/>
  <c r="E8" i="5"/>
  <c r="F9" i="5"/>
  <c r="G10" i="5"/>
  <c r="H11" i="5"/>
  <c r="I12" i="5"/>
  <c r="I3" i="5"/>
  <c r="C5" i="5"/>
  <c r="C4" i="5"/>
  <c r="D5" i="5"/>
  <c r="E6" i="5"/>
  <c r="F7" i="5"/>
  <c r="G8" i="5"/>
  <c r="H9" i="5"/>
  <c r="I10" i="5"/>
  <c r="J11" i="5"/>
  <c r="K12" i="5"/>
  <c r="K3" i="5"/>
  <c r="I7" i="5"/>
  <c r="H55" i="5"/>
  <c r="D51" i="5"/>
  <c r="I56" i="5"/>
  <c r="E53" i="5"/>
  <c r="H57" i="5"/>
  <c r="F58" i="5"/>
  <c r="T5" i="10"/>
  <c r="U5" i="10"/>
  <c r="V5" i="10"/>
  <c r="F59" i="5"/>
  <c r="F44" i="5"/>
  <c r="E60" i="5"/>
  <c r="D45" i="5"/>
  <c r="C61" i="5"/>
  <c r="C46" i="5"/>
  <c r="Q62" i="5"/>
  <c r="Q47" i="5"/>
  <c r="C48" i="5"/>
  <c r="D68" i="5"/>
  <c r="Q69" i="5"/>
  <c r="O50" i="5"/>
  <c r="D70" i="5"/>
  <c r="I43" i="5"/>
  <c r="M52" i="5"/>
  <c r="Q88" i="5"/>
  <c r="L54" i="5"/>
  <c r="G55" i="5"/>
  <c r="C51" i="5"/>
  <c r="H56" i="5"/>
  <c r="D53" i="5"/>
  <c r="D72" i="5"/>
  <c r="E58" i="5"/>
  <c r="I59" i="5"/>
  <c r="E44" i="5"/>
  <c r="D60" i="5"/>
  <c r="C45" i="5"/>
  <c r="Q61" i="5"/>
  <c r="Q46" i="5"/>
  <c r="P62" i="5"/>
  <c r="P47" i="5"/>
  <c r="Q48" i="5"/>
  <c r="C68" i="5"/>
  <c r="P69" i="5"/>
  <c r="N50" i="5"/>
  <c r="P70" i="5"/>
  <c r="E43" i="5"/>
  <c r="L52" i="5"/>
  <c r="P88" i="5"/>
  <c r="K54" i="5"/>
  <c r="F55" i="5"/>
  <c r="G56" i="5"/>
  <c r="E57" i="5"/>
  <c r="C72" i="5"/>
  <c r="H58" i="5"/>
  <c r="E59" i="5"/>
  <c r="D44" i="5"/>
  <c r="C60" i="5"/>
  <c r="Q45" i="5"/>
  <c r="P61" i="5"/>
  <c r="P46" i="5"/>
  <c r="O62" i="5"/>
  <c r="O47" i="5"/>
  <c r="P48" i="5"/>
  <c r="H44" i="5"/>
  <c r="C69" i="5"/>
  <c r="P50" i="5"/>
  <c r="O70" i="5"/>
  <c r="D43" i="5"/>
  <c r="K52" i="5"/>
  <c r="N88" i="5"/>
  <c r="J54" i="5"/>
  <c r="O68" i="5"/>
  <c r="N51" i="5"/>
  <c r="E72" i="5"/>
  <c r="Q53" i="5"/>
  <c r="F57" i="5"/>
  <c r="F72" i="5"/>
  <c r="D58" i="5"/>
  <c r="D59" i="5"/>
  <c r="C44" i="5"/>
  <c r="Q60" i="5"/>
  <c r="P45" i="5"/>
  <c r="O61" i="5"/>
  <c r="O46" i="5"/>
  <c r="N62" i="5"/>
  <c r="N47" i="5"/>
  <c r="O48" i="5"/>
  <c r="L49" i="5"/>
  <c r="O69" i="5"/>
  <c r="L50" i="5"/>
  <c r="N70" i="5"/>
  <c r="C43" i="5"/>
  <c r="J52" i="5"/>
  <c r="L88" i="5"/>
  <c r="I54" i="5"/>
  <c r="T10" i="2"/>
  <c r="AO6" i="5"/>
  <c r="AO12" i="5"/>
  <c r="M13" i="5"/>
  <c r="N14" i="5"/>
  <c r="O15" i="5"/>
  <c r="P16" i="5"/>
  <c r="Q17" i="5"/>
  <c r="C19" i="5"/>
  <c r="D20" i="5"/>
  <c r="E21" i="5"/>
  <c r="F22" i="5"/>
  <c r="P14" i="5"/>
  <c r="D18" i="5"/>
  <c r="G21" i="5"/>
  <c r="N13" i="5"/>
  <c r="O14" i="5"/>
  <c r="P15" i="5"/>
  <c r="Q16" i="5"/>
  <c r="C18" i="5"/>
  <c r="D19" i="5"/>
  <c r="E20" i="5"/>
  <c r="F21" i="5"/>
  <c r="G22" i="5"/>
  <c r="O13" i="5"/>
  <c r="C17" i="5"/>
  <c r="E19" i="5"/>
  <c r="H22" i="5"/>
  <c r="P13" i="5"/>
  <c r="Q14" i="5"/>
  <c r="C16" i="5"/>
  <c r="D17" i="5"/>
  <c r="E18" i="5"/>
  <c r="F19" i="5"/>
  <c r="G20" i="5"/>
  <c r="H21" i="5"/>
  <c r="I22" i="5"/>
  <c r="Q13" i="5"/>
  <c r="C15" i="5"/>
  <c r="D16" i="5"/>
  <c r="E17" i="5"/>
  <c r="F18" i="5"/>
  <c r="G19" i="5"/>
  <c r="H20" i="5"/>
  <c r="I21" i="5"/>
  <c r="J22" i="5"/>
  <c r="M15" i="5"/>
  <c r="C14" i="5"/>
  <c r="D15" i="5"/>
  <c r="E16" i="5"/>
  <c r="F17" i="5"/>
  <c r="G18" i="5"/>
  <c r="H19" i="5"/>
  <c r="I20" i="5"/>
  <c r="J21" i="5"/>
  <c r="K22" i="5"/>
  <c r="L14" i="5"/>
  <c r="C13" i="5"/>
  <c r="D14" i="5"/>
  <c r="E15" i="5"/>
  <c r="F16" i="5"/>
  <c r="G17" i="5"/>
  <c r="H18" i="5"/>
  <c r="I19" i="5"/>
  <c r="J20" i="5"/>
  <c r="K21" i="5"/>
  <c r="L22" i="5"/>
  <c r="K13" i="5"/>
  <c r="P18" i="5"/>
  <c r="D13" i="5"/>
  <c r="E14" i="5"/>
  <c r="F15" i="5"/>
  <c r="G16" i="5"/>
  <c r="H17" i="5"/>
  <c r="I18" i="5"/>
  <c r="J19" i="5"/>
  <c r="K20" i="5"/>
  <c r="L21" i="5"/>
  <c r="M22" i="5"/>
  <c r="E13" i="5"/>
  <c r="F14" i="5"/>
  <c r="Q4" i="10"/>
  <c r="R4" i="10"/>
  <c r="G15" i="5"/>
  <c r="H16" i="5"/>
  <c r="I17" i="5"/>
  <c r="J18" i="5"/>
  <c r="K19" i="5"/>
  <c r="L20" i="5"/>
  <c r="M21" i="5"/>
  <c r="N22" i="5"/>
  <c r="O17" i="5"/>
  <c r="F13" i="5"/>
  <c r="G14" i="5"/>
  <c r="H15" i="5"/>
  <c r="I16" i="5"/>
  <c r="J17" i="5"/>
  <c r="K18" i="5"/>
  <c r="L19" i="5"/>
  <c r="M20" i="5"/>
  <c r="N21" i="5"/>
  <c r="O22" i="5"/>
  <c r="G13" i="5"/>
  <c r="H14" i="5"/>
  <c r="I15" i="5"/>
  <c r="J16" i="5"/>
  <c r="K17" i="5"/>
  <c r="L18" i="5"/>
  <c r="M19" i="5"/>
  <c r="N20" i="5"/>
  <c r="O21" i="5"/>
  <c r="P22" i="5"/>
  <c r="C21" i="5"/>
  <c r="H13" i="5"/>
  <c r="I14" i="5"/>
  <c r="J15" i="5"/>
  <c r="K16" i="5"/>
  <c r="L17" i="5"/>
  <c r="M18" i="5"/>
  <c r="N19" i="5"/>
  <c r="O20" i="5"/>
  <c r="P21" i="5"/>
  <c r="Q22" i="5"/>
  <c r="Q19" i="5"/>
  <c r="I13" i="5"/>
  <c r="J14" i="5"/>
  <c r="K15" i="5"/>
  <c r="L16" i="5"/>
  <c r="M17" i="5"/>
  <c r="N18" i="5"/>
  <c r="O19" i="5"/>
  <c r="P20" i="5"/>
  <c r="Q21" i="5"/>
  <c r="D22" i="5"/>
  <c r="J13" i="5"/>
  <c r="K14" i="5"/>
  <c r="L15" i="5"/>
  <c r="M16" i="5"/>
  <c r="N17" i="5"/>
  <c r="O18" i="5"/>
  <c r="P19" i="5"/>
  <c r="Q20" i="5"/>
  <c r="C22" i="5"/>
  <c r="N16" i="5"/>
  <c r="L13" i="5"/>
  <c r="M14" i="5"/>
  <c r="N15" i="5"/>
  <c r="O16" i="5"/>
  <c r="P17" i="5"/>
  <c r="Q18" i="5"/>
  <c r="C20" i="5"/>
  <c r="D21" i="5"/>
  <c r="E22" i="5"/>
  <c r="Q15" i="5"/>
  <c r="F20" i="5"/>
  <c r="D55" i="5"/>
  <c r="O51" i="5"/>
  <c r="D56" i="5"/>
  <c r="P53" i="5"/>
  <c r="D57" i="5"/>
  <c r="Q72" i="5"/>
  <c r="C58" i="5"/>
  <c r="C59" i="5"/>
  <c r="Q44" i="5"/>
  <c r="P60" i="5"/>
  <c r="O45" i="5"/>
  <c r="N61" i="5"/>
  <c r="N46" i="5"/>
  <c r="M62" i="5"/>
  <c r="P68" i="5"/>
  <c r="O49" i="5"/>
  <c r="N69" i="5"/>
  <c r="K50" i="5"/>
  <c r="M70" i="5"/>
  <c r="Q43" i="5"/>
  <c r="I52" i="5"/>
  <c r="K88" i="5"/>
  <c r="H54" i="5"/>
  <c r="T3" i="2"/>
  <c r="C55" i="5"/>
  <c r="P51" i="5"/>
  <c r="C56" i="5"/>
  <c r="C53" i="5"/>
  <c r="G57" i="5"/>
  <c r="P72" i="5"/>
  <c r="Q58" i="5"/>
  <c r="Q59" i="5"/>
  <c r="P44" i="5"/>
  <c r="O60" i="5"/>
  <c r="N45" i="5"/>
  <c r="M61" i="5"/>
  <c r="M46" i="5"/>
  <c r="L47" i="5"/>
  <c r="M48" i="5"/>
  <c r="Q68" i="5"/>
  <c r="K49" i="5"/>
  <c r="M69" i="5"/>
  <c r="J50" i="5"/>
  <c r="L70" i="5"/>
  <c r="P43" i="5"/>
  <c r="H52" i="5"/>
  <c r="J88" i="5"/>
  <c r="G54" i="5"/>
  <c r="G23" i="5"/>
  <c r="H24" i="5"/>
  <c r="I25" i="5"/>
  <c r="J26" i="5"/>
  <c r="K27" i="5"/>
  <c r="L28" i="5"/>
  <c r="M29" i="5"/>
  <c r="N30" i="5"/>
  <c r="O31" i="5"/>
  <c r="P32" i="5"/>
  <c r="Q33" i="5"/>
  <c r="C35" i="5"/>
  <c r="D36" i="5"/>
  <c r="E37" i="5"/>
  <c r="F38" i="5"/>
  <c r="G39" i="5"/>
  <c r="H40" i="5"/>
  <c r="I41" i="5"/>
  <c r="J42" i="5"/>
  <c r="I23" i="5"/>
  <c r="L26" i="5"/>
  <c r="P30" i="5"/>
  <c r="D34" i="5"/>
  <c r="H23" i="5"/>
  <c r="I24" i="5"/>
  <c r="J25" i="5"/>
  <c r="K26" i="5"/>
  <c r="L27" i="5"/>
  <c r="M28" i="5"/>
  <c r="N29" i="5"/>
  <c r="O30" i="5"/>
  <c r="P31" i="5"/>
  <c r="Q32" i="5"/>
  <c r="C34" i="5"/>
  <c r="D35" i="5"/>
  <c r="E36" i="5"/>
  <c r="F37" i="5"/>
  <c r="G38" i="5"/>
  <c r="H39" i="5"/>
  <c r="I40" i="5"/>
  <c r="J41" i="5"/>
  <c r="K42" i="5"/>
  <c r="K25" i="5"/>
  <c r="M27" i="5"/>
  <c r="O29" i="5"/>
  <c r="C33" i="5"/>
  <c r="H38" i="5"/>
  <c r="J23" i="5"/>
  <c r="K24" i="5"/>
  <c r="L25" i="5"/>
  <c r="M26" i="5"/>
  <c r="N27" i="5"/>
  <c r="O28" i="5"/>
  <c r="P29" i="5"/>
  <c r="Q30" i="5"/>
  <c r="C32" i="5"/>
  <c r="D33" i="5"/>
  <c r="E34" i="5"/>
  <c r="F35" i="5"/>
  <c r="G36" i="5"/>
  <c r="H37" i="5"/>
  <c r="I38" i="5"/>
  <c r="J39" i="5"/>
  <c r="K40" i="5"/>
  <c r="L41" i="5"/>
  <c r="M42" i="5"/>
  <c r="E23" i="5"/>
  <c r="O33" i="5"/>
  <c r="G37" i="5"/>
  <c r="K23" i="5"/>
  <c r="L24" i="5"/>
  <c r="M25" i="5"/>
  <c r="N26" i="5"/>
  <c r="O27" i="5"/>
  <c r="P28" i="5"/>
  <c r="Q29" i="5"/>
  <c r="C31" i="5"/>
  <c r="D32" i="5"/>
  <c r="E33" i="5"/>
  <c r="F34" i="5"/>
  <c r="G35" i="5"/>
  <c r="H36" i="5"/>
  <c r="I37" i="5"/>
  <c r="J38" i="5"/>
  <c r="K39" i="5"/>
  <c r="L40" i="5"/>
  <c r="M41" i="5"/>
  <c r="N42" i="5"/>
  <c r="L30" i="5"/>
  <c r="L23" i="5"/>
  <c r="M24" i="5"/>
  <c r="N25" i="5"/>
  <c r="O26" i="5"/>
  <c r="P27" i="5"/>
  <c r="Q28" i="5"/>
  <c r="C30" i="5"/>
  <c r="D31" i="5"/>
  <c r="E32" i="5"/>
  <c r="F33" i="5"/>
  <c r="G34" i="5"/>
  <c r="H35" i="5"/>
  <c r="I36" i="5"/>
  <c r="J37" i="5"/>
  <c r="K38" i="5"/>
  <c r="L39" i="5"/>
  <c r="M40" i="5"/>
  <c r="N41" i="5"/>
  <c r="O42" i="5"/>
  <c r="I27" i="5"/>
  <c r="E39" i="5"/>
  <c r="M23" i="5"/>
  <c r="N24" i="5"/>
  <c r="O25" i="5"/>
  <c r="P26" i="5"/>
  <c r="Q27" i="5"/>
  <c r="C29" i="5"/>
  <c r="D30" i="5"/>
  <c r="E31" i="5"/>
  <c r="F32" i="5"/>
  <c r="G33" i="5"/>
  <c r="H34" i="5"/>
  <c r="I35" i="5"/>
  <c r="J36" i="5"/>
  <c r="K37" i="5"/>
  <c r="L38" i="5"/>
  <c r="M39" i="5"/>
  <c r="N40" i="5"/>
  <c r="O41" i="5"/>
  <c r="P42" i="5"/>
  <c r="M31" i="5"/>
  <c r="F40" i="5"/>
  <c r="T4" i="10"/>
  <c r="U4" i="10"/>
  <c r="V4" i="10"/>
  <c r="J40" i="5"/>
  <c r="N23" i="5"/>
  <c r="O24" i="5"/>
  <c r="P25" i="5"/>
  <c r="Q26" i="5"/>
  <c r="C28" i="5"/>
  <c r="D29" i="5"/>
  <c r="E30" i="5"/>
  <c r="F31" i="5"/>
  <c r="G32" i="5"/>
  <c r="H33" i="5"/>
  <c r="I34" i="5"/>
  <c r="J35" i="5"/>
  <c r="K36" i="5"/>
  <c r="L37" i="5"/>
  <c r="M38" i="5"/>
  <c r="N39" i="5"/>
  <c r="O40" i="5"/>
  <c r="P41" i="5"/>
  <c r="Q42" i="5"/>
  <c r="G25" i="5"/>
  <c r="P34" i="5"/>
  <c r="K41" i="5"/>
  <c r="O23" i="5"/>
  <c r="P24" i="5"/>
  <c r="Q25" i="5"/>
  <c r="C27" i="5"/>
  <c r="D28" i="5"/>
  <c r="E29" i="5"/>
  <c r="F30" i="5"/>
  <c r="G31" i="5"/>
  <c r="H32" i="5"/>
  <c r="I33" i="5"/>
  <c r="J34" i="5"/>
  <c r="K35" i="5"/>
  <c r="L36" i="5"/>
  <c r="M37" i="5"/>
  <c r="N38" i="5"/>
  <c r="O39" i="5"/>
  <c r="P40" i="5"/>
  <c r="Q41" i="5"/>
  <c r="J28" i="5"/>
  <c r="G41" i="5"/>
  <c r="F36" i="5"/>
  <c r="P23" i="5"/>
  <c r="Q24" i="5"/>
  <c r="C26" i="5"/>
  <c r="D27" i="5"/>
  <c r="E28" i="5"/>
  <c r="F29" i="5"/>
  <c r="G30" i="5"/>
  <c r="H31" i="5"/>
  <c r="I32" i="5"/>
  <c r="J33" i="5"/>
  <c r="K34" i="5"/>
  <c r="L35" i="5"/>
  <c r="M36" i="5"/>
  <c r="N37" i="5"/>
  <c r="O38" i="5"/>
  <c r="P39" i="5"/>
  <c r="Q40" i="5"/>
  <c r="C42" i="5"/>
  <c r="F24" i="5"/>
  <c r="Q35" i="5"/>
  <c r="Q23" i="5"/>
  <c r="C25" i="5"/>
  <c r="D26" i="5"/>
  <c r="E27" i="5"/>
  <c r="F28" i="5"/>
  <c r="G29" i="5"/>
  <c r="H30" i="5"/>
  <c r="I31" i="5"/>
  <c r="J32" i="5"/>
  <c r="K33" i="5"/>
  <c r="L34" i="5"/>
  <c r="M35" i="5"/>
  <c r="N36" i="5"/>
  <c r="O37" i="5"/>
  <c r="P38" i="5"/>
  <c r="Q39" i="5"/>
  <c r="C41" i="5"/>
  <c r="D42" i="5"/>
  <c r="H26" i="5"/>
  <c r="C37" i="5"/>
  <c r="L42" i="5"/>
  <c r="C24" i="5"/>
  <c r="D25" i="5"/>
  <c r="E26" i="5"/>
  <c r="F27" i="5"/>
  <c r="G28" i="5"/>
  <c r="H29" i="5"/>
  <c r="I30" i="5"/>
  <c r="J31" i="5"/>
  <c r="K32" i="5"/>
  <c r="L33" i="5"/>
  <c r="M34" i="5"/>
  <c r="N35" i="5"/>
  <c r="O36" i="5"/>
  <c r="P37" i="5"/>
  <c r="Q38" i="5"/>
  <c r="C40" i="5"/>
  <c r="D41" i="5"/>
  <c r="E42" i="5"/>
  <c r="N32" i="5"/>
  <c r="H42" i="5"/>
  <c r="I39" i="5"/>
  <c r="C23" i="5"/>
  <c r="D24" i="5"/>
  <c r="E25" i="5"/>
  <c r="F26" i="5"/>
  <c r="G27" i="5"/>
  <c r="H28" i="5"/>
  <c r="I29" i="5"/>
  <c r="J30" i="5"/>
  <c r="K31" i="5"/>
  <c r="L32" i="5"/>
  <c r="M33" i="5"/>
  <c r="N34" i="5"/>
  <c r="O35" i="5"/>
  <c r="P36" i="5"/>
  <c r="Q37" i="5"/>
  <c r="C39" i="5"/>
  <c r="D40" i="5"/>
  <c r="E41" i="5"/>
  <c r="F42" i="5"/>
  <c r="K29" i="5"/>
  <c r="D38" i="5"/>
  <c r="D23" i="5"/>
  <c r="E24" i="5"/>
  <c r="F25" i="5"/>
  <c r="G26" i="5"/>
  <c r="H27" i="5"/>
  <c r="I28" i="5"/>
  <c r="J29" i="5"/>
  <c r="K30" i="5"/>
  <c r="L31" i="5"/>
  <c r="M32" i="5"/>
  <c r="N33" i="5"/>
  <c r="O34" i="5"/>
  <c r="P35" i="5"/>
  <c r="Q36" i="5"/>
  <c r="C38" i="5"/>
  <c r="D39" i="5"/>
  <c r="E40" i="5"/>
  <c r="F41" i="5"/>
  <c r="G42" i="5"/>
  <c r="F23" i="5"/>
  <c r="G24" i="5"/>
  <c r="H25" i="5"/>
  <c r="I26" i="5"/>
  <c r="J27" i="5"/>
  <c r="K28" i="5"/>
  <c r="L29" i="5"/>
  <c r="M30" i="5"/>
  <c r="N31" i="5"/>
  <c r="O32" i="5"/>
  <c r="P33" i="5"/>
  <c r="Q34" i="5"/>
  <c r="C36" i="5"/>
  <c r="D37" i="5"/>
  <c r="E38" i="5"/>
  <c r="F39" i="5"/>
  <c r="G40" i="5"/>
  <c r="H41" i="5"/>
  <c r="I42" i="5"/>
  <c r="J24" i="5"/>
  <c r="N28" i="5"/>
  <c r="Q31" i="5"/>
  <c r="E35" i="5"/>
  <c r="E55" i="5"/>
  <c r="Q51" i="5"/>
  <c r="E56" i="5"/>
  <c r="O53" i="5"/>
  <c r="C57" i="5"/>
  <c r="O72" i="5"/>
  <c r="P58" i="5"/>
  <c r="P59" i="5"/>
  <c r="O44" i="5"/>
  <c r="N60" i="5"/>
  <c r="M45" i="5"/>
  <c r="L61" i="5"/>
  <c r="K62" i="5"/>
  <c r="K47" i="5"/>
  <c r="L48" i="5"/>
  <c r="N68" i="5"/>
  <c r="J49" i="5"/>
  <c r="L69" i="5"/>
  <c r="I50" i="5"/>
  <c r="K70" i="5"/>
  <c r="O43" i="5"/>
  <c r="G52" i="5"/>
  <c r="I88" i="5"/>
  <c r="F54" i="5"/>
  <c r="Q55" i="5"/>
  <c r="M51" i="5"/>
  <c r="F56" i="5"/>
  <c r="N53" i="5"/>
  <c r="Q57" i="5"/>
  <c r="N72" i="5"/>
  <c r="O58" i="5"/>
  <c r="O59" i="5"/>
  <c r="N44" i="5"/>
  <c r="M60" i="5"/>
  <c r="L45" i="5"/>
  <c r="I46" i="5"/>
  <c r="J62" i="5"/>
  <c r="J47" i="5"/>
  <c r="K48" i="5"/>
  <c r="M68" i="5"/>
  <c r="I49" i="5"/>
  <c r="K69" i="5"/>
  <c r="H50" i="5"/>
  <c r="J70" i="5"/>
  <c r="N43" i="5"/>
  <c r="F52" i="5"/>
  <c r="H88" i="5"/>
  <c r="E54" i="5"/>
  <c r="S20" i="2"/>
  <c r="P55" i="5"/>
  <c r="L51" i="5"/>
  <c r="Q56" i="5"/>
  <c r="M53" i="5"/>
  <c r="P57" i="5"/>
  <c r="M72" i="5"/>
  <c r="N58" i="5"/>
  <c r="N59" i="5"/>
  <c r="M44" i="5"/>
  <c r="L60" i="5"/>
  <c r="J61" i="5"/>
  <c r="K46" i="5"/>
  <c r="I62" i="5"/>
  <c r="M47" i="5"/>
  <c r="N48" i="5"/>
  <c r="L68" i="5"/>
  <c r="H49" i="5"/>
  <c r="J69" i="5"/>
  <c r="G50" i="5"/>
  <c r="I70" i="5"/>
  <c r="M43" i="5"/>
  <c r="E52" i="5"/>
  <c r="G88" i="5"/>
  <c r="O55" i="5"/>
  <c r="K51" i="5"/>
  <c r="P56" i="5"/>
  <c r="L53" i="5"/>
  <c r="O57" i="5"/>
  <c r="L72" i="5"/>
  <c r="M58" i="5"/>
  <c r="M59" i="5"/>
  <c r="L44" i="5"/>
  <c r="K60" i="5"/>
  <c r="I61" i="5"/>
  <c r="J46" i="5"/>
  <c r="L62" i="5"/>
  <c r="I47" i="5"/>
  <c r="J48" i="5"/>
  <c r="K68" i="5"/>
  <c r="G49" i="5"/>
  <c r="I69" i="5"/>
  <c r="F50" i="5"/>
  <c r="H70" i="5"/>
  <c r="L43" i="5"/>
  <c r="D52" i="5"/>
  <c r="Q54" i="5"/>
  <c r="N49" i="5"/>
  <c r="N55" i="5"/>
  <c r="J51" i="5"/>
  <c r="O56" i="5"/>
  <c r="K53" i="5"/>
  <c r="N57" i="5"/>
  <c r="K72" i="5"/>
  <c r="L58" i="5"/>
  <c r="L59" i="5"/>
  <c r="K44" i="5"/>
  <c r="I45" i="5"/>
  <c r="H61" i="5"/>
  <c r="L46" i="5"/>
  <c r="H62" i="5"/>
  <c r="H47" i="5"/>
  <c r="I48" i="5"/>
  <c r="J68" i="5"/>
  <c r="F49" i="5"/>
  <c r="H69" i="5"/>
  <c r="E50" i="5"/>
  <c r="G70" i="5"/>
  <c r="K43" i="5"/>
  <c r="C52" i="5"/>
  <c r="C54" i="5"/>
  <c r="M55" i="5"/>
  <c r="I51" i="5"/>
  <c r="N56" i="5"/>
  <c r="J53" i="5"/>
  <c r="M57" i="5"/>
  <c r="J72" i="5"/>
  <c r="K58" i="5"/>
  <c r="K59" i="5"/>
  <c r="I60" i="5"/>
  <c r="H45" i="5"/>
  <c r="K61" i="5"/>
  <c r="H46" i="5"/>
  <c r="G62" i="5"/>
  <c r="G47" i="5"/>
  <c r="H48" i="5"/>
  <c r="I68" i="5"/>
  <c r="E49" i="5"/>
  <c r="G69" i="5"/>
  <c r="D50" i="5"/>
  <c r="F70" i="5"/>
  <c r="J43" i="5"/>
  <c r="M88" i="5"/>
  <c r="D54" i="5"/>
  <c r="M49" i="5"/>
  <c r="L55" i="5"/>
  <c r="H51" i="5"/>
  <c r="M56" i="5"/>
  <c r="I53" i="5"/>
  <c r="L57" i="5"/>
  <c r="I72" i="5"/>
  <c r="J58" i="5"/>
  <c r="J59" i="5"/>
  <c r="H60" i="5"/>
  <c r="K45" i="5"/>
  <c r="G61" i="5"/>
  <c r="G46" i="5"/>
  <c r="F62" i="5"/>
  <c r="F47" i="5"/>
  <c r="G48" i="5"/>
  <c r="H68" i="5"/>
  <c r="D49" i="5"/>
  <c r="F69" i="5"/>
  <c r="C50" i="5"/>
  <c r="E70" i="5"/>
  <c r="Q52" i="5"/>
  <c r="D88" i="5"/>
  <c r="P54" i="5"/>
  <c r="G44" i="5"/>
  <c r="K55" i="5"/>
  <c r="G51" i="5"/>
  <c r="L56" i="5"/>
  <c r="H53" i="5"/>
  <c r="K57" i="5"/>
  <c r="H72" i="5"/>
  <c r="I58" i="5"/>
  <c r="E88" i="5"/>
  <c r="G60" i="5"/>
  <c r="G45" i="5"/>
  <c r="F61" i="5"/>
  <c r="F46" i="5"/>
  <c r="E62" i="5"/>
  <c r="E47" i="5"/>
  <c r="F48" i="5"/>
  <c r="G68" i="5"/>
  <c r="C49" i="5"/>
  <c r="Q50" i="5"/>
  <c r="H43" i="5"/>
  <c r="P52" i="5"/>
  <c r="O54" i="5"/>
  <c r="M78" i="5"/>
  <c r="N78" i="5"/>
  <c r="O78" i="5"/>
  <c r="P78" i="5"/>
  <c r="Q78" i="5"/>
  <c r="C78" i="5"/>
  <c r="D78" i="5"/>
  <c r="E78" i="5"/>
  <c r="F78" i="5"/>
  <c r="G78" i="5"/>
  <c r="H78" i="5"/>
  <c r="L78" i="5"/>
  <c r="I78" i="5"/>
  <c r="J78" i="5"/>
  <c r="K78" i="5"/>
  <c r="K76" i="5"/>
  <c r="L76" i="5"/>
  <c r="M76" i="5"/>
  <c r="N76" i="5"/>
  <c r="O76" i="5"/>
  <c r="P76" i="5"/>
  <c r="Q76" i="5"/>
  <c r="C76" i="5"/>
  <c r="D76" i="5"/>
  <c r="E76" i="5"/>
  <c r="F76" i="5"/>
  <c r="J76" i="5"/>
  <c r="G76" i="5"/>
  <c r="H76" i="5"/>
  <c r="I76" i="5"/>
  <c r="P81" i="5"/>
  <c r="Q81" i="5"/>
  <c r="C81" i="5"/>
  <c r="D81" i="5"/>
  <c r="E81" i="5"/>
  <c r="F81" i="5"/>
  <c r="G81" i="5"/>
  <c r="H81" i="5"/>
  <c r="I81" i="5"/>
  <c r="J81" i="5"/>
  <c r="K81" i="5"/>
  <c r="O81" i="5"/>
  <c r="L81" i="5"/>
  <c r="M81" i="5"/>
  <c r="N81" i="5"/>
  <c r="H89" i="5"/>
  <c r="I89" i="5"/>
  <c r="J89" i="5"/>
  <c r="K89" i="5"/>
  <c r="L89" i="5"/>
  <c r="M89" i="5"/>
  <c r="O89" i="5"/>
  <c r="Q89" i="5"/>
  <c r="C89" i="5"/>
  <c r="G89" i="5"/>
  <c r="D89" i="5"/>
  <c r="E89" i="5"/>
  <c r="F89" i="5"/>
  <c r="N89" i="5"/>
  <c r="P89" i="5"/>
  <c r="N79" i="5"/>
  <c r="O79" i="5"/>
  <c r="P79" i="5"/>
  <c r="Q79" i="5"/>
  <c r="C79" i="5"/>
  <c r="D79" i="5"/>
  <c r="E79" i="5"/>
  <c r="F79" i="5"/>
  <c r="G79" i="5"/>
  <c r="H79" i="5"/>
  <c r="I79" i="5"/>
  <c r="M79" i="5"/>
  <c r="J79" i="5"/>
  <c r="K79" i="5"/>
  <c r="L79" i="5"/>
  <c r="N63" i="5"/>
  <c r="O63" i="5"/>
  <c r="P63" i="5"/>
  <c r="Q63" i="5"/>
  <c r="C63" i="5"/>
  <c r="D63" i="5"/>
  <c r="E63" i="5"/>
  <c r="F63" i="5"/>
  <c r="G63" i="5"/>
  <c r="H63" i="5"/>
  <c r="I63" i="5"/>
  <c r="M63" i="5"/>
  <c r="K63" i="5"/>
  <c r="L63" i="5"/>
  <c r="J63" i="5"/>
  <c r="H73" i="5"/>
  <c r="I73" i="5"/>
  <c r="J73" i="5"/>
  <c r="K73" i="5"/>
  <c r="L73" i="5"/>
  <c r="M73" i="5"/>
  <c r="N73" i="5"/>
  <c r="O73" i="5"/>
  <c r="P73" i="5"/>
  <c r="Q73" i="5"/>
  <c r="C73" i="5"/>
  <c r="G73" i="5"/>
  <c r="F73" i="5"/>
  <c r="E73" i="5"/>
  <c r="D73" i="5"/>
  <c r="Q82" i="5"/>
  <c r="C82" i="5"/>
  <c r="D82" i="5"/>
  <c r="E82" i="5"/>
  <c r="F82" i="5"/>
  <c r="H82" i="5"/>
  <c r="I82" i="5"/>
  <c r="J82" i="5"/>
  <c r="K82" i="5"/>
  <c r="L82" i="5"/>
  <c r="P82" i="5"/>
  <c r="G82" i="5"/>
  <c r="M82" i="5"/>
  <c r="N82" i="5"/>
  <c r="O82" i="5"/>
  <c r="F87" i="5"/>
  <c r="G87" i="5"/>
  <c r="H87" i="5"/>
  <c r="I87" i="5"/>
  <c r="J87" i="5"/>
  <c r="K87" i="5"/>
  <c r="M87" i="5"/>
  <c r="O87" i="5"/>
  <c r="P87" i="5"/>
  <c r="Q87" i="5"/>
  <c r="E87" i="5"/>
  <c r="C87" i="5"/>
  <c r="N87" i="5"/>
  <c r="D87" i="5"/>
  <c r="L87" i="5"/>
  <c r="C67" i="5"/>
  <c r="D67" i="5"/>
  <c r="E67" i="5"/>
  <c r="F67" i="5"/>
  <c r="G67" i="5"/>
  <c r="H67" i="5"/>
  <c r="I67" i="5"/>
  <c r="J67" i="5"/>
  <c r="K67" i="5"/>
  <c r="L67" i="5"/>
  <c r="M67" i="5"/>
  <c r="Q67" i="5"/>
  <c r="O67" i="5"/>
  <c r="P67" i="5"/>
  <c r="N67" i="5"/>
  <c r="F103" i="5"/>
  <c r="G103" i="5"/>
  <c r="H103" i="5"/>
  <c r="I103" i="5"/>
  <c r="M103" i="5"/>
  <c r="P103" i="5"/>
  <c r="Q103" i="5"/>
  <c r="E103" i="5"/>
  <c r="C103" i="5"/>
  <c r="L103" i="5"/>
  <c r="N103" i="5"/>
  <c r="K103" i="5"/>
  <c r="O103" i="5"/>
  <c r="J103" i="5"/>
  <c r="D103" i="5"/>
  <c r="C83" i="5"/>
  <c r="D83" i="5"/>
  <c r="E83" i="5"/>
  <c r="F83" i="5"/>
  <c r="G83" i="5"/>
  <c r="I83" i="5"/>
  <c r="J83" i="5"/>
  <c r="K83" i="5"/>
  <c r="L83" i="5"/>
  <c r="M83" i="5"/>
  <c r="Q83" i="5"/>
  <c r="P83" i="5"/>
  <c r="H83" i="5"/>
  <c r="N83" i="5"/>
  <c r="O83" i="5"/>
  <c r="K108" i="5"/>
  <c r="L108" i="5"/>
  <c r="M108" i="5"/>
  <c r="E108" i="5"/>
  <c r="J108" i="5"/>
  <c r="C108" i="5"/>
  <c r="D108" i="5"/>
  <c r="F108" i="5"/>
  <c r="G108" i="5"/>
  <c r="H108" i="5"/>
  <c r="I108" i="5"/>
  <c r="Q108" i="5"/>
  <c r="P108" i="5"/>
  <c r="O108" i="5"/>
  <c r="N108" i="5"/>
  <c r="O64" i="5"/>
  <c r="P64" i="5"/>
  <c r="Q64" i="5"/>
  <c r="C64" i="5"/>
  <c r="D64" i="5"/>
  <c r="E64" i="5"/>
  <c r="F64" i="5"/>
  <c r="G64" i="5"/>
  <c r="H64" i="5"/>
  <c r="I64" i="5"/>
  <c r="J64" i="5"/>
  <c r="N64" i="5"/>
  <c r="K64" i="5"/>
  <c r="L64" i="5"/>
  <c r="M64" i="5"/>
  <c r="M94" i="5"/>
  <c r="N94" i="5"/>
  <c r="O94" i="5"/>
  <c r="P94" i="5"/>
  <c r="Q94" i="5"/>
  <c r="D94" i="5"/>
  <c r="F94" i="5"/>
  <c r="G94" i="5"/>
  <c r="H94" i="5"/>
  <c r="L94" i="5"/>
  <c r="C94" i="5"/>
  <c r="K94" i="5"/>
  <c r="E94" i="5"/>
  <c r="I94" i="5"/>
  <c r="J94" i="5"/>
  <c r="I90" i="5"/>
  <c r="J90" i="5"/>
  <c r="K90" i="5"/>
  <c r="L90" i="5"/>
  <c r="M90" i="5"/>
  <c r="N90" i="5"/>
  <c r="P90" i="5"/>
  <c r="C90" i="5"/>
  <c r="D90" i="5"/>
  <c r="H90" i="5"/>
  <c r="E90" i="5"/>
  <c r="F90" i="5"/>
  <c r="G90" i="5"/>
  <c r="O90" i="5"/>
  <c r="Q90" i="5"/>
  <c r="J91" i="5"/>
  <c r="K91" i="5"/>
  <c r="L91" i="5"/>
  <c r="M91" i="5"/>
  <c r="N91" i="5"/>
  <c r="O91" i="5"/>
  <c r="Q91" i="5"/>
  <c r="C91" i="5"/>
  <c r="D91" i="5"/>
  <c r="E91" i="5"/>
  <c r="I91" i="5"/>
  <c r="G91" i="5"/>
  <c r="H91" i="5"/>
  <c r="F91" i="5"/>
  <c r="P91" i="5"/>
  <c r="O80" i="5"/>
  <c r="P80" i="5"/>
  <c r="Q80" i="5"/>
  <c r="C80" i="5"/>
  <c r="D80" i="5"/>
  <c r="E80" i="5"/>
  <c r="F80" i="5"/>
  <c r="G80" i="5"/>
  <c r="H80" i="5"/>
  <c r="I80" i="5"/>
  <c r="J80" i="5"/>
  <c r="N80" i="5"/>
  <c r="L80" i="5"/>
  <c r="M80" i="5"/>
  <c r="K80" i="5"/>
  <c r="P65" i="5"/>
  <c r="Q65" i="5"/>
  <c r="C65" i="5"/>
  <c r="D65" i="5"/>
  <c r="E65" i="5"/>
  <c r="F65" i="5"/>
  <c r="G65" i="5"/>
  <c r="H65" i="5"/>
  <c r="I65" i="5"/>
  <c r="J65" i="5"/>
  <c r="K65" i="5"/>
  <c r="O65" i="5"/>
  <c r="L65" i="5"/>
  <c r="M65" i="5"/>
  <c r="N65" i="5"/>
  <c r="L77" i="5"/>
  <c r="M77" i="5"/>
  <c r="N77" i="5"/>
  <c r="O77" i="5"/>
  <c r="P77" i="5"/>
  <c r="Q77" i="5"/>
  <c r="C77" i="5"/>
  <c r="D77" i="5"/>
  <c r="E77" i="5"/>
  <c r="F77" i="5"/>
  <c r="G77" i="5"/>
  <c r="K77" i="5"/>
  <c r="H77" i="5"/>
  <c r="I77" i="5"/>
  <c r="J77" i="5"/>
  <c r="Q66" i="5"/>
  <c r="C66" i="5"/>
  <c r="D66" i="5"/>
  <c r="E66" i="5"/>
  <c r="F66" i="5"/>
  <c r="G66" i="5"/>
  <c r="H66" i="5"/>
  <c r="I66" i="5"/>
  <c r="J66" i="5"/>
  <c r="K66" i="5"/>
  <c r="L66" i="5"/>
  <c r="P66" i="5"/>
  <c r="M66" i="5"/>
  <c r="N66" i="5"/>
  <c r="O66" i="5"/>
  <c r="J75" i="5"/>
  <c r="K75" i="5"/>
  <c r="L75" i="5"/>
  <c r="M75" i="5"/>
  <c r="N75" i="5"/>
  <c r="O75" i="5"/>
  <c r="P75" i="5"/>
  <c r="Q75" i="5"/>
  <c r="C75" i="5"/>
  <c r="D75" i="5"/>
  <c r="E75" i="5"/>
  <c r="I75" i="5"/>
  <c r="F75" i="5"/>
  <c r="G75" i="5"/>
  <c r="H75" i="5"/>
  <c r="K92" i="5"/>
  <c r="L92" i="5"/>
  <c r="M92" i="5"/>
  <c r="N92" i="5"/>
  <c r="O92" i="5"/>
  <c r="P92" i="5"/>
  <c r="D92" i="5"/>
  <c r="E92" i="5"/>
  <c r="F92" i="5"/>
  <c r="J92" i="5"/>
  <c r="G92" i="5"/>
  <c r="H92" i="5"/>
  <c r="I92" i="5"/>
  <c r="Q92" i="5"/>
  <c r="C92" i="5"/>
  <c r="F71" i="5"/>
  <c r="G71" i="5"/>
  <c r="H71" i="5"/>
  <c r="I71" i="5"/>
  <c r="J71" i="5"/>
  <c r="K71" i="5"/>
  <c r="L71" i="5"/>
  <c r="M71" i="5"/>
  <c r="N71" i="5"/>
  <c r="O71" i="5"/>
  <c r="P71" i="5"/>
  <c r="Q71" i="5"/>
  <c r="E71" i="5"/>
  <c r="C71" i="5"/>
  <c r="D71" i="5"/>
  <c r="I74" i="5"/>
  <c r="J74" i="5"/>
  <c r="K74" i="5"/>
  <c r="L74" i="5"/>
  <c r="M74" i="5"/>
  <c r="N74" i="5"/>
  <c r="O74" i="5"/>
  <c r="P74" i="5"/>
  <c r="Q74" i="5"/>
  <c r="C74" i="5"/>
  <c r="D74" i="5"/>
  <c r="H74" i="5"/>
  <c r="E74" i="5"/>
  <c r="G74" i="5"/>
  <c r="F74" i="5"/>
  <c r="B100" i="5"/>
  <c r="B95" i="5"/>
  <c r="B112" i="5"/>
  <c r="B98" i="5"/>
  <c r="B101" i="5"/>
  <c r="B99" i="5"/>
  <c r="B102" i="5"/>
  <c r="B86" i="5"/>
  <c r="B85" i="5"/>
  <c r="B97" i="5"/>
  <c r="B84" i="5"/>
  <c r="B110" i="5"/>
  <c r="B128" i="5"/>
  <c r="B114" i="5"/>
  <c r="B111" i="5"/>
  <c r="T93" i="1"/>
  <c r="T94" i="1"/>
  <c r="T95" i="1"/>
  <c r="T96" i="1"/>
  <c r="T89" i="1"/>
  <c r="T97" i="1"/>
  <c r="T82" i="1"/>
  <c r="T98" i="1"/>
  <c r="T83" i="1"/>
  <c r="T99" i="1"/>
  <c r="T84" i="1"/>
  <c r="T100" i="1"/>
  <c r="T85" i="1"/>
  <c r="T101" i="1"/>
  <c r="T86" i="1"/>
  <c r="T87" i="1"/>
  <c r="T88" i="1"/>
  <c r="T90" i="1"/>
  <c r="S4" i="2"/>
  <c r="T27" i="1"/>
  <c r="T28" i="1"/>
  <c r="T29" i="1"/>
  <c r="T30" i="1"/>
  <c r="T31" i="1"/>
  <c r="T32" i="1"/>
  <c r="T33" i="1"/>
  <c r="T34" i="1"/>
  <c r="T35" i="1"/>
  <c r="T36" i="1"/>
  <c r="T37" i="1"/>
  <c r="T22" i="1"/>
  <c r="T38" i="1"/>
  <c r="T25" i="1"/>
  <c r="T23" i="1"/>
  <c r="T39" i="1"/>
  <c r="T41" i="1"/>
  <c r="T24" i="1"/>
  <c r="T40" i="1"/>
  <c r="T26" i="1"/>
  <c r="S8" i="2"/>
  <c r="T109" i="1"/>
  <c r="T117" i="1"/>
  <c r="T103" i="1"/>
  <c r="T119" i="1"/>
  <c r="T104" i="1"/>
  <c r="T120" i="1"/>
  <c r="T106" i="1"/>
  <c r="AI6" i="5"/>
  <c r="AI12" i="5"/>
  <c r="T11" i="1"/>
  <c r="T2" i="1"/>
  <c r="T3" i="1"/>
  <c r="T4" i="1"/>
  <c r="T5" i="1"/>
  <c r="T6" i="1"/>
  <c r="T7" i="1"/>
  <c r="T8" i="1"/>
  <c r="T9" i="1"/>
  <c r="T10" i="1"/>
  <c r="S3" i="2"/>
  <c r="T12" i="1"/>
  <c r="T13" i="1"/>
  <c r="T14" i="1"/>
  <c r="T15" i="1"/>
  <c r="T16" i="1"/>
  <c r="T17" i="1"/>
  <c r="T18" i="1"/>
  <c r="T19" i="1"/>
  <c r="T20" i="1"/>
  <c r="T21" i="1"/>
  <c r="T43" i="1"/>
  <c r="T59" i="1"/>
  <c r="T57" i="1"/>
  <c r="T44" i="1"/>
  <c r="T60" i="1"/>
  <c r="T45" i="1"/>
  <c r="T61" i="1"/>
  <c r="T46" i="1"/>
  <c r="T47" i="1"/>
  <c r="T48" i="1"/>
  <c r="T49" i="1"/>
  <c r="T50" i="1"/>
  <c r="T51" i="1"/>
  <c r="T52" i="1"/>
  <c r="T53" i="1"/>
  <c r="T54" i="1"/>
  <c r="T55" i="1"/>
  <c r="T56" i="1"/>
  <c r="T42" i="1"/>
  <c r="T58" i="1"/>
  <c r="S6" i="2"/>
  <c r="T75" i="1"/>
  <c r="T76" i="1"/>
  <c r="T77" i="1"/>
  <c r="T62" i="1"/>
  <c r="T78" i="1"/>
  <c r="T63" i="1"/>
  <c r="T79" i="1"/>
  <c r="T64" i="1"/>
  <c r="T80" i="1"/>
  <c r="T65" i="1"/>
  <c r="T81" i="1"/>
  <c r="T66" i="1"/>
  <c r="T73" i="1"/>
  <c r="T67" i="1"/>
  <c r="T68" i="1"/>
  <c r="T69" i="1"/>
  <c r="T70" i="1"/>
  <c r="T71" i="1"/>
  <c r="T72" i="1"/>
  <c r="T74" i="1"/>
  <c r="S7" i="2"/>
  <c r="S11" i="2"/>
  <c r="S19" i="2"/>
  <c r="T13" i="2"/>
  <c r="S9" i="2"/>
  <c r="T5" i="2"/>
  <c r="T21" i="2"/>
  <c r="T15" i="2"/>
  <c r="S13" i="2"/>
  <c r="S15" i="2"/>
  <c r="AJ6" i="5"/>
  <c r="AJ12" i="5"/>
  <c r="T2" i="2"/>
  <c r="S18" i="2"/>
  <c r="AK6" i="5"/>
  <c r="AK12" i="5"/>
  <c r="S16" i="2"/>
  <c r="S10" i="2"/>
  <c r="S5" i="2"/>
  <c r="S21" i="2"/>
  <c r="S17" i="2"/>
  <c r="S14" i="2"/>
  <c r="S12" i="2"/>
  <c r="S2" i="2"/>
  <c r="S92" i="1"/>
  <c r="T92" i="1"/>
  <c r="S105" i="1"/>
  <c r="T105" i="1"/>
  <c r="S139" i="1"/>
  <c r="T139" i="1"/>
  <c r="S123" i="1"/>
  <c r="T123" i="1"/>
  <c r="S110" i="1"/>
  <c r="T110" i="1"/>
  <c r="S102" i="1"/>
  <c r="T102" i="1"/>
  <c r="S115" i="1"/>
  <c r="T115" i="1"/>
  <c r="S113" i="1"/>
  <c r="T113" i="1"/>
  <c r="S118" i="1"/>
  <c r="T118" i="1"/>
  <c r="S91" i="1"/>
  <c r="T91" i="1"/>
  <c r="S129" i="1"/>
  <c r="T129" i="1"/>
  <c r="S121" i="1"/>
  <c r="T121" i="1"/>
  <c r="S137" i="1"/>
  <c r="T137" i="1"/>
  <c r="S107" i="1"/>
  <c r="T107" i="1"/>
  <c r="S126" i="1"/>
  <c r="T126" i="1"/>
  <c r="S114" i="1"/>
  <c r="T114" i="1"/>
  <c r="S140" i="1"/>
  <c r="T140" i="1"/>
  <c r="S124" i="1"/>
  <c r="T124" i="1"/>
  <c r="S108" i="1"/>
  <c r="T108" i="1"/>
  <c r="S116" i="1"/>
  <c r="T116" i="1"/>
  <c r="B107" i="5"/>
  <c r="B109" i="5"/>
  <c r="B93" i="5"/>
  <c r="B123" i="5"/>
  <c r="U42" i="1"/>
  <c r="V42" i="1"/>
  <c r="U22" i="1"/>
  <c r="V22" i="1"/>
  <c r="AD4" i="10"/>
  <c r="AE4" i="10"/>
  <c r="AF4" i="10"/>
  <c r="AG4" i="10"/>
  <c r="AH4" i="10"/>
  <c r="AF5" i="10"/>
  <c r="Q5" i="10"/>
  <c r="R5" i="10"/>
  <c r="AD6" i="10"/>
  <c r="AE6" i="10"/>
  <c r="AG6" i="10"/>
  <c r="Q6" i="10"/>
  <c r="R6" i="10"/>
  <c r="R13" i="5"/>
  <c r="T3" i="10"/>
  <c r="U3" i="10"/>
  <c r="V3" i="10"/>
  <c r="AH6" i="10"/>
  <c r="AF6" i="10"/>
  <c r="AD5" i="10"/>
  <c r="AE5" i="10"/>
  <c r="AG5" i="10"/>
  <c r="AH5" i="10"/>
  <c r="AF3" i="10"/>
  <c r="AG3" i="10"/>
  <c r="AH3" i="10"/>
  <c r="AD3" i="10"/>
  <c r="AE3" i="10"/>
  <c r="U82" i="1"/>
  <c r="V82" i="1"/>
  <c r="R23" i="5"/>
  <c r="U102" i="1"/>
  <c r="V102" i="1"/>
  <c r="U62" i="1"/>
  <c r="V62" i="1"/>
  <c r="R63" i="5"/>
  <c r="R43" i="5"/>
  <c r="R83" i="5"/>
  <c r="Z3" i="2"/>
  <c r="AB4" i="2"/>
  <c r="AD5" i="2"/>
  <c r="AF6" i="2"/>
  <c r="AL3" i="2"/>
  <c r="Y2" i="2"/>
  <c r="AA3" i="2"/>
  <c r="AC4" i="2"/>
  <c r="AE5" i="2"/>
  <c r="AG6" i="2"/>
  <c r="Z2" i="2"/>
  <c r="AB3" i="2"/>
  <c r="AD4" i="2"/>
  <c r="AF5" i="2"/>
  <c r="AH6" i="2"/>
  <c r="X2" i="2"/>
  <c r="AJ2" i="2"/>
  <c r="AA2" i="2"/>
  <c r="AC3" i="2"/>
  <c r="AE4" i="2"/>
  <c r="AG5" i="2"/>
  <c r="AI6" i="2"/>
  <c r="Z5" i="2"/>
  <c r="X3" i="2"/>
  <c r="AB2" i="2"/>
  <c r="AD3" i="2"/>
  <c r="AF4" i="2"/>
  <c r="AH5" i="2"/>
  <c r="AJ6" i="2"/>
  <c r="AC2" i="2"/>
  <c r="AE3" i="2"/>
  <c r="AG4" i="2"/>
  <c r="AI5" i="2"/>
  <c r="AK6" i="2"/>
  <c r="AB6" i="2"/>
  <c r="AD2" i="2"/>
  <c r="AF3" i="2"/>
  <c r="AH4" i="2"/>
  <c r="AJ5" i="2"/>
  <c r="AL6" i="2"/>
  <c r="AE2" i="2"/>
  <c r="AG3" i="2"/>
  <c r="AI4" i="2"/>
  <c r="AK5" i="2"/>
  <c r="X4" i="2"/>
  <c r="AF2" i="2"/>
  <c r="AH3" i="2"/>
  <c r="AJ4" i="2"/>
  <c r="AL5" i="2"/>
  <c r="X5" i="2"/>
  <c r="AG2" i="2"/>
  <c r="AI3" i="2"/>
  <c r="AK4" i="2"/>
  <c r="Y6" i="2"/>
  <c r="X6" i="2"/>
  <c r="AH2" i="2"/>
  <c r="AJ3" i="2"/>
  <c r="AL4" i="2"/>
  <c r="Z6" i="2"/>
  <c r="AI2" i="2"/>
  <c r="AK3" i="2"/>
  <c r="Y5" i="2"/>
  <c r="AA6" i="2"/>
  <c r="AK2" i="2"/>
  <c r="Y4" i="2"/>
  <c r="AA5" i="2"/>
  <c r="AC6" i="2"/>
  <c r="AL2" i="2"/>
  <c r="Z4" i="2"/>
  <c r="AB5" i="2"/>
  <c r="AD6" i="2"/>
  <c r="Y3" i="2"/>
  <c r="AA4" i="2"/>
  <c r="AC5" i="2"/>
  <c r="AE6" i="2"/>
  <c r="N95" i="5"/>
  <c r="O95" i="5"/>
  <c r="P95" i="5"/>
  <c r="Q95" i="5"/>
  <c r="C95" i="5"/>
  <c r="E95" i="5"/>
  <c r="G95" i="5"/>
  <c r="H95" i="5"/>
  <c r="I95" i="5"/>
  <c r="M95" i="5"/>
  <c r="K95" i="5"/>
  <c r="L95" i="5"/>
  <c r="D95" i="5"/>
  <c r="J95" i="5"/>
  <c r="F95" i="5"/>
  <c r="T6" i="10"/>
  <c r="U6" i="10"/>
  <c r="V6" i="10"/>
  <c r="J107" i="5"/>
  <c r="K107" i="5"/>
  <c r="L107" i="5"/>
  <c r="Q107" i="5"/>
  <c r="D107" i="5"/>
  <c r="I107" i="5"/>
  <c r="N107" i="5"/>
  <c r="O107" i="5"/>
  <c r="P107" i="5"/>
  <c r="F107" i="5"/>
  <c r="G107" i="5"/>
  <c r="M107" i="5"/>
  <c r="C107" i="5"/>
  <c r="E107" i="5"/>
  <c r="H107" i="5"/>
  <c r="N111" i="5"/>
  <c r="O111" i="5"/>
  <c r="P111" i="5"/>
  <c r="M111" i="5"/>
  <c r="C111" i="5"/>
  <c r="D111" i="5"/>
  <c r="E111" i="5"/>
  <c r="F111" i="5"/>
  <c r="G111" i="5"/>
  <c r="H111" i="5"/>
  <c r="I111" i="5"/>
  <c r="J111" i="5"/>
  <c r="K111" i="5"/>
  <c r="L111" i="5"/>
  <c r="Q111" i="5"/>
  <c r="L93" i="5"/>
  <c r="M93" i="5"/>
  <c r="N93" i="5"/>
  <c r="O93" i="5"/>
  <c r="P93" i="5"/>
  <c r="Q93" i="5"/>
  <c r="C93" i="5"/>
  <c r="E93" i="5"/>
  <c r="F93" i="5"/>
  <c r="G93" i="5"/>
  <c r="K93" i="5"/>
  <c r="D93" i="5"/>
  <c r="H93" i="5"/>
  <c r="I93" i="5"/>
  <c r="J93" i="5"/>
  <c r="Q114" i="5"/>
  <c r="C114" i="5"/>
  <c r="P114" i="5"/>
  <c r="D114" i="5"/>
  <c r="E114" i="5"/>
  <c r="F114" i="5"/>
  <c r="G114" i="5"/>
  <c r="H114" i="5"/>
  <c r="I114" i="5"/>
  <c r="M114" i="5"/>
  <c r="N114" i="5"/>
  <c r="L114" i="5"/>
  <c r="J114" i="5"/>
  <c r="K114" i="5"/>
  <c r="O114" i="5"/>
  <c r="L109" i="5"/>
  <c r="M109" i="5"/>
  <c r="N109" i="5"/>
  <c r="C109" i="5"/>
  <c r="F109" i="5"/>
  <c r="K109" i="5"/>
  <c r="H109" i="5"/>
  <c r="I109" i="5"/>
  <c r="J109" i="5"/>
  <c r="O109" i="5"/>
  <c r="P109" i="5"/>
  <c r="Q109" i="5"/>
  <c r="D109" i="5"/>
  <c r="G109" i="5"/>
  <c r="E109" i="5"/>
  <c r="C100" i="5"/>
  <c r="D100" i="5"/>
  <c r="E100" i="5"/>
  <c r="F100" i="5"/>
  <c r="G100" i="5"/>
  <c r="J100" i="5"/>
  <c r="L100" i="5"/>
  <c r="M100" i="5"/>
  <c r="N100" i="5"/>
  <c r="H100" i="5"/>
  <c r="I100" i="5"/>
  <c r="Q100" i="5"/>
  <c r="P100" i="5"/>
  <c r="K100" i="5"/>
  <c r="O100" i="5"/>
  <c r="H128" i="5"/>
  <c r="I128" i="5"/>
  <c r="J128" i="5"/>
  <c r="K128" i="5"/>
  <c r="L128" i="5"/>
  <c r="M128" i="5"/>
  <c r="N128" i="5"/>
  <c r="O128" i="5"/>
  <c r="P128" i="5"/>
  <c r="D128" i="5"/>
  <c r="E128" i="5"/>
  <c r="G128" i="5"/>
  <c r="C128" i="5"/>
  <c r="F128" i="5"/>
  <c r="Q128" i="5"/>
  <c r="M110" i="5"/>
  <c r="N110" i="5"/>
  <c r="O110" i="5"/>
  <c r="D110" i="5"/>
  <c r="L110" i="5"/>
  <c r="C110" i="5"/>
  <c r="E110" i="5"/>
  <c r="F110" i="5"/>
  <c r="J110" i="5"/>
  <c r="K110" i="5"/>
  <c r="Q110" i="5"/>
  <c r="I110" i="5"/>
  <c r="P110" i="5"/>
  <c r="G110" i="5"/>
  <c r="H110" i="5"/>
  <c r="C84" i="5"/>
  <c r="D84" i="5"/>
  <c r="E84" i="5"/>
  <c r="F84" i="5"/>
  <c r="G84" i="5"/>
  <c r="H84" i="5"/>
  <c r="J84" i="5"/>
  <c r="K84" i="5"/>
  <c r="L84" i="5"/>
  <c r="M84" i="5"/>
  <c r="N84" i="5"/>
  <c r="Q84" i="5"/>
  <c r="I84" i="5"/>
  <c r="P84" i="5"/>
  <c r="O84" i="5"/>
  <c r="P97" i="5"/>
  <c r="Q97" i="5"/>
  <c r="C97" i="5"/>
  <c r="D97" i="5"/>
  <c r="E97" i="5"/>
  <c r="G97" i="5"/>
  <c r="I97" i="5"/>
  <c r="J97" i="5"/>
  <c r="K97" i="5"/>
  <c r="O97" i="5"/>
  <c r="F97" i="5"/>
  <c r="H97" i="5"/>
  <c r="L97" i="5"/>
  <c r="M97" i="5"/>
  <c r="N97" i="5"/>
  <c r="D85" i="5"/>
  <c r="E85" i="5"/>
  <c r="F85" i="5"/>
  <c r="G85" i="5"/>
  <c r="H85" i="5"/>
  <c r="I85" i="5"/>
  <c r="K85" i="5"/>
  <c r="L85" i="5"/>
  <c r="M85" i="5"/>
  <c r="N85" i="5"/>
  <c r="O85" i="5"/>
  <c r="C85" i="5"/>
  <c r="J85" i="5"/>
  <c r="P85" i="5"/>
  <c r="Q85" i="5"/>
  <c r="C123" i="5"/>
  <c r="D123" i="5"/>
  <c r="E123" i="5"/>
  <c r="F123" i="5"/>
  <c r="G123" i="5"/>
  <c r="H123" i="5"/>
  <c r="I123" i="5"/>
  <c r="J123" i="5"/>
  <c r="K123" i="5"/>
  <c r="O123" i="5"/>
  <c r="P123" i="5"/>
  <c r="N123" i="5"/>
  <c r="Q123" i="5"/>
  <c r="L123" i="5"/>
  <c r="M123" i="5"/>
  <c r="O96" i="5"/>
  <c r="P96" i="5"/>
  <c r="Q96" i="5"/>
  <c r="C96" i="5"/>
  <c r="D96" i="5"/>
  <c r="F96" i="5"/>
  <c r="Q7" i="10"/>
  <c r="R7" i="10"/>
  <c r="H96" i="5"/>
  <c r="AD7" i="10"/>
  <c r="I96" i="5"/>
  <c r="J96" i="5"/>
  <c r="N96" i="5"/>
  <c r="E96" i="5"/>
  <c r="G96" i="5"/>
  <c r="K96" i="5"/>
  <c r="L96" i="5"/>
  <c r="M96" i="5"/>
  <c r="O112" i="5"/>
  <c r="P112" i="5"/>
  <c r="Q112" i="5"/>
  <c r="N112" i="5"/>
  <c r="H112" i="5"/>
  <c r="I112" i="5"/>
  <c r="J112" i="5"/>
  <c r="K112" i="5"/>
  <c r="L112" i="5"/>
  <c r="M112" i="5"/>
  <c r="D112" i="5"/>
  <c r="E112" i="5"/>
  <c r="G112" i="5"/>
  <c r="C112" i="5"/>
  <c r="F112" i="5"/>
  <c r="E86" i="5"/>
  <c r="F86" i="5"/>
  <c r="G86" i="5"/>
  <c r="H86" i="5"/>
  <c r="I86" i="5"/>
  <c r="J86" i="5"/>
  <c r="L86" i="5"/>
  <c r="N86" i="5"/>
  <c r="O86" i="5"/>
  <c r="P86" i="5"/>
  <c r="D86" i="5"/>
  <c r="C86" i="5"/>
  <c r="K86" i="5"/>
  <c r="M86" i="5"/>
  <c r="Q86" i="5"/>
  <c r="E102" i="5"/>
  <c r="Z7" i="2"/>
  <c r="F102" i="5"/>
  <c r="AA7" i="2"/>
  <c r="G102" i="5"/>
  <c r="R103" i="5"/>
  <c r="H102" i="5"/>
  <c r="AC7" i="2"/>
  <c r="L102" i="5"/>
  <c r="AG7" i="2"/>
  <c r="N102" i="5"/>
  <c r="AI7" i="2"/>
  <c r="O102" i="5"/>
  <c r="AJ7" i="2"/>
  <c r="P102" i="5"/>
  <c r="AK7" i="2"/>
  <c r="D102" i="5"/>
  <c r="Y7" i="2"/>
  <c r="C102" i="5"/>
  <c r="X7" i="2"/>
  <c r="I102" i="5"/>
  <c r="AD7" i="2"/>
  <c r="J102" i="5"/>
  <c r="AE7" i="2"/>
  <c r="K102" i="5"/>
  <c r="AF7" i="2"/>
  <c r="M102" i="5"/>
  <c r="AH7" i="2"/>
  <c r="Q102" i="5"/>
  <c r="AL7" i="2"/>
  <c r="C99" i="5"/>
  <c r="D99" i="5"/>
  <c r="E99" i="5"/>
  <c r="F99" i="5"/>
  <c r="I99" i="5"/>
  <c r="K99" i="5"/>
  <c r="L99" i="5"/>
  <c r="M99" i="5"/>
  <c r="Q99" i="5"/>
  <c r="G99" i="5"/>
  <c r="H99" i="5"/>
  <c r="J99" i="5"/>
  <c r="N99" i="5"/>
  <c r="O99" i="5"/>
  <c r="P99" i="5"/>
  <c r="D101" i="5"/>
  <c r="E101" i="5"/>
  <c r="F101" i="5"/>
  <c r="G101" i="5"/>
  <c r="H101" i="5"/>
  <c r="K101" i="5"/>
  <c r="M101" i="5"/>
  <c r="N101" i="5"/>
  <c r="O101" i="5"/>
  <c r="C101" i="5"/>
  <c r="P101" i="5"/>
  <c r="Q101" i="5"/>
  <c r="I101" i="5"/>
  <c r="L101" i="5"/>
  <c r="J101" i="5"/>
  <c r="Q98" i="5"/>
  <c r="C98" i="5"/>
  <c r="D98" i="5"/>
  <c r="E98" i="5"/>
  <c r="F98" i="5"/>
  <c r="H98" i="5"/>
  <c r="J98" i="5"/>
  <c r="K98" i="5"/>
  <c r="L98" i="5"/>
  <c r="P98" i="5"/>
  <c r="O98" i="5"/>
  <c r="G98" i="5"/>
  <c r="I98" i="5"/>
  <c r="N98" i="5"/>
  <c r="M98" i="5"/>
  <c r="B122" i="5"/>
  <c r="B121" i="5"/>
  <c r="B104" i="5"/>
  <c r="B105" i="5"/>
  <c r="B131" i="5"/>
  <c r="B134" i="5"/>
  <c r="B148" i="5"/>
  <c r="B130" i="5"/>
  <c r="B117" i="5"/>
  <c r="B116" i="5"/>
  <c r="B106" i="5"/>
  <c r="B119" i="5"/>
  <c r="B118" i="5"/>
  <c r="B132" i="5"/>
  <c r="B115" i="5"/>
  <c r="B120" i="5"/>
  <c r="S135" i="1"/>
  <c r="T135" i="1"/>
  <c r="S122" i="1"/>
  <c r="T122" i="1"/>
  <c r="U122" i="1"/>
  <c r="V122" i="1"/>
  <c r="S134" i="1"/>
  <c r="T134" i="1"/>
  <c r="S138" i="1"/>
  <c r="T138" i="1"/>
  <c r="S141" i="1"/>
  <c r="T141" i="1"/>
  <c r="S125" i="1"/>
  <c r="T125" i="1"/>
  <c r="S157" i="1"/>
  <c r="T157" i="1"/>
  <c r="S128" i="1"/>
  <c r="T128" i="1"/>
  <c r="S144" i="1"/>
  <c r="T144" i="1"/>
  <c r="S112" i="1"/>
  <c r="T112" i="1"/>
  <c r="S160" i="1"/>
  <c r="T160" i="1"/>
  <c r="S146" i="1"/>
  <c r="T146" i="1"/>
  <c r="S127" i="1"/>
  <c r="T127" i="1"/>
  <c r="S111" i="1"/>
  <c r="T111" i="1"/>
  <c r="S130" i="1"/>
  <c r="T130" i="1"/>
  <c r="S143" i="1"/>
  <c r="T143" i="1"/>
  <c r="S159" i="1"/>
  <c r="T159" i="1"/>
  <c r="S136" i="1"/>
  <c r="T136" i="1"/>
  <c r="S149" i="1"/>
  <c r="T149" i="1"/>
  <c r="S133" i="1"/>
  <c r="T133" i="1"/>
  <c r="B143" i="5"/>
  <c r="B113" i="5"/>
  <c r="B129" i="5"/>
  <c r="B127" i="5"/>
  <c r="AJ4" i="10"/>
  <c r="AM4" i="10"/>
  <c r="AJ5" i="10"/>
  <c r="AM5" i="10"/>
  <c r="AJ6" i="10"/>
  <c r="AM6" i="10"/>
  <c r="AJ3" i="10"/>
  <c r="AP4" i="10"/>
  <c r="AK4" i="10"/>
  <c r="AE7" i="10"/>
  <c r="AF7" i="10"/>
  <c r="AG7" i="10"/>
  <c r="AH7" i="10"/>
  <c r="AH19" i="2"/>
  <c r="AJ22" i="2"/>
  <c r="AG21" i="2"/>
  <c r="AC19" i="2"/>
  <c r="AK18" i="2"/>
  <c r="AJ20" i="2"/>
  <c r="AI22" i="2"/>
  <c r="AD20" i="2"/>
  <c r="AD22" i="2"/>
  <c r="AF18" i="2"/>
  <c r="AH21" i="2"/>
  <c r="AE20" i="2"/>
  <c r="AL19" i="2"/>
  <c r="AF20" i="2"/>
  <c r="AL18" i="2"/>
  <c r="AK20" i="2"/>
  <c r="AD19" i="2"/>
  <c r="AE22" i="2"/>
  <c r="AI19" i="2"/>
  <c r="AK22" i="2"/>
  <c r="AJ18" i="2"/>
  <c r="AC21" i="2"/>
  <c r="AB7" i="2"/>
  <c r="AG18" i="2"/>
  <c r="AI21" i="2"/>
  <c r="AL22" i="2"/>
  <c r="AG20" i="2"/>
  <c r="AL20" i="2"/>
  <c r="AJ21" i="2"/>
  <c r="AE19" i="2"/>
  <c r="AJ19" i="2"/>
  <c r="AH20" i="2"/>
  <c r="AC18" i="2"/>
  <c r="AH18" i="2"/>
  <c r="AF19" i="2"/>
  <c r="AD18" i="2"/>
  <c r="AG22" i="2"/>
  <c r="AF22" i="2"/>
  <c r="AK19" i="2"/>
  <c r="AK21" i="2"/>
  <c r="AE21" i="2"/>
  <c r="AD21" i="2"/>
  <c r="AC22" i="2"/>
  <c r="AI18" i="2"/>
  <c r="AI20" i="2"/>
  <c r="AC20" i="2"/>
  <c r="AG19" i="2"/>
  <c r="AH22" i="2"/>
  <c r="AL21" i="2"/>
  <c r="AE18" i="2"/>
  <c r="AF21" i="2"/>
  <c r="J130" i="5"/>
  <c r="K130" i="5"/>
  <c r="L130" i="5"/>
  <c r="M130" i="5"/>
  <c r="N130" i="5"/>
  <c r="O130" i="5"/>
  <c r="P130" i="5"/>
  <c r="Q130" i="5"/>
  <c r="F130" i="5"/>
  <c r="G130" i="5"/>
  <c r="I130" i="5"/>
  <c r="C130" i="5"/>
  <c r="D130" i="5"/>
  <c r="E130" i="5"/>
  <c r="H130" i="5"/>
  <c r="N118" i="5"/>
  <c r="O118" i="5"/>
  <c r="P118" i="5"/>
  <c r="Q118" i="5"/>
  <c r="C118" i="5"/>
  <c r="D118" i="5"/>
  <c r="E118" i="5"/>
  <c r="F118" i="5"/>
  <c r="J118" i="5"/>
  <c r="K118" i="5"/>
  <c r="M118" i="5"/>
  <c r="G118" i="5"/>
  <c r="Q8" i="10"/>
  <c r="R8" i="10"/>
  <c r="H118" i="5"/>
  <c r="AG8" i="10"/>
  <c r="I118" i="5"/>
  <c r="L118" i="5"/>
  <c r="D117" i="5"/>
  <c r="F117" i="5"/>
  <c r="C117" i="5"/>
  <c r="M117" i="5"/>
  <c r="N117" i="5"/>
  <c r="O117" i="5"/>
  <c r="P117" i="5"/>
  <c r="Q117" i="5"/>
  <c r="I117" i="5"/>
  <c r="J117" i="5"/>
  <c r="L117" i="5"/>
  <c r="E117" i="5"/>
  <c r="G117" i="5"/>
  <c r="T7" i="10"/>
  <c r="U7" i="10"/>
  <c r="V7" i="10"/>
  <c r="H117" i="5"/>
  <c r="K117" i="5"/>
  <c r="I129" i="5"/>
  <c r="J129" i="5"/>
  <c r="K129" i="5"/>
  <c r="L129" i="5"/>
  <c r="M129" i="5"/>
  <c r="N129" i="5"/>
  <c r="O129" i="5"/>
  <c r="P129" i="5"/>
  <c r="Q129" i="5"/>
  <c r="E129" i="5"/>
  <c r="F129" i="5"/>
  <c r="H129" i="5"/>
  <c r="D129" i="5"/>
  <c r="G129" i="5"/>
  <c r="C129" i="5"/>
  <c r="H105" i="5"/>
  <c r="I105" i="5"/>
  <c r="J105" i="5"/>
  <c r="O105" i="5"/>
  <c r="G105" i="5"/>
  <c r="Q105" i="5"/>
  <c r="C105" i="5"/>
  <c r="D105" i="5"/>
  <c r="L105" i="5"/>
  <c r="M105" i="5"/>
  <c r="P105" i="5"/>
  <c r="E105" i="5"/>
  <c r="F105" i="5"/>
  <c r="K105" i="5"/>
  <c r="N105" i="5"/>
  <c r="G104" i="5"/>
  <c r="H104" i="5"/>
  <c r="AC23" i="2"/>
  <c r="I104" i="5"/>
  <c r="AD23" i="2"/>
  <c r="J104" i="5"/>
  <c r="AE23" i="2"/>
  <c r="N104" i="5"/>
  <c r="AI23" i="2"/>
  <c r="Q104" i="5"/>
  <c r="AL23" i="2"/>
  <c r="F104" i="5"/>
  <c r="D104" i="5"/>
  <c r="E104" i="5"/>
  <c r="K104" i="5"/>
  <c r="AF23" i="2"/>
  <c r="L104" i="5"/>
  <c r="AG23" i="2"/>
  <c r="M104" i="5"/>
  <c r="AH23" i="2"/>
  <c r="O104" i="5"/>
  <c r="AJ23" i="2"/>
  <c r="P104" i="5"/>
  <c r="AK23" i="2"/>
  <c r="C104" i="5"/>
  <c r="Q121" i="5"/>
  <c r="C121" i="5"/>
  <c r="D121" i="5"/>
  <c r="E121" i="5"/>
  <c r="F121" i="5"/>
  <c r="G121" i="5"/>
  <c r="H121" i="5"/>
  <c r="I121" i="5"/>
  <c r="M121" i="5"/>
  <c r="N121" i="5"/>
  <c r="P121" i="5"/>
  <c r="J121" i="5"/>
  <c r="K121" i="5"/>
  <c r="L121" i="5"/>
  <c r="O121" i="5"/>
  <c r="G127" i="5"/>
  <c r="H127" i="5"/>
  <c r="I127" i="5"/>
  <c r="J127" i="5"/>
  <c r="K127" i="5"/>
  <c r="L127" i="5"/>
  <c r="M127" i="5"/>
  <c r="N127" i="5"/>
  <c r="O127" i="5"/>
  <c r="C127" i="5"/>
  <c r="D127" i="5"/>
  <c r="F127" i="5"/>
  <c r="E127" i="5"/>
  <c r="P127" i="5"/>
  <c r="Q127" i="5"/>
  <c r="L148" i="5"/>
  <c r="M148" i="5"/>
  <c r="N148" i="5"/>
  <c r="O148" i="5"/>
  <c r="P148" i="5"/>
  <c r="Q148" i="5"/>
  <c r="C148" i="5"/>
  <c r="D148" i="5"/>
  <c r="H148" i="5"/>
  <c r="I148" i="5"/>
  <c r="K148" i="5"/>
  <c r="E148" i="5"/>
  <c r="F148" i="5"/>
  <c r="G148" i="5"/>
  <c r="J148" i="5"/>
  <c r="C122" i="5"/>
  <c r="X8" i="2"/>
  <c r="D122" i="5"/>
  <c r="Y8" i="2"/>
  <c r="E122" i="5"/>
  <c r="Z8" i="2"/>
  <c r="F122" i="5"/>
  <c r="AA8" i="2"/>
  <c r="G122" i="5"/>
  <c r="AB8" i="2"/>
  <c r="H122" i="5"/>
  <c r="R123" i="5"/>
  <c r="I122" i="5"/>
  <c r="AD8" i="2"/>
  <c r="J122" i="5"/>
  <c r="AE8" i="2"/>
  <c r="N122" i="5"/>
  <c r="AI8" i="2"/>
  <c r="O122" i="5"/>
  <c r="AJ8" i="2"/>
  <c r="Q122" i="5"/>
  <c r="AL8" i="2"/>
  <c r="K122" i="5"/>
  <c r="AF8" i="2"/>
  <c r="L122" i="5"/>
  <c r="AG8" i="2"/>
  <c r="M122" i="5"/>
  <c r="AH8" i="2"/>
  <c r="P122" i="5"/>
  <c r="AK8" i="2"/>
  <c r="O119" i="5"/>
  <c r="P119" i="5"/>
  <c r="Q119" i="5"/>
  <c r="C119" i="5"/>
  <c r="D119" i="5"/>
  <c r="E119" i="5"/>
  <c r="F119" i="5"/>
  <c r="G119" i="5"/>
  <c r="K119" i="5"/>
  <c r="L119" i="5"/>
  <c r="N119" i="5"/>
  <c r="J119" i="5"/>
  <c r="H119" i="5"/>
  <c r="I119" i="5"/>
  <c r="M119" i="5"/>
  <c r="C116" i="5"/>
  <c r="E116" i="5"/>
  <c r="I116" i="5"/>
  <c r="J116" i="5"/>
  <c r="K116" i="5"/>
  <c r="L116" i="5"/>
  <c r="M116" i="5"/>
  <c r="N116" i="5"/>
  <c r="O116" i="5"/>
  <c r="P116" i="5"/>
  <c r="Q116" i="5"/>
  <c r="D116" i="5"/>
  <c r="F116" i="5"/>
  <c r="H116" i="5"/>
  <c r="G116" i="5"/>
  <c r="K131" i="5"/>
  <c r="L131" i="5"/>
  <c r="M131" i="5"/>
  <c r="N131" i="5"/>
  <c r="O131" i="5"/>
  <c r="P131" i="5"/>
  <c r="Q131" i="5"/>
  <c r="C131" i="5"/>
  <c r="G131" i="5"/>
  <c r="H131" i="5"/>
  <c r="J131" i="5"/>
  <c r="D131" i="5"/>
  <c r="E131" i="5"/>
  <c r="F131" i="5"/>
  <c r="I131" i="5"/>
  <c r="P120" i="5"/>
  <c r="Q120" i="5"/>
  <c r="C120" i="5"/>
  <c r="D120" i="5"/>
  <c r="E120" i="5"/>
  <c r="F120" i="5"/>
  <c r="G120" i="5"/>
  <c r="H120" i="5"/>
  <c r="L120" i="5"/>
  <c r="M120" i="5"/>
  <c r="O120" i="5"/>
  <c r="K120" i="5"/>
  <c r="N120" i="5"/>
  <c r="I120" i="5"/>
  <c r="J120" i="5"/>
  <c r="P113" i="5"/>
  <c r="O113" i="5"/>
  <c r="M113" i="5"/>
  <c r="N113" i="5"/>
  <c r="Q113" i="5"/>
  <c r="C113" i="5"/>
  <c r="D113" i="5"/>
  <c r="E113" i="5"/>
  <c r="I113" i="5"/>
  <c r="J113" i="5"/>
  <c r="L113" i="5"/>
  <c r="F113" i="5"/>
  <c r="G113" i="5"/>
  <c r="H113" i="5"/>
  <c r="K113" i="5"/>
  <c r="N134" i="5"/>
  <c r="O134" i="5"/>
  <c r="P134" i="5"/>
  <c r="Q134" i="5"/>
  <c r="C134" i="5"/>
  <c r="D134" i="5"/>
  <c r="E134" i="5"/>
  <c r="F134" i="5"/>
  <c r="J134" i="5"/>
  <c r="K134" i="5"/>
  <c r="M134" i="5"/>
  <c r="G134" i="5"/>
  <c r="H134" i="5"/>
  <c r="I134" i="5"/>
  <c r="L134" i="5"/>
  <c r="G143" i="5"/>
  <c r="H143" i="5"/>
  <c r="I143" i="5"/>
  <c r="J143" i="5"/>
  <c r="K143" i="5"/>
  <c r="L143" i="5"/>
  <c r="M143" i="5"/>
  <c r="N143" i="5"/>
  <c r="O143" i="5"/>
  <c r="C143" i="5"/>
  <c r="D143" i="5"/>
  <c r="F143" i="5"/>
  <c r="E143" i="5"/>
  <c r="P143" i="5"/>
  <c r="Q143" i="5"/>
  <c r="D115" i="5"/>
  <c r="Q115" i="5"/>
  <c r="E115" i="5"/>
  <c r="F115" i="5"/>
  <c r="G115" i="5"/>
  <c r="H115" i="5"/>
  <c r="I115" i="5"/>
  <c r="J115" i="5"/>
  <c r="K115" i="5"/>
  <c r="L115" i="5"/>
  <c r="M115" i="5"/>
  <c r="C115" i="5"/>
  <c r="P115" i="5"/>
  <c r="N115" i="5"/>
  <c r="O115" i="5"/>
  <c r="I106" i="5"/>
  <c r="J106" i="5"/>
  <c r="K106" i="5"/>
  <c r="P106" i="5"/>
  <c r="C106" i="5"/>
  <c r="H106" i="5"/>
  <c r="D106" i="5"/>
  <c r="E106" i="5"/>
  <c r="F106" i="5"/>
  <c r="G106" i="5"/>
  <c r="L106" i="5"/>
  <c r="M106" i="5"/>
  <c r="N106" i="5"/>
  <c r="O106" i="5"/>
  <c r="Q106" i="5"/>
  <c r="L132" i="5"/>
  <c r="M132" i="5"/>
  <c r="N132" i="5"/>
  <c r="O132" i="5"/>
  <c r="P132" i="5"/>
  <c r="Q132" i="5"/>
  <c r="C132" i="5"/>
  <c r="D132" i="5"/>
  <c r="H132" i="5"/>
  <c r="I132" i="5"/>
  <c r="K132" i="5"/>
  <c r="G132" i="5"/>
  <c r="E132" i="5"/>
  <c r="F132" i="5"/>
  <c r="J132" i="5"/>
  <c r="B142" i="5"/>
  <c r="B150" i="5"/>
  <c r="B168" i="5"/>
  <c r="B154" i="5"/>
  <c r="B151" i="5"/>
  <c r="B141" i="5"/>
  <c r="B135" i="5"/>
  <c r="B126" i="5"/>
  <c r="B124" i="5"/>
  <c r="B139" i="5"/>
  <c r="B140" i="5"/>
  <c r="B138" i="5"/>
  <c r="B137" i="5"/>
  <c r="B125" i="5"/>
  <c r="B152" i="5"/>
  <c r="B136" i="5"/>
  <c r="S166" i="1"/>
  <c r="T166" i="1"/>
  <c r="S169" i="1"/>
  <c r="T169" i="1"/>
  <c r="S154" i="1"/>
  <c r="T154" i="1"/>
  <c r="S155" i="1"/>
  <c r="T155" i="1"/>
  <c r="S156" i="1"/>
  <c r="T156" i="1"/>
  <c r="S145" i="1"/>
  <c r="T145" i="1"/>
  <c r="S158" i="1"/>
  <c r="T158" i="1"/>
  <c r="S142" i="1"/>
  <c r="T142" i="1"/>
  <c r="U142" i="1"/>
  <c r="V142" i="1"/>
  <c r="S153" i="1"/>
  <c r="T153" i="1"/>
  <c r="S161" i="1"/>
  <c r="T161" i="1"/>
  <c r="S150" i="1"/>
  <c r="T150" i="1"/>
  <c r="S163" i="1"/>
  <c r="T163" i="1"/>
  <c r="S131" i="1"/>
  <c r="T131" i="1"/>
  <c r="S147" i="1"/>
  <c r="T147" i="1"/>
  <c r="S132" i="1"/>
  <c r="T132" i="1"/>
  <c r="S164" i="1"/>
  <c r="T164" i="1"/>
  <c r="S148" i="1"/>
  <c r="T148" i="1"/>
  <c r="S179" i="1"/>
  <c r="T179" i="1"/>
  <c r="S180" i="1"/>
  <c r="T180" i="1"/>
  <c r="S177" i="1"/>
  <c r="T177" i="1"/>
  <c r="B147" i="5"/>
  <c r="B149" i="5"/>
  <c r="B133" i="5"/>
  <c r="B163" i="5"/>
  <c r="AK5" i="10"/>
  <c r="AP5" i="10"/>
  <c r="AP3" i="10"/>
  <c r="AM3" i="10"/>
  <c r="AN4" i="10"/>
  <c r="AQ4" i="10"/>
  <c r="AN5" i="10"/>
  <c r="AQ5" i="10"/>
  <c r="AJ7" i="10"/>
  <c r="AK7" i="10"/>
  <c r="AQ7" i="10"/>
  <c r="AK3" i="10"/>
  <c r="AP6" i="10"/>
  <c r="AK6" i="10"/>
  <c r="AD8" i="10"/>
  <c r="AE8" i="10"/>
  <c r="AF8" i="10"/>
  <c r="AH8" i="10"/>
  <c r="AC8" i="2"/>
  <c r="F142" i="5"/>
  <c r="AA9" i="2"/>
  <c r="G142" i="5"/>
  <c r="AB9" i="2"/>
  <c r="H142" i="5"/>
  <c r="AC9" i="2"/>
  <c r="I142" i="5"/>
  <c r="AD9" i="2"/>
  <c r="J142" i="5"/>
  <c r="AE9" i="2"/>
  <c r="K142" i="5"/>
  <c r="AF9" i="2"/>
  <c r="L142" i="5"/>
  <c r="AG9" i="2"/>
  <c r="M142" i="5"/>
  <c r="AH9" i="2"/>
  <c r="N142" i="5"/>
  <c r="AI9" i="2"/>
  <c r="C142" i="5"/>
  <c r="X9" i="2"/>
  <c r="E142" i="5"/>
  <c r="Z9" i="2"/>
  <c r="D142" i="5"/>
  <c r="Y9" i="2"/>
  <c r="O142" i="5"/>
  <c r="AJ9" i="2"/>
  <c r="P142" i="5"/>
  <c r="AK9" i="2"/>
  <c r="Q142" i="5"/>
  <c r="AL9" i="2"/>
  <c r="P136" i="5"/>
  <c r="Q136" i="5"/>
  <c r="C136" i="5"/>
  <c r="D136" i="5"/>
  <c r="E136" i="5"/>
  <c r="F136" i="5"/>
  <c r="G136" i="5"/>
  <c r="H136" i="5"/>
  <c r="L136" i="5"/>
  <c r="M136" i="5"/>
  <c r="O136" i="5"/>
  <c r="K136" i="5"/>
  <c r="J136" i="5"/>
  <c r="I136" i="5"/>
  <c r="N136" i="5"/>
  <c r="E125" i="5"/>
  <c r="F125" i="5"/>
  <c r="G125" i="5"/>
  <c r="H125" i="5"/>
  <c r="I125" i="5"/>
  <c r="J125" i="5"/>
  <c r="K125" i="5"/>
  <c r="L125" i="5"/>
  <c r="M125" i="5"/>
  <c r="Q125" i="5"/>
  <c r="D125" i="5"/>
  <c r="C125" i="5"/>
  <c r="N125" i="5"/>
  <c r="O125" i="5"/>
  <c r="P125" i="5"/>
  <c r="Q137" i="5"/>
  <c r="C137" i="5"/>
  <c r="D137" i="5"/>
  <c r="E137" i="5"/>
  <c r="F137" i="5"/>
  <c r="G137" i="5"/>
  <c r="H137" i="5"/>
  <c r="I137" i="5"/>
  <c r="M137" i="5"/>
  <c r="N137" i="5"/>
  <c r="P137" i="5"/>
  <c r="L137" i="5"/>
  <c r="O137" i="5"/>
  <c r="J137" i="5"/>
  <c r="K137" i="5"/>
  <c r="C138" i="5"/>
  <c r="D138" i="5"/>
  <c r="E138" i="5"/>
  <c r="F138" i="5"/>
  <c r="G138" i="5"/>
  <c r="H138" i="5"/>
  <c r="T8" i="10"/>
  <c r="U8" i="10"/>
  <c r="V8" i="10"/>
  <c r="I138" i="5"/>
  <c r="J138" i="5"/>
  <c r="N138" i="5"/>
  <c r="O138" i="5"/>
  <c r="Q138" i="5"/>
  <c r="K138" i="5"/>
  <c r="L138" i="5"/>
  <c r="M138" i="5"/>
  <c r="P138" i="5"/>
  <c r="D140" i="5"/>
  <c r="E140" i="5"/>
  <c r="F140" i="5"/>
  <c r="G140" i="5"/>
  <c r="H140" i="5"/>
  <c r="I140" i="5"/>
  <c r="J140" i="5"/>
  <c r="K140" i="5"/>
  <c r="L140" i="5"/>
  <c r="P140" i="5"/>
  <c r="Q140" i="5"/>
  <c r="C140" i="5"/>
  <c r="O140" i="5"/>
  <c r="M140" i="5"/>
  <c r="N140" i="5"/>
  <c r="C139" i="5"/>
  <c r="D139" i="5"/>
  <c r="E139" i="5"/>
  <c r="F139" i="5"/>
  <c r="G139" i="5"/>
  <c r="H139" i="5"/>
  <c r="Q9" i="10"/>
  <c r="R9" i="10"/>
  <c r="I139" i="5"/>
  <c r="J139" i="5"/>
  <c r="K139" i="5"/>
  <c r="O139" i="5"/>
  <c r="P139" i="5"/>
  <c r="L139" i="5"/>
  <c r="M139" i="5"/>
  <c r="N139" i="5"/>
  <c r="Q139" i="5"/>
  <c r="D124" i="5"/>
  <c r="E124" i="5"/>
  <c r="F124" i="5"/>
  <c r="G124" i="5"/>
  <c r="H124" i="5"/>
  <c r="I124" i="5"/>
  <c r="AD24" i="2"/>
  <c r="J124" i="5"/>
  <c r="AE24" i="2"/>
  <c r="K124" i="5"/>
  <c r="AF24" i="2"/>
  <c r="L124" i="5"/>
  <c r="AG24" i="2"/>
  <c r="P124" i="5"/>
  <c r="AK24" i="2"/>
  <c r="Q124" i="5"/>
  <c r="AL24" i="2"/>
  <c r="C124" i="5"/>
  <c r="O124" i="5"/>
  <c r="AJ24" i="2"/>
  <c r="N124" i="5"/>
  <c r="AI24" i="2"/>
  <c r="M124" i="5"/>
  <c r="AH24" i="2"/>
  <c r="K163" i="5"/>
  <c r="L163" i="5"/>
  <c r="M163" i="5"/>
  <c r="N163" i="5"/>
  <c r="O163" i="5"/>
  <c r="P163" i="5"/>
  <c r="Q163" i="5"/>
  <c r="C163" i="5"/>
  <c r="G163" i="5"/>
  <c r="H163" i="5"/>
  <c r="J163" i="5"/>
  <c r="F163" i="5"/>
  <c r="I163" i="5"/>
  <c r="D163" i="5"/>
  <c r="E163" i="5"/>
  <c r="F126" i="5"/>
  <c r="G126" i="5"/>
  <c r="H126" i="5"/>
  <c r="I126" i="5"/>
  <c r="J126" i="5"/>
  <c r="K126" i="5"/>
  <c r="L126" i="5"/>
  <c r="M126" i="5"/>
  <c r="N126" i="5"/>
  <c r="C126" i="5"/>
  <c r="E126" i="5"/>
  <c r="D126" i="5"/>
  <c r="O126" i="5"/>
  <c r="P126" i="5"/>
  <c r="Q126" i="5"/>
  <c r="M133" i="5"/>
  <c r="N133" i="5"/>
  <c r="O133" i="5"/>
  <c r="P133" i="5"/>
  <c r="Q133" i="5"/>
  <c r="C133" i="5"/>
  <c r="D133" i="5"/>
  <c r="E133" i="5"/>
  <c r="I133" i="5"/>
  <c r="J133" i="5"/>
  <c r="L133" i="5"/>
  <c r="H133" i="5"/>
  <c r="K133" i="5"/>
  <c r="F133" i="5"/>
  <c r="G133" i="5"/>
  <c r="O135" i="5"/>
  <c r="P135" i="5"/>
  <c r="Q135" i="5"/>
  <c r="C135" i="5"/>
  <c r="D135" i="5"/>
  <c r="E135" i="5"/>
  <c r="F135" i="5"/>
  <c r="G135" i="5"/>
  <c r="K135" i="5"/>
  <c r="L135" i="5"/>
  <c r="N135" i="5"/>
  <c r="H135" i="5"/>
  <c r="I135" i="5"/>
  <c r="J135" i="5"/>
  <c r="M135" i="5"/>
  <c r="P152" i="5"/>
  <c r="Q152" i="5"/>
  <c r="C152" i="5"/>
  <c r="D152" i="5"/>
  <c r="E152" i="5"/>
  <c r="F152" i="5"/>
  <c r="G152" i="5"/>
  <c r="H152" i="5"/>
  <c r="L152" i="5"/>
  <c r="M152" i="5"/>
  <c r="O152" i="5"/>
  <c r="I152" i="5"/>
  <c r="J152" i="5"/>
  <c r="K152" i="5"/>
  <c r="N152" i="5"/>
  <c r="M149" i="5"/>
  <c r="N149" i="5"/>
  <c r="O149" i="5"/>
  <c r="P149" i="5"/>
  <c r="Q149" i="5"/>
  <c r="C149" i="5"/>
  <c r="D149" i="5"/>
  <c r="E149" i="5"/>
  <c r="I149" i="5"/>
  <c r="J149" i="5"/>
  <c r="L149" i="5"/>
  <c r="H149" i="5"/>
  <c r="K149" i="5"/>
  <c r="F149" i="5"/>
  <c r="G149" i="5"/>
  <c r="E141" i="5"/>
  <c r="F141" i="5"/>
  <c r="G141" i="5"/>
  <c r="H141" i="5"/>
  <c r="I141" i="5"/>
  <c r="J141" i="5"/>
  <c r="K141" i="5"/>
  <c r="L141" i="5"/>
  <c r="M141" i="5"/>
  <c r="Q141" i="5"/>
  <c r="D141" i="5"/>
  <c r="P141" i="5"/>
  <c r="C141" i="5"/>
  <c r="N141" i="5"/>
  <c r="O141" i="5"/>
  <c r="N150" i="5"/>
  <c r="O150" i="5"/>
  <c r="P150" i="5"/>
  <c r="Q150" i="5"/>
  <c r="C150" i="5"/>
  <c r="D150" i="5"/>
  <c r="E150" i="5"/>
  <c r="F150" i="5"/>
  <c r="J150" i="5"/>
  <c r="K150" i="5"/>
  <c r="M150" i="5"/>
  <c r="I150" i="5"/>
  <c r="L150" i="5"/>
  <c r="H150" i="5"/>
  <c r="G150" i="5"/>
  <c r="K147" i="5"/>
  <c r="L147" i="5"/>
  <c r="M147" i="5"/>
  <c r="N147" i="5"/>
  <c r="O147" i="5"/>
  <c r="P147" i="5"/>
  <c r="Q147" i="5"/>
  <c r="C147" i="5"/>
  <c r="G147" i="5"/>
  <c r="H147" i="5"/>
  <c r="J147" i="5"/>
  <c r="D147" i="5"/>
  <c r="E147" i="5"/>
  <c r="F147" i="5"/>
  <c r="I147" i="5"/>
  <c r="O151" i="5"/>
  <c r="P151" i="5"/>
  <c r="Q151" i="5"/>
  <c r="C151" i="5"/>
  <c r="D151" i="5"/>
  <c r="E151" i="5"/>
  <c r="F151" i="5"/>
  <c r="G151" i="5"/>
  <c r="K151" i="5"/>
  <c r="L151" i="5"/>
  <c r="N151" i="5"/>
  <c r="H151" i="5"/>
  <c r="I151" i="5"/>
  <c r="J151" i="5"/>
  <c r="M151" i="5"/>
  <c r="C154" i="5"/>
  <c r="D154" i="5"/>
  <c r="E154" i="5"/>
  <c r="F154" i="5"/>
  <c r="G154" i="5"/>
  <c r="H154" i="5"/>
  <c r="I154" i="5"/>
  <c r="J154" i="5"/>
  <c r="N154" i="5"/>
  <c r="O154" i="5"/>
  <c r="Q154" i="5"/>
  <c r="M154" i="5"/>
  <c r="P154" i="5"/>
  <c r="K154" i="5"/>
  <c r="L154" i="5"/>
  <c r="P168" i="5"/>
  <c r="Q168" i="5"/>
  <c r="C168" i="5"/>
  <c r="D168" i="5"/>
  <c r="E168" i="5"/>
  <c r="F168" i="5"/>
  <c r="G168" i="5"/>
  <c r="H168" i="5"/>
  <c r="M168" i="5"/>
  <c r="I168" i="5"/>
  <c r="J168" i="5"/>
  <c r="K168" i="5"/>
  <c r="L168" i="5"/>
  <c r="N168" i="5"/>
  <c r="O168" i="5"/>
  <c r="B160" i="5"/>
  <c r="B146" i="5"/>
  <c r="B161" i="5"/>
  <c r="B156" i="5"/>
  <c r="B172" i="5"/>
  <c r="B145" i="5"/>
  <c r="B157" i="5"/>
  <c r="B158" i="5"/>
  <c r="B159" i="5"/>
  <c r="B144" i="5"/>
  <c r="B155" i="5"/>
  <c r="B171" i="5"/>
  <c r="B174" i="5"/>
  <c r="B188" i="5"/>
  <c r="B170" i="5"/>
  <c r="B162" i="5"/>
  <c r="S152" i="1"/>
  <c r="T152" i="1"/>
  <c r="S168" i="1"/>
  <c r="T168" i="1"/>
  <c r="S151" i="1"/>
  <c r="T151" i="1"/>
  <c r="S184" i="1"/>
  <c r="T184" i="1"/>
  <c r="S183" i="1"/>
  <c r="T183" i="1"/>
  <c r="S167" i="1"/>
  <c r="T167" i="1"/>
  <c r="S170" i="1"/>
  <c r="T170" i="1"/>
  <c r="S199" i="1"/>
  <c r="T199" i="1"/>
  <c r="S162" i="1"/>
  <c r="T162" i="1"/>
  <c r="U162" i="1"/>
  <c r="V162" i="1"/>
  <c r="S200" i="1"/>
  <c r="T200" i="1"/>
  <c r="S173" i="1"/>
  <c r="T173" i="1"/>
  <c r="S174" i="1"/>
  <c r="T174" i="1"/>
  <c r="S186" i="1"/>
  <c r="T186" i="1"/>
  <c r="S197" i="1"/>
  <c r="T197" i="1"/>
  <c r="S181" i="1"/>
  <c r="T181" i="1"/>
  <c r="S178" i="1"/>
  <c r="T178" i="1"/>
  <c r="S165" i="1"/>
  <c r="T165" i="1"/>
  <c r="S176" i="1"/>
  <c r="T176" i="1"/>
  <c r="S175" i="1"/>
  <c r="T175" i="1"/>
  <c r="S189" i="1"/>
  <c r="T189" i="1"/>
  <c r="B183" i="5"/>
  <c r="B153" i="5"/>
  <c r="B169" i="5"/>
  <c r="B167" i="5"/>
  <c r="AQ3" i="10"/>
  <c r="AN3" i="10"/>
  <c r="AP7" i="10"/>
  <c r="AM7" i="10"/>
  <c r="AN6" i="10"/>
  <c r="AQ6" i="10"/>
  <c r="AN7" i="10"/>
  <c r="AJ8" i="10"/>
  <c r="AM8" i="10"/>
  <c r="AD9" i="10"/>
  <c r="AG9" i="10"/>
  <c r="AE9" i="10"/>
  <c r="AF9" i="10"/>
  <c r="AH9" i="10"/>
  <c r="R143" i="5"/>
  <c r="AC24" i="2"/>
  <c r="J162" i="5"/>
  <c r="R163" i="5"/>
  <c r="K162" i="5"/>
  <c r="L162" i="5"/>
  <c r="M162" i="5"/>
  <c r="N162" i="5"/>
  <c r="O162" i="5"/>
  <c r="P162" i="5"/>
  <c r="Q162" i="5"/>
  <c r="F162" i="5"/>
  <c r="G162" i="5"/>
  <c r="I162" i="5"/>
  <c r="E162" i="5"/>
  <c r="C162" i="5"/>
  <c r="D162" i="5"/>
  <c r="H162" i="5"/>
  <c r="C170" i="5"/>
  <c r="D170" i="5"/>
  <c r="E170" i="5"/>
  <c r="F170" i="5"/>
  <c r="G170" i="5"/>
  <c r="H170" i="5"/>
  <c r="I170" i="5"/>
  <c r="J170" i="5"/>
  <c r="O170" i="5"/>
  <c r="K170" i="5"/>
  <c r="L170" i="5"/>
  <c r="M170" i="5"/>
  <c r="N170" i="5"/>
  <c r="P170" i="5"/>
  <c r="Q170" i="5"/>
  <c r="C171" i="5"/>
  <c r="D171" i="5"/>
  <c r="E171" i="5"/>
  <c r="F171" i="5"/>
  <c r="G171" i="5"/>
  <c r="H171" i="5"/>
  <c r="I171" i="5"/>
  <c r="J171" i="5"/>
  <c r="P171" i="5"/>
  <c r="K171" i="5"/>
  <c r="L171" i="5"/>
  <c r="O171" i="5"/>
  <c r="M171" i="5"/>
  <c r="N171" i="5"/>
  <c r="Q171" i="5"/>
  <c r="C155" i="5"/>
  <c r="D155" i="5"/>
  <c r="E155" i="5"/>
  <c r="F155" i="5"/>
  <c r="G155" i="5"/>
  <c r="H155" i="5"/>
  <c r="I155" i="5"/>
  <c r="J155" i="5"/>
  <c r="K155" i="5"/>
  <c r="O155" i="5"/>
  <c r="P155" i="5"/>
  <c r="L155" i="5"/>
  <c r="M155" i="5"/>
  <c r="N155" i="5"/>
  <c r="Q155" i="5"/>
  <c r="H144" i="5"/>
  <c r="I144" i="5"/>
  <c r="J144" i="5"/>
  <c r="K144" i="5"/>
  <c r="L144" i="5"/>
  <c r="M144" i="5"/>
  <c r="N144" i="5"/>
  <c r="O144" i="5"/>
  <c r="P144" i="5"/>
  <c r="D144" i="5"/>
  <c r="E144" i="5"/>
  <c r="G144" i="5"/>
  <c r="C144" i="5"/>
  <c r="F144" i="5"/>
  <c r="Q144" i="5"/>
  <c r="C188" i="5"/>
  <c r="D188" i="5"/>
  <c r="E188" i="5"/>
  <c r="F188" i="5"/>
  <c r="G188" i="5"/>
  <c r="H188" i="5"/>
  <c r="I188" i="5"/>
  <c r="J188" i="5"/>
  <c r="K188" i="5"/>
  <c r="N188" i="5"/>
  <c r="P188" i="5"/>
  <c r="L188" i="5"/>
  <c r="M188" i="5"/>
  <c r="O188" i="5"/>
  <c r="Q188" i="5"/>
  <c r="G159" i="5"/>
  <c r="H159" i="5"/>
  <c r="I159" i="5"/>
  <c r="J159" i="5"/>
  <c r="K159" i="5"/>
  <c r="L159" i="5"/>
  <c r="M159" i="5"/>
  <c r="N159" i="5"/>
  <c r="O159" i="5"/>
  <c r="C159" i="5"/>
  <c r="D159" i="5"/>
  <c r="F159" i="5"/>
  <c r="E159" i="5"/>
  <c r="P159" i="5"/>
  <c r="Q159" i="5"/>
  <c r="O167" i="5"/>
  <c r="P167" i="5"/>
  <c r="Q167" i="5"/>
  <c r="C167" i="5"/>
  <c r="D167" i="5"/>
  <c r="E167" i="5"/>
  <c r="F167" i="5"/>
  <c r="G167" i="5"/>
  <c r="L167" i="5"/>
  <c r="H167" i="5"/>
  <c r="I167" i="5"/>
  <c r="J167" i="5"/>
  <c r="K167" i="5"/>
  <c r="M167" i="5"/>
  <c r="N167" i="5"/>
  <c r="F158" i="5"/>
  <c r="G158" i="5"/>
  <c r="H158" i="5"/>
  <c r="I158" i="5"/>
  <c r="J158" i="5"/>
  <c r="K158" i="5"/>
  <c r="L158" i="5"/>
  <c r="M158" i="5"/>
  <c r="N158" i="5"/>
  <c r="C158" i="5"/>
  <c r="E158" i="5"/>
  <c r="Q158" i="5"/>
  <c r="D158" i="5"/>
  <c r="O158" i="5"/>
  <c r="P158" i="5"/>
  <c r="H160" i="5"/>
  <c r="I160" i="5"/>
  <c r="J160" i="5"/>
  <c r="K160" i="5"/>
  <c r="L160" i="5"/>
  <c r="M160" i="5"/>
  <c r="N160" i="5"/>
  <c r="O160" i="5"/>
  <c r="P160" i="5"/>
  <c r="D160" i="5"/>
  <c r="E160" i="5"/>
  <c r="G160" i="5"/>
  <c r="C160" i="5"/>
  <c r="F160" i="5"/>
  <c r="Q160" i="5"/>
  <c r="Q169" i="5"/>
  <c r="C169" i="5"/>
  <c r="D169" i="5"/>
  <c r="E169" i="5"/>
  <c r="F169" i="5"/>
  <c r="G169" i="5"/>
  <c r="H169" i="5"/>
  <c r="I169" i="5"/>
  <c r="N169" i="5"/>
  <c r="O169" i="5"/>
  <c r="P169" i="5"/>
  <c r="J169" i="5"/>
  <c r="K169" i="5"/>
  <c r="L169" i="5"/>
  <c r="M169" i="5"/>
  <c r="E157" i="5"/>
  <c r="F157" i="5"/>
  <c r="G157" i="5"/>
  <c r="H157" i="5"/>
  <c r="I157" i="5"/>
  <c r="Q10" i="10"/>
  <c r="R10" i="10"/>
  <c r="J157" i="5"/>
  <c r="K157" i="5"/>
  <c r="L157" i="5"/>
  <c r="M157" i="5"/>
  <c r="Q157" i="5"/>
  <c r="D157" i="5"/>
  <c r="C157" i="5"/>
  <c r="P157" i="5"/>
  <c r="N157" i="5"/>
  <c r="O157" i="5"/>
  <c r="Q153" i="5"/>
  <c r="C153" i="5"/>
  <c r="D153" i="5"/>
  <c r="E153" i="5"/>
  <c r="F153" i="5"/>
  <c r="G153" i="5"/>
  <c r="H153" i="5"/>
  <c r="I153" i="5"/>
  <c r="M153" i="5"/>
  <c r="N153" i="5"/>
  <c r="P153" i="5"/>
  <c r="L153" i="5"/>
  <c r="K153" i="5"/>
  <c r="O153" i="5"/>
  <c r="J153" i="5"/>
  <c r="I145" i="5"/>
  <c r="J145" i="5"/>
  <c r="K145" i="5"/>
  <c r="L145" i="5"/>
  <c r="M145" i="5"/>
  <c r="N145" i="5"/>
  <c r="O145" i="5"/>
  <c r="P145" i="5"/>
  <c r="Q145" i="5"/>
  <c r="E145" i="5"/>
  <c r="F145" i="5"/>
  <c r="H145" i="5"/>
  <c r="D145" i="5"/>
  <c r="C145" i="5"/>
  <c r="G145" i="5"/>
  <c r="M183" i="5"/>
  <c r="N183" i="5"/>
  <c r="O183" i="5"/>
  <c r="P183" i="5"/>
  <c r="Q183" i="5"/>
  <c r="C183" i="5"/>
  <c r="D183" i="5"/>
  <c r="E183" i="5"/>
  <c r="F183" i="5"/>
  <c r="I183" i="5"/>
  <c r="G183" i="5"/>
  <c r="H183" i="5"/>
  <c r="J183" i="5"/>
  <c r="K183" i="5"/>
  <c r="L183" i="5"/>
  <c r="D172" i="5"/>
  <c r="E172" i="5"/>
  <c r="F172" i="5"/>
  <c r="G172" i="5"/>
  <c r="H172" i="5"/>
  <c r="I172" i="5"/>
  <c r="J172" i="5"/>
  <c r="Q172" i="5"/>
  <c r="L172" i="5"/>
  <c r="M172" i="5"/>
  <c r="N172" i="5"/>
  <c r="O172" i="5"/>
  <c r="P172" i="5"/>
  <c r="K172" i="5"/>
  <c r="C172" i="5"/>
  <c r="D156" i="5"/>
  <c r="E156" i="5"/>
  <c r="F156" i="5"/>
  <c r="G156" i="5"/>
  <c r="H156" i="5"/>
  <c r="I156" i="5"/>
  <c r="T9" i="10"/>
  <c r="U9" i="10"/>
  <c r="V9" i="10"/>
  <c r="J156" i="5"/>
  <c r="K156" i="5"/>
  <c r="L156" i="5"/>
  <c r="P156" i="5"/>
  <c r="Q156" i="5"/>
  <c r="C156" i="5"/>
  <c r="M156" i="5"/>
  <c r="N156" i="5"/>
  <c r="O156" i="5"/>
  <c r="I161" i="5"/>
  <c r="J161" i="5"/>
  <c r="K161" i="5"/>
  <c r="L161" i="5"/>
  <c r="M161" i="5"/>
  <c r="N161" i="5"/>
  <c r="O161" i="5"/>
  <c r="P161" i="5"/>
  <c r="Q161" i="5"/>
  <c r="E161" i="5"/>
  <c r="F161" i="5"/>
  <c r="H161" i="5"/>
  <c r="C161" i="5"/>
  <c r="D161" i="5"/>
  <c r="G161" i="5"/>
  <c r="F174" i="5"/>
  <c r="G174" i="5"/>
  <c r="H174" i="5"/>
  <c r="I174" i="5"/>
  <c r="J174" i="5"/>
  <c r="K174" i="5"/>
  <c r="L174" i="5"/>
  <c r="C174" i="5"/>
  <c r="N174" i="5"/>
  <c r="O174" i="5"/>
  <c r="P174" i="5"/>
  <c r="Q174" i="5"/>
  <c r="E174" i="5"/>
  <c r="M174" i="5"/>
  <c r="D174" i="5"/>
  <c r="J146" i="5"/>
  <c r="K146" i="5"/>
  <c r="L146" i="5"/>
  <c r="M146" i="5"/>
  <c r="N146" i="5"/>
  <c r="O146" i="5"/>
  <c r="P146" i="5"/>
  <c r="Q146" i="5"/>
  <c r="F146" i="5"/>
  <c r="G146" i="5"/>
  <c r="I146" i="5"/>
  <c r="E146" i="5"/>
  <c r="H146" i="5"/>
  <c r="C146" i="5"/>
  <c r="D146" i="5"/>
  <c r="B182" i="5"/>
  <c r="B190" i="5"/>
  <c r="B208" i="5"/>
  <c r="B194" i="5"/>
  <c r="B191" i="5"/>
  <c r="B175" i="5"/>
  <c r="B164" i="5"/>
  <c r="B179" i="5"/>
  <c r="B178" i="5"/>
  <c r="B177" i="5"/>
  <c r="B166" i="5"/>
  <c r="B165" i="5"/>
  <c r="B181" i="5"/>
  <c r="B180" i="5"/>
  <c r="B192" i="5"/>
  <c r="B176" i="5"/>
  <c r="S171" i="1"/>
  <c r="T171" i="1"/>
  <c r="S172" i="1"/>
  <c r="T172" i="1"/>
  <c r="S185" i="1"/>
  <c r="T185" i="1"/>
  <c r="S182" i="1"/>
  <c r="T182" i="1"/>
  <c r="U182" i="1"/>
  <c r="V182" i="1"/>
  <c r="S187" i="1"/>
  <c r="T187" i="1"/>
  <c r="S209" i="1"/>
  <c r="T209" i="1"/>
  <c r="S195" i="1"/>
  <c r="T195" i="1"/>
  <c r="S196" i="1"/>
  <c r="T196" i="1"/>
  <c r="S198" i="1"/>
  <c r="T198" i="1"/>
  <c r="S201" i="1"/>
  <c r="T201" i="1"/>
  <c r="S217" i="1"/>
  <c r="T217" i="1"/>
  <c r="S206" i="1"/>
  <c r="T206" i="1"/>
  <c r="S194" i="1"/>
  <c r="T194" i="1"/>
  <c r="S193" i="1"/>
  <c r="T193" i="1"/>
  <c r="S220" i="1"/>
  <c r="T220" i="1"/>
  <c r="S219" i="1"/>
  <c r="T219" i="1"/>
  <c r="S190" i="1"/>
  <c r="T190" i="1"/>
  <c r="S203" i="1"/>
  <c r="T203" i="1"/>
  <c r="S204" i="1"/>
  <c r="T204" i="1"/>
  <c r="S188" i="1"/>
  <c r="T188" i="1"/>
  <c r="B187" i="5"/>
  <c r="B189" i="5"/>
  <c r="B173" i="5"/>
  <c r="B203" i="5"/>
  <c r="AJ9" i="10"/>
  <c r="AM9" i="10"/>
  <c r="AP8" i="10"/>
  <c r="AK8" i="10"/>
  <c r="AQ8" i="10"/>
  <c r="AD10" i="10"/>
  <c r="AE10" i="10"/>
  <c r="AF10" i="10"/>
  <c r="AG10" i="10"/>
  <c r="AH10" i="10"/>
  <c r="AG10" i="2"/>
  <c r="AB10" i="2"/>
  <c r="AJ10" i="2"/>
  <c r="AA10" i="2"/>
  <c r="AL10" i="2"/>
  <c r="Z10" i="2"/>
  <c r="AF10" i="2"/>
  <c r="AK10" i="2"/>
  <c r="Y10" i="2"/>
  <c r="AE10" i="2"/>
  <c r="AI10" i="2"/>
  <c r="X10" i="2"/>
  <c r="AD10" i="2"/>
  <c r="AH10" i="2"/>
  <c r="AC10" i="2"/>
  <c r="K181" i="5"/>
  <c r="L181" i="5"/>
  <c r="M181" i="5"/>
  <c r="N181" i="5"/>
  <c r="O181" i="5"/>
  <c r="P181" i="5"/>
  <c r="Q181" i="5"/>
  <c r="C181" i="5"/>
  <c r="D181" i="5"/>
  <c r="G181" i="5"/>
  <c r="E181" i="5"/>
  <c r="F181" i="5"/>
  <c r="H181" i="5"/>
  <c r="I181" i="5"/>
  <c r="J181" i="5"/>
  <c r="C189" i="5"/>
  <c r="D189" i="5"/>
  <c r="E189" i="5"/>
  <c r="F189" i="5"/>
  <c r="G189" i="5"/>
  <c r="H189" i="5"/>
  <c r="I189" i="5"/>
  <c r="J189" i="5"/>
  <c r="K189" i="5"/>
  <c r="L189" i="5"/>
  <c r="O189" i="5"/>
  <c r="P189" i="5"/>
  <c r="Q189" i="5"/>
  <c r="M189" i="5"/>
  <c r="N189" i="5"/>
  <c r="G175" i="5"/>
  <c r="H175" i="5"/>
  <c r="I175" i="5"/>
  <c r="J175" i="5"/>
  <c r="K175" i="5"/>
  <c r="L175" i="5"/>
  <c r="M175" i="5"/>
  <c r="D175" i="5"/>
  <c r="C175" i="5"/>
  <c r="E175" i="5"/>
  <c r="F175" i="5"/>
  <c r="N175" i="5"/>
  <c r="O175" i="5"/>
  <c r="P175" i="5"/>
  <c r="Q175" i="5"/>
  <c r="H176" i="5"/>
  <c r="I176" i="5"/>
  <c r="J176" i="5"/>
  <c r="K176" i="5"/>
  <c r="L176" i="5"/>
  <c r="M176" i="5"/>
  <c r="N176" i="5"/>
  <c r="O176" i="5"/>
  <c r="P176" i="5"/>
  <c r="Q176" i="5"/>
  <c r="D176" i="5"/>
  <c r="C176" i="5"/>
  <c r="E176" i="5"/>
  <c r="F176" i="5"/>
  <c r="G176" i="5"/>
  <c r="Q203" i="5"/>
  <c r="C203" i="5"/>
  <c r="D203" i="5"/>
  <c r="E203" i="5"/>
  <c r="F203" i="5"/>
  <c r="G203" i="5"/>
  <c r="H203" i="5"/>
  <c r="I203" i="5"/>
  <c r="J203" i="5"/>
  <c r="M203" i="5"/>
  <c r="L203" i="5"/>
  <c r="N203" i="5"/>
  <c r="O203" i="5"/>
  <c r="P203" i="5"/>
  <c r="K203" i="5"/>
  <c r="I179" i="5"/>
  <c r="J179" i="5"/>
  <c r="T10" i="10"/>
  <c r="U10" i="10"/>
  <c r="V10" i="10"/>
  <c r="K179" i="5"/>
  <c r="L179" i="5"/>
  <c r="M179" i="5"/>
  <c r="N179" i="5"/>
  <c r="O179" i="5"/>
  <c r="P179" i="5"/>
  <c r="Q179" i="5"/>
  <c r="E179" i="5"/>
  <c r="H179" i="5"/>
  <c r="F179" i="5"/>
  <c r="D179" i="5"/>
  <c r="G179" i="5"/>
  <c r="C179" i="5"/>
  <c r="F192" i="5"/>
  <c r="G192" i="5"/>
  <c r="H192" i="5"/>
  <c r="I192" i="5"/>
  <c r="J192" i="5"/>
  <c r="K192" i="5"/>
  <c r="AF25" i="2"/>
  <c r="L192" i="5"/>
  <c r="AG25" i="2"/>
  <c r="M192" i="5"/>
  <c r="AH25" i="2"/>
  <c r="N192" i="5"/>
  <c r="AI25" i="2"/>
  <c r="O192" i="5"/>
  <c r="AJ25" i="2"/>
  <c r="Q192" i="5"/>
  <c r="AL25" i="2"/>
  <c r="E192" i="5"/>
  <c r="C192" i="5"/>
  <c r="D192" i="5"/>
  <c r="P192" i="5"/>
  <c r="AK25" i="2"/>
  <c r="E173" i="5"/>
  <c r="F173" i="5"/>
  <c r="G173" i="5"/>
  <c r="H173" i="5"/>
  <c r="I173" i="5"/>
  <c r="J173" i="5"/>
  <c r="K173" i="5"/>
  <c r="C173" i="5"/>
  <c r="D173" i="5"/>
  <c r="L173" i="5"/>
  <c r="M173" i="5"/>
  <c r="N173" i="5"/>
  <c r="Q173" i="5"/>
  <c r="P173" i="5"/>
  <c r="O173" i="5"/>
  <c r="L164" i="5"/>
  <c r="M164" i="5"/>
  <c r="N164" i="5"/>
  <c r="O164" i="5"/>
  <c r="P164" i="5"/>
  <c r="Q164" i="5"/>
  <c r="C164" i="5"/>
  <c r="D164" i="5"/>
  <c r="H164" i="5"/>
  <c r="I164" i="5"/>
  <c r="K164" i="5"/>
  <c r="E164" i="5"/>
  <c r="F164" i="5"/>
  <c r="G164" i="5"/>
  <c r="J164" i="5"/>
  <c r="F208" i="5"/>
  <c r="G208" i="5"/>
  <c r="H208" i="5"/>
  <c r="I208" i="5"/>
  <c r="J208" i="5"/>
  <c r="K208" i="5"/>
  <c r="L208" i="5"/>
  <c r="M208" i="5"/>
  <c r="N208" i="5"/>
  <c r="O208" i="5"/>
  <c r="C208" i="5"/>
  <c r="D208" i="5"/>
  <c r="E208" i="5"/>
  <c r="P208" i="5"/>
  <c r="Q208" i="5"/>
  <c r="D190" i="5"/>
  <c r="E190" i="5"/>
  <c r="F190" i="5"/>
  <c r="G190" i="5"/>
  <c r="H190" i="5"/>
  <c r="I190" i="5"/>
  <c r="J190" i="5"/>
  <c r="K190" i="5"/>
  <c r="L190" i="5"/>
  <c r="M190" i="5"/>
  <c r="P190" i="5"/>
  <c r="C190" i="5"/>
  <c r="N190" i="5"/>
  <c r="O190" i="5"/>
  <c r="Q190" i="5"/>
  <c r="J180" i="5"/>
  <c r="K180" i="5"/>
  <c r="L180" i="5"/>
  <c r="M180" i="5"/>
  <c r="N180" i="5"/>
  <c r="O180" i="5"/>
  <c r="P180" i="5"/>
  <c r="Q180" i="5"/>
  <c r="C180" i="5"/>
  <c r="F180" i="5"/>
  <c r="D180" i="5"/>
  <c r="E180" i="5"/>
  <c r="G180" i="5"/>
  <c r="H180" i="5"/>
  <c r="I180" i="5"/>
  <c r="I177" i="5"/>
  <c r="J177" i="5"/>
  <c r="K177" i="5"/>
  <c r="L177" i="5"/>
  <c r="M177" i="5"/>
  <c r="N177" i="5"/>
  <c r="O177" i="5"/>
  <c r="C177" i="5"/>
  <c r="D177" i="5"/>
  <c r="E177" i="5"/>
  <c r="F177" i="5"/>
  <c r="G177" i="5"/>
  <c r="H177" i="5"/>
  <c r="P177" i="5"/>
  <c r="Q177" i="5"/>
  <c r="N166" i="5"/>
  <c r="O166" i="5"/>
  <c r="P166" i="5"/>
  <c r="Q166" i="5"/>
  <c r="C166" i="5"/>
  <c r="D166" i="5"/>
  <c r="E166" i="5"/>
  <c r="F166" i="5"/>
  <c r="J166" i="5"/>
  <c r="K166" i="5"/>
  <c r="H166" i="5"/>
  <c r="I166" i="5"/>
  <c r="L166" i="5"/>
  <c r="M166" i="5"/>
  <c r="G166" i="5"/>
  <c r="M165" i="5"/>
  <c r="N165" i="5"/>
  <c r="O165" i="5"/>
  <c r="P165" i="5"/>
  <c r="Q165" i="5"/>
  <c r="C165" i="5"/>
  <c r="D165" i="5"/>
  <c r="E165" i="5"/>
  <c r="I165" i="5"/>
  <c r="J165" i="5"/>
  <c r="F165" i="5"/>
  <c r="G165" i="5"/>
  <c r="H165" i="5"/>
  <c r="K165" i="5"/>
  <c r="L165" i="5"/>
  <c r="H178" i="5"/>
  <c r="I178" i="5"/>
  <c r="J178" i="5"/>
  <c r="K178" i="5"/>
  <c r="L178" i="5"/>
  <c r="M178" i="5"/>
  <c r="N178" i="5"/>
  <c r="O178" i="5"/>
  <c r="P178" i="5"/>
  <c r="Q178" i="5"/>
  <c r="D178" i="5"/>
  <c r="C178" i="5"/>
  <c r="E178" i="5"/>
  <c r="F178" i="5"/>
  <c r="G178" i="5"/>
  <c r="H194" i="5"/>
  <c r="I194" i="5"/>
  <c r="J194" i="5"/>
  <c r="K194" i="5"/>
  <c r="L194" i="5"/>
  <c r="M194" i="5"/>
  <c r="N194" i="5"/>
  <c r="O194" i="5"/>
  <c r="P194" i="5"/>
  <c r="Q194" i="5"/>
  <c r="D194" i="5"/>
  <c r="C194" i="5"/>
  <c r="E194" i="5"/>
  <c r="F194" i="5"/>
  <c r="G194" i="5"/>
  <c r="Q187" i="5"/>
  <c r="C187" i="5"/>
  <c r="D187" i="5"/>
  <c r="E187" i="5"/>
  <c r="F187" i="5"/>
  <c r="G187" i="5"/>
  <c r="H187" i="5"/>
  <c r="I187" i="5"/>
  <c r="J187" i="5"/>
  <c r="M187" i="5"/>
  <c r="K187" i="5"/>
  <c r="L187" i="5"/>
  <c r="N187" i="5"/>
  <c r="O187" i="5"/>
  <c r="P187" i="5"/>
  <c r="E191" i="5"/>
  <c r="F191" i="5"/>
  <c r="G191" i="5"/>
  <c r="H191" i="5"/>
  <c r="I191" i="5"/>
  <c r="J191" i="5"/>
  <c r="K191" i="5"/>
  <c r="L191" i="5"/>
  <c r="M191" i="5"/>
  <c r="N191" i="5"/>
  <c r="Q191" i="5"/>
  <c r="C191" i="5"/>
  <c r="D191" i="5"/>
  <c r="O191" i="5"/>
  <c r="P191" i="5"/>
  <c r="L182" i="5"/>
  <c r="AG11" i="2"/>
  <c r="M182" i="5"/>
  <c r="AH11" i="2"/>
  <c r="N182" i="5"/>
  <c r="AI11" i="2"/>
  <c r="O182" i="5"/>
  <c r="AJ11" i="2"/>
  <c r="P182" i="5"/>
  <c r="AK11" i="2"/>
  <c r="Q182" i="5"/>
  <c r="AL11" i="2"/>
  <c r="C182" i="5"/>
  <c r="X11" i="2"/>
  <c r="D182" i="5"/>
  <c r="Y11" i="2"/>
  <c r="E182" i="5"/>
  <c r="Z11" i="2"/>
  <c r="H182" i="5"/>
  <c r="AC11" i="2"/>
  <c r="G182" i="5"/>
  <c r="AB11" i="2"/>
  <c r="F182" i="5"/>
  <c r="AA11" i="2"/>
  <c r="J182" i="5"/>
  <c r="AE11" i="2"/>
  <c r="I182" i="5"/>
  <c r="AD11" i="2"/>
  <c r="K182" i="5"/>
  <c r="AF11" i="2"/>
  <c r="B201" i="5"/>
  <c r="B212" i="5"/>
  <c r="B186" i="5"/>
  <c r="B200" i="5"/>
  <c r="B196" i="5"/>
  <c r="B185" i="5"/>
  <c r="B197" i="5"/>
  <c r="B198" i="5"/>
  <c r="B199" i="5"/>
  <c r="B184" i="5"/>
  <c r="B195" i="5"/>
  <c r="B211" i="5"/>
  <c r="B214" i="5"/>
  <c r="B228" i="5"/>
  <c r="B210" i="5"/>
  <c r="B202" i="5"/>
  <c r="S215" i="1"/>
  <c r="T215" i="1"/>
  <c r="S216" i="1"/>
  <c r="T216" i="1"/>
  <c r="S208" i="1"/>
  <c r="T208" i="1"/>
  <c r="S224" i="1"/>
  <c r="T224" i="1"/>
  <c r="S223" i="1"/>
  <c r="T223" i="1"/>
  <c r="S210" i="1"/>
  <c r="T210" i="1"/>
  <c r="S239" i="1"/>
  <c r="T239" i="1"/>
  <c r="S240" i="1"/>
  <c r="T240" i="1"/>
  <c r="S213" i="1"/>
  <c r="T213" i="1"/>
  <c r="S214" i="1"/>
  <c r="T214" i="1"/>
  <c r="S226" i="1"/>
  <c r="T226" i="1"/>
  <c r="S237" i="1"/>
  <c r="T237" i="1"/>
  <c r="S221" i="1"/>
  <c r="T221" i="1"/>
  <c r="S218" i="1"/>
  <c r="T218" i="1"/>
  <c r="S229" i="1"/>
  <c r="T229" i="1"/>
  <c r="S207" i="1"/>
  <c r="T207" i="1"/>
  <c r="S202" i="1"/>
  <c r="T202" i="1"/>
  <c r="U202" i="1"/>
  <c r="V202" i="1"/>
  <c r="S205" i="1"/>
  <c r="T205" i="1"/>
  <c r="S192" i="1"/>
  <c r="T192" i="1"/>
  <c r="S191" i="1"/>
  <c r="T191" i="1"/>
  <c r="B193" i="5"/>
  <c r="B207" i="5"/>
  <c r="B223" i="5"/>
  <c r="L223" i="5"/>
  <c r="B209" i="5"/>
  <c r="Q11" i="10"/>
  <c r="R11" i="10"/>
  <c r="AN8" i="10"/>
  <c r="AJ10" i="10"/>
  <c r="AM10" i="10"/>
  <c r="AP9" i="10"/>
  <c r="AK9" i="10"/>
  <c r="AD11" i="10"/>
  <c r="AE11" i="10"/>
  <c r="AF11" i="10"/>
  <c r="AG11" i="10"/>
  <c r="AH11" i="10"/>
  <c r="AL26" i="2"/>
  <c r="AF26" i="2"/>
  <c r="AJ26" i="2"/>
  <c r="R183" i="5"/>
  <c r="AG26" i="2"/>
  <c r="AH26" i="2"/>
  <c r="AI26" i="2"/>
  <c r="AK26" i="2"/>
  <c r="O201" i="5"/>
  <c r="P201" i="5"/>
  <c r="Q201" i="5"/>
  <c r="C201" i="5"/>
  <c r="D201" i="5"/>
  <c r="E201" i="5"/>
  <c r="F201" i="5"/>
  <c r="G201" i="5"/>
  <c r="H201" i="5"/>
  <c r="K201" i="5"/>
  <c r="I201" i="5"/>
  <c r="J201" i="5"/>
  <c r="L201" i="5"/>
  <c r="M201" i="5"/>
  <c r="N201" i="5"/>
  <c r="J228" i="5"/>
  <c r="K228" i="5"/>
  <c r="L228" i="5"/>
  <c r="M228" i="5"/>
  <c r="N228" i="5"/>
  <c r="O228" i="5"/>
  <c r="P228" i="5"/>
  <c r="Q228" i="5"/>
  <c r="C228" i="5"/>
  <c r="F228" i="5"/>
  <c r="D228" i="5"/>
  <c r="E228" i="5"/>
  <c r="G228" i="5"/>
  <c r="H228" i="5"/>
  <c r="I228" i="5"/>
  <c r="H210" i="5"/>
  <c r="I210" i="5"/>
  <c r="J210" i="5"/>
  <c r="K210" i="5"/>
  <c r="L210" i="5"/>
  <c r="M210" i="5"/>
  <c r="N210" i="5"/>
  <c r="O210" i="5"/>
  <c r="P210" i="5"/>
  <c r="Q210" i="5"/>
  <c r="D210" i="5"/>
  <c r="F210" i="5"/>
  <c r="C210" i="5"/>
  <c r="G210" i="5"/>
  <c r="E210" i="5"/>
  <c r="L214" i="5"/>
  <c r="M214" i="5"/>
  <c r="N214" i="5"/>
  <c r="O214" i="5"/>
  <c r="P214" i="5"/>
  <c r="Q214" i="5"/>
  <c r="C214" i="5"/>
  <c r="D214" i="5"/>
  <c r="E214" i="5"/>
  <c r="H214" i="5"/>
  <c r="F214" i="5"/>
  <c r="G214" i="5"/>
  <c r="I214" i="5"/>
  <c r="J214" i="5"/>
  <c r="K214" i="5"/>
  <c r="I211" i="5"/>
  <c r="J211" i="5"/>
  <c r="K211" i="5"/>
  <c r="L211" i="5"/>
  <c r="M211" i="5"/>
  <c r="N211" i="5"/>
  <c r="O211" i="5"/>
  <c r="P211" i="5"/>
  <c r="Q211" i="5"/>
  <c r="E211" i="5"/>
  <c r="C211" i="5"/>
  <c r="D211" i="5"/>
  <c r="F211" i="5"/>
  <c r="G211" i="5"/>
  <c r="H211" i="5"/>
  <c r="I195" i="5"/>
  <c r="J195" i="5"/>
  <c r="K195" i="5"/>
  <c r="L195" i="5"/>
  <c r="M195" i="5"/>
  <c r="N195" i="5"/>
  <c r="O195" i="5"/>
  <c r="P195" i="5"/>
  <c r="Q195" i="5"/>
  <c r="E195" i="5"/>
  <c r="C195" i="5"/>
  <c r="D195" i="5"/>
  <c r="F195" i="5"/>
  <c r="G195" i="5"/>
  <c r="H195" i="5"/>
  <c r="P202" i="5"/>
  <c r="AK12" i="2"/>
  <c r="Q202" i="5"/>
  <c r="AL12" i="2"/>
  <c r="C202" i="5"/>
  <c r="X12" i="2"/>
  <c r="D202" i="5"/>
  <c r="Y12" i="2"/>
  <c r="E202" i="5"/>
  <c r="Z12" i="2"/>
  <c r="F202" i="5"/>
  <c r="AA12" i="2"/>
  <c r="G202" i="5"/>
  <c r="AB12" i="2"/>
  <c r="H202" i="5"/>
  <c r="AC12" i="2"/>
  <c r="I202" i="5"/>
  <c r="AD12" i="2"/>
  <c r="L202" i="5"/>
  <c r="AG12" i="2"/>
  <c r="M202" i="5"/>
  <c r="AH12" i="2"/>
  <c r="J202" i="5"/>
  <c r="AE12" i="2"/>
  <c r="K202" i="5"/>
  <c r="AF12" i="2"/>
  <c r="O202" i="5"/>
  <c r="AJ12" i="2"/>
  <c r="N202" i="5"/>
  <c r="AI12" i="2"/>
  <c r="N184" i="5"/>
  <c r="AI27" i="2"/>
  <c r="O184" i="5"/>
  <c r="AJ27" i="2"/>
  <c r="P184" i="5"/>
  <c r="AK27" i="2"/>
  <c r="Q184" i="5"/>
  <c r="AL27" i="2"/>
  <c r="C184" i="5"/>
  <c r="D184" i="5"/>
  <c r="E184" i="5"/>
  <c r="F184" i="5"/>
  <c r="G184" i="5"/>
  <c r="J184" i="5"/>
  <c r="H184" i="5"/>
  <c r="I184" i="5"/>
  <c r="K184" i="5"/>
  <c r="AF27" i="2"/>
  <c r="L184" i="5"/>
  <c r="AG27" i="2"/>
  <c r="M184" i="5"/>
  <c r="AH27" i="2"/>
  <c r="M199" i="5"/>
  <c r="N199" i="5"/>
  <c r="O199" i="5"/>
  <c r="P199" i="5"/>
  <c r="Q199" i="5"/>
  <c r="C199" i="5"/>
  <c r="D199" i="5"/>
  <c r="E199" i="5"/>
  <c r="F199" i="5"/>
  <c r="I199" i="5"/>
  <c r="K199" i="5"/>
  <c r="H199" i="5"/>
  <c r="G199" i="5"/>
  <c r="J199" i="5"/>
  <c r="L199" i="5"/>
  <c r="G209" i="5"/>
  <c r="H209" i="5"/>
  <c r="I209" i="5"/>
  <c r="J209" i="5"/>
  <c r="K209" i="5"/>
  <c r="L209" i="5"/>
  <c r="M209" i="5"/>
  <c r="N209" i="5"/>
  <c r="O209" i="5"/>
  <c r="P209" i="5"/>
  <c r="C209" i="5"/>
  <c r="F209" i="5"/>
  <c r="D209" i="5"/>
  <c r="E209" i="5"/>
  <c r="Q209" i="5"/>
  <c r="L198" i="5"/>
  <c r="M198" i="5"/>
  <c r="N198" i="5"/>
  <c r="O198" i="5"/>
  <c r="P198" i="5"/>
  <c r="Q198" i="5"/>
  <c r="C198" i="5"/>
  <c r="D198" i="5"/>
  <c r="E198" i="5"/>
  <c r="H198" i="5"/>
  <c r="F198" i="5"/>
  <c r="G198" i="5"/>
  <c r="I198" i="5"/>
  <c r="J198" i="5"/>
  <c r="K198" i="5"/>
  <c r="E223" i="5"/>
  <c r="F223" i="5"/>
  <c r="G223" i="5"/>
  <c r="H223" i="5"/>
  <c r="I223" i="5"/>
  <c r="J223" i="5"/>
  <c r="K223" i="5"/>
  <c r="M223" i="5"/>
  <c r="N223" i="5"/>
  <c r="Q223" i="5"/>
  <c r="C223" i="5"/>
  <c r="O223" i="5"/>
  <c r="D223" i="5"/>
  <c r="P223" i="5"/>
  <c r="E207" i="5"/>
  <c r="F207" i="5"/>
  <c r="G207" i="5"/>
  <c r="H207" i="5"/>
  <c r="I207" i="5"/>
  <c r="J207" i="5"/>
  <c r="K207" i="5"/>
  <c r="L207" i="5"/>
  <c r="M207" i="5"/>
  <c r="N207" i="5"/>
  <c r="Q207" i="5"/>
  <c r="C207" i="5"/>
  <c r="D207" i="5"/>
  <c r="O207" i="5"/>
  <c r="P207" i="5"/>
  <c r="O185" i="5"/>
  <c r="P185" i="5"/>
  <c r="Q185" i="5"/>
  <c r="C185" i="5"/>
  <c r="D185" i="5"/>
  <c r="E185" i="5"/>
  <c r="F185" i="5"/>
  <c r="G185" i="5"/>
  <c r="H185" i="5"/>
  <c r="K185" i="5"/>
  <c r="L185" i="5"/>
  <c r="N185" i="5"/>
  <c r="I185" i="5"/>
  <c r="J185" i="5"/>
  <c r="M185" i="5"/>
  <c r="G193" i="5"/>
  <c r="H193" i="5"/>
  <c r="I193" i="5"/>
  <c r="J193" i="5"/>
  <c r="K193" i="5"/>
  <c r="L193" i="5"/>
  <c r="M193" i="5"/>
  <c r="N193" i="5"/>
  <c r="O193" i="5"/>
  <c r="P193" i="5"/>
  <c r="C193" i="5"/>
  <c r="E193" i="5"/>
  <c r="F193" i="5"/>
  <c r="Q193" i="5"/>
  <c r="D193" i="5"/>
  <c r="J196" i="5"/>
  <c r="K196" i="5"/>
  <c r="L196" i="5"/>
  <c r="M196" i="5"/>
  <c r="N196" i="5"/>
  <c r="O196" i="5"/>
  <c r="P196" i="5"/>
  <c r="Q196" i="5"/>
  <c r="C196" i="5"/>
  <c r="F196" i="5"/>
  <c r="I196" i="5"/>
  <c r="G196" i="5"/>
  <c r="D196" i="5"/>
  <c r="E196" i="5"/>
  <c r="H196" i="5"/>
  <c r="N200" i="5"/>
  <c r="O200" i="5"/>
  <c r="P200" i="5"/>
  <c r="Q200" i="5"/>
  <c r="C200" i="5"/>
  <c r="D200" i="5"/>
  <c r="E200" i="5"/>
  <c r="F200" i="5"/>
  <c r="G200" i="5"/>
  <c r="J200" i="5"/>
  <c r="H200" i="5"/>
  <c r="I200" i="5"/>
  <c r="K200" i="5"/>
  <c r="L200" i="5"/>
  <c r="M200" i="5"/>
  <c r="K197" i="5"/>
  <c r="L197" i="5"/>
  <c r="M197" i="5"/>
  <c r="N197" i="5"/>
  <c r="O197" i="5"/>
  <c r="P197" i="5"/>
  <c r="Q197" i="5"/>
  <c r="C197" i="5"/>
  <c r="D197" i="5"/>
  <c r="G197" i="5"/>
  <c r="E197" i="5"/>
  <c r="F197" i="5"/>
  <c r="H197" i="5"/>
  <c r="I197" i="5"/>
  <c r="J197" i="5"/>
  <c r="P186" i="5"/>
  <c r="Q186" i="5"/>
  <c r="C186" i="5"/>
  <c r="D186" i="5"/>
  <c r="E186" i="5"/>
  <c r="F186" i="5"/>
  <c r="G186" i="5"/>
  <c r="H186" i="5"/>
  <c r="I186" i="5"/>
  <c r="L186" i="5"/>
  <c r="K186" i="5"/>
  <c r="M186" i="5"/>
  <c r="N186" i="5"/>
  <c r="O186" i="5"/>
  <c r="J186" i="5"/>
  <c r="J212" i="5"/>
  <c r="K212" i="5"/>
  <c r="L212" i="5"/>
  <c r="M212" i="5"/>
  <c r="N212" i="5"/>
  <c r="O212" i="5"/>
  <c r="P212" i="5"/>
  <c r="Q212" i="5"/>
  <c r="C212" i="5"/>
  <c r="F212" i="5"/>
  <c r="D212" i="5"/>
  <c r="E212" i="5"/>
  <c r="G212" i="5"/>
  <c r="H212" i="5"/>
  <c r="I212" i="5"/>
  <c r="B222" i="5"/>
  <c r="L222" i="5"/>
  <c r="B230" i="5"/>
  <c r="B234" i="5"/>
  <c r="B231" i="5"/>
  <c r="B215" i="5"/>
  <c r="B204" i="5"/>
  <c r="B219" i="5"/>
  <c r="B218" i="5"/>
  <c r="B217" i="5"/>
  <c r="B205" i="5"/>
  <c r="B206" i="5"/>
  <c r="B220" i="5"/>
  <c r="B216" i="5"/>
  <c r="B221" i="5"/>
  <c r="B232" i="5"/>
  <c r="S211" i="1"/>
  <c r="T211" i="1"/>
  <c r="S212" i="1"/>
  <c r="T212" i="1"/>
  <c r="S225" i="1"/>
  <c r="T225" i="1"/>
  <c r="S222" i="1"/>
  <c r="T222" i="1"/>
  <c r="U222" i="1"/>
  <c r="V222" i="1"/>
  <c r="S227" i="1"/>
  <c r="T227" i="1"/>
  <c r="S238" i="1"/>
  <c r="T238" i="1"/>
  <c r="S241" i="1"/>
  <c r="T241" i="1"/>
  <c r="S234" i="1"/>
  <c r="T234" i="1"/>
  <c r="S233" i="1"/>
  <c r="T233" i="1"/>
  <c r="S230" i="1"/>
  <c r="T230" i="1"/>
  <c r="S228" i="1"/>
  <c r="T228" i="1"/>
  <c r="S236" i="1"/>
  <c r="T236" i="1"/>
  <c r="S235" i="1"/>
  <c r="T235" i="1"/>
  <c r="B229" i="5"/>
  <c r="B227" i="5"/>
  <c r="B213" i="5"/>
  <c r="AN9" i="10"/>
  <c r="AQ9" i="10"/>
  <c r="AJ11" i="10"/>
  <c r="AM11" i="10"/>
  <c r="AP10" i="10"/>
  <c r="AK10" i="10"/>
  <c r="AQ10" i="10"/>
  <c r="R203" i="5"/>
  <c r="P234" i="5"/>
  <c r="Q234" i="5"/>
  <c r="C234" i="5"/>
  <c r="D234" i="5"/>
  <c r="E234" i="5"/>
  <c r="F234" i="5"/>
  <c r="G234" i="5"/>
  <c r="H234" i="5"/>
  <c r="I234" i="5"/>
  <c r="L234" i="5"/>
  <c r="J234" i="5"/>
  <c r="K234" i="5"/>
  <c r="M234" i="5"/>
  <c r="T11" i="10"/>
  <c r="U11" i="10"/>
  <c r="V11" i="10"/>
  <c r="N234" i="5"/>
  <c r="O234" i="5"/>
  <c r="I227" i="5"/>
  <c r="J227" i="5"/>
  <c r="K227" i="5"/>
  <c r="L227" i="5"/>
  <c r="M227" i="5"/>
  <c r="N227" i="5"/>
  <c r="O227" i="5"/>
  <c r="P227" i="5"/>
  <c r="Q227" i="5"/>
  <c r="E227" i="5"/>
  <c r="G227" i="5"/>
  <c r="H227" i="5"/>
  <c r="D227" i="5"/>
  <c r="C227" i="5"/>
  <c r="F227" i="5"/>
  <c r="C221" i="5"/>
  <c r="D221" i="5"/>
  <c r="E221" i="5"/>
  <c r="F221" i="5"/>
  <c r="G221" i="5"/>
  <c r="H221" i="5"/>
  <c r="I221" i="5"/>
  <c r="J221" i="5"/>
  <c r="K221" i="5"/>
  <c r="L221" i="5"/>
  <c r="O221" i="5"/>
  <c r="M221" i="5"/>
  <c r="N221" i="5"/>
  <c r="P221" i="5"/>
  <c r="Q221" i="5"/>
  <c r="K213" i="5"/>
  <c r="L213" i="5"/>
  <c r="M213" i="5"/>
  <c r="N213" i="5"/>
  <c r="O213" i="5"/>
  <c r="P213" i="5"/>
  <c r="Q213" i="5"/>
  <c r="C213" i="5"/>
  <c r="D213" i="5"/>
  <c r="G213" i="5"/>
  <c r="J213" i="5"/>
  <c r="E213" i="5"/>
  <c r="H213" i="5"/>
  <c r="F213" i="5"/>
  <c r="I213" i="5"/>
  <c r="K229" i="5"/>
  <c r="L229" i="5"/>
  <c r="M229" i="5"/>
  <c r="N229" i="5"/>
  <c r="O229" i="5"/>
  <c r="P229" i="5"/>
  <c r="Q229" i="5"/>
  <c r="C229" i="5"/>
  <c r="D229" i="5"/>
  <c r="G229" i="5"/>
  <c r="E229" i="5"/>
  <c r="F229" i="5"/>
  <c r="H229" i="5"/>
  <c r="I229" i="5"/>
  <c r="J229" i="5"/>
  <c r="N216" i="5"/>
  <c r="O216" i="5"/>
  <c r="P216" i="5"/>
  <c r="Q216" i="5"/>
  <c r="C216" i="5"/>
  <c r="D216" i="5"/>
  <c r="E216" i="5"/>
  <c r="F216" i="5"/>
  <c r="G216" i="5"/>
  <c r="J216" i="5"/>
  <c r="L216" i="5"/>
  <c r="I216" i="5"/>
  <c r="H216" i="5"/>
  <c r="K216" i="5"/>
  <c r="M216" i="5"/>
  <c r="C220" i="5"/>
  <c r="D220" i="5"/>
  <c r="E220" i="5"/>
  <c r="F220" i="5"/>
  <c r="G220" i="5"/>
  <c r="H220" i="5"/>
  <c r="I220" i="5"/>
  <c r="J220" i="5"/>
  <c r="K220" i="5"/>
  <c r="N220" i="5"/>
  <c r="M220" i="5"/>
  <c r="O220" i="5"/>
  <c r="P220" i="5"/>
  <c r="Q220" i="5"/>
  <c r="L220" i="5"/>
  <c r="D206" i="5"/>
  <c r="E206" i="5"/>
  <c r="F206" i="5"/>
  <c r="G206" i="5"/>
  <c r="H206" i="5"/>
  <c r="I206" i="5"/>
  <c r="J206" i="5"/>
  <c r="K206" i="5"/>
  <c r="L206" i="5"/>
  <c r="M206" i="5"/>
  <c r="P206" i="5"/>
  <c r="Q206" i="5"/>
  <c r="N206" i="5"/>
  <c r="C206" i="5"/>
  <c r="O206" i="5"/>
  <c r="C205" i="5"/>
  <c r="D205" i="5"/>
  <c r="E205" i="5"/>
  <c r="F205" i="5"/>
  <c r="G205" i="5"/>
  <c r="H205" i="5"/>
  <c r="I205" i="5"/>
  <c r="J205" i="5"/>
  <c r="K205" i="5"/>
  <c r="L205" i="5"/>
  <c r="O205" i="5"/>
  <c r="Q205" i="5"/>
  <c r="M205" i="5"/>
  <c r="N205" i="5"/>
  <c r="P205" i="5"/>
  <c r="O217" i="5"/>
  <c r="P217" i="5"/>
  <c r="Q217" i="5"/>
  <c r="C217" i="5"/>
  <c r="D217" i="5"/>
  <c r="E217" i="5"/>
  <c r="F217" i="5"/>
  <c r="G217" i="5"/>
  <c r="H217" i="5"/>
  <c r="K217" i="5"/>
  <c r="I217" i="5"/>
  <c r="J217" i="5"/>
  <c r="L217" i="5"/>
  <c r="M217" i="5"/>
  <c r="N217" i="5"/>
  <c r="P218" i="5"/>
  <c r="Q218" i="5"/>
  <c r="C218" i="5"/>
  <c r="D218" i="5"/>
  <c r="E218" i="5"/>
  <c r="F218" i="5"/>
  <c r="G218" i="5"/>
  <c r="H218" i="5"/>
  <c r="I218" i="5"/>
  <c r="L218" i="5"/>
  <c r="J218" i="5"/>
  <c r="K218" i="5"/>
  <c r="M218" i="5"/>
  <c r="N218" i="5"/>
  <c r="O218" i="5"/>
  <c r="N232" i="5"/>
  <c r="O232" i="5"/>
  <c r="P232" i="5"/>
  <c r="Q232" i="5"/>
  <c r="C232" i="5"/>
  <c r="D232" i="5"/>
  <c r="E232" i="5"/>
  <c r="F232" i="5"/>
  <c r="G232" i="5"/>
  <c r="J232" i="5"/>
  <c r="H232" i="5"/>
  <c r="I232" i="5"/>
  <c r="K232" i="5"/>
  <c r="L232" i="5"/>
  <c r="M232" i="5"/>
  <c r="C204" i="5"/>
  <c r="D204" i="5"/>
  <c r="E204" i="5"/>
  <c r="F204" i="5"/>
  <c r="G204" i="5"/>
  <c r="H204" i="5"/>
  <c r="I204" i="5"/>
  <c r="J204" i="5"/>
  <c r="K204" i="5"/>
  <c r="N204" i="5"/>
  <c r="L204" i="5"/>
  <c r="M204" i="5"/>
  <c r="O204" i="5"/>
  <c r="P204" i="5"/>
  <c r="Q204" i="5"/>
  <c r="Q219" i="5"/>
  <c r="C219" i="5"/>
  <c r="D219" i="5"/>
  <c r="E219" i="5"/>
  <c r="F219" i="5"/>
  <c r="G219" i="5"/>
  <c r="H219" i="5"/>
  <c r="I219" i="5"/>
  <c r="J219" i="5"/>
  <c r="M219" i="5"/>
  <c r="N219" i="5"/>
  <c r="P219" i="5"/>
  <c r="K219" i="5"/>
  <c r="L219" i="5"/>
  <c r="O219" i="5"/>
  <c r="M215" i="5"/>
  <c r="N215" i="5"/>
  <c r="O215" i="5"/>
  <c r="P215" i="5"/>
  <c r="Q215" i="5"/>
  <c r="C215" i="5"/>
  <c r="D215" i="5"/>
  <c r="E215" i="5"/>
  <c r="F215" i="5"/>
  <c r="I215" i="5"/>
  <c r="G215" i="5"/>
  <c r="H215" i="5"/>
  <c r="J215" i="5"/>
  <c r="K215" i="5"/>
  <c r="L215" i="5"/>
  <c r="M231" i="5"/>
  <c r="N231" i="5"/>
  <c r="O231" i="5"/>
  <c r="P231" i="5"/>
  <c r="Q231" i="5"/>
  <c r="C231" i="5"/>
  <c r="D231" i="5"/>
  <c r="E231" i="5"/>
  <c r="F231" i="5"/>
  <c r="I231" i="5"/>
  <c r="G231" i="5"/>
  <c r="H231" i="5"/>
  <c r="J231" i="5"/>
  <c r="K231" i="5"/>
  <c r="L231" i="5"/>
  <c r="L230" i="5"/>
  <c r="M230" i="5"/>
  <c r="N230" i="5"/>
  <c r="O230" i="5"/>
  <c r="P230" i="5"/>
  <c r="Q230" i="5"/>
  <c r="C230" i="5"/>
  <c r="D230" i="5"/>
  <c r="E230" i="5"/>
  <c r="H230" i="5"/>
  <c r="K230" i="5"/>
  <c r="F230" i="5"/>
  <c r="I230" i="5"/>
  <c r="G230" i="5"/>
  <c r="J230" i="5"/>
  <c r="D222" i="5"/>
  <c r="E222" i="5"/>
  <c r="F222" i="5"/>
  <c r="G222" i="5"/>
  <c r="H222" i="5"/>
  <c r="I222" i="5"/>
  <c r="J222" i="5"/>
  <c r="K222" i="5"/>
  <c r="M222" i="5"/>
  <c r="R223" i="5"/>
  <c r="P222" i="5"/>
  <c r="C222" i="5"/>
  <c r="N222" i="5"/>
  <c r="O222" i="5"/>
  <c r="Q222" i="5"/>
  <c r="B225" i="5"/>
  <c r="B238" i="5"/>
  <c r="B224" i="5"/>
  <c r="B236" i="5"/>
  <c r="B237" i="5"/>
  <c r="B239" i="5"/>
  <c r="B235" i="5"/>
  <c r="B240" i="5"/>
  <c r="B241" i="5"/>
  <c r="B226" i="5"/>
  <c r="B242" i="5"/>
  <c r="L242" i="5"/>
  <c r="S231" i="1"/>
  <c r="T231" i="1"/>
  <c r="S232" i="1"/>
  <c r="T232" i="1"/>
  <c r="B233" i="5"/>
  <c r="AN10" i="10"/>
  <c r="AP11" i="10"/>
  <c r="AK11" i="10"/>
  <c r="AI13" i="2"/>
  <c r="AC13" i="2"/>
  <c r="AD13" i="2"/>
  <c r="AF13" i="2"/>
  <c r="AE13" i="2"/>
  <c r="AK13" i="2"/>
  <c r="AH13" i="2"/>
  <c r="AL13" i="2"/>
  <c r="X13" i="2"/>
  <c r="AB13" i="2"/>
  <c r="AJ13" i="2"/>
  <c r="AG13" i="2"/>
  <c r="Z13" i="2"/>
  <c r="AA13" i="2"/>
  <c r="Y13" i="2"/>
  <c r="H226" i="5"/>
  <c r="I226" i="5"/>
  <c r="J226" i="5"/>
  <c r="K226" i="5"/>
  <c r="L226" i="5"/>
  <c r="M226" i="5"/>
  <c r="N226" i="5"/>
  <c r="O226" i="5"/>
  <c r="P226" i="5"/>
  <c r="Q226" i="5"/>
  <c r="D226" i="5"/>
  <c r="G226" i="5"/>
  <c r="C226" i="5"/>
  <c r="E226" i="5"/>
  <c r="F226" i="5"/>
  <c r="G241" i="5"/>
  <c r="H241" i="5"/>
  <c r="I241" i="5"/>
  <c r="J241" i="5"/>
  <c r="K241" i="5"/>
  <c r="L241" i="5"/>
  <c r="M241" i="5"/>
  <c r="N241" i="5"/>
  <c r="O241" i="5"/>
  <c r="P241" i="5"/>
  <c r="C241" i="5"/>
  <c r="D241" i="5"/>
  <c r="E241" i="5"/>
  <c r="F241" i="5"/>
  <c r="Q241" i="5"/>
  <c r="F240" i="5"/>
  <c r="G240" i="5"/>
  <c r="H240" i="5"/>
  <c r="I240" i="5"/>
  <c r="J240" i="5"/>
  <c r="K240" i="5"/>
  <c r="L240" i="5"/>
  <c r="M240" i="5"/>
  <c r="N240" i="5"/>
  <c r="O240" i="5"/>
  <c r="D240" i="5"/>
  <c r="C240" i="5"/>
  <c r="P240" i="5"/>
  <c r="E240" i="5"/>
  <c r="Q240" i="5"/>
  <c r="H242" i="5"/>
  <c r="I242" i="5"/>
  <c r="AG14" i="2"/>
  <c r="M242" i="5"/>
  <c r="AH14" i="2"/>
  <c r="N242" i="5"/>
  <c r="AI14" i="2"/>
  <c r="O242" i="5"/>
  <c r="AJ14" i="2"/>
  <c r="P242" i="5"/>
  <c r="AK14" i="2"/>
  <c r="Q242" i="5"/>
  <c r="AL14" i="2"/>
  <c r="D242" i="5"/>
  <c r="C242" i="5"/>
  <c r="E242" i="5"/>
  <c r="F242" i="5"/>
  <c r="G242" i="5"/>
  <c r="J242" i="5"/>
  <c r="K242" i="5"/>
  <c r="AF14" i="2"/>
  <c r="E239" i="5"/>
  <c r="F239" i="5"/>
  <c r="G239" i="5"/>
  <c r="H239" i="5"/>
  <c r="I239" i="5"/>
  <c r="J239" i="5"/>
  <c r="K239" i="5"/>
  <c r="L239" i="5"/>
  <c r="M239" i="5"/>
  <c r="N239" i="5"/>
  <c r="Q239" i="5"/>
  <c r="C239" i="5"/>
  <c r="D239" i="5"/>
  <c r="O239" i="5"/>
  <c r="P239" i="5"/>
  <c r="O233" i="5"/>
  <c r="P233" i="5"/>
  <c r="Q233" i="5"/>
  <c r="C233" i="5"/>
  <c r="D233" i="5"/>
  <c r="E233" i="5"/>
  <c r="F233" i="5"/>
  <c r="G233" i="5"/>
  <c r="H233" i="5"/>
  <c r="K233" i="5"/>
  <c r="J233" i="5"/>
  <c r="M233" i="5"/>
  <c r="I233" i="5"/>
  <c r="L233" i="5"/>
  <c r="N233" i="5"/>
  <c r="Q235" i="5"/>
  <c r="C235" i="5"/>
  <c r="D235" i="5"/>
  <c r="E235" i="5"/>
  <c r="F235" i="5"/>
  <c r="G235" i="5"/>
  <c r="H235" i="5"/>
  <c r="I235" i="5"/>
  <c r="J235" i="5"/>
  <c r="M235" i="5"/>
  <c r="K235" i="5"/>
  <c r="L235" i="5"/>
  <c r="N235" i="5"/>
  <c r="O235" i="5"/>
  <c r="P235" i="5"/>
  <c r="C237" i="5"/>
  <c r="D237" i="5"/>
  <c r="E237" i="5"/>
  <c r="F237" i="5"/>
  <c r="G237" i="5"/>
  <c r="H237" i="5"/>
  <c r="I237" i="5"/>
  <c r="J237" i="5"/>
  <c r="K237" i="5"/>
  <c r="L237" i="5"/>
  <c r="O237" i="5"/>
  <c r="N237" i="5"/>
  <c r="P237" i="5"/>
  <c r="Q237" i="5"/>
  <c r="M237" i="5"/>
  <c r="C236" i="5"/>
  <c r="D236" i="5"/>
  <c r="E236" i="5"/>
  <c r="F236" i="5"/>
  <c r="G236" i="5"/>
  <c r="H236" i="5"/>
  <c r="I236" i="5"/>
  <c r="J236" i="5"/>
  <c r="K236" i="5"/>
  <c r="N236" i="5"/>
  <c r="Q236" i="5"/>
  <c r="O236" i="5"/>
  <c r="L236" i="5"/>
  <c r="M236" i="5"/>
  <c r="P236" i="5"/>
  <c r="F224" i="5"/>
  <c r="AA27" i="2"/>
  <c r="G224" i="5"/>
  <c r="H224" i="5"/>
  <c r="I224" i="5"/>
  <c r="J224" i="5"/>
  <c r="K224" i="5"/>
  <c r="L224" i="5"/>
  <c r="M224" i="5"/>
  <c r="AH28" i="2"/>
  <c r="N224" i="5"/>
  <c r="AI28" i="2"/>
  <c r="O224" i="5"/>
  <c r="AJ28" i="2"/>
  <c r="C224" i="5"/>
  <c r="D224" i="5"/>
  <c r="E224" i="5"/>
  <c r="P224" i="5"/>
  <c r="AK28" i="2"/>
  <c r="Q224" i="5"/>
  <c r="AL28" i="2"/>
  <c r="D238" i="5"/>
  <c r="E238" i="5"/>
  <c r="F238" i="5"/>
  <c r="G238" i="5"/>
  <c r="H238" i="5"/>
  <c r="I238" i="5"/>
  <c r="J238" i="5"/>
  <c r="K238" i="5"/>
  <c r="L238" i="5"/>
  <c r="M238" i="5"/>
  <c r="P238" i="5"/>
  <c r="C238" i="5"/>
  <c r="N238" i="5"/>
  <c r="O238" i="5"/>
  <c r="Q238" i="5"/>
  <c r="G225" i="5"/>
  <c r="H225" i="5"/>
  <c r="I225" i="5"/>
  <c r="J225" i="5"/>
  <c r="K225" i="5"/>
  <c r="L225" i="5"/>
  <c r="M225" i="5"/>
  <c r="N225" i="5"/>
  <c r="O225" i="5"/>
  <c r="P225" i="5"/>
  <c r="C225" i="5"/>
  <c r="D225" i="5"/>
  <c r="E225" i="5"/>
  <c r="F225" i="5"/>
  <c r="Q225" i="5"/>
  <c r="Q12" i="10"/>
  <c r="R12" i="10"/>
  <c r="AN11" i="10"/>
  <c r="AQ11" i="10"/>
  <c r="AD12" i="10"/>
  <c r="AE12" i="10"/>
  <c r="AF12" i="10"/>
  <c r="AH12" i="10"/>
  <c r="AG12" i="10"/>
  <c r="Y18" i="2"/>
  <c r="AC26" i="2"/>
  <c r="Z29" i="2"/>
  <c r="AD28" i="2"/>
  <c r="AE28" i="2"/>
  <c r="AC28" i="2"/>
  <c r="AB28" i="2"/>
  <c r="AE29" i="2"/>
  <c r="Y28" i="2"/>
  <c r="X28" i="2"/>
  <c r="Z28" i="2"/>
  <c r="AD27" i="2"/>
  <c r="AB27" i="2"/>
  <c r="AE25" i="2"/>
  <c r="AB18" i="2"/>
  <c r="AB22" i="2"/>
  <c r="AB23" i="2"/>
  <c r="AB24" i="2"/>
  <c r="AB21" i="2"/>
  <c r="AB19" i="2"/>
  <c r="AB20" i="2"/>
  <c r="AB25" i="2"/>
  <c r="AA22" i="2"/>
  <c r="AA19" i="2"/>
  <c r="AA18" i="2"/>
  <c r="AA24" i="2"/>
  <c r="AA21" i="2"/>
  <c r="AA20" i="2"/>
  <c r="AA25" i="2"/>
  <c r="AA23" i="2"/>
  <c r="AF29" i="2"/>
  <c r="AC27" i="2"/>
  <c r="Z20" i="2"/>
  <c r="Z21" i="2"/>
  <c r="Z18" i="2"/>
  <c r="Z23" i="2"/>
  <c r="Z24" i="2"/>
  <c r="Z25" i="2"/>
  <c r="Z19" i="2"/>
  <c r="Z22" i="2"/>
  <c r="Z14" i="2"/>
  <c r="AD29" i="2"/>
  <c r="AE26" i="2"/>
  <c r="X22" i="2"/>
  <c r="X19" i="2"/>
  <c r="X23" i="2"/>
  <c r="X24" i="2"/>
  <c r="X18" i="2"/>
  <c r="X21" i="2"/>
  <c r="X20" i="2"/>
  <c r="X25" i="2"/>
  <c r="AC29" i="2"/>
  <c r="Y20" i="2"/>
  <c r="Y19" i="2"/>
  <c r="Y23" i="2"/>
  <c r="Y21" i="2"/>
  <c r="Y22" i="2"/>
  <c r="Y25" i="2"/>
  <c r="Y24" i="2"/>
  <c r="AA14" i="2"/>
  <c r="AD26" i="2"/>
  <c r="AG29" i="2"/>
  <c r="AC14" i="2"/>
  <c r="AA28" i="2"/>
  <c r="Y14" i="2"/>
  <c r="Z27" i="2"/>
  <c r="AJ29" i="2"/>
  <c r="AI29" i="2"/>
  <c r="AB29" i="2"/>
  <c r="AB26" i="2"/>
  <c r="AE14" i="2"/>
  <c r="X26" i="2"/>
  <c r="X14" i="2"/>
  <c r="AB14" i="2"/>
  <c r="Y26" i="2"/>
  <c r="AD25" i="2"/>
  <c r="X29" i="2"/>
  <c r="X27" i="2"/>
  <c r="AA26" i="2"/>
  <c r="AC25" i="2"/>
  <c r="Y29" i="2"/>
  <c r="AL29" i="2"/>
  <c r="Z26" i="2"/>
  <c r="AF28" i="2"/>
  <c r="AA29" i="2"/>
  <c r="AH29" i="2"/>
  <c r="Y27" i="2"/>
  <c r="AG28" i="2"/>
  <c r="AD14" i="2"/>
  <c r="AK29" i="2"/>
  <c r="AE27" i="2"/>
  <c r="AJ12" i="10"/>
  <c r="I4" i="3"/>
  <c r="L4" i="3"/>
  <c r="J4" i="3"/>
  <c r="M4" i="3"/>
  <c r="K4" i="3"/>
  <c r="N4" i="3"/>
  <c r="I5" i="3"/>
  <c r="L5" i="3"/>
  <c r="J5" i="3"/>
  <c r="M5" i="3"/>
  <c r="K5" i="3"/>
  <c r="N5" i="3"/>
  <c r="I6" i="3"/>
  <c r="L6" i="3"/>
  <c r="J6" i="3"/>
  <c r="M6" i="3"/>
  <c r="Q6" i="3"/>
  <c r="K6" i="3"/>
  <c r="N6" i="3"/>
  <c r="R6" i="3"/>
  <c r="I7" i="3"/>
  <c r="L7" i="3"/>
  <c r="J7" i="3"/>
  <c r="M7" i="3"/>
  <c r="Q7" i="3"/>
  <c r="K7" i="3"/>
  <c r="N7" i="3"/>
  <c r="R7" i="3"/>
  <c r="I8" i="3"/>
  <c r="L8" i="3"/>
  <c r="J8" i="3"/>
  <c r="M8" i="3"/>
  <c r="Q8" i="3"/>
  <c r="K8" i="3"/>
  <c r="N8" i="3"/>
  <c r="R8" i="3"/>
  <c r="I9" i="3"/>
  <c r="L9" i="3"/>
  <c r="J9" i="3"/>
  <c r="M9" i="3"/>
  <c r="Q9" i="3"/>
  <c r="K9" i="3"/>
  <c r="N9" i="3"/>
  <c r="R9" i="3"/>
  <c r="I10" i="3"/>
  <c r="L10" i="3"/>
  <c r="J10" i="3"/>
  <c r="M10" i="3"/>
  <c r="Q10" i="3"/>
  <c r="K10" i="3"/>
  <c r="N10" i="3"/>
  <c r="R10" i="3"/>
  <c r="I11" i="3"/>
  <c r="L11" i="3"/>
  <c r="J11" i="3"/>
  <c r="M11" i="3"/>
  <c r="Q11" i="3"/>
  <c r="K11" i="3"/>
  <c r="N11" i="3"/>
  <c r="R11" i="3"/>
  <c r="I12" i="3"/>
  <c r="L12" i="3"/>
  <c r="J12" i="3"/>
  <c r="M12" i="3"/>
  <c r="Q12" i="3"/>
  <c r="K12" i="3"/>
  <c r="N12" i="3"/>
  <c r="R12" i="3"/>
  <c r="I13" i="3"/>
  <c r="L13" i="3"/>
  <c r="J13" i="3"/>
  <c r="M13" i="3"/>
  <c r="Q13" i="3"/>
  <c r="K13" i="3"/>
  <c r="N13" i="3"/>
  <c r="R13" i="3"/>
  <c r="I14" i="3"/>
  <c r="L14" i="3"/>
  <c r="J14" i="3"/>
  <c r="M14" i="3"/>
  <c r="Q14" i="3"/>
  <c r="K14" i="3"/>
  <c r="N14" i="3"/>
  <c r="R14" i="3"/>
  <c r="I15" i="3"/>
  <c r="L15" i="3"/>
  <c r="J15" i="3"/>
  <c r="M15" i="3"/>
  <c r="Q15" i="3"/>
  <c r="K15" i="3"/>
  <c r="N15" i="3"/>
  <c r="R15" i="3"/>
  <c r="I16" i="3"/>
  <c r="L16" i="3"/>
  <c r="J16" i="3"/>
  <c r="M16" i="3"/>
  <c r="Q16" i="3"/>
  <c r="K16" i="3"/>
  <c r="N16" i="3"/>
  <c r="R16" i="3"/>
  <c r="I17" i="3"/>
  <c r="L17" i="3"/>
  <c r="J17" i="3"/>
  <c r="M17" i="3"/>
  <c r="Q17" i="3"/>
  <c r="K17" i="3"/>
  <c r="N17" i="3"/>
  <c r="R17" i="3"/>
  <c r="I18" i="3"/>
  <c r="L18" i="3"/>
  <c r="J18" i="3"/>
  <c r="M18" i="3"/>
  <c r="Q18" i="3"/>
  <c r="K18" i="3"/>
  <c r="N18" i="3"/>
  <c r="R18" i="3"/>
  <c r="I19" i="3"/>
  <c r="L19" i="3"/>
  <c r="J19" i="3"/>
  <c r="M19" i="3"/>
  <c r="K19" i="3"/>
  <c r="N19" i="3"/>
  <c r="I20" i="3"/>
  <c r="L20" i="3"/>
  <c r="J20" i="3"/>
  <c r="M20" i="3"/>
  <c r="K20" i="3"/>
  <c r="N20" i="3"/>
  <c r="I21" i="3"/>
  <c r="L21" i="3"/>
  <c r="J21" i="3"/>
  <c r="M21" i="3"/>
  <c r="K21" i="3"/>
  <c r="N21" i="3"/>
  <c r="I22" i="3"/>
  <c r="L22" i="3"/>
  <c r="J22" i="3"/>
  <c r="M22" i="3"/>
  <c r="K22" i="3"/>
  <c r="N22" i="3"/>
  <c r="I23" i="3"/>
  <c r="L23" i="3"/>
  <c r="J23" i="3"/>
  <c r="M23" i="3"/>
  <c r="K23" i="3"/>
  <c r="N23" i="3"/>
  <c r="I24" i="3"/>
  <c r="L24" i="3"/>
  <c r="J24" i="3"/>
  <c r="M24" i="3"/>
  <c r="K24" i="3"/>
  <c r="N24" i="3"/>
  <c r="I25" i="3"/>
  <c r="L25" i="3"/>
  <c r="J25" i="3"/>
  <c r="M25" i="3"/>
  <c r="K25" i="3"/>
  <c r="N25" i="3"/>
  <c r="I26" i="3"/>
  <c r="L26" i="3"/>
  <c r="J26" i="3"/>
  <c r="M26" i="3"/>
  <c r="K26" i="3"/>
  <c r="N26" i="3"/>
  <c r="I27" i="3"/>
  <c r="L27" i="3"/>
  <c r="J27" i="3"/>
  <c r="M27" i="3"/>
  <c r="K27" i="3"/>
  <c r="N27" i="3"/>
  <c r="I28" i="3"/>
  <c r="L28" i="3"/>
  <c r="J28" i="3"/>
  <c r="M28" i="3"/>
  <c r="K28" i="3"/>
  <c r="N28" i="3"/>
  <c r="I29" i="3"/>
  <c r="L29" i="3"/>
  <c r="J29" i="3"/>
  <c r="M29" i="3"/>
  <c r="K29" i="3"/>
  <c r="N29" i="3"/>
  <c r="I30" i="3"/>
  <c r="L30" i="3"/>
  <c r="J30" i="3"/>
  <c r="M30" i="3"/>
  <c r="K30" i="3"/>
  <c r="N30" i="3"/>
  <c r="I31" i="3"/>
  <c r="L31" i="3"/>
  <c r="J31" i="3"/>
  <c r="M31" i="3"/>
  <c r="K31" i="3"/>
  <c r="N31" i="3"/>
  <c r="I32" i="3"/>
  <c r="L32" i="3"/>
  <c r="J32" i="3"/>
  <c r="M32" i="3"/>
  <c r="K32" i="3"/>
  <c r="N32" i="3"/>
  <c r="I33" i="3"/>
  <c r="L33" i="3"/>
  <c r="J33" i="3"/>
  <c r="M33" i="3"/>
  <c r="K33" i="3"/>
  <c r="N33" i="3"/>
  <c r="I34" i="3"/>
  <c r="L34" i="3"/>
  <c r="J34" i="3"/>
  <c r="M34" i="3"/>
  <c r="K34" i="3"/>
  <c r="N34" i="3"/>
  <c r="I35" i="3"/>
  <c r="L35" i="3"/>
  <c r="J35" i="3"/>
  <c r="M35" i="3"/>
  <c r="K35" i="3"/>
  <c r="N35" i="3"/>
  <c r="I36" i="3"/>
  <c r="L36" i="3"/>
  <c r="J36" i="3"/>
  <c r="M36" i="3"/>
  <c r="K36" i="3"/>
  <c r="N36" i="3"/>
  <c r="I37" i="3"/>
  <c r="L37" i="3"/>
  <c r="J37" i="3"/>
  <c r="M37" i="3"/>
  <c r="K37" i="3"/>
  <c r="N37" i="3"/>
  <c r="I38" i="3"/>
  <c r="L38" i="3"/>
  <c r="J38" i="3"/>
  <c r="M38" i="3"/>
  <c r="K38" i="3"/>
  <c r="N38" i="3"/>
  <c r="I39" i="3"/>
  <c r="L39" i="3"/>
  <c r="J39" i="3"/>
  <c r="M39" i="3"/>
  <c r="K39" i="3"/>
  <c r="N39" i="3"/>
  <c r="I40" i="3"/>
  <c r="L40" i="3"/>
  <c r="J40" i="3"/>
  <c r="M40" i="3"/>
  <c r="K40" i="3"/>
  <c r="N40" i="3"/>
  <c r="I41" i="3"/>
  <c r="L41" i="3"/>
  <c r="J41" i="3"/>
  <c r="M41" i="3"/>
  <c r="K41" i="3"/>
  <c r="N41" i="3"/>
  <c r="I42" i="3"/>
  <c r="L42" i="3"/>
  <c r="J42" i="3"/>
  <c r="M42" i="3"/>
  <c r="K42" i="3"/>
  <c r="N42" i="3"/>
  <c r="I43" i="3"/>
  <c r="L43" i="3"/>
  <c r="J43" i="3"/>
  <c r="M43" i="3"/>
  <c r="K43" i="3"/>
  <c r="N43" i="3"/>
  <c r="I44" i="3"/>
  <c r="L44" i="3"/>
  <c r="J44" i="3"/>
  <c r="M44" i="3"/>
  <c r="K44" i="3"/>
  <c r="N44" i="3"/>
  <c r="I45" i="3"/>
  <c r="L45" i="3"/>
  <c r="J45" i="3"/>
  <c r="M45" i="3"/>
  <c r="K45" i="3"/>
  <c r="N45" i="3"/>
  <c r="I46" i="3"/>
  <c r="L46" i="3"/>
  <c r="J46" i="3"/>
  <c r="M46" i="3"/>
  <c r="K46" i="3"/>
  <c r="N46" i="3"/>
  <c r="I47" i="3"/>
  <c r="L47" i="3"/>
  <c r="J47" i="3"/>
  <c r="M47" i="3"/>
  <c r="K47" i="3"/>
  <c r="N47" i="3"/>
  <c r="I48" i="3"/>
  <c r="L48" i="3"/>
  <c r="J48" i="3"/>
  <c r="M48" i="3"/>
  <c r="K48" i="3"/>
  <c r="N48" i="3"/>
  <c r="I49" i="3"/>
  <c r="L49" i="3"/>
  <c r="J49" i="3"/>
  <c r="M49" i="3"/>
  <c r="K49" i="3"/>
  <c r="N49" i="3"/>
  <c r="I50" i="3"/>
  <c r="L50" i="3"/>
  <c r="J50" i="3"/>
  <c r="M50" i="3"/>
  <c r="K50" i="3"/>
  <c r="N50" i="3"/>
  <c r="I51" i="3"/>
  <c r="L51" i="3"/>
  <c r="J51" i="3"/>
  <c r="M51" i="3"/>
  <c r="K51" i="3"/>
  <c r="N51" i="3"/>
  <c r="I52" i="3"/>
  <c r="L52" i="3"/>
  <c r="J52" i="3"/>
  <c r="M52" i="3"/>
  <c r="K52" i="3"/>
  <c r="N52" i="3"/>
  <c r="I53" i="3"/>
  <c r="L53" i="3"/>
  <c r="J53" i="3"/>
  <c r="M53" i="3"/>
  <c r="K53" i="3"/>
  <c r="N53" i="3"/>
  <c r="I54" i="3"/>
  <c r="L54" i="3"/>
  <c r="J54" i="3"/>
  <c r="M54" i="3"/>
  <c r="K54" i="3"/>
  <c r="N54" i="3"/>
  <c r="I55" i="3"/>
  <c r="L55" i="3"/>
  <c r="J55" i="3"/>
  <c r="M55" i="3"/>
  <c r="K55" i="3"/>
  <c r="N55" i="3"/>
  <c r="I56" i="3"/>
  <c r="L56" i="3"/>
  <c r="J56" i="3"/>
  <c r="M56" i="3"/>
  <c r="K56" i="3"/>
  <c r="N56" i="3"/>
  <c r="I57" i="3"/>
  <c r="L57" i="3"/>
  <c r="J57" i="3"/>
  <c r="M57" i="3"/>
  <c r="K57" i="3"/>
  <c r="N57" i="3"/>
  <c r="I58" i="3"/>
  <c r="L58" i="3"/>
  <c r="J58" i="3"/>
  <c r="M58" i="3"/>
  <c r="K58" i="3"/>
  <c r="N58" i="3"/>
  <c r="I59" i="3"/>
  <c r="L59" i="3"/>
  <c r="J59" i="3"/>
  <c r="M59" i="3"/>
  <c r="K59" i="3"/>
  <c r="N59" i="3"/>
  <c r="I60" i="3"/>
  <c r="L60" i="3"/>
  <c r="J60" i="3"/>
  <c r="M60" i="3"/>
  <c r="K60" i="3"/>
  <c r="N60" i="3"/>
  <c r="I61" i="3"/>
  <c r="L61" i="3"/>
  <c r="J61" i="3"/>
  <c r="M61" i="3"/>
  <c r="K61" i="3"/>
  <c r="N61" i="3"/>
  <c r="I62" i="3"/>
  <c r="L62" i="3"/>
  <c r="J62" i="3"/>
  <c r="M62" i="3"/>
  <c r="K62" i="3"/>
  <c r="N62" i="3"/>
  <c r="I63" i="3"/>
  <c r="L63" i="3"/>
  <c r="J63" i="3"/>
  <c r="M63" i="3"/>
  <c r="K63" i="3"/>
  <c r="N63" i="3"/>
  <c r="I64" i="3"/>
  <c r="L64" i="3"/>
  <c r="J64" i="3"/>
  <c r="M64" i="3"/>
  <c r="K64" i="3"/>
  <c r="N64" i="3"/>
  <c r="I65" i="3"/>
  <c r="L65" i="3"/>
  <c r="J65" i="3"/>
  <c r="M65" i="3"/>
  <c r="K65" i="3"/>
  <c r="N65" i="3"/>
  <c r="I66" i="3"/>
  <c r="L66" i="3"/>
  <c r="J66" i="3"/>
  <c r="M66" i="3"/>
  <c r="K66" i="3"/>
  <c r="N66" i="3"/>
  <c r="I67" i="3"/>
  <c r="L67" i="3"/>
  <c r="J67" i="3"/>
  <c r="M67" i="3"/>
  <c r="K67" i="3"/>
  <c r="N67" i="3"/>
  <c r="I68" i="3"/>
  <c r="L68" i="3"/>
  <c r="J68" i="3"/>
  <c r="M68" i="3"/>
  <c r="K68" i="3"/>
  <c r="N68" i="3"/>
  <c r="I69" i="3"/>
  <c r="L69" i="3"/>
  <c r="J69" i="3"/>
  <c r="M69" i="3"/>
  <c r="K69" i="3"/>
  <c r="N69" i="3"/>
  <c r="I70" i="3"/>
  <c r="L70" i="3"/>
  <c r="J70" i="3"/>
  <c r="M70" i="3"/>
  <c r="K70" i="3"/>
  <c r="N70" i="3"/>
  <c r="I71" i="3"/>
  <c r="L71" i="3"/>
  <c r="J71" i="3"/>
  <c r="M71" i="3"/>
  <c r="K71" i="3"/>
  <c r="N71" i="3"/>
  <c r="I72" i="3"/>
  <c r="L72" i="3"/>
  <c r="J72" i="3"/>
  <c r="M72" i="3"/>
  <c r="K72" i="3"/>
  <c r="N72" i="3"/>
  <c r="I73" i="3"/>
  <c r="L73" i="3"/>
  <c r="J73" i="3"/>
  <c r="M73" i="3"/>
  <c r="K73" i="3"/>
  <c r="N73" i="3"/>
  <c r="I74" i="3"/>
  <c r="L74" i="3"/>
  <c r="J74" i="3"/>
  <c r="M74" i="3"/>
  <c r="K74" i="3"/>
  <c r="N74" i="3"/>
  <c r="I75" i="3"/>
  <c r="L75" i="3"/>
  <c r="J75" i="3"/>
  <c r="M75" i="3"/>
  <c r="K75" i="3"/>
  <c r="N75" i="3"/>
  <c r="I76" i="3"/>
  <c r="L76" i="3"/>
  <c r="J76" i="3"/>
  <c r="M76" i="3"/>
  <c r="K76" i="3"/>
  <c r="N76" i="3"/>
  <c r="I77" i="3"/>
  <c r="L77" i="3"/>
  <c r="J77" i="3"/>
  <c r="M77" i="3"/>
  <c r="K77" i="3"/>
  <c r="N77" i="3"/>
  <c r="I78" i="3"/>
  <c r="L78" i="3"/>
  <c r="J78" i="3"/>
  <c r="M78" i="3"/>
  <c r="K78" i="3"/>
  <c r="N78" i="3"/>
  <c r="I79" i="3"/>
  <c r="L79" i="3"/>
  <c r="J79" i="3"/>
  <c r="M79" i="3"/>
  <c r="K79" i="3"/>
  <c r="N79" i="3"/>
  <c r="I80" i="3"/>
  <c r="L80" i="3"/>
  <c r="J80" i="3"/>
  <c r="M80" i="3"/>
  <c r="K80" i="3"/>
  <c r="N80" i="3"/>
  <c r="I81" i="3"/>
  <c r="L81" i="3"/>
  <c r="J81" i="3"/>
  <c r="M81" i="3"/>
  <c r="K81" i="3"/>
  <c r="N81" i="3"/>
  <c r="I82" i="3"/>
  <c r="L82" i="3"/>
  <c r="J82" i="3"/>
  <c r="M82" i="3"/>
  <c r="K82" i="3"/>
  <c r="N82" i="3"/>
  <c r="I83" i="3"/>
  <c r="L83" i="3"/>
  <c r="J83" i="3"/>
  <c r="M83" i="3"/>
  <c r="K83" i="3"/>
  <c r="N83" i="3"/>
  <c r="I84" i="3"/>
  <c r="L84" i="3"/>
  <c r="J84" i="3"/>
  <c r="M84" i="3"/>
  <c r="K84" i="3"/>
  <c r="N84" i="3"/>
  <c r="I85" i="3"/>
  <c r="L85" i="3"/>
  <c r="J85" i="3"/>
  <c r="M85" i="3"/>
  <c r="K85" i="3"/>
  <c r="N85" i="3"/>
  <c r="I86" i="3"/>
  <c r="L86" i="3"/>
  <c r="J86" i="3"/>
  <c r="M86" i="3"/>
  <c r="K86" i="3"/>
  <c r="N86" i="3"/>
  <c r="I87" i="3"/>
  <c r="L87" i="3"/>
  <c r="J87" i="3"/>
  <c r="M87" i="3"/>
  <c r="K87" i="3"/>
  <c r="N87" i="3"/>
  <c r="I88" i="3"/>
  <c r="L88" i="3"/>
  <c r="J88" i="3"/>
  <c r="M88" i="3"/>
  <c r="K88" i="3"/>
  <c r="N88" i="3"/>
  <c r="I89" i="3"/>
  <c r="L89" i="3"/>
  <c r="J89" i="3"/>
  <c r="M89" i="3"/>
  <c r="K89" i="3"/>
  <c r="N89" i="3"/>
  <c r="I90" i="3"/>
  <c r="L90" i="3"/>
  <c r="J90" i="3"/>
  <c r="M90" i="3"/>
  <c r="K90" i="3"/>
  <c r="N90" i="3"/>
  <c r="I91" i="3"/>
  <c r="L91" i="3"/>
  <c r="J91" i="3"/>
  <c r="M91" i="3"/>
  <c r="K91" i="3"/>
  <c r="N91" i="3"/>
  <c r="I92" i="3"/>
  <c r="L92" i="3"/>
  <c r="J92" i="3"/>
  <c r="M92" i="3"/>
  <c r="K92" i="3"/>
  <c r="N92" i="3"/>
  <c r="I93" i="3"/>
  <c r="L93" i="3"/>
  <c r="J93" i="3"/>
  <c r="M93" i="3"/>
  <c r="K93" i="3"/>
  <c r="N93" i="3"/>
  <c r="I94" i="3"/>
  <c r="L94" i="3"/>
  <c r="J94" i="3"/>
  <c r="M94" i="3"/>
  <c r="K94" i="3"/>
  <c r="N94" i="3"/>
  <c r="I95" i="3"/>
  <c r="L95" i="3"/>
  <c r="J95" i="3"/>
  <c r="M95" i="3"/>
  <c r="K95" i="3"/>
  <c r="N95" i="3"/>
  <c r="I96" i="3"/>
  <c r="L96" i="3"/>
  <c r="J96" i="3"/>
  <c r="M96" i="3"/>
  <c r="K96" i="3"/>
  <c r="N96" i="3"/>
  <c r="I97" i="3"/>
  <c r="L97" i="3"/>
  <c r="J97" i="3"/>
  <c r="M97" i="3"/>
  <c r="K97" i="3"/>
  <c r="N97" i="3"/>
  <c r="I98" i="3"/>
  <c r="L98" i="3"/>
  <c r="J98" i="3"/>
  <c r="M98" i="3"/>
  <c r="K98" i="3"/>
  <c r="N98" i="3"/>
  <c r="I99" i="3"/>
  <c r="L99" i="3"/>
  <c r="J99" i="3"/>
  <c r="M99" i="3"/>
  <c r="K99" i="3"/>
  <c r="N99" i="3"/>
  <c r="I100" i="3"/>
  <c r="L100" i="3"/>
  <c r="J100" i="3"/>
  <c r="M100" i="3"/>
  <c r="K100" i="3"/>
  <c r="N100" i="3"/>
  <c r="I101" i="3"/>
  <c r="L101" i="3"/>
  <c r="J101" i="3"/>
  <c r="M101" i="3"/>
  <c r="K101" i="3"/>
  <c r="N101" i="3"/>
  <c r="I102" i="3"/>
  <c r="L102" i="3"/>
  <c r="J102" i="3"/>
  <c r="M102" i="3"/>
  <c r="K102" i="3"/>
  <c r="N102" i="3"/>
  <c r="I103" i="3"/>
  <c r="L103" i="3"/>
  <c r="J103" i="3"/>
  <c r="M103" i="3"/>
  <c r="K103" i="3"/>
  <c r="N103" i="3"/>
  <c r="I104" i="3"/>
  <c r="L104" i="3"/>
  <c r="J104" i="3"/>
  <c r="M104" i="3"/>
  <c r="K104" i="3"/>
  <c r="N104" i="3"/>
  <c r="I105" i="3"/>
  <c r="L105" i="3"/>
  <c r="J105" i="3"/>
  <c r="M105" i="3"/>
  <c r="K105" i="3"/>
  <c r="N105" i="3"/>
  <c r="I106" i="3"/>
  <c r="L106" i="3"/>
  <c r="J106" i="3"/>
  <c r="M106" i="3"/>
  <c r="K106" i="3"/>
  <c r="N106" i="3"/>
  <c r="I107" i="3"/>
  <c r="L107" i="3"/>
  <c r="J107" i="3"/>
  <c r="M107" i="3"/>
  <c r="K107" i="3"/>
  <c r="N107" i="3"/>
  <c r="I108" i="3"/>
  <c r="L108" i="3"/>
  <c r="J108" i="3"/>
  <c r="M108" i="3"/>
  <c r="K108" i="3"/>
  <c r="N108" i="3"/>
  <c r="I109" i="3"/>
  <c r="L109" i="3"/>
  <c r="J109" i="3"/>
  <c r="M109" i="3"/>
  <c r="K109" i="3"/>
  <c r="N109" i="3"/>
  <c r="I110" i="3"/>
  <c r="L110" i="3"/>
  <c r="J110" i="3"/>
  <c r="M110" i="3"/>
  <c r="K110" i="3"/>
  <c r="N110" i="3"/>
  <c r="I111" i="3"/>
  <c r="L111" i="3"/>
  <c r="J111" i="3"/>
  <c r="M111" i="3"/>
  <c r="K111" i="3"/>
  <c r="N111" i="3"/>
  <c r="I112" i="3"/>
  <c r="L112" i="3"/>
  <c r="J112" i="3"/>
  <c r="M112" i="3"/>
  <c r="K112" i="3"/>
  <c r="N112" i="3"/>
  <c r="I113" i="3"/>
  <c r="L113" i="3"/>
  <c r="J113" i="3"/>
  <c r="M113" i="3"/>
  <c r="K113" i="3"/>
  <c r="N113" i="3"/>
  <c r="I114" i="3"/>
  <c r="L114" i="3"/>
  <c r="J114" i="3"/>
  <c r="M114" i="3"/>
  <c r="K114" i="3"/>
  <c r="N114" i="3"/>
  <c r="I115" i="3"/>
  <c r="L115" i="3"/>
  <c r="J115" i="3"/>
  <c r="M115" i="3"/>
  <c r="K115" i="3"/>
  <c r="N115" i="3"/>
  <c r="I116" i="3"/>
  <c r="L116" i="3"/>
  <c r="J116" i="3"/>
  <c r="M116" i="3"/>
  <c r="K116" i="3"/>
  <c r="N116" i="3"/>
  <c r="I117" i="3"/>
  <c r="L117" i="3"/>
  <c r="J117" i="3"/>
  <c r="M117" i="3"/>
  <c r="K117" i="3"/>
  <c r="N117" i="3"/>
  <c r="I118" i="3"/>
  <c r="L118" i="3"/>
  <c r="J118" i="3"/>
  <c r="M118" i="3"/>
  <c r="K118" i="3"/>
  <c r="N118" i="3"/>
  <c r="I119" i="3"/>
  <c r="L119" i="3"/>
  <c r="J119" i="3"/>
  <c r="M119" i="3"/>
  <c r="K119" i="3"/>
  <c r="N119" i="3"/>
  <c r="I120" i="3"/>
  <c r="L120" i="3"/>
  <c r="J120" i="3"/>
  <c r="M120" i="3"/>
  <c r="K120" i="3"/>
  <c r="N120" i="3"/>
  <c r="I121" i="3"/>
  <c r="L121" i="3"/>
  <c r="J121" i="3"/>
  <c r="M121" i="3"/>
  <c r="K121" i="3"/>
  <c r="N121" i="3"/>
  <c r="I122" i="3"/>
  <c r="L122" i="3"/>
  <c r="J122" i="3"/>
  <c r="M122" i="3"/>
  <c r="K122" i="3"/>
  <c r="N122" i="3"/>
  <c r="I123" i="3"/>
  <c r="L123" i="3"/>
  <c r="J123" i="3"/>
  <c r="M123" i="3"/>
  <c r="K123" i="3"/>
  <c r="N123" i="3"/>
  <c r="I124" i="3"/>
  <c r="L124" i="3"/>
  <c r="J124" i="3"/>
  <c r="M124" i="3"/>
  <c r="K124" i="3"/>
  <c r="N124" i="3"/>
  <c r="I125" i="3"/>
  <c r="L125" i="3"/>
  <c r="J125" i="3"/>
  <c r="M125" i="3"/>
  <c r="K125" i="3"/>
  <c r="N125" i="3"/>
  <c r="I126" i="3"/>
  <c r="L126" i="3"/>
  <c r="J126" i="3"/>
  <c r="M126" i="3"/>
  <c r="K126" i="3"/>
  <c r="N126" i="3"/>
  <c r="I127" i="3"/>
  <c r="L127" i="3"/>
  <c r="J127" i="3"/>
  <c r="M127" i="3"/>
  <c r="K127" i="3"/>
  <c r="N127" i="3"/>
  <c r="I128" i="3"/>
  <c r="L128" i="3"/>
  <c r="J128" i="3"/>
  <c r="M128" i="3"/>
  <c r="K128" i="3"/>
  <c r="N128" i="3"/>
  <c r="I129" i="3"/>
  <c r="L129" i="3"/>
  <c r="J129" i="3"/>
  <c r="M129" i="3"/>
  <c r="K129" i="3"/>
  <c r="N129" i="3"/>
  <c r="I130" i="3"/>
  <c r="L130" i="3"/>
  <c r="J130" i="3"/>
  <c r="M130" i="3"/>
  <c r="K130" i="3"/>
  <c r="N130" i="3"/>
  <c r="I131" i="3"/>
  <c r="L131" i="3"/>
  <c r="J131" i="3"/>
  <c r="M131" i="3"/>
  <c r="K131" i="3"/>
  <c r="N131" i="3"/>
  <c r="I132" i="3"/>
  <c r="L132" i="3"/>
  <c r="J132" i="3"/>
  <c r="M132" i="3"/>
  <c r="K132" i="3"/>
  <c r="N132" i="3"/>
  <c r="I133" i="3"/>
  <c r="L133" i="3"/>
  <c r="J133" i="3"/>
  <c r="M133" i="3"/>
  <c r="K133" i="3"/>
  <c r="N133" i="3"/>
  <c r="I134" i="3"/>
  <c r="L134" i="3"/>
  <c r="J134" i="3"/>
  <c r="M134" i="3"/>
  <c r="K134" i="3"/>
  <c r="N134" i="3"/>
  <c r="I135" i="3"/>
  <c r="L135" i="3"/>
  <c r="J135" i="3"/>
  <c r="M135" i="3"/>
  <c r="K135" i="3"/>
  <c r="N135" i="3"/>
  <c r="I136" i="3"/>
  <c r="L136" i="3"/>
  <c r="J136" i="3"/>
  <c r="M136" i="3"/>
  <c r="K136" i="3"/>
  <c r="N136" i="3"/>
  <c r="I137" i="3"/>
  <c r="L137" i="3"/>
  <c r="J137" i="3"/>
  <c r="M137" i="3"/>
  <c r="K137" i="3"/>
  <c r="N137" i="3"/>
  <c r="I138" i="3"/>
  <c r="L138" i="3"/>
  <c r="J138" i="3"/>
  <c r="M138" i="3"/>
  <c r="K138" i="3"/>
  <c r="N138" i="3"/>
  <c r="I139" i="3"/>
  <c r="L139" i="3"/>
  <c r="J139" i="3"/>
  <c r="M139" i="3"/>
  <c r="K139" i="3"/>
  <c r="N139" i="3"/>
  <c r="I140" i="3"/>
  <c r="L140" i="3"/>
  <c r="J140" i="3"/>
  <c r="M140" i="3"/>
  <c r="K140" i="3"/>
  <c r="N140" i="3"/>
  <c r="I141" i="3"/>
  <c r="L141" i="3"/>
  <c r="J141" i="3"/>
  <c r="M141" i="3"/>
  <c r="K141" i="3"/>
  <c r="N141" i="3"/>
  <c r="I142" i="3"/>
  <c r="L142" i="3"/>
  <c r="J142" i="3"/>
  <c r="M142" i="3"/>
  <c r="K142" i="3"/>
  <c r="N142" i="3"/>
  <c r="I143" i="3"/>
  <c r="L143" i="3"/>
  <c r="J143" i="3"/>
  <c r="M143" i="3"/>
  <c r="K143" i="3"/>
  <c r="N143" i="3"/>
  <c r="I144" i="3"/>
  <c r="L144" i="3"/>
  <c r="J144" i="3"/>
  <c r="M144" i="3"/>
  <c r="K144" i="3"/>
  <c r="N144" i="3"/>
  <c r="I145" i="3"/>
  <c r="L145" i="3"/>
  <c r="J145" i="3"/>
  <c r="M145" i="3"/>
  <c r="K145" i="3"/>
  <c r="N145" i="3"/>
  <c r="I146" i="3"/>
  <c r="L146" i="3"/>
  <c r="J146" i="3"/>
  <c r="M146" i="3"/>
  <c r="K146" i="3"/>
  <c r="N146" i="3"/>
  <c r="I147" i="3"/>
  <c r="L147" i="3"/>
  <c r="J147" i="3"/>
  <c r="M147" i="3"/>
  <c r="K147" i="3"/>
  <c r="N147" i="3"/>
  <c r="I148" i="3"/>
  <c r="L148" i="3"/>
  <c r="J148" i="3"/>
  <c r="M148" i="3"/>
  <c r="K148" i="3"/>
  <c r="N148" i="3"/>
  <c r="I149" i="3"/>
  <c r="L149" i="3"/>
  <c r="J149" i="3"/>
  <c r="M149" i="3"/>
  <c r="K149" i="3"/>
  <c r="N149" i="3"/>
  <c r="I150" i="3"/>
  <c r="L150" i="3"/>
  <c r="J150" i="3"/>
  <c r="M150" i="3"/>
  <c r="K150" i="3"/>
  <c r="N150" i="3"/>
  <c r="I151" i="3"/>
  <c r="L151" i="3"/>
  <c r="J151" i="3"/>
  <c r="M151" i="3"/>
  <c r="K151" i="3"/>
  <c r="N151" i="3"/>
  <c r="I152" i="3"/>
  <c r="L152" i="3"/>
  <c r="J152" i="3"/>
  <c r="M152" i="3"/>
  <c r="K152" i="3"/>
  <c r="N152" i="3"/>
  <c r="I153" i="3"/>
  <c r="L153" i="3"/>
  <c r="J153" i="3"/>
  <c r="M153" i="3"/>
  <c r="K153" i="3"/>
  <c r="N153" i="3"/>
  <c r="I154" i="3"/>
  <c r="L154" i="3"/>
  <c r="J154" i="3"/>
  <c r="M154" i="3"/>
  <c r="K154" i="3"/>
  <c r="N154" i="3"/>
  <c r="I155" i="3"/>
  <c r="L155" i="3"/>
  <c r="J155" i="3"/>
  <c r="M155" i="3"/>
  <c r="K155" i="3"/>
  <c r="N155" i="3"/>
  <c r="I156" i="3"/>
  <c r="L156" i="3"/>
  <c r="J156" i="3"/>
  <c r="M156" i="3"/>
  <c r="K156" i="3"/>
  <c r="N156" i="3"/>
  <c r="I157" i="3"/>
  <c r="L157" i="3"/>
  <c r="J157" i="3"/>
  <c r="M157" i="3"/>
  <c r="K157" i="3"/>
  <c r="N157" i="3"/>
  <c r="I158" i="3"/>
  <c r="L158" i="3"/>
  <c r="J158" i="3"/>
  <c r="M158" i="3"/>
  <c r="K158" i="3"/>
  <c r="N158" i="3"/>
  <c r="I159" i="3"/>
  <c r="L159" i="3"/>
  <c r="J159" i="3"/>
  <c r="M159" i="3"/>
  <c r="K159" i="3"/>
  <c r="N159" i="3"/>
  <c r="I160" i="3"/>
  <c r="L160" i="3"/>
  <c r="J160" i="3"/>
  <c r="M160" i="3"/>
  <c r="K160" i="3"/>
  <c r="N160" i="3"/>
  <c r="I161" i="3"/>
  <c r="L161" i="3"/>
  <c r="J161" i="3"/>
  <c r="M161" i="3"/>
  <c r="K161" i="3"/>
  <c r="N161" i="3"/>
  <c r="I162" i="3"/>
  <c r="L162" i="3"/>
  <c r="J162" i="3"/>
  <c r="M162" i="3"/>
  <c r="K162" i="3"/>
  <c r="N162" i="3"/>
  <c r="J3" i="3"/>
  <c r="M3" i="3"/>
  <c r="K3" i="3"/>
  <c r="N3" i="3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" i="1"/>
  <c r="X3" i="1"/>
  <c r="Y3" i="1"/>
  <c r="Z3" i="1"/>
  <c r="X4" i="1"/>
  <c r="Y4" i="1"/>
  <c r="Z4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X237" i="1"/>
  <c r="Y237" i="1"/>
  <c r="Z237" i="1"/>
  <c r="X238" i="1"/>
  <c r="Y238" i="1"/>
  <c r="Z238" i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/>
  <c r="X246" i="1"/>
  <c r="Y246" i="1"/>
  <c r="Z246" i="1"/>
  <c r="X247" i="1"/>
  <c r="Y247" i="1"/>
  <c r="Z247" i="1"/>
  <c r="X248" i="1"/>
  <c r="Y248" i="1"/>
  <c r="Z248" i="1"/>
  <c r="X249" i="1"/>
  <c r="Y249" i="1"/>
  <c r="Z249" i="1"/>
  <c r="X250" i="1"/>
  <c r="Y250" i="1"/>
  <c r="Z250" i="1"/>
  <c r="X251" i="1"/>
  <c r="Y251" i="1"/>
  <c r="Z251" i="1"/>
  <c r="X252" i="1"/>
  <c r="Y252" i="1"/>
  <c r="Z252" i="1"/>
  <c r="X253" i="1"/>
  <c r="Y253" i="1"/>
  <c r="Z253" i="1"/>
  <c r="X254" i="1"/>
  <c r="Y254" i="1"/>
  <c r="Z254" i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/>
  <c r="X262" i="1"/>
  <c r="Y262" i="1"/>
  <c r="Z262" i="1"/>
  <c r="X263" i="1"/>
  <c r="Y263" i="1"/>
  <c r="Z263" i="1"/>
  <c r="X264" i="1"/>
  <c r="Y264" i="1"/>
  <c r="Z264" i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Z277" i="1"/>
  <c r="X278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X286" i="1"/>
  <c r="Y286" i="1"/>
  <c r="Z286" i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Z293" i="1"/>
  <c r="X294" i="1"/>
  <c r="Y294" i="1"/>
  <c r="Z294" i="1"/>
  <c r="X295" i="1"/>
  <c r="Y295" i="1"/>
  <c r="Z295" i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/>
  <c r="X302" i="1"/>
  <c r="Y302" i="1"/>
  <c r="Z302" i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/>
  <c r="X310" i="1"/>
  <c r="Y310" i="1"/>
  <c r="Z310" i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Z315" i="1"/>
  <c r="X316" i="1"/>
  <c r="Y316" i="1"/>
  <c r="Z316" i="1"/>
  <c r="X317" i="1"/>
  <c r="Y317" i="1"/>
  <c r="Z317" i="1"/>
  <c r="X318" i="1"/>
  <c r="Y318" i="1"/>
  <c r="Z318" i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/>
  <c r="X326" i="1"/>
  <c r="Y326" i="1"/>
  <c r="Z326" i="1"/>
  <c r="X327" i="1"/>
  <c r="Y327" i="1"/>
  <c r="Z327" i="1"/>
  <c r="X328" i="1"/>
  <c r="Y328" i="1"/>
  <c r="Z328" i="1"/>
  <c r="X329" i="1"/>
  <c r="Y329" i="1"/>
  <c r="Z329" i="1"/>
  <c r="X330" i="1"/>
  <c r="Y330" i="1"/>
  <c r="Z330" i="1"/>
  <c r="X331" i="1"/>
  <c r="Y331" i="1"/>
  <c r="Z331" i="1"/>
  <c r="X332" i="1"/>
  <c r="Y332" i="1"/>
  <c r="Z332" i="1"/>
  <c r="X333" i="1"/>
  <c r="Y333" i="1"/>
  <c r="Z333" i="1"/>
  <c r="X334" i="1"/>
  <c r="Y334" i="1"/>
  <c r="Z334" i="1"/>
  <c r="X335" i="1"/>
  <c r="Y335" i="1"/>
  <c r="Z335" i="1"/>
  <c r="X336" i="1"/>
  <c r="Y336" i="1"/>
  <c r="Z336" i="1"/>
  <c r="X337" i="1"/>
  <c r="Y337" i="1"/>
  <c r="Z337" i="1"/>
  <c r="X338" i="1"/>
  <c r="Y338" i="1"/>
  <c r="Z338" i="1"/>
  <c r="X339" i="1"/>
  <c r="Y339" i="1"/>
  <c r="Z339" i="1"/>
  <c r="X340" i="1"/>
  <c r="Y340" i="1"/>
  <c r="Z340" i="1"/>
  <c r="X341" i="1"/>
  <c r="Y341" i="1"/>
  <c r="Z341" i="1"/>
  <c r="X342" i="1"/>
  <c r="Y342" i="1"/>
  <c r="Z342" i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/>
  <c r="X350" i="1"/>
  <c r="Y350" i="1"/>
  <c r="Z350" i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Z357" i="1"/>
  <c r="X358" i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X743" i="1"/>
  <c r="Y743" i="1"/>
  <c r="Z743" i="1"/>
  <c r="X744" i="1"/>
  <c r="Y744" i="1"/>
  <c r="Z744" i="1"/>
  <c r="X745" i="1"/>
  <c r="Y745" i="1"/>
  <c r="Z745" i="1"/>
  <c r="X746" i="1"/>
  <c r="Y746" i="1"/>
  <c r="Z746" i="1"/>
  <c r="X747" i="1"/>
  <c r="Y747" i="1"/>
  <c r="Z747" i="1"/>
  <c r="X748" i="1"/>
  <c r="Y748" i="1"/>
  <c r="Z748" i="1"/>
  <c r="X749" i="1"/>
  <c r="Y749" i="1"/>
  <c r="Z749" i="1"/>
  <c r="X750" i="1"/>
  <c r="Y750" i="1"/>
  <c r="Z750" i="1"/>
  <c r="X751" i="1"/>
  <c r="Y751" i="1"/>
  <c r="Z751" i="1"/>
  <c r="X752" i="1"/>
  <c r="Y752" i="1"/>
  <c r="Z752" i="1"/>
  <c r="X753" i="1"/>
  <c r="Y753" i="1"/>
  <c r="Z753" i="1"/>
  <c r="X754" i="1"/>
  <c r="Y754" i="1"/>
  <c r="Z754" i="1"/>
  <c r="X755" i="1"/>
  <c r="Y755" i="1"/>
  <c r="Z755" i="1"/>
  <c r="X756" i="1"/>
  <c r="Y756" i="1"/>
  <c r="Z756" i="1"/>
  <c r="X757" i="1"/>
  <c r="Y757" i="1"/>
  <c r="Z757" i="1"/>
  <c r="X758" i="1"/>
  <c r="Y758" i="1"/>
  <c r="Z758" i="1"/>
  <c r="X759" i="1"/>
  <c r="Y759" i="1"/>
  <c r="Z759" i="1"/>
  <c r="X760" i="1"/>
  <c r="Y760" i="1"/>
  <c r="Z760" i="1"/>
  <c r="X761" i="1"/>
  <c r="Y761" i="1"/>
  <c r="Z761" i="1"/>
  <c r="X762" i="1"/>
  <c r="Y762" i="1"/>
  <c r="Z762" i="1"/>
  <c r="X763" i="1"/>
  <c r="Y763" i="1"/>
  <c r="Z763" i="1"/>
  <c r="X764" i="1"/>
  <c r="Y764" i="1"/>
  <c r="Z764" i="1"/>
  <c r="X765" i="1"/>
  <c r="Y765" i="1"/>
  <c r="Z765" i="1"/>
  <c r="X766" i="1"/>
  <c r="Y766" i="1"/>
  <c r="Z766" i="1"/>
  <c r="X767" i="1"/>
  <c r="Y767" i="1"/>
  <c r="Z767" i="1"/>
  <c r="X768" i="1"/>
  <c r="Y768" i="1"/>
  <c r="Z768" i="1"/>
  <c r="X769" i="1"/>
  <c r="Y769" i="1"/>
  <c r="Z769" i="1"/>
  <c r="X770" i="1"/>
  <c r="Y770" i="1"/>
  <c r="Z770" i="1"/>
  <c r="X771" i="1"/>
  <c r="Y771" i="1"/>
  <c r="Z771" i="1"/>
  <c r="X772" i="1"/>
  <c r="Y772" i="1"/>
  <c r="Z772" i="1"/>
  <c r="X773" i="1"/>
  <c r="Y773" i="1"/>
  <c r="Z773" i="1"/>
  <c r="X774" i="1"/>
  <c r="Y774" i="1"/>
  <c r="Z774" i="1"/>
  <c r="X775" i="1"/>
  <c r="Y775" i="1"/>
  <c r="Z775" i="1"/>
  <c r="X776" i="1"/>
  <c r="Y776" i="1"/>
  <c r="Z776" i="1"/>
  <c r="X777" i="1"/>
  <c r="Y777" i="1"/>
  <c r="Z777" i="1"/>
  <c r="X778" i="1"/>
  <c r="Y778" i="1"/>
  <c r="Z778" i="1"/>
  <c r="X779" i="1"/>
  <c r="Y779" i="1"/>
  <c r="Z779" i="1"/>
  <c r="X780" i="1"/>
  <c r="Y780" i="1"/>
  <c r="Z780" i="1"/>
  <c r="X781" i="1"/>
  <c r="Y781" i="1"/>
  <c r="Z781" i="1"/>
  <c r="X782" i="1"/>
  <c r="Y782" i="1"/>
  <c r="Z782" i="1"/>
  <c r="X783" i="1"/>
  <c r="Y783" i="1"/>
  <c r="Z783" i="1"/>
  <c r="X784" i="1"/>
  <c r="Y784" i="1"/>
  <c r="Z784" i="1"/>
  <c r="X785" i="1"/>
  <c r="Y785" i="1"/>
  <c r="Z785" i="1"/>
  <c r="X786" i="1"/>
  <c r="Y786" i="1"/>
  <c r="Z786" i="1"/>
  <c r="X787" i="1"/>
  <c r="Y787" i="1"/>
  <c r="Z787" i="1"/>
  <c r="X788" i="1"/>
  <c r="Y788" i="1"/>
  <c r="Z788" i="1"/>
  <c r="X789" i="1"/>
  <c r="Y789" i="1"/>
  <c r="Z789" i="1"/>
  <c r="X790" i="1"/>
  <c r="Y790" i="1"/>
  <c r="Z790" i="1"/>
  <c r="X791" i="1"/>
  <c r="Y791" i="1"/>
  <c r="Z791" i="1"/>
  <c r="X792" i="1"/>
  <c r="Y792" i="1"/>
  <c r="Z792" i="1"/>
  <c r="X793" i="1"/>
  <c r="Y793" i="1"/>
  <c r="Z793" i="1"/>
  <c r="X794" i="1"/>
  <c r="Y794" i="1"/>
  <c r="Z794" i="1"/>
  <c r="X795" i="1"/>
  <c r="Y795" i="1"/>
  <c r="Z795" i="1"/>
  <c r="X796" i="1"/>
  <c r="Y796" i="1"/>
  <c r="Z796" i="1"/>
  <c r="X797" i="1"/>
  <c r="Y797" i="1"/>
  <c r="Z797" i="1"/>
  <c r="X798" i="1"/>
  <c r="Y798" i="1"/>
  <c r="Z798" i="1"/>
  <c r="X799" i="1"/>
  <c r="Y799" i="1"/>
  <c r="Z799" i="1"/>
  <c r="X800" i="1"/>
  <c r="Y800" i="1"/>
  <c r="Z800" i="1"/>
  <c r="X801" i="1"/>
  <c r="Y801" i="1"/>
  <c r="Z801" i="1"/>
  <c r="X802" i="1"/>
  <c r="Y802" i="1"/>
  <c r="Z802" i="1"/>
  <c r="X803" i="1"/>
  <c r="Y803" i="1"/>
  <c r="Z803" i="1"/>
  <c r="X804" i="1"/>
  <c r="Y804" i="1"/>
  <c r="Z804" i="1"/>
  <c r="X805" i="1"/>
  <c r="Y805" i="1"/>
  <c r="Z805" i="1"/>
  <c r="X806" i="1"/>
  <c r="Y806" i="1"/>
  <c r="Z806" i="1"/>
  <c r="X807" i="1"/>
  <c r="Y807" i="1"/>
  <c r="Z807" i="1"/>
  <c r="X808" i="1"/>
  <c r="Y808" i="1"/>
  <c r="Z808" i="1"/>
  <c r="X809" i="1"/>
  <c r="Y809" i="1"/>
  <c r="Z809" i="1"/>
  <c r="X810" i="1"/>
  <c r="Y810" i="1"/>
  <c r="Z810" i="1"/>
  <c r="X811" i="1"/>
  <c r="Y811" i="1"/>
  <c r="Z811" i="1"/>
  <c r="X812" i="1"/>
  <c r="Y812" i="1"/>
  <c r="Z812" i="1"/>
  <c r="X813" i="1"/>
  <c r="Y813" i="1"/>
  <c r="Z813" i="1"/>
  <c r="X814" i="1"/>
  <c r="Y814" i="1"/>
  <c r="Z814" i="1"/>
  <c r="X815" i="1"/>
  <c r="Y815" i="1"/>
  <c r="Z815" i="1"/>
  <c r="X816" i="1"/>
  <c r="Y816" i="1"/>
  <c r="Z816" i="1"/>
  <c r="X817" i="1"/>
  <c r="Y817" i="1"/>
  <c r="Z817" i="1"/>
  <c r="X818" i="1"/>
  <c r="Y818" i="1"/>
  <c r="Z818" i="1"/>
  <c r="X819" i="1"/>
  <c r="Y819" i="1"/>
  <c r="Z819" i="1"/>
  <c r="X820" i="1"/>
  <c r="Y820" i="1"/>
  <c r="Z820" i="1"/>
  <c r="X821" i="1"/>
  <c r="Y821" i="1"/>
  <c r="Z821" i="1"/>
  <c r="X822" i="1"/>
  <c r="Y822" i="1"/>
  <c r="Z822" i="1"/>
  <c r="X823" i="1"/>
  <c r="Y823" i="1"/>
  <c r="Z823" i="1"/>
  <c r="X824" i="1"/>
  <c r="Y824" i="1"/>
  <c r="Z824" i="1"/>
  <c r="X825" i="1"/>
  <c r="Y825" i="1"/>
  <c r="Z825" i="1"/>
  <c r="X826" i="1"/>
  <c r="Y826" i="1"/>
  <c r="Z826" i="1"/>
  <c r="X827" i="1"/>
  <c r="Y827" i="1"/>
  <c r="Z827" i="1"/>
  <c r="X828" i="1"/>
  <c r="Y828" i="1"/>
  <c r="Z828" i="1"/>
  <c r="X829" i="1"/>
  <c r="Y829" i="1"/>
  <c r="Z829" i="1"/>
  <c r="X830" i="1"/>
  <c r="Y830" i="1"/>
  <c r="Z830" i="1"/>
  <c r="X831" i="1"/>
  <c r="Y831" i="1"/>
  <c r="Z831" i="1"/>
  <c r="X832" i="1"/>
  <c r="Y832" i="1"/>
  <c r="Z832" i="1"/>
  <c r="X833" i="1"/>
  <c r="Y833" i="1"/>
  <c r="Z833" i="1"/>
  <c r="X834" i="1"/>
  <c r="Y834" i="1"/>
  <c r="Z834" i="1"/>
  <c r="X835" i="1"/>
  <c r="Y835" i="1"/>
  <c r="Z835" i="1"/>
  <c r="X836" i="1"/>
  <c r="Y836" i="1"/>
  <c r="Z836" i="1"/>
  <c r="X837" i="1"/>
  <c r="Y837" i="1"/>
  <c r="Z837" i="1"/>
  <c r="X838" i="1"/>
  <c r="Y838" i="1"/>
  <c r="Z838" i="1"/>
  <c r="X839" i="1"/>
  <c r="Y839" i="1"/>
  <c r="Z839" i="1"/>
  <c r="X840" i="1"/>
  <c r="Y840" i="1"/>
  <c r="Z840" i="1"/>
  <c r="X841" i="1"/>
  <c r="Y841" i="1"/>
  <c r="Z841" i="1"/>
  <c r="X842" i="1"/>
  <c r="Y842" i="1"/>
  <c r="Z842" i="1"/>
  <c r="X843" i="1"/>
  <c r="Y843" i="1"/>
  <c r="Z843" i="1"/>
  <c r="X844" i="1"/>
  <c r="Y844" i="1"/>
  <c r="Z844" i="1"/>
  <c r="X845" i="1"/>
  <c r="Y845" i="1"/>
  <c r="Z845" i="1"/>
  <c r="X846" i="1"/>
  <c r="Y846" i="1"/>
  <c r="Z846" i="1"/>
  <c r="X847" i="1"/>
  <c r="Y847" i="1"/>
  <c r="Z847" i="1"/>
  <c r="X848" i="1"/>
  <c r="Y848" i="1"/>
  <c r="Z848" i="1"/>
  <c r="X849" i="1"/>
  <c r="Y849" i="1"/>
  <c r="Z849" i="1"/>
  <c r="X850" i="1"/>
  <c r="Y850" i="1"/>
  <c r="Z850" i="1"/>
  <c r="X851" i="1"/>
  <c r="Y851" i="1"/>
  <c r="Z851" i="1"/>
  <c r="X852" i="1"/>
  <c r="Y852" i="1"/>
  <c r="Z852" i="1"/>
  <c r="X853" i="1"/>
  <c r="Y853" i="1"/>
  <c r="Z853" i="1"/>
  <c r="X854" i="1"/>
  <c r="Y854" i="1"/>
  <c r="Z854" i="1"/>
  <c r="X855" i="1"/>
  <c r="Y855" i="1"/>
  <c r="Z855" i="1"/>
  <c r="X856" i="1"/>
  <c r="Y856" i="1"/>
  <c r="Z856" i="1"/>
  <c r="X857" i="1"/>
  <c r="Y857" i="1"/>
  <c r="Z857" i="1"/>
  <c r="X858" i="1"/>
  <c r="Y858" i="1"/>
  <c r="Z858" i="1"/>
  <c r="X859" i="1"/>
  <c r="Y859" i="1"/>
  <c r="Z859" i="1"/>
  <c r="X860" i="1"/>
  <c r="Y860" i="1"/>
  <c r="Z860" i="1"/>
  <c r="X861" i="1"/>
  <c r="Y861" i="1"/>
  <c r="Z861" i="1"/>
  <c r="X862" i="1"/>
  <c r="Y862" i="1"/>
  <c r="Z862" i="1"/>
  <c r="X863" i="1"/>
  <c r="Y863" i="1"/>
  <c r="Z863" i="1"/>
  <c r="X864" i="1"/>
  <c r="Y864" i="1"/>
  <c r="Z864" i="1"/>
  <c r="X865" i="1"/>
  <c r="Y865" i="1"/>
  <c r="Z865" i="1"/>
  <c r="X866" i="1"/>
  <c r="Y866" i="1"/>
  <c r="Z866" i="1"/>
  <c r="X867" i="1"/>
  <c r="Y867" i="1"/>
  <c r="Z867" i="1"/>
  <c r="X868" i="1"/>
  <c r="Y868" i="1"/>
  <c r="Z868" i="1"/>
  <c r="X869" i="1"/>
  <c r="Y869" i="1"/>
  <c r="Z869" i="1"/>
  <c r="X870" i="1"/>
  <c r="Y870" i="1"/>
  <c r="Z870" i="1"/>
  <c r="X871" i="1"/>
  <c r="Y871" i="1"/>
  <c r="Z871" i="1"/>
  <c r="X872" i="1"/>
  <c r="Y872" i="1"/>
  <c r="Z872" i="1"/>
  <c r="X873" i="1"/>
  <c r="Y873" i="1"/>
  <c r="Z873" i="1"/>
  <c r="X874" i="1"/>
  <c r="Y874" i="1"/>
  <c r="Z874" i="1"/>
  <c r="X875" i="1"/>
  <c r="Y875" i="1"/>
  <c r="Z875" i="1"/>
  <c r="X876" i="1"/>
  <c r="Y876" i="1"/>
  <c r="Z876" i="1"/>
  <c r="X877" i="1"/>
  <c r="Y877" i="1"/>
  <c r="Z877" i="1"/>
  <c r="X878" i="1"/>
  <c r="Y878" i="1"/>
  <c r="Z878" i="1"/>
  <c r="X879" i="1"/>
  <c r="Y879" i="1"/>
  <c r="Z879" i="1"/>
  <c r="X880" i="1"/>
  <c r="Y880" i="1"/>
  <c r="Z880" i="1"/>
  <c r="X881" i="1"/>
  <c r="Y881" i="1"/>
  <c r="Z881" i="1"/>
  <c r="X882" i="1"/>
  <c r="Y882" i="1"/>
  <c r="Z882" i="1"/>
  <c r="X883" i="1"/>
  <c r="Y883" i="1"/>
  <c r="Z883" i="1"/>
  <c r="X884" i="1"/>
  <c r="Y884" i="1"/>
  <c r="Z884" i="1"/>
  <c r="X885" i="1"/>
  <c r="Y885" i="1"/>
  <c r="Z885" i="1"/>
  <c r="X886" i="1"/>
  <c r="Y886" i="1"/>
  <c r="Z886" i="1"/>
  <c r="X887" i="1"/>
  <c r="Y887" i="1"/>
  <c r="Z887" i="1"/>
  <c r="X888" i="1"/>
  <c r="Y888" i="1"/>
  <c r="Z888" i="1"/>
  <c r="X889" i="1"/>
  <c r="Y889" i="1"/>
  <c r="Z889" i="1"/>
  <c r="X890" i="1"/>
  <c r="Y890" i="1"/>
  <c r="Z890" i="1"/>
  <c r="X891" i="1"/>
  <c r="Y891" i="1"/>
  <c r="Z891" i="1"/>
  <c r="X892" i="1"/>
  <c r="Y892" i="1"/>
  <c r="Z892" i="1"/>
  <c r="X893" i="1"/>
  <c r="Y893" i="1"/>
  <c r="Z893" i="1"/>
  <c r="X894" i="1"/>
  <c r="Y894" i="1"/>
  <c r="Z894" i="1"/>
  <c r="X895" i="1"/>
  <c r="Y895" i="1"/>
  <c r="Z895" i="1"/>
  <c r="X896" i="1"/>
  <c r="Y896" i="1"/>
  <c r="Z896" i="1"/>
  <c r="X897" i="1"/>
  <c r="Y897" i="1"/>
  <c r="Z897" i="1"/>
  <c r="X898" i="1"/>
  <c r="Y898" i="1"/>
  <c r="Z898" i="1"/>
  <c r="X899" i="1"/>
  <c r="Y899" i="1"/>
  <c r="Z899" i="1"/>
  <c r="X900" i="1"/>
  <c r="Y900" i="1"/>
  <c r="Z900" i="1"/>
  <c r="X901" i="1"/>
  <c r="Y901" i="1"/>
  <c r="Z901" i="1"/>
  <c r="X902" i="1"/>
  <c r="Y902" i="1"/>
  <c r="Z902" i="1"/>
  <c r="X903" i="1"/>
  <c r="Y903" i="1"/>
  <c r="Z903" i="1"/>
  <c r="X904" i="1"/>
  <c r="Y904" i="1"/>
  <c r="Z904" i="1"/>
  <c r="X905" i="1"/>
  <c r="Y905" i="1"/>
  <c r="Z905" i="1"/>
  <c r="X906" i="1"/>
  <c r="Y906" i="1"/>
  <c r="Z906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948" i="1"/>
  <c r="Y948" i="1"/>
  <c r="Z948" i="1"/>
  <c r="X949" i="1"/>
  <c r="Y949" i="1"/>
  <c r="Z949" i="1"/>
  <c r="X950" i="1"/>
  <c r="Y950" i="1"/>
  <c r="Z950" i="1"/>
  <c r="X951" i="1"/>
  <c r="Y951" i="1"/>
  <c r="Z951" i="1"/>
  <c r="X952" i="1"/>
  <c r="Y952" i="1"/>
  <c r="Z952" i="1"/>
  <c r="X953" i="1"/>
  <c r="Y953" i="1"/>
  <c r="Z953" i="1"/>
  <c r="X954" i="1"/>
  <c r="Y954" i="1"/>
  <c r="Z954" i="1"/>
  <c r="X955" i="1"/>
  <c r="Y955" i="1"/>
  <c r="Z955" i="1"/>
  <c r="X956" i="1"/>
  <c r="Y956" i="1"/>
  <c r="Z956" i="1"/>
  <c r="X957" i="1"/>
  <c r="Y957" i="1"/>
  <c r="Z957" i="1"/>
  <c r="X958" i="1"/>
  <c r="Y958" i="1"/>
  <c r="Z958" i="1"/>
  <c r="X959" i="1"/>
  <c r="Y959" i="1"/>
  <c r="Z959" i="1"/>
  <c r="X960" i="1"/>
  <c r="Y960" i="1"/>
  <c r="Z960" i="1"/>
  <c r="X961" i="1"/>
  <c r="Y961" i="1"/>
  <c r="Z961" i="1"/>
  <c r="X962" i="1"/>
  <c r="Y962" i="1"/>
  <c r="Z962" i="1"/>
  <c r="X963" i="1"/>
  <c r="Y963" i="1"/>
  <c r="Z963" i="1"/>
  <c r="X964" i="1"/>
  <c r="Y964" i="1"/>
  <c r="Z964" i="1"/>
  <c r="X965" i="1"/>
  <c r="Y965" i="1"/>
  <c r="Z965" i="1"/>
  <c r="X966" i="1"/>
  <c r="Y966" i="1"/>
  <c r="Z966" i="1"/>
  <c r="X967" i="1"/>
  <c r="Y967" i="1"/>
  <c r="Z967" i="1"/>
  <c r="X968" i="1"/>
  <c r="Y968" i="1"/>
  <c r="Z968" i="1"/>
  <c r="X969" i="1"/>
  <c r="Y969" i="1"/>
  <c r="Z969" i="1"/>
  <c r="X970" i="1"/>
  <c r="Y970" i="1"/>
  <c r="Z970" i="1"/>
  <c r="X971" i="1"/>
  <c r="Y971" i="1"/>
  <c r="Z971" i="1"/>
  <c r="X972" i="1"/>
  <c r="Y972" i="1"/>
  <c r="Z972" i="1"/>
  <c r="X973" i="1"/>
  <c r="Y973" i="1"/>
  <c r="Z973" i="1"/>
  <c r="X974" i="1"/>
  <c r="Y974" i="1"/>
  <c r="Z974" i="1"/>
  <c r="X975" i="1"/>
  <c r="Y975" i="1"/>
  <c r="Z975" i="1"/>
  <c r="X976" i="1"/>
  <c r="Y976" i="1"/>
  <c r="Z976" i="1"/>
  <c r="X977" i="1"/>
  <c r="Y977" i="1"/>
  <c r="Z977" i="1"/>
  <c r="X978" i="1"/>
  <c r="Y978" i="1"/>
  <c r="Z978" i="1"/>
  <c r="X979" i="1"/>
  <c r="Y979" i="1"/>
  <c r="Z979" i="1"/>
  <c r="X980" i="1"/>
  <c r="Y980" i="1"/>
  <c r="Z980" i="1"/>
  <c r="X981" i="1"/>
  <c r="Y981" i="1"/>
  <c r="Z981" i="1"/>
  <c r="X982" i="1"/>
  <c r="Y982" i="1"/>
  <c r="Z982" i="1"/>
  <c r="X983" i="1"/>
  <c r="Y983" i="1"/>
  <c r="Z983" i="1"/>
  <c r="X984" i="1"/>
  <c r="Y984" i="1"/>
  <c r="Z984" i="1"/>
  <c r="X985" i="1"/>
  <c r="Y985" i="1"/>
  <c r="Z985" i="1"/>
  <c r="X986" i="1"/>
  <c r="Y986" i="1"/>
  <c r="Z986" i="1"/>
  <c r="X987" i="1"/>
  <c r="Y987" i="1"/>
  <c r="Z987" i="1"/>
  <c r="X988" i="1"/>
  <c r="Y988" i="1"/>
  <c r="Z988" i="1"/>
  <c r="X989" i="1"/>
  <c r="Y989" i="1"/>
  <c r="Z989" i="1"/>
  <c r="X990" i="1"/>
  <c r="Y990" i="1"/>
  <c r="Z990" i="1"/>
  <c r="X991" i="1"/>
  <c r="Y991" i="1"/>
  <c r="Z991" i="1"/>
  <c r="X992" i="1"/>
  <c r="Y992" i="1"/>
  <c r="Z992" i="1"/>
  <c r="X993" i="1"/>
  <c r="Y993" i="1"/>
  <c r="Z993" i="1"/>
  <c r="X994" i="1"/>
  <c r="Y994" i="1"/>
  <c r="Z994" i="1"/>
  <c r="X995" i="1"/>
  <c r="Y995" i="1"/>
  <c r="Z995" i="1"/>
  <c r="X996" i="1"/>
  <c r="Y996" i="1"/>
  <c r="Z996" i="1"/>
  <c r="X997" i="1"/>
  <c r="Y997" i="1"/>
  <c r="Z997" i="1"/>
  <c r="X998" i="1"/>
  <c r="Y998" i="1"/>
  <c r="Z998" i="1"/>
  <c r="X999" i="1"/>
  <c r="Y999" i="1"/>
  <c r="Z999" i="1"/>
  <c r="X1000" i="1"/>
  <c r="Y1000" i="1"/>
  <c r="Z1000" i="1"/>
  <c r="X1001" i="1"/>
  <c r="Y1001" i="1"/>
  <c r="Z1001" i="1"/>
  <c r="X1002" i="1"/>
  <c r="Y1002" i="1"/>
  <c r="Z1002" i="1"/>
  <c r="X1003" i="1"/>
  <c r="Y1003" i="1"/>
  <c r="Z1003" i="1"/>
  <c r="X1004" i="1"/>
  <c r="Y1004" i="1"/>
  <c r="Z1004" i="1"/>
  <c r="X1005" i="1"/>
  <c r="Y1005" i="1"/>
  <c r="Z1005" i="1"/>
  <c r="X1006" i="1"/>
  <c r="Y1006" i="1"/>
  <c r="Z1006" i="1"/>
  <c r="X1007" i="1"/>
  <c r="Y1007" i="1"/>
  <c r="Z1007" i="1"/>
  <c r="X1008" i="1"/>
  <c r="Y1008" i="1"/>
  <c r="Z1008" i="1"/>
  <c r="X1009" i="1"/>
  <c r="Y1009" i="1"/>
  <c r="Z1009" i="1"/>
  <c r="X1010" i="1"/>
  <c r="Y1010" i="1"/>
  <c r="Z1010" i="1"/>
  <c r="X1011" i="1"/>
  <c r="Y1011" i="1"/>
  <c r="Z1011" i="1"/>
  <c r="X1012" i="1"/>
  <c r="Y1012" i="1"/>
  <c r="Z1012" i="1"/>
  <c r="X1013" i="1"/>
  <c r="Y1013" i="1"/>
  <c r="Z1013" i="1"/>
  <c r="X1014" i="1"/>
  <c r="Y1014" i="1"/>
  <c r="Z1014" i="1"/>
  <c r="X1015" i="1"/>
  <c r="Y1015" i="1"/>
  <c r="Z1015" i="1"/>
  <c r="X1016" i="1"/>
  <c r="Y1016" i="1"/>
  <c r="Z1016" i="1"/>
  <c r="X1017" i="1"/>
  <c r="Y1017" i="1"/>
  <c r="Z1017" i="1"/>
  <c r="X1018" i="1"/>
  <c r="Y1018" i="1"/>
  <c r="Z1018" i="1"/>
  <c r="X1019" i="1"/>
  <c r="Y1019" i="1"/>
  <c r="Z1019" i="1"/>
  <c r="X1020" i="1"/>
  <c r="Y1020" i="1"/>
  <c r="Z1020" i="1"/>
  <c r="X1021" i="1"/>
  <c r="Y1021" i="1"/>
  <c r="Z1021" i="1"/>
  <c r="X1022" i="1"/>
  <c r="Y1022" i="1"/>
  <c r="Z1022" i="1"/>
  <c r="X1023" i="1"/>
  <c r="Y1023" i="1"/>
  <c r="Z1023" i="1"/>
  <c r="X1024" i="1"/>
  <c r="Y1024" i="1"/>
  <c r="Z1024" i="1"/>
  <c r="X1025" i="1"/>
  <c r="Y1025" i="1"/>
  <c r="Z1025" i="1"/>
  <c r="X1026" i="1"/>
  <c r="Y1026" i="1"/>
  <c r="Z1026" i="1"/>
  <c r="X1027" i="1"/>
  <c r="Y1027" i="1"/>
  <c r="Z1027" i="1"/>
  <c r="X1028" i="1"/>
  <c r="Y1028" i="1"/>
  <c r="Z1028" i="1"/>
  <c r="X1029" i="1"/>
  <c r="Y1029" i="1"/>
  <c r="Z1029" i="1"/>
  <c r="X1030" i="1"/>
  <c r="Y1030" i="1"/>
  <c r="Z1030" i="1"/>
  <c r="X1031" i="1"/>
  <c r="Y1031" i="1"/>
  <c r="Z1031" i="1"/>
  <c r="X1032" i="1"/>
  <c r="Y1032" i="1"/>
  <c r="Z1032" i="1"/>
  <c r="X1033" i="1"/>
  <c r="Y1033" i="1"/>
  <c r="Z1033" i="1"/>
  <c r="X1034" i="1"/>
  <c r="Y1034" i="1"/>
  <c r="Z1034" i="1"/>
  <c r="X1035" i="1"/>
  <c r="Y1035" i="1"/>
  <c r="Z1035" i="1"/>
  <c r="X1036" i="1"/>
  <c r="Y1036" i="1"/>
  <c r="Z1036" i="1"/>
  <c r="X1037" i="1"/>
  <c r="Y1037" i="1"/>
  <c r="Z1037" i="1"/>
  <c r="X1038" i="1"/>
  <c r="Y1038" i="1"/>
  <c r="Z1038" i="1"/>
  <c r="X1039" i="1"/>
  <c r="Y1039" i="1"/>
  <c r="Z1039" i="1"/>
  <c r="X1040" i="1"/>
  <c r="Y1040" i="1"/>
  <c r="Z1040" i="1"/>
  <c r="X1041" i="1"/>
  <c r="Y1041" i="1"/>
  <c r="Z1041" i="1"/>
  <c r="X1042" i="1"/>
  <c r="Y1042" i="1"/>
  <c r="Z1042" i="1"/>
  <c r="X1043" i="1"/>
  <c r="Y1043" i="1"/>
  <c r="Z1043" i="1"/>
  <c r="X1044" i="1"/>
  <c r="Y1044" i="1"/>
  <c r="Z1044" i="1"/>
  <c r="X1045" i="1"/>
  <c r="Y1045" i="1"/>
  <c r="Z1045" i="1"/>
  <c r="X1046" i="1"/>
  <c r="Y1046" i="1"/>
  <c r="Z1046" i="1"/>
  <c r="X1047" i="1"/>
  <c r="Y1047" i="1"/>
  <c r="Z1047" i="1"/>
  <c r="X1048" i="1"/>
  <c r="Y1048" i="1"/>
  <c r="Z1048" i="1"/>
  <c r="X1049" i="1"/>
  <c r="Y1049" i="1"/>
  <c r="Z1049" i="1"/>
  <c r="X1050" i="1"/>
  <c r="Y1050" i="1"/>
  <c r="Z1050" i="1"/>
  <c r="X1051" i="1"/>
  <c r="Y1051" i="1"/>
  <c r="Z1051" i="1"/>
  <c r="X1052" i="1"/>
  <c r="Y1052" i="1"/>
  <c r="Z1052" i="1"/>
  <c r="X1053" i="1"/>
  <c r="Y1053" i="1"/>
  <c r="Z1053" i="1"/>
  <c r="X1054" i="1"/>
  <c r="Y1054" i="1"/>
  <c r="Z1054" i="1"/>
  <c r="X1055" i="1"/>
  <c r="Y1055" i="1"/>
  <c r="Z1055" i="1"/>
  <c r="X1056" i="1"/>
  <c r="Y1056" i="1"/>
  <c r="Z1056" i="1"/>
  <c r="X1057" i="1"/>
  <c r="Y1057" i="1"/>
  <c r="Z1057" i="1"/>
  <c r="X1058" i="1"/>
  <c r="Y1058" i="1"/>
  <c r="Z1058" i="1"/>
  <c r="X1059" i="1"/>
  <c r="Y1059" i="1"/>
  <c r="Z1059" i="1"/>
  <c r="X1060" i="1"/>
  <c r="Y1060" i="1"/>
  <c r="Z1060" i="1"/>
  <c r="X1061" i="1"/>
  <c r="Y1061" i="1"/>
  <c r="Z1061" i="1"/>
  <c r="X1062" i="1"/>
  <c r="Y1062" i="1"/>
  <c r="Z1062" i="1"/>
  <c r="X1063" i="1"/>
  <c r="Y1063" i="1"/>
  <c r="Z1063" i="1"/>
  <c r="X1064" i="1"/>
  <c r="Y1064" i="1"/>
  <c r="Z1064" i="1"/>
  <c r="X1065" i="1"/>
  <c r="Y1065" i="1"/>
  <c r="Z1065" i="1"/>
  <c r="X1066" i="1"/>
  <c r="Y1066" i="1"/>
  <c r="Z1066" i="1"/>
  <c r="X1067" i="1"/>
  <c r="Y1067" i="1"/>
  <c r="Z1067" i="1"/>
  <c r="X1068" i="1"/>
  <c r="Y1068" i="1"/>
  <c r="Z1068" i="1"/>
  <c r="X1069" i="1"/>
  <c r="Y1069" i="1"/>
  <c r="Z1069" i="1"/>
  <c r="X1070" i="1"/>
  <c r="Y1070" i="1"/>
  <c r="Z1070" i="1"/>
  <c r="X1071" i="1"/>
  <c r="Y1071" i="1"/>
  <c r="Z1071" i="1"/>
  <c r="X1072" i="1"/>
  <c r="Y1072" i="1"/>
  <c r="Z1072" i="1"/>
  <c r="X1073" i="1"/>
  <c r="Y1073" i="1"/>
  <c r="Z1073" i="1"/>
  <c r="X1074" i="1"/>
  <c r="Y1074" i="1"/>
  <c r="Z1074" i="1"/>
  <c r="X1075" i="1"/>
  <c r="Y1075" i="1"/>
  <c r="Z1075" i="1"/>
  <c r="X1076" i="1"/>
  <c r="Y1076" i="1"/>
  <c r="Z1076" i="1"/>
  <c r="X1077" i="1"/>
  <c r="Y1077" i="1"/>
  <c r="Z1077" i="1"/>
  <c r="X1078" i="1"/>
  <c r="Y1078" i="1"/>
  <c r="Z1078" i="1"/>
  <c r="X1079" i="1"/>
  <c r="Y1079" i="1"/>
  <c r="Z1079" i="1"/>
  <c r="X1080" i="1"/>
  <c r="Y1080" i="1"/>
  <c r="Z1080" i="1"/>
  <c r="X1081" i="1"/>
  <c r="Y1081" i="1"/>
  <c r="Z1081" i="1"/>
  <c r="X1082" i="1"/>
  <c r="Y1082" i="1"/>
  <c r="Z1082" i="1"/>
  <c r="X1083" i="1"/>
  <c r="Y1083" i="1"/>
  <c r="Z1083" i="1"/>
  <c r="X1084" i="1"/>
  <c r="Y1084" i="1"/>
  <c r="Z1084" i="1"/>
  <c r="X1085" i="1"/>
  <c r="Y1085" i="1"/>
  <c r="Z1085" i="1"/>
  <c r="X1086" i="1"/>
  <c r="Y1086" i="1"/>
  <c r="Z1086" i="1"/>
  <c r="X1087" i="1"/>
  <c r="Y1087" i="1"/>
  <c r="Z1087" i="1"/>
  <c r="X1088" i="1"/>
  <c r="Y1088" i="1"/>
  <c r="Z1088" i="1"/>
  <c r="X1089" i="1"/>
  <c r="Y1089" i="1"/>
  <c r="Z1089" i="1"/>
  <c r="X1090" i="1"/>
  <c r="Y1090" i="1"/>
  <c r="Z1090" i="1"/>
  <c r="X1091" i="1"/>
  <c r="Y1091" i="1"/>
  <c r="Z1091" i="1"/>
  <c r="X1092" i="1"/>
  <c r="Y1092" i="1"/>
  <c r="Z1092" i="1"/>
  <c r="X1093" i="1"/>
  <c r="Y1093" i="1"/>
  <c r="Z1093" i="1"/>
  <c r="X1094" i="1"/>
  <c r="Y1094" i="1"/>
  <c r="Z1094" i="1"/>
  <c r="X1095" i="1"/>
  <c r="Y1095" i="1"/>
  <c r="Z1095" i="1"/>
  <c r="X1096" i="1"/>
  <c r="Y1096" i="1"/>
  <c r="Z1096" i="1"/>
  <c r="X1097" i="1"/>
  <c r="Y1097" i="1"/>
  <c r="Z1097" i="1"/>
  <c r="X1098" i="1"/>
  <c r="Y1098" i="1"/>
  <c r="Z1098" i="1"/>
  <c r="X1099" i="1"/>
  <c r="Y1099" i="1"/>
  <c r="Z1099" i="1"/>
  <c r="X1100" i="1"/>
  <c r="Y1100" i="1"/>
  <c r="Z1100" i="1"/>
  <c r="X1101" i="1"/>
  <c r="Y1101" i="1"/>
  <c r="Z1101" i="1"/>
  <c r="X1102" i="1"/>
  <c r="Y1102" i="1"/>
  <c r="Z1102" i="1"/>
  <c r="X1103" i="1"/>
  <c r="Y1103" i="1"/>
  <c r="Z1103" i="1"/>
  <c r="X1104" i="1"/>
  <c r="Y1104" i="1"/>
  <c r="Z1104" i="1"/>
  <c r="X1105" i="1"/>
  <c r="Y1105" i="1"/>
  <c r="Z1105" i="1"/>
  <c r="X1106" i="1"/>
  <c r="Y1106" i="1"/>
  <c r="Z1106" i="1"/>
  <c r="X1107" i="1"/>
  <c r="Y1107" i="1"/>
  <c r="Z1107" i="1"/>
  <c r="X1108" i="1"/>
  <c r="Y1108" i="1"/>
  <c r="Z1108" i="1"/>
  <c r="X1109" i="1"/>
  <c r="Y1109" i="1"/>
  <c r="Z1109" i="1"/>
  <c r="X1110" i="1"/>
  <c r="Y1110" i="1"/>
  <c r="Z1110" i="1"/>
  <c r="X1111" i="1"/>
  <c r="Y1111" i="1"/>
  <c r="Z1111" i="1"/>
  <c r="X1112" i="1"/>
  <c r="Y1112" i="1"/>
  <c r="Z1112" i="1"/>
  <c r="X1113" i="1"/>
  <c r="Y1113" i="1"/>
  <c r="Z1113" i="1"/>
  <c r="X1114" i="1"/>
  <c r="Y1114" i="1"/>
  <c r="Z1114" i="1"/>
  <c r="X1115" i="1"/>
  <c r="Y1115" i="1"/>
  <c r="Z1115" i="1"/>
  <c r="X1116" i="1"/>
  <c r="Y1116" i="1"/>
  <c r="Z1116" i="1"/>
  <c r="X1117" i="1"/>
  <c r="Y1117" i="1"/>
  <c r="Z1117" i="1"/>
  <c r="X1118" i="1"/>
  <c r="Y1118" i="1"/>
  <c r="Z1118" i="1"/>
  <c r="X1119" i="1"/>
  <c r="Y1119" i="1"/>
  <c r="Z1119" i="1"/>
  <c r="X1120" i="1"/>
  <c r="Y1120" i="1"/>
  <c r="Z1120" i="1"/>
  <c r="X1121" i="1"/>
  <c r="Y1121" i="1"/>
  <c r="Z1121" i="1"/>
  <c r="X1122" i="1"/>
  <c r="Y1122" i="1"/>
  <c r="Z1122" i="1"/>
  <c r="X1123" i="1"/>
  <c r="Y1123" i="1"/>
  <c r="Z1123" i="1"/>
  <c r="X1124" i="1"/>
  <c r="Y1124" i="1"/>
  <c r="Z1124" i="1"/>
  <c r="X1125" i="1"/>
  <c r="Y1125" i="1"/>
  <c r="Z1125" i="1"/>
  <c r="X1126" i="1"/>
  <c r="Y1126" i="1"/>
  <c r="Z1126" i="1"/>
  <c r="X1127" i="1"/>
  <c r="Y1127" i="1"/>
  <c r="Z1127" i="1"/>
  <c r="X1128" i="1"/>
  <c r="Y1128" i="1"/>
  <c r="Z1128" i="1"/>
  <c r="X1129" i="1"/>
  <c r="Y1129" i="1"/>
  <c r="Z1129" i="1"/>
  <c r="X1130" i="1"/>
  <c r="Y1130" i="1"/>
  <c r="Z1130" i="1"/>
  <c r="X1131" i="1"/>
  <c r="Y1131" i="1"/>
  <c r="Z1131" i="1"/>
  <c r="X1132" i="1"/>
  <c r="Y1132" i="1"/>
  <c r="Z1132" i="1"/>
  <c r="X1133" i="1"/>
  <c r="Y1133" i="1"/>
  <c r="Z1133" i="1"/>
  <c r="X1134" i="1"/>
  <c r="Y1134" i="1"/>
  <c r="Z1134" i="1"/>
  <c r="X1135" i="1"/>
  <c r="Y1135" i="1"/>
  <c r="Z1135" i="1"/>
  <c r="X1136" i="1"/>
  <c r="Y1136" i="1"/>
  <c r="Z1136" i="1"/>
  <c r="X1137" i="1"/>
  <c r="Y1137" i="1"/>
  <c r="Z1137" i="1"/>
  <c r="X1138" i="1"/>
  <c r="Y1138" i="1"/>
  <c r="Z1138" i="1"/>
  <c r="X1139" i="1"/>
  <c r="Y1139" i="1"/>
  <c r="Z1139" i="1"/>
  <c r="X1140" i="1"/>
  <c r="Y1140" i="1"/>
  <c r="Z1140" i="1"/>
  <c r="X1141" i="1"/>
  <c r="Y1141" i="1"/>
  <c r="Z1141" i="1"/>
  <c r="X1142" i="1"/>
  <c r="Y1142" i="1"/>
  <c r="Z1142" i="1"/>
  <c r="X1143" i="1"/>
  <c r="Y1143" i="1"/>
  <c r="Z1143" i="1"/>
  <c r="X1144" i="1"/>
  <c r="Y1144" i="1"/>
  <c r="Z1144" i="1"/>
  <c r="X1145" i="1"/>
  <c r="Y1145" i="1"/>
  <c r="Z1145" i="1"/>
  <c r="X1146" i="1"/>
  <c r="Y1146" i="1"/>
  <c r="Z1146" i="1"/>
  <c r="X1147" i="1"/>
  <c r="Y1147" i="1"/>
  <c r="Z1147" i="1"/>
  <c r="X1148" i="1"/>
  <c r="Y1148" i="1"/>
  <c r="Z1148" i="1"/>
  <c r="X1149" i="1"/>
  <c r="Y1149" i="1"/>
  <c r="Z1149" i="1"/>
  <c r="X1150" i="1"/>
  <c r="Y1150" i="1"/>
  <c r="Z1150" i="1"/>
  <c r="X1151" i="1"/>
  <c r="Y1151" i="1"/>
  <c r="Z1151" i="1"/>
  <c r="X1152" i="1"/>
  <c r="Y1152" i="1"/>
  <c r="Z1152" i="1"/>
  <c r="X1153" i="1"/>
  <c r="Y1153" i="1"/>
  <c r="Z1153" i="1"/>
  <c r="X1154" i="1"/>
  <c r="Y1154" i="1"/>
  <c r="Z1154" i="1"/>
  <c r="X1155" i="1"/>
  <c r="Y1155" i="1"/>
  <c r="Z1155" i="1"/>
  <c r="X1156" i="1"/>
  <c r="Y1156" i="1"/>
  <c r="Z1156" i="1"/>
  <c r="X1157" i="1"/>
  <c r="Y1157" i="1"/>
  <c r="Z1157" i="1"/>
  <c r="X1158" i="1"/>
  <c r="Y1158" i="1"/>
  <c r="Z1158" i="1"/>
  <c r="X1159" i="1"/>
  <c r="Y1159" i="1"/>
  <c r="Z1159" i="1"/>
  <c r="X1160" i="1"/>
  <c r="Y1160" i="1"/>
  <c r="Z1160" i="1"/>
  <c r="X1161" i="1"/>
  <c r="Y1161" i="1"/>
  <c r="Z1161" i="1"/>
  <c r="X1162" i="1"/>
  <c r="Y1162" i="1"/>
  <c r="Z1162" i="1"/>
  <c r="X1163" i="1"/>
  <c r="Y1163" i="1"/>
  <c r="Z1163" i="1"/>
  <c r="X1164" i="1"/>
  <c r="Y1164" i="1"/>
  <c r="Z1164" i="1"/>
  <c r="X1165" i="1"/>
  <c r="Y1165" i="1"/>
  <c r="Z1165" i="1"/>
  <c r="X1166" i="1"/>
  <c r="Y1166" i="1"/>
  <c r="Z1166" i="1"/>
  <c r="X1167" i="1"/>
  <c r="Y1167" i="1"/>
  <c r="Z1167" i="1"/>
  <c r="X1168" i="1"/>
  <c r="Y1168" i="1"/>
  <c r="Z1168" i="1"/>
  <c r="X1169" i="1"/>
  <c r="Y1169" i="1"/>
  <c r="Z1169" i="1"/>
  <c r="X1170" i="1"/>
  <c r="Y1170" i="1"/>
  <c r="Z1170" i="1"/>
  <c r="X1171" i="1"/>
  <c r="Y1171" i="1"/>
  <c r="Z1171" i="1"/>
  <c r="X1172" i="1"/>
  <c r="Y1172" i="1"/>
  <c r="Z1172" i="1"/>
  <c r="X1173" i="1"/>
  <c r="Y1173" i="1"/>
  <c r="Z1173" i="1"/>
  <c r="X1174" i="1"/>
  <c r="Y1174" i="1"/>
  <c r="Z1174" i="1"/>
  <c r="X1175" i="1"/>
  <c r="Y1175" i="1"/>
  <c r="Z1175" i="1"/>
  <c r="X1176" i="1"/>
  <c r="Y1176" i="1"/>
  <c r="Z1176" i="1"/>
  <c r="X1177" i="1"/>
  <c r="Y1177" i="1"/>
  <c r="Z1177" i="1"/>
  <c r="X1178" i="1"/>
  <c r="Y1178" i="1"/>
  <c r="Z1178" i="1"/>
  <c r="X1179" i="1"/>
  <c r="Y1179" i="1"/>
  <c r="Z1179" i="1"/>
  <c r="X1180" i="1"/>
  <c r="Y1180" i="1"/>
  <c r="Z1180" i="1"/>
  <c r="X1181" i="1"/>
  <c r="Y1181" i="1"/>
  <c r="Z1181" i="1"/>
  <c r="X1182" i="1"/>
  <c r="Y1182" i="1"/>
  <c r="Z1182" i="1"/>
  <c r="X1183" i="1"/>
  <c r="Y1183" i="1"/>
  <c r="Z1183" i="1"/>
  <c r="X1184" i="1"/>
  <c r="Y1184" i="1"/>
  <c r="Z1184" i="1"/>
  <c r="X1185" i="1"/>
  <c r="Y1185" i="1"/>
  <c r="Z1185" i="1"/>
  <c r="X1186" i="1"/>
  <c r="Y1186" i="1"/>
  <c r="Z1186" i="1"/>
  <c r="X1187" i="1"/>
  <c r="Y1187" i="1"/>
  <c r="Z1187" i="1"/>
  <c r="X1188" i="1"/>
  <c r="Y1188" i="1"/>
  <c r="Z1188" i="1"/>
  <c r="X1189" i="1"/>
  <c r="Y1189" i="1"/>
  <c r="Z1189" i="1"/>
  <c r="X1190" i="1"/>
  <c r="Y1190" i="1"/>
  <c r="Z1190" i="1"/>
  <c r="X1191" i="1"/>
  <c r="Y1191" i="1"/>
  <c r="Z1191" i="1"/>
  <c r="X1192" i="1"/>
  <c r="Y1192" i="1"/>
  <c r="Z1192" i="1"/>
  <c r="X1193" i="1"/>
  <c r="Y1193" i="1"/>
  <c r="Z1193" i="1"/>
  <c r="X1194" i="1"/>
  <c r="Y1194" i="1"/>
  <c r="Z1194" i="1"/>
  <c r="X1195" i="1"/>
  <c r="Y1195" i="1"/>
  <c r="Z1195" i="1"/>
  <c r="X1196" i="1"/>
  <c r="Y1196" i="1"/>
  <c r="Z1196" i="1"/>
  <c r="X1197" i="1"/>
  <c r="Y1197" i="1"/>
  <c r="Z1197" i="1"/>
  <c r="X1198" i="1"/>
  <c r="Y1198" i="1"/>
  <c r="Z1198" i="1"/>
  <c r="X1199" i="1"/>
  <c r="Y1199" i="1"/>
  <c r="Z1199" i="1"/>
  <c r="X1200" i="1"/>
  <c r="Y1200" i="1"/>
  <c r="Z1200" i="1"/>
  <c r="X1201" i="1"/>
  <c r="Y1201" i="1"/>
  <c r="Z1201" i="1"/>
  <c r="X1202" i="1"/>
  <c r="Y1202" i="1"/>
  <c r="Z1202" i="1"/>
  <c r="X1203" i="1"/>
  <c r="Y1203" i="1"/>
  <c r="Z1203" i="1"/>
  <c r="X1204" i="1"/>
  <c r="Y1204" i="1"/>
  <c r="Z1204" i="1"/>
  <c r="X1205" i="1"/>
  <c r="Y1205" i="1"/>
  <c r="Z1205" i="1"/>
  <c r="X1206" i="1"/>
  <c r="Y1206" i="1"/>
  <c r="Z1206" i="1"/>
  <c r="X1207" i="1"/>
  <c r="Y1207" i="1"/>
  <c r="Z1207" i="1"/>
  <c r="X1208" i="1"/>
  <c r="Y1208" i="1"/>
  <c r="Z1208" i="1"/>
  <c r="X1209" i="1"/>
  <c r="Y1209" i="1"/>
  <c r="Z1209" i="1"/>
  <c r="X1210" i="1"/>
  <c r="Y1210" i="1"/>
  <c r="Z1210" i="1"/>
  <c r="X1211" i="1"/>
  <c r="Y1211" i="1"/>
  <c r="Z1211" i="1"/>
  <c r="X1212" i="1"/>
  <c r="Y1212" i="1"/>
  <c r="Z1212" i="1"/>
  <c r="X1213" i="1"/>
  <c r="Y1213" i="1"/>
  <c r="Z1213" i="1"/>
  <c r="X1214" i="1"/>
  <c r="Y1214" i="1"/>
  <c r="Z1214" i="1"/>
  <c r="X1215" i="1"/>
  <c r="Y1215" i="1"/>
  <c r="Z1215" i="1"/>
  <c r="X1216" i="1"/>
  <c r="Y1216" i="1"/>
  <c r="Z1216" i="1"/>
  <c r="X1217" i="1"/>
  <c r="Y1217" i="1"/>
  <c r="Z1217" i="1"/>
  <c r="X1218" i="1"/>
  <c r="Y1218" i="1"/>
  <c r="Z1218" i="1"/>
  <c r="X1219" i="1"/>
  <c r="Y1219" i="1"/>
  <c r="Z1219" i="1"/>
  <c r="X1220" i="1"/>
  <c r="Y1220" i="1"/>
  <c r="Z1220" i="1"/>
  <c r="X1221" i="1"/>
  <c r="Y1221" i="1"/>
  <c r="Z1221" i="1"/>
  <c r="X1222" i="1"/>
  <c r="Y1222" i="1"/>
  <c r="Z1222" i="1"/>
  <c r="X1223" i="1"/>
  <c r="Y1223" i="1"/>
  <c r="Z1223" i="1"/>
  <c r="X1224" i="1"/>
  <c r="Y1224" i="1"/>
  <c r="Z1224" i="1"/>
  <c r="X1225" i="1"/>
  <c r="Y1225" i="1"/>
  <c r="Z1225" i="1"/>
  <c r="X1226" i="1"/>
  <c r="Y1226" i="1"/>
  <c r="Z1226" i="1"/>
  <c r="X1227" i="1"/>
  <c r="Y1227" i="1"/>
  <c r="Z1227" i="1"/>
  <c r="X1228" i="1"/>
  <c r="Y1228" i="1"/>
  <c r="Z1228" i="1"/>
  <c r="X1229" i="1"/>
  <c r="Y1229" i="1"/>
  <c r="Z1229" i="1"/>
  <c r="X1230" i="1"/>
  <c r="Y1230" i="1"/>
  <c r="Z1230" i="1"/>
  <c r="X1231" i="1"/>
  <c r="Y1231" i="1"/>
  <c r="Z1231" i="1"/>
  <c r="X1232" i="1"/>
  <c r="Y1232" i="1"/>
  <c r="Z1232" i="1"/>
  <c r="X1233" i="1"/>
  <c r="Y1233" i="1"/>
  <c r="Z1233" i="1"/>
  <c r="X1234" i="1"/>
  <c r="Y1234" i="1"/>
  <c r="Z1234" i="1"/>
  <c r="X1235" i="1"/>
  <c r="Y1235" i="1"/>
  <c r="Z1235" i="1"/>
  <c r="X1236" i="1"/>
  <c r="Y1236" i="1"/>
  <c r="Z1236" i="1"/>
  <c r="X1237" i="1"/>
  <c r="Y1237" i="1"/>
  <c r="Z1237" i="1"/>
  <c r="X1238" i="1"/>
  <c r="Y1238" i="1"/>
  <c r="Z1238" i="1"/>
  <c r="X1239" i="1"/>
  <c r="Y1239" i="1"/>
  <c r="Z1239" i="1"/>
  <c r="X1240" i="1"/>
  <c r="Y1240" i="1"/>
  <c r="Z1240" i="1"/>
  <c r="X1241" i="1"/>
  <c r="Y1241" i="1"/>
  <c r="Z1241" i="1"/>
  <c r="X1242" i="1"/>
  <c r="Y1242" i="1"/>
  <c r="Z1242" i="1"/>
  <c r="X1243" i="1"/>
  <c r="Y1243" i="1"/>
  <c r="Z1243" i="1"/>
  <c r="X1244" i="1"/>
  <c r="Y1244" i="1"/>
  <c r="Z1244" i="1"/>
  <c r="X1245" i="1"/>
  <c r="Y1245" i="1"/>
  <c r="Z1245" i="1"/>
  <c r="X1246" i="1"/>
  <c r="Y1246" i="1"/>
  <c r="Z1246" i="1"/>
  <c r="X1247" i="1"/>
  <c r="Y1247" i="1"/>
  <c r="Z1247" i="1"/>
  <c r="X1248" i="1"/>
  <c r="Y1248" i="1"/>
  <c r="Z1248" i="1"/>
  <c r="X1249" i="1"/>
  <c r="Y1249" i="1"/>
  <c r="Z1249" i="1"/>
  <c r="X1250" i="1"/>
  <c r="Y1250" i="1"/>
  <c r="Z1250" i="1"/>
  <c r="X1251" i="1"/>
  <c r="Y1251" i="1"/>
  <c r="Z1251" i="1"/>
  <c r="X1252" i="1"/>
  <c r="Y1252" i="1"/>
  <c r="Z1252" i="1"/>
  <c r="X1253" i="1"/>
  <c r="Y1253" i="1"/>
  <c r="Z1253" i="1"/>
  <c r="X1254" i="1"/>
  <c r="Y1254" i="1"/>
  <c r="Z1254" i="1"/>
  <c r="X1255" i="1"/>
  <c r="Y1255" i="1"/>
  <c r="Z1255" i="1"/>
  <c r="X1256" i="1"/>
  <c r="Y1256" i="1"/>
  <c r="Z1256" i="1"/>
  <c r="X1257" i="1"/>
  <c r="Y1257" i="1"/>
  <c r="Z1257" i="1"/>
  <c r="X1258" i="1"/>
  <c r="Y1258" i="1"/>
  <c r="Z1258" i="1"/>
  <c r="X1259" i="1"/>
  <c r="Y1259" i="1"/>
  <c r="Z1259" i="1"/>
  <c r="X1260" i="1"/>
  <c r="Y1260" i="1"/>
  <c r="Z1260" i="1"/>
  <c r="X1261" i="1"/>
  <c r="Y1261" i="1"/>
  <c r="Z1261" i="1"/>
  <c r="X1262" i="1"/>
  <c r="Y1262" i="1"/>
  <c r="Z1262" i="1"/>
  <c r="X1263" i="1"/>
  <c r="Y1263" i="1"/>
  <c r="Z1263" i="1"/>
  <c r="X1264" i="1"/>
  <c r="Y1264" i="1"/>
  <c r="Z1264" i="1"/>
  <c r="X1265" i="1"/>
  <c r="Y1265" i="1"/>
  <c r="Z1265" i="1"/>
  <c r="X1266" i="1"/>
  <c r="Y1266" i="1"/>
  <c r="Z1266" i="1"/>
  <c r="X1267" i="1"/>
  <c r="Y1267" i="1"/>
  <c r="Z1267" i="1"/>
  <c r="X1268" i="1"/>
  <c r="Y1268" i="1"/>
  <c r="Z1268" i="1"/>
  <c r="X1269" i="1"/>
  <c r="Y1269" i="1"/>
  <c r="Z1269" i="1"/>
  <c r="X1270" i="1"/>
  <c r="Y1270" i="1"/>
  <c r="Z1270" i="1"/>
  <c r="X1271" i="1"/>
  <c r="Y1271" i="1"/>
  <c r="Z1271" i="1"/>
  <c r="X1272" i="1"/>
  <c r="Y1272" i="1"/>
  <c r="Z1272" i="1"/>
  <c r="X1273" i="1"/>
  <c r="Y1273" i="1"/>
  <c r="Z1273" i="1"/>
  <c r="X1274" i="1"/>
  <c r="Y1274" i="1"/>
  <c r="Z1274" i="1"/>
  <c r="X1275" i="1"/>
  <c r="Y1275" i="1"/>
  <c r="Z1275" i="1"/>
  <c r="X1276" i="1"/>
  <c r="Y1276" i="1"/>
  <c r="Z1276" i="1"/>
  <c r="X1277" i="1"/>
  <c r="Y1277" i="1"/>
  <c r="Z1277" i="1"/>
  <c r="X1278" i="1"/>
  <c r="Y1278" i="1"/>
  <c r="Z1278" i="1"/>
  <c r="X1279" i="1"/>
  <c r="Y1279" i="1"/>
  <c r="Z1279" i="1"/>
  <c r="X1280" i="1"/>
  <c r="Y1280" i="1"/>
  <c r="Z1280" i="1"/>
  <c r="X1281" i="1"/>
  <c r="Y1281" i="1"/>
  <c r="Z1281" i="1"/>
  <c r="X1282" i="1"/>
  <c r="Y1282" i="1"/>
  <c r="Z1282" i="1"/>
  <c r="X1283" i="1"/>
  <c r="Y1283" i="1"/>
  <c r="Z1283" i="1"/>
  <c r="X1284" i="1"/>
  <c r="Y1284" i="1"/>
  <c r="Z1284" i="1"/>
  <c r="X1285" i="1"/>
  <c r="Y1285" i="1"/>
  <c r="Z1285" i="1"/>
  <c r="X1286" i="1"/>
  <c r="Y1286" i="1"/>
  <c r="Z1286" i="1"/>
  <c r="X1287" i="1"/>
  <c r="Y1287" i="1"/>
  <c r="Z1287" i="1"/>
  <c r="X1288" i="1"/>
  <c r="Y1288" i="1"/>
  <c r="Z1288" i="1"/>
  <c r="X1289" i="1"/>
  <c r="Y1289" i="1"/>
  <c r="Z1289" i="1"/>
  <c r="X1290" i="1"/>
  <c r="Y1290" i="1"/>
  <c r="Z1290" i="1"/>
  <c r="X1291" i="1"/>
  <c r="Y1291" i="1"/>
  <c r="Z1291" i="1"/>
  <c r="X1292" i="1"/>
  <c r="Y1292" i="1"/>
  <c r="Z1292" i="1"/>
  <c r="X1293" i="1"/>
  <c r="Y1293" i="1"/>
  <c r="Z1293" i="1"/>
  <c r="X1294" i="1"/>
  <c r="Y1294" i="1"/>
  <c r="Z1294" i="1"/>
  <c r="X1295" i="1"/>
  <c r="Y1295" i="1"/>
  <c r="Z1295" i="1"/>
  <c r="X1296" i="1"/>
  <c r="Y1296" i="1"/>
  <c r="Z1296" i="1"/>
  <c r="X1297" i="1"/>
  <c r="Y1297" i="1"/>
  <c r="Z1297" i="1"/>
  <c r="X1298" i="1"/>
  <c r="Y1298" i="1"/>
  <c r="Z1298" i="1"/>
  <c r="X1299" i="1"/>
  <c r="Y1299" i="1"/>
  <c r="Z1299" i="1"/>
  <c r="X1300" i="1"/>
  <c r="Y1300" i="1"/>
  <c r="Z1300" i="1"/>
  <c r="X1301" i="1"/>
  <c r="Y1301" i="1"/>
  <c r="Z1301" i="1"/>
  <c r="X1302" i="1"/>
  <c r="Y1302" i="1"/>
  <c r="Z1302" i="1"/>
  <c r="X1303" i="1"/>
  <c r="Y1303" i="1"/>
  <c r="Z1303" i="1"/>
  <c r="X1304" i="1"/>
  <c r="Y1304" i="1"/>
  <c r="Z1304" i="1"/>
  <c r="X1305" i="1"/>
  <c r="Y1305" i="1"/>
  <c r="Z1305" i="1"/>
  <c r="X1306" i="1"/>
  <c r="Y1306" i="1"/>
  <c r="Z1306" i="1"/>
  <c r="X1307" i="1"/>
  <c r="Y1307" i="1"/>
  <c r="Z1307" i="1"/>
  <c r="X1308" i="1"/>
  <c r="Y1308" i="1"/>
  <c r="Z1308" i="1"/>
  <c r="X1309" i="1"/>
  <c r="Y1309" i="1"/>
  <c r="Z1309" i="1"/>
  <c r="X1310" i="1"/>
  <c r="Y1310" i="1"/>
  <c r="Z1310" i="1"/>
  <c r="X1311" i="1"/>
  <c r="Y1311" i="1"/>
  <c r="Z1311" i="1"/>
  <c r="X1312" i="1"/>
  <c r="Y1312" i="1"/>
  <c r="Z1312" i="1"/>
  <c r="X1313" i="1"/>
  <c r="Y1313" i="1"/>
  <c r="Z1313" i="1"/>
  <c r="X1314" i="1"/>
  <c r="Y1314" i="1"/>
  <c r="Z1314" i="1"/>
  <c r="X1315" i="1"/>
  <c r="Y1315" i="1"/>
  <c r="Z1315" i="1"/>
  <c r="X1316" i="1"/>
  <c r="Y1316" i="1"/>
  <c r="Z1316" i="1"/>
  <c r="X1317" i="1"/>
  <c r="Y1317" i="1"/>
  <c r="Z1317" i="1"/>
  <c r="X1318" i="1"/>
  <c r="Y1318" i="1"/>
  <c r="Z1318" i="1"/>
  <c r="X1319" i="1"/>
  <c r="Y1319" i="1"/>
  <c r="Z1319" i="1"/>
  <c r="X1320" i="1"/>
  <c r="Y1320" i="1"/>
  <c r="Z1320" i="1"/>
  <c r="X1321" i="1"/>
  <c r="Y1321" i="1"/>
  <c r="Z1321" i="1"/>
  <c r="X1322" i="1"/>
  <c r="Y1322" i="1"/>
  <c r="Z1322" i="1"/>
  <c r="X1323" i="1"/>
  <c r="Y1323" i="1"/>
  <c r="Z1323" i="1"/>
  <c r="X1324" i="1"/>
  <c r="Y1324" i="1"/>
  <c r="Z1324" i="1"/>
  <c r="X1325" i="1"/>
  <c r="Y1325" i="1"/>
  <c r="Z1325" i="1"/>
  <c r="X1326" i="1"/>
  <c r="Y1326" i="1"/>
  <c r="Z1326" i="1"/>
  <c r="X1327" i="1"/>
  <c r="Y1327" i="1"/>
  <c r="Z1327" i="1"/>
  <c r="X1328" i="1"/>
  <c r="Y1328" i="1"/>
  <c r="Z1328" i="1"/>
  <c r="X1329" i="1"/>
  <c r="Y1329" i="1"/>
  <c r="Z1329" i="1"/>
  <c r="X1330" i="1"/>
  <c r="Y1330" i="1"/>
  <c r="Z1330" i="1"/>
  <c r="X1331" i="1"/>
  <c r="Y1331" i="1"/>
  <c r="Z1331" i="1"/>
  <c r="X1332" i="1"/>
  <c r="Y1332" i="1"/>
  <c r="Z1332" i="1"/>
  <c r="X1333" i="1"/>
  <c r="Y1333" i="1"/>
  <c r="Z1333" i="1"/>
  <c r="X1334" i="1"/>
  <c r="Y1334" i="1"/>
  <c r="Z1334" i="1"/>
  <c r="X1335" i="1"/>
  <c r="Y1335" i="1"/>
  <c r="Z1335" i="1"/>
  <c r="X1336" i="1"/>
  <c r="Y1336" i="1"/>
  <c r="Z1336" i="1"/>
  <c r="X1337" i="1"/>
  <c r="Y1337" i="1"/>
  <c r="Z1337" i="1"/>
  <c r="X1338" i="1"/>
  <c r="Y1338" i="1"/>
  <c r="Z1338" i="1"/>
  <c r="X1339" i="1"/>
  <c r="Y1339" i="1"/>
  <c r="Z1339" i="1"/>
  <c r="X1340" i="1"/>
  <c r="Y1340" i="1"/>
  <c r="Z1340" i="1"/>
  <c r="X1341" i="1"/>
  <c r="Y1341" i="1"/>
  <c r="Z1341" i="1"/>
  <c r="X1342" i="1"/>
  <c r="Y1342" i="1"/>
  <c r="Z1342" i="1"/>
  <c r="X1343" i="1"/>
  <c r="Y1343" i="1"/>
  <c r="Z1343" i="1"/>
  <c r="X1344" i="1"/>
  <c r="Y1344" i="1"/>
  <c r="Z1344" i="1"/>
  <c r="X1345" i="1"/>
  <c r="Y1345" i="1"/>
  <c r="Z1345" i="1"/>
  <c r="X1346" i="1"/>
  <c r="Y1346" i="1"/>
  <c r="Z1346" i="1"/>
  <c r="X1347" i="1"/>
  <c r="Y1347" i="1"/>
  <c r="Z1347" i="1"/>
  <c r="X1348" i="1"/>
  <c r="Y1348" i="1"/>
  <c r="Z1348" i="1"/>
  <c r="X1349" i="1"/>
  <c r="Y1349" i="1"/>
  <c r="Z1349" i="1"/>
  <c r="X1350" i="1"/>
  <c r="Y1350" i="1"/>
  <c r="Z1350" i="1"/>
  <c r="X1351" i="1"/>
  <c r="Y1351" i="1"/>
  <c r="Z1351" i="1"/>
  <c r="X1352" i="1"/>
  <c r="Y1352" i="1"/>
  <c r="Z1352" i="1"/>
  <c r="X1353" i="1"/>
  <c r="Y1353" i="1"/>
  <c r="Z1353" i="1"/>
  <c r="X1354" i="1"/>
  <c r="Y1354" i="1"/>
  <c r="Z1354" i="1"/>
  <c r="X1355" i="1"/>
  <c r="Y1355" i="1"/>
  <c r="Z1355" i="1"/>
  <c r="X1356" i="1"/>
  <c r="Y1356" i="1"/>
  <c r="Z1356" i="1"/>
  <c r="X1357" i="1"/>
  <c r="Y1357" i="1"/>
  <c r="Z1357" i="1"/>
  <c r="X1358" i="1"/>
  <c r="Y1358" i="1"/>
  <c r="Z1358" i="1"/>
  <c r="X1359" i="1"/>
  <c r="Y1359" i="1"/>
  <c r="Z1359" i="1"/>
  <c r="X1360" i="1"/>
  <c r="Y1360" i="1"/>
  <c r="Z1360" i="1"/>
  <c r="X1361" i="1"/>
  <c r="Y1361" i="1"/>
  <c r="Z1361" i="1"/>
  <c r="X1362" i="1"/>
  <c r="Y1362" i="1"/>
  <c r="Z1362" i="1"/>
  <c r="X1363" i="1"/>
  <c r="Y1363" i="1"/>
  <c r="Z1363" i="1"/>
  <c r="X1364" i="1"/>
  <c r="Y1364" i="1"/>
  <c r="Z1364" i="1"/>
  <c r="X1365" i="1"/>
  <c r="Y1365" i="1"/>
  <c r="Z1365" i="1"/>
  <c r="X1366" i="1"/>
  <c r="Y1366" i="1"/>
  <c r="Z1366" i="1"/>
  <c r="X1367" i="1"/>
  <c r="Y1367" i="1"/>
  <c r="Z1367" i="1"/>
  <c r="X1368" i="1"/>
  <c r="Y1368" i="1"/>
  <c r="Z1368" i="1"/>
  <c r="X1369" i="1"/>
  <c r="Y1369" i="1"/>
  <c r="Z1369" i="1"/>
  <c r="X1370" i="1"/>
  <c r="Y1370" i="1"/>
  <c r="Z1370" i="1"/>
  <c r="X1371" i="1"/>
  <c r="Y1371" i="1"/>
  <c r="Z1371" i="1"/>
  <c r="X1372" i="1"/>
  <c r="Y1372" i="1"/>
  <c r="Z1372" i="1"/>
  <c r="X1373" i="1"/>
  <c r="Y1373" i="1"/>
  <c r="Z1373" i="1"/>
  <c r="X1374" i="1"/>
  <c r="Y1374" i="1"/>
  <c r="Z1374" i="1"/>
  <c r="X1375" i="1"/>
  <c r="Y1375" i="1"/>
  <c r="Z1375" i="1"/>
  <c r="X1376" i="1"/>
  <c r="Y1376" i="1"/>
  <c r="Z1376" i="1"/>
  <c r="X1377" i="1"/>
  <c r="Y1377" i="1"/>
  <c r="Z1377" i="1"/>
  <c r="X1378" i="1"/>
  <c r="Y1378" i="1"/>
  <c r="Z1378" i="1"/>
  <c r="X1379" i="1"/>
  <c r="Y1379" i="1"/>
  <c r="Z1379" i="1"/>
  <c r="X1380" i="1"/>
  <c r="Y1380" i="1"/>
  <c r="Z1380" i="1"/>
  <c r="X1381" i="1"/>
  <c r="Y1381" i="1"/>
  <c r="Z1381" i="1"/>
  <c r="X1382" i="1"/>
  <c r="Y1382" i="1"/>
  <c r="Z1382" i="1"/>
  <c r="X1383" i="1"/>
  <c r="Y1383" i="1"/>
  <c r="Z1383" i="1"/>
  <c r="X1384" i="1"/>
  <c r="Y1384" i="1"/>
  <c r="Z1384" i="1"/>
  <c r="X1385" i="1"/>
  <c r="Y1385" i="1"/>
  <c r="Z1385" i="1"/>
  <c r="X1386" i="1"/>
  <c r="Y1386" i="1"/>
  <c r="Z1386" i="1"/>
  <c r="X1387" i="1"/>
  <c r="Y1387" i="1"/>
  <c r="Z1387" i="1"/>
  <c r="X1388" i="1"/>
  <c r="Y1388" i="1"/>
  <c r="Z1388" i="1"/>
  <c r="X1389" i="1"/>
  <c r="Y1389" i="1"/>
  <c r="Z1389" i="1"/>
  <c r="X1390" i="1"/>
  <c r="Y1390" i="1"/>
  <c r="Z1390" i="1"/>
  <c r="X1391" i="1"/>
  <c r="Y1391" i="1"/>
  <c r="Z1391" i="1"/>
  <c r="X1392" i="1"/>
  <c r="Y1392" i="1"/>
  <c r="Z1392" i="1"/>
  <c r="X1393" i="1"/>
  <c r="Y1393" i="1"/>
  <c r="Z1393" i="1"/>
  <c r="X1394" i="1"/>
  <c r="Y1394" i="1"/>
  <c r="Z1394" i="1"/>
  <c r="X1395" i="1"/>
  <c r="Y1395" i="1"/>
  <c r="Z1395" i="1"/>
  <c r="X1396" i="1"/>
  <c r="Y1396" i="1"/>
  <c r="Z1396" i="1"/>
  <c r="X1397" i="1"/>
  <c r="Y1397" i="1"/>
  <c r="Z1397" i="1"/>
  <c r="X1398" i="1"/>
  <c r="Y1398" i="1"/>
  <c r="Z1398" i="1"/>
  <c r="X1399" i="1"/>
  <c r="Y1399" i="1"/>
  <c r="Z1399" i="1"/>
  <c r="X1400" i="1"/>
  <c r="Y1400" i="1"/>
  <c r="Z1400" i="1"/>
  <c r="X1401" i="1"/>
  <c r="Y1401" i="1"/>
  <c r="Z1401" i="1"/>
  <c r="X1402" i="1"/>
  <c r="Y1402" i="1"/>
  <c r="Z1402" i="1"/>
  <c r="X1403" i="1"/>
  <c r="Y1403" i="1"/>
  <c r="Z1403" i="1"/>
  <c r="X1404" i="1"/>
  <c r="Y1404" i="1"/>
  <c r="Z1404" i="1"/>
  <c r="X1405" i="1"/>
  <c r="Y1405" i="1"/>
  <c r="Z1405" i="1"/>
  <c r="X1406" i="1"/>
  <c r="Y1406" i="1"/>
  <c r="Z1406" i="1"/>
  <c r="X1407" i="1"/>
  <c r="Y1407" i="1"/>
  <c r="Z1407" i="1"/>
  <c r="X1408" i="1"/>
  <c r="Y1408" i="1"/>
  <c r="Z1408" i="1"/>
  <c r="X1409" i="1"/>
  <c r="Y1409" i="1"/>
  <c r="Z1409" i="1"/>
  <c r="X1410" i="1"/>
  <c r="Y1410" i="1"/>
  <c r="Z1410" i="1"/>
  <c r="X1411" i="1"/>
  <c r="Y1411" i="1"/>
  <c r="Z1411" i="1"/>
  <c r="X1412" i="1"/>
  <c r="Y1412" i="1"/>
  <c r="Z1412" i="1"/>
  <c r="X1413" i="1"/>
  <c r="Y1413" i="1"/>
  <c r="Z1413" i="1"/>
  <c r="X1414" i="1"/>
  <c r="Y1414" i="1"/>
  <c r="Z1414" i="1"/>
  <c r="X1415" i="1"/>
  <c r="Y1415" i="1"/>
  <c r="Z1415" i="1"/>
  <c r="X1416" i="1"/>
  <c r="Y1416" i="1"/>
  <c r="Z1416" i="1"/>
  <c r="X1417" i="1"/>
  <c r="Y1417" i="1"/>
  <c r="Z1417" i="1"/>
  <c r="X1418" i="1"/>
  <c r="Y1418" i="1"/>
  <c r="Z1418" i="1"/>
  <c r="X1419" i="1"/>
  <c r="Y1419" i="1"/>
  <c r="Z1419" i="1"/>
  <c r="X1420" i="1"/>
  <c r="Y1420" i="1"/>
  <c r="Z1420" i="1"/>
  <c r="X1421" i="1"/>
  <c r="Y1421" i="1"/>
  <c r="Z1421" i="1"/>
  <c r="X1422" i="1"/>
  <c r="Y1422" i="1"/>
  <c r="Z1422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Z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Z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X1576" i="1"/>
  <c r="Y1576" i="1"/>
  <c r="Z1576" i="1"/>
  <c r="X1577" i="1"/>
  <c r="Y1577" i="1"/>
  <c r="Z1577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X1675" i="1"/>
  <c r="Y1675" i="1"/>
  <c r="Z1675" i="1"/>
  <c r="X1676" i="1"/>
  <c r="Y1676" i="1"/>
  <c r="Z1676" i="1"/>
  <c r="X1677" i="1"/>
  <c r="Y1677" i="1"/>
  <c r="Z1677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22" i="1"/>
  <c r="Y1722" i="1"/>
  <c r="Z172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28" i="1"/>
  <c r="Y1728" i="1"/>
  <c r="Z1728" i="1"/>
  <c r="X1729" i="1"/>
  <c r="Y1729" i="1"/>
  <c r="Z1729" i="1"/>
  <c r="X1730" i="1"/>
  <c r="Y1730" i="1"/>
  <c r="Z1730" i="1"/>
  <c r="X1731" i="1"/>
  <c r="Y1731" i="1"/>
  <c r="Z1731" i="1"/>
  <c r="X1732" i="1"/>
  <c r="Y1732" i="1"/>
  <c r="Z1732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39" i="1"/>
  <c r="Y1739" i="1"/>
  <c r="Z1739" i="1"/>
  <c r="X1740" i="1"/>
  <c r="Y1740" i="1"/>
  <c r="Z1740" i="1"/>
  <c r="X1741" i="1"/>
  <c r="Y1741" i="1"/>
  <c r="Z1741" i="1"/>
  <c r="X1742" i="1"/>
  <c r="Y1742" i="1"/>
  <c r="Z1742" i="1"/>
  <c r="X1743" i="1"/>
  <c r="Y1743" i="1"/>
  <c r="Z1743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49" i="1"/>
  <c r="Y1749" i="1"/>
  <c r="Z1749" i="1"/>
  <c r="X1750" i="1"/>
  <c r="Y1750" i="1"/>
  <c r="Z1750" i="1"/>
  <c r="X1751" i="1"/>
  <c r="Y1751" i="1"/>
  <c r="Z1751" i="1"/>
  <c r="X1752" i="1"/>
  <c r="Y1752" i="1"/>
  <c r="Z1752" i="1"/>
  <c r="X1753" i="1"/>
  <c r="Y1753" i="1"/>
  <c r="Z1753" i="1"/>
  <c r="X1754" i="1"/>
  <c r="Y1754" i="1"/>
  <c r="Z1754" i="1"/>
  <c r="X1755" i="1"/>
  <c r="Y1755" i="1"/>
  <c r="Z1755" i="1"/>
  <c r="X1756" i="1"/>
  <c r="Y1756" i="1"/>
  <c r="Z1756" i="1"/>
  <c r="X1757" i="1"/>
  <c r="Y1757" i="1"/>
  <c r="Z1757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76" i="1"/>
  <c r="Y1776" i="1"/>
  <c r="Z1776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1" i="1"/>
  <c r="Y1781" i="1"/>
  <c r="Z1781" i="1"/>
  <c r="X1782" i="1"/>
  <c r="Y1782" i="1"/>
  <c r="Z1782" i="1"/>
  <c r="X1783" i="1"/>
  <c r="Y1783" i="1"/>
  <c r="Z1783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2" i="1"/>
  <c r="Y1802" i="1"/>
  <c r="Z1802" i="1"/>
  <c r="X1803" i="1"/>
  <c r="Y1803" i="1"/>
  <c r="Z1803" i="1"/>
  <c r="X1804" i="1"/>
  <c r="Y1804" i="1"/>
  <c r="Z1804" i="1"/>
  <c r="X1805" i="1"/>
  <c r="Y1805" i="1"/>
  <c r="Z1805" i="1"/>
  <c r="X1806" i="1"/>
  <c r="Y1806" i="1"/>
  <c r="Z1806" i="1"/>
  <c r="X1807" i="1"/>
  <c r="Y1807" i="1"/>
  <c r="Z1807" i="1"/>
  <c r="X1808" i="1"/>
  <c r="Y1808" i="1"/>
  <c r="Z1808" i="1"/>
  <c r="X1809" i="1"/>
  <c r="Y1809" i="1"/>
  <c r="Z1809" i="1"/>
  <c r="X1810" i="1"/>
  <c r="Y1810" i="1"/>
  <c r="Z1810" i="1"/>
  <c r="X1811" i="1"/>
  <c r="Y1811" i="1"/>
  <c r="Z1811" i="1"/>
  <c r="X1812" i="1"/>
  <c r="Y1812" i="1"/>
  <c r="Z1812" i="1"/>
  <c r="X1813" i="1"/>
  <c r="Y1813" i="1"/>
  <c r="Z1813" i="1"/>
  <c r="X1814" i="1"/>
  <c r="Y1814" i="1"/>
  <c r="Z1814" i="1"/>
  <c r="X1815" i="1"/>
  <c r="Y1815" i="1"/>
  <c r="Z1815" i="1"/>
  <c r="X1816" i="1"/>
  <c r="Y1816" i="1"/>
  <c r="Z1816" i="1"/>
  <c r="X1817" i="1"/>
  <c r="Y1817" i="1"/>
  <c r="Z181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8" i="1"/>
  <c r="Y1918" i="1"/>
  <c r="Z1918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4" i="1"/>
  <c r="Y1924" i="1"/>
  <c r="Z1924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X1992" i="1"/>
  <c r="Y1992" i="1"/>
  <c r="Z1992" i="1"/>
  <c r="X1993" i="1"/>
  <c r="Y1993" i="1"/>
  <c r="Z1993" i="1"/>
  <c r="X1994" i="1"/>
  <c r="Y1994" i="1"/>
  <c r="Z1994" i="1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X2092" i="1"/>
  <c r="Y2092" i="1"/>
  <c r="Z2092" i="1"/>
  <c r="X2093" i="1"/>
  <c r="Y2093" i="1"/>
  <c r="Z2093" i="1"/>
  <c r="X2094" i="1"/>
  <c r="Y2094" i="1"/>
  <c r="Z2094" i="1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X2108" i="1"/>
  <c r="Y2108" i="1"/>
  <c r="Z2108" i="1"/>
  <c r="X2109" i="1"/>
  <c r="Y2109" i="1"/>
  <c r="Z2109" i="1"/>
  <c r="X2110" i="1"/>
  <c r="Y2110" i="1"/>
  <c r="Z2110" i="1"/>
  <c r="X2111" i="1"/>
  <c r="Y2111" i="1"/>
  <c r="Z2111" i="1"/>
  <c r="X2112" i="1"/>
  <c r="Y2112" i="1"/>
  <c r="Z2112" i="1"/>
  <c r="X2113" i="1"/>
  <c r="Y2113" i="1"/>
  <c r="Z2113" i="1"/>
  <c r="X2114" i="1"/>
  <c r="Y2114" i="1"/>
  <c r="Z2114" i="1"/>
  <c r="X2115" i="1"/>
  <c r="Y2115" i="1"/>
  <c r="Z2115" i="1"/>
  <c r="X2116" i="1"/>
  <c r="Y2116" i="1"/>
  <c r="Z2116" i="1"/>
  <c r="X2117" i="1"/>
  <c r="Y2117" i="1"/>
  <c r="Z2117" i="1"/>
  <c r="X2118" i="1"/>
  <c r="Y2118" i="1"/>
  <c r="Z2118" i="1"/>
  <c r="X2119" i="1"/>
  <c r="Y2119" i="1"/>
  <c r="Z2119" i="1"/>
  <c r="X2120" i="1"/>
  <c r="Y2120" i="1"/>
  <c r="Z2120" i="1"/>
  <c r="X2121" i="1"/>
  <c r="Y2121" i="1"/>
  <c r="Z2121" i="1"/>
  <c r="X2122" i="1"/>
  <c r="Y2122" i="1"/>
  <c r="Z2122" i="1"/>
  <c r="X2123" i="1"/>
  <c r="Y2123" i="1"/>
  <c r="Z2123" i="1"/>
  <c r="X2124" i="1"/>
  <c r="Y2124" i="1"/>
  <c r="Z2124" i="1"/>
  <c r="X2125" i="1"/>
  <c r="Y2125" i="1"/>
  <c r="Z2125" i="1"/>
  <c r="X2126" i="1"/>
  <c r="Y2126" i="1"/>
  <c r="Z2126" i="1"/>
  <c r="X2127" i="1"/>
  <c r="Y2127" i="1"/>
  <c r="Z2127" i="1"/>
  <c r="X2128" i="1"/>
  <c r="Y2128" i="1"/>
  <c r="Z2128" i="1"/>
  <c r="X2129" i="1"/>
  <c r="Y2129" i="1"/>
  <c r="Z2129" i="1"/>
  <c r="X2130" i="1"/>
  <c r="Y2130" i="1"/>
  <c r="Z2130" i="1"/>
  <c r="X2131" i="1"/>
  <c r="Y2131" i="1"/>
  <c r="Z2131" i="1"/>
  <c r="X2132" i="1"/>
  <c r="Y2132" i="1"/>
  <c r="Z2132" i="1"/>
  <c r="X2133" i="1"/>
  <c r="Y2133" i="1"/>
  <c r="Z2133" i="1"/>
  <c r="X2134" i="1"/>
  <c r="Y2134" i="1"/>
  <c r="Z2134" i="1"/>
  <c r="X2135" i="1"/>
  <c r="Y2135" i="1"/>
  <c r="Z2135" i="1"/>
  <c r="X2136" i="1"/>
  <c r="Y2136" i="1"/>
  <c r="Z2136" i="1"/>
  <c r="X2137" i="1"/>
  <c r="Y2137" i="1"/>
  <c r="Z2137" i="1"/>
  <c r="X2138" i="1"/>
  <c r="Y2138" i="1"/>
  <c r="Z2138" i="1"/>
  <c r="X2139" i="1"/>
  <c r="Y2139" i="1"/>
  <c r="Z2139" i="1"/>
  <c r="X2140" i="1"/>
  <c r="Y2140" i="1"/>
  <c r="Z2140" i="1"/>
  <c r="X2141" i="1"/>
  <c r="Y2141" i="1"/>
  <c r="Z2141" i="1"/>
  <c r="X2142" i="1"/>
  <c r="Y2142" i="1"/>
  <c r="Z2142" i="1"/>
  <c r="X2143" i="1"/>
  <c r="Y2143" i="1"/>
  <c r="Z2143" i="1"/>
  <c r="X2144" i="1"/>
  <c r="Y2144" i="1"/>
  <c r="Z2144" i="1"/>
  <c r="X2145" i="1"/>
  <c r="Y2145" i="1"/>
  <c r="Z2145" i="1"/>
  <c r="X2146" i="1"/>
  <c r="Y2146" i="1"/>
  <c r="Z2146" i="1"/>
  <c r="X2147" i="1"/>
  <c r="Y2147" i="1"/>
  <c r="Z2147" i="1"/>
  <c r="X2148" i="1"/>
  <c r="Y2148" i="1"/>
  <c r="Z2148" i="1"/>
  <c r="X2149" i="1"/>
  <c r="Y2149" i="1"/>
  <c r="Z2149" i="1"/>
  <c r="X2150" i="1"/>
  <c r="Y2150" i="1"/>
  <c r="Z2150" i="1"/>
  <c r="X2151" i="1"/>
  <c r="Y2151" i="1"/>
  <c r="Z2151" i="1"/>
  <c r="X2152" i="1"/>
  <c r="Y2152" i="1"/>
  <c r="Z2152" i="1"/>
  <c r="X2153" i="1"/>
  <c r="Y2153" i="1"/>
  <c r="Z2153" i="1"/>
  <c r="X2154" i="1"/>
  <c r="Y2154" i="1"/>
  <c r="Z2154" i="1"/>
  <c r="X2155" i="1"/>
  <c r="Y2155" i="1"/>
  <c r="Z2155" i="1"/>
  <c r="X2156" i="1"/>
  <c r="Y2156" i="1"/>
  <c r="Z2156" i="1"/>
  <c r="X2157" i="1"/>
  <c r="Y2157" i="1"/>
  <c r="Z2157" i="1"/>
  <c r="X2158" i="1"/>
  <c r="Y2158" i="1"/>
  <c r="Z2158" i="1"/>
  <c r="X2159" i="1"/>
  <c r="Y2159" i="1"/>
  <c r="Z2159" i="1"/>
  <c r="X2160" i="1"/>
  <c r="Y2160" i="1"/>
  <c r="Z2160" i="1"/>
  <c r="X2161" i="1"/>
  <c r="Y2161" i="1"/>
  <c r="Z2161" i="1"/>
  <c r="X2162" i="1"/>
  <c r="Y2162" i="1"/>
  <c r="Z2162" i="1"/>
  <c r="X2163" i="1"/>
  <c r="Y2163" i="1"/>
  <c r="Z2163" i="1"/>
  <c r="X2164" i="1"/>
  <c r="Y2164" i="1"/>
  <c r="Z2164" i="1"/>
  <c r="X2165" i="1"/>
  <c r="Y2165" i="1"/>
  <c r="Z2165" i="1"/>
  <c r="X2166" i="1"/>
  <c r="Y2166" i="1"/>
  <c r="Z2166" i="1"/>
  <c r="X2167" i="1"/>
  <c r="Y2167" i="1"/>
  <c r="Z2167" i="1"/>
  <c r="X2168" i="1"/>
  <c r="Y2168" i="1"/>
  <c r="Z2168" i="1"/>
  <c r="X2169" i="1"/>
  <c r="Y2169" i="1"/>
  <c r="Z2169" i="1"/>
  <c r="X2170" i="1"/>
  <c r="Y2170" i="1"/>
  <c r="Z2170" i="1"/>
  <c r="X2171" i="1"/>
  <c r="Y2171" i="1"/>
  <c r="Z2171" i="1"/>
  <c r="X2172" i="1"/>
  <c r="Y2172" i="1"/>
  <c r="Z2172" i="1"/>
  <c r="X2173" i="1"/>
  <c r="Y2173" i="1"/>
  <c r="Z2173" i="1"/>
  <c r="X2174" i="1"/>
  <c r="Y2174" i="1"/>
  <c r="Z2174" i="1"/>
  <c r="X2175" i="1"/>
  <c r="Y2175" i="1"/>
  <c r="Z2175" i="1"/>
  <c r="X2176" i="1"/>
  <c r="Y2176" i="1"/>
  <c r="Z2176" i="1"/>
  <c r="X2177" i="1"/>
  <c r="Y2177" i="1"/>
  <c r="Z2177" i="1"/>
  <c r="X2178" i="1"/>
  <c r="Y2178" i="1"/>
  <c r="Z2178" i="1"/>
  <c r="X2179" i="1"/>
  <c r="Y2179" i="1"/>
  <c r="Z2179" i="1"/>
  <c r="X2180" i="1"/>
  <c r="Y2180" i="1"/>
  <c r="Z2180" i="1"/>
  <c r="X2181" i="1"/>
  <c r="Y2181" i="1"/>
  <c r="Z2181" i="1"/>
  <c r="X2182" i="1"/>
  <c r="Y2182" i="1"/>
  <c r="Z2182" i="1"/>
  <c r="X2183" i="1"/>
  <c r="Y2183" i="1"/>
  <c r="Z2183" i="1"/>
  <c r="X2184" i="1"/>
  <c r="Y2184" i="1"/>
  <c r="Z2184" i="1"/>
  <c r="X2185" i="1"/>
  <c r="Y2185" i="1"/>
  <c r="Z2185" i="1"/>
  <c r="X2186" i="1"/>
  <c r="Y2186" i="1"/>
  <c r="Z2186" i="1"/>
  <c r="X2187" i="1"/>
  <c r="Y2187" i="1"/>
  <c r="Z2187" i="1"/>
  <c r="X2188" i="1"/>
  <c r="Y2188" i="1"/>
  <c r="Z2188" i="1"/>
  <c r="X2189" i="1"/>
  <c r="Y2189" i="1"/>
  <c r="Z2189" i="1"/>
  <c r="X2190" i="1"/>
  <c r="Y2190" i="1"/>
  <c r="Z2190" i="1"/>
  <c r="X2191" i="1"/>
  <c r="Y2191" i="1"/>
  <c r="Z2191" i="1"/>
  <c r="X2192" i="1"/>
  <c r="Y2192" i="1"/>
  <c r="Z2192" i="1"/>
  <c r="X2193" i="1"/>
  <c r="Y2193" i="1"/>
  <c r="Z2193" i="1"/>
  <c r="X2194" i="1"/>
  <c r="Y2194" i="1"/>
  <c r="Z2194" i="1"/>
  <c r="X2195" i="1"/>
  <c r="Y2195" i="1"/>
  <c r="Z2195" i="1"/>
  <c r="X2196" i="1"/>
  <c r="Y2196" i="1"/>
  <c r="Z2196" i="1"/>
  <c r="X2197" i="1"/>
  <c r="Y2197" i="1"/>
  <c r="Z2197" i="1"/>
  <c r="X2198" i="1"/>
  <c r="Y2198" i="1"/>
  <c r="Z2198" i="1"/>
  <c r="X2199" i="1"/>
  <c r="Y2199" i="1"/>
  <c r="Z2199" i="1"/>
  <c r="X2200" i="1"/>
  <c r="Y2200" i="1"/>
  <c r="Z2200" i="1"/>
  <c r="X2201" i="1"/>
  <c r="Y2201" i="1"/>
  <c r="Z2201" i="1"/>
  <c r="X2202" i="1"/>
  <c r="Y2202" i="1"/>
  <c r="Z2202" i="1"/>
  <c r="X2203" i="1"/>
  <c r="Y2203" i="1"/>
  <c r="Z2203" i="1"/>
  <c r="X2204" i="1"/>
  <c r="Y2204" i="1"/>
  <c r="Z2204" i="1"/>
  <c r="X2205" i="1"/>
  <c r="Y2205" i="1"/>
  <c r="Z2205" i="1"/>
  <c r="X2206" i="1"/>
  <c r="Y2206" i="1"/>
  <c r="Z2206" i="1"/>
  <c r="X2207" i="1"/>
  <c r="Y2207" i="1"/>
  <c r="Z2207" i="1"/>
  <c r="X2208" i="1"/>
  <c r="Y2208" i="1"/>
  <c r="Z2208" i="1"/>
  <c r="X2209" i="1"/>
  <c r="Y2209" i="1"/>
  <c r="Z2209" i="1"/>
  <c r="X2210" i="1"/>
  <c r="Y2210" i="1"/>
  <c r="Z2210" i="1"/>
  <c r="X2211" i="1"/>
  <c r="Y2211" i="1"/>
  <c r="Z2211" i="1"/>
  <c r="X2212" i="1"/>
  <c r="Y2212" i="1"/>
  <c r="Z2212" i="1"/>
  <c r="X2213" i="1"/>
  <c r="Y2213" i="1"/>
  <c r="Z2213" i="1"/>
  <c r="X2214" i="1"/>
  <c r="Y2214" i="1"/>
  <c r="Z2214" i="1"/>
  <c r="X2215" i="1"/>
  <c r="Y2215" i="1"/>
  <c r="Z2215" i="1"/>
  <c r="X2216" i="1"/>
  <c r="Y2216" i="1"/>
  <c r="Z2216" i="1"/>
  <c r="X2217" i="1"/>
  <c r="Y2217" i="1"/>
  <c r="Z2217" i="1"/>
  <c r="X2218" i="1"/>
  <c r="Y2218" i="1"/>
  <c r="Z2218" i="1"/>
  <c r="X2219" i="1"/>
  <c r="Y2219" i="1"/>
  <c r="Z2219" i="1"/>
  <c r="X2220" i="1"/>
  <c r="Y2220" i="1"/>
  <c r="Z2220" i="1"/>
  <c r="X2221" i="1"/>
  <c r="Y2221" i="1"/>
  <c r="Z2221" i="1"/>
  <c r="X2222" i="1"/>
  <c r="Y2222" i="1"/>
  <c r="Z2222" i="1"/>
  <c r="X2223" i="1"/>
  <c r="Y2223" i="1"/>
  <c r="Z2223" i="1"/>
  <c r="X2224" i="1"/>
  <c r="Y2224" i="1"/>
  <c r="Z2224" i="1"/>
  <c r="X2225" i="1"/>
  <c r="Y2225" i="1"/>
  <c r="Z2225" i="1"/>
  <c r="X2226" i="1"/>
  <c r="Y2226" i="1"/>
  <c r="Z2226" i="1"/>
  <c r="X2227" i="1"/>
  <c r="Y2227" i="1"/>
  <c r="Z2227" i="1"/>
  <c r="X2228" i="1"/>
  <c r="Y2228" i="1"/>
  <c r="Z2228" i="1"/>
  <c r="X2229" i="1"/>
  <c r="Y2229" i="1"/>
  <c r="Z2229" i="1"/>
  <c r="X2230" i="1"/>
  <c r="Y2230" i="1"/>
  <c r="Z2230" i="1"/>
  <c r="X2231" i="1"/>
  <c r="Y2231" i="1"/>
  <c r="Z2231" i="1"/>
  <c r="X2232" i="1"/>
  <c r="Y2232" i="1"/>
  <c r="Z2232" i="1"/>
  <c r="X2233" i="1"/>
  <c r="Y2233" i="1"/>
  <c r="Z2233" i="1"/>
  <c r="X2234" i="1"/>
  <c r="Y2234" i="1"/>
  <c r="Z2234" i="1"/>
  <c r="X2235" i="1"/>
  <c r="Y2235" i="1"/>
  <c r="Z2235" i="1"/>
  <c r="X2236" i="1"/>
  <c r="Y2236" i="1"/>
  <c r="Z2236" i="1"/>
  <c r="X2237" i="1"/>
  <c r="Y2237" i="1"/>
  <c r="Z2237" i="1"/>
  <c r="X2238" i="1"/>
  <c r="Y2238" i="1"/>
  <c r="Z2238" i="1"/>
  <c r="X2239" i="1"/>
  <c r="Y2239" i="1"/>
  <c r="Z2239" i="1"/>
  <c r="X2240" i="1"/>
  <c r="Y2240" i="1"/>
  <c r="Z2240" i="1"/>
  <c r="X2241" i="1"/>
  <c r="Y2241" i="1"/>
  <c r="Z2241" i="1"/>
  <c r="X2242" i="1"/>
  <c r="Y2242" i="1"/>
  <c r="Z2242" i="1"/>
  <c r="X2243" i="1"/>
  <c r="Y2243" i="1"/>
  <c r="Z2243" i="1"/>
  <c r="X2244" i="1"/>
  <c r="Y2244" i="1"/>
  <c r="Z2244" i="1"/>
  <c r="X2245" i="1"/>
  <c r="Y2245" i="1"/>
  <c r="Z2245" i="1"/>
  <c r="X2246" i="1"/>
  <c r="Y2246" i="1"/>
  <c r="Z2246" i="1"/>
  <c r="X2247" i="1"/>
  <c r="Y2247" i="1"/>
  <c r="Z2247" i="1"/>
  <c r="X2248" i="1"/>
  <c r="Y2248" i="1"/>
  <c r="Z2248" i="1"/>
  <c r="X2249" i="1"/>
  <c r="Y2249" i="1"/>
  <c r="Z2249" i="1"/>
  <c r="X2250" i="1"/>
  <c r="Y2250" i="1"/>
  <c r="Z2250" i="1"/>
  <c r="X2251" i="1"/>
  <c r="Y2251" i="1"/>
  <c r="Z2251" i="1"/>
  <c r="X2252" i="1"/>
  <c r="Y2252" i="1"/>
  <c r="Z2252" i="1"/>
  <c r="X2253" i="1"/>
  <c r="Y2253" i="1"/>
  <c r="Z2253" i="1"/>
  <c r="X2254" i="1"/>
  <c r="Y2254" i="1"/>
  <c r="Z2254" i="1"/>
  <c r="X2255" i="1"/>
  <c r="Y2255" i="1"/>
  <c r="Z2255" i="1"/>
  <c r="X2256" i="1"/>
  <c r="Y2256" i="1"/>
  <c r="Z2256" i="1"/>
  <c r="X2257" i="1"/>
  <c r="Y2257" i="1"/>
  <c r="Z2257" i="1"/>
  <c r="X2258" i="1"/>
  <c r="Y2258" i="1"/>
  <c r="Z2258" i="1"/>
  <c r="X2259" i="1"/>
  <c r="Y2259" i="1"/>
  <c r="Z2259" i="1"/>
  <c r="X2260" i="1"/>
  <c r="Y2260" i="1"/>
  <c r="Z2260" i="1"/>
  <c r="X2261" i="1"/>
  <c r="Y2261" i="1"/>
  <c r="Z2261" i="1"/>
  <c r="X2262" i="1"/>
  <c r="Y2262" i="1"/>
  <c r="Z2262" i="1"/>
  <c r="X2263" i="1"/>
  <c r="Y2263" i="1"/>
  <c r="Z2263" i="1"/>
  <c r="X2264" i="1"/>
  <c r="Y2264" i="1"/>
  <c r="Z2264" i="1"/>
  <c r="X2265" i="1"/>
  <c r="Y2265" i="1"/>
  <c r="Z2265" i="1"/>
  <c r="X2266" i="1"/>
  <c r="Y2266" i="1"/>
  <c r="Z2266" i="1"/>
  <c r="X2267" i="1"/>
  <c r="Y2267" i="1"/>
  <c r="Z2267" i="1"/>
  <c r="X2268" i="1"/>
  <c r="Y2268" i="1"/>
  <c r="Z2268" i="1"/>
  <c r="X2269" i="1"/>
  <c r="Y2269" i="1"/>
  <c r="Z2269" i="1"/>
  <c r="X2270" i="1"/>
  <c r="Y2270" i="1"/>
  <c r="Z2270" i="1"/>
  <c r="X2271" i="1"/>
  <c r="Y2271" i="1"/>
  <c r="Z2271" i="1"/>
  <c r="X2272" i="1"/>
  <c r="Y2272" i="1"/>
  <c r="Z2272" i="1"/>
  <c r="X2273" i="1"/>
  <c r="Y2273" i="1"/>
  <c r="Z2273" i="1"/>
  <c r="X2274" i="1"/>
  <c r="Y2274" i="1"/>
  <c r="Z2274" i="1"/>
  <c r="X2275" i="1"/>
  <c r="Y2275" i="1"/>
  <c r="Z2275" i="1"/>
  <c r="X2276" i="1"/>
  <c r="Y2276" i="1"/>
  <c r="Z2276" i="1"/>
  <c r="X2277" i="1"/>
  <c r="Y2277" i="1"/>
  <c r="Z2277" i="1"/>
  <c r="X2278" i="1"/>
  <c r="Y2278" i="1"/>
  <c r="Z2278" i="1"/>
  <c r="X2279" i="1"/>
  <c r="Y2279" i="1"/>
  <c r="Z2279" i="1"/>
  <c r="X2280" i="1"/>
  <c r="Y2280" i="1"/>
  <c r="Z2280" i="1"/>
  <c r="X2281" i="1"/>
  <c r="Y2281" i="1"/>
  <c r="Z2281" i="1"/>
  <c r="X2282" i="1"/>
  <c r="Y2282" i="1"/>
  <c r="Z2282" i="1"/>
  <c r="X2283" i="1"/>
  <c r="Y2283" i="1"/>
  <c r="Z2283" i="1"/>
  <c r="X2284" i="1"/>
  <c r="Y2284" i="1"/>
  <c r="Z2284" i="1"/>
  <c r="X2285" i="1"/>
  <c r="Y2285" i="1"/>
  <c r="Z2285" i="1"/>
  <c r="X2286" i="1"/>
  <c r="Y2286" i="1"/>
  <c r="Z2286" i="1"/>
  <c r="X2287" i="1"/>
  <c r="Y2287" i="1"/>
  <c r="Z2287" i="1"/>
  <c r="X2288" i="1"/>
  <c r="Y2288" i="1"/>
  <c r="Z2288" i="1"/>
  <c r="X2289" i="1"/>
  <c r="Y2289" i="1"/>
  <c r="Z2289" i="1"/>
  <c r="X2290" i="1"/>
  <c r="Y2290" i="1"/>
  <c r="Z2290" i="1"/>
  <c r="X2291" i="1"/>
  <c r="Y2291" i="1"/>
  <c r="Z2291" i="1"/>
  <c r="X2292" i="1"/>
  <c r="Y2292" i="1"/>
  <c r="Z2292" i="1"/>
  <c r="X2293" i="1"/>
  <c r="Y2293" i="1"/>
  <c r="Z2293" i="1"/>
  <c r="X2294" i="1"/>
  <c r="Y2294" i="1"/>
  <c r="Z2294" i="1"/>
  <c r="X2295" i="1"/>
  <c r="Y2295" i="1"/>
  <c r="Z2295" i="1"/>
  <c r="X2296" i="1"/>
  <c r="Y2296" i="1"/>
  <c r="Z2296" i="1"/>
  <c r="X2297" i="1"/>
  <c r="Y2297" i="1"/>
  <c r="Z2297" i="1"/>
  <c r="X2298" i="1"/>
  <c r="Y2298" i="1"/>
  <c r="Z2298" i="1"/>
  <c r="X2299" i="1"/>
  <c r="Y2299" i="1"/>
  <c r="Z2299" i="1"/>
  <c r="X2300" i="1"/>
  <c r="Y2300" i="1"/>
  <c r="Z2300" i="1"/>
  <c r="X2301" i="1"/>
  <c r="Y2301" i="1"/>
  <c r="Z2301" i="1"/>
  <c r="X2302" i="1"/>
  <c r="Y2302" i="1"/>
  <c r="Z2302" i="1"/>
  <c r="X2303" i="1"/>
  <c r="Y2303" i="1"/>
  <c r="Z2303" i="1"/>
  <c r="X2304" i="1"/>
  <c r="Y2304" i="1"/>
  <c r="Z2304" i="1"/>
  <c r="X2305" i="1"/>
  <c r="Y2305" i="1"/>
  <c r="Z2305" i="1"/>
  <c r="X2306" i="1"/>
  <c r="Y2306" i="1"/>
  <c r="Z2306" i="1"/>
  <c r="X2307" i="1"/>
  <c r="Y2307" i="1"/>
  <c r="Z2307" i="1"/>
  <c r="X2308" i="1"/>
  <c r="Y2308" i="1"/>
  <c r="Z2308" i="1"/>
  <c r="X2309" i="1"/>
  <c r="Y2309" i="1"/>
  <c r="Z2309" i="1"/>
  <c r="X2310" i="1"/>
  <c r="Y2310" i="1"/>
  <c r="Z2310" i="1"/>
  <c r="X2311" i="1"/>
  <c r="Y2311" i="1"/>
  <c r="Z2311" i="1"/>
  <c r="X2312" i="1"/>
  <c r="Y2312" i="1"/>
  <c r="Z2312" i="1"/>
  <c r="X2313" i="1"/>
  <c r="Y2313" i="1"/>
  <c r="Z2313" i="1"/>
  <c r="X2314" i="1"/>
  <c r="Y2314" i="1"/>
  <c r="Z2314" i="1"/>
  <c r="X2315" i="1"/>
  <c r="Y2315" i="1"/>
  <c r="Z2315" i="1"/>
  <c r="X2316" i="1"/>
  <c r="Y2316" i="1"/>
  <c r="Z2316" i="1"/>
  <c r="X2317" i="1"/>
  <c r="Y2317" i="1"/>
  <c r="Z2317" i="1"/>
  <c r="X2318" i="1"/>
  <c r="Y2318" i="1"/>
  <c r="Z2318" i="1"/>
  <c r="X2319" i="1"/>
  <c r="Y2319" i="1"/>
  <c r="Z2319" i="1"/>
  <c r="X2320" i="1"/>
  <c r="Y2320" i="1"/>
  <c r="Z2320" i="1"/>
  <c r="X2321" i="1"/>
  <c r="Y2321" i="1"/>
  <c r="Z2321" i="1"/>
  <c r="X2322" i="1"/>
  <c r="Y2322" i="1"/>
  <c r="Z2322" i="1"/>
  <c r="X2323" i="1"/>
  <c r="Y2323" i="1"/>
  <c r="Z2323" i="1"/>
  <c r="X2324" i="1"/>
  <c r="Y2324" i="1"/>
  <c r="Z2324" i="1"/>
  <c r="X2325" i="1"/>
  <c r="Y2325" i="1"/>
  <c r="Z2325" i="1"/>
  <c r="X2326" i="1"/>
  <c r="Y2326" i="1"/>
  <c r="Z2326" i="1"/>
  <c r="X2327" i="1"/>
  <c r="Y2327" i="1"/>
  <c r="Z2327" i="1"/>
  <c r="X2328" i="1"/>
  <c r="Y2328" i="1"/>
  <c r="Z2328" i="1"/>
  <c r="X2329" i="1"/>
  <c r="Y2329" i="1"/>
  <c r="Z2329" i="1"/>
  <c r="X2330" i="1"/>
  <c r="Y2330" i="1"/>
  <c r="Z2330" i="1"/>
  <c r="X2331" i="1"/>
  <c r="Y2331" i="1"/>
  <c r="Z2331" i="1"/>
  <c r="X2332" i="1"/>
  <c r="Y2332" i="1"/>
  <c r="Z2332" i="1"/>
  <c r="X2333" i="1"/>
  <c r="Y2333" i="1"/>
  <c r="Z2333" i="1"/>
  <c r="X2334" i="1"/>
  <c r="Y2334" i="1"/>
  <c r="Z2334" i="1"/>
  <c r="X2335" i="1"/>
  <c r="Y2335" i="1"/>
  <c r="Z2335" i="1"/>
  <c r="X2336" i="1"/>
  <c r="Y2336" i="1"/>
  <c r="Z2336" i="1"/>
  <c r="X2337" i="1"/>
  <c r="Y2337" i="1"/>
  <c r="Z2337" i="1"/>
  <c r="X2338" i="1"/>
  <c r="Y2338" i="1"/>
  <c r="Z2338" i="1"/>
  <c r="X2339" i="1"/>
  <c r="Y2339" i="1"/>
  <c r="Z2339" i="1"/>
  <c r="X2340" i="1"/>
  <c r="Y2340" i="1"/>
  <c r="Z2340" i="1"/>
  <c r="X2341" i="1"/>
  <c r="Y2341" i="1"/>
  <c r="Z2341" i="1"/>
  <c r="X2342" i="1"/>
  <c r="Y2342" i="1"/>
  <c r="Z2342" i="1"/>
  <c r="X2343" i="1"/>
  <c r="Y2343" i="1"/>
  <c r="Z2343" i="1"/>
  <c r="X2344" i="1"/>
  <c r="Y2344" i="1"/>
  <c r="Z2344" i="1"/>
  <c r="X2345" i="1"/>
  <c r="Y2345" i="1"/>
  <c r="Z2345" i="1"/>
  <c r="X2346" i="1"/>
  <c r="Y2346" i="1"/>
  <c r="Z2346" i="1"/>
  <c r="X2347" i="1"/>
  <c r="Y2347" i="1"/>
  <c r="Z2347" i="1"/>
  <c r="X2348" i="1"/>
  <c r="Y2348" i="1"/>
  <c r="Z2348" i="1"/>
  <c r="X2349" i="1"/>
  <c r="Y2349" i="1"/>
  <c r="Z2349" i="1"/>
  <c r="X2350" i="1"/>
  <c r="Y2350" i="1"/>
  <c r="Z2350" i="1"/>
  <c r="X2351" i="1"/>
  <c r="Y2351" i="1"/>
  <c r="Z2351" i="1"/>
  <c r="X2352" i="1"/>
  <c r="Y2352" i="1"/>
  <c r="Z2352" i="1"/>
  <c r="X2353" i="1"/>
  <c r="Y2353" i="1"/>
  <c r="Z2353" i="1"/>
  <c r="X2354" i="1"/>
  <c r="Y2354" i="1"/>
  <c r="Z2354" i="1"/>
  <c r="X2355" i="1"/>
  <c r="Y2355" i="1"/>
  <c r="Z2355" i="1"/>
  <c r="X2356" i="1"/>
  <c r="Y2356" i="1"/>
  <c r="Z2356" i="1"/>
  <c r="X2357" i="1"/>
  <c r="Y2357" i="1"/>
  <c r="Z2357" i="1"/>
  <c r="X2358" i="1"/>
  <c r="Y2358" i="1"/>
  <c r="Z2358" i="1"/>
  <c r="X2359" i="1"/>
  <c r="Y2359" i="1"/>
  <c r="Z2359" i="1"/>
  <c r="X2360" i="1"/>
  <c r="Y2360" i="1"/>
  <c r="Z2360" i="1"/>
  <c r="X2361" i="1"/>
  <c r="Y2361" i="1"/>
  <c r="Z2361" i="1"/>
  <c r="X2362" i="1"/>
  <c r="Y2362" i="1"/>
  <c r="Z2362" i="1"/>
  <c r="X2363" i="1"/>
  <c r="Y2363" i="1"/>
  <c r="Z2363" i="1"/>
  <c r="X2364" i="1"/>
  <c r="Y2364" i="1"/>
  <c r="Z2364" i="1"/>
  <c r="X2365" i="1"/>
  <c r="Y2365" i="1"/>
  <c r="Z2365" i="1"/>
  <c r="X2366" i="1"/>
  <c r="Y2366" i="1"/>
  <c r="Z2366" i="1"/>
  <c r="X2367" i="1"/>
  <c r="Y2367" i="1"/>
  <c r="Z2367" i="1"/>
  <c r="X2368" i="1"/>
  <c r="Y2368" i="1"/>
  <c r="Z2368" i="1"/>
  <c r="X2369" i="1"/>
  <c r="Y2369" i="1"/>
  <c r="Z2369" i="1"/>
  <c r="X2370" i="1"/>
  <c r="Y2370" i="1"/>
  <c r="Z2370" i="1"/>
  <c r="X2371" i="1"/>
  <c r="Y2371" i="1"/>
  <c r="Z2371" i="1"/>
  <c r="X2372" i="1"/>
  <c r="Y2372" i="1"/>
  <c r="Z2372" i="1"/>
  <c r="X2373" i="1"/>
  <c r="Y2373" i="1"/>
  <c r="Z2373" i="1"/>
  <c r="X2374" i="1"/>
  <c r="Y2374" i="1"/>
  <c r="Z2374" i="1"/>
  <c r="X2375" i="1"/>
  <c r="Y2375" i="1"/>
  <c r="Z2375" i="1"/>
  <c r="X2376" i="1"/>
  <c r="Y2376" i="1"/>
  <c r="Z2376" i="1"/>
  <c r="X2377" i="1"/>
  <c r="Y2377" i="1"/>
  <c r="Z2377" i="1"/>
  <c r="X2378" i="1"/>
  <c r="Y2378" i="1"/>
  <c r="Z2378" i="1"/>
  <c r="X2379" i="1"/>
  <c r="Y2379" i="1"/>
  <c r="Z2379" i="1"/>
  <c r="X2380" i="1"/>
  <c r="Y2380" i="1"/>
  <c r="Z2380" i="1"/>
  <c r="X2381" i="1"/>
  <c r="Y2381" i="1"/>
  <c r="Z2381" i="1"/>
  <c r="X2382" i="1"/>
  <c r="Y2382" i="1"/>
  <c r="Z2382" i="1"/>
  <c r="X2383" i="1"/>
  <c r="Y2383" i="1"/>
  <c r="Z2383" i="1"/>
  <c r="X2384" i="1"/>
  <c r="Y2384" i="1"/>
  <c r="Z2384" i="1"/>
  <c r="X2385" i="1"/>
  <c r="Y2385" i="1"/>
  <c r="Z2385" i="1"/>
  <c r="X2386" i="1"/>
  <c r="Y2386" i="1"/>
  <c r="Z2386" i="1"/>
  <c r="X2387" i="1"/>
  <c r="Y2387" i="1"/>
  <c r="Z2387" i="1"/>
  <c r="X2388" i="1"/>
  <c r="Y2388" i="1"/>
  <c r="Z2388" i="1"/>
  <c r="X2389" i="1"/>
  <c r="Y2389" i="1"/>
  <c r="Z2389" i="1"/>
  <c r="X2390" i="1"/>
  <c r="Y2390" i="1"/>
  <c r="Z2390" i="1"/>
  <c r="X2391" i="1"/>
  <c r="Y2391" i="1"/>
  <c r="Z2391" i="1"/>
  <c r="X2392" i="1"/>
  <c r="Y2392" i="1"/>
  <c r="Z2392" i="1"/>
  <c r="X2393" i="1"/>
  <c r="Y2393" i="1"/>
  <c r="Z2393" i="1"/>
  <c r="X2394" i="1"/>
  <c r="Y2394" i="1"/>
  <c r="Z2394" i="1"/>
  <c r="X2395" i="1"/>
  <c r="Y2395" i="1"/>
  <c r="Z2395" i="1"/>
  <c r="X2396" i="1"/>
  <c r="Y2396" i="1"/>
  <c r="Z2396" i="1"/>
  <c r="X2397" i="1"/>
  <c r="Y2397" i="1"/>
  <c r="Z2397" i="1"/>
  <c r="X2398" i="1"/>
  <c r="Y2398" i="1"/>
  <c r="Z2398" i="1"/>
  <c r="X2399" i="1"/>
  <c r="Y2399" i="1"/>
  <c r="Z2399" i="1"/>
  <c r="X2400" i="1"/>
  <c r="Y2400" i="1"/>
  <c r="Z2400" i="1"/>
  <c r="X2401" i="1"/>
  <c r="Y2401" i="1"/>
  <c r="Z2401" i="1"/>
  <c r="X2402" i="1"/>
  <c r="Y2402" i="1"/>
  <c r="Z2402" i="1"/>
  <c r="X2403" i="1"/>
  <c r="Y2403" i="1"/>
  <c r="Z2403" i="1"/>
  <c r="X2404" i="1"/>
  <c r="Y2404" i="1"/>
  <c r="Z2404" i="1"/>
  <c r="X2405" i="1"/>
  <c r="Y2405" i="1"/>
  <c r="Z2405" i="1"/>
  <c r="X2406" i="1"/>
  <c r="Y2406" i="1"/>
  <c r="Z2406" i="1"/>
  <c r="X2407" i="1"/>
  <c r="Y2407" i="1"/>
  <c r="Z2407" i="1"/>
  <c r="X2408" i="1"/>
  <c r="Y2408" i="1"/>
  <c r="Z2408" i="1"/>
  <c r="X2409" i="1"/>
  <c r="Y2409" i="1"/>
  <c r="Z2409" i="1"/>
  <c r="X2410" i="1"/>
  <c r="Y2410" i="1"/>
  <c r="Z2410" i="1"/>
  <c r="X2411" i="1"/>
  <c r="Y2411" i="1"/>
  <c r="Z2411" i="1"/>
  <c r="X2412" i="1"/>
  <c r="Y2412" i="1"/>
  <c r="Z2412" i="1"/>
  <c r="X2413" i="1"/>
  <c r="Y2413" i="1"/>
  <c r="Z2413" i="1"/>
  <c r="X2414" i="1"/>
  <c r="Y2414" i="1"/>
  <c r="Z2414" i="1"/>
  <c r="X2415" i="1"/>
  <c r="Y2415" i="1"/>
  <c r="Z2415" i="1"/>
  <c r="X2416" i="1"/>
  <c r="Y2416" i="1"/>
  <c r="Z2416" i="1"/>
  <c r="Y2" i="1"/>
  <c r="Z2" i="1"/>
  <c r="P14" i="3"/>
  <c r="T14" i="3"/>
  <c r="P8" i="3"/>
  <c r="T8" i="3"/>
  <c r="P13" i="3"/>
  <c r="T13" i="3"/>
  <c r="P18" i="3"/>
  <c r="T18" i="3"/>
  <c r="P7" i="3"/>
  <c r="T7" i="3"/>
  <c r="P12" i="3"/>
  <c r="T12" i="3"/>
  <c r="P17" i="3"/>
  <c r="T17" i="3"/>
  <c r="P6" i="3"/>
  <c r="T6" i="3"/>
  <c r="P11" i="3"/>
  <c r="T11" i="3"/>
  <c r="P16" i="3"/>
  <c r="T16" i="3"/>
  <c r="P10" i="3"/>
  <c r="T10" i="3"/>
  <c r="P15" i="3"/>
  <c r="T15" i="3"/>
  <c r="P9" i="3"/>
  <c r="T9" i="3"/>
  <c r="AP12" i="10"/>
  <c r="AK12" i="10"/>
  <c r="AM12" i="10"/>
  <c r="AQ12" i="10"/>
  <c r="AN12" i="10"/>
  <c r="AD3" i="13"/>
  <c r="AA3" i="13"/>
  <c r="S3" i="13"/>
  <c r="S22" i="13"/>
  <c r="T3" i="13"/>
  <c r="Z3" i="13"/>
  <c r="Z22" i="13"/>
  <c r="AH3" i="13"/>
  <c r="U3" i="13"/>
  <c r="U23" i="13"/>
  <c r="J2" i="13"/>
  <c r="J5" i="13"/>
  <c r="AJ3" i="13"/>
  <c r="AJ23" i="13"/>
  <c r="X3" i="13"/>
  <c r="X23" i="13"/>
  <c r="AF3" i="13"/>
  <c r="AD22" i="13"/>
  <c r="AD23" i="13"/>
  <c r="AB2" i="13"/>
  <c r="X2" i="13"/>
  <c r="AC3" i="13"/>
  <c r="AF2" i="13"/>
  <c r="Y3" i="13"/>
  <c r="AE3" i="13"/>
  <c r="AH2" i="13"/>
  <c r="AC2" i="13"/>
  <c r="AJ2" i="13"/>
  <c r="V3" i="13"/>
  <c r="AG2" i="13"/>
  <c r="U2" i="13"/>
  <c r="AI2" i="13"/>
  <c r="W3" i="13"/>
  <c r="AB3" i="13"/>
  <c r="AD2" i="13"/>
  <c r="AG3" i="13"/>
  <c r="AI3" i="13"/>
  <c r="S23" i="13"/>
  <c r="T23" i="13"/>
  <c r="T22" i="13"/>
  <c r="Z23" i="13"/>
  <c r="AF23" i="13"/>
  <c r="AF22" i="13"/>
  <c r="AH22" i="13"/>
  <c r="AH23" i="13"/>
  <c r="X22" i="13"/>
  <c r="X24" i="13"/>
  <c r="AJ22" i="13"/>
  <c r="AJ25" i="13"/>
  <c r="AJ28" i="13"/>
  <c r="AA22" i="13"/>
  <c r="AA23" i="13"/>
  <c r="U22" i="13"/>
  <c r="U25" i="13"/>
  <c r="T2" i="13"/>
  <c r="W2" i="13"/>
  <c r="Y2" i="13"/>
  <c r="V2" i="13"/>
  <c r="Z2" i="13"/>
  <c r="AE2" i="13"/>
  <c r="S2" i="13"/>
  <c r="AA2" i="13"/>
  <c r="J1" i="13"/>
  <c r="J6" i="13"/>
  <c r="J8" i="13"/>
  <c r="O24" i="13"/>
  <c r="O26" i="13"/>
  <c r="AC23" i="13"/>
  <c r="AC22" i="13"/>
  <c r="AC24" i="13"/>
  <c r="AD25" i="13"/>
  <c r="AD28" i="13"/>
  <c r="O25" i="13"/>
  <c r="O28" i="13"/>
  <c r="Y23" i="13"/>
  <c r="Y22" i="13"/>
  <c r="AI23" i="13"/>
  <c r="AI22" i="13"/>
  <c r="AI24" i="13"/>
  <c r="AG22" i="13"/>
  <c r="AG24" i="13"/>
  <c r="AG23" i="13"/>
  <c r="AB23" i="13"/>
  <c r="AB22" i="13"/>
  <c r="V23" i="13"/>
  <c r="V22" i="13"/>
  <c r="AE23" i="13"/>
  <c r="AE22" i="13"/>
  <c r="W23" i="13"/>
  <c r="W22" i="13"/>
  <c r="U28" i="13"/>
  <c r="AH24" i="13"/>
  <c r="AD24" i="13"/>
  <c r="AD26" i="13"/>
  <c r="AD27" i="13"/>
  <c r="AB24" i="13"/>
  <c r="AB26" i="13"/>
  <c r="AB27" i="13"/>
  <c r="AA24" i="13"/>
  <c r="AA26" i="13"/>
  <c r="AA27" i="13"/>
  <c r="AE24" i="13"/>
  <c r="AE26" i="13"/>
  <c r="U24" i="13"/>
  <c r="AF24" i="13"/>
  <c r="AF26" i="13"/>
  <c r="AF27" i="13"/>
  <c r="Z24" i="13"/>
  <c r="Z26" i="13"/>
  <c r="Z27" i="13"/>
  <c r="W25" i="13"/>
  <c r="W28" i="13"/>
  <c r="W24" i="13"/>
  <c r="W26" i="13"/>
  <c r="W27" i="13"/>
  <c r="Y24" i="13"/>
  <c r="Y26" i="13"/>
  <c r="AF25" i="13"/>
  <c r="AF28" i="13"/>
  <c r="T24" i="13"/>
  <c r="T26" i="13"/>
  <c r="T27" i="13"/>
  <c r="S25" i="13"/>
  <c r="S28" i="13"/>
  <c r="S24" i="13"/>
  <c r="S26" i="13"/>
  <c r="S27" i="13"/>
  <c r="AJ24" i="13"/>
  <c r="AJ26" i="13"/>
  <c r="AJ27" i="13"/>
  <c r="V25" i="13"/>
  <c r="V28" i="13"/>
  <c r="V24" i="13"/>
  <c r="V26" i="13"/>
  <c r="Y25" i="13"/>
  <c r="Y28" i="13"/>
  <c r="T25" i="13"/>
  <c r="T28" i="13"/>
  <c r="AA25" i="13"/>
  <c r="AA28" i="13"/>
  <c r="X25" i="13"/>
  <c r="X28" i="13"/>
  <c r="AI26" i="13"/>
  <c r="AI27" i="13"/>
  <c r="AC26" i="13"/>
  <c r="AH25" i="13"/>
  <c r="AH28" i="13"/>
  <c r="AC25" i="13"/>
  <c r="AC28" i="13"/>
  <c r="AH26" i="13"/>
  <c r="X26" i="13"/>
  <c r="X27" i="13"/>
  <c r="AE25" i="13"/>
  <c r="AE28" i="13"/>
  <c r="Z25" i="13"/>
  <c r="Z28" i="13"/>
  <c r="AB25" i="13"/>
  <c r="AB28" i="13"/>
  <c r="AG26" i="13"/>
  <c r="AG25" i="13"/>
  <c r="AG28" i="13"/>
  <c r="AI25" i="13"/>
  <c r="AI28" i="13"/>
  <c r="U26" i="13"/>
  <c r="U27" i="13"/>
  <c r="M3" i="13"/>
  <c r="A3" i="13"/>
  <c r="M6" i="13"/>
  <c r="A6" i="13"/>
  <c r="M2" i="13"/>
  <c r="A2" i="13"/>
  <c r="M11" i="13"/>
  <c r="A11" i="13"/>
  <c r="M18" i="13"/>
  <c r="A18" i="13"/>
  <c r="M9" i="13"/>
  <c r="A9" i="13"/>
  <c r="M10" i="13"/>
  <c r="A10" i="13"/>
  <c r="M19" i="13"/>
  <c r="A19" i="13"/>
  <c r="M17" i="13"/>
  <c r="A17" i="13"/>
  <c r="AH27" i="13"/>
  <c r="M12" i="13"/>
  <c r="A12" i="13"/>
  <c r="AC27" i="13"/>
  <c r="M14" i="13"/>
  <c r="A14" i="13"/>
  <c r="AE27" i="13"/>
  <c r="M16" i="13"/>
  <c r="A16" i="13"/>
  <c r="AG27" i="13"/>
  <c r="Y27" i="13"/>
  <c r="M8" i="13"/>
  <c r="A8" i="13"/>
  <c r="V27" i="13"/>
  <c r="M5" i="13"/>
  <c r="M15" i="13"/>
  <c r="A15" i="13"/>
  <c r="M4" i="13"/>
  <c r="A4" i="13"/>
  <c r="M13" i="13"/>
  <c r="A13" i="13"/>
  <c r="M7" i="13"/>
  <c r="A7" i="13"/>
  <c r="A5" i="13"/>
  <c r="X4" i="14"/>
  <c r="Y4" i="14"/>
  <c r="Y3" i="14"/>
  <c r="D16" i="14"/>
  <c r="A2" i="14"/>
  <c r="Z5" i="14"/>
  <c r="Z10" i="14"/>
  <c r="Z3" i="14"/>
  <c r="D19" i="14"/>
  <c r="Z12" i="14"/>
  <c r="Z4" i="14"/>
  <c r="D21" i="14"/>
  <c r="Z9" i="14"/>
  <c r="Z11" i="14"/>
  <c r="D17" i="14"/>
  <c r="D22" i="14"/>
  <c r="D20" i="14"/>
  <c r="Z6" i="14"/>
  <c r="D18" i="14"/>
  <c r="D15" i="14"/>
  <c r="Z8" i="14"/>
  <c r="D23" i="14"/>
  <c r="Z7" i="14"/>
  <c r="D14" i="14"/>
  <c r="V15" i="14"/>
  <c r="W15" i="14"/>
  <c r="V18" i="14"/>
  <c r="W18" i="14"/>
  <c r="V14" i="14"/>
  <c r="W14" i="14"/>
  <c r="V17" i="14"/>
  <c r="W17" i="14"/>
  <c r="V16" i="14"/>
  <c r="W16" i="14"/>
  <c r="V19" i="14"/>
  <c r="W19" i="14"/>
  <c r="V21" i="14"/>
  <c r="W21" i="14"/>
  <c r="V22" i="14"/>
  <c r="W22" i="14"/>
  <c r="B13" i="14"/>
  <c r="V20" i="14"/>
  <c r="W20" i="14"/>
  <c r="V23" i="14"/>
  <c r="W23" i="14"/>
  <c r="X23" i="14"/>
  <c r="X17" i="14"/>
  <c r="X14" i="14"/>
  <c r="X19" i="14"/>
  <c r="X18" i="14"/>
  <c r="X20" i="14"/>
  <c r="X16" i="14"/>
  <c r="X21" i="14"/>
  <c r="X15" i="14"/>
  <c r="X22" i="14"/>
  <c r="Y16" i="14"/>
  <c r="Y20" i="14"/>
  <c r="Y18" i="14"/>
  <c r="Y19" i="14"/>
  <c r="Y23" i="14"/>
  <c r="Y14" i="14"/>
  <c r="Y17" i="14"/>
  <c r="Y22" i="14"/>
  <c r="Y15" i="14"/>
  <c r="Y21" i="14"/>
  <c r="A13" i="14"/>
  <c r="Z19" i="14"/>
  <c r="D28" i="14"/>
  <c r="D33" i="14"/>
  <c r="Z14" i="14"/>
  <c r="D25" i="14"/>
  <c r="V33" i="14"/>
  <c r="W33" i="14"/>
  <c r="D29" i="14"/>
  <c r="Z22" i="14"/>
  <c r="Z20" i="14"/>
  <c r="Z16" i="14"/>
  <c r="Z18" i="14"/>
  <c r="Z17" i="14"/>
  <c r="Z23" i="14"/>
  <c r="Z15" i="14"/>
  <c r="Z21" i="14"/>
  <c r="D31" i="14"/>
  <c r="D26" i="14"/>
  <c r="D30" i="14"/>
  <c r="D34" i="14"/>
  <c r="D32" i="14"/>
  <c r="D27" i="14"/>
  <c r="V30" i="14"/>
  <c r="W30" i="14"/>
  <c r="V32" i="14"/>
  <c r="W32" i="14"/>
  <c r="B24" i="14"/>
  <c r="V27" i="14"/>
  <c r="W27" i="14"/>
  <c r="V25" i="14"/>
  <c r="W25" i="14"/>
  <c r="V28" i="14"/>
  <c r="W28" i="14"/>
  <c r="V34" i="14"/>
  <c r="W34" i="14"/>
  <c r="V31" i="14"/>
  <c r="W31" i="14"/>
  <c r="V29" i="14"/>
  <c r="W29" i="14"/>
  <c r="V26" i="14"/>
  <c r="W26" i="14"/>
  <c r="X27" i="14"/>
  <c r="X33" i="14"/>
  <c r="X29" i="14"/>
  <c r="X28" i="14"/>
  <c r="X34" i="14"/>
  <c r="X31" i="14"/>
  <c r="X30" i="14"/>
  <c r="X25" i="14"/>
  <c r="X26" i="14"/>
  <c r="X32" i="14"/>
  <c r="Y32" i="14"/>
  <c r="Y25" i="14"/>
  <c r="Y30" i="14"/>
  <c r="Y31" i="14"/>
  <c r="Y34" i="14"/>
  <c r="Y26" i="14"/>
  <c r="Y28" i="14"/>
  <c r="Y27" i="14"/>
  <c r="Y29" i="14"/>
  <c r="Y33" i="14"/>
  <c r="Z30" i="14"/>
  <c r="A24" i="14"/>
  <c r="Z31" i="14"/>
  <c r="D38" i="14"/>
  <c r="D42" i="14"/>
  <c r="D39" i="14"/>
  <c r="D41" i="14"/>
  <c r="V40" i="14"/>
  <c r="W40" i="14"/>
  <c r="D45" i="14"/>
  <c r="Z33" i="14"/>
  <c r="Z32" i="14"/>
  <c r="Z26" i="14"/>
  <c r="Z27" i="14"/>
  <c r="Z29" i="14"/>
  <c r="Z34" i="14"/>
  <c r="Z28" i="14"/>
  <c r="Z25" i="14"/>
  <c r="D36" i="14"/>
  <c r="D44" i="14"/>
  <c r="D43" i="14"/>
  <c r="D37" i="14"/>
  <c r="D40" i="14"/>
  <c r="V36" i="14"/>
  <c r="W36" i="14"/>
  <c r="V39" i="14"/>
  <c r="W39" i="14"/>
  <c r="Z41" i="14"/>
  <c r="V38" i="14"/>
  <c r="W38" i="14"/>
  <c r="V42" i="14"/>
  <c r="W42" i="14"/>
  <c r="V45" i="14"/>
  <c r="W45" i="14"/>
  <c r="V37" i="14"/>
  <c r="W37" i="14"/>
  <c r="V44" i="14"/>
  <c r="W44" i="14"/>
  <c r="V41" i="14"/>
  <c r="W41" i="14"/>
  <c r="B35" i="14"/>
  <c r="V43" i="14"/>
  <c r="W43" i="14"/>
  <c r="X42" i="14"/>
  <c r="X39" i="14"/>
  <c r="X37" i="14"/>
  <c r="X40" i="14"/>
  <c r="X45" i="14"/>
  <c r="X36" i="14"/>
  <c r="X43" i="14"/>
  <c r="X44" i="14"/>
  <c r="X38" i="14"/>
  <c r="X41" i="14"/>
  <c r="Y41" i="14"/>
  <c r="Y38" i="14"/>
  <c r="Y44" i="14"/>
  <c r="Y43" i="14"/>
  <c r="Y36" i="14"/>
  <c r="Y45" i="14"/>
  <c r="Y37" i="14"/>
  <c r="Y40" i="14"/>
  <c r="Y39" i="14"/>
  <c r="Y42" i="14"/>
  <c r="A35" i="14"/>
  <c r="Z42" i="14"/>
  <c r="Z43" i="14"/>
  <c r="D56" i="14"/>
  <c r="D48" i="14"/>
  <c r="V53" i="14"/>
  <c r="W53" i="14"/>
  <c r="D55" i="14"/>
  <c r="V56" i="14"/>
  <c r="W56" i="14"/>
  <c r="Z40" i="14"/>
  <c r="Z44" i="14"/>
  <c r="Z38" i="14"/>
  <c r="Z45" i="14"/>
  <c r="Z39" i="14"/>
  <c r="Z37" i="14"/>
  <c r="D53" i="14"/>
  <c r="D49" i="14"/>
  <c r="Z36" i="14"/>
  <c r="D54" i="14"/>
  <c r="D52" i="14"/>
  <c r="D47" i="14"/>
  <c r="D50" i="14"/>
  <c r="D51" i="14"/>
  <c r="V48" i="14"/>
  <c r="W48" i="14"/>
  <c r="V51" i="14"/>
  <c r="W51" i="14"/>
  <c r="Z53" i="14"/>
  <c r="V47" i="14"/>
  <c r="W47" i="14"/>
  <c r="Z52" i="14"/>
  <c r="V49" i="14"/>
  <c r="W49" i="14"/>
  <c r="V50" i="14"/>
  <c r="W50" i="14"/>
  <c r="V52" i="14"/>
  <c r="W52" i="14"/>
  <c r="V55" i="14"/>
  <c r="W55" i="14"/>
  <c r="B46" i="14"/>
  <c r="V54" i="14"/>
  <c r="W54" i="14"/>
  <c r="X50" i="14"/>
  <c r="X55" i="14"/>
  <c r="X52" i="14"/>
  <c r="X49" i="14"/>
  <c r="X51" i="14"/>
  <c r="X47" i="14"/>
  <c r="X53" i="14"/>
  <c r="X48" i="14"/>
  <c r="X56" i="14"/>
  <c r="X54" i="14"/>
  <c r="Y54" i="14"/>
  <c r="Y56" i="14"/>
  <c r="Y48" i="14"/>
  <c r="Y53" i="14"/>
  <c r="Y47" i="14"/>
  <c r="Y51" i="14"/>
  <c r="Y52" i="14"/>
  <c r="Y49" i="14"/>
  <c r="Y55" i="14"/>
  <c r="Y50" i="14"/>
  <c r="A46" i="14"/>
  <c r="Z54" i="14"/>
  <c r="Z55" i="14"/>
  <c r="D62" i="14"/>
  <c r="D66" i="14"/>
  <c r="D63" i="14"/>
  <c r="Z47" i="14"/>
  <c r="D59" i="14"/>
  <c r="D64" i="14"/>
  <c r="D61" i="14"/>
  <c r="D67" i="14"/>
  <c r="D58" i="14"/>
  <c r="Z56" i="14"/>
  <c r="Z50" i="14"/>
  <c r="Z51" i="14"/>
  <c r="Z49" i="14"/>
  <c r="Z48" i="14"/>
  <c r="D60" i="14"/>
  <c r="D65" i="14"/>
  <c r="V67" i="14"/>
  <c r="W67" i="14"/>
  <c r="V64" i="14"/>
  <c r="W64" i="14"/>
  <c r="V58" i="14"/>
  <c r="W58" i="14"/>
  <c r="V61" i="14"/>
  <c r="W61" i="14"/>
  <c r="V60" i="14"/>
  <c r="W60" i="14"/>
  <c r="Z63" i="14"/>
  <c r="V66" i="14"/>
  <c r="W66" i="14"/>
  <c r="B57" i="14"/>
  <c r="V63" i="14"/>
  <c r="W63" i="14"/>
  <c r="V65" i="14"/>
  <c r="W65" i="14"/>
  <c r="V59" i="14"/>
  <c r="W59" i="14"/>
  <c r="V62" i="14"/>
  <c r="W62" i="14"/>
  <c r="Z64" i="14"/>
  <c r="X63" i="14"/>
  <c r="X59" i="14"/>
  <c r="X61" i="14"/>
  <c r="X60" i="14"/>
  <c r="X67" i="14"/>
  <c r="X66" i="14"/>
  <c r="X58" i="14"/>
  <c r="X64" i="14"/>
  <c r="X62" i="14"/>
  <c r="X65" i="14"/>
  <c r="Y65" i="14"/>
  <c r="Y62" i="14"/>
  <c r="Y64" i="14"/>
  <c r="Y58" i="14"/>
  <c r="Y66" i="14"/>
  <c r="Y60" i="14"/>
  <c r="Y59" i="14"/>
  <c r="Y61" i="14"/>
  <c r="Y63" i="14"/>
  <c r="Y67" i="14"/>
  <c r="A57" i="14"/>
  <c r="Z66" i="14"/>
  <c r="Z65" i="14"/>
  <c r="Z67" i="14"/>
  <c r="D72" i="14"/>
  <c r="D78" i="14"/>
  <c r="D70" i="14"/>
  <c r="Z58" i="14"/>
  <c r="D75" i="14"/>
  <c r="D71" i="14"/>
  <c r="D69" i="14"/>
  <c r="D74" i="14"/>
  <c r="D73" i="14"/>
  <c r="D77" i="14"/>
  <c r="Z59" i="14"/>
  <c r="Z61" i="14"/>
  <c r="Z60" i="14"/>
  <c r="Z62" i="14"/>
  <c r="D76" i="14"/>
  <c r="V74" i="14"/>
  <c r="W74" i="14"/>
  <c r="V76" i="14"/>
  <c r="W76" i="14"/>
  <c r="B68" i="14"/>
  <c r="V77" i="14"/>
  <c r="W77" i="14"/>
  <c r="Z75" i="14"/>
  <c r="V73" i="14"/>
  <c r="W73" i="14"/>
  <c r="V70" i="14"/>
  <c r="W70" i="14"/>
  <c r="V71" i="14"/>
  <c r="W71" i="14"/>
  <c r="V72" i="14"/>
  <c r="W72" i="14"/>
  <c r="Z74" i="14"/>
  <c r="V69" i="14"/>
  <c r="W69" i="14"/>
  <c r="V75" i="14"/>
  <c r="W75" i="14"/>
  <c r="V78" i="14"/>
  <c r="W78" i="14"/>
  <c r="X76" i="14"/>
  <c r="X77" i="14"/>
  <c r="X70" i="14"/>
  <c r="X73" i="14"/>
  <c r="X69" i="14"/>
  <c r="X71" i="14"/>
  <c r="X78" i="14"/>
  <c r="X72" i="14"/>
  <c r="X75" i="14"/>
  <c r="X74" i="14"/>
  <c r="Y74" i="14"/>
  <c r="Y75" i="14"/>
  <c r="Y78" i="14"/>
  <c r="Y72" i="14"/>
  <c r="Y71" i="14"/>
  <c r="Y69" i="14"/>
  <c r="Y73" i="14"/>
  <c r="Y76" i="14"/>
  <c r="Y77" i="14"/>
  <c r="Y70" i="14"/>
  <c r="A68" i="14"/>
  <c r="Z77" i="14"/>
  <c r="Z76" i="14"/>
  <c r="Z78" i="14"/>
  <c r="D80" i="14"/>
  <c r="D87" i="14"/>
  <c r="Z70" i="14"/>
  <c r="Z73" i="14"/>
  <c r="Z72" i="14"/>
  <c r="Z71" i="14"/>
  <c r="D89" i="14"/>
  <c r="D84" i="14"/>
  <c r="Z69" i="14"/>
  <c r="D86" i="14"/>
  <c r="D83" i="14"/>
  <c r="D81" i="14"/>
  <c r="D88" i="14"/>
  <c r="D85" i="14"/>
  <c r="D82" i="14"/>
  <c r="BG4" i="14"/>
  <c r="V88" i="14"/>
  <c r="W88" i="14"/>
  <c r="CK4" i="14"/>
  <c r="AC4" i="14"/>
  <c r="AC5" i="14"/>
  <c r="AC8" i="14"/>
  <c r="V85" i="14"/>
  <c r="W85" i="14"/>
  <c r="V87" i="14"/>
  <c r="W87" i="14"/>
  <c r="B79" i="14"/>
  <c r="Z86" i="14"/>
  <c r="V84" i="14"/>
  <c r="W84" i="14"/>
  <c r="V81" i="14"/>
  <c r="W81" i="14"/>
  <c r="V80" i="14"/>
  <c r="W80" i="14"/>
  <c r="V82" i="14"/>
  <c r="W82" i="14"/>
  <c r="Z85" i="14"/>
  <c r="V83" i="14"/>
  <c r="W83" i="14"/>
  <c r="V89" i="14"/>
  <c r="W89" i="14"/>
  <c r="V86" i="14"/>
  <c r="W86" i="14"/>
  <c r="X84" i="14"/>
  <c r="Y84" i="14"/>
  <c r="X81" i="14"/>
  <c r="Y81" i="14"/>
  <c r="X88" i="14"/>
  <c r="Y88" i="14"/>
  <c r="X87" i="14"/>
  <c r="Y87" i="14"/>
  <c r="X89" i="14"/>
  <c r="Y89" i="14"/>
  <c r="X80" i="14"/>
  <c r="Y80" i="14"/>
  <c r="X85" i="14"/>
  <c r="Y85" i="14"/>
  <c r="X83" i="14"/>
  <c r="Y83" i="14"/>
  <c r="X82" i="14"/>
  <c r="Y82" i="14"/>
  <c r="X86" i="14"/>
  <c r="Y86" i="14"/>
  <c r="BG5" i="14"/>
  <c r="CK5" i="14"/>
  <c r="CK8" i="14"/>
  <c r="CK9" i="14"/>
  <c r="A79" i="14"/>
  <c r="BG8" i="14"/>
  <c r="BG9" i="14"/>
  <c r="Z88" i="14"/>
  <c r="Z87" i="14"/>
  <c r="Z89" i="14"/>
  <c r="Z80" i="14"/>
  <c r="Z82" i="14"/>
  <c r="Z84" i="14"/>
  <c r="Z81" i="14"/>
  <c r="Z8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张长云</author>
  </authors>
  <commentList>
    <comment ref="I3" authorId="0" shapeId="0" xr:uid="{4CF61866-E45B-4B09-9E2B-198B770F20CC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技能释放的综合加成，是普攻伤害的多少倍</t>
        </r>
      </text>
    </comment>
    <comment ref="I4" authorId="0" shapeId="0" xr:uid="{4D56A919-16EC-4DF4-A8D4-EB651C8AE069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每秒攻击多少下</t>
        </r>
      </text>
    </comment>
    <comment ref="I7" authorId="0" shapeId="0" xr:uid="{772A1DD5-3D85-4E3B-AD2B-073E952A13EB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敌人攻击自己平均要移动的时间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张长云</author>
  </authors>
  <commentList>
    <comment ref="J12" authorId="0" shapeId="0" xr:uid="{1B241319-C73E-4FA0-A9B8-6D2B96970AF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J23" authorId="0" shapeId="0" xr:uid="{6ED78552-B153-4CB5-B6F5-86D165B5AF4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J34" authorId="0" shapeId="0" xr:uid="{3D239729-C646-411C-BCF8-E82D5CC4D8BD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34" authorId="0" shapeId="0" xr:uid="{BC7047FE-A38C-4422-9E73-740CE40FA7AB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BA34" authorId="0" shapeId="0" xr:uid="{9E1A48BF-CC32-4844-BC95-316B5C2CB8AD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Y43" authorId="0" shapeId="0" xr:uid="{EF5BFE07-EBD1-4B54-BB96-F1B1E6D7B48C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单人+30%伤害约等于加20%攻击，单人+20%攻击约等于全员+6%攻击
</t>
        </r>
      </text>
    </comment>
    <comment ref="J45" authorId="0" shapeId="0" xr:uid="{AE572126-6812-4CAD-9CFB-51FDD9B211CD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47" authorId="0" shapeId="0" xr:uid="{C2DC706A-58F2-45FF-998D-570FFD324A26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Y53" authorId="0" shapeId="0" xr:uid="{1B0F7F6D-B0D2-4BA0-9837-2A8A65C0B28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自己和两个肉盾增加17.75%攻击约等于自己加25%攻击，取整为18%</t>
        </r>
      </text>
    </comment>
    <comment ref="AA53" authorId="0" shapeId="0" xr:uid="{A99AAA39-2BBB-436E-98DB-34336469BE3A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白给30%移速，后续补偿近战时再考虑怎样兑换攻击与 移速</t>
        </r>
      </text>
    </comment>
    <comment ref="J56" authorId="0" shapeId="0" xr:uid="{66C43EC8-DE4F-4A09-A83C-2B84588E56F0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Y56" authorId="0" shapeId="0" xr:uid="{7897210E-38B5-4F8D-953F-EE27FCE51DE1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全程20%增伤等于目标低于50%，50%增伤
</t>
        </r>
      </text>
    </comment>
    <comment ref="AO60" authorId="0" shapeId="0" xr:uid="{B581CFA4-C0E8-4464-8EFC-85A04EE221CA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K63" authorId="0" shapeId="0" xr:uid="{145FF560-31E5-44CC-A94D-440837177BB0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个人攻击提升15%</t>
        </r>
      </text>
    </comment>
    <comment ref="AJ65" authorId="0" shapeId="0" xr:uid="{9D1DC2F2-5B76-4826-901C-8BB0FEB0B7C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加上了大招的前3段伤害</t>
        </r>
      </text>
    </comment>
    <comment ref="J67" authorId="0" shapeId="0" xr:uid="{654C4CE1-266B-4125-B753-D3E2BCF8E155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73" authorId="0" shapeId="0" xr:uid="{DFEC1BA0-2AE1-433F-B582-B2C9D2A62282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86" authorId="0" shapeId="0" xr:uid="{5DF953FF-CF4A-43D9-BB5F-8021CFD8951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A98" authorId="0" shapeId="0" xr:uid="{709BA3CC-DFDE-4319-AF8F-C864FA56A3B5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标准战斗死亡时间7.2秒，平均2.4秒的晕眩时间</t>
        </r>
      </text>
    </comment>
    <comment ref="AO99" authorId="0" shapeId="0" xr:uid="{F23AFA85-139D-41DE-A536-02783FD241DB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J101" authorId="0" shapeId="0" xr:uid="{79875CC1-B799-4930-917E-013679F8852E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晕眩1秒</t>
        </r>
      </text>
    </comment>
    <comment ref="Y108" authorId="0" shapeId="0" xr:uid="{917D84D4-D4B2-46E2-9016-7AD5248BE9DE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肉盾增强30%生命，约等于自己及身后输出都增加24.8%生命</t>
        </r>
        <r>
          <rPr>
            <sz val="9"/>
            <color indexed="81"/>
            <rFont val="宋体"/>
            <family val="3"/>
            <charset val="134"/>
          </rPr>
          <t>,减伤约为20%</t>
        </r>
      </text>
    </comment>
    <comment ref="AA111" authorId="0" shapeId="0" xr:uid="{13DF7819-E8AE-49F9-BD8F-07A6698E714D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战士被法师刺客弓手击杀的平均时间为6秒</t>
        </r>
      </text>
    </comment>
    <comment ref="AO112" authorId="0" shapeId="0" xr:uid="{99F2948F-0A93-425C-98CC-D733262648FC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J115" authorId="0" shapeId="0" xr:uid="{563FC65C-239B-44F8-996B-C0DFBCE0BD80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当前生命的20%期望降低总生命的10%
</t>
        </r>
      </text>
    </comment>
    <comment ref="AO156" authorId="0" shapeId="0" xr:uid="{BEC0663D-09C5-48D1-BFE4-7010E9D11477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169" authorId="0" shapeId="0" xr:uid="{A2F3BA09-47B3-4A21-8F64-B71510FBD0A5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J170" authorId="0" shapeId="0" xr:uid="{DBA43378-8F50-47E9-B72E-0BE7BE968E29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地底人的生命为地底王期望生命的20%</t>
        </r>
      </text>
    </comment>
    <comment ref="AJ171" authorId="0" shapeId="0" xr:uid="{564C33D6-C2C2-404F-B2F1-6614059D5804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对位下降25%攻击，相当于地底王增加4.5%生命</t>
        </r>
      </text>
    </comment>
    <comment ref="AJ172" authorId="0" shapeId="0" xr:uid="{C9D9B807-FAE0-4A44-8116-F6EEF1B48C40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150%攻击力的护盾值相当于6%的生命</t>
        </r>
      </text>
    </comment>
    <comment ref="AJ173" authorId="0" shapeId="0" xr:uid="{64DF1DAA-8C78-48A9-BE0E-20EF3BFDEEAF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全员法术减伤15%约等于第一个肉盾增加17.9%生命</t>
        </r>
      </text>
    </comment>
    <comment ref="AO182" authorId="0" shapeId="0" xr:uid="{63C8D7B9-41F9-44CE-8351-42A1C1087A8C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195" authorId="0" shapeId="0" xr:uid="{DADFDD68-F266-4C01-9985-6C4B17601ECF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208" authorId="0" shapeId="0" xr:uid="{C9ED07F1-3FF2-4B0E-8A07-40276448AF9E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BC208" authorId="0" shapeId="0" xr:uid="{D57F13E7-C2F1-45F7-B5BB-6B0DC0ADFB00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K211" authorId="0" shapeId="0" xr:uid="{CB976B44-3F10-4A41-B906-8062A1C8F7EB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1.5攻击</t>
        </r>
      </text>
    </comment>
    <comment ref="AY211" authorId="0" shapeId="0" xr:uid="{4760AE91-0C18-45AC-94C3-464011F41006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1.5攻击</t>
        </r>
      </text>
    </comment>
    <comment ref="AO221" authorId="0" shapeId="0" xr:uid="{7C07760A-AD06-4053-9E8C-59F3C76B52AD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K223" authorId="0" shapeId="0" xr:uid="{1DDD6710-DEDE-456D-B32D-0D93B7D4DB18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50%攻击的dot伤害</t>
        </r>
      </text>
    </comment>
    <comment ref="AO234" authorId="0" shapeId="0" xr:uid="{C5A61C3D-E18A-469D-A758-410E20CD41F7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O278" authorId="0" shapeId="0" xr:uid="{06728C28-F483-4140-9DD0-2DDE24FD8964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大招的cd由怒气预估，前排英雄比后排略短
</t>
        </r>
      </text>
    </comment>
    <comment ref="AI281" authorId="0" shapeId="0" xr:uid="{AA7F5CFE-D58B-43C2-B3FF-82F766653746}">
      <text>
        <r>
          <rPr>
            <b/>
            <sz val="9"/>
            <color indexed="81"/>
            <rFont val="宋体"/>
            <family val="3"/>
            <charset val="134"/>
          </rPr>
          <t>张长云:</t>
        </r>
        <r>
          <rPr>
            <sz val="9"/>
            <color indexed="81"/>
            <rFont val="宋体"/>
            <family val="3"/>
            <charset val="134"/>
          </rPr>
          <t xml:space="preserve">
大招爆炸伤害</t>
        </r>
      </text>
    </comment>
  </commentList>
</comments>
</file>

<file path=xl/sharedStrings.xml><?xml version="1.0" encoding="utf-8"?>
<sst xmlns="http://schemas.openxmlformats.org/spreadsheetml/2006/main" count="6833" uniqueCount="1013">
  <si>
    <t>AddHP</t>
  </si>
  <si>
    <t>AddATK</t>
  </si>
  <si>
    <t>AddARM</t>
  </si>
  <si>
    <t>白3</t>
  </si>
  <si>
    <t>白4</t>
  </si>
  <si>
    <t>白5</t>
  </si>
  <si>
    <t>白</t>
  </si>
  <si>
    <t>绿</t>
  </si>
  <si>
    <t>蓝</t>
  </si>
  <si>
    <t>蓝+</t>
  </si>
  <si>
    <t>紫</t>
  </si>
  <si>
    <t>紫+</t>
  </si>
  <si>
    <t>黄</t>
  </si>
  <si>
    <t>黄+</t>
  </si>
  <si>
    <t>红</t>
  </si>
  <si>
    <t>红+</t>
  </si>
  <si>
    <t>白1</t>
  </si>
  <si>
    <t>白2</t>
  </si>
  <si>
    <t>资质</t>
    <phoneticPr fontId="3" type="noConversion"/>
  </si>
  <si>
    <t>生命之树</t>
    <phoneticPr fontId="3" type="noConversion"/>
  </si>
  <si>
    <t>等级</t>
    <phoneticPr fontId="3" type="noConversion"/>
  </si>
  <si>
    <t>rank</t>
    <phoneticPr fontId="3" type="noConversion"/>
  </si>
  <si>
    <t>id</t>
    <phoneticPr fontId="3" type="noConversion"/>
  </si>
  <si>
    <t>rank1</t>
    <phoneticPr fontId="3" type="noConversion"/>
  </si>
  <si>
    <t>hp</t>
    <phoneticPr fontId="3" type="noConversion"/>
  </si>
  <si>
    <t>atk</t>
    <phoneticPr fontId="3" type="noConversion"/>
  </si>
  <si>
    <t>arm</t>
    <phoneticPr fontId="3" type="noConversion"/>
  </si>
  <si>
    <t>ID</t>
  </si>
  <si>
    <t>HP</t>
  </si>
  <si>
    <t>+HPCoef</t>
  </si>
  <si>
    <t>ATK</t>
  </si>
  <si>
    <t>+ATKCoef</t>
  </si>
  <si>
    <t>ARM</t>
  </si>
  <si>
    <t>+ARMCoef</t>
  </si>
  <si>
    <t>橙</t>
    <phoneticPr fontId="3" type="noConversion"/>
  </si>
  <si>
    <t>橙+</t>
    <phoneticPr fontId="3" type="noConversion"/>
  </si>
  <si>
    <t>Rank</t>
  </si>
  <si>
    <t>addHP</t>
  </si>
  <si>
    <t>addATK</t>
  </si>
  <si>
    <t>addMR</t>
  </si>
  <si>
    <t>rank</t>
    <phoneticPr fontId="3" type="noConversion"/>
  </si>
  <si>
    <t>Coef</t>
  </si>
  <si>
    <t>标准属性、level属性、rank属性、资质乘数、资质加数所有英雄相同</t>
    <phoneticPr fontId="3" type="noConversion"/>
  </si>
  <si>
    <t>Coef属性决定英雄的倾向性</t>
    <phoneticPr fontId="3" type="noConversion"/>
  </si>
  <si>
    <t>单项属性=[（标准属性+level属性+rank属性）*资质乘数+资质加数]*属性Coef</t>
    <phoneticPr fontId="3" type="noConversion"/>
  </si>
  <si>
    <t>生命之树</t>
  </si>
  <si>
    <t>资质</t>
  </si>
  <si>
    <t>标准属性</t>
  </si>
  <si>
    <t>标准属性</t>
    <phoneticPr fontId="3" type="noConversion"/>
  </si>
  <si>
    <t>1级半人马</t>
  </si>
  <si>
    <t>1级半人马</t>
    <phoneticPr fontId="3" type="noConversion"/>
  </si>
  <si>
    <t>标准属性（unit）</t>
    <phoneticPr fontId="3" type="noConversion"/>
  </si>
  <si>
    <t>属性比例为60:5:1</t>
    <phoneticPr fontId="3" type="noConversion"/>
  </si>
  <si>
    <t>level属性</t>
    <phoneticPr fontId="3" type="noConversion"/>
  </si>
  <si>
    <t>rank属性</t>
    <phoneticPr fontId="3" type="noConversion"/>
  </si>
  <si>
    <t>资质加数</t>
    <phoneticPr fontId="3" type="noConversion"/>
  </si>
  <si>
    <t>结论</t>
    <phoneticPr fontId="3" type="noConversion"/>
  </si>
  <si>
    <t>猜测2：因为放出英雄或者玩法需要，拉长战斗回合</t>
    <phoneticPr fontId="3" type="noConversion"/>
  </si>
  <si>
    <t>灰</t>
    <phoneticPr fontId="3" type="noConversion"/>
  </si>
  <si>
    <t>MaxRank</t>
  </si>
  <si>
    <t>level1</t>
    <phoneticPr fontId="3" type="noConversion"/>
  </si>
  <si>
    <t>level160</t>
    <phoneticPr fontId="3" type="noConversion"/>
  </si>
  <si>
    <t>rank9</t>
    <phoneticPr fontId="3" type="noConversion"/>
  </si>
  <si>
    <t>升级增量</t>
    <phoneticPr fontId="3" type="noConversion"/>
  </si>
  <si>
    <t>rank增量</t>
    <phoneticPr fontId="3" type="noConversion"/>
  </si>
  <si>
    <t>249级之前比例为60:5:1，每级的增量增加0.017倍，最终属性成长呈现属性为等比数列的和（指数函数）形态</t>
    <phoneticPr fontId="3" type="noConversion"/>
  </si>
  <si>
    <t>属性比例为60:5:1，rank属性增量为之前20级的升级获得属性的60%，即level属性：rank属性为1:0.6</t>
    <phoneticPr fontId="3" type="noConversion"/>
  </si>
  <si>
    <t>hp增量</t>
    <phoneticPr fontId="3" type="noConversion"/>
  </si>
  <si>
    <t>系数增量</t>
    <phoneticPr fontId="3" type="noConversion"/>
  </si>
  <si>
    <t>240级之前，裸人属性比例为60:5:1</t>
    <phoneticPr fontId="3" type="noConversion"/>
  </si>
  <si>
    <t xml:space="preserve"> </t>
    <phoneticPr fontId="3" type="noConversion"/>
  </si>
  <si>
    <t xml:space="preserve">240升到241级时，防御增加比例高于生命与攻击，之后的三属性增量的比例稳定为44.11:3.675:1，直至300级
</t>
    <phoneticPr fontId="3" type="noConversion"/>
  </si>
  <si>
    <t>300到302级时，防御的增量比例骤降，之后三属性增量比例稳定在52.356:4.363:1</t>
    <phoneticPr fontId="3" type="noConversion"/>
  </si>
  <si>
    <t>整个裸人养成线，生命：攻击一直是12:1</t>
    <phoneticPr fontId="3" type="noConversion"/>
  </si>
  <si>
    <t>250级之后防御比重上升，生命攻击比保持12:1</t>
    <phoneticPr fontId="3" type="noConversion"/>
  </si>
  <si>
    <t>生命</t>
    <phoneticPr fontId="3" type="noConversion"/>
  </si>
  <si>
    <t>攻击</t>
    <phoneticPr fontId="3" type="noConversion"/>
  </si>
  <si>
    <t>防御</t>
    <phoneticPr fontId="3" type="noConversion"/>
  </si>
  <si>
    <t>伤害</t>
    <phoneticPr fontId="3" type="noConversion"/>
  </si>
  <si>
    <t>怒气伤害</t>
    <phoneticPr fontId="3" type="noConversion"/>
  </si>
  <si>
    <t>怒气暴击</t>
    <phoneticPr fontId="3" type="noConversion"/>
  </si>
  <si>
    <t>暴击伤害</t>
    <phoneticPr fontId="3" type="noConversion"/>
  </si>
  <si>
    <t>攻-防</t>
    <phoneticPr fontId="3" type="noConversion"/>
  </si>
  <si>
    <t>暴击</t>
    <phoneticPr fontId="3" type="noConversion"/>
  </si>
  <si>
    <t>技能</t>
    <phoneticPr fontId="3" type="noConversion"/>
  </si>
  <si>
    <t>等级</t>
    <phoneticPr fontId="3" type="noConversion"/>
  </si>
  <si>
    <t>战力</t>
    <phoneticPr fontId="3" type="noConversion"/>
  </si>
  <si>
    <t>技能伤害</t>
    <phoneticPr fontId="3" type="noConversion"/>
  </si>
  <si>
    <t>技能暴击</t>
    <phoneticPr fontId="3" type="noConversion"/>
  </si>
  <si>
    <t>普攻</t>
    <phoneticPr fontId="3" type="noConversion"/>
  </si>
  <si>
    <t>宝石</t>
    <phoneticPr fontId="3" type="noConversion"/>
  </si>
  <si>
    <t>战士</t>
    <phoneticPr fontId="3" type="noConversion"/>
  </si>
  <si>
    <t>神像</t>
    <phoneticPr fontId="3" type="noConversion"/>
  </si>
  <si>
    <t>`</t>
    <phoneticPr fontId="3" type="noConversion"/>
  </si>
  <si>
    <t>240级前</t>
    <phoneticPr fontId="3" type="noConversion"/>
  </si>
  <si>
    <t>241级</t>
    <phoneticPr fontId="3" type="noConversion"/>
  </si>
  <si>
    <t>生命成长</t>
    <phoneticPr fontId="3" type="noConversion"/>
  </si>
  <si>
    <t>攻击成长</t>
    <phoneticPr fontId="3" type="noConversion"/>
  </si>
  <si>
    <t>防御成长</t>
    <phoneticPr fontId="3" type="noConversion"/>
  </si>
  <si>
    <t>241级后</t>
    <phoneticPr fontId="3" type="noConversion"/>
  </si>
  <si>
    <t>实际等级</t>
    <phoneticPr fontId="3" type="noConversion"/>
  </si>
  <si>
    <t>生命增量</t>
    <phoneticPr fontId="3" type="noConversion"/>
  </si>
  <si>
    <t>攻击增量</t>
    <phoneticPr fontId="3" type="noConversion"/>
  </si>
  <si>
    <t>防御增量</t>
    <phoneticPr fontId="3" type="noConversion"/>
  </si>
  <si>
    <t>生命总量</t>
    <phoneticPr fontId="3" type="noConversion"/>
  </si>
  <si>
    <t>攻击总量</t>
    <phoneticPr fontId="3" type="noConversion"/>
  </si>
  <si>
    <t>防御总量</t>
    <phoneticPr fontId="3" type="noConversion"/>
  </si>
  <si>
    <t>生命取整</t>
    <phoneticPr fontId="3" type="noConversion"/>
  </si>
  <si>
    <t>攻击取整</t>
    <phoneticPr fontId="3" type="noConversion"/>
  </si>
  <si>
    <t>防御取整</t>
    <phoneticPr fontId="3" type="noConversion"/>
  </si>
  <si>
    <t>rank/level</t>
    <phoneticPr fontId="3" type="noConversion"/>
  </si>
  <si>
    <t>level生命</t>
    <phoneticPr fontId="3" type="noConversion"/>
  </si>
  <si>
    <t>生命累积</t>
  </si>
  <si>
    <t>攻击累积</t>
  </si>
  <si>
    <t>防御累积</t>
  </si>
  <si>
    <t>粗糙</t>
    <phoneticPr fontId="3" type="noConversion"/>
  </si>
  <si>
    <t>普通</t>
    <phoneticPr fontId="3" type="noConversion"/>
  </si>
  <si>
    <t>稀有</t>
    <phoneticPr fontId="3" type="noConversion"/>
  </si>
  <si>
    <t>稀有+</t>
    <phoneticPr fontId="3" type="noConversion"/>
  </si>
  <si>
    <t>精英</t>
    <phoneticPr fontId="3" type="noConversion"/>
  </si>
  <si>
    <t>精英+</t>
    <phoneticPr fontId="3" type="noConversion"/>
  </si>
  <si>
    <t>史诗</t>
    <phoneticPr fontId="3" type="noConversion"/>
  </si>
  <si>
    <t>史诗+</t>
    <phoneticPr fontId="3" type="noConversion"/>
  </si>
  <si>
    <t>传说</t>
    <phoneticPr fontId="3" type="noConversion"/>
  </si>
  <si>
    <t>传说T1</t>
    <phoneticPr fontId="3" type="noConversion"/>
  </si>
  <si>
    <t>传说T2</t>
    <phoneticPr fontId="3" type="noConversion"/>
  </si>
  <si>
    <t>生命</t>
  </si>
  <si>
    <t>攻击</t>
  </si>
  <si>
    <t>防御</t>
  </si>
  <si>
    <t>力量</t>
    <phoneticPr fontId="3" type="noConversion"/>
  </si>
  <si>
    <t>敏捷</t>
    <phoneticPr fontId="3" type="noConversion"/>
  </si>
  <si>
    <t>智力</t>
    <phoneticPr fontId="3" type="noConversion"/>
  </si>
  <si>
    <t>传说T3</t>
  </si>
  <si>
    <t>关卡</t>
    <phoneticPr fontId="3" type="noConversion"/>
  </si>
  <si>
    <t>品质</t>
    <phoneticPr fontId="3" type="noConversion"/>
  </si>
  <si>
    <t>品质1</t>
    <phoneticPr fontId="3" type="noConversion"/>
  </si>
  <si>
    <t>品质2</t>
  </si>
  <si>
    <t>品质3</t>
  </si>
  <si>
    <t>品质4</t>
  </si>
  <si>
    <t>品质5</t>
  </si>
  <si>
    <t>生命1</t>
    <phoneticPr fontId="3" type="noConversion"/>
  </si>
  <si>
    <t>生命2</t>
  </si>
  <si>
    <t>生命3</t>
  </si>
  <si>
    <t>生命4</t>
  </si>
  <si>
    <t>生命5</t>
  </si>
  <si>
    <t>平均生命</t>
    <phoneticPr fontId="3" type="noConversion"/>
  </si>
  <si>
    <t>加装备生命</t>
    <phoneticPr fontId="3" type="noConversion"/>
  </si>
  <si>
    <t>装备增量/(装+生）</t>
    <phoneticPr fontId="3" type="noConversion"/>
  </si>
  <si>
    <t>装/(装+生)</t>
    <phoneticPr fontId="3" type="noConversion"/>
  </si>
  <si>
    <t>装备增量/生</t>
    <phoneticPr fontId="3" type="noConversion"/>
  </si>
  <si>
    <t>装/生</t>
    <phoneticPr fontId="3" type="noConversion"/>
  </si>
  <si>
    <t>阶段值</t>
    <phoneticPr fontId="3" type="noConversion"/>
  </si>
  <si>
    <t>备注</t>
    <phoneticPr fontId="3" type="noConversion"/>
  </si>
  <si>
    <t>种族积分</t>
    <phoneticPr fontId="3" type="noConversion"/>
  </si>
  <si>
    <t>coef</t>
    <phoneticPr fontId="3" type="noConversion"/>
  </si>
  <si>
    <t>品质描述</t>
    <phoneticPr fontId="3" type="noConversion"/>
  </si>
  <si>
    <t>hpAdd</t>
    <phoneticPr fontId="3" type="noConversion"/>
  </si>
  <si>
    <t>atkAdd</t>
    <phoneticPr fontId="3" type="noConversion"/>
  </si>
  <si>
    <t>defAdd</t>
    <phoneticPr fontId="3" type="noConversion"/>
  </si>
  <si>
    <t>对应等级</t>
    <phoneticPr fontId="3" type="noConversion"/>
  </si>
  <si>
    <t>credits</t>
    <phoneticPr fontId="3" type="noConversion"/>
  </si>
  <si>
    <t>describe</t>
    <phoneticPr fontId="3" type="noConversion"/>
  </si>
  <si>
    <t>level</t>
    <phoneticPr fontId="3" type="noConversion"/>
  </si>
  <si>
    <t>绿</t>
    <phoneticPr fontId="3" type="noConversion"/>
  </si>
  <si>
    <t>tid#HeroQuality001</t>
    <phoneticPr fontId="3" type="noConversion"/>
  </si>
  <si>
    <t>蓝</t>
    <phoneticPr fontId="3" type="noConversion"/>
  </si>
  <si>
    <t>tid#HeroQuality002</t>
  </si>
  <si>
    <t>蓝+</t>
    <phoneticPr fontId="3" type="noConversion"/>
  </si>
  <si>
    <t>tid#HeroQuality003</t>
  </si>
  <si>
    <t>紫</t>
    <phoneticPr fontId="3" type="noConversion"/>
  </si>
  <si>
    <t>tid#HeroQuality004</t>
  </si>
  <si>
    <t>紫+</t>
    <phoneticPr fontId="3" type="noConversion"/>
  </si>
  <si>
    <t>tid#HeroQuality005</t>
  </si>
  <si>
    <t>黄</t>
    <phoneticPr fontId="3" type="noConversion"/>
  </si>
  <si>
    <t>tid#HeroQuality006</t>
  </si>
  <si>
    <t>黄+</t>
    <phoneticPr fontId="3" type="noConversion"/>
  </si>
  <si>
    <t>tid#HeroQuality007</t>
  </si>
  <si>
    <t>红</t>
    <phoneticPr fontId="3" type="noConversion"/>
  </si>
  <si>
    <t>tid#HeroQuality008</t>
  </si>
  <si>
    <t>红+</t>
    <phoneticPr fontId="3" type="noConversion"/>
  </si>
  <si>
    <t>tid#HeroQuality009</t>
  </si>
  <si>
    <t>红++</t>
    <phoneticPr fontId="3" type="noConversion"/>
  </si>
  <si>
    <t>tid#HeroQuality010</t>
  </si>
  <si>
    <t>白</t>
    <phoneticPr fontId="3" type="noConversion"/>
  </si>
  <si>
    <t>tid#HeroQuality011</t>
  </si>
  <si>
    <t>白1星</t>
    <phoneticPr fontId="3" type="noConversion"/>
  </si>
  <si>
    <t>tid#HeroQuality012</t>
  </si>
  <si>
    <t>白2星</t>
  </si>
  <si>
    <t>tid#HeroQuality013</t>
  </si>
  <si>
    <t>白3星</t>
  </si>
  <si>
    <t>tid#HeroQuality014</t>
  </si>
  <si>
    <t>白4星</t>
  </si>
  <si>
    <t>tid#HeroQuality015</t>
  </si>
  <si>
    <t>白5星</t>
  </si>
  <si>
    <t>tid#HeroQuality016</t>
  </si>
  <si>
    <t>彩1星</t>
    <phoneticPr fontId="3" type="noConversion"/>
  </si>
  <si>
    <t>tid#HeroQuality017</t>
  </si>
  <si>
    <t>彩2星</t>
  </si>
  <si>
    <t>tid#HeroQuality018</t>
  </si>
  <si>
    <t>彩3星</t>
  </si>
  <si>
    <t>tid#HeroQuality019</t>
  </si>
  <si>
    <t>彩4星</t>
  </si>
  <si>
    <t>tid#HeroQuality020</t>
  </si>
  <si>
    <t>彩5星</t>
  </si>
  <si>
    <t>tid#HeroQuality021</t>
  </si>
  <si>
    <t>[1,2,1]</t>
    <phoneticPr fontId="3" type="noConversion"/>
  </si>
  <si>
    <t>[2,3,2]</t>
    <phoneticPr fontId="3" type="noConversion"/>
  </si>
  <si>
    <t>[1,4,1]</t>
    <phoneticPr fontId="3" type="noConversion"/>
  </si>
  <si>
    <t>[2,5,2]</t>
    <phoneticPr fontId="3" type="noConversion"/>
  </si>
  <si>
    <t>[1,5,1]</t>
    <phoneticPr fontId="3" type="noConversion"/>
  </si>
  <si>
    <t>[2,7,1]</t>
    <phoneticPr fontId="3" type="noConversion"/>
  </si>
  <si>
    <t>期望资质1</t>
    <phoneticPr fontId="3" type="noConversion"/>
  </si>
  <si>
    <t>期望资质2</t>
  </si>
  <si>
    <t>期望资质3</t>
  </si>
  <si>
    <t>期望资质4</t>
  </si>
  <si>
    <t>期望资质5</t>
  </si>
  <si>
    <t>期望等级</t>
    <phoneticPr fontId="3" type="noConversion"/>
  </si>
  <si>
    <t>最低资质1</t>
    <phoneticPr fontId="3" type="noConversion"/>
  </si>
  <si>
    <t>最低资质2</t>
  </si>
  <si>
    <t>最低资质3</t>
  </si>
  <si>
    <t>最低资质4</t>
  </si>
  <si>
    <t>最低资质5</t>
  </si>
  <si>
    <t>属性比例</t>
    <phoneticPr fontId="3" type="noConversion"/>
  </si>
  <si>
    <t>武器</t>
    <phoneticPr fontId="3" type="noConversion"/>
  </si>
  <si>
    <t>衣服</t>
    <phoneticPr fontId="3" type="noConversion"/>
  </si>
  <si>
    <t>帽子</t>
    <phoneticPr fontId="3" type="noConversion"/>
  </si>
  <si>
    <t>鞋子</t>
    <phoneticPr fontId="3" type="noConversion"/>
  </si>
  <si>
    <t>暴击率</t>
    <phoneticPr fontId="3" type="noConversion"/>
  </si>
  <si>
    <t>急速</t>
    <phoneticPr fontId="3" type="noConversion"/>
  </si>
  <si>
    <t>每秒恢复</t>
    <phoneticPr fontId="3" type="noConversion"/>
  </si>
  <si>
    <t>魔法减伤</t>
    <phoneticPr fontId="3" type="noConversion"/>
  </si>
  <si>
    <t>物理减伤</t>
    <phoneticPr fontId="3" type="noConversion"/>
  </si>
  <si>
    <t>吸血</t>
    <phoneticPr fontId="3" type="noConversion"/>
  </si>
  <si>
    <t>洞察</t>
    <phoneticPr fontId="3" type="noConversion"/>
  </si>
  <si>
    <t>耐性</t>
    <phoneticPr fontId="3" type="noConversion"/>
  </si>
  <si>
    <t>治疗率</t>
    <phoneticPr fontId="3" type="noConversion"/>
  </si>
  <si>
    <t>被治疗率</t>
    <phoneticPr fontId="3" type="noConversion"/>
  </si>
  <si>
    <t>攻速</t>
    <phoneticPr fontId="3" type="noConversion"/>
  </si>
  <si>
    <t>物理伤害</t>
    <phoneticPr fontId="3" type="noConversion"/>
  </si>
  <si>
    <t>魔法伤害</t>
    <phoneticPr fontId="3" type="noConversion"/>
  </si>
  <si>
    <t>实际暴击率=暴击率-暴击抗性</t>
    <phoneticPr fontId="3" type="noConversion"/>
  </si>
  <si>
    <t>暴伤</t>
    <phoneticPr fontId="3" type="noConversion"/>
  </si>
  <si>
    <t>基础伤害=攻击*攻击/（攻击+防御）</t>
    <phoneticPr fontId="3" type="noConversion"/>
  </si>
  <si>
    <t>基础暴击率</t>
    <phoneticPr fontId="3" type="noConversion"/>
  </si>
  <si>
    <t>命中率</t>
    <phoneticPr fontId="3" type="noConversion"/>
  </si>
  <si>
    <t>基础</t>
    <phoneticPr fontId="3" type="noConversion"/>
  </si>
  <si>
    <t>闪避率</t>
    <phoneticPr fontId="3" type="noConversion"/>
  </si>
  <si>
    <t>抗暴率</t>
    <phoneticPr fontId="3" type="noConversion"/>
  </si>
  <si>
    <t>爆伤减免</t>
    <phoneticPr fontId="3" type="noConversion"/>
  </si>
  <si>
    <t>增量</t>
    <phoneticPr fontId="3" type="noConversion"/>
  </si>
  <si>
    <t>基础伤害</t>
    <phoneticPr fontId="3" type="noConversion"/>
  </si>
  <si>
    <t>攻击频率</t>
    <phoneticPr fontId="3" type="noConversion"/>
  </si>
  <si>
    <t>技能加成</t>
    <phoneticPr fontId="3" type="noConversion"/>
  </si>
  <si>
    <t>生存时间</t>
    <phoneticPr fontId="3" type="noConversion"/>
  </si>
  <si>
    <t>生命值</t>
    <phoneticPr fontId="3" type="noConversion"/>
  </si>
  <si>
    <t>DPS</t>
    <phoneticPr fontId="3" type="noConversion"/>
  </si>
  <si>
    <t>受击时间</t>
    <phoneticPr fontId="3" type="noConversion"/>
  </si>
  <si>
    <t>移动时间</t>
    <phoneticPr fontId="3" type="noConversion"/>
  </si>
  <si>
    <t>物理DPS</t>
    <phoneticPr fontId="3" type="noConversion"/>
  </si>
  <si>
    <t>魔法DPS</t>
    <phoneticPr fontId="3" type="noConversion"/>
  </si>
  <si>
    <t>物理生命</t>
    <phoneticPr fontId="3" type="noConversion"/>
  </si>
  <si>
    <t>魔法生命</t>
    <phoneticPr fontId="3" type="noConversion"/>
  </si>
  <si>
    <t>物理战力</t>
    <phoneticPr fontId="3" type="noConversion"/>
  </si>
  <si>
    <t>物理增量</t>
    <phoneticPr fontId="3" type="noConversion"/>
  </si>
  <si>
    <t>基础爆伤</t>
    <phoneticPr fontId="3" type="noConversion"/>
  </si>
  <si>
    <t>基础攻击</t>
    <phoneticPr fontId="3" type="noConversion"/>
  </si>
  <si>
    <t>基础防御</t>
    <phoneticPr fontId="3" type="noConversion"/>
  </si>
  <si>
    <t>基础生命</t>
    <phoneticPr fontId="3" type="noConversion"/>
  </si>
  <si>
    <t>魔法战力</t>
    <phoneticPr fontId="3" type="noConversion"/>
  </si>
  <si>
    <t>Portrait</t>
  </si>
  <si>
    <t>General</t>
  </si>
  <si>
    <t>DR</t>
  </si>
  <si>
    <t>Bard</t>
  </si>
  <si>
    <t>Uhlan</t>
  </si>
  <si>
    <t>Yeanling</t>
  </si>
  <si>
    <t>Titan</t>
  </si>
  <si>
    <t>OakSage</t>
  </si>
  <si>
    <t>NEC</t>
  </si>
  <si>
    <t>LionJugg</t>
  </si>
  <si>
    <t>Musketeer</t>
  </si>
  <si>
    <t>Spider</t>
  </si>
  <si>
    <t>CW</t>
  </si>
  <si>
    <t>Lina</t>
  </si>
  <si>
    <t>CatAssassin</t>
  </si>
  <si>
    <t>SilverAssassin</t>
  </si>
  <si>
    <t>POM</t>
  </si>
  <si>
    <t>UDTank</t>
  </si>
  <si>
    <t>HumanPriest</t>
  </si>
  <si>
    <t>Treant</t>
  </si>
  <si>
    <t>Priest</t>
  </si>
  <si>
    <t>UDSword</t>
  </si>
  <si>
    <t>HumanTrident</t>
    <phoneticPr fontId="3" type="noConversion"/>
  </si>
  <si>
    <t>Huskar</t>
  </si>
  <si>
    <t>nFlood</t>
  </si>
  <si>
    <t>DK</t>
  </si>
  <si>
    <t>Troll</t>
  </si>
  <si>
    <t>nDP</t>
  </si>
  <si>
    <t>Puck</t>
  </si>
  <si>
    <t>OrcJackalTank</t>
  </si>
  <si>
    <t>ElfLancer</t>
  </si>
  <si>
    <t>OrcBatmaster</t>
  </si>
  <si>
    <t>SNK</t>
  </si>
  <si>
    <t>Wizard</t>
  </si>
  <si>
    <t>nBH</t>
  </si>
  <si>
    <t>Mouse</t>
  </si>
  <si>
    <t>WD</t>
  </si>
  <si>
    <t>DevilHunter</t>
  </si>
  <si>
    <t>Mag</t>
  </si>
  <si>
    <t>BoneArcher</t>
  </si>
  <si>
    <t>TD</t>
  </si>
  <si>
    <t>Bear</t>
  </si>
  <si>
    <t>OK</t>
  </si>
  <si>
    <t>SwordMaster</t>
  </si>
  <si>
    <t>TH</t>
  </si>
  <si>
    <t>GhostSaber</t>
  </si>
  <si>
    <t>GodA</t>
  </si>
  <si>
    <t>Bane</t>
  </si>
  <si>
    <t>DisplayJob</t>
  </si>
  <si>
    <t>"Warrior"</t>
  </si>
  <si>
    <t>"Rogue"</t>
  </si>
  <si>
    <t>"Mage"</t>
  </si>
  <si>
    <t>HeroJob</t>
  </si>
  <si>
    <t>"tank"</t>
  </si>
  <si>
    <t>"archer"</t>
  </si>
  <si>
    <t>"supporter"</t>
  </si>
  <si>
    <t>"soldier"</t>
  </si>
  <si>
    <t>"magician"</t>
  </si>
  <si>
    <t>"assassin"</t>
  </si>
  <si>
    <t>职业</t>
    <phoneticPr fontId="3" type="noConversion"/>
  </si>
  <si>
    <t>战力排名</t>
    <phoneticPr fontId="3" type="noConversion"/>
  </si>
  <si>
    <t>战力比</t>
    <phoneticPr fontId="3" type="noConversion"/>
  </si>
  <si>
    <t>种族值</t>
    <phoneticPr fontId="3" type="noConversion"/>
  </si>
  <si>
    <t>战力系数</t>
    <phoneticPr fontId="3" type="noConversion"/>
  </si>
  <si>
    <t>闪避率=基础闪避率+(闪避-命中)/(闪避-命中+闪避参数)</t>
    <phoneticPr fontId="3" type="noConversion"/>
  </si>
  <si>
    <t>闪避参数</t>
    <phoneticPr fontId="3" type="noConversion"/>
  </si>
  <si>
    <r>
      <t>实际暴击伤害率=基础暴击伤害率+f(暴伤)-f(暴伤耐性)</t>
    </r>
    <r>
      <rPr>
        <sz val="11"/>
        <color rgb="FFFF0000"/>
        <rFont val="等线"/>
        <family val="3"/>
        <charset val="134"/>
        <scheme val="minor"/>
      </rPr>
      <t>（1点闪避兑换0.55%闪避率）</t>
    </r>
    <phoneticPr fontId="3" type="noConversion"/>
  </si>
  <si>
    <t>闪避差</t>
    <phoneticPr fontId="3" type="noConversion"/>
  </si>
  <si>
    <t>兑换比</t>
    <phoneticPr fontId="3" type="noConversion"/>
  </si>
  <si>
    <t>afk</t>
    <phoneticPr fontId="3" type="noConversion"/>
  </si>
  <si>
    <t>肉盾</t>
    <phoneticPr fontId="3" type="noConversion"/>
  </si>
  <si>
    <t>法师</t>
    <phoneticPr fontId="3" type="noConversion"/>
  </si>
  <si>
    <t>"archer"</t>
    <phoneticPr fontId="3" type="noConversion"/>
  </si>
  <si>
    <t>"soldier"</t>
    <phoneticPr fontId="3" type="noConversion"/>
  </si>
  <si>
    <t>射手</t>
    <phoneticPr fontId="3" type="noConversion"/>
  </si>
  <si>
    <t>辅助</t>
    <phoneticPr fontId="3" type="noConversion"/>
  </si>
  <si>
    <t>"magician"</t>
    <phoneticPr fontId="3" type="noConversion"/>
  </si>
  <si>
    <t>"assassin"</t>
    <phoneticPr fontId="3" type="noConversion"/>
  </si>
  <si>
    <t>刺客</t>
    <phoneticPr fontId="3" type="noConversion"/>
  </si>
  <si>
    <t>死亡时间</t>
    <phoneticPr fontId="3" type="noConversion"/>
  </si>
  <si>
    <t>dps</t>
    <phoneticPr fontId="3" type="noConversion"/>
  </si>
  <si>
    <t>受击伤害</t>
    <phoneticPr fontId="3" type="noConversion"/>
  </si>
  <si>
    <t>a1</t>
  </si>
  <si>
    <t>a1</t>
    <phoneticPr fontId="3" type="noConversion"/>
  </si>
  <si>
    <t>a2</t>
  </si>
  <si>
    <t>a3</t>
  </si>
  <si>
    <t>a4</t>
  </si>
  <si>
    <t>a5</t>
  </si>
  <si>
    <t>b1</t>
    <phoneticPr fontId="3" type="noConversion"/>
  </si>
  <si>
    <t>b2</t>
  </si>
  <si>
    <t>b3</t>
  </si>
  <si>
    <t>b4</t>
  </si>
  <si>
    <t>b5</t>
  </si>
  <si>
    <t>b2</t>
    <phoneticPr fontId="3" type="noConversion"/>
  </si>
  <si>
    <t>目标1</t>
    <phoneticPr fontId="3" type="noConversion"/>
  </si>
  <si>
    <t>目标2</t>
  </si>
  <si>
    <t>目标3</t>
  </si>
  <si>
    <t>目标4</t>
  </si>
  <si>
    <t>目标5</t>
  </si>
  <si>
    <t>b3</t>
    <phoneticPr fontId="3" type="noConversion"/>
  </si>
  <si>
    <t>b4</t>
    <phoneticPr fontId="3" type="noConversion"/>
  </si>
  <si>
    <t>b5</t>
    <phoneticPr fontId="3" type="noConversion"/>
  </si>
  <si>
    <t>攻击目标</t>
    <phoneticPr fontId="3" type="noConversion"/>
  </si>
  <si>
    <t>造成伤害</t>
    <phoneticPr fontId="3" type="noConversion"/>
  </si>
  <si>
    <t>a3</t>
    <phoneticPr fontId="3" type="noConversion"/>
  </si>
  <si>
    <t>总生命</t>
    <phoneticPr fontId="3" type="noConversion"/>
  </si>
  <si>
    <t>剩余生命</t>
    <phoneticPr fontId="3" type="noConversion"/>
  </si>
  <si>
    <t>攻血比</t>
    <phoneticPr fontId="3" type="noConversion"/>
  </si>
  <si>
    <t>防御增加</t>
    <phoneticPr fontId="3" type="noConversion"/>
  </si>
  <si>
    <t>攻击增加</t>
    <phoneticPr fontId="3" type="noConversion"/>
  </si>
  <si>
    <t>生命增加</t>
    <phoneticPr fontId="3" type="noConversion"/>
  </si>
  <si>
    <t>防血比</t>
    <phoneticPr fontId="3" type="noConversion"/>
  </si>
  <si>
    <t>序号</t>
    <phoneticPr fontId="3" type="noConversion"/>
  </si>
  <si>
    <t>名字</t>
    <phoneticPr fontId="3" type="noConversion"/>
  </si>
  <si>
    <t>阵营</t>
    <phoneticPr fontId="3" type="noConversion"/>
  </si>
  <si>
    <t>初始资质</t>
    <phoneticPr fontId="3" type="noConversion"/>
  </si>
  <si>
    <t>远近</t>
    <phoneticPr fontId="3" type="noConversion"/>
  </si>
  <si>
    <t>属性</t>
    <phoneticPr fontId="3" type="noConversion"/>
  </si>
  <si>
    <t>背心小弟【近程】</t>
    <phoneticPr fontId="3" type="noConversion"/>
  </si>
  <si>
    <t>1=勇敢</t>
    <phoneticPr fontId="3" type="noConversion"/>
  </si>
  <si>
    <t>1=绿</t>
    <phoneticPr fontId="3" type="noConversion"/>
  </si>
  <si>
    <t>近</t>
    <phoneticPr fontId="3" type="noConversion"/>
  </si>
  <si>
    <t>1=力量</t>
    <phoneticPr fontId="3" type="noConversion"/>
  </si>
  <si>
    <t>1=肉盾</t>
    <phoneticPr fontId="3" type="noConversion"/>
  </si>
  <si>
    <t>背心小弟【远程】</t>
    <phoneticPr fontId="3" type="noConversion"/>
  </si>
  <si>
    <t>远</t>
    <phoneticPr fontId="3" type="noConversion"/>
  </si>
  <si>
    <t>2=敏捷</t>
    <phoneticPr fontId="3" type="noConversion"/>
  </si>
  <si>
    <t>4=弓手</t>
    <phoneticPr fontId="3" type="noConversion"/>
  </si>
  <si>
    <t>地底人</t>
  </si>
  <si>
    <t>2=灾害</t>
    <phoneticPr fontId="3" type="noConversion"/>
  </si>
  <si>
    <t>主角类，全能</t>
    <phoneticPr fontId="3" type="noConversion"/>
  </si>
  <si>
    <t>海人族</t>
    <phoneticPr fontId="3" type="noConversion"/>
  </si>
  <si>
    <t>3=智力</t>
    <phoneticPr fontId="3" type="noConversion"/>
  </si>
  <si>
    <t>6=法师</t>
    <phoneticPr fontId="3" type="noConversion"/>
  </si>
  <si>
    <t>偏辅助</t>
    <phoneticPr fontId="3" type="noConversion"/>
  </si>
  <si>
    <t>吹雪组小弟【近程】</t>
    <phoneticPr fontId="3" type="noConversion"/>
  </si>
  <si>
    <t>3=信念</t>
    <phoneticPr fontId="3" type="noConversion"/>
  </si>
  <si>
    <t>偏AOE</t>
    <phoneticPr fontId="3" type="noConversion"/>
  </si>
  <si>
    <t>吹雪组小弟【远程】</t>
    <phoneticPr fontId="3" type="noConversion"/>
  </si>
  <si>
    <t>桃园团队员【近程】</t>
    <phoneticPr fontId="3" type="noConversion"/>
  </si>
  <si>
    <t>4=怪人</t>
    <phoneticPr fontId="3" type="noConversion"/>
  </si>
  <si>
    <t>2=战士</t>
    <phoneticPr fontId="3" type="noConversion"/>
  </si>
  <si>
    <t>纯输出</t>
    <phoneticPr fontId="3" type="noConversion"/>
  </si>
  <si>
    <t>基诺斯-克隆人【远程】</t>
    <phoneticPr fontId="3" type="noConversion"/>
  </si>
  <si>
    <t>胖分身-梅鲁扎嘎鲁多</t>
    <phoneticPr fontId="3" type="noConversion"/>
  </si>
  <si>
    <t>6=邪恶</t>
    <phoneticPr fontId="3" type="noConversion"/>
  </si>
  <si>
    <t>瘦分身-梅鲁扎嘎鲁多</t>
    <phoneticPr fontId="3" type="noConversion"/>
  </si>
  <si>
    <t>暗黑盗贼团成员【想回家星人】</t>
    <phoneticPr fontId="3" type="noConversion"/>
  </si>
  <si>
    <t>无证骑士</t>
    <phoneticPr fontId="3" type="noConversion"/>
  </si>
  <si>
    <t>2=蓝</t>
    <phoneticPr fontId="3" type="noConversion"/>
  </si>
  <si>
    <t>枪枪</t>
    <phoneticPr fontId="3" type="noConversion"/>
  </si>
  <si>
    <t>5=辅助</t>
    <phoneticPr fontId="3" type="noConversion"/>
  </si>
  <si>
    <t>特殊化</t>
    <phoneticPr fontId="3" type="noConversion"/>
  </si>
  <si>
    <t>螃蟹怪</t>
    <phoneticPr fontId="3" type="noConversion"/>
  </si>
  <si>
    <t>偏输出</t>
    <phoneticPr fontId="3" type="noConversion"/>
  </si>
  <si>
    <t>高利贷金鱼</t>
    <phoneticPr fontId="3" type="noConversion"/>
  </si>
  <si>
    <t>龙虾人</t>
    <phoneticPr fontId="3" type="noConversion"/>
  </si>
  <si>
    <t>苦虫</t>
    <phoneticPr fontId="3" type="noConversion"/>
  </si>
  <si>
    <t>铃铃</t>
    <phoneticPr fontId="3" type="noConversion"/>
  </si>
  <si>
    <t>3=刺客</t>
    <phoneticPr fontId="3" type="noConversion"/>
  </si>
  <si>
    <t>三节棍莉莉</t>
    <phoneticPr fontId="3" type="noConversion"/>
  </si>
  <si>
    <t>钉头锤</t>
    <phoneticPr fontId="3" type="noConversion"/>
  </si>
  <si>
    <t>补丁脸</t>
    <phoneticPr fontId="3" type="noConversion"/>
  </si>
  <si>
    <t>基诺斯博士</t>
    <phoneticPr fontId="3" type="noConversion"/>
  </si>
  <si>
    <t>杰诺斯</t>
    <phoneticPr fontId="3" type="noConversion"/>
  </si>
  <si>
    <t>4=紫</t>
    <phoneticPr fontId="3" type="noConversion"/>
  </si>
  <si>
    <t>基础将</t>
    <phoneticPr fontId="3" type="noConversion"/>
  </si>
  <si>
    <t>锁链蛤蟆</t>
    <phoneticPr fontId="3" type="noConversion"/>
  </si>
  <si>
    <t>闪电麦克斯</t>
    <phoneticPr fontId="3" type="noConversion"/>
  </si>
  <si>
    <t>毒刺</t>
    <phoneticPr fontId="3" type="noConversion"/>
  </si>
  <si>
    <t>死之加特林</t>
    <phoneticPr fontId="3" type="noConversion"/>
  </si>
  <si>
    <t>青焰</t>
    <phoneticPr fontId="3" type="noConversion"/>
  </si>
  <si>
    <t>重坦克裆兜布</t>
  </si>
  <si>
    <t>甜心假面</t>
    <phoneticPr fontId="3" type="noConversion"/>
  </si>
  <si>
    <t>性感囚犯</t>
    <phoneticPr fontId="3" type="noConversion"/>
  </si>
  <si>
    <t>金属球棒</t>
    <phoneticPr fontId="3" type="noConversion"/>
  </si>
  <si>
    <t>超合金黑光</t>
    <phoneticPr fontId="3" type="noConversion"/>
  </si>
  <si>
    <t>金属骑士</t>
    <phoneticPr fontId="3" type="noConversion"/>
  </si>
  <si>
    <t>疫苗人</t>
    <phoneticPr fontId="3" type="noConversion"/>
  </si>
  <si>
    <t>地底王</t>
    <phoneticPr fontId="3" type="noConversion"/>
  </si>
  <si>
    <t>蚊女</t>
    <phoneticPr fontId="3" type="noConversion"/>
  </si>
  <si>
    <t>盔甲大猩猩</t>
    <phoneticPr fontId="3" type="noConversion"/>
  </si>
  <si>
    <t>深海王</t>
    <phoneticPr fontId="3" type="noConversion"/>
  </si>
  <si>
    <t>天空王</t>
    <phoneticPr fontId="3" type="noConversion"/>
  </si>
  <si>
    <t>觉醒蟑螂</t>
    <phoneticPr fontId="3" type="noConversion"/>
  </si>
  <si>
    <r>
      <t>怪人公主 </t>
    </r>
    <r>
      <rPr>
        <sz val="11"/>
        <color theme="1"/>
        <rFont val="等线"/>
        <family val="3"/>
        <charset val="134"/>
        <scheme val="minor"/>
      </rPr>
      <t>弩S</t>
    </r>
    <phoneticPr fontId="3" type="noConversion"/>
  </si>
  <si>
    <t>怪人-乔泽</t>
    <phoneticPr fontId="3" type="noConversion"/>
  </si>
  <si>
    <t>腹切</t>
    <phoneticPr fontId="3" type="noConversion"/>
  </si>
  <si>
    <t>业火弗雷姆</t>
    <phoneticPr fontId="3" type="noConversion"/>
  </si>
  <si>
    <t>吹雪</t>
    <phoneticPr fontId="3" type="noConversion"/>
  </si>
  <si>
    <t>微笑超人</t>
    <phoneticPr fontId="3" type="noConversion"/>
  </si>
  <si>
    <t>斯奈克</t>
    <phoneticPr fontId="3" type="noConversion"/>
  </si>
  <si>
    <t>弹簧胡子</t>
    <phoneticPr fontId="3" type="noConversion"/>
  </si>
  <si>
    <t>黄金球</t>
    <phoneticPr fontId="3" type="noConversion"/>
  </si>
  <si>
    <t>居合庵</t>
    <phoneticPr fontId="3" type="noConversion"/>
  </si>
  <si>
    <t>音速的索尼克</t>
    <phoneticPr fontId="3" type="noConversion"/>
  </si>
  <si>
    <t>水龙</t>
    <phoneticPr fontId="3" type="noConversion"/>
  </si>
  <si>
    <t>背心尊者</t>
    <phoneticPr fontId="3" type="noConversion"/>
  </si>
  <si>
    <t>驱动骑士</t>
    <phoneticPr fontId="3" type="noConversion"/>
  </si>
  <si>
    <t>僵尸男</t>
    <phoneticPr fontId="3" type="noConversion"/>
  </si>
  <si>
    <t>童帝</t>
    <phoneticPr fontId="3" type="noConversion"/>
  </si>
  <si>
    <t>兽王</t>
    <phoneticPr fontId="3" type="noConversion"/>
  </si>
  <si>
    <t>阿修罗独角仙</t>
    <phoneticPr fontId="3" type="noConversion"/>
  </si>
  <si>
    <t>无限海带</t>
    <phoneticPr fontId="3" type="noConversion"/>
  </si>
  <si>
    <t>G4小机器人</t>
    <phoneticPr fontId="3" type="noConversion"/>
  </si>
  <si>
    <t>等离子舞姬</t>
    <phoneticPr fontId="3" type="noConversion"/>
  </si>
  <si>
    <t>霸王臭花</t>
    <phoneticPr fontId="3" type="noConversion"/>
  </si>
  <si>
    <t>犀牛</t>
    <phoneticPr fontId="3" type="noConversion"/>
  </si>
  <si>
    <t>大炯眼</t>
  </si>
  <si>
    <t>疾风温德</t>
    <phoneticPr fontId="3" type="noConversion"/>
  </si>
  <si>
    <t>切割王</t>
    <phoneticPr fontId="3" type="noConversion"/>
  </si>
  <si>
    <t>闪光的弗莱士</t>
    <phoneticPr fontId="3" type="noConversion"/>
  </si>
  <si>
    <t>5=正义</t>
    <phoneticPr fontId="3" type="noConversion"/>
  </si>
  <si>
    <t>警犬侠</t>
    <phoneticPr fontId="3" type="noConversion"/>
  </si>
  <si>
    <t>猪神</t>
    <phoneticPr fontId="3" type="noConversion"/>
  </si>
  <si>
    <t>KING</t>
    <phoneticPr fontId="3" type="noConversion"/>
  </si>
  <si>
    <t>原子武士</t>
    <phoneticPr fontId="3" type="noConversion"/>
  </si>
  <si>
    <t>银色獠牙</t>
    <phoneticPr fontId="3" type="noConversion"/>
  </si>
  <si>
    <t>邦普</t>
  </si>
  <si>
    <t>龙卷</t>
    <phoneticPr fontId="3" type="noConversion"/>
  </si>
  <si>
    <t>爆破</t>
    <phoneticPr fontId="3" type="noConversion"/>
  </si>
  <si>
    <t>格洛里巴斯</t>
  </si>
  <si>
    <t>梅鲁扎嘎鲁多</t>
    <phoneticPr fontId="3" type="noConversion"/>
  </si>
  <si>
    <t>戈留干修普</t>
  </si>
  <si>
    <t>波罗斯</t>
  </si>
  <si>
    <t>饿狼</t>
    <phoneticPr fontId="3" type="noConversion"/>
  </si>
  <si>
    <t>怪人王</t>
  </si>
  <si>
    <t>塞克斯</t>
    <phoneticPr fontId="3" type="noConversion"/>
  </si>
  <si>
    <t>埼玉【非玩家操控单位】</t>
    <phoneticPr fontId="3" type="noConversion"/>
  </si>
  <si>
    <t>7=其他</t>
    <phoneticPr fontId="3" type="noConversion"/>
  </si>
  <si>
    <t>怪人饿狼</t>
    <phoneticPr fontId="3" type="noConversion"/>
  </si>
  <si>
    <t>觉醒-阿修罗独角仙</t>
    <phoneticPr fontId="3" type="noConversion"/>
  </si>
  <si>
    <t>融合-塞克斯</t>
    <phoneticPr fontId="3" type="noConversion"/>
  </si>
  <si>
    <t>巨人</t>
    <phoneticPr fontId="3" type="noConversion"/>
  </si>
  <si>
    <t>古代王</t>
    <phoneticPr fontId="3" type="noConversion"/>
  </si>
  <si>
    <t>冥界王</t>
    <phoneticPr fontId="3" type="noConversion"/>
  </si>
  <si>
    <t>蜈蚣长老</t>
    <phoneticPr fontId="3" type="noConversion"/>
  </si>
  <si>
    <t>"Rogue"</t>
    <phoneticPr fontId="3" type="noConversion"/>
  </si>
  <si>
    <t>"Warrior"</t>
    <phoneticPr fontId="3" type="noConversion"/>
  </si>
  <si>
    <t>"Mage"</t>
    <phoneticPr fontId="3" type="noConversion"/>
  </si>
  <si>
    <t>弓手</t>
    <phoneticPr fontId="3" type="noConversion"/>
  </si>
  <si>
    <t>修正生命</t>
    <phoneticPr fontId="3" type="noConversion"/>
  </si>
  <si>
    <t>修正攻击</t>
    <phoneticPr fontId="3" type="noConversion"/>
  </si>
  <si>
    <t>修正防御</t>
    <phoneticPr fontId="3" type="noConversion"/>
  </si>
  <si>
    <t>职业生命</t>
  </si>
  <si>
    <t>职业攻击</t>
  </si>
  <si>
    <t>职业防御</t>
  </si>
  <si>
    <t>类型生命</t>
  </si>
  <si>
    <t>类型攻击</t>
  </si>
  <si>
    <t>类型防御</t>
  </si>
  <si>
    <t>调整生命</t>
    <phoneticPr fontId="3" type="noConversion"/>
  </si>
  <si>
    <t>调整攻击</t>
    <phoneticPr fontId="3" type="noConversion"/>
  </si>
  <si>
    <t>调整防御</t>
    <phoneticPr fontId="3" type="noConversion"/>
  </si>
  <si>
    <t>大招-1</t>
    <phoneticPr fontId="3" type="noConversion"/>
  </si>
  <si>
    <t>能量球，用3颗能量球攻击敌人，造成AOE伤害</t>
    <phoneticPr fontId="3" type="noConversion"/>
  </si>
  <si>
    <t>大招-2</t>
  </si>
  <si>
    <t>伤害提升</t>
    <phoneticPr fontId="3" type="noConversion"/>
  </si>
  <si>
    <t>大招-3</t>
  </si>
  <si>
    <t>技能1-1</t>
    <phoneticPr fontId="3" type="noConversion"/>
  </si>
  <si>
    <t>一颗大能量球，攻击敌人，造成AOE伤害</t>
    <phoneticPr fontId="3" type="noConversion"/>
  </si>
  <si>
    <t>技能1-2</t>
  </si>
  <si>
    <t>技能1-3</t>
  </si>
  <si>
    <t>技能1-4</t>
  </si>
  <si>
    <t>技能2-1</t>
    <phoneticPr fontId="3" type="noConversion"/>
  </si>
  <si>
    <t>当有敌人靠近自己的时候，会触发手臂的巨大化，然后攻击最近的敌人，使敌人被击飞且造成晕眩</t>
    <phoneticPr fontId="3" type="noConversion"/>
  </si>
  <si>
    <t>技能2-2</t>
  </si>
  <si>
    <t>技能2-3</t>
    <phoneticPr fontId="3" type="noConversion"/>
  </si>
  <si>
    <t>技能3-1</t>
    <phoneticPr fontId="3" type="noConversion"/>
  </si>
  <si>
    <t>对其他人造成伤害时，对方血量越多，造成伤害越多，最多造成25%额外伤害</t>
    <phoneticPr fontId="3" type="noConversion"/>
  </si>
  <si>
    <t>技能3-2</t>
    <phoneticPr fontId="3" type="noConversion"/>
  </si>
  <si>
    <t>效果提升</t>
    <phoneticPr fontId="3" type="noConversion"/>
  </si>
  <si>
    <t>技能3-3</t>
    <phoneticPr fontId="3" type="noConversion"/>
  </si>
  <si>
    <t>用剑插向地面，造成范围伤害，再敌人背后召唤1个同等级地底人</t>
    <phoneticPr fontId="3" type="noConversion"/>
  </si>
  <si>
    <t>提升伤害</t>
    <phoneticPr fontId="3" type="noConversion"/>
  </si>
  <si>
    <t>提升伤害，召唤2个地底人</t>
    <phoneticPr fontId="3" type="noConversion"/>
  </si>
  <si>
    <t>对一名敌人造成多段伤害，并夺取力量【25%攻击力下降，受伤增加25%】直到地底王死亡</t>
    <phoneticPr fontId="3" type="noConversion"/>
  </si>
  <si>
    <t>持续期间，地底王攻击力将获得25%的提升</t>
    <phoneticPr fontId="3" type="noConversion"/>
  </si>
  <si>
    <t>给最靠前的尚未被是加护盾的友军施加护盾，护盾如果是被击碎的则造成范围伤害</t>
    <phoneticPr fontId="3" type="noConversion"/>
  </si>
  <si>
    <t>护盾数值提升，爆炸伤害提升，并减少怒气</t>
    <phoneticPr fontId="3" type="noConversion"/>
  </si>
  <si>
    <t>爆炸伤害提升</t>
    <phoneticPr fontId="3" type="noConversion"/>
  </si>
  <si>
    <t>战斗中，所有友军受到的法术伤害降低15%</t>
    <phoneticPr fontId="3" type="noConversion"/>
  </si>
  <si>
    <t>自阵营的友军受到法术伤害额外降低15%</t>
    <phoneticPr fontId="3" type="noConversion"/>
  </si>
  <si>
    <t>降低伤害效果提升</t>
    <phoneticPr fontId="3" type="noConversion"/>
  </si>
  <si>
    <t>释放吸血纹，在战场环绕，每秒造成伤害，持续12秒，持续时间结束后，蚊子回到蚊女身上造成伤害50%的吸血效果</t>
    <phoneticPr fontId="3" type="noConversion"/>
  </si>
  <si>
    <t>伤害提升，有25%的吸血将提前到受伤害时造成</t>
    <phoneticPr fontId="3" type="noConversion"/>
  </si>
  <si>
    <t>持续施法，对最近敌人持续造成伤害和吸血</t>
    <phoneticPr fontId="3" type="noConversion"/>
  </si>
  <si>
    <t>战斗每经过10秒，则获得一次斩击的机会，如果有人靠近蚊女，则释放斩击，对敌人和其周围敌人造成大量伤害，且造成击退和晕眩</t>
    <phoneticPr fontId="3" type="noConversion"/>
  </si>
  <si>
    <t>蚊女生命值越高获得最多30%的额外攻击力</t>
    <phoneticPr fontId="3" type="noConversion"/>
  </si>
  <si>
    <t>额外暴击率提升</t>
    <phoneticPr fontId="3" type="noConversion"/>
  </si>
  <si>
    <t>额外攻击力效果提升</t>
    <phoneticPr fontId="3" type="noConversion"/>
  </si>
  <si>
    <t>捶胸咆哮，召唤从天而降的【蛞蝓桑或青蛙桑】有几率掉任意一个有几率2个都掉，砸中场中的任何一个人，蛞蝓砸中晕眩时间长伤害低，青蛙砸中的伤害高晕眩短</t>
    <phoneticPr fontId="3" type="noConversion"/>
  </si>
  <si>
    <t>重拳砸地，造成小范围伤害</t>
    <phoneticPr fontId="3" type="noConversion"/>
  </si>
  <si>
    <t>每场战斗一次，开战后立刻召唤土龙，将攻击力最高的敌人拽进土里8秒，期间不会攻击也不能被攻击</t>
    <phoneticPr fontId="3" type="noConversion"/>
  </si>
  <si>
    <t>提升持续时间</t>
    <phoneticPr fontId="3" type="noConversion"/>
  </si>
  <si>
    <t>解除后仍然会有一定时间的减速效果</t>
    <phoneticPr fontId="3" type="noConversion"/>
  </si>
  <si>
    <t>开战前10秒，会有减伤效果，死亡时会原地爆炸，对周围敌人造成伤害和属性降低</t>
    <phoneticPr fontId="3" type="noConversion"/>
  </si>
  <si>
    <t>减伤提高，爆炸伤害提升</t>
    <phoneticPr fontId="3" type="noConversion"/>
  </si>
  <si>
    <t>对近身一名敌人进行一段连打之后，最后一击把敌人击退，如果是在变身后，则会快速瞬移到我方攻击最高的敌人背后再释放大招</t>
    <phoneticPr fontId="3" type="noConversion"/>
  </si>
  <si>
    <t>每次普攻或被人攻击都会叠一层战意状态，当战意状态达到7次时，会发动技能，对前方小范围敌人造成伤害，如果是变身后，则技能会改为更强力的范围伤害</t>
    <phoneticPr fontId="3" type="noConversion"/>
  </si>
  <si>
    <t>战斗开始时，会对随机一名后排敌人喷吐酸液，酸液会造成伤害和DOT</t>
    <phoneticPr fontId="3" type="noConversion"/>
  </si>
  <si>
    <t>伤害提高</t>
    <phoneticPr fontId="3" type="noConversion"/>
  </si>
  <si>
    <t>附加受愈降低50%</t>
    <phoneticPr fontId="3" type="noConversion"/>
  </si>
  <si>
    <t>战斗开始后第20秒，有深海王的战场上会下雨，深海王会触发变身，大幅提升攻防急速和生命恢复效果</t>
    <phoneticPr fontId="3" type="noConversion"/>
  </si>
  <si>
    <t>先后召唤数道天雷，每个敌人劈一次，伤害递增，附加怒气降低</t>
    <phoneticPr fontId="3" type="noConversion"/>
  </si>
  <si>
    <t>普攻改为，对最远处的敌人，普攻时有70%几率发动赤色雷光，赤色雷光会对击中的敌人进行额外的DOT攻击</t>
    <phoneticPr fontId="3" type="noConversion"/>
  </si>
  <si>
    <t>赤色雷光额外降低生命回复</t>
    <phoneticPr fontId="3" type="noConversion"/>
  </si>
  <si>
    <t>赤色雷光的几率增加</t>
    <phoneticPr fontId="3" type="noConversion"/>
  </si>
  <si>
    <t>降低生命回复效果增强</t>
    <phoneticPr fontId="3" type="noConversion"/>
  </si>
  <si>
    <t>普攻时有70%几率发动蓝色雷光，蓝色雷光会对目标周围敌人造成溅射攻击，蓝色雷光与赤色雷光互相独立可同时出现，被溅射的单位也会受赤色雷光影响</t>
    <phoneticPr fontId="3" type="noConversion"/>
  </si>
  <si>
    <t>蓝色雷光的几率增加</t>
    <phoneticPr fontId="3" type="noConversion"/>
  </si>
  <si>
    <t>蓝色雷光会额外造成短暂晕眩</t>
    <phoneticPr fontId="3" type="noConversion"/>
  </si>
  <si>
    <t>自身贴身没有敌人时，增加命中和暴击率</t>
    <phoneticPr fontId="3" type="noConversion"/>
  </si>
  <si>
    <t>用鞭子抽打前方，对击中的单位造成伤害并且奴役他们5秒钟，奴役的敌人会攻击他们的队友，但只能普通攻击</t>
    <phoneticPr fontId="3" type="noConversion"/>
  </si>
  <si>
    <t>敌人在奴役期间不会因为攻击回复能量</t>
    <phoneticPr fontId="3" type="noConversion"/>
  </si>
  <si>
    <t>持续时间上升</t>
    <phoneticPr fontId="3" type="noConversion"/>
  </si>
  <si>
    <t>挥舞鞭子鞭挞前方，造成无视敌我的范围伤害，若友军受到伤害会回复能量并且获得急速</t>
    <phoneticPr fontId="3" type="noConversion"/>
  </si>
  <si>
    <t>如果是友军则额外获得与伤害等量的护盾，持续8秒</t>
    <phoneticPr fontId="3" type="noConversion"/>
  </si>
  <si>
    <t>对一名敌人造成伤害，并使该敌人在后续10秒内，造成的伤害下降25%，且每秒损失3%当前生命</t>
    <phoneticPr fontId="3" type="noConversion"/>
  </si>
  <si>
    <t>持续时间增加</t>
    <phoneticPr fontId="3" type="noConversion"/>
  </si>
  <si>
    <t>初始伤害提升</t>
    <phoneticPr fontId="3" type="noConversion"/>
  </si>
  <si>
    <t>战斗开始时，鞭策我方一名友军【优先男性角色】，让其获得额外能量和攻击力提升</t>
    <phoneticPr fontId="3" type="noConversion"/>
  </si>
  <si>
    <t>大招</t>
    <phoneticPr fontId="3" type="noConversion"/>
  </si>
  <si>
    <t>近程攻击</t>
    <phoneticPr fontId="3" type="noConversion"/>
  </si>
  <si>
    <t>技能1</t>
    <phoneticPr fontId="3" type="noConversion"/>
  </si>
  <si>
    <t>远程单体多段攻击</t>
    <phoneticPr fontId="3" type="noConversion"/>
  </si>
  <si>
    <t>破甲debuff</t>
    <phoneticPr fontId="3" type="noConversion"/>
  </si>
  <si>
    <t>正义之拳-单体攻击+大击退</t>
    <phoneticPr fontId="3" type="noConversion"/>
  </si>
  <si>
    <t>开场技-正义冲撞，开场前不出现，开场后，从场外骑车进场，然后撞击敌人，造成伤害和晕眩</t>
    <phoneticPr fontId="3" type="noConversion"/>
  </si>
  <si>
    <t>晕眩提升</t>
    <phoneticPr fontId="3" type="noConversion"/>
  </si>
  <si>
    <t>生命越少，防御力越高</t>
    <phoneticPr fontId="3" type="noConversion"/>
  </si>
  <si>
    <t>生命越少，攻击力越高</t>
    <phoneticPr fontId="3" type="noConversion"/>
  </si>
  <si>
    <t>箭雨-一共发射10只箭，随机向敌人发射</t>
    <phoneticPr fontId="3" type="noConversion"/>
  </si>
  <si>
    <t>远程单体攻击+减速</t>
    <phoneticPr fontId="3" type="noConversion"/>
  </si>
  <si>
    <t>减速提升</t>
    <phoneticPr fontId="3" type="noConversion"/>
  </si>
  <si>
    <t>所有伤害都附带生命回复降低</t>
    <phoneticPr fontId="3" type="noConversion"/>
  </si>
  <si>
    <t>所有的伤害都附带破甲效果</t>
    <phoneticPr fontId="3" type="noConversion"/>
  </si>
  <si>
    <t>狙击-生命最少的人-多段攻击</t>
    <phoneticPr fontId="3" type="noConversion"/>
  </si>
  <si>
    <t>伤害提升+条件必暴击</t>
    <phoneticPr fontId="3" type="noConversion"/>
  </si>
  <si>
    <t>鼓舞-队友一人-HOT+攻速增加</t>
    <phoneticPr fontId="3" type="noConversion"/>
  </si>
  <si>
    <t>治疗提升</t>
    <phoneticPr fontId="3" type="noConversion"/>
  </si>
  <si>
    <t>额外一人</t>
    <phoneticPr fontId="3" type="noConversion"/>
  </si>
  <si>
    <t>攻速提高</t>
    <phoneticPr fontId="3" type="noConversion"/>
  </si>
  <si>
    <t>CD缩短</t>
    <phoneticPr fontId="3" type="noConversion"/>
  </si>
  <si>
    <t>向前方每名敌人，都扔出一把不收回的锁镰，对经过的敌人造成伤害，首次伤害高，之后的伤害低</t>
    <phoneticPr fontId="3" type="noConversion"/>
  </si>
  <si>
    <t>扔出锁镰，再收回，往返过程中对经过的敌人造成伤害</t>
    <phoneticPr fontId="3" type="noConversion"/>
  </si>
  <si>
    <t>技能使用后有一定几率立刻再使用一次技能</t>
    <phoneticPr fontId="3" type="noConversion"/>
  </si>
  <si>
    <t>附近有敌人则改为近战AOE攻击，且则获得防御提升，如果附近没有敌人则获得攻击提升</t>
    <phoneticPr fontId="3" type="noConversion"/>
  </si>
  <si>
    <t>提升效果加强</t>
    <phoneticPr fontId="3" type="noConversion"/>
  </si>
  <si>
    <t>所有友军增加攻击</t>
    <phoneticPr fontId="3" type="noConversion"/>
  </si>
  <si>
    <t>所有友军增加命中</t>
    <phoneticPr fontId="3" type="noConversion"/>
  </si>
  <si>
    <t>所有友军增加暴击</t>
    <phoneticPr fontId="3" type="noConversion"/>
  </si>
  <si>
    <t>化作闪电冲向最虚弱的敌人，从天而降砸向敌人，造成AOE伤害</t>
    <phoneticPr fontId="3" type="noConversion"/>
  </si>
  <si>
    <t>坠落伤害提升</t>
    <phoneticPr fontId="3" type="noConversion"/>
  </si>
  <si>
    <t>连段腿技，对单体敌人造成伤害</t>
    <phoneticPr fontId="3" type="noConversion"/>
  </si>
  <si>
    <t>对自己和周围友军移动速度提升，攻击力提升</t>
    <phoneticPr fontId="3" type="noConversion"/>
  </si>
  <si>
    <t>对周围敌军，降低移动速度和闪避</t>
    <phoneticPr fontId="3" type="noConversion"/>
  </si>
  <si>
    <t>攻击力提升效果增加</t>
    <phoneticPr fontId="3" type="noConversion"/>
  </si>
  <si>
    <t>如果攻击目标，生命少于50%，则攻击带有额外伤害</t>
    <phoneticPr fontId="3" type="noConversion"/>
  </si>
  <si>
    <t>额外伤害提升</t>
    <phoneticPr fontId="3" type="noConversion"/>
  </si>
  <si>
    <t>针对生命少于50%的单位，攻击必中</t>
    <phoneticPr fontId="3" type="noConversion"/>
  </si>
  <si>
    <t>向攻击力最高的敌人进行突刺+前方AOE乱舞+最后一枪，最后一枪偷取敌人攻击力</t>
    <phoneticPr fontId="3" type="noConversion"/>
  </si>
  <si>
    <t>最后一枪伤害提升</t>
    <phoneticPr fontId="3" type="noConversion"/>
  </si>
  <si>
    <t>向攻击力最高的敌人进行突刺，造成伤害，并为自己施加护盾，技能期间无视控制，且本次攻击不可闪避</t>
    <phoneticPr fontId="3" type="noConversion"/>
  </si>
  <si>
    <t>对周围敌人，造成击倒和伤害，并且回复自身已损失生命，击中越多回复越多</t>
    <phoneticPr fontId="3" type="noConversion"/>
  </si>
  <si>
    <t>战斗每5秒，叠一层buff，buff使攻防增加，上限3层</t>
    <phoneticPr fontId="3" type="noConversion"/>
  </si>
  <si>
    <t>当受到大伤害时，可以消耗一层buff，让伤害减半</t>
    <phoneticPr fontId="3" type="noConversion"/>
  </si>
  <si>
    <t>攻防增加的效果提升</t>
    <phoneticPr fontId="3" type="noConversion"/>
  </si>
  <si>
    <t>对前方矩形持续输出，持续12秒，如果前方没有敌人，则一边攻击一边横向移动到有敌人的位置，有一定击退效果</t>
    <phoneticPr fontId="3" type="noConversion"/>
  </si>
  <si>
    <t>快速横向移动到与敌人同一水平线位置，然后向敌人发射连段射击</t>
    <phoneticPr fontId="3" type="noConversion"/>
  </si>
  <si>
    <t>跑回板边中央位置，然后向敌人全队扫射</t>
    <phoneticPr fontId="3" type="noConversion"/>
  </si>
  <si>
    <t>对自己增加攻速</t>
    <phoneticPr fontId="3" type="noConversion"/>
  </si>
  <si>
    <t>增加命中</t>
    <phoneticPr fontId="3" type="noConversion"/>
  </si>
  <si>
    <t>增加暴击</t>
    <phoneticPr fontId="3" type="noConversion"/>
  </si>
  <si>
    <t>直线大火球，对着最近敌人发动，造成其和其身后的所有敌人的伤害</t>
    <phoneticPr fontId="3" type="noConversion"/>
  </si>
  <si>
    <t>远程5次攻击，每次随机一人</t>
    <phoneticPr fontId="3" type="noConversion"/>
  </si>
  <si>
    <t>开场后，向随机一人发射一团不灭的青焰，一直附着在目标身上，目标每秒受到1%自身最大生命值的伤害，当其生命值低于25%时，青焰爆炸形成大范围AOE伤害</t>
    <phoneticPr fontId="3" type="noConversion"/>
  </si>
  <si>
    <t>爆炸附带晕眩</t>
    <phoneticPr fontId="3" type="noConversion"/>
  </si>
  <si>
    <t>每秒伤害提升</t>
    <phoneticPr fontId="3" type="noConversion"/>
  </si>
  <si>
    <t>受到青焰攻击的敌人，会被青焰点燃，持续3秒，受到青焰攻击力一定比例的伤害，并且下降受愈</t>
    <phoneticPr fontId="3" type="noConversion"/>
  </si>
  <si>
    <t>对周围敌人造成晕眩和伤害，战斗时间越长晕眩时间越长</t>
    <phoneticPr fontId="3" type="noConversion"/>
  </si>
  <si>
    <t>战车炮直拳，对前方敌人造成击退，并且造成伤害和晕眩</t>
    <phoneticPr fontId="3" type="noConversion"/>
  </si>
  <si>
    <t>每场战斗一次，当生命低于40%时，会进入持续施法+减伤+霸体</t>
    <phoneticPr fontId="3" type="noConversion"/>
  </si>
  <si>
    <t>减伤效果增加，持续时间上升</t>
    <phoneticPr fontId="3" type="noConversion"/>
  </si>
  <si>
    <t>只要存在场上，对自己身后的单位造成减伤效果</t>
    <phoneticPr fontId="3" type="noConversion"/>
  </si>
  <si>
    <t>减伤效果增强</t>
    <phoneticPr fontId="3" type="noConversion"/>
  </si>
  <si>
    <t>瞬移到目标敌人身后，必杀一棒，单体伤害+晕眩，晕眩时间与敌人剩余血量有关，攻击不可闪避</t>
    <phoneticPr fontId="3" type="noConversion"/>
  </si>
  <si>
    <t>连续挥舞球棒，单体多段伤害</t>
    <phoneticPr fontId="3" type="noConversion"/>
  </si>
  <si>
    <t>用球棒砸自己的头，损失当前血量百分比的生命，清除所有负面异常，并且有一段时间内免疫debuff，增加攻击</t>
    <phoneticPr fontId="3" type="noConversion"/>
  </si>
  <si>
    <t>每损失相当于生命最大值10%的伤害，则加强攻击与防御</t>
    <phoneticPr fontId="3" type="noConversion"/>
  </si>
  <si>
    <t>加强效果提升</t>
    <phoneticPr fontId="3" type="noConversion"/>
  </si>
  <si>
    <t>近程攻击+击倒</t>
    <phoneticPr fontId="3" type="noConversion"/>
  </si>
  <si>
    <t>持续施法+霸体+减伤</t>
    <phoneticPr fontId="3" type="noConversion"/>
  </si>
  <si>
    <t>远程单体攻击</t>
    <phoneticPr fontId="3" type="noConversion"/>
  </si>
  <si>
    <t>近程攻击+受伤越多，伤害越高</t>
    <phoneticPr fontId="3" type="noConversion"/>
  </si>
  <si>
    <t>受伤越多伤害越强</t>
    <phoneticPr fontId="3" type="noConversion"/>
  </si>
  <si>
    <t>生命上限提高</t>
    <phoneticPr fontId="3" type="noConversion"/>
  </si>
  <si>
    <t>受后排单位的攻击伤害减少</t>
    <phoneticPr fontId="3" type="noConversion"/>
  </si>
  <si>
    <t>远程随意三人，攻击</t>
    <phoneticPr fontId="3" type="noConversion"/>
  </si>
  <si>
    <t>附加晕眩效果</t>
    <phoneticPr fontId="3" type="noConversion"/>
  </si>
  <si>
    <t>气泡攻击，对随机一个敌人造成伤害</t>
    <phoneticPr fontId="3" type="noConversion"/>
  </si>
  <si>
    <t>附带晕眩效果</t>
    <phoneticPr fontId="3" type="noConversion"/>
  </si>
  <si>
    <t>额外1人</t>
    <phoneticPr fontId="3" type="noConversion"/>
  </si>
  <si>
    <t>额外2人</t>
    <phoneticPr fontId="3" type="noConversion"/>
  </si>
  <si>
    <t>为己方单位增加一个护盾</t>
    <phoneticPr fontId="3" type="noConversion"/>
  </si>
  <si>
    <t>护盾提升</t>
    <phoneticPr fontId="3" type="noConversion"/>
  </si>
  <si>
    <t>前方大区域+AOE</t>
    <phoneticPr fontId="3" type="noConversion"/>
  </si>
  <si>
    <t>附带破甲效果</t>
    <phoneticPr fontId="3" type="noConversion"/>
  </si>
  <si>
    <t>每次普攻都将消耗当前生命，但伤害会附带额外伤害与消耗的生命有关</t>
    <phoneticPr fontId="3" type="noConversion"/>
  </si>
  <si>
    <t>伤害系数提升</t>
    <phoneticPr fontId="3" type="noConversion"/>
  </si>
  <si>
    <t>给自己施加buff，增加恢复和攻速增加</t>
    <phoneticPr fontId="3" type="noConversion"/>
  </si>
  <si>
    <t>回复速度增加，攻速进一步提升</t>
    <phoneticPr fontId="3" type="noConversion"/>
  </si>
  <si>
    <t>优先前排一人-加攻加防</t>
    <phoneticPr fontId="3" type="noConversion"/>
  </si>
  <si>
    <t>给自己增加护盾</t>
    <phoneticPr fontId="3" type="noConversion"/>
  </si>
  <si>
    <t>护盾效果提升</t>
    <phoneticPr fontId="3" type="noConversion"/>
  </si>
  <si>
    <t>震开小范围敌人，并造成伤害</t>
    <phoneticPr fontId="3" type="noConversion"/>
  </si>
  <si>
    <t>附加晕眩</t>
    <phoneticPr fontId="3" type="noConversion"/>
  </si>
  <si>
    <t>鼓舞前排角色，加攻</t>
    <phoneticPr fontId="3" type="noConversion"/>
  </si>
  <si>
    <t>加防</t>
    <phoneticPr fontId="3" type="noConversion"/>
  </si>
  <si>
    <t>近战单体攻击，附带能量减半</t>
    <phoneticPr fontId="3" type="noConversion"/>
  </si>
  <si>
    <t>能量越高伤害越高</t>
    <phoneticPr fontId="3" type="noConversion"/>
  </si>
  <si>
    <t>为自己增加护盾</t>
    <phoneticPr fontId="3" type="noConversion"/>
  </si>
  <si>
    <t>附带加速效果</t>
    <phoneticPr fontId="3" type="noConversion"/>
  </si>
  <si>
    <t>战斗开始，瞬移至，防御最低的魔法师身后，造成伤害</t>
    <phoneticPr fontId="3" type="noConversion"/>
  </si>
  <si>
    <t>伤害附带晕眩</t>
    <phoneticPr fontId="3" type="noConversion"/>
  </si>
  <si>
    <t>为自己和己方最虚弱的人，治疗</t>
    <phoneticPr fontId="3" type="noConversion"/>
  </si>
  <si>
    <t>额外一个最虚弱的人</t>
    <phoneticPr fontId="3" type="noConversion"/>
  </si>
  <si>
    <t>如果生命低于50%，则治疗效果1.5倍</t>
    <phoneticPr fontId="3" type="noConversion"/>
  </si>
  <si>
    <t>附带削弱效果</t>
    <phoneticPr fontId="3" type="noConversion"/>
  </si>
  <si>
    <t>为自己和前排单位附加减伤</t>
    <phoneticPr fontId="3" type="noConversion"/>
  </si>
  <si>
    <t>减伤效果提升</t>
    <phoneticPr fontId="3" type="noConversion"/>
  </si>
  <si>
    <t>在敌阵中召唤一个大龙卷风，每秒造成伤害，龙卷风炸开形成巨大伤害</t>
    <phoneticPr fontId="3" type="noConversion"/>
  </si>
  <si>
    <t>召唤龙卷风，冲向敌人单体，对经过的敌人造成伤害</t>
    <phoneticPr fontId="3" type="noConversion"/>
  </si>
  <si>
    <t>为两名友军附加护盾，优先为前排友军施加</t>
    <phoneticPr fontId="3" type="noConversion"/>
  </si>
  <si>
    <t>护盾额外有闪避效果，如果是同阵营或龙卷则获得额外护盾</t>
    <phoneticPr fontId="3" type="noConversion"/>
  </si>
  <si>
    <t>所有友军没经过1秒暴击率上升0.5%，最多提升20点</t>
    <phoneticPr fontId="3" type="noConversion"/>
  </si>
  <si>
    <t>最多提升30点</t>
    <phoneticPr fontId="3" type="noConversion"/>
  </si>
  <si>
    <t>每秒提升的速度上升</t>
    <phoneticPr fontId="3" type="noConversion"/>
  </si>
  <si>
    <t>提升两名队友的怒气，并且增加攻击力上升效果，优先对近战单位施加</t>
    <phoneticPr fontId="3" type="noConversion"/>
  </si>
  <si>
    <t>微笑球攻击，降低敌人怒气，造成伤害，施加短时间晕眩</t>
    <phoneticPr fontId="3" type="noConversion"/>
  </si>
  <si>
    <t>战斗开始时，鼓舞所有队友，增加怒气，并增加急速持续8秒</t>
    <phoneticPr fontId="3" type="noConversion"/>
  </si>
  <si>
    <t>怒气效果提升</t>
    <phoneticPr fontId="3" type="noConversion"/>
  </si>
  <si>
    <t>急速效果提升</t>
    <phoneticPr fontId="3" type="noConversion"/>
  </si>
  <si>
    <t>普攻或技能会额外附加防御力下降效果</t>
    <phoneticPr fontId="3" type="noConversion"/>
  </si>
  <si>
    <t>迅捷身法，给自身创造一个残影效果，持续12秒，所有的普攻和技能，每次伤害，都会额外造成一份次级伤害，使用后立即刷新蛇咬拳CD</t>
    <phoneticPr fontId="3" type="noConversion"/>
  </si>
  <si>
    <t>次级伤害比例提升，使用时获得一个护盾，持续12秒</t>
    <phoneticPr fontId="3" type="noConversion"/>
  </si>
  <si>
    <t>次级伤害比例提升，护盾效果提升</t>
    <phoneticPr fontId="3" type="noConversion"/>
  </si>
  <si>
    <t>蛇咬拳，对敌人单体造成两段伤害，第一段造成破甲，第二段造成晕眩，使用后，获得一层【求胜心buff】</t>
    <phoneticPr fontId="3" type="noConversion"/>
  </si>
  <si>
    <t>第二段伤害，会额外对目标造成当前生命值5%的伤害</t>
    <phoneticPr fontId="3" type="noConversion"/>
  </si>
  <si>
    <t>求胜心，攻击时如果自己的【基础攻击力】比别人的【攻击力】低，则获得一层【求胜心buff=攻击力+5%】，如果达到5层，则给全队增加一个短时的【高级求胜心buff=攻击力+25%】且自身求胜心buff归零+刷新蛇咬拳CD</t>
    <phoneticPr fontId="3" type="noConversion"/>
  </si>
  <si>
    <t>效果加强</t>
    <phoneticPr fontId="3" type="noConversion"/>
  </si>
  <si>
    <t>志气，受到攻击时，如果对方【攻击力】比自己的【基础攻击力】高，则伤害减少</t>
    <phoneticPr fontId="3" type="noConversion"/>
  </si>
  <si>
    <t>弹簧剑，经过短暂的蓄力之后，剑向前伸展，穿透前方目标和目标身后的敌人，造成伤害+大幅击退+减速</t>
    <phoneticPr fontId="3" type="noConversion"/>
  </si>
  <si>
    <t>剑岚，对前方敌人造成多段AOE伤害+减速</t>
    <phoneticPr fontId="3" type="noConversion"/>
  </si>
  <si>
    <t>自身生命值在33%以下时，受到的伤害会减少50%</t>
    <phoneticPr fontId="3" type="noConversion"/>
  </si>
  <si>
    <t>被减速状态下的敌人攻击时，受到的伤害会减少25%</t>
    <phoneticPr fontId="3" type="noConversion"/>
  </si>
  <si>
    <t>被敌后排单位攻击时，受到的伤害会减少10%</t>
    <phoneticPr fontId="3" type="noConversion"/>
  </si>
  <si>
    <t>如果被攻击的人在之前5秒时间内有被晕眩，则额外造成伤害</t>
    <phoneticPr fontId="3" type="noConversion"/>
  </si>
  <si>
    <t>对最虚弱的敌人造成弹弓攻击，还将额外造成已损失生命值的25%的攻击，附带晕眩，如果成功击杀，则立刻再次施展本技能</t>
    <phoneticPr fontId="3" type="noConversion"/>
  </si>
  <si>
    <t>提升额外伤害效果</t>
    <phoneticPr fontId="3" type="noConversion"/>
  </si>
  <si>
    <t>用弹弓攻击敌人，形成伤害+晕眩</t>
    <phoneticPr fontId="3" type="noConversion"/>
  </si>
  <si>
    <t>鼓舞自己，提升攻击力和急速</t>
    <phoneticPr fontId="3" type="noConversion"/>
  </si>
  <si>
    <t>如果场上有人减速效果，则黄金球的普攻会额外对其进行攻击，但伤害比主目标低</t>
    <phoneticPr fontId="3" type="noConversion"/>
  </si>
  <si>
    <t>伤害比例提升</t>
    <phoneticPr fontId="3" type="noConversion"/>
  </si>
  <si>
    <t>拔刀术，进入蓄力，蓄力期间降低受到的伤害并免疫控制，蓄力结束时，拔刀攻击前方较大区域的所有敌人，将蓄力期间受到的伤害翻倍反馈到敌人身上</t>
    <phoneticPr fontId="3" type="noConversion"/>
  </si>
  <si>
    <t>伤害将转化为护盾，持续10秒</t>
    <phoneticPr fontId="3" type="noConversion"/>
  </si>
  <si>
    <t>居合斩，用剑气劈向面前大范围的敌人，造成伤害惊吓【晕眩】</t>
    <phoneticPr fontId="3" type="noConversion"/>
  </si>
  <si>
    <t>每掉20%的生命，都会为自己创造一个护盾</t>
    <phoneticPr fontId="3" type="noConversion"/>
  </si>
  <si>
    <t>护盾效果提高</t>
    <phoneticPr fontId="3" type="noConversion"/>
  </si>
  <si>
    <t>异常抵抗，受到异常状态的持续时间减少，并且在受到异常状态时额外获得一层永久buff，提高自身的攻防，buff最高叠10层</t>
    <phoneticPr fontId="3" type="noConversion"/>
  </si>
  <si>
    <t>叠加层数提升，免疫攻击力降低效果</t>
    <phoneticPr fontId="3" type="noConversion"/>
  </si>
  <si>
    <t>叠加层数提升</t>
    <phoneticPr fontId="3" type="noConversion"/>
  </si>
  <si>
    <t>背心擒抱，将面前所有敌人擒抱到空中，然后坠落到最近的敌人所在位置，对所有擒抱和坠落敌人周围的敌人造成伤害和晕眩</t>
    <phoneticPr fontId="3" type="noConversion"/>
  </si>
  <si>
    <t>对自己施加减伤效果，多一个擒抱的敌人则减伤效果提升10%</t>
    <phoneticPr fontId="3" type="noConversion"/>
  </si>
  <si>
    <t>近距离AOE攻击</t>
    <phoneticPr fontId="3" type="noConversion"/>
  </si>
  <si>
    <t>持续施法+伤害减少+免控+受伤回怒增加，当大招可以施法时，立即施法大招</t>
    <phoneticPr fontId="3" type="noConversion"/>
  </si>
  <si>
    <t>减伤提高</t>
    <phoneticPr fontId="3" type="noConversion"/>
  </si>
  <si>
    <t>当首次生命降低到50%以下时，释放冲撞，撞向攻击力最高单位，经过的敌人受到击退+晕眩+伤害</t>
    <phoneticPr fontId="3" type="noConversion"/>
  </si>
  <si>
    <t>持续施法+霸体+减伤+反击</t>
    <phoneticPr fontId="3" type="noConversion"/>
  </si>
  <si>
    <t>最虚弱治疗+减伤buff</t>
    <phoneticPr fontId="3" type="noConversion"/>
  </si>
  <si>
    <t>治疗</t>
    <phoneticPr fontId="3" type="noConversion"/>
  </si>
  <si>
    <t>击退一个敌人+伤害+晕眩</t>
    <phoneticPr fontId="3" type="noConversion"/>
  </si>
  <si>
    <t>击退改为，撞至板边</t>
    <phoneticPr fontId="3" type="noConversion"/>
  </si>
  <si>
    <t>伤害提升，晕眩提升</t>
    <phoneticPr fontId="3" type="noConversion"/>
  </si>
  <si>
    <t>对周围大范围造成伤害</t>
    <phoneticPr fontId="3" type="noConversion"/>
  </si>
  <si>
    <t>附加减速</t>
    <phoneticPr fontId="3" type="noConversion"/>
  </si>
  <si>
    <t>生命低于50%，减伤50%</t>
    <phoneticPr fontId="3" type="noConversion"/>
  </si>
  <si>
    <t>当短时间受到高额伤害后，会触发一个一次减伤的buff</t>
    <phoneticPr fontId="3" type="noConversion"/>
  </si>
  <si>
    <t>给自己增加完全免伤效果，且疯狂攻击前方敌人，且有吸血效果</t>
    <phoneticPr fontId="3" type="noConversion"/>
  </si>
  <si>
    <t>伤害提升，吸血效果提升</t>
    <phoneticPr fontId="3" type="noConversion"/>
  </si>
  <si>
    <t>对前方快速多段伤害，命中人越多，回复自身血量越多</t>
    <phoneticPr fontId="3" type="noConversion"/>
  </si>
  <si>
    <t>场上死亡一个人，自身血量回复和攻击提升</t>
    <phoneticPr fontId="3" type="noConversion"/>
  </si>
  <si>
    <t>对生命最多的敌人释放中毒攻击，快速减少敌人血量</t>
    <phoneticPr fontId="3" type="noConversion"/>
  </si>
  <si>
    <t>附带减速效果</t>
    <phoneticPr fontId="3" type="noConversion"/>
  </si>
  <si>
    <t>中毒持续时间增加</t>
    <phoneticPr fontId="3" type="noConversion"/>
  </si>
  <si>
    <t>对己方生命最少单位施加治疗和加攻效果</t>
    <phoneticPr fontId="3" type="noConversion"/>
  </si>
  <si>
    <t>治疗效果提升</t>
    <phoneticPr fontId="3" type="noConversion"/>
  </si>
  <si>
    <t>晕眩生命最多的敌人，最多6秒，当受到25%最大生命值的伤害后会提前苏醒</t>
    <phoneticPr fontId="3" type="noConversion"/>
  </si>
  <si>
    <t>晕眩期间减少怒气</t>
    <phoneticPr fontId="3" type="noConversion"/>
  </si>
  <si>
    <t>狮子斩流星雨，对面前的敌人造成快速连打，每击都会造成打断和伤害，必杀期间免疫控制</t>
    <phoneticPr fontId="3" type="noConversion"/>
  </si>
  <si>
    <t>咆哮，崩解面前一定范围敌人身上的护盾，并且附加受伤增加效果，持续6秒</t>
    <phoneticPr fontId="3" type="noConversion"/>
  </si>
  <si>
    <t>受伤增加效果提升</t>
    <phoneticPr fontId="3" type="noConversion"/>
  </si>
  <si>
    <t>战斗中每经过5秒，就会叠一层buff，增加自己的攻击，最多叠加10层</t>
    <phoneticPr fontId="3" type="noConversion"/>
  </si>
  <si>
    <t>叠加到满后，会获得额外的能量回复和吸血</t>
    <phoneticPr fontId="3" type="noConversion"/>
  </si>
  <si>
    <t>所有友军增加15点吸血</t>
    <phoneticPr fontId="3" type="noConversion"/>
  </si>
  <si>
    <t>同种族友军额外增加10点吸血</t>
    <phoneticPr fontId="3" type="noConversion"/>
  </si>
  <si>
    <t>吸血提升</t>
    <phoneticPr fontId="3" type="noConversion"/>
  </si>
  <si>
    <t>向前冲出场外，再回头冲回原来位置，来回对敌人造成伤害，第一击造成击退，期间免疫伤害和控制</t>
    <phoneticPr fontId="3" type="noConversion"/>
  </si>
  <si>
    <t>该技能的伤害有吸血效果</t>
    <phoneticPr fontId="3" type="noConversion"/>
  </si>
  <si>
    <t>巨力撞击，撞击敌人造成伤害+击退+晕眩+附带受伤增加</t>
    <phoneticPr fontId="3" type="noConversion"/>
  </si>
  <si>
    <t>生命值越低，攻击力提升越高</t>
    <phoneticPr fontId="3" type="noConversion"/>
  </si>
  <si>
    <t>额外有攻速提升</t>
    <phoneticPr fontId="3" type="noConversion"/>
  </si>
  <si>
    <t>受到致命伤害时会变为无敌状态，只触发一次</t>
    <phoneticPr fontId="3" type="noConversion"/>
  </si>
  <si>
    <t>提升时间</t>
    <phoneticPr fontId="3" type="noConversion"/>
  </si>
  <si>
    <t>用多条海带拧成一股利刃，穿刺一名敌人，优先被海带困过的敌人，造成伤害，敌人生命越低伤害越高，如果击杀则立刻重置所有CD</t>
    <phoneticPr fontId="3" type="noConversion"/>
  </si>
  <si>
    <t>如果击杀则额外回复能量</t>
    <phoneticPr fontId="3" type="noConversion"/>
  </si>
  <si>
    <t>用海带连续抽打一名敌人，对其造成多段伤害，最后一击附加目标当前生命5%的伤害，抽打过程中附加晕眩</t>
    <phoneticPr fontId="3" type="noConversion"/>
  </si>
  <si>
    <t>最后一击伤害提高</t>
    <phoneticPr fontId="3" type="noConversion"/>
  </si>
  <si>
    <t>当周围没有敌人时，将一名敌人【优先对位】，用海带困到自己面前，附加晕眩，</t>
    <phoneticPr fontId="3" type="noConversion"/>
  </si>
  <si>
    <t>命中后，使其晕眩3秒</t>
    <phoneticPr fontId="3" type="noConversion"/>
  </si>
  <si>
    <t>命中后，使其晕眩5秒</t>
    <phoneticPr fontId="3" type="noConversion"/>
  </si>
  <si>
    <t>被海带困过的敌人，在一段时间内会优先攻击自己，且对自己伤害降低</t>
    <phoneticPr fontId="3" type="noConversion"/>
  </si>
  <si>
    <t>被海带困过的敌人，在一段时间内，受伤回怒降低50%</t>
    <phoneticPr fontId="3" type="noConversion"/>
  </si>
  <si>
    <t>伤害降低效果提升</t>
    <phoneticPr fontId="3" type="noConversion"/>
  </si>
  <si>
    <t>【普攻具有穿透性质，会攻击路径上的所有敌人】散射激光，对前方大范围宽度进行多次，多条贯穿性射线攻击</t>
    <phoneticPr fontId="3" type="noConversion"/>
  </si>
  <si>
    <t>牵引光线，发射牵引光线，将前方一定范围内的所有敌人，都汇聚到自己身前的一块区域内【造成打断】，并且造成一定伤害</t>
    <phoneticPr fontId="3" type="noConversion"/>
  </si>
  <si>
    <t>旋转光刃，当有敌人贴近自身时使用，对周围敌人造成多段伤害，并造成减速和减攻</t>
    <phoneticPr fontId="3" type="noConversion"/>
  </si>
  <si>
    <t>自毁装置，受到致命伤害时，不会死亡，而是经过短暂的蓄力，然后冲向敌人最密集的区域，然后自爆，造成不可闪避的大范围AOE伤害</t>
    <phoneticPr fontId="3" type="noConversion"/>
  </si>
  <si>
    <t>额外造成晕眩</t>
    <phoneticPr fontId="3" type="noConversion"/>
  </si>
  <si>
    <t>蓄力后，对目标范围内所有敌人造成落雷伤害，蓄力越长伤害越高，可以手动结束蓄力</t>
    <phoneticPr fontId="3" type="noConversion"/>
  </si>
  <si>
    <t>发射强劲电流攻击一名敌人，造成伤害和短暂晕眩</t>
    <phoneticPr fontId="3" type="noConversion"/>
  </si>
  <si>
    <t>给最靠前的一名友军施加环状电流，在之后的10秒内，对该友军周围的敌人造成伤害</t>
    <phoneticPr fontId="3" type="noConversion"/>
  </si>
  <si>
    <t>战斗开始时，在己方后排张开电流结界持续25秒，结界内友军提升攻击力，降低敌军攻击力并减速</t>
    <phoneticPr fontId="3" type="noConversion"/>
  </si>
  <si>
    <t>使得战场上所有敌人都处于睡眠状态，睡眠5秒，睡眠结束时，会额外受到睡眠时受到的伤害的25%</t>
    <phoneticPr fontId="3" type="noConversion"/>
  </si>
  <si>
    <t>持续时间提升</t>
    <phoneticPr fontId="3" type="noConversion"/>
  </si>
  <si>
    <t>受到伤害提升</t>
    <phoneticPr fontId="3" type="noConversion"/>
  </si>
  <si>
    <t>缠绕最近的敌人，让其不能攻击/移动/施法，持续时间内不断受到伤害</t>
    <phoneticPr fontId="3" type="noConversion"/>
  </si>
  <si>
    <t>为最虚弱的友军增加护盾，护盾存在期间每秒回复已损失的4%生命</t>
    <phoneticPr fontId="3" type="noConversion"/>
  </si>
  <si>
    <t>自己每5秒叠加一层花粉buff，攻击自己的人，将受到buff影响减少100怒气，消耗一层buff，buff最多叠加3层</t>
    <phoneticPr fontId="3" type="noConversion"/>
  </si>
  <si>
    <t>怒气减少效果提升</t>
    <phoneticPr fontId="3" type="noConversion"/>
  </si>
  <si>
    <t>buff叠加速度加快</t>
    <phoneticPr fontId="3" type="noConversion"/>
  </si>
  <si>
    <t>给自己创造一个40%自身当前生命值的护盾，并嘲讽周围敌人</t>
    <phoneticPr fontId="3" type="noConversion"/>
  </si>
  <si>
    <t>用犀角挑起近身范围内最虚弱的敌人，向自己的背后投掷，造成伤害和晕眩</t>
    <phoneticPr fontId="3" type="noConversion"/>
  </si>
  <si>
    <t>对目标附加受伤加深效果</t>
    <phoneticPr fontId="3" type="noConversion"/>
  </si>
  <si>
    <t>受伤加深效果提升</t>
    <phoneticPr fontId="3" type="noConversion"/>
  </si>
  <si>
    <t>当自己受到负面异常时，免疫这个异常，并解除身上所有debuff，有5秒CD</t>
    <phoneticPr fontId="3" type="noConversion"/>
  </si>
  <si>
    <t>成功解除后，获得一个护盾</t>
    <phoneticPr fontId="3" type="noConversion"/>
  </si>
  <si>
    <t>入场时会产生一个40%当前生命值的护盾，持续6秒</t>
    <phoneticPr fontId="3" type="noConversion"/>
  </si>
  <si>
    <t>护盾提升持续时间</t>
    <phoneticPr fontId="3" type="noConversion"/>
  </si>
  <si>
    <t>近程攻击，给自身叠加攻buff，可无限叠</t>
    <phoneticPr fontId="3" type="noConversion"/>
  </si>
  <si>
    <t>三眼激光-受伤越多，杀伤越高</t>
    <phoneticPr fontId="3" type="noConversion"/>
  </si>
  <si>
    <t>闪光斩，用剑划开地面，在战场上划开3次地面，对每次斩击的敌人造成伤害，最后一斩必定暴击</t>
    <phoneticPr fontId="3" type="noConversion"/>
  </si>
  <si>
    <t>被不止一次斩击命中的敌人造成额外伤害</t>
    <phoneticPr fontId="3" type="noConversion"/>
  </si>
  <si>
    <t>重闪斩，战斗开始后，对对位敌人造成的冲击伤害附带击晕，之后停留在敌人背后</t>
    <phoneticPr fontId="3" type="noConversion"/>
  </si>
  <si>
    <t>附带受击怒气不回复状态</t>
    <phoneticPr fontId="3" type="noConversion"/>
  </si>
  <si>
    <t>闪光脚，对敌人单体造成多段伤害，最后一脚有击飞效果+击晕</t>
    <phoneticPr fontId="3" type="noConversion"/>
  </si>
  <si>
    <t>每名存活的友军会增加自己的免伤</t>
    <phoneticPr fontId="3" type="noConversion"/>
  </si>
  <si>
    <t>额外增加攻击力</t>
    <phoneticPr fontId="3" type="noConversion"/>
  </si>
  <si>
    <t>攻击力效果提升</t>
    <phoneticPr fontId="3" type="noConversion"/>
  </si>
  <si>
    <t>流水岩碎拳，对面前敌人造成单体伤害，并且消耗流水阵BUFF，消耗越多，额外伤害越多【如果之前场上邦古存活且已经发过一次大招，那么本次大招将变为“轰气裂空拳”：与兄长瞬移到我方边缘中心，一起打出红蓝八卦气流，对全场敌人造成超高伤害和击退，轰气裂空拳每场战斗仅能施展一次】</t>
    <phoneticPr fontId="3" type="noConversion"/>
  </si>
  <si>
    <t>流水阵，对敌人前方区域造成多段AOE伤害，伤害具备打断效果，每使用一次流水阵则获得一层标记，最多5层</t>
    <phoneticPr fontId="3" type="noConversion"/>
  </si>
  <si>
    <t>使用后对自己造成一个护盾</t>
    <phoneticPr fontId="3" type="noConversion"/>
  </si>
  <si>
    <t>瞬身功，被动触发，受到敌人巨大伤害时，免疫本次伤害，之后瞬移到敌人身后并且获得一定时间的闪避提升，如果此时敌人的生命较低，则会额外发动一次流水阵</t>
    <phoneticPr fontId="3" type="noConversion"/>
  </si>
  <si>
    <t>附带攻击力提升，CD降低</t>
    <phoneticPr fontId="3" type="noConversion"/>
  </si>
  <si>
    <t>效果提升，CD降低</t>
    <phoneticPr fontId="3" type="noConversion"/>
  </si>
  <si>
    <t>识破，命中提升，爆伤提升</t>
    <phoneticPr fontId="3" type="noConversion"/>
  </si>
  <si>
    <t>经过一段时间的吟唱，天空掉落陨石，砸向敌阵中心，造成大量伤害，吟唱期间被打断返还部分怒气</t>
    <phoneticPr fontId="3" type="noConversion"/>
  </si>
  <si>
    <t>用超能力控制太刀等武器，刺向敌人，造成伤害，如果是暴怒状态则目标改为最虚弱的人</t>
    <phoneticPr fontId="3" type="noConversion"/>
  </si>
  <si>
    <t>持续施法，发动8次巨物攻击随机一名敌人和其周围单位，如果在暴怒状态，则优先攻击最虚弱的人</t>
    <phoneticPr fontId="3" type="noConversion"/>
  </si>
  <si>
    <t>伤害提升，持续施法时获得免疫控制效果</t>
    <phoneticPr fontId="3" type="noConversion"/>
  </si>
  <si>
    <t>伤害逐次提高</t>
    <phoneticPr fontId="3" type="noConversion"/>
  </si>
  <si>
    <t>施法速度上升20%，攻击力上升10%，当队友少于3人或自己或吹雪的生命值低于50%时，进入暴怒状态，攻击力额外提升10%，一旦进入暴怒状态则不会解除</t>
    <phoneticPr fontId="3" type="noConversion"/>
  </si>
  <si>
    <t>进入暴怒状态时，用超能力将攻击自己的所有敌人或最靠近自己的一人，大幅击退到板边，晕眩5秒</t>
    <phoneticPr fontId="3" type="noConversion"/>
  </si>
  <si>
    <t>战斗开始前15秒，额外提升攻击力</t>
    <phoneticPr fontId="3" type="noConversion"/>
  </si>
  <si>
    <t>咆哮后，变异手臂，对前方大范围造成伤害，并造成残废效果【攻击力大幅下降】</t>
    <phoneticPr fontId="3" type="noConversion"/>
  </si>
  <si>
    <t>额外恐惧所有敌人3秒</t>
    <phoneticPr fontId="3" type="noConversion"/>
  </si>
  <si>
    <t>对前方一名敌人造成重伤+击倒</t>
    <phoneticPr fontId="3" type="noConversion"/>
  </si>
  <si>
    <t>具有额外吸血效果</t>
    <phoneticPr fontId="3" type="noConversion"/>
  </si>
  <si>
    <t>受伤达到一定程度后，会分裂成若干次级英雄，也可以放大招和技能，所有次级英雄都死亡后，会重塑自己，并且回复到满血，每回战斗仅限一次</t>
    <phoneticPr fontId="3" type="noConversion"/>
  </si>
  <si>
    <t>分裂数量增加，承受伤害增加</t>
    <phoneticPr fontId="3" type="noConversion"/>
  </si>
  <si>
    <t>开场后对生命值最少单位释放一个攻击，在其面前创造一个次级英雄，并对其施加残废效果</t>
    <phoneticPr fontId="3" type="noConversion"/>
  </si>
  <si>
    <t>残废效果时间提升</t>
    <phoneticPr fontId="3" type="noConversion"/>
  </si>
  <si>
    <t>飞到己方一侧中央的空中，发动很多次碎石攻击随机一名敌人，必杀技期间免疫控制和伤害</t>
    <phoneticPr fontId="3" type="noConversion"/>
  </si>
  <si>
    <t>召唤一些碎石，在随机敌人的横向一侧，然后高速向其飞出，攻击其和其身后的敌人，并且造成减速的效果</t>
    <phoneticPr fontId="3" type="noConversion"/>
  </si>
  <si>
    <t>对随机一个敌人进行念力控制，并造成伤害</t>
    <phoneticPr fontId="3" type="noConversion"/>
  </si>
  <si>
    <t>重力立场，对场上所有敌人造成减速和减少闪避效果，减少命中效果</t>
    <phoneticPr fontId="3" type="noConversion"/>
  </si>
  <si>
    <t>之后受到自己的伤害提升</t>
    <phoneticPr fontId="3" type="noConversion"/>
  </si>
  <si>
    <t>呼吸法，短时间自身属性大幅提升，攻防命中闪避急速都有提升，普攻附带驱散或击晕或减怒效果</t>
    <phoneticPr fontId="3" type="noConversion"/>
  </si>
  <si>
    <t>交牙龙杀拳，随着战斗时间的流逝，技能的招式发生变化，一开始是和流水阵一样多段AOE伤害但没有护盾没有buff，15秒后是？？，30秒后是？？</t>
    <phoneticPr fontId="3" type="noConversion"/>
  </si>
  <si>
    <t>预读，每一段时间就会给自己创造几层buff的效果，每一层可以必然闪避一次物理攻击</t>
    <phoneticPr fontId="3" type="noConversion"/>
  </si>
  <si>
    <t>CD缩短，次数上升</t>
    <phoneticPr fontId="3" type="noConversion"/>
  </si>
  <si>
    <t>战斗续行，每受到致死攻击，则触发效果免疫本次伤害，并大幅提升回血，增加免伤，每10秒触发一次</t>
    <phoneticPr fontId="3" type="noConversion"/>
  </si>
  <si>
    <t>死亡回合</t>
  </si>
  <si>
    <t>死亡回合</t>
    <phoneticPr fontId="3" type="noConversion"/>
  </si>
  <si>
    <t>排名</t>
    <phoneticPr fontId="3" type="noConversion"/>
  </si>
  <si>
    <t>免伤率</t>
    <phoneticPr fontId="3" type="noConversion"/>
  </si>
  <si>
    <t>有效生命</t>
    <phoneticPr fontId="3" type="noConversion"/>
  </si>
  <si>
    <t>标准</t>
    <phoneticPr fontId="3" type="noConversion"/>
  </si>
  <si>
    <t>技能生命</t>
    <phoneticPr fontId="3" type="noConversion"/>
  </si>
  <si>
    <t>技能输出</t>
    <phoneticPr fontId="3" type="noConversion"/>
  </si>
  <si>
    <t>猜测1：其他养成攻击倾向属性增加(比如技能)，增加裸人防御保证战斗回合稳定</t>
    <phoneticPr fontId="3" type="noConversion"/>
  </si>
  <si>
    <t>有效攻击</t>
    <phoneticPr fontId="3" type="noConversion"/>
  </si>
  <si>
    <t>技能2</t>
  </si>
  <si>
    <t>被动</t>
    <phoneticPr fontId="3" type="noConversion"/>
  </si>
  <si>
    <t>攻击加成</t>
    <phoneticPr fontId="3" type="noConversion"/>
  </si>
  <si>
    <t>生命加成</t>
    <phoneticPr fontId="3" type="noConversion"/>
  </si>
  <si>
    <t>出场cd</t>
    <phoneticPr fontId="3" type="noConversion"/>
  </si>
  <si>
    <t>cd</t>
    <phoneticPr fontId="3" type="noConversion"/>
  </si>
  <si>
    <t>—</t>
    <phoneticPr fontId="3" type="noConversion"/>
  </si>
  <si>
    <t>30秒释放</t>
    <phoneticPr fontId="3" type="noConversion"/>
  </si>
  <si>
    <t>普攻次数</t>
    <phoneticPr fontId="3" type="noConversion"/>
  </si>
  <si>
    <t>法师模板</t>
    <phoneticPr fontId="3" type="noConversion"/>
  </si>
  <si>
    <t>伤害加成</t>
    <phoneticPr fontId="3" type="noConversion"/>
  </si>
  <si>
    <t>战斗时长</t>
    <phoneticPr fontId="3" type="noConversion"/>
  </si>
  <si>
    <t>肉盾模板</t>
    <phoneticPr fontId="3" type="noConversion"/>
  </si>
  <si>
    <t>刺客模板</t>
    <phoneticPr fontId="3" type="noConversion"/>
  </si>
  <si>
    <t>法师倾向持续输出</t>
    <phoneticPr fontId="3" type="noConversion"/>
  </si>
  <si>
    <t>刺客倾向爆发输出</t>
    <phoneticPr fontId="3" type="noConversion"/>
  </si>
  <si>
    <t>27级</t>
    <phoneticPr fontId="3" type="noConversion"/>
  </si>
  <si>
    <t>20级</t>
    <phoneticPr fontId="3" type="noConversion"/>
  </si>
  <si>
    <t>攻</t>
    <phoneticPr fontId="3" type="noConversion"/>
  </si>
  <si>
    <t>怒气</t>
    <phoneticPr fontId="3" type="noConversion"/>
  </si>
  <si>
    <t>普攻/攻</t>
    <phoneticPr fontId="3" type="noConversion"/>
  </si>
  <si>
    <t>技能1/攻</t>
    <phoneticPr fontId="3" type="noConversion"/>
  </si>
  <si>
    <t>怒气/攻</t>
    <phoneticPr fontId="3" type="noConversion"/>
  </si>
  <si>
    <t>伤害公式</t>
    <phoneticPr fontId="3" type="noConversion"/>
  </si>
  <si>
    <t>60级</t>
    <phoneticPr fontId="3" type="noConversion"/>
  </si>
  <si>
    <t>40级</t>
    <phoneticPr fontId="3" type="noConversion"/>
  </si>
  <si>
    <t>模板防御</t>
    <phoneticPr fontId="3" type="noConversion"/>
  </si>
  <si>
    <t>攻击系数</t>
    <phoneticPr fontId="3" type="noConversion"/>
  </si>
  <si>
    <t>生命系数</t>
  </si>
  <si>
    <t>生命修正系数</t>
    <phoneticPr fontId="3" type="noConversion"/>
  </si>
  <si>
    <t>弓手模板</t>
    <phoneticPr fontId="3" type="noConversion"/>
  </si>
  <si>
    <t>战士模板</t>
    <phoneticPr fontId="3" type="noConversion"/>
  </si>
  <si>
    <t>目标数</t>
    <phoneticPr fontId="3" type="noConversion"/>
  </si>
  <si>
    <t>伤害系数</t>
    <phoneticPr fontId="3" type="noConversion"/>
  </si>
  <si>
    <t>概率</t>
    <phoneticPr fontId="3" type="noConversion"/>
  </si>
  <si>
    <t>加成</t>
    <phoneticPr fontId="3" type="noConversion"/>
  </si>
  <si>
    <t>额外伤害</t>
    <phoneticPr fontId="3" type="noConversion"/>
  </si>
  <si>
    <t>攻击时间</t>
    <phoneticPr fontId="3" type="noConversion"/>
  </si>
  <si>
    <t>移速加成</t>
    <phoneticPr fontId="3" type="noConversion"/>
  </si>
  <si>
    <t>刺客+25%攻击</t>
    <phoneticPr fontId="3" type="noConversion"/>
  </si>
  <si>
    <t>三前排+17.75%</t>
    <phoneticPr fontId="3" type="noConversion"/>
  </si>
  <si>
    <t>额外效果</t>
    <phoneticPr fontId="3" type="noConversion"/>
  </si>
  <si>
    <t>必中</t>
    <phoneticPr fontId="3" type="noConversion"/>
  </si>
  <si>
    <t>减速</t>
    <phoneticPr fontId="3" type="noConversion"/>
  </si>
  <si>
    <t>降低闪避</t>
    <phoneticPr fontId="3" type="noConversion"/>
  </si>
  <si>
    <t>攻击段数</t>
    <phoneticPr fontId="3" type="noConversion"/>
  </si>
  <si>
    <t>偷取攻击力</t>
    <phoneticPr fontId="3" type="noConversion"/>
  </si>
  <si>
    <t>3段+大招</t>
    <phoneticPr fontId="3" type="noConversion"/>
  </si>
  <si>
    <t>护盾</t>
    <phoneticPr fontId="3" type="noConversion"/>
  </si>
  <si>
    <t>200%攻击</t>
    <phoneticPr fontId="3" type="noConversion"/>
  </si>
  <si>
    <t>恢复</t>
    <phoneticPr fontId="3" type="noConversion"/>
  </si>
  <si>
    <t>10%每人</t>
    <phoneticPr fontId="3" type="noConversion"/>
  </si>
  <si>
    <t>攻防增幅</t>
    <phoneticPr fontId="3" type="noConversion"/>
  </si>
  <si>
    <t>特殊效果</t>
    <phoneticPr fontId="3" type="noConversion"/>
  </si>
  <si>
    <t>aoe伤害</t>
    <phoneticPr fontId="3" type="noConversion"/>
  </si>
  <si>
    <t>晕眩</t>
    <phoneticPr fontId="3" type="noConversion"/>
  </si>
  <si>
    <t>每秒伤害</t>
    <phoneticPr fontId="3" type="noConversion"/>
  </si>
  <si>
    <t>伤害比例</t>
    <phoneticPr fontId="3" type="noConversion"/>
  </si>
  <si>
    <t>普攻伤害</t>
    <phoneticPr fontId="3" type="noConversion"/>
  </si>
  <si>
    <t>总伤害</t>
    <phoneticPr fontId="3" type="noConversion"/>
  </si>
  <si>
    <t>buff伤害</t>
    <phoneticPr fontId="3" type="noConversion"/>
  </si>
  <si>
    <t>攻击人次</t>
    <phoneticPr fontId="3" type="noConversion"/>
  </si>
  <si>
    <t>buff次数</t>
    <phoneticPr fontId="3" type="noConversion"/>
  </si>
  <si>
    <t>buff比例</t>
    <phoneticPr fontId="3" type="noConversion"/>
  </si>
  <si>
    <t>被治疗效果降低</t>
    <phoneticPr fontId="3" type="noConversion"/>
  </si>
  <si>
    <t>弓手+20%攻击</t>
    <phoneticPr fontId="3" type="noConversion"/>
  </si>
  <si>
    <t>全员+6%</t>
    <phoneticPr fontId="3" type="noConversion"/>
  </si>
  <si>
    <t>晕眩时间</t>
    <phoneticPr fontId="3" type="noConversion"/>
  </si>
  <si>
    <t>减伤效果</t>
    <phoneticPr fontId="3" type="noConversion"/>
  </si>
  <si>
    <t>持续时间</t>
    <phoneticPr fontId="3" type="noConversion"/>
  </si>
  <si>
    <t>肉盾1生命+30%</t>
    <phoneticPr fontId="3" type="noConversion"/>
  </si>
  <si>
    <t>结束时间</t>
    <phoneticPr fontId="3" type="noConversion"/>
  </si>
  <si>
    <t>肉盾身后加生命</t>
    <phoneticPr fontId="3" type="noConversion"/>
  </si>
  <si>
    <t>损失生命</t>
    <phoneticPr fontId="3" type="noConversion"/>
  </si>
  <si>
    <t>增加攻击</t>
    <phoneticPr fontId="3" type="noConversion"/>
  </si>
  <si>
    <t>6秒</t>
    <phoneticPr fontId="3" type="noConversion"/>
  </si>
  <si>
    <t>增加防御</t>
    <phoneticPr fontId="3" type="noConversion"/>
  </si>
  <si>
    <t>攻速增加</t>
    <phoneticPr fontId="3" type="noConversion"/>
  </si>
  <si>
    <t>攻击间隔</t>
    <phoneticPr fontId="3" type="noConversion"/>
  </si>
  <si>
    <t>最高增伤</t>
    <phoneticPr fontId="3" type="noConversion"/>
  </si>
  <si>
    <t>每掉20%生命伤害降低5%</t>
    <phoneticPr fontId="3" type="noConversion"/>
  </si>
  <si>
    <t>每掉20%生命伤害降低6%</t>
  </si>
  <si>
    <t>每掉20%生命伤害降低7%</t>
  </si>
  <si>
    <t>法术减伤</t>
    <phoneticPr fontId="3" type="noConversion"/>
  </si>
  <si>
    <t>阵营法术减伤</t>
    <phoneticPr fontId="3" type="noConversion"/>
  </si>
  <si>
    <t>全员减伤7.5%</t>
    <phoneticPr fontId="3" type="noConversion"/>
  </si>
  <si>
    <t>肉盾减伤</t>
    <phoneticPr fontId="3" type="noConversion"/>
  </si>
  <si>
    <t>地底王对位下降25%攻击</t>
    <phoneticPr fontId="3" type="noConversion"/>
  </si>
  <si>
    <t>地底王增加生命</t>
    <phoneticPr fontId="3" type="noConversion"/>
  </si>
  <si>
    <t>三段</t>
    <phoneticPr fontId="3" type="noConversion"/>
  </si>
  <si>
    <t>护盾值</t>
    <phoneticPr fontId="3" type="noConversion"/>
  </si>
  <si>
    <t>6%生命值</t>
    <phoneticPr fontId="3" type="noConversion"/>
  </si>
  <si>
    <t>8%生命值</t>
    <phoneticPr fontId="3" type="noConversion"/>
  </si>
  <si>
    <t>爆炸伤害</t>
    <phoneticPr fontId="3" type="noConversion"/>
  </si>
  <si>
    <t>10%生命值</t>
    <phoneticPr fontId="3" type="noConversion"/>
  </si>
  <si>
    <t>四段3-4秒</t>
    <phoneticPr fontId="3" type="noConversion"/>
  </si>
  <si>
    <t>吸血比例</t>
    <phoneticPr fontId="3" type="noConversion"/>
  </si>
  <si>
    <t>暴击提升</t>
    <phoneticPr fontId="3" type="noConversion"/>
  </si>
  <si>
    <t>最大攻击提升</t>
    <phoneticPr fontId="3" type="noConversion"/>
  </si>
  <si>
    <t>最大暴击提升</t>
    <phoneticPr fontId="3" type="noConversion"/>
  </si>
  <si>
    <t>蛞蝓伤害</t>
    <phoneticPr fontId="3" type="noConversion"/>
  </si>
  <si>
    <t>青蛙伤害</t>
    <phoneticPr fontId="3" type="noConversion"/>
  </si>
  <si>
    <t>蛞蝓伤害
蛞蝓晕眩
概率</t>
    <phoneticPr fontId="3" type="noConversion"/>
  </si>
  <si>
    <t>1.5
2秒
40%</t>
    <phoneticPr fontId="3" type="noConversion"/>
  </si>
  <si>
    <t>青蛙伤害
青蛙晕眩
概率</t>
    <phoneticPr fontId="3" type="noConversion"/>
  </si>
  <si>
    <t>20%同时出现</t>
    <phoneticPr fontId="3" type="noConversion"/>
  </si>
  <si>
    <t>时间</t>
    <phoneticPr fontId="3" type="noConversion"/>
  </si>
  <si>
    <t>8秒</t>
    <phoneticPr fontId="3" type="noConversion"/>
  </si>
  <si>
    <t>2
1秒
40%</t>
    <phoneticPr fontId="3" type="noConversion"/>
  </si>
  <si>
    <t>10秒</t>
    <phoneticPr fontId="3" type="noConversion"/>
  </si>
  <si>
    <t>3秒</t>
    <phoneticPr fontId="3" type="noConversion"/>
  </si>
  <si>
    <t>减伤</t>
    <phoneticPr fontId="3" type="noConversion"/>
  </si>
  <si>
    <t>30%攻击</t>
    <phoneticPr fontId="3" type="noConversion"/>
  </si>
  <si>
    <t>攻防急速受愈</t>
    <phoneticPr fontId="3" type="noConversion"/>
  </si>
  <si>
    <t>变身后</t>
    <phoneticPr fontId="3" type="noConversion"/>
  </si>
  <si>
    <t>35%攻击</t>
    <phoneticPr fontId="3" type="noConversion"/>
  </si>
  <si>
    <t>1.1到1.5</t>
    <phoneticPr fontId="3" type="noConversion"/>
  </si>
  <si>
    <t>1.2到1.6</t>
    <phoneticPr fontId="3" type="noConversion"/>
  </si>
  <si>
    <t>dot伤害</t>
    <phoneticPr fontId="3" type="noConversion"/>
  </si>
  <si>
    <t>2秒</t>
    <phoneticPr fontId="3" type="noConversion"/>
  </si>
  <si>
    <t>1到1.4</t>
    <phoneticPr fontId="3" type="noConversion"/>
  </si>
  <si>
    <t>40%攻击</t>
    <phoneticPr fontId="3" type="noConversion"/>
  </si>
  <si>
    <t>10%暴击</t>
    <phoneticPr fontId="3" type="noConversion"/>
  </si>
  <si>
    <t>10%命中</t>
    <phoneticPr fontId="3" type="noConversion"/>
  </si>
  <si>
    <t>辅助模板</t>
    <phoneticPr fontId="3" type="noConversion"/>
  </si>
  <si>
    <t>奴役时间</t>
    <phoneticPr fontId="3" type="noConversion"/>
  </si>
  <si>
    <t>5秒</t>
    <phoneticPr fontId="3" type="noConversion"/>
  </si>
  <si>
    <t>能量</t>
    <phoneticPr fontId="3" type="noConversion"/>
  </si>
  <si>
    <t>debuff时间</t>
    <phoneticPr fontId="3" type="noConversion"/>
  </si>
  <si>
    <t>12,秒</t>
    <phoneticPr fontId="3" type="noConversion"/>
  </si>
  <si>
    <t>12秒</t>
    <phoneticPr fontId="3" type="noConversion"/>
  </si>
  <si>
    <t>7秒</t>
    <phoneticPr fontId="3" type="noConversion"/>
  </si>
  <si>
    <t>每秒伤害系数</t>
    <phoneticPr fontId="3" type="noConversion"/>
  </si>
  <si>
    <t>持续5秒</t>
    <phoneticPr fontId="3" type="noConversion"/>
  </si>
  <si>
    <t>防</t>
    <phoneticPr fontId="3" type="noConversion"/>
  </si>
  <si>
    <t>闪避</t>
    <phoneticPr fontId="3" type="noConversion"/>
  </si>
  <si>
    <t>爆伤</t>
    <phoneticPr fontId="3" type="noConversion"/>
  </si>
  <si>
    <t>全员攻击</t>
    <phoneticPr fontId="3" type="noConversion"/>
  </si>
  <si>
    <t>法师攻击</t>
    <phoneticPr fontId="3" type="noConversion"/>
  </si>
  <si>
    <t>存活时间</t>
    <phoneticPr fontId="3" type="noConversion"/>
  </si>
  <si>
    <t>转换攻击</t>
    <phoneticPr fontId="3" type="noConversion"/>
  </si>
  <si>
    <t>100%攻击</t>
    <phoneticPr fontId="3" type="noConversion"/>
  </si>
  <si>
    <t>前排护盾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</si>
</sst>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1" x14ac:knownFonts="1"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47">
    <xf numFmtId="0" fontId="0" fillId="0" borderId="0" xfId="0"/>
    <xf numFmtId="0" fontId="1" fillId="2" borderId="0" xfId="1" applyAlignment="1"/>
    <xf numFmtId="0" fontId="2" fillId="3" borderId="0" xfId="2" applyAlignment="1"/>
    <xf numFmtId="0" fontId="0" fillId="0" borderId="0" xfId="0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4" fillId="12" borderId="0" xfId="0" applyFont="1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4" fillId="16" borderId="0" xfId="0" applyFont="1" applyFill="1"/>
    <xf numFmtId="0" fontId="0" fillId="17" borderId="0" xfId="0" applyFill="1"/>
    <xf numFmtId="0" fontId="4" fillId="18" borderId="0" xfId="0" applyFont="1" applyFill="1"/>
    <xf numFmtId="0" fontId="5" fillId="4" borderId="0" xfId="0" applyFont="1" applyFill="1"/>
    <xf numFmtId="0" fontId="5" fillId="7" borderId="0" xfId="0" applyFont="1" applyFill="1"/>
    <xf numFmtId="0" fontId="0" fillId="19" borderId="0" xfId="0" applyFill="1"/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9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 wrapText="1"/>
    </xf>
    <xf numFmtId="0" fontId="9" fillId="12" borderId="0" xfId="0" applyFont="1" applyFill="1"/>
    <xf numFmtId="0" fontId="0" fillId="20" borderId="0" xfId="0" applyFill="1" applyAlignment="1">
      <alignment horizontal="right"/>
    </xf>
    <xf numFmtId="0" fontId="0" fillId="20" borderId="0" xfId="0" applyFill="1" applyAlignment="1">
      <alignment horizontal="left"/>
    </xf>
    <xf numFmtId="0" fontId="0" fillId="21" borderId="0" xfId="0" applyFill="1"/>
    <xf numFmtId="0" fontId="0" fillId="22" borderId="0" xfId="0" applyFill="1" applyAlignment="1">
      <alignment horizontal="right"/>
    </xf>
    <xf numFmtId="0" fontId="0" fillId="22" borderId="0" xfId="0" applyFill="1" applyAlignment="1">
      <alignment horizontal="left"/>
    </xf>
    <xf numFmtId="0" fontId="0" fillId="0" borderId="0" xfId="0" applyAlignment="1">
      <alignment horizontal="right"/>
    </xf>
    <xf numFmtId="0" fontId="0" fillId="23" borderId="0" xfId="0" applyFill="1"/>
    <xf numFmtId="0" fontId="0" fillId="24" borderId="0" xfId="0" applyFill="1"/>
    <xf numFmtId="0" fontId="8" fillId="0" borderId="0" xfId="0" applyFont="1"/>
    <xf numFmtId="0" fontId="0" fillId="0" borderId="0" xfId="0" applyAlignment="1">
      <alignment wrapText="1"/>
    </xf>
    <xf numFmtId="0" fontId="1" fillId="2" borderId="0" xfId="1" applyAlignment="1">
      <alignment wrapText="1"/>
    </xf>
    <xf numFmtId="10" fontId="0" fillId="0" borderId="0" xfId="0" applyNumberFormat="1"/>
    <xf numFmtId="176" fontId="0" fillId="0" borderId="0" xfId="0" applyNumberFormat="1"/>
    <xf numFmtId="9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</cellXfs>
  <cellStyles count="3">
    <cellStyle name="差" xfId="2" builtinId="27"/>
    <cellStyle name="常规" xfId="0" builtinId="0"/>
    <cellStyle name="好" xfId="1" builtinId="26"/>
  </cellStyles>
  <dxfs count="32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8F45C7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E4BFE7"/>
        </patternFill>
      </fill>
    </dxf>
    <dxf>
      <fill>
        <gradientFill degree="45">
          <stop position="0">
            <color rgb="FFFFC000"/>
          </stop>
          <stop position="1">
            <color rgb="FFFF0000"/>
          </stop>
        </gradient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8F45C7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E4BFE7"/>
        </patternFill>
      </fill>
    </dxf>
    <dxf>
      <fill>
        <gradientFill degree="45">
          <stop position="0">
            <color rgb="FFFFC000"/>
          </stop>
          <stop position="1">
            <color rgb="FFFF0000"/>
          </stop>
        </gradient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8F45C7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E4BFE7"/>
        </patternFill>
      </fill>
    </dxf>
    <dxf>
      <fill>
        <gradientFill degree="45">
          <stop position="0">
            <color rgb="FFFFC000"/>
          </stop>
          <stop position="1">
            <color rgb="FFFF0000"/>
          </stop>
        </gradient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8F45C7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E4BFE7"/>
        </patternFill>
      </fill>
    </dxf>
    <dxf>
      <fill>
        <gradientFill degree="45">
          <stop position="0">
            <color rgb="FFFFC00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240</a:t>
            </a:r>
            <a:r>
              <a:rPr lang="zh-CN" altLang="en-US"/>
              <a:t>级前</a:t>
            </a:r>
            <a:r>
              <a:rPr lang="en-US" altLang="zh-CN"/>
              <a:t>hp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level!$L$2:$L$241</c:f>
              <c:numCache>
                <c:formatCode>General</c:formatCode>
                <c:ptCount val="240"/>
                <c:pt idx="0">
                  <c:v>45</c:v>
                </c:pt>
                <c:pt idx="1">
                  <c:v>90.8</c:v>
                </c:pt>
                <c:pt idx="2">
                  <c:v>137.30000000000001</c:v>
                </c:pt>
                <c:pt idx="3">
                  <c:v>184.6</c:v>
                </c:pt>
                <c:pt idx="4">
                  <c:v>232.8</c:v>
                </c:pt>
                <c:pt idx="5">
                  <c:v>281.7</c:v>
                </c:pt>
                <c:pt idx="6">
                  <c:v>331.5</c:v>
                </c:pt>
                <c:pt idx="7">
                  <c:v>382.2</c:v>
                </c:pt>
                <c:pt idx="8">
                  <c:v>433.7</c:v>
                </c:pt>
                <c:pt idx="9">
                  <c:v>486</c:v>
                </c:pt>
                <c:pt idx="10">
                  <c:v>539.29999999999995</c:v>
                </c:pt>
                <c:pt idx="11">
                  <c:v>593.5</c:v>
                </c:pt>
                <c:pt idx="12">
                  <c:v>648.6</c:v>
                </c:pt>
                <c:pt idx="13">
                  <c:v>704.6</c:v>
                </c:pt>
                <c:pt idx="14">
                  <c:v>761.6</c:v>
                </c:pt>
                <c:pt idx="15">
                  <c:v>819.5</c:v>
                </c:pt>
                <c:pt idx="16">
                  <c:v>878.4</c:v>
                </c:pt>
                <c:pt idx="17">
                  <c:v>938.4</c:v>
                </c:pt>
                <c:pt idx="18">
                  <c:v>999.3</c:v>
                </c:pt>
                <c:pt idx="19">
                  <c:v>1061.3</c:v>
                </c:pt>
                <c:pt idx="20">
                  <c:v>1124.3</c:v>
                </c:pt>
                <c:pt idx="21">
                  <c:v>1188.5</c:v>
                </c:pt>
                <c:pt idx="22">
                  <c:v>1253.7</c:v>
                </c:pt>
                <c:pt idx="23">
                  <c:v>1320</c:v>
                </c:pt>
                <c:pt idx="24">
                  <c:v>1387.4</c:v>
                </c:pt>
                <c:pt idx="25">
                  <c:v>1456</c:v>
                </c:pt>
                <c:pt idx="26">
                  <c:v>1525.8</c:v>
                </c:pt>
                <c:pt idx="27">
                  <c:v>1596.7</c:v>
                </c:pt>
                <c:pt idx="28">
                  <c:v>1668.8</c:v>
                </c:pt>
                <c:pt idx="29">
                  <c:v>1742.2</c:v>
                </c:pt>
                <c:pt idx="30">
                  <c:v>1816.8</c:v>
                </c:pt>
                <c:pt idx="31">
                  <c:v>1892.7</c:v>
                </c:pt>
                <c:pt idx="32">
                  <c:v>1969.9</c:v>
                </c:pt>
                <c:pt idx="33">
                  <c:v>2048.4</c:v>
                </c:pt>
                <c:pt idx="34">
                  <c:v>2128.1999999999998</c:v>
                </c:pt>
                <c:pt idx="35">
                  <c:v>2209.4</c:v>
                </c:pt>
                <c:pt idx="36">
                  <c:v>2291.9</c:v>
                </c:pt>
                <c:pt idx="37">
                  <c:v>2375.9</c:v>
                </c:pt>
                <c:pt idx="38">
                  <c:v>2461.3000000000002</c:v>
                </c:pt>
                <c:pt idx="39">
                  <c:v>2548.1</c:v>
                </c:pt>
                <c:pt idx="40">
                  <c:v>2636.5</c:v>
                </c:pt>
                <c:pt idx="41">
                  <c:v>2726.3</c:v>
                </c:pt>
                <c:pt idx="42">
                  <c:v>2817.6</c:v>
                </c:pt>
                <c:pt idx="43">
                  <c:v>2910.5</c:v>
                </c:pt>
                <c:pt idx="44">
                  <c:v>3005</c:v>
                </c:pt>
                <c:pt idx="45">
                  <c:v>3101.1</c:v>
                </c:pt>
                <c:pt idx="46">
                  <c:v>3198.8</c:v>
                </c:pt>
                <c:pt idx="47">
                  <c:v>3298.2</c:v>
                </c:pt>
                <c:pt idx="48">
                  <c:v>3399.3</c:v>
                </c:pt>
                <c:pt idx="49">
                  <c:v>3502</c:v>
                </c:pt>
                <c:pt idx="50">
                  <c:v>3606.6</c:v>
                </c:pt>
                <c:pt idx="51">
                  <c:v>3712.9</c:v>
                </c:pt>
                <c:pt idx="52">
                  <c:v>3821</c:v>
                </c:pt>
                <c:pt idx="53">
                  <c:v>3931</c:v>
                </c:pt>
                <c:pt idx="54">
                  <c:v>4042.8</c:v>
                </c:pt>
                <c:pt idx="55">
                  <c:v>4156.5</c:v>
                </c:pt>
                <c:pt idx="56">
                  <c:v>4272.2</c:v>
                </c:pt>
                <c:pt idx="57">
                  <c:v>4389.8</c:v>
                </c:pt>
                <c:pt idx="58">
                  <c:v>4509.3999999999996</c:v>
                </c:pt>
                <c:pt idx="59">
                  <c:v>4631.1000000000004</c:v>
                </c:pt>
                <c:pt idx="60">
                  <c:v>4754.8</c:v>
                </c:pt>
                <c:pt idx="61">
                  <c:v>4880.6000000000004</c:v>
                </c:pt>
                <c:pt idx="62">
                  <c:v>5008.6000000000004</c:v>
                </c:pt>
                <c:pt idx="63">
                  <c:v>5138.8</c:v>
                </c:pt>
                <c:pt idx="64">
                  <c:v>5271.1</c:v>
                </c:pt>
                <c:pt idx="65">
                  <c:v>5405.7</c:v>
                </c:pt>
                <c:pt idx="66">
                  <c:v>5542.6</c:v>
                </c:pt>
                <c:pt idx="67">
                  <c:v>5681.9</c:v>
                </c:pt>
                <c:pt idx="68">
                  <c:v>5823.5</c:v>
                </c:pt>
                <c:pt idx="69">
                  <c:v>5967.5</c:v>
                </c:pt>
                <c:pt idx="70">
                  <c:v>6113.9</c:v>
                </c:pt>
                <c:pt idx="71">
                  <c:v>6262.8</c:v>
                </c:pt>
                <c:pt idx="72">
                  <c:v>6414.3</c:v>
                </c:pt>
                <c:pt idx="73">
                  <c:v>6568.3</c:v>
                </c:pt>
                <c:pt idx="74">
                  <c:v>6725</c:v>
                </c:pt>
                <c:pt idx="75">
                  <c:v>6884.3</c:v>
                </c:pt>
                <c:pt idx="76">
                  <c:v>7046.4</c:v>
                </c:pt>
                <c:pt idx="77">
                  <c:v>7211.2</c:v>
                </c:pt>
                <c:pt idx="78">
                  <c:v>7378.7</c:v>
                </c:pt>
                <c:pt idx="79">
                  <c:v>7549.2</c:v>
                </c:pt>
                <c:pt idx="80">
                  <c:v>7722.5</c:v>
                </c:pt>
                <c:pt idx="81">
                  <c:v>7898.8</c:v>
                </c:pt>
                <c:pt idx="82">
                  <c:v>8078.1</c:v>
                </c:pt>
                <c:pt idx="83">
                  <c:v>8260.4</c:v>
                </c:pt>
                <c:pt idx="84">
                  <c:v>8445.7999999999993</c:v>
                </c:pt>
                <c:pt idx="85">
                  <c:v>8634.4</c:v>
                </c:pt>
                <c:pt idx="86">
                  <c:v>8826.2000000000007</c:v>
                </c:pt>
                <c:pt idx="87">
                  <c:v>9021.2000000000007</c:v>
                </c:pt>
                <c:pt idx="88">
                  <c:v>9219.6</c:v>
                </c:pt>
                <c:pt idx="89">
                  <c:v>9421.2999999999993</c:v>
                </c:pt>
                <c:pt idx="90">
                  <c:v>9626.5</c:v>
                </c:pt>
                <c:pt idx="91">
                  <c:v>9835.1</c:v>
                </c:pt>
                <c:pt idx="92">
                  <c:v>10047.299999999999</c:v>
                </c:pt>
                <c:pt idx="93">
                  <c:v>10263.200000000001</c:v>
                </c:pt>
                <c:pt idx="94">
                  <c:v>10482.6</c:v>
                </c:pt>
                <c:pt idx="95">
                  <c:v>10705.8</c:v>
                </c:pt>
                <c:pt idx="96">
                  <c:v>10932.8</c:v>
                </c:pt>
                <c:pt idx="97">
                  <c:v>11163.7</c:v>
                </c:pt>
                <c:pt idx="98">
                  <c:v>11398.5</c:v>
                </c:pt>
                <c:pt idx="99">
                  <c:v>11637.2</c:v>
                </c:pt>
                <c:pt idx="100">
                  <c:v>11880.1</c:v>
                </c:pt>
                <c:pt idx="101">
                  <c:v>12127</c:v>
                </c:pt>
                <c:pt idx="102">
                  <c:v>12378.2</c:v>
                </c:pt>
                <c:pt idx="103">
                  <c:v>12633.6</c:v>
                </c:pt>
                <c:pt idx="104">
                  <c:v>12893.4</c:v>
                </c:pt>
                <c:pt idx="105">
                  <c:v>13157.6</c:v>
                </c:pt>
                <c:pt idx="106">
                  <c:v>13426.3</c:v>
                </c:pt>
                <c:pt idx="107">
                  <c:v>13699.5</c:v>
                </c:pt>
                <c:pt idx="108">
                  <c:v>13977.4</c:v>
                </c:pt>
                <c:pt idx="109">
                  <c:v>14260</c:v>
                </c:pt>
                <c:pt idx="110">
                  <c:v>14547.4</c:v>
                </c:pt>
                <c:pt idx="111">
                  <c:v>14839.8</c:v>
                </c:pt>
                <c:pt idx="112">
                  <c:v>15137</c:v>
                </c:pt>
                <c:pt idx="113">
                  <c:v>15439.4</c:v>
                </c:pt>
                <c:pt idx="114">
                  <c:v>15746.8</c:v>
                </c:pt>
                <c:pt idx="115">
                  <c:v>16059.5</c:v>
                </c:pt>
                <c:pt idx="116">
                  <c:v>16377.5</c:v>
                </c:pt>
                <c:pt idx="117">
                  <c:v>16701</c:v>
                </c:pt>
                <c:pt idx="118">
                  <c:v>17029.900000000001</c:v>
                </c:pt>
                <c:pt idx="119">
                  <c:v>17364.400000000001</c:v>
                </c:pt>
                <c:pt idx="120">
                  <c:v>17704.599999999999</c:v>
                </c:pt>
                <c:pt idx="121">
                  <c:v>18050.599999999999</c:v>
                </c:pt>
                <c:pt idx="122">
                  <c:v>18402.400000000001</c:v>
                </c:pt>
                <c:pt idx="123">
                  <c:v>18760.2</c:v>
                </c:pt>
                <c:pt idx="124">
                  <c:v>19124.2</c:v>
                </c:pt>
                <c:pt idx="125">
                  <c:v>19494.3</c:v>
                </c:pt>
                <c:pt idx="126">
                  <c:v>19870.7</c:v>
                </c:pt>
                <c:pt idx="127">
                  <c:v>20253.5</c:v>
                </c:pt>
                <c:pt idx="128">
                  <c:v>20642.8</c:v>
                </c:pt>
                <c:pt idx="129">
                  <c:v>21038.7</c:v>
                </c:pt>
                <c:pt idx="130">
                  <c:v>21441.4</c:v>
                </c:pt>
                <c:pt idx="131">
                  <c:v>21850.9</c:v>
                </c:pt>
                <c:pt idx="132">
                  <c:v>22267.4</c:v>
                </c:pt>
                <c:pt idx="133">
                  <c:v>22690.9</c:v>
                </c:pt>
                <c:pt idx="134">
                  <c:v>23121.599999999999</c:v>
                </c:pt>
                <c:pt idx="135">
                  <c:v>23559.7</c:v>
                </c:pt>
                <c:pt idx="136">
                  <c:v>24005.200000000001</c:v>
                </c:pt>
                <c:pt idx="137">
                  <c:v>24458.3</c:v>
                </c:pt>
                <c:pt idx="138">
                  <c:v>24919.1</c:v>
                </c:pt>
                <c:pt idx="139">
                  <c:v>25387.7</c:v>
                </c:pt>
                <c:pt idx="140">
                  <c:v>25864.3</c:v>
                </c:pt>
                <c:pt idx="141">
                  <c:v>26349</c:v>
                </c:pt>
                <c:pt idx="142">
                  <c:v>26842</c:v>
                </c:pt>
                <c:pt idx="143">
                  <c:v>27343.3</c:v>
                </c:pt>
                <c:pt idx="144">
                  <c:v>27853.1</c:v>
                </c:pt>
                <c:pt idx="145">
                  <c:v>28371.599999999999</c:v>
                </c:pt>
                <c:pt idx="146">
                  <c:v>28898.9</c:v>
                </c:pt>
                <c:pt idx="147">
                  <c:v>29435.200000000001</c:v>
                </c:pt>
                <c:pt idx="148">
                  <c:v>29980.6</c:v>
                </c:pt>
                <c:pt idx="149">
                  <c:v>30535.3</c:v>
                </c:pt>
                <c:pt idx="150">
                  <c:v>31099.4</c:v>
                </c:pt>
                <c:pt idx="151">
                  <c:v>31673.1</c:v>
                </c:pt>
                <c:pt idx="152">
                  <c:v>32256.5</c:v>
                </c:pt>
                <c:pt idx="153">
                  <c:v>32849.9</c:v>
                </c:pt>
                <c:pt idx="154">
                  <c:v>33453.300000000003</c:v>
                </c:pt>
                <c:pt idx="155">
                  <c:v>34067</c:v>
                </c:pt>
                <c:pt idx="156">
                  <c:v>34691.199999999997</c:v>
                </c:pt>
                <c:pt idx="157">
                  <c:v>35325.9</c:v>
                </c:pt>
                <c:pt idx="158">
                  <c:v>35971.4</c:v>
                </c:pt>
                <c:pt idx="159">
                  <c:v>36628</c:v>
                </c:pt>
                <c:pt idx="160">
                  <c:v>37295.599999999999</c:v>
                </c:pt>
                <c:pt idx="161">
                  <c:v>37974.699999999997</c:v>
                </c:pt>
                <c:pt idx="162">
                  <c:v>38665.199999999997</c:v>
                </c:pt>
                <c:pt idx="163">
                  <c:v>39367.5</c:v>
                </c:pt>
                <c:pt idx="164">
                  <c:v>40081.800000000003</c:v>
                </c:pt>
                <c:pt idx="165">
                  <c:v>40808.199999999997</c:v>
                </c:pt>
                <c:pt idx="166">
                  <c:v>41546.9</c:v>
                </c:pt>
                <c:pt idx="167">
                  <c:v>42298.2</c:v>
                </c:pt>
                <c:pt idx="168">
                  <c:v>43062.3</c:v>
                </c:pt>
                <c:pt idx="169">
                  <c:v>43839.3</c:v>
                </c:pt>
                <c:pt idx="170">
                  <c:v>44629.599999999999</c:v>
                </c:pt>
                <c:pt idx="171">
                  <c:v>45433.3</c:v>
                </c:pt>
                <c:pt idx="172">
                  <c:v>46250.7</c:v>
                </c:pt>
                <c:pt idx="173">
                  <c:v>47081.9</c:v>
                </c:pt>
                <c:pt idx="174">
                  <c:v>47927.3</c:v>
                </c:pt>
                <c:pt idx="175">
                  <c:v>48787.1</c:v>
                </c:pt>
                <c:pt idx="176">
                  <c:v>49661.5</c:v>
                </c:pt>
                <c:pt idx="177">
                  <c:v>50550.7</c:v>
                </c:pt>
                <c:pt idx="178">
                  <c:v>51455.1</c:v>
                </c:pt>
                <c:pt idx="179">
                  <c:v>52374.8</c:v>
                </c:pt>
                <c:pt idx="180">
                  <c:v>53310.2</c:v>
                </c:pt>
                <c:pt idx="181">
                  <c:v>54261.5</c:v>
                </c:pt>
                <c:pt idx="182">
                  <c:v>55228.9</c:v>
                </c:pt>
                <c:pt idx="183">
                  <c:v>56212.800000000003</c:v>
                </c:pt>
                <c:pt idx="184">
                  <c:v>57213.4</c:v>
                </c:pt>
                <c:pt idx="185">
                  <c:v>58231.1</c:v>
                </c:pt>
                <c:pt idx="186">
                  <c:v>59266</c:v>
                </c:pt>
                <c:pt idx="187">
                  <c:v>60318.5</c:v>
                </c:pt>
                <c:pt idx="188">
                  <c:v>61388.9</c:v>
                </c:pt>
                <c:pt idx="189">
                  <c:v>62477.5</c:v>
                </c:pt>
                <c:pt idx="190">
                  <c:v>63584.6</c:v>
                </c:pt>
                <c:pt idx="191">
                  <c:v>64710.6</c:v>
                </c:pt>
                <c:pt idx="192">
                  <c:v>65855.7</c:v>
                </c:pt>
                <c:pt idx="193">
                  <c:v>67020.2</c:v>
                </c:pt>
                <c:pt idx="194">
                  <c:v>68204.600000000006</c:v>
                </c:pt>
                <c:pt idx="195">
                  <c:v>69409</c:v>
                </c:pt>
                <c:pt idx="196">
                  <c:v>70634</c:v>
                </c:pt>
                <c:pt idx="197">
                  <c:v>71879.8</c:v>
                </c:pt>
                <c:pt idx="198">
                  <c:v>73146.7</c:v>
                </c:pt>
                <c:pt idx="199">
                  <c:v>74435.199999999997</c:v>
                </c:pt>
                <c:pt idx="200">
                  <c:v>75745.600000000006</c:v>
                </c:pt>
                <c:pt idx="201">
                  <c:v>77078.3</c:v>
                </c:pt>
                <c:pt idx="202">
                  <c:v>78433.600000000006</c:v>
                </c:pt>
                <c:pt idx="203">
                  <c:v>79812</c:v>
                </c:pt>
                <c:pt idx="204">
                  <c:v>81213.8</c:v>
                </c:pt>
                <c:pt idx="205">
                  <c:v>82639.399999999994</c:v>
                </c:pt>
                <c:pt idx="206">
                  <c:v>84089.3</c:v>
                </c:pt>
                <c:pt idx="207">
                  <c:v>85563.8</c:v>
                </c:pt>
                <c:pt idx="208">
                  <c:v>87063.4</c:v>
                </c:pt>
                <c:pt idx="209">
                  <c:v>88588.5</c:v>
                </c:pt>
                <c:pt idx="210">
                  <c:v>90139.5</c:v>
                </c:pt>
                <c:pt idx="211">
                  <c:v>91716.800000000003</c:v>
                </c:pt>
                <c:pt idx="212">
                  <c:v>93321</c:v>
                </c:pt>
                <c:pt idx="213">
                  <c:v>94952.5</c:v>
                </c:pt>
                <c:pt idx="214">
                  <c:v>96611.7</c:v>
                </c:pt>
                <c:pt idx="215">
                  <c:v>98299.1</c:v>
                </c:pt>
                <c:pt idx="216">
                  <c:v>100015.2</c:v>
                </c:pt>
                <c:pt idx="217">
                  <c:v>101760.4</c:v>
                </c:pt>
                <c:pt idx="218">
                  <c:v>103535.4</c:v>
                </c:pt>
                <c:pt idx="219">
                  <c:v>105340.5</c:v>
                </c:pt>
                <c:pt idx="220">
                  <c:v>107176.2</c:v>
                </c:pt>
                <c:pt idx="221">
                  <c:v>109043.2</c:v>
                </c:pt>
                <c:pt idx="222">
                  <c:v>110942</c:v>
                </c:pt>
                <c:pt idx="223">
                  <c:v>112873</c:v>
                </c:pt>
                <c:pt idx="224">
                  <c:v>114836.8</c:v>
                </c:pt>
                <c:pt idx="225">
                  <c:v>116834.1</c:v>
                </c:pt>
                <c:pt idx="226">
                  <c:v>118865.2</c:v>
                </c:pt>
                <c:pt idx="227">
                  <c:v>120930.9</c:v>
                </c:pt>
                <c:pt idx="228">
                  <c:v>123031.8</c:v>
                </c:pt>
                <c:pt idx="229">
                  <c:v>125168.3</c:v>
                </c:pt>
                <c:pt idx="230">
                  <c:v>127341.2</c:v>
                </c:pt>
                <c:pt idx="231">
                  <c:v>129551</c:v>
                </c:pt>
                <c:pt idx="232">
                  <c:v>131798.29999999999</c:v>
                </c:pt>
                <c:pt idx="233">
                  <c:v>134083.9</c:v>
                </c:pt>
                <c:pt idx="234">
                  <c:v>136408.29999999999</c:v>
                </c:pt>
                <c:pt idx="235">
                  <c:v>138772.29999999999</c:v>
                </c:pt>
                <c:pt idx="236">
                  <c:v>141176.4</c:v>
                </c:pt>
                <c:pt idx="237">
                  <c:v>143621.4</c:v>
                </c:pt>
                <c:pt idx="238">
                  <c:v>146108</c:v>
                </c:pt>
                <c:pt idx="239">
                  <c:v>148636.79999999999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2-4CF2-9F4C-70FD562F2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413343"/>
        <c:axId val="695408351"/>
      </c:lineChart>
      <c:catAx>
        <c:axId val="695413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08351"/>
        <c:crosses val="autoZero"/>
        <c:auto val="1"/>
        <c:lblAlgn val="ctr"/>
        <c:lblOffset val="100"/>
        <c:noMultiLvlLbl val="0"/>
      </c:catAx>
      <c:valAx>
        <c:axId val="69540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1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level!$L$1</c:f>
              <c:strCache>
                <c:ptCount val="1"/>
                <c:pt idx="0">
                  <c:v>hp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level!$L$2:$L$2416</c:f>
              <c:numCache>
                <c:formatCode>General</c:formatCode>
                <c:ptCount val="2415"/>
                <c:pt idx="0">
                  <c:v>45</c:v>
                </c:pt>
                <c:pt idx="1">
                  <c:v>90.8</c:v>
                </c:pt>
                <c:pt idx="2">
                  <c:v>137.30000000000001</c:v>
                </c:pt>
                <c:pt idx="3">
                  <c:v>184.6</c:v>
                </c:pt>
                <c:pt idx="4">
                  <c:v>232.8</c:v>
                </c:pt>
                <c:pt idx="5">
                  <c:v>281.7</c:v>
                </c:pt>
                <c:pt idx="6">
                  <c:v>331.5</c:v>
                </c:pt>
                <c:pt idx="7">
                  <c:v>382.2</c:v>
                </c:pt>
                <c:pt idx="8">
                  <c:v>433.7</c:v>
                </c:pt>
                <c:pt idx="9">
                  <c:v>486</c:v>
                </c:pt>
                <c:pt idx="10">
                  <c:v>539.29999999999995</c:v>
                </c:pt>
                <c:pt idx="11">
                  <c:v>593.5</c:v>
                </c:pt>
                <c:pt idx="12">
                  <c:v>648.6</c:v>
                </c:pt>
                <c:pt idx="13">
                  <c:v>704.6</c:v>
                </c:pt>
                <c:pt idx="14">
                  <c:v>761.6</c:v>
                </c:pt>
                <c:pt idx="15">
                  <c:v>819.5</c:v>
                </c:pt>
                <c:pt idx="16">
                  <c:v>878.4</c:v>
                </c:pt>
                <c:pt idx="17">
                  <c:v>938.4</c:v>
                </c:pt>
                <c:pt idx="18">
                  <c:v>999.3</c:v>
                </c:pt>
                <c:pt idx="19">
                  <c:v>1061.3</c:v>
                </c:pt>
                <c:pt idx="20">
                  <c:v>1124.3</c:v>
                </c:pt>
                <c:pt idx="21">
                  <c:v>1188.5</c:v>
                </c:pt>
                <c:pt idx="22">
                  <c:v>1253.7</c:v>
                </c:pt>
                <c:pt idx="23">
                  <c:v>1320</c:v>
                </c:pt>
                <c:pt idx="24">
                  <c:v>1387.4</c:v>
                </c:pt>
                <c:pt idx="25">
                  <c:v>1456</c:v>
                </c:pt>
                <c:pt idx="26">
                  <c:v>1525.8</c:v>
                </c:pt>
                <c:pt idx="27">
                  <c:v>1596.7</c:v>
                </c:pt>
                <c:pt idx="28">
                  <c:v>1668.8</c:v>
                </c:pt>
                <c:pt idx="29">
                  <c:v>1742.2</c:v>
                </c:pt>
                <c:pt idx="30">
                  <c:v>1816.8</c:v>
                </c:pt>
                <c:pt idx="31">
                  <c:v>1892.7</c:v>
                </c:pt>
                <c:pt idx="32">
                  <c:v>1969.9</c:v>
                </c:pt>
                <c:pt idx="33">
                  <c:v>2048.4</c:v>
                </c:pt>
                <c:pt idx="34">
                  <c:v>2128.1999999999998</c:v>
                </c:pt>
                <c:pt idx="35">
                  <c:v>2209.4</c:v>
                </c:pt>
                <c:pt idx="36">
                  <c:v>2291.9</c:v>
                </c:pt>
                <c:pt idx="37">
                  <c:v>2375.9</c:v>
                </c:pt>
                <c:pt idx="38">
                  <c:v>2461.3000000000002</c:v>
                </c:pt>
                <c:pt idx="39">
                  <c:v>2548.1</c:v>
                </c:pt>
                <c:pt idx="40">
                  <c:v>2636.5</c:v>
                </c:pt>
                <c:pt idx="41">
                  <c:v>2726.3</c:v>
                </c:pt>
                <c:pt idx="42">
                  <c:v>2817.6</c:v>
                </c:pt>
                <c:pt idx="43">
                  <c:v>2910.5</c:v>
                </c:pt>
                <c:pt idx="44">
                  <c:v>3005</c:v>
                </c:pt>
                <c:pt idx="45">
                  <c:v>3101.1</c:v>
                </c:pt>
                <c:pt idx="46">
                  <c:v>3198.8</c:v>
                </c:pt>
                <c:pt idx="47">
                  <c:v>3298.2</c:v>
                </c:pt>
                <c:pt idx="48">
                  <c:v>3399.3</c:v>
                </c:pt>
                <c:pt idx="49">
                  <c:v>3502</c:v>
                </c:pt>
                <c:pt idx="50">
                  <c:v>3606.6</c:v>
                </c:pt>
                <c:pt idx="51">
                  <c:v>3712.9</c:v>
                </c:pt>
                <c:pt idx="52">
                  <c:v>3821</c:v>
                </c:pt>
                <c:pt idx="53">
                  <c:v>3931</c:v>
                </c:pt>
                <c:pt idx="54">
                  <c:v>4042.8</c:v>
                </c:pt>
                <c:pt idx="55">
                  <c:v>4156.5</c:v>
                </c:pt>
                <c:pt idx="56">
                  <c:v>4272.2</c:v>
                </c:pt>
                <c:pt idx="57">
                  <c:v>4389.8</c:v>
                </c:pt>
                <c:pt idx="58">
                  <c:v>4509.3999999999996</c:v>
                </c:pt>
                <c:pt idx="59">
                  <c:v>4631.1000000000004</c:v>
                </c:pt>
                <c:pt idx="60">
                  <c:v>4754.8</c:v>
                </c:pt>
                <c:pt idx="61">
                  <c:v>4880.6000000000004</c:v>
                </c:pt>
                <c:pt idx="62">
                  <c:v>5008.6000000000004</c:v>
                </c:pt>
                <c:pt idx="63">
                  <c:v>5138.8</c:v>
                </c:pt>
                <c:pt idx="64">
                  <c:v>5271.1</c:v>
                </c:pt>
                <c:pt idx="65">
                  <c:v>5405.7</c:v>
                </c:pt>
                <c:pt idx="66">
                  <c:v>5542.6</c:v>
                </c:pt>
                <c:pt idx="67">
                  <c:v>5681.9</c:v>
                </c:pt>
                <c:pt idx="68">
                  <c:v>5823.5</c:v>
                </c:pt>
                <c:pt idx="69">
                  <c:v>5967.5</c:v>
                </c:pt>
                <c:pt idx="70">
                  <c:v>6113.9</c:v>
                </c:pt>
                <c:pt idx="71">
                  <c:v>6262.8</c:v>
                </c:pt>
                <c:pt idx="72">
                  <c:v>6414.3</c:v>
                </c:pt>
                <c:pt idx="73">
                  <c:v>6568.3</c:v>
                </c:pt>
                <c:pt idx="74">
                  <c:v>6725</c:v>
                </c:pt>
                <c:pt idx="75">
                  <c:v>6884.3</c:v>
                </c:pt>
                <c:pt idx="76">
                  <c:v>7046.4</c:v>
                </c:pt>
                <c:pt idx="77">
                  <c:v>7211.2</c:v>
                </c:pt>
                <c:pt idx="78">
                  <c:v>7378.7</c:v>
                </c:pt>
                <c:pt idx="79">
                  <c:v>7549.2</c:v>
                </c:pt>
                <c:pt idx="80">
                  <c:v>7722.5</c:v>
                </c:pt>
                <c:pt idx="81">
                  <c:v>7898.8</c:v>
                </c:pt>
                <c:pt idx="82">
                  <c:v>8078.1</c:v>
                </c:pt>
                <c:pt idx="83">
                  <c:v>8260.4</c:v>
                </c:pt>
                <c:pt idx="84">
                  <c:v>8445.7999999999993</c:v>
                </c:pt>
                <c:pt idx="85">
                  <c:v>8634.4</c:v>
                </c:pt>
                <c:pt idx="86">
                  <c:v>8826.2000000000007</c:v>
                </c:pt>
                <c:pt idx="87">
                  <c:v>9021.2000000000007</c:v>
                </c:pt>
                <c:pt idx="88">
                  <c:v>9219.6</c:v>
                </c:pt>
                <c:pt idx="89">
                  <c:v>9421.2999999999993</c:v>
                </c:pt>
                <c:pt idx="90">
                  <c:v>9626.5</c:v>
                </c:pt>
                <c:pt idx="91">
                  <c:v>9835.1</c:v>
                </c:pt>
                <c:pt idx="92">
                  <c:v>10047.299999999999</c:v>
                </c:pt>
                <c:pt idx="93">
                  <c:v>10263.200000000001</c:v>
                </c:pt>
                <c:pt idx="94">
                  <c:v>10482.6</c:v>
                </c:pt>
                <c:pt idx="95">
                  <c:v>10705.8</c:v>
                </c:pt>
                <c:pt idx="96">
                  <c:v>10932.8</c:v>
                </c:pt>
                <c:pt idx="97">
                  <c:v>11163.7</c:v>
                </c:pt>
                <c:pt idx="98">
                  <c:v>11398.5</c:v>
                </c:pt>
                <c:pt idx="99">
                  <c:v>11637.2</c:v>
                </c:pt>
                <c:pt idx="100">
                  <c:v>11880.1</c:v>
                </c:pt>
                <c:pt idx="101">
                  <c:v>12127</c:v>
                </c:pt>
                <c:pt idx="102">
                  <c:v>12378.2</c:v>
                </c:pt>
                <c:pt idx="103">
                  <c:v>12633.6</c:v>
                </c:pt>
                <c:pt idx="104">
                  <c:v>12893.4</c:v>
                </c:pt>
                <c:pt idx="105">
                  <c:v>13157.6</c:v>
                </c:pt>
                <c:pt idx="106">
                  <c:v>13426.3</c:v>
                </c:pt>
                <c:pt idx="107">
                  <c:v>13699.5</c:v>
                </c:pt>
                <c:pt idx="108">
                  <c:v>13977.4</c:v>
                </c:pt>
                <c:pt idx="109">
                  <c:v>14260</c:v>
                </c:pt>
                <c:pt idx="110">
                  <c:v>14547.4</c:v>
                </c:pt>
                <c:pt idx="111">
                  <c:v>14839.8</c:v>
                </c:pt>
                <c:pt idx="112">
                  <c:v>15137</c:v>
                </c:pt>
                <c:pt idx="113">
                  <c:v>15439.4</c:v>
                </c:pt>
                <c:pt idx="114">
                  <c:v>15746.8</c:v>
                </c:pt>
                <c:pt idx="115">
                  <c:v>16059.5</c:v>
                </c:pt>
                <c:pt idx="116">
                  <c:v>16377.5</c:v>
                </c:pt>
                <c:pt idx="117">
                  <c:v>16701</c:v>
                </c:pt>
                <c:pt idx="118">
                  <c:v>17029.900000000001</c:v>
                </c:pt>
                <c:pt idx="119">
                  <c:v>17364.400000000001</c:v>
                </c:pt>
                <c:pt idx="120">
                  <c:v>17704.599999999999</c:v>
                </c:pt>
                <c:pt idx="121">
                  <c:v>18050.599999999999</c:v>
                </c:pt>
                <c:pt idx="122">
                  <c:v>18402.400000000001</c:v>
                </c:pt>
                <c:pt idx="123">
                  <c:v>18760.2</c:v>
                </c:pt>
                <c:pt idx="124">
                  <c:v>19124.2</c:v>
                </c:pt>
                <c:pt idx="125">
                  <c:v>19494.3</c:v>
                </c:pt>
                <c:pt idx="126">
                  <c:v>19870.7</c:v>
                </c:pt>
                <c:pt idx="127">
                  <c:v>20253.5</c:v>
                </c:pt>
                <c:pt idx="128">
                  <c:v>20642.8</c:v>
                </c:pt>
                <c:pt idx="129">
                  <c:v>21038.7</c:v>
                </c:pt>
                <c:pt idx="130">
                  <c:v>21441.4</c:v>
                </c:pt>
                <c:pt idx="131">
                  <c:v>21850.9</c:v>
                </c:pt>
                <c:pt idx="132">
                  <c:v>22267.4</c:v>
                </c:pt>
                <c:pt idx="133">
                  <c:v>22690.9</c:v>
                </c:pt>
                <c:pt idx="134">
                  <c:v>23121.599999999999</c:v>
                </c:pt>
                <c:pt idx="135">
                  <c:v>23559.7</c:v>
                </c:pt>
                <c:pt idx="136">
                  <c:v>24005.200000000001</c:v>
                </c:pt>
                <c:pt idx="137">
                  <c:v>24458.3</c:v>
                </c:pt>
                <c:pt idx="138">
                  <c:v>24919.1</c:v>
                </c:pt>
                <c:pt idx="139">
                  <c:v>25387.7</c:v>
                </c:pt>
                <c:pt idx="140">
                  <c:v>25864.3</c:v>
                </c:pt>
                <c:pt idx="141">
                  <c:v>26349</c:v>
                </c:pt>
                <c:pt idx="142">
                  <c:v>26842</c:v>
                </c:pt>
                <c:pt idx="143">
                  <c:v>27343.3</c:v>
                </c:pt>
                <c:pt idx="144">
                  <c:v>27853.1</c:v>
                </c:pt>
                <c:pt idx="145">
                  <c:v>28371.599999999999</c:v>
                </c:pt>
                <c:pt idx="146">
                  <c:v>28898.9</c:v>
                </c:pt>
                <c:pt idx="147">
                  <c:v>29435.200000000001</c:v>
                </c:pt>
                <c:pt idx="148">
                  <c:v>29980.6</c:v>
                </c:pt>
                <c:pt idx="149">
                  <c:v>30535.3</c:v>
                </c:pt>
                <c:pt idx="150">
                  <c:v>31099.4</c:v>
                </c:pt>
                <c:pt idx="151">
                  <c:v>31673.1</c:v>
                </c:pt>
                <c:pt idx="152">
                  <c:v>32256.5</c:v>
                </c:pt>
                <c:pt idx="153">
                  <c:v>32849.9</c:v>
                </c:pt>
                <c:pt idx="154">
                  <c:v>33453.300000000003</c:v>
                </c:pt>
                <c:pt idx="155">
                  <c:v>34067</c:v>
                </c:pt>
                <c:pt idx="156">
                  <c:v>34691.199999999997</c:v>
                </c:pt>
                <c:pt idx="157">
                  <c:v>35325.9</c:v>
                </c:pt>
                <c:pt idx="158">
                  <c:v>35971.4</c:v>
                </c:pt>
                <c:pt idx="159">
                  <c:v>36628</c:v>
                </c:pt>
                <c:pt idx="160">
                  <c:v>37295.599999999999</c:v>
                </c:pt>
                <c:pt idx="161">
                  <c:v>37974.699999999997</c:v>
                </c:pt>
                <c:pt idx="162">
                  <c:v>38665.199999999997</c:v>
                </c:pt>
                <c:pt idx="163">
                  <c:v>39367.5</c:v>
                </c:pt>
                <c:pt idx="164">
                  <c:v>40081.800000000003</c:v>
                </c:pt>
                <c:pt idx="165">
                  <c:v>40808.199999999997</c:v>
                </c:pt>
                <c:pt idx="166">
                  <c:v>41546.9</c:v>
                </c:pt>
                <c:pt idx="167">
                  <c:v>42298.2</c:v>
                </c:pt>
                <c:pt idx="168">
                  <c:v>43062.3</c:v>
                </c:pt>
                <c:pt idx="169">
                  <c:v>43839.3</c:v>
                </c:pt>
                <c:pt idx="170">
                  <c:v>44629.599999999999</c:v>
                </c:pt>
                <c:pt idx="171">
                  <c:v>45433.3</c:v>
                </c:pt>
                <c:pt idx="172">
                  <c:v>46250.7</c:v>
                </c:pt>
                <c:pt idx="173">
                  <c:v>47081.9</c:v>
                </c:pt>
                <c:pt idx="174">
                  <c:v>47927.3</c:v>
                </c:pt>
                <c:pt idx="175">
                  <c:v>48787.1</c:v>
                </c:pt>
                <c:pt idx="176">
                  <c:v>49661.5</c:v>
                </c:pt>
                <c:pt idx="177">
                  <c:v>50550.7</c:v>
                </c:pt>
                <c:pt idx="178">
                  <c:v>51455.1</c:v>
                </c:pt>
                <c:pt idx="179">
                  <c:v>52374.8</c:v>
                </c:pt>
                <c:pt idx="180">
                  <c:v>53310.2</c:v>
                </c:pt>
                <c:pt idx="181">
                  <c:v>54261.5</c:v>
                </c:pt>
                <c:pt idx="182">
                  <c:v>55228.9</c:v>
                </c:pt>
                <c:pt idx="183">
                  <c:v>56212.800000000003</c:v>
                </c:pt>
                <c:pt idx="184">
                  <c:v>57213.4</c:v>
                </c:pt>
                <c:pt idx="185">
                  <c:v>58231.1</c:v>
                </c:pt>
                <c:pt idx="186">
                  <c:v>59266</c:v>
                </c:pt>
                <c:pt idx="187">
                  <c:v>60318.5</c:v>
                </c:pt>
                <c:pt idx="188">
                  <c:v>61388.9</c:v>
                </c:pt>
                <c:pt idx="189">
                  <c:v>62477.5</c:v>
                </c:pt>
                <c:pt idx="190">
                  <c:v>63584.6</c:v>
                </c:pt>
                <c:pt idx="191">
                  <c:v>64710.6</c:v>
                </c:pt>
                <c:pt idx="192">
                  <c:v>65855.7</c:v>
                </c:pt>
                <c:pt idx="193">
                  <c:v>67020.2</c:v>
                </c:pt>
                <c:pt idx="194">
                  <c:v>68204.600000000006</c:v>
                </c:pt>
                <c:pt idx="195">
                  <c:v>69409</c:v>
                </c:pt>
                <c:pt idx="196">
                  <c:v>70634</c:v>
                </c:pt>
                <c:pt idx="197">
                  <c:v>71879.8</c:v>
                </c:pt>
                <c:pt idx="198">
                  <c:v>73146.7</c:v>
                </c:pt>
                <c:pt idx="199">
                  <c:v>74435.199999999997</c:v>
                </c:pt>
                <c:pt idx="200">
                  <c:v>75745.600000000006</c:v>
                </c:pt>
                <c:pt idx="201">
                  <c:v>77078.3</c:v>
                </c:pt>
                <c:pt idx="202">
                  <c:v>78433.600000000006</c:v>
                </c:pt>
                <c:pt idx="203">
                  <c:v>79812</c:v>
                </c:pt>
                <c:pt idx="204">
                  <c:v>81213.8</c:v>
                </c:pt>
                <c:pt idx="205">
                  <c:v>82639.399999999994</c:v>
                </c:pt>
                <c:pt idx="206">
                  <c:v>84089.3</c:v>
                </c:pt>
                <c:pt idx="207">
                  <c:v>85563.8</c:v>
                </c:pt>
                <c:pt idx="208">
                  <c:v>87063.4</c:v>
                </c:pt>
                <c:pt idx="209">
                  <c:v>88588.5</c:v>
                </c:pt>
                <c:pt idx="210">
                  <c:v>90139.5</c:v>
                </c:pt>
                <c:pt idx="211">
                  <c:v>91716.800000000003</c:v>
                </c:pt>
                <c:pt idx="212">
                  <c:v>93321</c:v>
                </c:pt>
                <c:pt idx="213">
                  <c:v>94952.5</c:v>
                </c:pt>
                <c:pt idx="214">
                  <c:v>96611.7</c:v>
                </c:pt>
                <c:pt idx="215">
                  <c:v>98299.1</c:v>
                </c:pt>
                <c:pt idx="216">
                  <c:v>100015.2</c:v>
                </c:pt>
                <c:pt idx="217">
                  <c:v>101760.4</c:v>
                </c:pt>
                <c:pt idx="218">
                  <c:v>103535.4</c:v>
                </c:pt>
                <c:pt idx="219">
                  <c:v>105340.5</c:v>
                </c:pt>
                <c:pt idx="220">
                  <c:v>107176.2</c:v>
                </c:pt>
                <c:pt idx="221">
                  <c:v>109043.2</c:v>
                </c:pt>
                <c:pt idx="222">
                  <c:v>110942</c:v>
                </c:pt>
                <c:pt idx="223">
                  <c:v>112873</c:v>
                </c:pt>
                <c:pt idx="224">
                  <c:v>114836.8</c:v>
                </c:pt>
                <c:pt idx="225">
                  <c:v>116834.1</c:v>
                </c:pt>
                <c:pt idx="226">
                  <c:v>118865.2</c:v>
                </c:pt>
                <c:pt idx="227">
                  <c:v>120930.9</c:v>
                </c:pt>
                <c:pt idx="228">
                  <c:v>123031.8</c:v>
                </c:pt>
                <c:pt idx="229">
                  <c:v>125168.3</c:v>
                </c:pt>
                <c:pt idx="230">
                  <c:v>127341.2</c:v>
                </c:pt>
                <c:pt idx="231">
                  <c:v>129551</c:v>
                </c:pt>
                <c:pt idx="232">
                  <c:v>131798.29999999999</c:v>
                </c:pt>
                <c:pt idx="233">
                  <c:v>134083.9</c:v>
                </c:pt>
                <c:pt idx="234">
                  <c:v>136408.29999999999</c:v>
                </c:pt>
                <c:pt idx="235">
                  <c:v>138772.29999999999</c:v>
                </c:pt>
                <c:pt idx="236">
                  <c:v>141176.4</c:v>
                </c:pt>
                <c:pt idx="237">
                  <c:v>143621.4</c:v>
                </c:pt>
                <c:pt idx="238">
                  <c:v>146108</c:v>
                </c:pt>
                <c:pt idx="239">
                  <c:v>148636.79999999999</c:v>
                </c:pt>
                <c:pt idx="240">
                  <c:v>148804.5</c:v>
                </c:pt>
                <c:pt idx="241">
                  <c:v>148972.29999999999</c:v>
                </c:pt>
                <c:pt idx="242">
                  <c:v>149140.29999999999</c:v>
                </c:pt>
                <c:pt idx="243">
                  <c:v>149308.5</c:v>
                </c:pt>
                <c:pt idx="244">
                  <c:v>149476.9</c:v>
                </c:pt>
                <c:pt idx="245">
                  <c:v>149645.5</c:v>
                </c:pt>
                <c:pt idx="246">
                  <c:v>149814.29999999999</c:v>
                </c:pt>
                <c:pt idx="247">
                  <c:v>149983.20000000001</c:v>
                </c:pt>
                <c:pt idx="248">
                  <c:v>150152.4</c:v>
                </c:pt>
                <c:pt idx="249">
                  <c:v>151676.4</c:v>
                </c:pt>
                <c:pt idx="250">
                  <c:v>151847.4</c:v>
                </c:pt>
                <c:pt idx="251">
                  <c:v>152018.70000000001</c:v>
                </c:pt>
                <c:pt idx="252">
                  <c:v>152190.1</c:v>
                </c:pt>
                <c:pt idx="253">
                  <c:v>152361.70000000001</c:v>
                </c:pt>
                <c:pt idx="254">
                  <c:v>152533.5</c:v>
                </c:pt>
                <c:pt idx="255">
                  <c:v>152705.5</c:v>
                </c:pt>
                <c:pt idx="256">
                  <c:v>152877.6</c:v>
                </c:pt>
                <c:pt idx="257">
                  <c:v>153050</c:v>
                </c:pt>
                <c:pt idx="258">
                  <c:v>153222.5</c:v>
                </c:pt>
                <c:pt idx="259">
                  <c:v>154777.29999999999</c:v>
                </c:pt>
                <c:pt idx="260">
                  <c:v>154951.70000000001</c:v>
                </c:pt>
                <c:pt idx="261">
                  <c:v>155126.39999999999</c:v>
                </c:pt>
                <c:pt idx="262">
                  <c:v>155301.29999999999</c:v>
                </c:pt>
                <c:pt idx="263">
                  <c:v>155476.29999999999</c:v>
                </c:pt>
                <c:pt idx="264">
                  <c:v>155651.6</c:v>
                </c:pt>
                <c:pt idx="265">
                  <c:v>155827</c:v>
                </c:pt>
                <c:pt idx="266">
                  <c:v>156002.70000000001</c:v>
                </c:pt>
                <c:pt idx="267">
                  <c:v>156178.5</c:v>
                </c:pt>
                <c:pt idx="268">
                  <c:v>156354.5</c:v>
                </c:pt>
                <c:pt idx="269">
                  <c:v>157940.6</c:v>
                </c:pt>
                <c:pt idx="270">
                  <c:v>158118.6</c:v>
                </c:pt>
                <c:pt idx="271">
                  <c:v>158296.79999999999</c:v>
                </c:pt>
                <c:pt idx="272">
                  <c:v>158475.20000000001</c:v>
                </c:pt>
                <c:pt idx="273">
                  <c:v>158653.70000000001</c:v>
                </c:pt>
                <c:pt idx="274">
                  <c:v>158832.5</c:v>
                </c:pt>
                <c:pt idx="275">
                  <c:v>159011.5</c:v>
                </c:pt>
                <c:pt idx="276">
                  <c:v>159190.70000000001</c:v>
                </c:pt>
                <c:pt idx="277">
                  <c:v>159370.1</c:v>
                </c:pt>
                <c:pt idx="278">
                  <c:v>159549.6</c:v>
                </c:pt>
                <c:pt idx="279">
                  <c:v>161167.6</c:v>
                </c:pt>
                <c:pt idx="280">
                  <c:v>161349.20000000001</c:v>
                </c:pt>
                <c:pt idx="281">
                  <c:v>161531</c:v>
                </c:pt>
                <c:pt idx="282">
                  <c:v>161713</c:v>
                </c:pt>
                <c:pt idx="283">
                  <c:v>161895.1</c:v>
                </c:pt>
                <c:pt idx="284">
                  <c:v>162077.5</c:v>
                </c:pt>
                <c:pt idx="285">
                  <c:v>162260.1</c:v>
                </c:pt>
                <c:pt idx="286">
                  <c:v>162442.9</c:v>
                </c:pt>
                <c:pt idx="287">
                  <c:v>162625.9</c:v>
                </c:pt>
                <c:pt idx="288">
                  <c:v>162809.1</c:v>
                </c:pt>
                <c:pt idx="289">
                  <c:v>164459.70000000001</c:v>
                </c:pt>
                <c:pt idx="290">
                  <c:v>164644.9</c:v>
                </c:pt>
                <c:pt idx="291">
                  <c:v>164830.29999999999</c:v>
                </c:pt>
                <c:pt idx="292">
                  <c:v>165016</c:v>
                </c:pt>
                <c:pt idx="293">
                  <c:v>165201.79999999999</c:v>
                </c:pt>
                <c:pt idx="294">
                  <c:v>165387.9</c:v>
                </c:pt>
                <c:pt idx="295">
                  <c:v>165574.20000000001</c:v>
                </c:pt>
                <c:pt idx="296">
                  <c:v>165760.6</c:v>
                </c:pt>
                <c:pt idx="297">
                  <c:v>165947.29999999999</c:v>
                </c:pt>
                <c:pt idx="298">
                  <c:v>166134.20000000001</c:v>
                </c:pt>
                <c:pt idx="299">
                  <c:v>167818</c:v>
                </c:pt>
                <c:pt idx="300">
                  <c:v>168007</c:v>
                </c:pt>
                <c:pt idx="301">
                  <c:v>168196.2</c:v>
                </c:pt>
                <c:pt idx="302">
                  <c:v>168385.6</c:v>
                </c:pt>
                <c:pt idx="303">
                  <c:v>168575.2</c:v>
                </c:pt>
                <c:pt idx="304">
                  <c:v>168765</c:v>
                </c:pt>
                <c:pt idx="305">
                  <c:v>168955</c:v>
                </c:pt>
                <c:pt idx="306">
                  <c:v>169145.2</c:v>
                </c:pt>
                <c:pt idx="307">
                  <c:v>169335.6</c:v>
                </c:pt>
                <c:pt idx="308">
                  <c:v>169526.3</c:v>
                </c:pt>
                <c:pt idx="309">
                  <c:v>171244.1</c:v>
                </c:pt>
                <c:pt idx="310">
                  <c:v>171436.79999999999</c:v>
                </c:pt>
                <c:pt idx="311">
                  <c:v>171629.8</c:v>
                </c:pt>
                <c:pt idx="312">
                  <c:v>171823</c:v>
                </c:pt>
                <c:pt idx="313">
                  <c:v>172016.4</c:v>
                </c:pt>
                <c:pt idx="314">
                  <c:v>172210.1</c:v>
                </c:pt>
                <c:pt idx="315">
                  <c:v>172403.9</c:v>
                </c:pt>
                <c:pt idx="316">
                  <c:v>172598</c:v>
                </c:pt>
                <c:pt idx="317">
                  <c:v>172792.2</c:v>
                </c:pt>
                <c:pt idx="318">
                  <c:v>172986.7</c:v>
                </c:pt>
                <c:pt idx="319">
                  <c:v>174739.1</c:v>
                </c:pt>
                <c:pt idx="320">
                  <c:v>174935.8</c:v>
                </c:pt>
                <c:pt idx="321">
                  <c:v>175132.6</c:v>
                </c:pt>
                <c:pt idx="322">
                  <c:v>175329.7</c:v>
                </c:pt>
                <c:pt idx="323">
                  <c:v>175527</c:v>
                </c:pt>
                <c:pt idx="324">
                  <c:v>175724.6</c:v>
                </c:pt>
                <c:pt idx="325">
                  <c:v>175922.3</c:v>
                </c:pt>
                <c:pt idx="326">
                  <c:v>176120.3</c:v>
                </c:pt>
                <c:pt idx="327">
                  <c:v>176318.5</c:v>
                </c:pt>
                <c:pt idx="328">
                  <c:v>176516.9</c:v>
                </c:pt>
                <c:pt idx="329">
                  <c:v>178304.5</c:v>
                </c:pt>
                <c:pt idx="330">
                  <c:v>178505.2</c:v>
                </c:pt>
                <c:pt idx="331">
                  <c:v>178706</c:v>
                </c:pt>
                <c:pt idx="332">
                  <c:v>178907.1</c:v>
                </c:pt>
                <c:pt idx="333">
                  <c:v>179108.3</c:v>
                </c:pt>
                <c:pt idx="334">
                  <c:v>179309.9</c:v>
                </c:pt>
                <c:pt idx="335">
                  <c:v>179511.6</c:v>
                </c:pt>
                <c:pt idx="336">
                  <c:v>179713.5</c:v>
                </c:pt>
                <c:pt idx="337">
                  <c:v>179915.7</c:v>
                </c:pt>
                <c:pt idx="338">
                  <c:v>180118.1</c:v>
                </c:pt>
                <c:pt idx="339">
                  <c:v>181941.8</c:v>
                </c:pt>
                <c:pt idx="340">
                  <c:v>182146.5</c:v>
                </c:pt>
                <c:pt idx="341">
                  <c:v>182351.4</c:v>
                </c:pt>
                <c:pt idx="342">
                  <c:v>182556.5</c:v>
                </c:pt>
                <c:pt idx="343">
                  <c:v>182761.8</c:v>
                </c:pt>
                <c:pt idx="344">
                  <c:v>182967.4</c:v>
                </c:pt>
                <c:pt idx="345">
                  <c:v>183173.2</c:v>
                </c:pt>
                <c:pt idx="346">
                  <c:v>183379.20000000001</c:v>
                </c:pt>
                <c:pt idx="347">
                  <c:v>183585.5</c:v>
                </c:pt>
                <c:pt idx="348">
                  <c:v>183791.9</c:v>
                </c:pt>
                <c:pt idx="349">
                  <c:v>185652.4</c:v>
                </c:pt>
                <c:pt idx="350">
                  <c:v>185861.1</c:v>
                </c:pt>
                <c:pt idx="351">
                  <c:v>186070.2</c:v>
                </c:pt>
                <c:pt idx="352">
                  <c:v>186279.4</c:v>
                </c:pt>
                <c:pt idx="353">
                  <c:v>186488.9</c:v>
                </c:pt>
                <c:pt idx="354">
                  <c:v>186698.6</c:v>
                </c:pt>
                <c:pt idx="355">
                  <c:v>186908.5</c:v>
                </c:pt>
                <c:pt idx="356">
                  <c:v>187118.7</c:v>
                </c:pt>
                <c:pt idx="357">
                  <c:v>187329.1</c:v>
                </c:pt>
                <c:pt idx="358">
                  <c:v>187539.8</c:v>
                </c:pt>
                <c:pt idx="359">
                  <c:v>189437.7</c:v>
                </c:pt>
                <c:pt idx="360">
                  <c:v>189650.6</c:v>
                </c:pt>
                <c:pt idx="361">
                  <c:v>189863.9</c:v>
                </c:pt>
                <c:pt idx="362">
                  <c:v>190077.3</c:v>
                </c:pt>
                <c:pt idx="363">
                  <c:v>190291</c:v>
                </c:pt>
                <c:pt idx="364">
                  <c:v>190505</c:v>
                </c:pt>
                <c:pt idx="365">
                  <c:v>190719.1</c:v>
                </c:pt>
                <c:pt idx="366">
                  <c:v>190933.5</c:v>
                </c:pt>
                <c:pt idx="367">
                  <c:v>191148.2</c:v>
                </c:pt>
                <c:pt idx="368">
                  <c:v>191363.1</c:v>
                </c:pt>
                <c:pt idx="369">
                  <c:v>193299.20000000001</c:v>
                </c:pt>
                <c:pt idx="370">
                  <c:v>193516.5</c:v>
                </c:pt>
                <c:pt idx="371">
                  <c:v>193734</c:v>
                </c:pt>
                <c:pt idx="372">
                  <c:v>193951.8</c:v>
                </c:pt>
                <c:pt idx="373">
                  <c:v>194169.8</c:v>
                </c:pt>
                <c:pt idx="374">
                  <c:v>194388</c:v>
                </c:pt>
                <c:pt idx="375">
                  <c:v>194606.5</c:v>
                </c:pt>
                <c:pt idx="376">
                  <c:v>194825.2</c:v>
                </c:pt>
                <c:pt idx="377">
                  <c:v>195044.2</c:v>
                </c:pt>
                <c:pt idx="378">
                  <c:v>195263.4</c:v>
                </c:pt>
                <c:pt idx="379">
                  <c:v>197238.5</c:v>
                </c:pt>
                <c:pt idx="380">
                  <c:v>197460.2</c:v>
                </c:pt>
                <c:pt idx="381">
                  <c:v>197682.1</c:v>
                </c:pt>
                <c:pt idx="382">
                  <c:v>197904.2</c:v>
                </c:pt>
                <c:pt idx="383">
                  <c:v>198126.6</c:v>
                </c:pt>
                <c:pt idx="384">
                  <c:v>198349.3</c:v>
                </c:pt>
                <c:pt idx="385">
                  <c:v>198572.2</c:v>
                </c:pt>
                <c:pt idx="386">
                  <c:v>198795.3</c:v>
                </c:pt>
                <c:pt idx="387">
                  <c:v>199018.7</c:v>
                </c:pt>
                <c:pt idx="388">
                  <c:v>199242.3</c:v>
                </c:pt>
                <c:pt idx="389">
                  <c:v>201257.2</c:v>
                </c:pt>
                <c:pt idx="390">
                  <c:v>201483.4</c:v>
                </c:pt>
                <c:pt idx="391">
                  <c:v>201709.7</c:v>
                </c:pt>
                <c:pt idx="392">
                  <c:v>201936.4</c:v>
                </c:pt>
                <c:pt idx="393">
                  <c:v>202163.20000000001</c:v>
                </c:pt>
                <c:pt idx="394">
                  <c:v>202390.39999999999</c:v>
                </c:pt>
                <c:pt idx="395">
                  <c:v>202617.7</c:v>
                </c:pt>
                <c:pt idx="396">
                  <c:v>202845.4</c:v>
                </c:pt>
                <c:pt idx="397">
                  <c:v>203073.2</c:v>
                </c:pt>
                <c:pt idx="398">
                  <c:v>203301.4</c:v>
                </c:pt>
                <c:pt idx="399">
                  <c:v>205356.9</c:v>
                </c:pt>
                <c:pt idx="400">
                  <c:v>205587.6</c:v>
                </c:pt>
                <c:pt idx="401">
                  <c:v>205818.5</c:v>
                </c:pt>
                <c:pt idx="402">
                  <c:v>206049.7</c:v>
                </c:pt>
                <c:pt idx="403">
                  <c:v>206281.1</c:v>
                </c:pt>
                <c:pt idx="404">
                  <c:v>206512.8</c:v>
                </c:pt>
                <c:pt idx="405">
                  <c:v>206744.8</c:v>
                </c:pt>
                <c:pt idx="406">
                  <c:v>206977</c:v>
                </c:pt>
                <c:pt idx="407">
                  <c:v>207209.5</c:v>
                </c:pt>
                <c:pt idx="408">
                  <c:v>207442.2</c:v>
                </c:pt>
                <c:pt idx="409">
                  <c:v>209539.1</c:v>
                </c:pt>
                <c:pt idx="410">
                  <c:v>209774.5</c:v>
                </c:pt>
                <c:pt idx="411">
                  <c:v>210010</c:v>
                </c:pt>
                <c:pt idx="412">
                  <c:v>210245.9</c:v>
                </c:pt>
                <c:pt idx="413">
                  <c:v>210482</c:v>
                </c:pt>
                <c:pt idx="414">
                  <c:v>210718.4</c:v>
                </c:pt>
                <c:pt idx="415">
                  <c:v>210955</c:v>
                </c:pt>
                <c:pt idx="416">
                  <c:v>211191.9</c:v>
                </c:pt>
                <c:pt idx="417">
                  <c:v>211429.1</c:v>
                </c:pt>
                <c:pt idx="418">
                  <c:v>211666.5</c:v>
                </c:pt>
                <c:pt idx="419">
                  <c:v>213805.6</c:v>
                </c:pt>
                <c:pt idx="420">
                  <c:v>214045.7</c:v>
                </c:pt>
                <c:pt idx="421">
                  <c:v>214286</c:v>
                </c:pt>
                <c:pt idx="422">
                  <c:v>214526.6</c:v>
                </c:pt>
                <c:pt idx="423">
                  <c:v>214767.5</c:v>
                </c:pt>
                <c:pt idx="424">
                  <c:v>215008.6</c:v>
                </c:pt>
                <c:pt idx="425">
                  <c:v>215250</c:v>
                </c:pt>
                <c:pt idx="426">
                  <c:v>215491.7</c:v>
                </c:pt>
                <c:pt idx="427">
                  <c:v>215733.6</c:v>
                </c:pt>
                <c:pt idx="428">
                  <c:v>215975.8</c:v>
                </c:pt>
                <c:pt idx="429">
                  <c:v>218158.1</c:v>
                </c:pt>
                <c:pt idx="430">
                  <c:v>218403</c:v>
                </c:pt>
                <c:pt idx="431">
                  <c:v>218648.2</c:v>
                </c:pt>
                <c:pt idx="432">
                  <c:v>218893.6</c:v>
                </c:pt>
                <c:pt idx="433">
                  <c:v>219139.3</c:v>
                </c:pt>
                <c:pt idx="434">
                  <c:v>219385.3</c:v>
                </c:pt>
                <c:pt idx="435">
                  <c:v>219631.6</c:v>
                </c:pt>
                <c:pt idx="436">
                  <c:v>219878.1</c:v>
                </c:pt>
                <c:pt idx="437">
                  <c:v>220124.9</c:v>
                </c:pt>
                <c:pt idx="438">
                  <c:v>220372</c:v>
                </c:pt>
                <c:pt idx="439">
                  <c:v>222598.2</c:v>
                </c:pt>
                <c:pt idx="440">
                  <c:v>222848</c:v>
                </c:pt>
                <c:pt idx="441">
                  <c:v>223098.1</c:v>
                </c:pt>
                <c:pt idx="442">
                  <c:v>223348.5</c:v>
                </c:pt>
                <c:pt idx="443">
                  <c:v>223599.2</c:v>
                </c:pt>
                <c:pt idx="444">
                  <c:v>223850.1</c:v>
                </c:pt>
                <c:pt idx="445">
                  <c:v>224101.4</c:v>
                </c:pt>
                <c:pt idx="446">
                  <c:v>224352.9</c:v>
                </c:pt>
                <c:pt idx="447">
                  <c:v>224604.6</c:v>
                </c:pt>
                <c:pt idx="448">
                  <c:v>224856.7</c:v>
                </c:pt>
                <c:pt idx="449">
                  <c:v>227127.8</c:v>
                </c:pt>
                <c:pt idx="450">
                  <c:v>227382.6</c:v>
                </c:pt>
                <c:pt idx="451">
                  <c:v>227637.8</c:v>
                </c:pt>
                <c:pt idx="452">
                  <c:v>227893.2</c:v>
                </c:pt>
                <c:pt idx="453">
                  <c:v>228148.9</c:v>
                </c:pt>
                <c:pt idx="454">
                  <c:v>228404.9</c:v>
                </c:pt>
                <c:pt idx="455">
                  <c:v>228661.2</c:v>
                </c:pt>
                <c:pt idx="456">
                  <c:v>228917.8</c:v>
                </c:pt>
                <c:pt idx="457">
                  <c:v>229174.6</c:v>
                </c:pt>
                <c:pt idx="458">
                  <c:v>229431.8</c:v>
                </c:pt>
                <c:pt idx="459">
                  <c:v>231748.6</c:v>
                </c:pt>
                <c:pt idx="460">
                  <c:v>232008.6</c:v>
                </c:pt>
                <c:pt idx="461">
                  <c:v>232268.9</c:v>
                </c:pt>
                <c:pt idx="462">
                  <c:v>232529.5</c:v>
                </c:pt>
                <c:pt idx="463">
                  <c:v>232790.3</c:v>
                </c:pt>
                <c:pt idx="464">
                  <c:v>233051.5</c:v>
                </c:pt>
                <c:pt idx="465">
                  <c:v>233312.9</c:v>
                </c:pt>
                <c:pt idx="466">
                  <c:v>233574.7</c:v>
                </c:pt>
                <c:pt idx="467">
                  <c:v>233836.7</c:v>
                </c:pt>
                <c:pt idx="468">
                  <c:v>234099</c:v>
                </c:pt>
                <c:pt idx="469">
                  <c:v>236462.5</c:v>
                </c:pt>
                <c:pt idx="470">
                  <c:v>236727.7</c:v>
                </c:pt>
                <c:pt idx="471">
                  <c:v>236993.3</c:v>
                </c:pt>
                <c:pt idx="472">
                  <c:v>237259.1</c:v>
                </c:pt>
                <c:pt idx="473">
                  <c:v>237525.2</c:v>
                </c:pt>
                <c:pt idx="474">
                  <c:v>237791.6</c:v>
                </c:pt>
                <c:pt idx="475">
                  <c:v>238058.3</c:v>
                </c:pt>
                <c:pt idx="476">
                  <c:v>238325.3</c:v>
                </c:pt>
                <c:pt idx="477">
                  <c:v>238592.7</c:v>
                </c:pt>
                <c:pt idx="478">
                  <c:v>238860.3</c:v>
                </c:pt>
                <c:pt idx="479">
                  <c:v>241271.4</c:v>
                </c:pt>
                <c:pt idx="480">
                  <c:v>241541.9</c:v>
                </c:pt>
                <c:pt idx="481">
                  <c:v>241812.8</c:v>
                </c:pt>
                <c:pt idx="482">
                  <c:v>242084</c:v>
                </c:pt>
                <c:pt idx="483">
                  <c:v>242355.5</c:v>
                </c:pt>
                <c:pt idx="484">
                  <c:v>242627.3</c:v>
                </c:pt>
                <c:pt idx="485">
                  <c:v>242899.4</c:v>
                </c:pt>
                <c:pt idx="486">
                  <c:v>243171.7</c:v>
                </c:pt>
                <c:pt idx="487">
                  <c:v>243444.4</c:v>
                </c:pt>
                <c:pt idx="488">
                  <c:v>243717.4</c:v>
                </c:pt>
                <c:pt idx="489">
                  <c:v>246177.1</c:v>
                </c:pt>
                <c:pt idx="490">
                  <c:v>246453.1</c:v>
                </c:pt>
                <c:pt idx="491">
                  <c:v>246729.5</c:v>
                </c:pt>
                <c:pt idx="492">
                  <c:v>247006.1</c:v>
                </c:pt>
                <c:pt idx="493">
                  <c:v>247283.1</c:v>
                </c:pt>
                <c:pt idx="494">
                  <c:v>247560.3</c:v>
                </c:pt>
                <c:pt idx="495">
                  <c:v>247837.9</c:v>
                </c:pt>
                <c:pt idx="496">
                  <c:v>248115.8</c:v>
                </c:pt>
                <c:pt idx="497">
                  <c:v>248393.9</c:v>
                </c:pt>
                <c:pt idx="498">
                  <c:v>248672.4</c:v>
                </c:pt>
                <c:pt idx="499">
                  <c:v>251181.7</c:v>
                </c:pt>
                <c:pt idx="500">
                  <c:v>251463.3</c:v>
                </c:pt>
                <c:pt idx="501">
                  <c:v>251745.2</c:v>
                </c:pt>
                <c:pt idx="502">
                  <c:v>252027.4</c:v>
                </c:pt>
                <c:pt idx="503">
                  <c:v>252309.9</c:v>
                </c:pt>
                <c:pt idx="504">
                  <c:v>252592.7</c:v>
                </c:pt>
                <c:pt idx="505">
                  <c:v>252875.9</c:v>
                </c:pt>
                <c:pt idx="506">
                  <c:v>253159.4</c:v>
                </c:pt>
                <c:pt idx="507">
                  <c:v>253443.20000000001</c:v>
                </c:pt>
                <c:pt idx="508">
                  <c:v>253727.3</c:v>
                </c:pt>
                <c:pt idx="509">
                  <c:v>256287</c:v>
                </c:pt>
                <c:pt idx="510">
                  <c:v>256574.3</c:v>
                </c:pt>
                <c:pt idx="511">
                  <c:v>256861.9</c:v>
                </c:pt>
                <c:pt idx="512">
                  <c:v>257149.8</c:v>
                </c:pt>
                <c:pt idx="513">
                  <c:v>257438</c:v>
                </c:pt>
                <c:pt idx="514">
                  <c:v>257726.6</c:v>
                </c:pt>
                <c:pt idx="515">
                  <c:v>258015.4</c:v>
                </c:pt>
                <c:pt idx="516">
                  <c:v>258304.6</c:v>
                </c:pt>
                <c:pt idx="517">
                  <c:v>258594.1</c:v>
                </c:pt>
                <c:pt idx="518">
                  <c:v>258883.9</c:v>
                </c:pt>
                <c:pt idx="519">
                  <c:v>261495.3</c:v>
                </c:pt>
                <c:pt idx="520">
                  <c:v>261788.3</c:v>
                </c:pt>
                <c:pt idx="521">
                  <c:v>262081.7</c:v>
                </c:pt>
                <c:pt idx="522">
                  <c:v>262375.40000000002</c:v>
                </c:pt>
                <c:pt idx="523">
                  <c:v>262669.40000000002</c:v>
                </c:pt>
                <c:pt idx="524">
                  <c:v>262963.8</c:v>
                </c:pt>
                <c:pt idx="525">
                  <c:v>263258.5</c:v>
                </c:pt>
                <c:pt idx="526">
                  <c:v>263553.5</c:v>
                </c:pt>
                <c:pt idx="527">
                  <c:v>263848.8</c:v>
                </c:pt>
                <c:pt idx="528">
                  <c:v>264144.5</c:v>
                </c:pt>
                <c:pt idx="529">
                  <c:v>266808.40000000002</c:v>
                </c:pt>
                <c:pt idx="530">
                  <c:v>267107.40000000002</c:v>
                </c:pt>
                <c:pt idx="531">
                  <c:v>267406.7</c:v>
                </c:pt>
                <c:pt idx="532">
                  <c:v>267706.3</c:v>
                </c:pt>
                <c:pt idx="533">
                  <c:v>268006.2</c:v>
                </c:pt>
                <c:pt idx="534">
                  <c:v>268306.5</c:v>
                </c:pt>
                <c:pt idx="535">
                  <c:v>268607.09999999998</c:v>
                </c:pt>
                <c:pt idx="536">
                  <c:v>268908.09999999998</c:v>
                </c:pt>
                <c:pt idx="537">
                  <c:v>269209.40000000002</c:v>
                </c:pt>
                <c:pt idx="538">
                  <c:v>269511</c:v>
                </c:pt>
                <c:pt idx="539">
                  <c:v>272228.59999999998</c:v>
                </c:pt>
                <c:pt idx="540">
                  <c:v>272533.59999999998</c:v>
                </c:pt>
                <c:pt idx="541">
                  <c:v>272838.90000000002</c:v>
                </c:pt>
                <c:pt idx="542">
                  <c:v>273144.59999999998</c:v>
                </c:pt>
                <c:pt idx="543">
                  <c:v>273450.5</c:v>
                </c:pt>
                <c:pt idx="544">
                  <c:v>273756.90000000002</c:v>
                </c:pt>
                <c:pt idx="545">
                  <c:v>274063.59999999998</c:v>
                </c:pt>
                <c:pt idx="546">
                  <c:v>274370.59999999998</c:v>
                </c:pt>
                <c:pt idx="547">
                  <c:v>274677.90000000002</c:v>
                </c:pt>
                <c:pt idx="548">
                  <c:v>274985.59999999998</c:v>
                </c:pt>
                <c:pt idx="549">
                  <c:v>277758</c:v>
                </c:pt>
                <c:pt idx="550">
                  <c:v>278069.09999999998</c:v>
                </c:pt>
                <c:pt idx="551">
                  <c:v>278380.59999999998</c:v>
                </c:pt>
                <c:pt idx="552">
                  <c:v>278692.40000000002</c:v>
                </c:pt>
                <c:pt idx="553">
                  <c:v>279004.5</c:v>
                </c:pt>
                <c:pt idx="554">
                  <c:v>279317</c:v>
                </c:pt>
                <c:pt idx="555">
                  <c:v>279629.90000000002</c:v>
                </c:pt>
                <c:pt idx="556">
                  <c:v>279943.09999999998</c:v>
                </c:pt>
                <c:pt idx="557">
                  <c:v>280256.59999999998</c:v>
                </c:pt>
                <c:pt idx="558">
                  <c:v>280570.5</c:v>
                </c:pt>
                <c:pt idx="559">
                  <c:v>283398.7</c:v>
                </c:pt>
                <c:pt idx="560">
                  <c:v>283716.09999999998</c:v>
                </c:pt>
                <c:pt idx="561">
                  <c:v>284033.90000000002</c:v>
                </c:pt>
                <c:pt idx="562">
                  <c:v>284352</c:v>
                </c:pt>
                <c:pt idx="563">
                  <c:v>284670.40000000002</c:v>
                </c:pt>
                <c:pt idx="564">
                  <c:v>284989.2</c:v>
                </c:pt>
                <c:pt idx="565">
                  <c:v>285308.40000000002</c:v>
                </c:pt>
                <c:pt idx="566">
                  <c:v>285627.90000000002</c:v>
                </c:pt>
                <c:pt idx="567">
                  <c:v>285947.7</c:v>
                </c:pt>
                <c:pt idx="568">
                  <c:v>286268</c:v>
                </c:pt>
                <c:pt idx="569">
                  <c:v>289153.09999999998</c:v>
                </c:pt>
                <c:pt idx="570">
                  <c:v>289476.90000000002</c:v>
                </c:pt>
                <c:pt idx="571">
                  <c:v>289801.09999999998</c:v>
                </c:pt>
                <c:pt idx="572">
                  <c:v>290125.59999999998</c:v>
                </c:pt>
                <c:pt idx="573">
                  <c:v>290450.40000000002</c:v>
                </c:pt>
                <c:pt idx="574">
                  <c:v>290775.59999999998</c:v>
                </c:pt>
                <c:pt idx="575">
                  <c:v>291101.2</c:v>
                </c:pt>
                <c:pt idx="576">
                  <c:v>291427.20000000001</c:v>
                </c:pt>
                <c:pt idx="577">
                  <c:v>291753.5</c:v>
                </c:pt>
                <c:pt idx="578">
                  <c:v>292080.2</c:v>
                </c:pt>
                <c:pt idx="579">
                  <c:v>295023.5</c:v>
                </c:pt>
                <c:pt idx="580">
                  <c:v>295353.8</c:v>
                </c:pt>
                <c:pt idx="581">
                  <c:v>295684.40000000002</c:v>
                </c:pt>
                <c:pt idx="582">
                  <c:v>296015.5</c:v>
                </c:pt>
                <c:pt idx="583">
                  <c:v>296346.90000000002</c:v>
                </c:pt>
                <c:pt idx="584">
                  <c:v>296678.7</c:v>
                </c:pt>
                <c:pt idx="585">
                  <c:v>297010.8</c:v>
                </c:pt>
                <c:pt idx="586">
                  <c:v>297343.3</c:v>
                </c:pt>
                <c:pt idx="587">
                  <c:v>297676.2</c:v>
                </c:pt>
                <c:pt idx="588">
                  <c:v>298009.40000000002</c:v>
                </c:pt>
                <c:pt idx="589">
                  <c:v>301012</c:v>
                </c:pt>
                <c:pt idx="590">
                  <c:v>301349</c:v>
                </c:pt>
                <c:pt idx="591">
                  <c:v>301686.3</c:v>
                </c:pt>
                <c:pt idx="592">
                  <c:v>302024</c:v>
                </c:pt>
                <c:pt idx="593">
                  <c:v>302362.09999999998</c:v>
                </c:pt>
                <c:pt idx="594">
                  <c:v>302700.59999999998</c:v>
                </c:pt>
                <c:pt idx="595">
                  <c:v>303039.40000000002</c:v>
                </c:pt>
                <c:pt idx="596">
                  <c:v>303378.59999999998</c:v>
                </c:pt>
                <c:pt idx="597">
                  <c:v>303718.2</c:v>
                </c:pt>
                <c:pt idx="598">
                  <c:v>304058.2</c:v>
                </c:pt>
                <c:pt idx="599">
                  <c:v>307121.2</c:v>
                </c:pt>
                <c:pt idx="600">
                  <c:v>307465</c:v>
                </c:pt>
                <c:pt idx="601">
                  <c:v>307809.09999999998</c:v>
                </c:pt>
                <c:pt idx="602">
                  <c:v>308153.59999999998</c:v>
                </c:pt>
                <c:pt idx="603">
                  <c:v>308498.5</c:v>
                </c:pt>
                <c:pt idx="604">
                  <c:v>308843.8</c:v>
                </c:pt>
                <c:pt idx="605">
                  <c:v>309189.5</c:v>
                </c:pt>
                <c:pt idx="606">
                  <c:v>309535.5</c:v>
                </c:pt>
                <c:pt idx="607">
                  <c:v>309881.90000000002</c:v>
                </c:pt>
                <c:pt idx="608">
                  <c:v>310228.7</c:v>
                </c:pt>
                <c:pt idx="609">
                  <c:v>313353.5</c:v>
                </c:pt>
                <c:pt idx="610">
                  <c:v>313704.2</c:v>
                </c:pt>
                <c:pt idx="611">
                  <c:v>314055.3</c:v>
                </c:pt>
                <c:pt idx="612">
                  <c:v>314406.7</c:v>
                </c:pt>
                <c:pt idx="613">
                  <c:v>314758.59999999998</c:v>
                </c:pt>
                <c:pt idx="614">
                  <c:v>315110.8</c:v>
                </c:pt>
                <c:pt idx="615">
                  <c:v>315463.40000000002</c:v>
                </c:pt>
                <c:pt idx="616">
                  <c:v>315816.40000000002</c:v>
                </c:pt>
                <c:pt idx="617">
                  <c:v>316169.8</c:v>
                </c:pt>
                <c:pt idx="618">
                  <c:v>316523.59999999998</c:v>
                </c:pt>
                <c:pt idx="619">
                  <c:v>319711.40000000002</c:v>
                </c:pt>
                <c:pt idx="620">
                  <c:v>320069.09999999998</c:v>
                </c:pt>
                <c:pt idx="621">
                  <c:v>320427.2</c:v>
                </c:pt>
                <c:pt idx="622">
                  <c:v>320785.8</c:v>
                </c:pt>
                <c:pt idx="623">
                  <c:v>321144.7</c:v>
                </c:pt>
                <c:pt idx="624">
                  <c:v>321504</c:v>
                </c:pt>
                <c:pt idx="625">
                  <c:v>321863.7</c:v>
                </c:pt>
                <c:pt idx="626">
                  <c:v>322223.90000000002</c:v>
                </c:pt>
                <c:pt idx="627">
                  <c:v>322584.40000000002</c:v>
                </c:pt>
                <c:pt idx="628">
                  <c:v>322945.3</c:v>
                </c:pt>
                <c:pt idx="629">
                  <c:v>326197.3</c:v>
                </c:pt>
                <c:pt idx="630">
                  <c:v>326562.2</c:v>
                </c:pt>
                <c:pt idx="631">
                  <c:v>326927.59999999998</c:v>
                </c:pt>
                <c:pt idx="632">
                  <c:v>327293.3</c:v>
                </c:pt>
                <c:pt idx="633">
                  <c:v>327659.5</c:v>
                </c:pt>
                <c:pt idx="634">
                  <c:v>328026</c:v>
                </c:pt>
                <c:pt idx="635">
                  <c:v>328393</c:v>
                </c:pt>
                <c:pt idx="636">
                  <c:v>328760.40000000002</c:v>
                </c:pt>
                <c:pt idx="637">
                  <c:v>329128.2</c:v>
                </c:pt>
                <c:pt idx="638">
                  <c:v>329496.40000000002</c:v>
                </c:pt>
                <c:pt idx="639">
                  <c:v>332813.8</c:v>
                </c:pt>
                <c:pt idx="640">
                  <c:v>333186.09999999998</c:v>
                </c:pt>
                <c:pt idx="641">
                  <c:v>333558.8</c:v>
                </c:pt>
                <c:pt idx="642">
                  <c:v>333932</c:v>
                </c:pt>
                <c:pt idx="643">
                  <c:v>334305.5</c:v>
                </c:pt>
                <c:pt idx="644">
                  <c:v>334679.5</c:v>
                </c:pt>
                <c:pt idx="645">
                  <c:v>335053.8</c:v>
                </c:pt>
                <c:pt idx="646">
                  <c:v>335428.59999999998</c:v>
                </c:pt>
                <c:pt idx="647">
                  <c:v>335803.8</c:v>
                </c:pt>
                <c:pt idx="648">
                  <c:v>336179.4</c:v>
                </c:pt>
                <c:pt idx="649">
                  <c:v>339563.7</c:v>
                </c:pt>
                <c:pt idx="650">
                  <c:v>339943.5</c:v>
                </c:pt>
                <c:pt idx="651">
                  <c:v>340323.7</c:v>
                </c:pt>
                <c:pt idx="652">
                  <c:v>340704.4</c:v>
                </c:pt>
                <c:pt idx="653">
                  <c:v>341085.4</c:v>
                </c:pt>
                <c:pt idx="654">
                  <c:v>341466.9</c:v>
                </c:pt>
                <c:pt idx="655">
                  <c:v>341848.8</c:v>
                </c:pt>
                <c:pt idx="656">
                  <c:v>342231.1</c:v>
                </c:pt>
                <c:pt idx="657">
                  <c:v>342613.9</c:v>
                </c:pt>
                <c:pt idx="658">
                  <c:v>342997.1</c:v>
                </c:pt>
                <c:pt idx="659">
                  <c:v>346449.6</c:v>
                </c:pt>
                <c:pt idx="660">
                  <c:v>346837</c:v>
                </c:pt>
                <c:pt idx="661">
                  <c:v>347224.9</c:v>
                </c:pt>
                <c:pt idx="662">
                  <c:v>347613.2</c:v>
                </c:pt>
                <c:pt idx="663">
                  <c:v>348001.9</c:v>
                </c:pt>
                <c:pt idx="664">
                  <c:v>348391.1</c:v>
                </c:pt>
                <c:pt idx="665">
                  <c:v>348780.7</c:v>
                </c:pt>
                <c:pt idx="666">
                  <c:v>349170.7</c:v>
                </c:pt>
                <c:pt idx="667">
                  <c:v>349561.2</c:v>
                </c:pt>
                <c:pt idx="668">
                  <c:v>349952.1</c:v>
                </c:pt>
                <c:pt idx="669">
                  <c:v>353474.1</c:v>
                </c:pt>
                <c:pt idx="670">
                  <c:v>353869.4</c:v>
                </c:pt>
                <c:pt idx="671">
                  <c:v>354265</c:v>
                </c:pt>
                <c:pt idx="672">
                  <c:v>354661.2</c:v>
                </c:pt>
                <c:pt idx="673">
                  <c:v>355057.7</c:v>
                </c:pt>
                <c:pt idx="674">
                  <c:v>355454.7</c:v>
                </c:pt>
                <c:pt idx="675">
                  <c:v>355852.2</c:v>
                </c:pt>
                <c:pt idx="676">
                  <c:v>356250.1</c:v>
                </c:pt>
                <c:pt idx="677">
                  <c:v>356648.4</c:v>
                </c:pt>
                <c:pt idx="678">
                  <c:v>357047.2</c:v>
                </c:pt>
                <c:pt idx="679">
                  <c:v>360640.2</c:v>
                </c:pt>
                <c:pt idx="680">
                  <c:v>361043.4</c:v>
                </c:pt>
                <c:pt idx="681">
                  <c:v>361447</c:v>
                </c:pt>
                <c:pt idx="682">
                  <c:v>361851.1</c:v>
                </c:pt>
                <c:pt idx="683">
                  <c:v>362255.7</c:v>
                </c:pt>
                <c:pt idx="684">
                  <c:v>362660.7</c:v>
                </c:pt>
                <c:pt idx="685">
                  <c:v>363066.2</c:v>
                </c:pt>
                <c:pt idx="686">
                  <c:v>363472.1</c:v>
                </c:pt>
                <c:pt idx="687">
                  <c:v>363878.40000000002</c:v>
                </c:pt>
                <c:pt idx="688">
                  <c:v>364285.2</c:v>
                </c:pt>
                <c:pt idx="689">
                  <c:v>367950.6</c:v>
                </c:pt>
                <c:pt idx="690">
                  <c:v>368361.9</c:v>
                </c:pt>
                <c:pt idx="691">
                  <c:v>368773.7</c:v>
                </c:pt>
                <c:pt idx="692">
                  <c:v>369186</c:v>
                </c:pt>
                <c:pt idx="693">
                  <c:v>369598.7</c:v>
                </c:pt>
                <c:pt idx="694">
                  <c:v>370011.8</c:v>
                </c:pt>
                <c:pt idx="695">
                  <c:v>370425.5</c:v>
                </c:pt>
                <c:pt idx="696">
                  <c:v>370839.5</c:v>
                </c:pt>
                <c:pt idx="697">
                  <c:v>371254.1</c:v>
                </c:pt>
                <c:pt idx="698">
                  <c:v>371669.1</c:v>
                </c:pt>
                <c:pt idx="699">
                  <c:v>375408.3</c:v>
                </c:pt>
                <c:pt idx="700">
                  <c:v>375827.9</c:v>
                </c:pt>
                <c:pt idx="701">
                  <c:v>376248</c:v>
                </c:pt>
                <c:pt idx="702">
                  <c:v>376668.5</c:v>
                </c:pt>
                <c:pt idx="703">
                  <c:v>377089.6</c:v>
                </c:pt>
                <c:pt idx="704">
                  <c:v>377511</c:v>
                </c:pt>
                <c:pt idx="705">
                  <c:v>377933</c:v>
                </c:pt>
                <c:pt idx="706">
                  <c:v>378355.4</c:v>
                </c:pt>
                <c:pt idx="707">
                  <c:v>378778.3</c:v>
                </c:pt>
                <c:pt idx="708">
                  <c:v>379201.7</c:v>
                </c:pt>
                <c:pt idx="709">
                  <c:v>383016.2</c:v>
                </c:pt>
                <c:pt idx="710">
                  <c:v>383444.3</c:v>
                </c:pt>
                <c:pt idx="711">
                  <c:v>383872.8</c:v>
                </c:pt>
                <c:pt idx="712">
                  <c:v>384301.9</c:v>
                </c:pt>
                <c:pt idx="713">
                  <c:v>384731.4</c:v>
                </c:pt>
                <c:pt idx="714">
                  <c:v>385161.3</c:v>
                </c:pt>
                <c:pt idx="715">
                  <c:v>385591.8</c:v>
                </c:pt>
                <c:pt idx="716">
                  <c:v>386022.7</c:v>
                </c:pt>
                <c:pt idx="717">
                  <c:v>386454.1</c:v>
                </c:pt>
                <c:pt idx="718">
                  <c:v>386886</c:v>
                </c:pt>
                <c:pt idx="719">
                  <c:v>390777.4</c:v>
                </c:pt>
                <c:pt idx="720">
                  <c:v>391214.1</c:v>
                </c:pt>
                <c:pt idx="721">
                  <c:v>391651.3</c:v>
                </c:pt>
                <c:pt idx="722">
                  <c:v>392088.9</c:v>
                </c:pt>
                <c:pt idx="723">
                  <c:v>392527.1</c:v>
                </c:pt>
                <c:pt idx="724">
                  <c:v>392965.7</c:v>
                </c:pt>
                <c:pt idx="725">
                  <c:v>393404.9</c:v>
                </c:pt>
                <c:pt idx="726">
                  <c:v>393844.5</c:v>
                </c:pt>
                <c:pt idx="727">
                  <c:v>394284.6</c:v>
                </c:pt>
                <c:pt idx="728">
                  <c:v>394725.2</c:v>
                </c:pt>
                <c:pt idx="729">
                  <c:v>398694.9</c:v>
                </c:pt>
                <c:pt idx="730">
                  <c:v>399140.4</c:v>
                </c:pt>
                <c:pt idx="731">
                  <c:v>399586.4</c:v>
                </c:pt>
                <c:pt idx="732">
                  <c:v>400032.9</c:v>
                </c:pt>
                <c:pt idx="733">
                  <c:v>400479.9</c:v>
                </c:pt>
                <c:pt idx="734">
                  <c:v>400927.4</c:v>
                </c:pt>
                <c:pt idx="735">
                  <c:v>401375.3</c:v>
                </c:pt>
                <c:pt idx="736">
                  <c:v>401823.8</c:v>
                </c:pt>
                <c:pt idx="737">
                  <c:v>402272.8</c:v>
                </c:pt>
                <c:pt idx="738">
                  <c:v>402722.3</c:v>
                </c:pt>
                <c:pt idx="739">
                  <c:v>406772</c:v>
                </c:pt>
                <c:pt idx="740">
                  <c:v>407226.4</c:v>
                </c:pt>
                <c:pt idx="741">
                  <c:v>407681.4</c:v>
                </c:pt>
                <c:pt idx="742">
                  <c:v>408136.9</c:v>
                </c:pt>
                <c:pt idx="743">
                  <c:v>408592.9</c:v>
                </c:pt>
                <c:pt idx="744">
                  <c:v>409049.4</c:v>
                </c:pt>
                <c:pt idx="745">
                  <c:v>409506.4</c:v>
                </c:pt>
                <c:pt idx="746">
                  <c:v>409963.9</c:v>
                </c:pt>
                <c:pt idx="747">
                  <c:v>410421.9</c:v>
                </c:pt>
                <c:pt idx="748">
                  <c:v>410880.4</c:v>
                </c:pt>
                <c:pt idx="749">
                  <c:v>415011.7</c:v>
                </c:pt>
                <c:pt idx="750">
                  <c:v>415475.3</c:v>
                </c:pt>
                <c:pt idx="751">
                  <c:v>415939.5</c:v>
                </c:pt>
                <c:pt idx="752">
                  <c:v>416404.1</c:v>
                </c:pt>
                <c:pt idx="753">
                  <c:v>416869.3</c:v>
                </c:pt>
                <c:pt idx="754">
                  <c:v>417335</c:v>
                </c:pt>
                <c:pt idx="755">
                  <c:v>417801.2</c:v>
                </c:pt>
                <c:pt idx="756">
                  <c:v>418267.9</c:v>
                </c:pt>
                <c:pt idx="757">
                  <c:v>418735.2</c:v>
                </c:pt>
                <c:pt idx="758">
                  <c:v>419202.9</c:v>
                </c:pt>
                <c:pt idx="759">
                  <c:v>423417.5</c:v>
                </c:pt>
                <c:pt idx="760">
                  <c:v>423890.4</c:v>
                </c:pt>
                <c:pt idx="761">
                  <c:v>424363.9</c:v>
                </c:pt>
                <c:pt idx="762">
                  <c:v>424837.9</c:v>
                </c:pt>
                <c:pt idx="763">
                  <c:v>425312.5</c:v>
                </c:pt>
                <c:pt idx="764">
                  <c:v>425787.5</c:v>
                </c:pt>
                <c:pt idx="765">
                  <c:v>426263.1</c:v>
                </c:pt>
                <c:pt idx="766">
                  <c:v>426739.3</c:v>
                </c:pt>
                <c:pt idx="767">
                  <c:v>427215.9</c:v>
                </c:pt>
                <c:pt idx="768">
                  <c:v>427693.1</c:v>
                </c:pt>
                <c:pt idx="769">
                  <c:v>431992.5</c:v>
                </c:pt>
                <c:pt idx="770">
                  <c:v>432475</c:v>
                </c:pt>
                <c:pt idx="771">
                  <c:v>432958.1</c:v>
                </c:pt>
                <c:pt idx="772">
                  <c:v>433441.6</c:v>
                </c:pt>
                <c:pt idx="773">
                  <c:v>433925.7</c:v>
                </c:pt>
                <c:pt idx="774">
                  <c:v>434410.4</c:v>
                </c:pt>
                <c:pt idx="775">
                  <c:v>434895.5</c:v>
                </c:pt>
                <c:pt idx="776">
                  <c:v>435381.3</c:v>
                </c:pt>
                <c:pt idx="777">
                  <c:v>435867.5</c:v>
                </c:pt>
                <c:pt idx="778">
                  <c:v>436354.3</c:v>
                </c:pt>
                <c:pt idx="779">
                  <c:v>440740.4</c:v>
                </c:pt>
                <c:pt idx="780">
                  <c:v>441232.6</c:v>
                </c:pt>
                <c:pt idx="781">
                  <c:v>441725.3</c:v>
                </c:pt>
                <c:pt idx="782">
                  <c:v>442218.6</c:v>
                </c:pt>
                <c:pt idx="783">
                  <c:v>442712.5</c:v>
                </c:pt>
                <c:pt idx="784">
                  <c:v>443206.9</c:v>
                </c:pt>
                <c:pt idx="785">
                  <c:v>443701.8</c:v>
                </c:pt>
                <c:pt idx="786">
                  <c:v>444197.3</c:v>
                </c:pt>
                <c:pt idx="787">
                  <c:v>444693.4</c:v>
                </c:pt>
                <c:pt idx="788">
                  <c:v>445190</c:v>
                </c:pt>
                <c:pt idx="789">
                  <c:v>449664.4</c:v>
                </c:pt>
                <c:pt idx="790">
                  <c:v>450166.5</c:v>
                </c:pt>
                <c:pt idx="791">
                  <c:v>450669.2</c:v>
                </c:pt>
                <c:pt idx="792">
                  <c:v>451172.5</c:v>
                </c:pt>
                <c:pt idx="793">
                  <c:v>451676.3</c:v>
                </c:pt>
                <c:pt idx="794">
                  <c:v>452180.6</c:v>
                </c:pt>
                <c:pt idx="795">
                  <c:v>452685.5</c:v>
                </c:pt>
                <c:pt idx="796">
                  <c:v>453191</c:v>
                </c:pt>
                <c:pt idx="797">
                  <c:v>453697.1</c:v>
                </c:pt>
                <c:pt idx="798">
                  <c:v>454203.7</c:v>
                </c:pt>
                <c:pt idx="799">
                  <c:v>458768.2</c:v>
                </c:pt>
                <c:pt idx="800">
                  <c:v>459280.5</c:v>
                </c:pt>
                <c:pt idx="801">
                  <c:v>459793.3</c:v>
                </c:pt>
                <c:pt idx="802">
                  <c:v>460306.7</c:v>
                </c:pt>
                <c:pt idx="803">
                  <c:v>460820.6</c:v>
                </c:pt>
                <c:pt idx="804">
                  <c:v>461335.1</c:v>
                </c:pt>
                <c:pt idx="805">
                  <c:v>461850.2</c:v>
                </c:pt>
                <c:pt idx="806">
                  <c:v>462365.9</c:v>
                </c:pt>
                <c:pt idx="807">
                  <c:v>462882.1</c:v>
                </c:pt>
                <c:pt idx="808">
                  <c:v>463398.9</c:v>
                </c:pt>
                <c:pt idx="809">
                  <c:v>468055.4</c:v>
                </c:pt>
                <c:pt idx="810">
                  <c:v>468578</c:v>
                </c:pt>
                <c:pt idx="811">
                  <c:v>469101.1</c:v>
                </c:pt>
                <c:pt idx="812">
                  <c:v>469624.9</c:v>
                </c:pt>
                <c:pt idx="813">
                  <c:v>470149.2</c:v>
                </c:pt>
                <c:pt idx="814">
                  <c:v>470674</c:v>
                </c:pt>
                <c:pt idx="815">
                  <c:v>471199.5</c:v>
                </c:pt>
                <c:pt idx="816">
                  <c:v>471725.6</c:v>
                </c:pt>
                <c:pt idx="817">
                  <c:v>472252.2</c:v>
                </c:pt>
                <c:pt idx="818">
                  <c:v>472779.4</c:v>
                </c:pt>
                <c:pt idx="819">
                  <c:v>477529.7</c:v>
                </c:pt>
                <c:pt idx="820">
                  <c:v>478062.8</c:v>
                </c:pt>
                <c:pt idx="821">
                  <c:v>478596.5</c:v>
                </c:pt>
                <c:pt idx="822">
                  <c:v>479130.8</c:v>
                </c:pt>
                <c:pt idx="823">
                  <c:v>479665.6</c:v>
                </c:pt>
                <c:pt idx="824">
                  <c:v>480201.1</c:v>
                </c:pt>
                <c:pt idx="825">
                  <c:v>480737.2</c:v>
                </c:pt>
                <c:pt idx="826">
                  <c:v>481273.8</c:v>
                </c:pt>
                <c:pt idx="827">
                  <c:v>481811.1</c:v>
                </c:pt>
                <c:pt idx="828">
                  <c:v>482348.9</c:v>
                </c:pt>
                <c:pt idx="829">
                  <c:v>487194.9</c:v>
                </c:pt>
                <c:pt idx="830">
                  <c:v>487738.7</c:v>
                </c:pt>
                <c:pt idx="831">
                  <c:v>488283.2</c:v>
                </c:pt>
                <c:pt idx="832">
                  <c:v>488828.2</c:v>
                </c:pt>
                <c:pt idx="833">
                  <c:v>489373.8</c:v>
                </c:pt>
                <c:pt idx="834">
                  <c:v>489920.1</c:v>
                </c:pt>
                <c:pt idx="835">
                  <c:v>490466.9</c:v>
                </c:pt>
                <c:pt idx="836">
                  <c:v>491014.40000000002</c:v>
                </c:pt>
                <c:pt idx="837">
                  <c:v>491562.5</c:v>
                </c:pt>
                <c:pt idx="838">
                  <c:v>492111.2</c:v>
                </c:pt>
                <c:pt idx="839">
                  <c:v>497054.8</c:v>
                </c:pt>
                <c:pt idx="840">
                  <c:v>497609.6</c:v>
                </c:pt>
                <c:pt idx="841">
                  <c:v>498165</c:v>
                </c:pt>
                <c:pt idx="842">
                  <c:v>498721</c:v>
                </c:pt>
                <c:pt idx="843">
                  <c:v>499277.6</c:v>
                </c:pt>
                <c:pt idx="844">
                  <c:v>499834.9</c:v>
                </c:pt>
                <c:pt idx="845">
                  <c:v>500392.7</c:v>
                </c:pt>
                <c:pt idx="846">
                  <c:v>500951.2</c:v>
                </c:pt>
                <c:pt idx="847">
                  <c:v>501510.3</c:v>
                </c:pt>
                <c:pt idx="848">
                  <c:v>502070.1</c:v>
                </c:pt>
                <c:pt idx="849">
                  <c:v>507113.3</c:v>
                </c:pt>
                <c:pt idx="850">
                  <c:v>507679.2</c:v>
                </c:pt>
                <c:pt idx="851">
                  <c:v>508245.8</c:v>
                </c:pt>
                <c:pt idx="852">
                  <c:v>508813</c:v>
                </c:pt>
                <c:pt idx="853">
                  <c:v>509380.9</c:v>
                </c:pt>
                <c:pt idx="854">
                  <c:v>509949.4</c:v>
                </c:pt>
                <c:pt idx="855">
                  <c:v>510518.5</c:v>
                </c:pt>
                <c:pt idx="856">
                  <c:v>511088.2</c:v>
                </c:pt>
                <c:pt idx="857">
                  <c:v>511658.6</c:v>
                </c:pt>
                <c:pt idx="858">
                  <c:v>512229.6</c:v>
                </c:pt>
                <c:pt idx="859">
                  <c:v>517374.4</c:v>
                </c:pt>
                <c:pt idx="860">
                  <c:v>517951.8</c:v>
                </c:pt>
                <c:pt idx="861">
                  <c:v>518529.8</c:v>
                </c:pt>
                <c:pt idx="862">
                  <c:v>519108.4</c:v>
                </c:pt>
                <c:pt idx="863">
                  <c:v>519687.7</c:v>
                </c:pt>
                <c:pt idx="864">
                  <c:v>520267.6</c:v>
                </c:pt>
                <c:pt idx="865">
                  <c:v>520848.2</c:v>
                </c:pt>
                <c:pt idx="866">
                  <c:v>521429.4</c:v>
                </c:pt>
                <c:pt idx="867">
                  <c:v>522011.3</c:v>
                </c:pt>
                <c:pt idx="868">
                  <c:v>522593.8</c:v>
                </c:pt>
                <c:pt idx="869">
                  <c:v>527842.19999999995</c:v>
                </c:pt>
                <c:pt idx="870">
                  <c:v>528431.19999999995</c:v>
                </c:pt>
                <c:pt idx="871">
                  <c:v>529020.9</c:v>
                </c:pt>
                <c:pt idx="872">
                  <c:v>529611.19999999995</c:v>
                </c:pt>
                <c:pt idx="873">
                  <c:v>530202.1</c:v>
                </c:pt>
                <c:pt idx="874">
                  <c:v>530793.69999999995</c:v>
                </c:pt>
                <c:pt idx="875">
                  <c:v>531386</c:v>
                </c:pt>
                <c:pt idx="876">
                  <c:v>531978.9</c:v>
                </c:pt>
                <c:pt idx="877">
                  <c:v>532572.5</c:v>
                </c:pt>
                <c:pt idx="878">
                  <c:v>533166.80000000005</c:v>
                </c:pt>
                <c:pt idx="879">
                  <c:v>538520.9</c:v>
                </c:pt>
                <c:pt idx="880">
                  <c:v>539121.80000000005</c:v>
                </c:pt>
                <c:pt idx="881">
                  <c:v>539723.30000000005</c:v>
                </c:pt>
                <c:pt idx="882">
                  <c:v>540325.5</c:v>
                </c:pt>
                <c:pt idx="883">
                  <c:v>540928.4</c:v>
                </c:pt>
                <c:pt idx="884">
                  <c:v>541531.9</c:v>
                </c:pt>
                <c:pt idx="885">
                  <c:v>542136.1</c:v>
                </c:pt>
                <c:pt idx="886">
                  <c:v>542741</c:v>
                </c:pt>
                <c:pt idx="887">
                  <c:v>543346.5</c:v>
                </c:pt>
                <c:pt idx="888">
                  <c:v>543952.80000000005</c:v>
                </c:pt>
                <c:pt idx="889">
                  <c:v>549414.80000000005</c:v>
                </c:pt>
                <c:pt idx="890">
                  <c:v>550027.69999999995</c:v>
                </c:pt>
                <c:pt idx="891">
                  <c:v>550641.4</c:v>
                </c:pt>
                <c:pt idx="892">
                  <c:v>551255.69999999995</c:v>
                </c:pt>
                <c:pt idx="893">
                  <c:v>551870.69999999995</c:v>
                </c:pt>
                <c:pt idx="894">
                  <c:v>552486.40000000002</c:v>
                </c:pt>
                <c:pt idx="895">
                  <c:v>553102.80000000005</c:v>
                </c:pt>
                <c:pt idx="896">
                  <c:v>553719.80000000005</c:v>
                </c:pt>
                <c:pt idx="897">
                  <c:v>554337.6</c:v>
                </c:pt>
                <c:pt idx="898">
                  <c:v>554956</c:v>
                </c:pt>
                <c:pt idx="899">
                  <c:v>560528.1</c:v>
                </c:pt>
                <c:pt idx="900">
                  <c:v>561153.4</c:v>
                </c:pt>
                <c:pt idx="901">
                  <c:v>561779.4</c:v>
                </c:pt>
                <c:pt idx="902">
                  <c:v>562406.1</c:v>
                </c:pt>
                <c:pt idx="903">
                  <c:v>563033.5</c:v>
                </c:pt>
                <c:pt idx="904">
                  <c:v>563661.6</c:v>
                </c:pt>
                <c:pt idx="905">
                  <c:v>564290.4</c:v>
                </c:pt>
                <c:pt idx="906">
                  <c:v>564919.9</c:v>
                </c:pt>
                <c:pt idx="907">
                  <c:v>565550</c:v>
                </c:pt>
                <c:pt idx="908">
                  <c:v>566180.9</c:v>
                </c:pt>
                <c:pt idx="909">
                  <c:v>571865.19999999995</c:v>
                </c:pt>
                <c:pt idx="910">
                  <c:v>572503.1</c:v>
                </c:pt>
                <c:pt idx="911">
                  <c:v>573141.80000000005</c:v>
                </c:pt>
                <c:pt idx="912">
                  <c:v>573781.1</c:v>
                </c:pt>
                <c:pt idx="913">
                  <c:v>574421.1</c:v>
                </c:pt>
                <c:pt idx="914">
                  <c:v>575061.9</c:v>
                </c:pt>
                <c:pt idx="915">
                  <c:v>575703.30000000005</c:v>
                </c:pt>
                <c:pt idx="916">
                  <c:v>576345.5</c:v>
                </c:pt>
                <c:pt idx="917">
                  <c:v>576988.4</c:v>
                </c:pt>
                <c:pt idx="918">
                  <c:v>577632</c:v>
                </c:pt>
                <c:pt idx="919">
                  <c:v>583430.80000000005</c:v>
                </c:pt>
                <c:pt idx="920">
                  <c:v>584081.6</c:v>
                </c:pt>
                <c:pt idx="921">
                  <c:v>584733</c:v>
                </c:pt>
                <c:pt idx="922">
                  <c:v>585385.19999999995</c:v>
                </c:pt>
                <c:pt idx="923">
                  <c:v>586038.19999999995</c:v>
                </c:pt>
                <c:pt idx="924">
                  <c:v>586691.80000000005</c:v>
                </c:pt>
                <c:pt idx="925">
                  <c:v>587346.19999999995</c:v>
                </c:pt>
                <c:pt idx="926">
                  <c:v>588001.30000000005</c:v>
                </c:pt>
                <c:pt idx="927">
                  <c:v>588657.1</c:v>
                </c:pt>
                <c:pt idx="928">
                  <c:v>589313.69999999995</c:v>
                </c:pt>
                <c:pt idx="929">
                  <c:v>595229.30000000005</c:v>
                </c:pt>
                <c:pt idx="930">
                  <c:v>595893.19999999995</c:v>
                </c:pt>
                <c:pt idx="931">
                  <c:v>596557.80000000005</c:v>
                </c:pt>
                <c:pt idx="932">
                  <c:v>597223.19999999995</c:v>
                </c:pt>
                <c:pt idx="933">
                  <c:v>597889.19999999995</c:v>
                </c:pt>
                <c:pt idx="934">
                  <c:v>598556.1</c:v>
                </c:pt>
                <c:pt idx="935">
                  <c:v>599223.6</c:v>
                </c:pt>
                <c:pt idx="936">
                  <c:v>599891.9</c:v>
                </c:pt>
                <c:pt idx="937">
                  <c:v>600561</c:v>
                </c:pt>
                <c:pt idx="938">
                  <c:v>601230.80000000005</c:v>
                </c:pt>
                <c:pt idx="939">
                  <c:v>607265.6</c:v>
                </c:pt>
                <c:pt idx="940">
                  <c:v>607942.80000000005</c:v>
                </c:pt>
                <c:pt idx="941">
                  <c:v>608620.80000000005</c:v>
                </c:pt>
                <c:pt idx="942">
                  <c:v>609299.6</c:v>
                </c:pt>
                <c:pt idx="943">
                  <c:v>609979.1</c:v>
                </c:pt>
                <c:pt idx="944">
                  <c:v>610659.30000000005</c:v>
                </c:pt>
                <c:pt idx="945">
                  <c:v>611340.30000000005</c:v>
                </c:pt>
                <c:pt idx="946">
                  <c:v>612022.1</c:v>
                </c:pt>
                <c:pt idx="947">
                  <c:v>612704.6</c:v>
                </c:pt>
                <c:pt idx="948">
                  <c:v>613387.9</c:v>
                </c:pt>
                <c:pt idx="949">
                  <c:v>619544.30000000005</c:v>
                </c:pt>
                <c:pt idx="950">
                  <c:v>620235.19999999995</c:v>
                </c:pt>
                <c:pt idx="951">
                  <c:v>620926.80000000005</c:v>
                </c:pt>
                <c:pt idx="952">
                  <c:v>621619.19999999995</c:v>
                </c:pt>
                <c:pt idx="953">
                  <c:v>622312.4</c:v>
                </c:pt>
                <c:pt idx="954">
                  <c:v>623006.4</c:v>
                </c:pt>
                <c:pt idx="955">
                  <c:v>623701.1</c:v>
                </c:pt>
                <c:pt idx="956">
                  <c:v>624396.6</c:v>
                </c:pt>
                <c:pt idx="957">
                  <c:v>625092.9</c:v>
                </c:pt>
                <c:pt idx="958">
                  <c:v>625789.9</c:v>
                </c:pt>
                <c:pt idx="959">
                  <c:v>632070.30000000005</c:v>
                </c:pt>
                <c:pt idx="960">
                  <c:v>632775.1</c:v>
                </c:pt>
                <c:pt idx="961">
                  <c:v>633480.69999999995</c:v>
                </c:pt>
                <c:pt idx="962">
                  <c:v>634187.1</c:v>
                </c:pt>
                <c:pt idx="963">
                  <c:v>634894.19999999995</c:v>
                </c:pt>
                <c:pt idx="964">
                  <c:v>635602.19999999995</c:v>
                </c:pt>
                <c:pt idx="965">
                  <c:v>636310.9</c:v>
                </c:pt>
                <c:pt idx="966">
                  <c:v>637020.4</c:v>
                </c:pt>
                <c:pt idx="967">
                  <c:v>637730.69999999995</c:v>
                </c:pt>
                <c:pt idx="968">
                  <c:v>638441.80000000005</c:v>
                </c:pt>
                <c:pt idx="969">
                  <c:v>644848.69999999995</c:v>
                </c:pt>
                <c:pt idx="970">
                  <c:v>645567.69999999995</c:v>
                </c:pt>
                <c:pt idx="971">
                  <c:v>646287.5</c:v>
                </c:pt>
                <c:pt idx="972">
                  <c:v>647008.1</c:v>
                </c:pt>
                <c:pt idx="973">
                  <c:v>647729.5</c:v>
                </c:pt>
                <c:pt idx="974">
                  <c:v>648451.69999999995</c:v>
                </c:pt>
                <c:pt idx="975">
                  <c:v>649174.69999999995</c:v>
                </c:pt>
                <c:pt idx="976">
                  <c:v>649898.5</c:v>
                </c:pt>
                <c:pt idx="977">
                  <c:v>650623.1</c:v>
                </c:pt>
                <c:pt idx="978">
                  <c:v>651348.5</c:v>
                </c:pt>
                <c:pt idx="979">
                  <c:v>657884.5</c:v>
                </c:pt>
                <c:pt idx="980">
                  <c:v>658618</c:v>
                </c:pt>
                <c:pt idx="981">
                  <c:v>659352.30000000005</c:v>
                </c:pt>
                <c:pt idx="982">
                  <c:v>660087.4</c:v>
                </c:pt>
                <c:pt idx="983">
                  <c:v>660823.30000000005</c:v>
                </c:pt>
                <c:pt idx="984">
                  <c:v>661560.1</c:v>
                </c:pt>
                <c:pt idx="985">
                  <c:v>662297.59999999998</c:v>
                </c:pt>
                <c:pt idx="986">
                  <c:v>663036</c:v>
                </c:pt>
                <c:pt idx="987">
                  <c:v>663775.19999999995</c:v>
                </c:pt>
                <c:pt idx="988">
                  <c:v>664515.30000000005</c:v>
                </c:pt>
                <c:pt idx="989">
                  <c:v>671182.9</c:v>
                </c:pt>
                <c:pt idx="990">
                  <c:v>671931.2</c:v>
                </c:pt>
                <c:pt idx="991">
                  <c:v>672680.3</c:v>
                </c:pt>
                <c:pt idx="992">
                  <c:v>673430.2</c:v>
                </c:pt>
                <c:pt idx="993">
                  <c:v>674180.9</c:v>
                </c:pt>
                <c:pt idx="994">
                  <c:v>674932.5</c:v>
                </c:pt>
                <c:pt idx="995">
                  <c:v>675685</c:v>
                </c:pt>
                <c:pt idx="996">
                  <c:v>676438.2</c:v>
                </c:pt>
                <c:pt idx="997">
                  <c:v>677192.3</c:v>
                </c:pt>
                <c:pt idx="998">
                  <c:v>677947.3</c:v>
                </c:pt>
                <c:pt idx="999">
                  <c:v>684749.2</c:v>
                </c:pt>
                <c:pt idx="1000">
                  <c:v>685512.6</c:v>
                </c:pt>
                <c:pt idx="1001">
                  <c:v>686276.7</c:v>
                </c:pt>
                <c:pt idx="1002">
                  <c:v>687041.8</c:v>
                </c:pt>
                <c:pt idx="1003">
                  <c:v>687807.6</c:v>
                </c:pt>
                <c:pt idx="1004">
                  <c:v>688574.4</c:v>
                </c:pt>
                <c:pt idx="1005">
                  <c:v>689342</c:v>
                </c:pt>
                <c:pt idx="1006">
                  <c:v>690110.4</c:v>
                </c:pt>
                <c:pt idx="1007">
                  <c:v>690879.7</c:v>
                </c:pt>
                <c:pt idx="1008">
                  <c:v>691649.8</c:v>
                </c:pt>
                <c:pt idx="1009">
                  <c:v>698588.8</c:v>
                </c:pt>
                <c:pt idx="1010">
                  <c:v>699367.5</c:v>
                </c:pt>
                <c:pt idx="1011">
                  <c:v>700147.1</c:v>
                </c:pt>
                <c:pt idx="1012">
                  <c:v>700927.6</c:v>
                </c:pt>
                <c:pt idx="1013">
                  <c:v>701708.9</c:v>
                </c:pt>
                <c:pt idx="1014">
                  <c:v>702491</c:v>
                </c:pt>
                <c:pt idx="1015">
                  <c:v>703274.1</c:v>
                </c:pt>
                <c:pt idx="1016">
                  <c:v>704058</c:v>
                </c:pt>
                <c:pt idx="1017">
                  <c:v>704842.8</c:v>
                </c:pt>
                <c:pt idx="1018">
                  <c:v>705628.4</c:v>
                </c:pt>
                <c:pt idx="1019">
                  <c:v>712707.2</c:v>
                </c:pt>
                <c:pt idx="1020">
                  <c:v>713501.6</c:v>
                </c:pt>
                <c:pt idx="1021">
                  <c:v>714296.9</c:v>
                </c:pt>
                <c:pt idx="1022">
                  <c:v>715093.1</c:v>
                </c:pt>
                <c:pt idx="1023">
                  <c:v>715890.1</c:v>
                </c:pt>
                <c:pt idx="1024">
                  <c:v>716688.1</c:v>
                </c:pt>
                <c:pt idx="1025">
                  <c:v>717486.9</c:v>
                </c:pt>
                <c:pt idx="1026">
                  <c:v>718286.6</c:v>
                </c:pt>
                <c:pt idx="1027">
                  <c:v>719087.2</c:v>
                </c:pt>
                <c:pt idx="1028">
                  <c:v>719888.7</c:v>
                </c:pt>
                <c:pt idx="1029">
                  <c:v>727110</c:v>
                </c:pt>
                <c:pt idx="1030">
                  <c:v>727920.4</c:v>
                </c:pt>
                <c:pt idx="1031">
                  <c:v>728731.7</c:v>
                </c:pt>
                <c:pt idx="1032">
                  <c:v>729543.9</c:v>
                </c:pt>
                <c:pt idx="1033">
                  <c:v>730357.1</c:v>
                </c:pt>
                <c:pt idx="1034">
                  <c:v>731171.1</c:v>
                </c:pt>
                <c:pt idx="1035">
                  <c:v>731986</c:v>
                </c:pt>
                <c:pt idx="1036">
                  <c:v>732801.8</c:v>
                </c:pt>
                <c:pt idx="1037">
                  <c:v>733618.5</c:v>
                </c:pt>
                <c:pt idx="1038">
                  <c:v>734436.1</c:v>
                </c:pt>
                <c:pt idx="1039">
                  <c:v>741803</c:v>
                </c:pt>
                <c:pt idx="1040">
                  <c:v>742629.7</c:v>
                </c:pt>
                <c:pt idx="1041">
                  <c:v>743457.4</c:v>
                </c:pt>
                <c:pt idx="1042">
                  <c:v>744285.9</c:v>
                </c:pt>
                <c:pt idx="1043">
                  <c:v>745115.4</c:v>
                </c:pt>
                <c:pt idx="1044">
                  <c:v>745945.8</c:v>
                </c:pt>
                <c:pt idx="1045">
                  <c:v>746777.2</c:v>
                </c:pt>
                <c:pt idx="1046">
                  <c:v>747609.4</c:v>
                </c:pt>
                <c:pt idx="1047">
                  <c:v>748442.6</c:v>
                </c:pt>
                <c:pt idx="1048">
                  <c:v>749276.7</c:v>
                </c:pt>
                <c:pt idx="1049">
                  <c:v>756792</c:v>
                </c:pt>
                <c:pt idx="1050">
                  <c:v>757635.3</c:v>
                </c:pt>
                <c:pt idx="1051">
                  <c:v>758479.7</c:v>
                </c:pt>
                <c:pt idx="1052">
                  <c:v>759324.9</c:v>
                </c:pt>
                <c:pt idx="1053">
                  <c:v>760171.1</c:v>
                </c:pt>
                <c:pt idx="1054">
                  <c:v>761018.2</c:v>
                </c:pt>
                <c:pt idx="1055">
                  <c:v>761866.3</c:v>
                </c:pt>
                <c:pt idx="1056">
                  <c:v>762715.3</c:v>
                </c:pt>
                <c:pt idx="1057">
                  <c:v>763565.3</c:v>
                </c:pt>
                <c:pt idx="1058">
                  <c:v>764416.2</c:v>
                </c:pt>
                <c:pt idx="1059">
                  <c:v>772082.9</c:v>
                </c:pt>
                <c:pt idx="1060">
                  <c:v>772943.2</c:v>
                </c:pt>
                <c:pt idx="1061">
                  <c:v>773804.6</c:v>
                </c:pt>
                <c:pt idx="1062">
                  <c:v>774666.8</c:v>
                </c:pt>
                <c:pt idx="1063">
                  <c:v>775530.1</c:v>
                </c:pt>
                <c:pt idx="1064">
                  <c:v>776394.3</c:v>
                </c:pt>
                <c:pt idx="1065">
                  <c:v>777259.4</c:v>
                </c:pt>
                <c:pt idx="1066">
                  <c:v>778125.6</c:v>
                </c:pt>
                <c:pt idx="1067">
                  <c:v>778992.6</c:v>
                </c:pt>
                <c:pt idx="1068">
                  <c:v>779860.7</c:v>
                </c:pt>
                <c:pt idx="1069">
                  <c:v>787681.8</c:v>
                </c:pt>
                <c:pt idx="1070">
                  <c:v>788559.5</c:v>
                </c:pt>
                <c:pt idx="1071">
                  <c:v>789438.2</c:v>
                </c:pt>
                <c:pt idx="1072">
                  <c:v>790317.8</c:v>
                </c:pt>
                <c:pt idx="1073">
                  <c:v>791198.5</c:v>
                </c:pt>
                <c:pt idx="1074">
                  <c:v>792080.1</c:v>
                </c:pt>
                <c:pt idx="1075">
                  <c:v>792962.7</c:v>
                </c:pt>
                <c:pt idx="1076">
                  <c:v>793846.2</c:v>
                </c:pt>
                <c:pt idx="1077">
                  <c:v>794730.8</c:v>
                </c:pt>
                <c:pt idx="1078">
                  <c:v>795616.3</c:v>
                </c:pt>
                <c:pt idx="1079">
                  <c:v>803595</c:v>
                </c:pt>
                <c:pt idx="1080">
                  <c:v>804490.4</c:v>
                </c:pt>
                <c:pt idx="1081">
                  <c:v>805386.7</c:v>
                </c:pt>
                <c:pt idx="1082">
                  <c:v>806284.1</c:v>
                </c:pt>
                <c:pt idx="1083">
                  <c:v>807182.5</c:v>
                </c:pt>
                <c:pt idx="1084">
                  <c:v>808081.9</c:v>
                </c:pt>
                <c:pt idx="1085">
                  <c:v>808982.2</c:v>
                </c:pt>
                <c:pt idx="1086">
                  <c:v>809883.6</c:v>
                </c:pt>
                <c:pt idx="1087">
                  <c:v>810786</c:v>
                </c:pt>
                <c:pt idx="1088">
                  <c:v>811689.3</c:v>
                </c:pt>
                <c:pt idx="1089">
                  <c:v>819828.7</c:v>
                </c:pt>
                <c:pt idx="1090">
                  <c:v>820742.2</c:v>
                </c:pt>
                <c:pt idx="1091">
                  <c:v>821656.6</c:v>
                </c:pt>
                <c:pt idx="1092">
                  <c:v>822572</c:v>
                </c:pt>
                <c:pt idx="1093">
                  <c:v>823488.5</c:v>
                </c:pt>
                <c:pt idx="1094">
                  <c:v>824406</c:v>
                </c:pt>
                <c:pt idx="1095">
                  <c:v>825324.5</c:v>
                </c:pt>
                <c:pt idx="1096">
                  <c:v>826244</c:v>
                </c:pt>
                <c:pt idx="1097">
                  <c:v>827164.6</c:v>
                </c:pt>
                <c:pt idx="1098">
                  <c:v>828086.2</c:v>
                </c:pt>
                <c:pt idx="1099">
                  <c:v>836389.5</c:v>
                </c:pt>
                <c:pt idx="1100">
                  <c:v>837321.3</c:v>
                </c:pt>
                <c:pt idx="1101">
                  <c:v>838254.2</c:v>
                </c:pt>
                <c:pt idx="1102">
                  <c:v>839188.1</c:v>
                </c:pt>
                <c:pt idx="1103">
                  <c:v>840123</c:v>
                </c:pt>
                <c:pt idx="1104">
                  <c:v>841059</c:v>
                </c:pt>
                <c:pt idx="1105">
                  <c:v>841996</c:v>
                </c:pt>
                <c:pt idx="1106">
                  <c:v>842934.1</c:v>
                </c:pt>
                <c:pt idx="1107">
                  <c:v>843873.1</c:v>
                </c:pt>
                <c:pt idx="1108">
                  <c:v>844813.3</c:v>
                </c:pt>
                <c:pt idx="1109">
                  <c:v>853283.9</c:v>
                </c:pt>
                <c:pt idx="1110">
                  <c:v>854234.5</c:v>
                </c:pt>
                <c:pt idx="1111">
                  <c:v>855186.2</c:v>
                </c:pt>
                <c:pt idx="1112">
                  <c:v>856138.9</c:v>
                </c:pt>
                <c:pt idx="1113">
                  <c:v>857092.6</c:v>
                </c:pt>
                <c:pt idx="1114">
                  <c:v>858047.5</c:v>
                </c:pt>
                <c:pt idx="1115">
                  <c:v>859003.3</c:v>
                </c:pt>
                <c:pt idx="1116">
                  <c:v>859960.3</c:v>
                </c:pt>
                <c:pt idx="1117">
                  <c:v>860918.3</c:v>
                </c:pt>
                <c:pt idx="1118">
                  <c:v>861877.4</c:v>
                </c:pt>
                <c:pt idx="1119">
                  <c:v>870518.6</c:v>
                </c:pt>
                <c:pt idx="1120">
                  <c:v>871488.4</c:v>
                </c:pt>
                <c:pt idx="1121">
                  <c:v>872459.2</c:v>
                </c:pt>
                <c:pt idx="1122">
                  <c:v>873431.1</c:v>
                </c:pt>
                <c:pt idx="1123">
                  <c:v>874404.1</c:v>
                </c:pt>
                <c:pt idx="1124">
                  <c:v>875378.2</c:v>
                </c:pt>
                <c:pt idx="1125">
                  <c:v>876353.3</c:v>
                </c:pt>
                <c:pt idx="1126">
                  <c:v>877329.5</c:v>
                </c:pt>
                <c:pt idx="1127">
                  <c:v>878306.8</c:v>
                </c:pt>
                <c:pt idx="1128">
                  <c:v>879285.2</c:v>
                </c:pt>
                <c:pt idx="1129">
                  <c:v>888100.6</c:v>
                </c:pt>
                <c:pt idx="1130">
                  <c:v>889089.9</c:v>
                </c:pt>
                <c:pt idx="1131">
                  <c:v>890080.2</c:v>
                </c:pt>
                <c:pt idx="1132">
                  <c:v>891071.7</c:v>
                </c:pt>
                <c:pt idx="1133">
                  <c:v>892064.3</c:v>
                </c:pt>
                <c:pt idx="1134">
                  <c:v>893058</c:v>
                </c:pt>
                <c:pt idx="1135">
                  <c:v>894052.8</c:v>
                </c:pt>
                <c:pt idx="1136">
                  <c:v>895048.7</c:v>
                </c:pt>
                <c:pt idx="1137">
                  <c:v>896045.7</c:v>
                </c:pt>
                <c:pt idx="1138">
                  <c:v>897043.8</c:v>
                </c:pt>
                <c:pt idx="1139">
                  <c:v>906036.7</c:v>
                </c:pt>
                <c:pt idx="1140">
                  <c:v>907045.9</c:v>
                </c:pt>
                <c:pt idx="1141">
                  <c:v>908056.2</c:v>
                </c:pt>
                <c:pt idx="1142">
                  <c:v>909067.7</c:v>
                </c:pt>
                <c:pt idx="1143">
                  <c:v>910080.3</c:v>
                </c:pt>
                <c:pt idx="1144">
                  <c:v>911094</c:v>
                </c:pt>
                <c:pt idx="1145">
                  <c:v>912108.8</c:v>
                </c:pt>
                <c:pt idx="1146">
                  <c:v>913124.7</c:v>
                </c:pt>
                <c:pt idx="1147">
                  <c:v>914141.8</c:v>
                </c:pt>
                <c:pt idx="1148">
                  <c:v>915160</c:v>
                </c:pt>
                <c:pt idx="1149">
                  <c:v>924334.1</c:v>
                </c:pt>
                <c:pt idx="1150">
                  <c:v>925363.7</c:v>
                </c:pt>
                <c:pt idx="1151">
                  <c:v>926394.4</c:v>
                </c:pt>
                <c:pt idx="1152">
                  <c:v>927426.2</c:v>
                </c:pt>
                <c:pt idx="1153">
                  <c:v>928459.2</c:v>
                </c:pt>
                <c:pt idx="1154">
                  <c:v>929493.3</c:v>
                </c:pt>
                <c:pt idx="1155">
                  <c:v>930528.5</c:v>
                </c:pt>
                <c:pt idx="1156">
                  <c:v>931565</c:v>
                </c:pt>
                <c:pt idx="1157">
                  <c:v>932602.5</c:v>
                </c:pt>
                <c:pt idx="1158">
                  <c:v>933641.3</c:v>
                </c:pt>
                <c:pt idx="1159">
                  <c:v>943000.2</c:v>
                </c:pt>
                <c:pt idx="1160">
                  <c:v>944050.5</c:v>
                </c:pt>
                <c:pt idx="1161">
                  <c:v>945101.9</c:v>
                </c:pt>
                <c:pt idx="1162">
                  <c:v>946154.5</c:v>
                </c:pt>
                <c:pt idx="1163">
                  <c:v>947208.3</c:v>
                </c:pt>
                <c:pt idx="1164">
                  <c:v>948263.3</c:v>
                </c:pt>
                <c:pt idx="1165">
                  <c:v>949319.4</c:v>
                </c:pt>
                <c:pt idx="1166">
                  <c:v>950376.7</c:v>
                </c:pt>
                <c:pt idx="1167">
                  <c:v>951435.2</c:v>
                </c:pt>
                <c:pt idx="1168">
                  <c:v>952494.8</c:v>
                </c:pt>
                <c:pt idx="1169">
                  <c:v>962042.3</c:v>
                </c:pt>
                <c:pt idx="1170">
                  <c:v>963113.7</c:v>
                </c:pt>
                <c:pt idx="1171">
                  <c:v>964186.3</c:v>
                </c:pt>
                <c:pt idx="1172">
                  <c:v>965260.1</c:v>
                </c:pt>
                <c:pt idx="1173">
                  <c:v>966335.1</c:v>
                </c:pt>
                <c:pt idx="1174">
                  <c:v>967411.3</c:v>
                </c:pt>
                <c:pt idx="1175">
                  <c:v>968488.7</c:v>
                </c:pt>
                <c:pt idx="1176">
                  <c:v>969567.3</c:v>
                </c:pt>
                <c:pt idx="1177">
                  <c:v>970647.1</c:v>
                </c:pt>
                <c:pt idx="1178">
                  <c:v>971728.1</c:v>
                </c:pt>
                <c:pt idx="1179">
                  <c:v>981467.9</c:v>
                </c:pt>
                <c:pt idx="1180">
                  <c:v>982560.9</c:v>
                </c:pt>
                <c:pt idx="1181">
                  <c:v>983655.2</c:v>
                </c:pt>
                <c:pt idx="1182">
                  <c:v>984750.6</c:v>
                </c:pt>
                <c:pt idx="1183">
                  <c:v>985847.3</c:v>
                </c:pt>
                <c:pt idx="1184">
                  <c:v>986945.2</c:v>
                </c:pt>
                <c:pt idx="1185">
                  <c:v>988044.3</c:v>
                </c:pt>
                <c:pt idx="1186">
                  <c:v>989144.6</c:v>
                </c:pt>
                <c:pt idx="1187">
                  <c:v>990246.2</c:v>
                </c:pt>
                <c:pt idx="1188">
                  <c:v>991348.9</c:v>
                </c:pt>
                <c:pt idx="1189">
                  <c:v>1001284.9</c:v>
                </c:pt>
                <c:pt idx="1190">
                  <c:v>1002400</c:v>
                </c:pt>
                <c:pt idx="1191">
                  <c:v>1003516.2</c:v>
                </c:pt>
                <c:pt idx="1192">
                  <c:v>1004633.8</c:v>
                </c:pt>
                <c:pt idx="1193">
                  <c:v>1005752.5</c:v>
                </c:pt>
                <c:pt idx="1194">
                  <c:v>1006872.5</c:v>
                </c:pt>
                <c:pt idx="1195">
                  <c:v>1007993.8</c:v>
                </c:pt>
                <c:pt idx="1196">
                  <c:v>1009116.3</c:v>
                </c:pt>
                <c:pt idx="1197">
                  <c:v>1010240</c:v>
                </c:pt>
                <c:pt idx="1198">
                  <c:v>1011365</c:v>
                </c:pt>
                <c:pt idx="1199">
                  <c:v>1021501.1</c:v>
                </c:pt>
                <c:pt idx="1200">
                  <c:v>1022638.6</c:v>
                </c:pt>
                <c:pt idx="1201">
                  <c:v>1023777.4</c:v>
                </c:pt>
                <c:pt idx="1202">
                  <c:v>1024917.4</c:v>
                </c:pt>
                <c:pt idx="1203">
                  <c:v>1026058.7</c:v>
                </c:pt>
                <c:pt idx="1204">
                  <c:v>1027201.3</c:v>
                </c:pt>
                <c:pt idx="1205">
                  <c:v>1028345.1</c:v>
                </c:pt>
                <c:pt idx="1206">
                  <c:v>1029490.2</c:v>
                </c:pt>
                <c:pt idx="1207">
                  <c:v>1030636.6</c:v>
                </c:pt>
                <c:pt idx="1208">
                  <c:v>1031784.3</c:v>
                </c:pt>
                <c:pt idx="1209">
                  <c:v>1042124.6</c:v>
                </c:pt>
                <c:pt idx="1210">
                  <c:v>1043285</c:v>
                </c:pt>
                <c:pt idx="1211">
                  <c:v>1044446.7</c:v>
                </c:pt>
                <c:pt idx="1212">
                  <c:v>1045609.7</c:v>
                </c:pt>
                <c:pt idx="1213">
                  <c:v>1046774</c:v>
                </c:pt>
                <c:pt idx="1214">
                  <c:v>1047939.6</c:v>
                </c:pt>
                <c:pt idx="1215">
                  <c:v>1049106.5</c:v>
                </c:pt>
                <c:pt idx="1216">
                  <c:v>1050274.6000000001</c:v>
                </c:pt>
                <c:pt idx="1217">
                  <c:v>1051444.1000000001</c:v>
                </c:pt>
                <c:pt idx="1218">
                  <c:v>1052614.8999999999</c:v>
                </c:pt>
                <c:pt idx="1219">
                  <c:v>1063163.5</c:v>
                </c:pt>
                <c:pt idx="1220">
                  <c:v>1064347.3</c:v>
                </c:pt>
                <c:pt idx="1221">
                  <c:v>1065532.3999999999</c:v>
                </c:pt>
                <c:pt idx="1222">
                  <c:v>1066718.8999999999</c:v>
                </c:pt>
                <c:pt idx="1223">
                  <c:v>1067906.6000000001</c:v>
                </c:pt>
                <c:pt idx="1224">
                  <c:v>1069095.7</c:v>
                </c:pt>
                <c:pt idx="1225">
                  <c:v>1070286.1000000001</c:v>
                </c:pt>
                <c:pt idx="1226">
                  <c:v>1071477.8</c:v>
                </c:pt>
                <c:pt idx="1227">
                  <c:v>1072670.8</c:v>
                </c:pt>
                <c:pt idx="1228">
                  <c:v>1073865.2</c:v>
                </c:pt>
                <c:pt idx="1229">
                  <c:v>1084626.3</c:v>
                </c:pt>
                <c:pt idx="1230">
                  <c:v>1085833.8999999999</c:v>
                </c:pt>
                <c:pt idx="1231">
                  <c:v>1087042.8999999999</c:v>
                </c:pt>
                <c:pt idx="1232">
                  <c:v>1088253.3</c:v>
                </c:pt>
                <c:pt idx="1233">
                  <c:v>1089464.8999999999</c:v>
                </c:pt>
                <c:pt idx="1234">
                  <c:v>1090677.8999999999</c:v>
                </c:pt>
                <c:pt idx="1235">
                  <c:v>1091892.3</c:v>
                </c:pt>
                <c:pt idx="1236">
                  <c:v>1093108</c:v>
                </c:pt>
                <c:pt idx="1237">
                  <c:v>1094325.1000000001</c:v>
                </c:pt>
                <c:pt idx="1238">
                  <c:v>1095543.5</c:v>
                </c:pt>
                <c:pt idx="1239">
                  <c:v>1106521.3999999999</c:v>
                </c:pt>
                <c:pt idx="1240">
                  <c:v>1107753.3999999999</c:v>
                </c:pt>
                <c:pt idx="1241">
                  <c:v>1108986.7</c:v>
                </c:pt>
                <c:pt idx="1242">
                  <c:v>1110221.3999999999</c:v>
                </c:pt>
                <c:pt idx="1243">
                  <c:v>1111457.5</c:v>
                </c:pt>
                <c:pt idx="1244">
                  <c:v>1112695</c:v>
                </c:pt>
                <c:pt idx="1245">
                  <c:v>1113933.8</c:v>
                </c:pt>
                <c:pt idx="1246">
                  <c:v>1115174</c:v>
                </c:pt>
                <c:pt idx="1247">
                  <c:v>1116415.6000000001</c:v>
                </c:pt>
                <c:pt idx="1248">
                  <c:v>1117658.6000000001</c:v>
                </c:pt>
                <c:pt idx="1249">
                  <c:v>1128857.6000000001</c:v>
                </c:pt>
                <c:pt idx="1250">
                  <c:v>1130114.3999999999</c:v>
                </c:pt>
                <c:pt idx="1251">
                  <c:v>1131372.6000000001</c:v>
                </c:pt>
                <c:pt idx="1252">
                  <c:v>1132632.2</c:v>
                </c:pt>
                <c:pt idx="1253">
                  <c:v>1133893.2</c:v>
                </c:pt>
                <c:pt idx="1254">
                  <c:v>1135155.6000000001</c:v>
                </c:pt>
                <c:pt idx="1255">
                  <c:v>1136419.3</c:v>
                </c:pt>
                <c:pt idx="1256">
                  <c:v>1137684.5</c:v>
                </c:pt>
                <c:pt idx="1257">
                  <c:v>1138951.1000000001</c:v>
                </c:pt>
                <c:pt idx="1258">
                  <c:v>1140219.1000000001</c:v>
                </c:pt>
                <c:pt idx="1259">
                  <c:v>1151643.8</c:v>
                </c:pt>
                <c:pt idx="1260">
                  <c:v>1152925.8999999999</c:v>
                </c:pt>
                <c:pt idx="1261">
                  <c:v>1154209.3999999999</c:v>
                </c:pt>
                <c:pt idx="1262">
                  <c:v>1155494.3999999999</c:v>
                </c:pt>
                <c:pt idx="1263">
                  <c:v>1156780.8</c:v>
                </c:pt>
                <c:pt idx="1264">
                  <c:v>1158068.6000000001</c:v>
                </c:pt>
                <c:pt idx="1265">
                  <c:v>1159357.8</c:v>
                </c:pt>
                <c:pt idx="1266">
                  <c:v>1160648.5</c:v>
                </c:pt>
                <c:pt idx="1267">
                  <c:v>1161940.6000000001</c:v>
                </c:pt>
                <c:pt idx="1268">
                  <c:v>1163234.2</c:v>
                </c:pt>
                <c:pt idx="1269">
                  <c:v>1174889</c:v>
                </c:pt>
                <c:pt idx="1270">
                  <c:v>1176196.8999999999</c:v>
                </c:pt>
                <c:pt idx="1271">
                  <c:v>1177506.3</c:v>
                </c:pt>
                <c:pt idx="1272">
                  <c:v>1178817.2</c:v>
                </c:pt>
                <c:pt idx="1273">
                  <c:v>1180129.5</c:v>
                </c:pt>
                <c:pt idx="1274">
                  <c:v>1181443.2</c:v>
                </c:pt>
                <c:pt idx="1275">
                  <c:v>1182758.3999999999</c:v>
                </c:pt>
                <c:pt idx="1276">
                  <c:v>1184075.1000000001</c:v>
                </c:pt>
                <c:pt idx="1277">
                  <c:v>1185393.2</c:v>
                </c:pt>
                <c:pt idx="1278">
                  <c:v>1186712.8</c:v>
                </c:pt>
                <c:pt idx="1279">
                  <c:v>1198602.5</c:v>
                </c:pt>
                <c:pt idx="1280">
                  <c:v>1199936.8</c:v>
                </c:pt>
                <c:pt idx="1281">
                  <c:v>1201272.5</c:v>
                </c:pt>
                <c:pt idx="1282">
                  <c:v>1202609.8</c:v>
                </c:pt>
                <c:pt idx="1283">
                  <c:v>1203948.5</c:v>
                </c:pt>
                <c:pt idx="1284">
                  <c:v>1205288.7</c:v>
                </c:pt>
                <c:pt idx="1285">
                  <c:v>1206630.3999999999</c:v>
                </c:pt>
                <c:pt idx="1286">
                  <c:v>1207973.6000000001</c:v>
                </c:pt>
                <c:pt idx="1287">
                  <c:v>1209318.3</c:v>
                </c:pt>
                <c:pt idx="1288">
                  <c:v>1210664.5</c:v>
                </c:pt>
                <c:pt idx="1289">
                  <c:v>1222793.6000000001</c:v>
                </c:pt>
                <c:pt idx="1290">
                  <c:v>1224154.8</c:v>
                </c:pt>
                <c:pt idx="1291">
                  <c:v>1225517.5</c:v>
                </c:pt>
                <c:pt idx="1292">
                  <c:v>1226881.7</c:v>
                </c:pt>
                <c:pt idx="1293">
                  <c:v>1228247.3999999999</c:v>
                </c:pt>
                <c:pt idx="1294">
                  <c:v>1229614.6000000001</c:v>
                </c:pt>
                <c:pt idx="1295">
                  <c:v>1230983.3</c:v>
                </c:pt>
                <c:pt idx="1296">
                  <c:v>1232353.6000000001</c:v>
                </c:pt>
                <c:pt idx="1297">
                  <c:v>1233725.3999999999</c:v>
                </c:pt>
                <c:pt idx="1298">
                  <c:v>1235098.7</c:v>
                </c:pt>
                <c:pt idx="1299">
                  <c:v>1247472.2</c:v>
                </c:pt>
                <c:pt idx="1300">
                  <c:v>1248860.7</c:v>
                </c:pt>
                <c:pt idx="1301">
                  <c:v>1250250.8999999999</c:v>
                </c:pt>
                <c:pt idx="1302">
                  <c:v>1251642.5</c:v>
                </c:pt>
                <c:pt idx="1303">
                  <c:v>1253035.7</c:v>
                </c:pt>
                <c:pt idx="1304">
                  <c:v>1254430.5</c:v>
                </c:pt>
                <c:pt idx="1305">
                  <c:v>1255826.8</c:v>
                </c:pt>
                <c:pt idx="1306">
                  <c:v>1257224.7</c:v>
                </c:pt>
                <c:pt idx="1307">
                  <c:v>1258624.1000000001</c:v>
                </c:pt>
                <c:pt idx="1308">
                  <c:v>1260025.1000000001</c:v>
                </c:pt>
                <c:pt idx="1309">
                  <c:v>1272647.8</c:v>
                </c:pt>
                <c:pt idx="1310">
                  <c:v>1274064.3999999999</c:v>
                </c:pt>
                <c:pt idx="1311">
                  <c:v>1275482.5</c:v>
                </c:pt>
                <c:pt idx="1312">
                  <c:v>1276902.2</c:v>
                </c:pt>
                <c:pt idx="1313">
                  <c:v>1278323.5</c:v>
                </c:pt>
                <c:pt idx="1314">
                  <c:v>1279746.3</c:v>
                </c:pt>
                <c:pt idx="1315">
                  <c:v>1281170.8</c:v>
                </c:pt>
                <c:pt idx="1316">
                  <c:v>1282596.8</c:v>
                </c:pt>
                <c:pt idx="1317">
                  <c:v>1284024.3999999999</c:v>
                </c:pt>
                <c:pt idx="1318">
                  <c:v>1285453.6000000001</c:v>
                </c:pt>
                <c:pt idx="1319">
                  <c:v>1298330.6000000001</c:v>
                </c:pt>
                <c:pt idx="1320">
                  <c:v>1299775.7</c:v>
                </c:pt>
                <c:pt idx="1321">
                  <c:v>1301222.3999999999</c:v>
                </c:pt>
                <c:pt idx="1322">
                  <c:v>1302670.7</c:v>
                </c:pt>
                <c:pt idx="1323">
                  <c:v>1304120.6000000001</c:v>
                </c:pt>
                <c:pt idx="1324">
                  <c:v>1305572.2</c:v>
                </c:pt>
                <c:pt idx="1325">
                  <c:v>1307025.3</c:v>
                </c:pt>
                <c:pt idx="1326">
                  <c:v>1308480.1000000001</c:v>
                </c:pt>
                <c:pt idx="1327">
                  <c:v>1309936.3999999999</c:v>
                </c:pt>
                <c:pt idx="1328">
                  <c:v>1311394.3999999999</c:v>
                </c:pt>
                <c:pt idx="1329">
                  <c:v>1324530.8999999999</c:v>
                </c:pt>
                <c:pt idx="1330">
                  <c:v>1326005.1000000001</c:v>
                </c:pt>
                <c:pt idx="1331">
                  <c:v>1327480.8999999999</c:v>
                </c:pt>
                <c:pt idx="1332">
                  <c:v>1328958.3999999999</c:v>
                </c:pt>
                <c:pt idx="1333">
                  <c:v>1330437.5</c:v>
                </c:pt>
                <c:pt idx="1334">
                  <c:v>1331918.3</c:v>
                </c:pt>
                <c:pt idx="1335">
                  <c:v>1333400.7</c:v>
                </c:pt>
                <c:pt idx="1336">
                  <c:v>1334884.7</c:v>
                </c:pt>
                <c:pt idx="1337">
                  <c:v>1336370.3999999999</c:v>
                </c:pt>
                <c:pt idx="1338">
                  <c:v>1337857.8</c:v>
                </c:pt>
                <c:pt idx="1339">
                  <c:v>1351258.9</c:v>
                </c:pt>
                <c:pt idx="1340">
                  <c:v>1352762.8</c:v>
                </c:pt>
                <c:pt idx="1341">
                  <c:v>1354268.3</c:v>
                </c:pt>
                <c:pt idx="1342">
                  <c:v>1355775.6</c:v>
                </c:pt>
                <c:pt idx="1343">
                  <c:v>1357284.5</c:v>
                </c:pt>
                <c:pt idx="1344">
                  <c:v>1358795.1</c:v>
                </c:pt>
                <c:pt idx="1345">
                  <c:v>1360307.3</c:v>
                </c:pt>
                <c:pt idx="1346">
                  <c:v>1361821.3</c:v>
                </c:pt>
                <c:pt idx="1347">
                  <c:v>1363336.9</c:v>
                </c:pt>
                <c:pt idx="1348">
                  <c:v>1364854.3</c:v>
                </c:pt>
                <c:pt idx="1349">
                  <c:v>1378525.3</c:v>
                </c:pt>
                <c:pt idx="1350">
                  <c:v>1380059.5</c:v>
                </c:pt>
                <c:pt idx="1351">
                  <c:v>1381595.4</c:v>
                </c:pt>
                <c:pt idx="1352">
                  <c:v>1383133</c:v>
                </c:pt>
                <c:pt idx="1353">
                  <c:v>1384672.3</c:v>
                </c:pt>
                <c:pt idx="1354">
                  <c:v>1386213.3</c:v>
                </c:pt>
                <c:pt idx="1355">
                  <c:v>1387756.1</c:v>
                </c:pt>
                <c:pt idx="1356">
                  <c:v>1389300.5</c:v>
                </c:pt>
                <c:pt idx="1357">
                  <c:v>1390846.7</c:v>
                </c:pt>
                <c:pt idx="1358">
                  <c:v>1392394.6</c:v>
                </c:pt>
                <c:pt idx="1359">
                  <c:v>1406341</c:v>
                </c:pt>
                <c:pt idx="1360">
                  <c:v>1407906.1</c:v>
                </c:pt>
                <c:pt idx="1361">
                  <c:v>1409473</c:v>
                </c:pt>
                <c:pt idx="1362">
                  <c:v>1411041.5</c:v>
                </c:pt>
                <c:pt idx="1363">
                  <c:v>1412611.9</c:v>
                </c:pt>
                <c:pt idx="1364">
                  <c:v>1414183.9</c:v>
                </c:pt>
                <c:pt idx="1365">
                  <c:v>1415757.8</c:v>
                </c:pt>
                <c:pt idx="1366">
                  <c:v>1417333.3</c:v>
                </c:pt>
                <c:pt idx="1367">
                  <c:v>1418910.6</c:v>
                </c:pt>
                <c:pt idx="1368">
                  <c:v>1420489.7</c:v>
                </c:pt>
                <c:pt idx="1369">
                  <c:v>1434717.1</c:v>
                </c:pt>
                <c:pt idx="1370">
                  <c:v>1436313.7</c:v>
                </c:pt>
                <c:pt idx="1371">
                  <c:v>1437912.1</c:v>
                </c:pt>
                <c:pt idx="1372">
                  <c:v>1439512.3</c:v>
                </c:pt>
                <c:pt idx="1373">
                  <c:v>1441114.3</c:v>
                </c:pt>
                <c:pt idx="1374">
                  <c:v>1442718</c:v>
                </c:pt>
                <c:pt idx="1375">
                  <c:v>1444323.5</c:v>
                </c:pt>
                <c:pt idx="1376">
                  <c:v>1445930.8</c:v>
                </c:pt>
                <c:pt idx="1377">
                  <c:v>1447539.9</c:v>
                </c:pt>
                <c:pt idx="1378">
                  <c:v>1449150.8</c:v>
                </c:pt>
                <c:pt idx="1379">
                  <c:v>1463664.8</c:v>
                </c:pt>
                <c:pt idx="1380">
                  <c:v>1465293.6</c:v>
                </c:pt>
                <c:pt idx="1381">
                  <c:v>1466924.2</c:v>
                </c:pt>
                <c:pt idx="1382">
                  <c:v>1468556.6</c:v>
                </c:pt>
                <c:pt idx="1383">
                  <c:v>1470190.8</c:v>
                </c:pt>
                <c:pt idx="1384">
                  <c:v>1471826.9</c:v>
                </c:pt>
                <c:pt idx="1385">
                  <c:v>1473464.8</c:v>
                </c:pt>
                <c:pt idx="1386">
                  <c:v>1475104.4</c:v>
                </c:pt>
                <c:pt idx="1387">
                  <c:v>1476745.9</c:v>
                </c:pt>
                <c:pt idx="1388">
                  <c:v>1478389.3</c:v>
                </c:pt>
                <c:pt idx="1389">
                  <c:v>1493195.7</c:v>
                </c:pt>
                <c:pt idx="1390">
                  <c:v>1494857.3</c:v>
                </c:pt>
                <c:pt idx="1391">
                  <c:v>1496520.7</c:v>
                </c:pt>
                <c:pt idx="1392">
                  <c:v>1498186</c:v>
                </c:pt>
                <c:pt idx="1393">
                  <c:v>1499853.2</c:v>
                </c:pt>
                <c:pt idx="1394">
                  <c:v>1501522.2</c:v>
                </c:pt>
                <c:pt idx="1395">
                  <c:v>1503193</c:v>
                </c:pt>
                <c:pt idx="1396">
                  <c:v>1504865.7</c:v>
                </c:pt>
                <c:pt idx="1397">
                  <c:v>1506540.3</c:v>
                </c:pt>
                <c:pt idx="1398">
                  <c:v>1508216.8</c:v>
                </c:pt>
                <c:pt idx="1399">
                  <c:v>1523321.4</c:v>
                </c:pt>
                <c:pt idx="1400">
                  <c:v>1525016.5</c:v>
                </c:pt>
                <c:pt idx="1401">
                  <c:v>1526713.5</c:v>
                </c:pt>
                <c:pt idx="1402">
                  <c:v>1528412.3</c:v>
                </c:pt>
                <c:pt idx="1403">
                  <c:v>1530113</c:v>
                </c:pt>
                <c:pt idx="1404">
                  <c:v>1531815.7</c:v>
                </c:pt>
                <c:pt idx="1405">
                  <c:v>1533520.2</c:v>
                </c:pt>
                <c:pt idx="1406">
                  <c:v>1535226.6</c:v>
                </c:pt>
                <c:pt idx="1407">
                  <c:v>1536934.9</c:v>
                </c:pt>
                <c:pt idx="1408">
                  <c:v>1538645.1</c:v>
                </c:pt>
                <c:pt idx="1409">
                  <c:v>1554054.1</c:v>
                </c:pt>
                <c:pt idx="1410">
                  <c:v>1555783.3</c:v>
                </c:pt>
                <c:pt idx="1411">
                  <c:v>1557514.4</c:v>
                </c:pt>
                <c:pt idx="1412">
                  <c:v>1559247.5</c:v>
                </c:pt>
                <c:pt idx="1413">
                  <c:v>1560982.5</c:v>
                </c:pt>
                <c:pt idx="1414">
                  <c:v>1562719.4</c:v>
                </c:pt>
                <c:pt idx="1415">
                  <c:v>1564458.3</c:v>
                </c:pt>
                <c:pt idx="1416">
                  <c:v>1566199.1</c:v>
                </c:pt>
                <c:pt idx="1417">
                  <c:v>1567941.8</c:v>
                </c:pt>
                <c:pt idx="1418">
                  <c:v>1569686.4</c:v>
                </c:pt>
                <c:pt idx="1419">
                  <c:v>1585405.8</c:v>
                </c:pt>
                <c:pt idx="1420">
                  <c:v>1587169.9</c:v>
                </c:pt>
                <c:pt idx="1421">
                  <c:v>1588935.9</c:v>
                </c:pt>
                <c:pt idx="1422">
                  <c:v>1590703.9</c:v>
                </c:pt>
                <c:pt idx="1423">
                  <c:v>1592473.8</c:v>
                </c:pt>
                <c:pt idx="1424">
                  <c:v>1594245.7</c:v>
                </c:pt>
                <c:pt idx="1425">
                  <c:v>1596019.6</c:v>
                </c:pt>
                <c:pt idx="1426">
                  <c:v>1597795.5</c:v>
                </c:pt>
                <c:pt idx="1427">
                  <c:v>1599573.3</c:v>
                </c:pt>
                <c:pt idx="1428">
                  <c:v>1601353.1</c:v>
                </c:pt>
                <c:pt idx="1429">
                  <c:v>1617389.1</c:v>
                </c:pt>
                <c:pt idx="1430">
                  <c:v>1619188.7</c:v>
                </c:pt>
                <c:pt idx="1431">
                  <c:v>1620990.3</c:v>
                </c:pt>
                <c:pt idx="1432">
                  <c:v>1622793.9</c:v>
                </c:pt>
                <c:pt idx="1433">
                  <c:v>1624599.5</c:v>
                </c:pt>
                <c:pt idx="1434">
                  <c:v>1626407.2</c:v>
                </c:pt>
                <c:pt idx="1435">
                  <c:v>1628216.8</c:v>
                </c:pt>
                <c:pt idx="1436">
                  <c:v>1630028.4</c:v>
                </c:pt>
                <c:pt idx="1437">
                  <c:v>1631842.1</c:v>
                </c:pt>
                <c:pt idx="1438">
                  <c:v>1633657.7</c:v>
                </c:pt>
                <c:pt idx="1439">
                  <c:v>1650016.8</c:v>
                </c:pt>
                <c:pt idx="1440">
                  <c:v>1651852.6</c:v>
                </c:pt>
                <c:pt idx="1441">
                  <c:v>1653690.5</c:v>
                </c:pt>
                <c:pt idx="1442">
                  <c:v>1655530.5</c:v>
                </c:pt>
                <c:pt idx="1443">
                  <c:v>1657372.4</c:v>
                </c:pt>
                <c:pt idx="1444">
                  <c:v>1659216.5</c:v>
                </c:pt>
                <c:pt idx="1445">
                  <c:v>1661062.5</c:v>
                </c:pt>
                <c:pt idx="1446">
                  <c:v>1662910.7</c:v>
                </c:pt>
                <c:pt idx="1447">
                  <c:v>1664760.8</c:v>
                </c:pt>
                <c:pt idx="1448">
                  <c:v>1666613.1</c:v>
                </c:pt>
                <c:pt idx="1449">
                  <c:v>1683301.7</c:v>
                </c:pt>
                <c:pt idx="1450">
                  <c:v>1685174.5</c:v>
                </c:pt>
                <c:pt idx="1451">
                  <c:v>1687049.5</c:v>
                </c:pt>
                <c:pt idx="1452">
                  <c:v>1688926.5</c:v>
                </c:pt>
                <c:pt idx="1453">
                  <c:v>1690805.5</c:v>
                </c:pt>
                <c:pt idx="1454">
                  <c:v>1692686.7</c:v>
                </c:pt>
                <c:pt idx="1455">
                  <c:v>1694570</c:v>
                </c:pt>
                <c:pt idx="1456">
                  <c:v>1696455.3</c:v>
                </c:pt>
                <c:pt idx="1457">
                  <c:v>1698342.8</c:v>
                </c:pt>
                <c:pt idx="1458">
                  <c:v>1700232.3</c:v>
                </c:pt>
                <c:pt idx="1459">
                  <c:v>1717257.2</c:v>
                </c:pt>
                <c:pt idx="1460">
                  <c:v>1719167.7</c:v>
                </c:pt>
                <c:pt idx="1461">
                  <c:v>1721080.4</c:v>
                </c:pt>
                <c:pt idx="1462">
                  <c:v>1722995.2</c:v>
                </c:pt>
                <c:pt idx="1463">
                  <c:v>1724912.2</c:v>
                </c:pt>
                <c:pt idx="1464">
                  <c:v>1726831.2</c:v>
                </c:pt>
                <c:pt idx="1465">
                  <c:v>1728752.4</c:v>
                </c:pt>
                <c:pt idx="1466">
                  <c:v>1730675.8</c:v>
                </c:pt>
                <c:pt idx="1467">
                  <c:v>1732601.2</c:v>
                </c:pt>
                <c:pt idx="1468">
                  <c:v>1734528.9</c:v>
                </c:pt>
                <c:pt idx="1469">
                  <c:v>1751896.6</c:v>
                </c:pt>
                <c:pt idx="1470">
                  <c:v>1753845.7</c:v>
                </c:pt>
                <c:pt idx="1471">
                  <c:v>1755796.9</c:v>
                </c:pt>
                <c:pt idx="1472">
                  <c:v>1757750.3</c:v>
                </c:pt>
                <c:pt idx="1473">
                  <c:v>1759705.9</c:v>
                </c:pt>
                <c:pt idx="1474">
                  <c:v>1761663.6</c:v>
                </c:pt>
                <c:pt idx="1475">
                  <c:v>1763623.5</c:v>
                </c:pt>
                <c:pt idx="1476">
                  <c:v>1765585.6</c:v>
                </c:pt>
                <c:pt idx="1477">
                  <c:v>1767549.8</c:v>
                </c:pt>
                <c:pt idx="1478">
                  <c:v>1769516.3</c:v>
                </c:pt>
                <c:pt idx="1479">
                  <c:v>1787233.9</c:v>
                </c:pt>
                <c:pt idx="1480">
                  <c:v>1789222.2</c:v>
                </c:pt>
                <c:pt idx="1481">
                  <c:v>1791212.8</c:v>
                </c:pt>
                <c:pt idx="1482">
                  <c:v>1793205.5</c:v>
                </c:pt>
                <c:pt idx="1483">
                  <c:v>1795200.5</c:v>
                </c:pt>
                <c:pt idx="1484">
                  <c:v>1797197.6</c:v>
                </c:pt>
                <c:pt idx="1485">
                  <c:v>1799197</c:v>
                </c:pt>
                <c:pt idx="1486">
                  <c:v>1801198.6</c:v>
                </c:pt>
                <c:pt idx="1487">
                  <c:v>1803202.5</c:v>
                </c:pt>
                <c:pt idx="1488">
                  <c:v>1805208.5</c:v>
                </c:pt>
                <c:pt idx="1489">
                  <c:v>1823283.1</c:v>
                </c:pt>
                <c:pt idx="1490">
                  <c:v>1825311.5</c:v>
                </c:pt>
                <c:pt idx="1491">
                  <c:v>1827342.1</c:v>
                </c:pt>
                <c:pt idx="1492">
                  <c:v>1829375</c:v>
                </c:pt>
                <c:pt idx="1493">
                  <c:v>1831410.1</c:v>
                </c:pt>
                <c:pt idx="1494">
                  <c:v>1833447.5</c:v>
                </c:pt>
                <c:pt idx="1495">
                  <c:v>1835487.2</c:v>
                </c:pt>
                <c:pt idx="1496">
                  <c:v>1837529.1</c:v>
                </c:pt>
                <c:pt idx="1497">
                  <c:v>1839573.3</c:v>
                </c:pt>
                <c:pt idx="1498">
                  <c:v>1841619.8</c:v>
                </c:pt>
                <c:pt idx="1499">
                  <c:v>1860058.5</c:v>
                </c:pt>
                <c:pt idx="1500">
                  <c:v>1862127.7</c:v>
                </c:pt>
                <c:pt idx="1501">
                  <c:v>1864199.2</c:v>
                </c:pt>
                <c:pt idx="1502">
                  <c:v>1866273.1</c:v>
                </c:pt>
                <c:pt idx="1503">
                  <c:v>1868349.2</c:v>
                </c:pt>
                <c:pt idx="1504">
                  <c:v>1870427.6</c:v>
                </c:pt>
                <c:pt idx="1505">
                  <c:v>1872508.4</c:v>
                </c:pt>
                <c:pt idx="1506">
                  <c:v>1874591.5</c:v>
                </c:pt>
                <c:pt idx="1507">
                  <c:v>1876676.8</c:v>
                </c:pt>
                <c:pt idx="1508">
                  <c:v>1878764.5</c:v>
                </c:pt>
                <c:pt idx="1509">
                  <c:v>1897574.7</c:v>
                </c:pt>
                <c:pt idx="1510">
                  <c:v>1899685.6</c:v>
                </c:pt>
                <c:pt idx="1511">
                  <c:v>1901798.9</c:v>
                </c:pt>
                <c:pt idx="1512">
                  <c:v>1903914.5</c:v>
                </c:pt>
                <c:pt idx="1513">
                  <c:v>1906032.4</c:v>
                </c:pt>
                <c:pt idx="1514">
                  <c:v>1908152.7</c:v>
                </c:pt>
                <c:pt idx="1515">
                  <c:v>1910275.4</c:v>
                </c:pt>
                <c:pt idx="1516">
                  <c:v>1912400.4</c:v>
                </c:pt>
                <c:pt idx="1517">
                  <c:v>1914527.8</c:v>
                </c:pt>
                <c:pt idx="1518">
                  <c:v>1916657.6</c:v>
                </c:pt>
                <c:pt idx="1519">
                  <c:v>1935846.7</c:v>
                </c:pt>
                <c:pt idx="1520">
                  <c:v>1938000.1</c:v>
                </c:pt>
                <c:pt idx="1521">
                  <c:v>1940155.9</c:v>
                </c:pt>
                <c:pt idx="1522">
                  <c:v>1942314.2</c:v>
                </c:pt>
                <c:pt idx="1523">
                  <c:v>1944474.8</c:v>
                </c:pt>
                <c:pt idx="1524">
                  <c:v>1946637.8</c:v>
                </c:pt>
                <c:pt idx="1525">
                  <c:v>1948803.3</c:v>
                </c:pt>
                <c:pt idx="1526">
                  <c:v>1950971.1</c:v>
                </c:pt>
                <c:pt idx="1527">
                  <c:v>1953141.3</c:v>
                </c:pt>
                <c:pt idx="1528">
                  <c:v>1955314</c:v>
                </c:pt>
                <c:pt idx="1529">
                  <c:v>1974889.6</c:v>
                </c:pt>
                <c:pt idx="1530">
                  <c:v>1977086.5</c:v>
                </c:pt>
                <c:pt idx="1531">
                  <c:v>1979285.7</c:v>
                </c:pt>
                <c:pt idx="1532">
                  <c:v>1981487.4</c:v>
                </c:pt>
                <c:pt idx="1533">
                  <c:v>1983691.6</c:v>
                </c:pt>
                <c:pt idx="1534">
                  <c:v>1985898.2</c:v>
                </c:pt>
                <c:pt idx="1535">
                  <c:v>1988107.2</c:v>
                </c:pt>
                <c:pt idx="1536">
                  <c:v>1990318.7</c:v>
                </c:pt>
                <c:pt idx="1537">
                  <c:v>1992532.7</c:v>
                </c:pt>
                <c:pt idx="1538">
                  <c:v>1994749.1</c:v>
                </c:pt>
                <c:pt idx="1539">
                  <c:v>2014719.1</c:v>
                </c:pt>
                <c:pt idx="1540">
                  <c:v>2016960.2</c:v>
                </c:pt>
                <c:pt idx="1541">
                  <c:v>2019203.8</c:v>
                </c:pt>
                <c:pt idx="1542">
                  <c:v>2021449.8</c:v>
                </c:pt>
                <c:pt idx="1543">
                  <c:v>2023698.4</c:v>
                </c:pt>
                <c:pt idx="1544">
                  <c:v>2025949.4</c:v>
                </c:pt>
                <c:pt idx="1545">
                  <c:v>2028203</c:v>
                </c:pt>
                <c:pt idx="1546">
                  <c:v>2030459.1</c:v>
                </c:pt>
                <c:pt idx="1547">
                  <c:v>2032717.6</c:v>
                </c:pt>
                <c:pt idx="1548">
                  <c:v>2034978.7</c:v>
                </c:pt>
                <c:pt idx="1549">
                  <c:v>2055351</c:v>
                </c:pt>
                <c:pt idx="1550">
                  <c:v>2057637.2</c:v>
                </c:pt>
                <c:pt idx="1551">
                  <c:v>2059926</c:v>
                </c:pt>
                <c:pt idx="1552">
                  <c:v>2062217.3</c:v>
                </c:pt>
                <c:pt idx="1553">
                  <c:v>2064511.1</c:v>
                </c:pt>
                <c:pt idx="1554">
                  <c:v>2066807.5</c:v>
                </c:pt>
                <c:pt idx="1555">
                  <c:v>2069106.5</c:v>
                </c:pt>
                <c:pt idx="1556">
                  <c:v>2071408</c:v>
                </c:pt>
                <c:pt idx="1557">
                  <c:v>2073712.1</c:v>
                </c:pt>
                <c:pt idx="1558">
                  <c:v>2076018.7</c:v>
                </c:pt>
                <c:pt idx="1559">
                  <c:v>2096801.4</c:v>
                </c:pt>
                <c:pt idx="1560">
                  <c:v>2099133.6</c:v>
                </c:pt>
                <c:pt idx="1561">
                  <c:v>2101468.5</c:v>
                </c:pt>
                <c:pt idx="1562">
                  <c:v>2103806</c:v>
                </c:pt>
                <c:pt idx="1563">
                  <c:v>2106146</c:v>
                </c:pt>
                <c:pt idx="1564">
                  <c:v>2108488.7000000002</c:v>
                </c:pt>
                <c:pt idx="1565">
                  <c:v>2110834</c:v>
                </c:pt>
                <c:pt idx="1566">
                  <c:v>2113181.7999999998</c:v>
                </c:pt>
                <c:pt idx="1567">
                  <c:v>2115532.2999999998</c:v>
                </c:pt>
                <c:pt idx="1568">
                  <c:v>2117885.4</c:v>
                </c:pt>
                <c:pt idx="1569">
                  <c:v>2139086.7999999998</c:v>
                </c:pt>
                <c:pt idx="1570">
                  <c:v>2141466</c:v>
                </c:pt>
                <c:pt idx="1571">
                  <c:v>2143847.9</c:v>
                </c:pt>
                <c:pt idx="1572">
                  <c:v>2146232.5</c:v>
                </c:pt>
                <c:pt idx="1573">
                  <c:v>2148619.7000000002</c:v>
                </c:pt>
                <c:pt idx="1574">
                  <c:v>2151009.5</c:v>
                </c:pt>
                <c:pt idx="1575">
                  <c:v>2153402.1</c:v>
                </c:pt>
                <c:pt idx="1576">
                  <c:v>2155797.2000000002</c:v>
                </c:pt>
                <c:pt idx="1577">
                  <c:v>2158195.1</c:v>
                </c:pt>
                <c:pt idx="1578">
                  <c:v>2160595.5</c:v>
                </c:pt>
                <c:pt idx="1579">
                  <c:v>2182224</c:v>
                </c:pt>
                <c:pt idx="1580">
                  <c:v>2184651.2000000002</c:v>
                </c:pt>
                <c:pt idx="1581">
                  <c:v>2187081.1</c:v>
                </c:pt>
                <c:pt idx="1582">
                  <c:v>2189513.7000000002</c:v>
                </c:pt>
                <c:pt idx="1583">
                  <c:v>2191949</c:v>
                </c:pt>
                <c:pt idx="1584">
                  <c:v>2194387</c:v>
                </c:pt>
                <c:pt idx="1585">
                  <c:v>2196827.7000000002</c:v>
                </c:pt>
                <c:pt idx="1586">
                  <c:v>2199271.1</c:v>
                </c:pt>
                <c:pt idx="1587">
                  <c:v>2201717.2000000002</c:v>
                </c:pt>
                <c:pt idx="1588">
                  <c:v>2204166.1</c:v>
                </c:pt>
                <c:pt idx="1589">
                  <c:v>2226230.2000000002</c:v>
                </c:pt>
                <c:pt idx="1590">
                  <c:v>2228706.2999999998</c:v>
                </c:pt>
                <c:pt idx="1591">
                  <c:v>2231185.2000000002</c:v>
                </c:pt>
                <c:pt idx="1592">
                  <c:v>2233666.7999999998</c:v>
                </c:pt>
                <c:pt idx="1593">
                  <c:v>2236151.1</c:v>
                </c:pt>
                <c:pt idx="1594">
                  <c:v>2238638.2000000002</c:v>
                </c:pt>
                <c:pt idx="1595">
                  <c:v>2241128.1</c:v>
                </c:pt>
                <c:pt idx="1596">
                  <c:v>2243620.7000000002</c:v>
                </c:pt>
                <c:pt idx="1597">
                  <c:v>2246116.2000000002</c:v>
                </c:pt>
                <c:pt idx="1598">
                  <c:v>2248614.2999999998</c:v>
                </c:pt>
                <c:pt idx="1599">
                  <c:v>2271123</c:v>
                </c:pt>
                <c:pt idx="1600">
                  <c:v>2273648.9</c:v>
                </c:pt>
                <c:pt idx="1601">
                  <c:v>2276177.7000000002</c:v>
                </c:pt>
                <c:pt idx="1602">
                  <c:v>2278709.2999999998</c:v>
                </c:pt>
                <c:pt idx="1603">
                  <c:v>2281243.7000000002</c:v>
                </c:pt>
                <c:pt idx="1604">
                  <c:v>2283780.9</c:v>
                </c:pt>
                <c:pt idx="1605">
                  <c:v>2286321</c:v>
                </c:pt>
                <c:pt idx="1606">
                  <c:v>2288863.7999999998</c:v>
                </c:pt>
                <c:pt idx="1607">
                  <c:v>2291409.5</c:v>
                </c:pt>
                <c:pt idx="1608">
                  <c:v>2293958</c:v>
                </c:pt>
                <c:pt idx="1609">
                  <c:v>2316920.1</c:v>
                </c:pt>
                <c:pt idx="1610">
                  <c:v>2319497</c:v>
                </c:pt>
                <c:pt idx="1611">
                  <c:v>2322076.7000000002</c:v>
                </c:pt>
                <c:pt idx="1612">
                  <c:v>2324659.2999999998</c:v>
                </c:pt>
                <c:pt idx="1613">
                  <c:v>2327244.7000000002</c:v>
                </c:pt>
                <c:pt idx="1614">
                  <c:v>2329833</c:v>
                </c:pt>
                <c:pt idx="1615">
                  <c:v>2332424.2000000002</c:v>
                </c:pt>
                <c:pt idx="1616">
                  <c:v>2335018.2999999998</c:v>
                </c:pt>
                <c:pt idx="1617">
                  <c:v>2337615.2999999998</c:v>
                </c:pt>
                <c:pt idx="1618">
                  <c:v>2340215.1</c:v>
                </c:pt>
                <c:pt idx="1619">
                  <c:v>2363639.7999999998</c:v>
                </c:pt>
                <c:pt idx="1620">
                  <c:v>2366268.6</c:v>
                </c:pt>
                <c:pt idx="1621">
                  <c:v>2368900.2000000002</c:v>
                </c:pt>
                <c:pt idx="1622">
                  <c:v>2371534.9</c:v>
                </c:pt>
                <c:pt idx="1623">
                  <c:v>2374172.4</c:v>
                </c:pt>
                <c:pt idx="1624">
                  <c:v>2376812.9</c:v>
                </c:pt>
                <c:pt idx="1625">
                  <c:v>2379456.2999999998</c:v>
                </c:pt>
                <c:pt idx="1626">
                  <c:v>2382102.6</c:v>
                </c:pt>
                <c:pt idx="1627">
                  <c:v>2384751.9</c:v>
                </c:pt>
                <c:pt idx="1628">
                  <c:v>2387404.1</c:v>
                </c:pt>
                <c:pt idx="1629">
                  <c:v>2411300.6</c:v>
                </c:pt>
                <c:pt idx="1630">
                  <c:v>2413982.4</c:v>
                </c:pt>
                <c:pt idx="1631">
                  <c:v>2416667.1</c:v>
                </c:pt>
                <c:pt idx="1632">
                  <c:v>2419354.7999999998</c:v>
                </c:pt>
                <c:pt idx="1633">
                  <c:v>2422045.4</c:v>
                </c:pt>
                <c:pt idx="1634">
                  <c:v>2424739.1</c:v>
                </c:pt>
                <c:pt idx="1635">
                  <c:v>2427435.7999999998</c:v>
                </c:pt>
                <c:pt idx="1636">
                  <c:v>2430135.4</c:v>
                </c:pt>
                <c:pt idx="1637">
                  <c:v>2432838.1</c:v>
                </c:pt>
                <c:pt idx="1638">
                  <c:v>2435543.7000000002</c:v>
                </c:pt>
                <c:pt idx="1639">
                  <c:v>2459921.6</c:v>
                </c:pt>
                <c:pt idx="1640">
                  <c:v>2462657.4</c:v>
                </c:pt>
                <c:pt idx="1641">
                  <c:v>2465396.2000000002</c:v>
                </c:pt>
                <c:pt idx="1642">
                  <c:v>2468138</c:v>
                </c:pt>
                <c:pt idx="1643">
                  <c:v>2470882.9</c:v>
                </c:pt>
                <c:pt idx="1644">
                  <c:v>2473630.7999999998</c:v>
                </c:pt>
                <c:pt idx="1645">
                  <c:v>2476381.7999999998</c:v>
                </c:pt>
                <c:pt idx="1646">
                  <c:v>2479135.7999999998</c:v>
                </c:pt>
                <c:pt idx="1647">
                  <c:v>2481892.9</c:v>
                </c:pt>
                <c:pt idx="1648">
                  <c:v>2484653.1</c:v>
                </c:pt>
                <c:pt idx="1649">
                  <c:v>2509522.1</c:v>
                </c:pt>
                <c:pt idx="1650">
                  <c:v>2512313</c:v>
                </c:pt>
                <c:pt idx="1651">
                  <c:v>2515106.9</c:v>
                </c:pt>
                <c:pt idx="1652">
                  <c:v>2517904</c:v>
                </c:pt>
                <c:pt idx="1653">
                  <c:v>2520704.2000000002</c:v>
                </c:pt>
                <c:pt idx="1654">
                  <c:v>2523507.4</c:v>
                </c:pt>
                <c:pt idx="1655">
                  <c:v>2526313.7999999998</c:v>
                </c:pt>
                <c:pt idx="1656">
                  <c:v>2529123.2999999998</c:v>
                </c:pt>
                <c:pt idx="1657">
                  <c:v>2531936</c:v>
                </c:pt>
                <c:pt idx="1658">
                  <c:v>2534751.7000000002</c:v>
                </c:pt>
                <c:pt idx="1659">
                  <c:v>2560121.7999999998</c:v>
                </c:pt>
                <c:pt idx="1660">
                  <c:v>2562968.7999999998</c:v>
                </c:pt>
                <c:pt idx="1661">
                  <c:v>2565819.1</c:v>
                </c:pt>
                <c:pt idx="1662">
                  <c:v>2568672.5</c:v>
                </c:pt>
                <c:pt idx="1663">
                  <c:v>2571529.1</c:v>
                </c:pt>
                <c:pt idx="1664">
                  <c:v>2574388.7999999998</c:v>
                </c:pt>
                <c:pt idx="1665">
                  <c:v>2577251.7999999998</c:v>
                </c:pt>
                <c:pt idx="1666">
                  <c:v>2580117.9</c:v>
                </c:pt>
                <c:pt idx="1667">
                  <c:v>2582987.2000000002</c:v>
                </c:pt>
                <c:pt idx="1668">
                  <c:v>2585859.7000000002</c:v>
                </c:pt>
                <c:pt idx="1669">
                  <c:v>2611740.7999999998</c:v>
                </c:pt>
                <c:pt idx="1670">
                  <c:v>2614645.2000000002</c:v>
                </c:pt>
                <c:pt idx="1671">
                  <c:v>2617552.9</c:v>
                </c:pt>
                <c:pt idx="1672">
                  <c:v>2620463.7000000002</c:v>
                </c:pt>
                <c:pt idx="1673">
                  <c:v>2623377.9</c:v>
                </c:pt>
                <c:pt idx="1674">
                  <c:v>2626295.2000000002</c:v>
                </c:pt>
                <c:pt idx="1675">
                  <c:v>2629215.7999999998</c:v>
                </c:pt>
                <c:pt idx="1676">
                  <c:v>2632139.7000000002</c:v>
                </c:pt>
                <c:pt idx="1677">
                  <c:v>2635066.7999999998</c:v>
                </c:pt>
                <c:pt idx="1678">
                  <c:v>2637997.1</c:v>
                </c:pt>
                <c:pt idx="1679">
                  <c:v>2664399.6</c:v>
                </c:pt>
                <c:pt idx="1680">
                  <c:v>2667362.6</c:v>
                </c:pt>
                <c:pt idx="1681">
                  <c:v>2670328.7999999998</c:v>
                </c:pt>
                <c:pt idx="1682">
                  <c:v>2673298.2999999998</c:v>
                </c:pt>
                <c:pt idx="1683">
                  <c:v>2676271.2000000002</c:v>
                </c:pt>
                <c:pt idx="1684">
                  <c:v>2679247.2999999998</c:v>
                </c:pt>
                <c:pt idx="1685">
                  <c:v>2682226.7000000002</c:v>
                </c:pt>
                <c:pt idx="1686">
                  <c:v>2685209.5</c:v>
                </c:pt>
                <c:pt idx="1687">
                  <c:v>2688195.6</c:v>
                </c:pt>
                <c:pt idx="1688">
                  <c:v>2691184.9</c:v>
                </c:pt>
                <c:pt idx="1689">
                  <c:v>2718119.3</c:v>
                </c:pt>
                <c:pt idx="1690">
                  <c:v>2721141.9</c:v>
                </c:pt>
                <c:pt idx="1691">
                  <c:v>2724167.9</c:v>
                </c:pt>
                <c:pt idx="1692">
                  <c:v>2727197.3</c:v>
                </c:pt>
                <c:pt idx="1693">
                  <c:v>2730230</c:v>
                </c:pt>
                <c:pt idx="1694">
                  <c:v>2733266.1</c:v>
                </c:pt>
                <c:pt idx="1695">
                  <c:v>2736305.5</c:v>
                </c:pt>
                <c:pt idx="1696">
                  <c:v>2739348.4</c:v>
                </c:pt>
                <c:pt idx="1697">
                  <c:v>2742394.6</c:v>
                </c:pt>
                <c:pt idx="1698">
                  <c:v>2745444.2</c:v>
                </c:pt>
                <c:pt idx="1699">
                  <c:v>2772921.1</c:v>
                </c:pt>
                <c:pt idx="1700">
                  <c:v>2776004.7</c:v>
                </c:pt>
                <c:pt idx="1701">
                  <c:v>2779091.6</c:v>
                </c:pt>
                <c:pt idx="1702">
                  <c:v>2782182</c:v>
                </c:pt>
                <c:pt idx="1703">
                  <c:v>2785275.8</c:v>
                </c:pt>
                <c:pt idx="1704">
                  <c:v>2788373.1</c:v>
                </c:pt>
                <c:pt idx="1705">
                  <c:v>2791473.8</c:v>
                </c:pt>
                <c:pt idx="1706">
                  <c:v>2794577.9</c:v>
                </c:pt>
                <c:pt idx="1707">
                  <c:v>2797685.5</c:v>
                </c:pt>
                <c:pt idx="1708">
                  <c:v>2800796.5</c:v>
                </c:pt>
                <c:pt idx="1709">
                  <c:v>2828827</c:v>
                </c:pt>
                <c:pt idx="1710">
                  <c:v>2831972.6</c:v>
                </c:pt>
                <c:pt idx="1711">
                  <c:v>2835121.8</c:v>
                </c:pt>
                <c:pt idx="1712">
                  <c:v>2838274.4</c:v>
                </c:pt>
                <c:pt idx="1713">
                  <c:v>2841430.5</c:v>
                </c:pt>
                <c:pt idx="1714">
                  <c:v>2844590.2</c:v>
                </c:pt>
                <c:pt idx="1715">
                  <c:v>2847753.3</c:v>
                </c:pt>
                <c:pt idx="1716">
                  <c:v>2850920</c:v>
                </c:pt>
                <c:pt idx="1717">
                  <c:v>2854090.2</c:v>
                </c:pt>
                <c:pt idx="1718">
                  <c:v>2857263.9</c:v>
                </c:pt>
                <c:pt idx="1719">
                  <c:v>2885859</c:v>
                </c:pt>
                <c:pt idx="1720">
                  <c:v>2889068</c:v>
                </c:pt>
                <c:pt idx="1721">
                  <c:v>2892280.6</c:v>
                </c:pt>
                <c:pt idx="1722">
                  <c:v>2895496.8</c:v>
                </c:pt>
                <c:pt idx="1723">
                  <c:v>2898716.5</c:v>
                </c:pt>
                <c:pt idx="1724">
                  <c:v>2901939.8</c:v>
                </c:pt>
                <c:pt idx="1725">
                  <c:v>2905166.7</c:v>
                </c:pt>
                <c:pt idx="1726">
                  <c:v>2908397.1</c:v>
                </c:pt>
                <c:pt idx="1727">
                  <c:v>2911631.2</c:v>
                </c:pt>
                <c:pt idx="1728">
                  <c:v>2914868.8</c:v>
                </c:pt>
                <c:pt idx="1729">
                  <c:v>2944040</c:v>
                </c:pt>
                <c:pt idx="1730">
                  <c:v>2947313.7</c:v>
                </c:pt>
                <c:pt idx="1731">
                  <c:v>2950591</c:v>
                </c:pt>
                <c:pt idx="1732">
                  <c:v>2953871.9</c:v>
                </c:pt>
                <c:pt idx="1733">
                  <c:v>2957156.5</c:v>
                </c:pt>
                <c:pt idx="1734">
                  <c:v>2960444.7</c:v>
                </c:pt>
                <c:pt idx="1735">
                  <c:v>2963736.6</c:v>
                </c:pt>
                <c:pt idx="1736">
                  <c:v>2967032.1</c:v>
                </c:pt>
                <c:pt idx="1737">
                  <c:v>2970331.3</c:v>
                </c:pt>
                <c:pt idx="1738">
                  <c:v>2973634.2</c:v>
                </c:pt>
                <c:pt idx="1739">
                  <c:v>3003393</c:v>
                </c:pt>
                <c:pt idx="1740">
                  <c:v>3006732.6</c:v>
                </c:pt>
                <c:pt idx="1741">
                  <c:v>3010076</c:v>
                </c:pt>
                <c:pt idx="1742">
                  <c:v>3013423</c:v>
                </c:pt>
                <c:pt idx="1743">
                  <c:v>3016773.7</c:v>
                </c:pt>
                <c:pt idx="1744">
                  <c:v>3020128.2</c:v>
                </c:pt>
                <c:pt idx="1745">
                  <c:v>3023486.4</c:v>
                </c:pt>
                <c:pt idx="1746">
                  <c:v>3026848.3</c:v>
                </c:pt>
                <c:pt idx="1747">
                  <c:v>3030214</c:v>
                </c:pt>
                <c:pt idx="1748">
                  <c:v>3033583.4</c:v>
                </c:pt>
                <c:pt idx="1749">
                  <c:v>3063941.7</c:v>
                </c:pt>
                <c:pt idx="1750">
                  <c:v>3067348.6</c:v>
                </c:pt>
                <c:pt idx="1751">
                  <c:v>3070759.3</c:v>
                </c:pt>
                <c:pt idx="1752">
                  <c:v>3074173.7</c:v>
                </c:pt>
                <c:pt idx="1753">
                  <c:v>3077592</c:v>
                </c:pt>
                <c:pt idx="1754">
                  <c:v>3081014</c:v>
                </c:pt>
                <c:pt idx="1755">
                  <c:v>3084439.9</c:v>
                </c:pt>
                <c:pt idx="1756">
                  <c:v>3087869.5</c:v>
                </c:pt>
                <c:pt idx="1757">
                  <c:v>3091303</c:v>
                </c:pt>
                <c:pt idx="1758">
                  <c:v>3094740.3</c:v>
                </c:pt>
                <c:pt idx="1759">
                  <c:v>3125710.2</c:v>
                </c:pt>
                <c:pt idx="1760">
                  <c:v>3129185.7</c:v>
                </c:pt>
                <c:pt idx="1761">
                  <c:v>3132665.1</c:v>
                </c:pt>
                <c:pt idx="1762">
                  <c:v>3136148.3</c:v>
                </c:pt>
                <c:pt idx="1763">
                  <c:v>3139635.4</c:v>
                </c:pt>
                <c:pt idx="1764">
                  <c:v>3143126.4</c:v>
                </c:pt>
                <c:pt idx="1765">
                  <c:v>3146621.3</c:v>
                </c:pt>
                <c:pt idx="1766">
                  <c:v>3150120</c:v>
                </c:pt>
                <c:pt idx="1767">
                  <c:v>3153622.6</c:v>
                </c:pt>
                <c:pt idx="1768">
                  <c:v>3157129.2</c:v>
                </c:pt>
                <c:pt idx="1769">
                  <c:v>3188723</c:v>
                </c:pt>
                <c:pt idx="1770">
                  <c:v>3192268.5</c:v>
                </c:pt>
                <c:pt idx="1771">
                  <c:v>3195818</c:v>
                </c:pt>
                <c:pt idx="1772">
                  <c:v>3199371.4</c:v>
                </c:pt>
                <c:pt idx="1773">
                  <c:v>3202928.7</c:v>
                </c:pt>
                <c:pt idx="1774">
                  <c:v>3206490</c:v>
                </c:pt>
                <c:pt idx="1775">
                  <c:v>3210055.3</c:v>
                </c:pt>
                <c:pt idx="1776">
                  <c:v>3213624.5</c:v>
                </c:pt>
                <c:pt idx="1777">
                  <c:v>3217197.7</c:v>
                </c:pt>
                <c:pt idx="1778">
                  <c:v>3220774.9</c:v>
                </c:pt>
                <c:pt idx="1779">
                  <c:v>3253005.1</c:v>
                </c:pt>
                <c:pt idx="1780">
                  <c:v>3256622.1</c:v>
                </c:pt>
                <c:pt idx="1781">
                  <c:v>3260243</c:v>
                </c:pt>
                <c:pt idx="1782">
                  <c:v>3263868</c:v>
                </c:pt>
                <c:pt idx="1783">
                  <c:v>3267497.1</c:v>
                </c:pt>
                <c:pt idx="1784">
                  <c:v>3271130.1</c:v>
                </c:pt>
                <c:pt idx="1785">
                  <c:v>3274767.2</c:v>
                </c:pt>
                <c:pt idx="1786">
                  <c:v>3278408.3</c:v>
                </c:pt>
                <c:pt idx="1787">
                  <c:v>3282053.5</c:v>
                </c:pt>
                <c:pt idx="1788">
                  <c:v>3285702.7</c:v>
                </c:pt>
                <c:pt idx="1789">
                  <c:v>3318582.3</c:v>
                </c:pt>
                <c:pt idx="1790">
                  <c:v>3322272.1</c:v>
                </c:pt>
                <c:pt idx="1791">
                  <c:v>3325966</c:v>
                </c:pt>
                <c:pt idx="1792">
                  <c:v>3329664</c:v>
                </c:pt>
                <c:pt idx="1793">
                  <c:v>3333366.1</c:v>
                </c:pt>
                <c:pt idx="1794">
                  <c:v>3337072.4</c:v>
                </c:pt>
                <c:pt idx="1795">
                  <c:v>3340782.7</c:v>
                </c:pt>
                <c:pt idx="1796">
                  <c:v>3344497.2</c:v>
                </c:pt>
                <c:pt idx="1797">
                  <c:v>3348215.8</c:v>
                </c:pt>
                <c:pt idx="1798">
                  <c:v>3351938.6</c:v>
                </c:pt>
                <c:pt idx="1799">
                  <c:v>3385480.4</c:v>
                </c:pt>
                <c:pt idx="1800">
                  <c:v>3389244.6</c:v>
                </c:pt>
                <c:pt idx="1801">
                  <c:v>3393012.9</c:v>
                </c:pt>
                <c:pt idx="1802">
                  <c:v>3396785.4</c:v>
                </c:pt>
                <c:pt idx="1803">
                  <c:v>3400562.1</c:v>
                </c:pt>
                <c:pt idx="1804">
                  <c:v>3404343</c:v>
                </c:pt>
                <c:pt idx="1805">
                  <c:v>3408128.1</c:v>
                </c:pt>
                <c:pt idx="1806">
                  <c:v>3411917.5</c:v>
                </c:pt>
                <c:pt idx="1807">
                  <c:v>3415711</c:v>
                </c:pt>
                <c:pt idx="1808">
                  <c:v>3419508.7</c:v>
                </c:pt>
                <c:pt idx="1809">
                  <c:v>3453726.3</c:v>
                </c:pt>
                <c:pt idx="1810">
                  <c:v>3457566.3</c:v>
                </c:pt>
                <c:pt idx="1811">
                  <c:v>3461410.5</c:v>
                </c:pt>
                <c:pt idx="1812">
                  <c:v>3465259</c:v>
                </c:pt>
                <c:pt idx="1813">
                  <c:v>3469111.8</c:v>
                </c:pt>
                <c:pt idx="1814">
                  <c:v>3472968.9</c:v>
                </c:pt>
                <c:pt idx="1815">
                  <c:v>3476830.2</c:v>
                </c:pt>
                <c:pt idx="1816">
                  <c:v>3480695.9</c:v>
                </c:pt>
                <c:pt idx="1817">
                  <c:v>3484565.8</c:v>
                </c:pt>
                <c:pt idx="1818">
                  <c:v>3488440</c:v>
                </c:pt>
                <c:pt idx="1819">
                  <c:v>3523346.9</c:v>
                </c:pt>
                <c:pt idx="1820">
                  <c:v>3527264.3</c:v>
                </c:pt>
                <c:pt idx="1821">
                  <c:v>3531186</c:v>
                </c:pt>
                <c:pt idx="1822">
                  <c:v>3535112</c:v>
                </c:pt>
                <c:pt idx="1823">
                  <c:v>3539042.4</c:v>
                </c:pt>
                <c:pt idx="1824">
                  <c:v>3542977.2</c:v>
                </c:pt>
                <c:pt idx="1825">
                  <c:v>3546916.3</c:v>
                </c:pt>
                <c:pt idx="1826">
                  <c:v>3550859.8</c:v>
                </c:pt>
                <c:pt idx="1827">
                  <c:v>3554807.7</c:v>
                </c:pt>
                <c:pt idx="1828">
                  <c:v>3558760</c:v>
                </c:pt>
                <c:pt idx="1829">
                  <c:v>3594370.1</c:v>
                </c:pt>
                <c:pt idx="1830">
                  <c:v>3598366.4</c:v>
                </c:pt>
                <c:pt idx="1831">
                  <c:v>3602367.1</c:v>
                </c:pt>
                <c:pt idx="1832">
                  <c:v>3606372.2</c:v>
                </c:pt>
                <c:pt idx="1833">
                  <c:v>3610381.8</c:v>
                </c:pt>
                <c:pt idx="1834">
                  <c:v>3614395.8</c:v>
                </c:pt>
                <c:pt idx="1835">
                  <c:v>3618414.3</c:v>
                </c:pt>
                <c:pt idx="1836">
                  <c:v>3622437.3</c:v>
                </c:pt>
                <c:pt idx="1837">
                  <c:v>3626464.7</c:v>
                </c:pt>
                <c:pt idx="1838">
                  <c:v>3630496.6</c:v>
                </c:pt>
                <c:pt idx="1839">
                  <c:v>3666824.1</c:v>
                </c:pt>
                <c:pt idx="1840">
                  <c:v>3670900.8</c:v>
                </c:pt>
                <c:pt idx="1841">
                  <c:v>3674982.1</c:v>
                </c:pt>
                <c:pt idx="1842">
                  <c:v>3679067.9</c:v>
                </c:pt>
                <c:pt idx="1843">
                  <c:v>3683158.2</c:v>
                </c:pt>
                <c:pt idx="1844">
                  <c:v>3687253.1</c:v>
                </c:pt>
                <c:pt idx="1845">
                  <c:v>3691352.6</c:v>
                </c:pt>
                <c:pt idx="1846">
                  <c:v>3695456.6</c:v>
                </c:pt>
                <c:pt idx="1847">
                  <c:v>3699565.2</c:v>
                </c:pt>
                <c:pt idx="1848">
                  <c:v>3703678.3</c:v>
                </c:pt>
                <c:pt idx="1849">
                  <c:v>3740737.6</c:v>
                </c:pt>
                <c:pt idx="1850">
                  <c:v>3744896.4</c:v>
                </c:pt>
                <c:pt idx="1851">
                  <c:v>3749059.9</c:v>
                </c:pt>
                <c:pt idx="1852">
                  <c:v>3753228.1</c:v>
                </c:pt>
                <c:pt idx="1853">
                  <c:v>3757400.8</c:v>
                </c:pt>
                <c:pt idx="1854">
                  <c:v>3761578.2</c:v>
                </c:pt>
                <c:pt idx="1855">
                  <c:v>3765760.2</c:v>
                </c:pt>
                <c:pt idx="1856">
                  <c:v>3769946.9</c:v>
                </c:pt>
                <c:pt idx="1857">
                  <c:v>3774138.2</c:v>
                </c:pt>
                <c:pt idx="1858">
                  <c:v>3778334.2</c:v>
                </c:pt>
                <c:pt idx="1859">
                  <c:v>3816140.1</c:v>
                </c:pt>
                <c:pt idx="1860">
                  <c:v>3820382.7</c:v>
                </c:pt>
                <c:pt idx="1861">
                  <c:v>3824630.1</c:v>
                </c:pt>
                <c:pt idx="1862">
                  <c:v>3828882.2</c:v>
                </c:pt>
                <c:pt idx="1863">
                  <c:v>3833139</c:v>
                </c:pt>
                <c:pt idx="1864">
                  <c:v>3837400.5</c:v>
                </c:pt>
                <c:pt idx="1865">
                  <c:v>3841666.8</c:v>
                </c:pt>
                <c:pt idx="1866">
                  <c:v>3845937.8</c:v>
                </c:pt>
                <c:pt idx="1867">
                  <c:v>3850213.6</c:v>
                </c:pt>
                <c:pt idx="1868">
                  <c:v>3854494.1</c:v>
                </c:pt>
                <c:pt idx="1869">
                  <c:v>3893061.6</c:v>
                </c:pt>
                <c:pt idx="1870">
                  <c:v>3897389.7</c:v>
                </c:pt>
                <c:pt idx="1871">
                  <c:v>3901722.6</c:v>
                </c:pt>
                <c:pt idx="1872">
                  <c:v>3906060.4</c:v>
                </c:pt>
                <c:pt idx="1873">
                  <c:v>3910402.9</c:v>
                </c:pt>
                <c:pt idx="1874">
                  <c:v>3914750.3</c:v>
                </c:pt>
                <c:pt idx="1875">
                  <c:v>3919102.5</c:v>
                </c:pt>
                <c:pt idx="1876">
                  <c:v>3923459.6</c:v>
                </c:pt>
                <c:pt idx="1877">
                  <c:v>3927821.5</c:v>
                </c:pt>
                <c:pt idx="1878">
                  <c:v>3932188.3</c:v>
                </c:pt>
                <c:pt idx="1879">
                  <c:v>3971532.6</c:v>
                </c:pt>
                <c:pt idx="1880">
                  <c:v>3975947.9</c:v>
                </c:pt>
                <c:pt idx="1881">
                  <c:v>3980368.2</c:v>
                </c:pt>
                <c:pt idx="1882">
                  <c:v>3984793.3</c:v>
                </c:pt>
                <c:pt idx="1883">
                  <c:v>3989223.4</c:v>
                </c:pt>
                <c:pt idx="1884">
                  <c:v>3993658.3</c:v>
                </c:pt>
                <c:pt idx="1885">
                  <c:v>3998098.2</c:v>
                </c:pt>
                <c:pt idx="1886">
                  <c:v>4002543</c:v>
                </c:pt>
                <c:pt idx="1887">
                  <c:v>4006992.8</c:v>
                </c:pt>
                <c:pt idx="1888">
                  <c:v>4011447.5</c:v>
                </c:pt>
                <c:pt idx="1889">
                  <c:v>4051584.5</c:v>
                </c:pt>
                <c:pt idx="1890">
                  <c:v>4056088.8</c:v>
                </c:pt>
                <c:pt idx="1891">
                  <c:v>4060598</c:v>
                </c:pt>
                <c:pt idx="1892">
                  <c:v>4065112.3</c:v>
                </c:pt>
                <c:pt idx="1893">
                  <c:v>4069631.6</c:v>
                </c:pt>
                <c:pt idx="1894">
                  <c:v>4074155.9</c:v>
                </c:pt>
                <c:pt idx="1895">
                  <c:v>4078685.3</c:v>
                </c:pt>
                <c:pt idx="1896">
                  <c:v>4083219.6</c:v>
                </c:pt>
                <c:pt idx="1897">
                  <c:v>4087759</c:v>
                </c:pt>
                <c:pt idx="1898">
                  <c:v>4092303.5</c:v>
                </c:pt>
                <c:pt idx="1899">
                  <c:v>4133249</c:v>
                </c:pt>
                <c:pt idx="1900">
                  <c:v>4137844</c:v>
                </c:pt>
                <c:pt idx="1901">
                  <c:v>4142444.1</c:v>
                </c:pt>
                <c:pt idx="1902">
                  <c:v>4147049.3</c:v>
                </c:pt>
                <c:pt idx="1903">
                  <c:v>4151659.7</c:v>
                </c:pt>
                <c:pt idx="1904">
                  <c:v>4156275.1</c:v>
                </c:pt>
                <c:pt idx="1905">
                  <c:v>4160895.7</c:v>
                </c:pt>
                <c:pt idx="1906">
                  <c:v>4165521.4</c:v>
                </c:pt>
                <c:pt idx="1907">
                  <c:v>4170152.3</c:v>
                </c:pt>
                <c:pt idx="1908">
                  <c:v>4174788.3</c:v>
                </c:pt>
                <c:pt idx="1909">
                  <c:v>4216558.7</c:v>
                </c:pt>
                <c:pt idx="1910">
                  <c:v>4221246.2</c:v>
                </c:pt>
                <c:pt idx="1911">
                  <c:v>4225939</c:v>
                </c:pt>
                <c:pt idx="1912">
                  <c:v>4230637</c:v>
                </c:pt>
                <c:pt idx="1913">
                  <c:v>4235340.2</c:v>
                </c:pt>
                <c:pt idx="1914">
                  <c:v>4240048.5999999996</c:v>
                </c:pt>
                <c:pt idx="1915">
                  <c:v>4244762.3</c:v>
                </c:pt>
                <c:pt idx="1916">
                  <c:v>4249481.2</c:v>
                </c:pt>
                <c:pt idx="1917">
                  <c:v>4254205.4000000004</c:v>
                </c:pt>
                <c:pt idx="1918">
                  <c:v>4258934.8</c:v>
                </c:pt>
                <c:pt idx="1919">
                  <c:v>4301546.5999999996</c:v>
                </c:pt>
                <c:pt idx="1920">
                  <c:v>4306328.5999999996</c:v>
                </c:pt>
                <c:pt idx="1921">
                  <c:v>4311115.9000000004</c:v>
                </c:pt>
                <c:pt idx="1922">
                  <c:v>4315908.5</c:v>
                </c:pt>
                <c:pt idx="1923">
                  <c:v>4320706.5</c:v>
                </c:pt>
                <c:pt idx="1924">
                  <c:v>4325509.8</c:v>
                </c:pt>
                <c:pt idx="1925">
                  <c:v>4330318.4000000004</c:v>
                </c:pt>
                <c:pt idx="1926">
                  <c:v>4335132.4000000004</c:v>
                </c:pt>
                <c:pt idx="1927">
                  <c:v>4339951.7</c:v>
                </c:pt>
                <c:pt idx="1928">
                  <c:v>4344776.3</c:v>
                </c:pt>
                <c:pt idx="1929">
                  <c:v>4388246.5999999996</c:v>
                </c:pt>
                <c:pt idx="1930">
                  <c:v>4393124.9000000004</c:v>
                </c:pt>
                <c:pt idx="1931">
                  <c:v>4398008.7</c:v>
                </c:pt>
                <c:pt idx="1932">
                  <c:v>4402897.9000000004</c:v>
                </c:pt>
                <c:pt idx="1933">
                  <c:v>4407792.5</c:v>
                </c:pt>
                <c:pt idx="1934">
                  <c:v>4412692.5</c:v>
                </c:pt>
                <c:pt idx="1935">
                  <c:v>4417598</c:v>
                </c:pt>
                <c:pt idx="1936">
                  <c:v>4422509</c:v>
                </c:pt>
                <c:pt idx="1937">
                  <c:v>4427425.4000000004</c:v>
                </c:pt>
                <c:pt idx="1938">
                  <c:v>4432347.2</c:v>
                </c:pt>
                <c:pt idx="1939">
                  <c:v>4476693.2</c:v>
                </c:pt>
                <c:pt idx="1940">
                  <c:v>4481669.8</c:v>
                </c:pt>
                <c:pt idx="1941">
                  <c:v>4486651.9000000004</c:v>
                </c:pt>
                <c:pt idx="1942">
                  <c:v>4491639.5999999996</c:v>
                </c:pt>
                <c:pt idx="1943">
                  <c:v>4496632.8</c:v>
                </c:pt>
                <c:pt idx="1944">
                  <c:v>4501631.5999999996</c:v>
                </c:pt>
                <c:pt idx="1945">
                  <c:v>4506635.9000000004</c:v>
                </c:pt>
                <c:pt idx="1946">
                  <c:v>4511645.8</c:v>
                </c:pt>
                <c:pt idx="1947">
                  <c:v>4516661.2</c:v>
                </c:pt>
                <c:pt idx="1948">
                  <c:v>4521682.2</c:v>
                </c:pt>
                <c:pt idx="1949">
                  <c:v>4566921.5</c:v>
                </c:pt>
                <c:pt idx="1950">
                  <c:v>4571998.4000000004</c:v>
                </c:pt>
                <c:pt idx="1951">
                  <c:v>4577080.9000000004</c:v>
                </c:pt>
                <c:pt idx="1952">
                  <c:v>4582169</c:v>
                </c:pt>
                <c:pt idx="1953">
                  <c:v>4587262.8</c:v>
                </c:pt>
                <c:pt idx="1954">
                  <c:v>4592362.3</c:v>
                </c:pt>
                <c:pt idx="1955">
                  <c:v>4597467.4000000004</c:v>
                </c:pt>
                <c:pt idx="1956">
                  <c:v>4602578.2</c:v>
                </c:pt>
                <c:pt idx="1957">
                  <c:v>4607694.7</c:v>
                </c:pt>
                <c:pt idx="1958">
                  <c:v>4612816.8</c:v>
                </c:pt>
                <c:pt idx="1959">
                  <c:v>4658967.5</c:v>
                </c:pt>
                <c:pt idx="1960">
                  <c:v>4664146.5999999996</c:v>
                </c:pt>
                <c:pt idx="1961">
                  <c:v>4669331.5</c:v>
                </c:pt>
                <c:pt idx="1962">
                  <c:v>4674522.2</c:v>
                </c:pt>
                <c:pt idx="1963">
                  <c:v>4679718.5999999996</c:v>
                </c:pt>
                <c:pt idx="1964">
                  <c:v>4684920.8</c:v>
                </c:pt>
                <c:pt idx="1965">
                  <c:v>4690128.7</c:v>
                </c:pt>
                <c:pt idx="1966">
                  <c:v>4695342.5</c:v>
                </c:pt>
                <c:pt idx="1967">
                  <c:v>4700562</c:v>
                </c:pt>
                <c:pt idx="1968">
                  <c:v>4705787.4000000004</c:v>
                </c:pt>
                <c:pt idx="1969">
                  <c:v>4752867.8</c:v>
                </c:pt>
                <c:pt idx="1970">
                  <c:v>4758151.2</c:v>
                </c:pt>
                <c:pt idx="1971">
                  <c:v>4763440.5999999996</c:v>
                </c:pt>
                <c:pt idx="1972">
                  <c:v>4768735.8</c:v>
                </c:pt>
                <c:pt idx="1973">
                  <c:v>4774036.9000000004</c:v>
                </c:pt>
                <c:pt idx="1974">
                  <c:v>4779343.9000000004</c:v>
                </c:pt>
                <c:pt idx="1975">
                  <c:v>4784656.7</c:v>
                </c:pt>
                <c:pt idx="1976">
                  <c:v>4789975.5</c:v>
                </c:pt>
                <c:pt idx="1977">
                  <c:v>4795300.2</c:v>
                </c:pt>
                <c:pt idx="1978">
                  <c:v>4800630.8</c:v>
                </c:pt>
                <c:pt idx="1979">
                  <c:v>4848659.5999999996</c:v>
                </c:pt>
                <c:pt idx="1980">
                  <c:v>4854049.5</c:v>
                </c:pt>
                <c:pt idx="1981">
                  <c:v>4859445.4000000004</c:v>
                </c:pt>
                <c:pt idx="1982">
                  <c:v>4864847.3</c:v>
                </c:pt>
                <c:pt idx="1983">
                  <c:v>4870255.2</c:v>
                </c:pt>
                <c:pt idx="1984">
                  <c:v>4875669.0999999996</c:v>
                </c:pt>
                <c:pt idx="1985">
                  <c:v>4881089</c:v>
                </c:pt>
                <c:pt idx="1986">
                  <c:v>4886514.9000000004</c:v>
                </c:pt>
                <c:pt idx="1987">
                  <c:v>4891946.9000000004</c:v>
                </c:pt>
                <c:pt idx="1988">
                  <c:v>4897384.9000000004</c:v>
                </c:pt>
                <c:pt idx="1989">
                  <c:v>4946381.2</c:v>
                </c:pt>
                <c:pt idx="1990">
                  <c:v>4951879.7</c:v>
                </c:pt>
                <c:pt idx="1991">
                  <c:v>4957384.3</c:v>
                </c:pt>
                <c:pt idx="1992">
                  <c:v>4962895</c:v>
                </c:pt>
                <c:pt idx="1993">
                  <c:v>4968411.8</c:v>
                </c:pt>
                <c:pt idx="1994">
                  <c:v>4973934.8</c:v>
                </c:pt>
                <c:pt idx="1995">
                  <c:v>4979463.9000000004</c:v>
                </c:pt>
                <c:pt idx="1996">
                  <c:v>4984999.0999999996</c:v>
                </c:pt>
                <c:pt idx="1997">
                  <c:v>4990540.5</c:v>
                </c:pt>
                <c:pt idx="1998">
                  <c:v>4996088.0999999996</c:v>
                </c:pt>
                <c:pt idx="1999">
                  <c:v>5046071.4000000004</c:v>
                </c:pt>
                <c:pt idx="2000">
                  <c:v>5051680.7</c:v>
                </c:pt>
                <c:pt idx="2001">
                  <c:v>5057296.2</c:v>
                </c:pt>
                <c:pt idx="2002">
                  <c:v>5062917.9000000004</c:v>
                </c:pt>
                <c:pt idx="2003">
                  <c:v>5068545.9000000004</c:v>
                </c:pt>
                <c:pt idx="2004">
                  <c:v>5074180.0999999996</c:v>
                </c:pt>
                <c:pt idx="2005">
                  <c:v>5079820.5999999996</c:v>
                </c:pt>
                <c:pt idx="2006">
                  <c:v>5085467.3</c:v>
                </c:pt>
                <c:pt idx="2007">
                  <c:v>5091120.3</c:v>
                </c:pt>
                <c:pt idx="2008">
                  <c:v>5096779.5999999996</c:v>
                </c:pt>
                <c:pt idx="2009">
                  <c:v>5147769.9000000004</c:v>
                </c:pt>
                <c:pt idx="2010">
                  <c:v>5153492.2</c:v>
                </c:pt>
                <c:pt idx="2011">
                  <c:v>5159220.8</c:v>
                </c:pt>
                <c:pt idx="2012">
                  <c:v>5164955.7</c:v>
                </c:pt>
                <c:pt idx="2013">
                  <c:v>5170697.0999999996</c:v>
                </c:pt>
                <c:pt idx="2014">
                  <c:v>5176444.8</c:v>
                </c:pt>
                <c:pt idx="2015">
                  <c:v>5182198.9000000004</c:v>
                </c:pt>
                <c:pt idx="2016">
                  <c:v>5187959.4000000004</c:v>
                </c:pt>
                <c:pt idx="2017">
                  <c:v>5193726.3</c:v>
                </c:pt>
                <c:pt idx="2018">
                  <c:v>5199499.5999999996</c:v>
                </c:pt>
                <c:pt idx="2019">
                  <c:v>5251517.0999999996</c:v>
                </c:pt>
                <c:pt idx="2020">
                  <c:v>5257354.5999999996</c:v>
                </c:pt>
                <c:pt idx="2021">
                  <c:v>5263198.5999999996</c:v>
                </c:pt>
                <c:pt idx="2022">
                  <c:v>5269049.0999999996</c:v>
                </c:pt>
                <c:pt idx="2023">
                  <c:v>5274906.0999999996</c:v>
                </c:pt>
                <c:pt idx="2024">
                  <c:v>5280769.5999999996</c:v>
                </c:pt>
                <c:pt idx="2025">
                  <c:v>5286639.5999999996</c:v>
                </c:pt>
                <c:pt idx="2026">
                  <c:v>5292516.2</c:v>
                </c:pt>
                <c:pt idx="2027">
                  <c:v>5298399.3</c:v>
                </c:pt>
                <c:pt idx="2028">
                  <c:v>5304288.9000000004</c:v>
                </c:pt>
                <c:pt idx="2029">
                  <c:v>5357354.3</c:v>
                </c:pt>
                <c:pt idx="2030">
                  <c:v>5363309.4000000004</c:v>
                </c:pt>
                <c:pt idx="2031">
                  <c:v>5369271.0999999996</c:v>
                </c:pt>
                <c:pt idx="2032">
                  <c:v>5375239.5</c:v>
                </c:pt>
                <c:pt idx="2033">
                  <c:v>5381214.5</c:v>
                </c:pt>
                <c:pt idx="2034">
                  <c:v>5387196.0999999996</c:v>
                </c:pt>
                <c:pt idx="2035">
                  <c:v>5393184.4000000004</c:v>
                </c:pt>
                <c:pt idx="2036">
                  <c:v>5399179.2999999998</c:v>
                </c:pt>
                <c:pt idx="2037">
                  <c:v>5405180.9000000004</c:v>
                </c:pt>
                <c:pt idx="2038">
                  <c:v>5411189.0999999996</c:v>
                </c:pt>
                <c:pt idx="2039">
                  <c:v>5465323.5</c:v>
                </c:pt>
                <c:pt idx="2040">
                  <c:v>5471398.5999999996</c:v>
                </c:pt>
                <c:pt idx="2041">
                  <c:v>5477480.4000000004</c:v>
                </c:pt>
                <c:pt idx="2042">
                  <c:v>5483569</c:v>
                </c:pt>
                <c:pt idx="2043">
                  <c:v>5489664.4000000004</c:v>
                </c:pt>
                <c:pt idx="2044">
                  <c:v>5495766.5</c:v>
                </c:pt>
                <c:pt idx="2045">
                  <c:v>5501875.4000000004</c:v>
                </c:pt>
                <c:pt idx="2046">
                  <c:v>5507991.0999999996</c:v>
                </c:pt>
                <c:pt idx="2047">
                  <c:v>5514113.5999999996</c:v>
                </c:pt>
                <c:pt idx="2048">
                  <c:v>5520242.9000000004</c:v>
                </c:pt>
                <c:pt idx="2049">
                  <c:v>5575467.7999999998</c:v>
                </c:pt>
                <c:pt idx="2050">
                  <c:v>5581665.2999999998</c:v>
                </c:pt>
                <c:pt idx="2051">
                  <c:v>5587869.5999999996</c:v>
                </c:pt>
                <c:pt idx="2052">
                  <c:v>5594080.9000000004</c:v>
                </c:pt>
                <c:pt idx="2053">
                  <c:v>5600299</c:v>
                </c:pt>
                <c:pt idx="2054">
                  <c:v>5606524.0999999996</c:v>
                </c:pt>
                <c:pt idx="2055">
                  <c:v>5612756</c:v>
                </c:pt>
                <c:pt idx="2056">
                  <c:v>5618994.9000000004</c:v>
                </c:pt>
                <c:pt idx="2057">
                  <c:v>5625240.7999999998</c:v>
                </c:pt>
                <c:pt idx="2058">
                  <c:v>5631493.5</c:v>
                </c:pt>
                <c:pt idx="2059">
                  <c:v>5687831</c:v>
                </c:pt>
                <c:pt idx="2060">
                  <c:v>5694153.2999999998</c:v>
                </c:pt>
                <c:pt idx="2061">
                  <c:v>5700482.5999999996</c:v>
                </c:pt>
                <c:pt idx="2062">
                  <c:v>5706819</c:v>
                </c:pt>
                <c:pt idx="2063">
                  <c:v>5713162.4000000004</c:v>
                </c:pt>
                <c:pt idx="2064">
                  <c:v>5719512.9000000004</c:v>
                </c:pt>
                <c:pt idx="2065">
                  <c:v>5725870.4000000004</c:v>
                </c:pt>
                <c:pt idx="2066">
                  <c:v>5732234.9000000004</c:v>
                </c:pt>
                <c:pt idx="2067">
                  <c:v>5738606.5999999996</c:v>
                </c:pt>
                <c:pt idx="2068">
                  <c:v>5744985.2999999998</c:v>
                </c:pt>
                <c:pt idx="2069">
                  <c:v>5802457.7000000002</c:v>
                </c:pt>
                <c:pt idx="2070">
                  <c:v>5808907.4000000004</c:v>
                </c:pt>
                <c:pt idx="2071">
                  <c:v>5815364.2000000002</c:v>
                </c:pt>
                <c:pt idx="2072">
                  <c:v>5821828.2000000002</c:v>
                </c:pt>
                <c:pt idx="2073">
                  <c:v>5828299.4000000004</c:v>
                </c:pt>
                <c:pt idx="2074">
                  <c:v>5834777.7999999998</c:v>
                </c:pt>
                <c:pt idx="2075">
                  <c:v>5841263.4000000004</c:v>
                </c:pt>
                <c:pt idx="2076">
                  <c:v>5847756.2000000002</c:v>
                </c:pt>
                <c:pt idx="2077">
                  <c:v>5854256.2000000002</c:v>
                </c:pt>
                <c:pt idx="2078">
                  <c:v>5860763.4000000004</c:v>
                </c:pt>
                <c:pt idx="2079">
                  <c:v>5919393.5</c:v>
                </c:pt>
                <c:pt idx="2080">
                  <c:v>5925973.0999999996</c:v>
                </c:pt>
                <c:pt idx="2081">
                  <c:v>5932560.0999999996</c:v>
                </c:pt>
                <c:pt idx="2082">
                  <c:v>5939154.2999999998</c:v>
                </c:pt>
                <c:pt idx="2083">
                  <c:v>5945755.9000000004</c:v>
                </c:pt>
                <c:pt idx="2084">
                  <c:v>5952364.7000000002</c:v>
                </c:pt>
                <c:pt idx="2085">
                  <c:v>5958981</c:v>
                </c:pt>
                <c:pt idx="2086">
                  <c:v>5965604.5999999996</c:v>
                </c:pt>
                <c:pt idx="2087">
                  <c:v>5972235.5</c:v>
                </c:pt>
                <c:pt idx="2088">
                  <c:v>5978873.7999999998</c:v>
                </c:pt>
                <c:pt idx="2089">
                  <c:v>6038685.0999999996</c:v>
                </c:pt>
                <c:pt idx="2090">
                  <c:v>6045397.2000000002</c:v>
                </c:pt>
                <c:pt idx="2091">
                  <c:v>6052116.7999999998</c:v>
                </c:pt>
                <c:pt idx="2092">
                  <c:v>6058843.9000000004</c:v>
                </c:pt>
                <c:pt idx="2093">
                  <c:v>6065578.5</c:v>
                </c:pt>
                <c:pt idx="2094">
                  <c:v>6072320.5</c:v>
                </c:pt>
                <c:pt idx="2095">
                  <c:v>6079070</c:v>
                </c:pt>
                <c:pt idx="2096">
                  <c:v>6085827</c:v>
                </c:pt>
                <c:pt idx="2097">
                  <c:v>6092591.5999999996</c:v>
                </c:pt>
                <c:pt idx="2098">
                  <c:v>6099363.5999999996</c:v>
                </c:pt>
                <c:pt idx="2099">
                  <c:v>6160379.7999999998</c:v>
                </c:pt>
                <c:pt idx="2100">
                  <c:v>6167227.0999999996</c:v>
                </c:pt>
                <c:pt idx="2101">
                  <c:v>6174082.0999999996</c:v>
                </c:pt>
                <c:pt idx="2102">
                  <c:v>6180944.7000000002</c:v>
                </c:pt>
                <c:pt idx="2103">
                  <c:v>6187814.9000000004</c:v>
                </c:pt>
                <c:pt idx="2104">
                  <c:v>6194692.7000000002</c:v>
                </c:pt>
                <c:pt idx="2105">
                  <c:v>6201578.2000000002</c:v>
                </c:pt>
                <c:pt idx="2106">
                  <c:v>6208471.4000000004</c:v>
                </c:pt>
                <c:pt idx="2107">
                  <c:v>6215372.2000000002</c:v>
                </c:pt>
                <c:pt idx="2108">
                  <c:v>6222280.7000000002</c:v>
                </c:pt>
                <c:pt idx="2109">
                  <c:v>6284526</c:v>
                </c:pt>
                <c:pt idx="2110">
                  <c:v>6291511.2999999998</c:v>
                </c:pt>
                <c:pt idx="2111">
                  <c:v>6298504.2999999998</c:v>
                </c:pt>
                <c:pt idx="2112">
                  <c:v>6305505.2000000002</c:v>
                </c:pt>
                <c:pt idx="2113">
                  <c:v>6312513.7999999998</c:v>
                </c:pt>
                <c:pt idx="2114">
                  <c:v>6319530.2000000002</c:v>
                </c:pt>
                <c:pt idx="2115">
                  <c:v>6326554.4000000004</c:v>
                </c:pt>
                <c:pt idx="2116">
                  <c:v>6333586.4000000004</c:v>
                </c:pt>
                <c:pt idx="2117">
                  <c:v>6340626.2000000002</c:v>
                </c:pt>
                <c:pt idx="2118">
                  <c:v>6347673.9000000004</c:v>
                </c:pt>
                <c:pt idx="2119">
                  <c:v>6411173.0999999996</c:v>
                </c:pt>
                <c:pt idx="2120">
                  <c:v>6418299.0999999996</c:v>
                </c:pt>
                <c:pt idx="2121">
                  <c:v>6425433.0999999996</c:v>
                </c:pt>
                <c:pt idx="2122">
                  <c:v>6432574.9000000004</c:v>
                </c:pt>
                <c:pt idx="2123">
                  <c:v>6439724.7000000002</c:v>
                </c:pt>
                <c:pt idx="2124">
                  <c:v>6446882.5</c:v>
                </c:pt>
                <c:pt idx="2125">
                  <c:v>6454048.2000000002</c:v>
                </c:pt>
                <c:pt idx="2126">
                  <c:v>6461221.9000000004</c:v>
                </c:pt>
                <c:pt idx="2127">
                  <c:v>6468403.5</c:v>
                </c:pt>
                <c:pt idx="2128">
                  <c:v>6475593.0999999996</c:v>
                </c:pt>
                <c:pt idx="2129">
                  <c:v>6540371.5</c:v>
                </c:pt>
                <c:pt idx="2130">
                  <c:v>6547641.0999999996</c:v>
                </c:pt>
                <c:pt idx="2131">
                  <c:v>6554918.7999999998</c:v>
                </c:pt>
                <c:pt idx="2132">
                  <c:v>6562204.5</c:v>
                </c:pt>
                <c:pt idx="2133">
                  <c:v>6569498.4000000004</c:v>
                </c:pt>
                <c:pt idx="2134">
                  <c:v>6576800.2999999998</c:v>
                </c:pt>
                <c:pt idx="2135">
                  <c:v>6584110.4000000004</c:v>
                </c:pt>
                <c:pt idx="2136">
                  <c:v>6591428.5</c:v>
                </c:pt>
                <c:pt idx="2137">
                  <c:v>6598754.7999999998</c:v>
                </c:pt>
                <c:pt idx="2138">
                  <c:v>6606089.2999999998</c:v>
                </c:pt>
                <c:pt idx="2139">
                  <c:v>6672172.7000000002</c:v>
                </c:pt>
                <c:pt idx="2140">
                  <c:v>6679588.7000000002</c:v>
                </c:pt>
                <c:pt idx="2141">
                  <c:v>6687013</c:v>
                </c:pt>
                <c:pt idx="2142">
                  <c:v>6694445.5</c:v>
                </c:pt>
                <c:pt idx="2143">
                  <c:v>6701886.2999999998</c:v>
                </c:pt>
                <c:pt idx="2144">
                  <c:v>6709335.2999999998</c:v>
                </c:pt>
                <c:pt idx="2145">
                  <c:v>6716792.5999999996</c:v>
                </c:pt>
                <c:pt idx="2146">
                  <c:v>6724258.2000000002</c:v>
                </c:pt>
                <c:pt idx="2147">
                  <c:v>6731732.0999999996</c:v>
                </c:pt>
                <c:pt idx="2148">
                  <c:v>6739214.2999999998</c:v>
                </c:pt>
                <c:pt idx="2149">
                  <c:v>6806629</c:v>
                </c:pt>
                <c:pt idx="2150">
                  <c:v>6814194.4000000004</c:v>
                </c:pt>
                <c:pt idx="2151">
                  <c:v>6821768.2000000002</c:v>
                </c:pt>
                <c:pt idx="2152">
                  <c:v>6829350.5</c:v>
                </c:pt>
                <c:pt idx="2153">
                  <c:v>6836941.0999999996</c:v>
                </c:pt>
                <c:pt idx="2154">
                  <c:v>6844540.2000000002</c:v>
                </c:pt>
                <c:pt idx="2155">
                  <c:v>6852147.7999999998</c:v>
                </c:pt>
                <c:pt idx="2156">
                  <c:v>6859763.7999999998</c:v>
                </c:pt>
                <c:pt idx="2157">
                  <c:v>6867388.2000000002</c:v>
                </c:pt>
                <c:pt idx="2158">
                  <c:v>6875021.2000000002</c:v>
                </c:pt>
                <c:pt idx="2159">
                  <c:v>6943793.9000000004</c:v>
                </c:pt>
                <c:pt idx="2160">
                  <c:v>6951511.7000000002</c:v>
                </c:pt>
                <c:pt idx="2161">
                  <c:v>6959238.0999999996</c:v>
                </c:pt>
                <c:pt idx="2162">
                  <c:v>6966973.0999999996</c:v>
                </c:pt>
                <c:pt idx="2163">
                  <c:v>6974716.7000000002</c:v>
                </c:pt>
                <c:pt idx="2164">
                  <c:v>6982468.9000000004</c:v>
                </c:pt>
                <c:pt idx="2165">
                  <c:v>6990229.7000000002</c:v>
                </c:pt>
                <c:pt idx="2166">
                  <c:v>6997999.0999999996</c:v>
                </c:pt>
                <c:pt idx="2167">
                  <c:v>7005777.0999999996</c:v>
                </c:pt>
                <c:pt idx="2168">
                  <c:v>7013563.7999999998</c:v>
                </c:pt>
                <c:pt idx="2169">
                  <c:v>7083722</c:v>
                </c:pt>
                <c:pt idx="2170">
                  <c:v>7091595.2999999998</c:v>
                </c:pt>
                <c:pt idx="2171">
                  <c:v>7099477.2999999998</c:v>
                </c:pt>
                <c:pt idx="2172">
                  <c:v>7107368.0999999996</c:v>
                </c:pt>
                <c:pt idx="2173">
                  <c:v>7115267.7000000002</c:v>
                </c:pt>
                <c:pt idx="2174">
                  <c:v>7123176.0999999996</c:v>
                </c:pt>
                <c:pt idx="2175">
                  <c:v>7131093.2000000002</c:v>
                </c:pt>
                <c:pt idx="2176">
                  <c:v>7139019.0999999996</c:v>
                </c:pt>
                <c:pt idx="2177">
                  <c:v>7146953.9000000004</c:v>
                </c:pt>
                <c:pt idx="2178">
                  <c:v>7154897.4000000004</c:v>
                </c:pt>
                <c:pt idx="2179">
                  <c:v>7226468.9000000004</c:v>
                </c:pt>
                <c:pt idx="2180">
                  <c:v>7234500.7999999998</c:v>
                </c:pt>
                <c:pt idx="2181">
                  <c:v>7242541.5999999996</c:v>
                </c:pt>
                <c:pt idx="2182">
                  <c:v>7250591.4000000004</c:v>
                </c:pt>
                <c:pt idx="2183">
                  <c:v>7258650.0999999996</c:v>
                </c:pt>
                <c:pt idx="2184">
                  <c:v>7266717.7999999998</c:v>
                </c:pt>
                <c:pt idx="2185">
                  <c:v>7274794.4000000004</c:v>
                </c:pt>
                <c:pt idx="2186">
                  <c:v>7282880</c:v>
                </c:pt>
                <c:pt idx="2187">
                  <c:v>7290974.5999999996</c:v>
                </c:pt>
                <c:pt idx="2188">
                  <c:v>7299078.2000000002</c:v>
                </c:pt>
                <c:pt idx="2189">
                  <c:v>7372091.5</c:v>
                </c:pt>
                <c:pt idx="2190">
                  <c:v>7380285.2000000002</c:v>
                </c:pt>
                <c:pt idx="2191">
                  <c:v>7388488</c:v>
                </c:pt>
                <c:pt idx="2192">
                  <c:v>7396699.9000000004</c:v>
                </c:pt>
                <c:pt idx="2193">
                  <c:v>7404921</c:v>
                </c:pt>
                <c:pt idx="2194">
                  <c:v>7413151.2000000002</c:v>
                </c:pt>
                <c:pt idx="2195">
                  <c:v>7421390.5</c:v>
                </c:pt>
                <c:pt idx="2196">
                  <c:v>7429639</c:v>
                </c:pt>
                <c:pt idx="2197">
                  <c:v>7437896.7000000002</c:v>
                </c:pt>
                <c:pt idx="2198">
                  <c:v>7446163.5</c:v>
                </c:pt>
                <c:pt idx="2199">
                  <c:v>7520647.5999999996</c:v>
                </c:pt>
                <c:pt idx="2200">
                  <c:v>7529006.4000000004</c:v>
                </c:pt>
                <c:pt idx="2201">
                  <c:v>7537374.5</c:v>
                </c:pt>
                <c:pt idx="2202">
                  <c:v>7545751.7999999998</c:v>
                </c:pt>
                <c:pt idx="2203">
                  <c:v>7554138.5</c:v>
                </c:pt>
                <c:pt idx="2204">
                  <c:v>7562534.5</c:v>
                </c:pt>
                <c:pt idx="2205">
                  <c:v>7570939.7999999998</c:v>
                </c:pt>
                <c:pt idx="2206">
                  <c:v>7579354.5</c:v>
                </c:pt>
                <c:pt idx="2207">
                  <c:v>7587778.5</c:v>
                </c:pt>
                <c:pt idx="2208">
                  <c:v>7596211.7999999998</c:v>
                </c:pt>
                <c:pt idx="2209">
                  <c:v>7672196.4000000004</c:v>
                </c:pt>
                <c:pt idx="2210">
                  <c:v>7680723.5999999996</c:v>
                </c:pt>
                <c:pt idx="2211">
                  <c:v>7689260.2000000002</c:v>
                </c:pt>
                <c:pt idx="2212">
                  <c:v>7697806.4000000004</c:v>
                </c:pt>
                <c:pt idx="2213">
                  <c:v>7706362</c:v>
                </c:pt>
                <c:pt idx="2214">
                  <c:v>7714927.0999999996</c:v>
                </c:pt>
                <c:pt idx="2215">
                  <c:v>7723501.7999999998</c:v>
                </c:pt>
                <c:pt idx="2216">
                  <c:v>7732085.9000000004</c:v>
                </c:pt>
                <c:pt idx="2217">
                  <c:v>7740679.5999999996</c:v>
                </c:pt>
                <c:pt idx="2218">
                  <c:v>7749282.9000000004</c:v>
                </c:pt>
                <c:pt idx="2219">
                  <c:v>7826798.2000000002</c:v>
                </c:pt>
                <c:pt idx="2220">
                  <c:v>7835497.2000000002</c:v>
                </c:pt>
                <c:pt idx="2221">
                  <c:v>7844205.7999999998</c:v>
                </c:pt>
                <c:pt idx="2222">
                  <c:v>7852924</c:v>
                </c:pt>
                <c:pt idx="2223">
                  <c:v>7861652</c:v>
                </c:pt>
                <c:pt idx="2224">
                  <c:v>7870389.7000000002</c:v>
                </c:pt>
                <c:pt idx="2225">
                  <c:v>7879137.0999999996</c:v>
                </c:pt>
                <c:pt idx="2226">
                  <c:v>7887894.2000000002</c:v>
                </c:pt>
                <c:pt idx="2227">
                  <c:v>7896661</c:v>
                </c:pt>
                <c:pt idx="2228">
                  <c:v>7905437.5999999996</c:v>
                </c:pt>
                <c:pt idx="2229">
                  <c:v>7984514.4000000004</c:v>
                </c:pt>
                <c:pt idx="2230">
                  <c:v>7993388.5999999996</c:v>
                </c:pt>
                <c:pt idx="2231">
                  <c:v>8002272.7000000002</c:v>
                </c:pt>
                <c:pt idx="2232">
                  <c:v>8011166.5999999996</c:v>
                </c:pt>
                <c:pt idx="2233">
                  <c:v>8020070.4000000004</c:v>
                </c:pt>
                <c:pt idx="2234">
                  <c:v>8028984.0999999996</c:v>
                </c:pt>
                <c:pt idx="2235">
                  <c:v>8037907.7000000002</c:v>
                </c:pt>
                <c:pt idx="2236">
                  <c:v>8046841.2000000002</c:v>
                </c:pt>
                <c:pt idx="2237">
                  <c:v>8055784.5999999996</c:v>
                </c:pt>
                <c:pt idx="2238">
                  <c:v>8064738</c:v>
                </c:pt>
                <c:pt idx="2239">
                  <c:v>8145407.7999999998</c:v>
                </c:pt>
                <c:pt idx="2240">
                  <c:v>8154460.7999999998</c:v>
                </c:pt>
                <c:pt idx="2241">
                  <c:v>8163523.7999999998</c:v>
                </c:pt>
                <c:pt idx="2242">
                  <c:v>8172596.9000000004</c:v>
                </c:pt>
                <c:pt idx="2243">
                  <c:v>8181680.0999999996</c:v>
                </c:pt>
                <c:pt idx="2244">
                  <c:v>8190773.2999999998</c:v>
                </c:pt>
                <c:pt idx="2245">
                  <c:v>8199876.7000000002</c:v>
                </c:pt>
                <c:pt idx="2246">
                  <c:v>8208990.0999999996</c:v>
                </c:pt>
                <c:pt idx="2247">
                  <c:v>8218113.7000000002</c:v>
                </c:pt>
                <c:pt idx="2248">
                  <c:v>8227247.5</c:v>
                </c:pt>
                <c:pt idx="2249">
                  <c:v>8309542.5</c:v>
                </c:pt>
                <c:pt idx="2250">
                  <c:v>8318777.7999999998</c:v>
                </c:pt>
                <c:pt idx="2251">
                  <c:v>8328023.4000000004</c:v>
                </c:pt>
                <c:pt idx="2252">
                  <c:v>8337279.2000000002</c:v>
                </c:pt>
                <c:pt idx="2253">
                  <c:v>8346545.4000000004</c:v>
                </c:pt>
                <c:pt idx="2254">
                  <c:v>8355821.7999999998</c:v>
                </c:pt>
                <c:pt idx="2255">
                  <c:v>8365108.5999999996</c:v>
                </c:pt>
                <c:pt idx="2256">
                  <c:v>8374405.5999999996</c:v>
                </c:pt>
                <c:pt idx="2257">
                  <c:v>8383713</c:v>
                </c:pt>
                <c:pt idx="2258">
                  <c:v>8393030.8000000007</c:v>
                </c:pt>
                <c:pt idx="2259">
                  <c:v>8476983.5999999996</c:v>
                </c:pt>
                <c:pt idx="2260">
                  <c:v>8486404.9000000004</c:v>
                </c:pt>
                <c:pt idx="2261">
                  <c:v>8495836.8000000007</c:v>
                </c:pt>
                <c:pt idx="2262">
                  <c:v>8505279.0999999996</c:v>
                </c:pt>
                <c:pt idx="2263">
                  <c:v>8514731.9000000004</c:v>
                </c:pt>
                <c:pt idx="2264">
                  <c:v>8524195.1999999993</c:v>
                </c:pt>
                <c:pt idx="2265">
                  <c:v>8533669</c:v>
                </c:pt>
                <c:pt idx="2266">
                  <c:v>8543153.4000000004</c:v>
                </c:pt>
                <c:pt idx="2267">
                  <c:v>8552648.3000000007</c:v>
                </c:pt>
                <c:pt idx="2268">
                  <c:v>8562153.6999999993</c:v>
                </c:pt>
                <c:pt idx="2269">
                  <c:v>8647797.8000000007</c:v>
                </c:pt>
                <c:pt idx="2270">
                  <c:v>8657408.9000000004</c:v>
                </c:pt>
                <c:pt idx="2271">
                  <c:v>8667030.8000000007</c:v>
                </c:pt>
                <c:pt idx="2272">
                  <c:v>8676663.3000000007</c:v>
                </c:pt>
                <c:pt idx="2273">
                  <c:v>8686306.5</c:v>
                </c:pt>
                <c:pt idx="2274">
                  <c:v>8695960.5</c:v>
                </c:pt>
                <c:pt idx="2275">
                  <c:v>8705625.1999999993</c:v>
                </c:pt>
                <c:pt idx="2276">
                  <c:v>8715300.5999999996</c:v>
                </c:pt>
                <c:pt idx="2277">
                  <c:v>8724986.8000000007</c:v>
                </c:pt>
                <c:pt idx="2278">
                  <c:v>8734683.6999999993</c:v>
                </c:pt>
                <c:pt idx="2279">
                  <c:v>8822053</c:v>
                </c:pt>
                <c:pt idx="2280">
                  <c:v>8831857.8000000007</c:v>
                </c:pt>
                <c:pt idx="2281">
                  <c:v>8841673.5</c:v>
                </c:pt>
                <c:pt idx="2282">
                  <c:v>8851500.0999999996</c:v>
                </c:pt>
                <c:pt idx="2283">
                  <c:v>8861337.5999999996</c:v>
                </c:pt>
                <c:pt idx="2284">
                  <c:v>8871186</c:v>
                </c:pt>
                <c:pt idx="2285">
                  <c:v>8881045.4000000004</c:v>
                </c:pt>
                <c:pt idx="2286">
                  <c:v>8890915.6999999993</c:v>
                </c:pt>
                <c:pt idx="2287">
                  <c:v>8900797</c:v>
                </c:pt>
                <c:pt idx="2288">
                  <c:v>8910689.3000000007</c:v>
                </c:pt>
                <c:pt idx="2289">
                  <c:v>8999818.6999999993</c:v>
                </c:pt>
                <c:pt idx="2290">
                  <c:v>9009821</c:v>
                </c:pt>
                <c:pt idx="2291">
                  <c:v>9019834.4000000004</c:v>
                </c:pt>
                <c:pt idx="2292">
                  <c:v>9029858.9000000004</c:v>
                </c:pt>
                <c:pt idx="2293">
                  <c:v>9039894.5999999996</c:v>
                </c:pt>
                <c:pt idx="2294">
                  <c:v>9049941.4000000004</c:v>
                </c:pt>
                <c:pt idx="2295">
                  <c:v>9059999.4000000004</c:v>
                </c:pt>
                <c:pt idx="2296">
                  <c:v>9070068.5999999996</c:v>
                </c:pt>
                <c:pt idx="2297">
                  <c:v>9080148.9000000004</c:v>
                </c:pt>
                <c:pt idx="2298">
                  <c:v>9090240.5</c:v>
                </c:pt>
                <c:pt idx="2299">
                  <c:v>9181165.4000000004</c:v>
                </c:pt>
                <c:pt idx="2300">
                  <c:v>9191369.1999999993</c:v>
                </c:pt>
                <c:pt idx="2301">
                  <c:v>9201584.3000000007</c:v>
                </c:pt>
                <c:pt idx="2302">
                  <c:v>9211810.8000000007</c:v>
                </c:pt>
                <c:pt idx="2303">
                  <c:v>9222048.5999999996</c:v>
                </c:pt>
                <c:pt idx="2304">
                  <c:v>9232297.9000000004</c:v>
                </c:pt>
                <c:pt idx="2305">
                  <c:v>9242558.5</c:v>
                </c:pt>
                <c:pt idx="2306">
                  <c:v>9252830.5</c:v>
                </c:pt>
                <c:pt idx="2307">
                  <c:v>9263113.9000000004</c:v>
                </c:pt>
                <c:pt idx="2308">
                  <c:v>9273408.6999999993</c:v>
                </c:pt>
                <c:pt idx="2309">
                  <c:v>9366165.3000000007</c:v>
                </c:pt>
                <c:pt idx="2310">
                  <c:v>9376574.6999999993</c:v>
                </c:pt>
                <c:pt idx="2311">
                  <c:v>9386995.5999999996</c:v>
                </c:pt>
                <c:pt idx="2312">
                  <c:v>9397428.0999999996</c:v>
                </c:pt>
                <c:pt idx="2313">
                  <c:v>9407872.1999999993</c:v>
                </c:pt>
                <c:pt idx="2314">
                  <c:v>9418327.9000000004</c:v>
                </c:pt>
                <c:pt idx="2315">
                  <c:v>9428795.1999999993</c:v>
                </c:pt>
                <c:pt idx="2316">
                  <c:v>9439274.0999999996</c:v>
                </c:pt>
                <c:pt idx="2317">
                  <c:v>9449764.6999999993</c:v>
                </c:pt>
                <c:pt idx="2318">
                  <c:v>9460266.9000000004</c:v>
                </c:pt>
                <c:pt idx="2319">
                  <c:v>9554892.0999999996</c:v>
                </c:pt>
                <c:pt idx="2320">
                  <c:v>9565511.1999999993</c:v>
                </c:pt>
                <c:pt idx="2321">
                  <c:v>9576142</c:v>
                </c:pt>
                <c:pt idx="2322">
                  <c:v>9586784.6999999993</c:v>
                </c:pt>
                <c:pt idx="2323">
                  <c:v>9597439.0999999996</c:v>
                </c:pt>
                <c:pt idx="2324">
                  <c:v>9608105.5</c:v>
                </c:pt>
                <c:pt idx="2325">
                  <c:v>9618783.5999999996</c:v>
                </c:pt>
                <c:pt idx="2326">
                  <c:v>9629473.6999999993</c:v>
                </c:pt>
                <c:pt idx="2327">
                  <c:v>9640175.5999999996</c:v>
                </c:pt>
                <c:pt idx="2328">
                  <c:v>9650889.4000000004</c:v>
                </c:pt>
                <c:pt idx="2329">
                  <c:v>9747420.8000000007</c:v>
                </c:pt>
                <c:pt idx="2330">
                  <c:v>9758253.8000000007</c:v>
                </c:pt>
                <c:pt idx="2331">
                  <c:v>9769098.8000000007</c:v>
                </c:pt>
                <c:pt idx="2332">
                  <c:v>9779955.8000000007</c:v>
                </c:pt>
                <c:pt idx="2333">
                  <c:v>9790824.9000000004</c:v>
                </c:pt>
                <c:pt idx="2334">
                  <c:v>9801706.0999999996</c:v>
                </c:pt>
                <c:pt idx="2335">
                  <c:v>9812599.4000000004</c:v>
                </c:pt>
                <c:pt idx="2336">
                  <c:v>9823504.8000000007</c:v>
                </c:pt>
                <c:pt idx="2337">
                  <c:v>9834422.3000000007</c:v>
                </c:pt>
                <c:pt idx="2338">
                  <c:v>9845351.9000000004</c:v>
                </c:pt>
                <c:pt idx="2339">
                  <c:v>9943828</c:v>
                </c:pt>
                <c:pt idx="2340">
                  <c:v>9954879.1999999993</c:v>
                </c:pt>
                <c:pt idx="2341">
                  <c:v>9965942.5999999996</c:v>
                </c:pt>
                <c:pt idx="2342">
                  <c:v>9977018.4000000004</c:v>
                </c:pt>
                <c:pt idx="2343">
                  <c:v>9988106.5</c:v>
                </c:pt>
                <c:pt idx="2344">
                  <c:v>9999206.9000000004</c:v>
                </c:pt>
                <c:pt idx="2345">
                  <c:v>10010319.6</c:v>
                </c:pt>
                <c:pt idx="2346">
                  <c:v>10021444.699999999</c:v>
                </c:pt>
                <c:pt idx="2347">
                  <c:v>10032582.1</c:v>
                </c:pt>
                <c:pt idx="2348">
                  <c:v>10043731.9</c:v>
                </c:pt>
                <c:pt idx="2349">
                  <c:v>10144191.699999999</c:v>
                </c:pt>
                <c:pt idx="2350">
                  <c:v>10155465.6</c:v>
                </c:pt>
                <c:pt idx="2351">
                  <c:v>10166751.9</c:v>
                </c:pt>
                <c:pt idx="2352">
                  <c:v>10178050.800000001</c:v>
                </c:pt>
                <c:pt idx="2353">
                  <c:v>10189362.300000001</c:v>
                </c:pt>
                <c:pt idx="2354">
                  <c:v>10200686.300000001</c:v>
                </c:pt>
                <c:pt idx="2355">
                  <c:v>10212022.9</c:v>
                </c:pt>
                <c:pt idx="2356">
                  <c:v>10223372.1</c:v>
                </c:pt>
                <c:pt idx="2357">
                  <c:v>10234733.9</c:v>
                </c:pt>
                <c:pt idx="2358">
                  <c:v>10246108.300000001</c:v>
                </c:pt>
                <c:pt idx="2359">
                  <c:v>10348591.9</c:v>
                </c:pt>
                <c:pt idx="2360">
                  <c:v>10360092.800000001</c:v>
                </c:pt>
                <c:pt idx="2361">
                  <c:v>10371606.5</c:v>
                </c:pt>
                <c:pt idx="2362">
                  <c:v>10383133</c:v>
                </c:pt>
                <c:pt idx="2363">
                  <c:v>10394672.300000001</c:v>
                </c:pt>
                <c:pt idx="2364">
                  <c:v>10406224.5</c:v>
                </c:pt>
                <c:pt idx="2365">
                  <c:v>10417789.4</c:v>
                </c:pt>
                <c:pt idx="2366">
                  <c:v>10429367.300000001</c:v>
                </c:pt>
                <c:pt idx="2367">
                  <c:v>10440958</c:v>
                </c:pt>
                <c:pt idx="2368">
                  <c:v>10452561.5</c:v>
                </c:pt>
                <c:pt idx="2369">
                  <c:v>10557109.6</c:v>
                </c:pt>
                <c:pt idx="2370">
                  <c:v>10568842.300000001</c:v>
                </c:pt>
                <c:pt idx="2371">
                  <c:v>10580587.9</c:v>
                </c:pt>
                <c:pt idx="2372">
                  <c:v>10592346.6</c:v>
                </c:pt>
                <c:pt idx="2373">
                  <c:v>10604118.4</c:v>
                </c:pt>
                <c:pt idx="2374">
                  <c:v>10615903.300000001</c:v>
                </c:pt>
                <c:pt idx="2375">
                  <c:v>10627701.199999999</c:v>
                </c:pt>
                <c:pt idx="2376">
                  <c:v>10639512.300000001</c:v>
                </c:pt>
                <c:pt idx="2377">
                  <c:v>10651336.4</c:v>
                </c:pt>
                <c:pt idx="2378">
                  <c:v>10663173.800000001</c:v>
                </c:pt>
                <c:pt idx="2379">
                  <c:v>10769828</c:v>
                </c:pt>
                <c:pt idx="2380">
                  <c:v>10781797</c:v>
                </c:pt>
                <c:pt idx="2381">
                  <c:v>10793779.199999999</c:v>
                </c:pt>
                <c:pt idx="2382">
                  <c:v>10805774.800000001</c:v>
                </c:pt>
                <c:pt idx="2383">
                  <c:v>10817783.800000001</c:v>
                </c:pt>
                <c:pt idx="2384">
                  <c:v>10829806</c:v>
                </c:pt>
                <c:pt idx="2385">
                  <c:v>10841841.6</c:v>
                </c:pt>
                <c:pt idx="2386">
                  <c:v>10853890.6</c:v>
                </c:pt>
                <c:pt idx="2387">
                  <c:v>10865953</c:v>
                </c:pt>
                <c:pt idx="2388">
                  <c:v>10878028.800000001</c:v>
                </c:pt>
                <c:pt idx="2389">
                  <c:v>10986831.6</c:v>
                </c:pt>
                <c:pt idx="2390">
                  <c:v>10999041.699999999</c:v>
                </c:pt>
                <c:pt idx="2391">
                  <c:v>11011265.300000001</c:v>
                </c:pt>
                <c:pt idx="2392">
                  <c:v>11023502.6</c:v>
                </c:pt>
                <c:pt idx="2393">
                  <c:v>11035753.4</c:v>
                </c:pt>
                <c:pt idx="2394">
                  <c:v>11048017.800000001</c:v>
                </c:pt>
                <c:pt idx="2395">
                  <c:v>11060295.9</c:v>
                </c:pt>
                <c:pt idx="2396">
                  <c:v>11072587.6</c:v>
                </c:pt>
                <c:pt idx="2397">
                  <c:v>11084893</c:v>
                </c:pt>
                <c:pt idx="2398">
                  <c:v>11097212.1</c:v>
                </c:pt>
                <c:pt idx="2399">
                  <c:v>11208206.699999999</c:v>
                </c:pt>
                <c:pt idx="2400">
                  <c:v>11220662.699999999</c:v>
                </c:pt>
                <c:pt idx="2401">
                  <c:v>11233132.6</c:v>
                </c:pt>
                <c:pt idx="2402">
                  <c:v>11245616.4</c:v>
                </c:pt>
                <c:pt idx="2403">
                  <c:v>11258114</c:v>
                </c:pt>
                <c:pt idx="2404">
                  <c:v>11270625.5</c:v>
                </c:pt>
                <c:pt idx="2405">
                  <c:v>11283151</c:v>
                </c:pt>
                <c:pt idx="2406">
                  <c:v>11295690.300000001</c:v>
                </c:pt>
                <c:pt idx="2407">
                  <c:v>11308243.6</c:v>
                </c:pt>
                <c:pt idx="2408">
                  <c:v>11320810.800000001</c:v>
                </c:pt>
                <c:pt idx="2409">
                  <c:v>11434041.4</c:v>
                </c:pt>
                <c:pt idx="2410">
                  <c:v>11446748.4</c:v>
                </c:pt>
                <c:pt idx="2411">
                  <c:v>11459469.5</c:v>
                </c:pt>
                <c:pt idx="2412">
                  <c:v>11472204.699999999</c:v>
                </c:pt>
                <c:pt idx="2413">
                  <c:v>11484954.1</c:v>
                </c:pt>
                <c:pt idx="2414">
                  <c:v>11497717.699999999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4-423A-8D86-A683E594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903439"/>
        <c:axId val="548908431"/>
      </c:lineChart>
      <c:catAx>
        <c:axId val="548903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908431"/>
        <c:crosses val="autoZero"/>
        <c:auto val="1"/>
        <c:lblAlgn val="ctr"/>
        <c:lblOffset val="100"/>
        <c:noMultiLvlLbl val="0"/>
      </c:catAx>
      <c:valAx>
        <c:axId val="5489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90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level!$J$3:$J$241</c:f>
              <c:numCache>
                <c:formatCode>General</c:formatCode>
                <c:ptCount val="239"/>
                <c:pt idx="0">
                  <c:v>2.0177777777777779</c:v>
                </c:pt>
                <c:pt idx="1">
                  <c:v>1.5121145374449341</c:v>
                </c:pt>
                <c:pt idx="2">
                  <c:v>1.3445010924981791</c:v>
                </c:pt>
                <c:pt idx="3">
                  <c:v>1.2611050920910076</c:v>
                </c:pt>
                <c:pt idx="4">
                  <c:v>1.2100515463917525</c:v>
                </c:pt>
                <c:pt idx="5">
                  <c:v>1.1767838125665602</c:v>
                </c:pt>
                <c:pt idx="6">
                  <c:v>1.1529411764705881</c:v>
                </c:pt>
                <c:pt idx="7">
                  <c:v>1.1347462061747775</c:v>
                </c:pt>
                <c:pt idx="8">
                  <c:v>1.1205902697717316</c:v>
                </c:pt>
                <c:pt idx="9">
                  <c:v>1.1096707818930041</c:v>
                </c:pt>
                <c:pt idx="10">
                  <c:v>1.1005006489894309</c:v>
                </c:pt>
                <c:pt idx="11">
                  <c:v>1.0928390901432183</c:v>
                </c:pt>
                <c:pt idx="12">
                  <c:v>1.0863398088189948</c:v>
                </c:pt>
                <c:pt idx="13">
                  <c:v>1.0808969628157821</c:v>
                </c:pt>
                <c:pt idx="14">
                  <c:v>1.0760241596638656</c:v>
                </c:pt>
                <c:pt idx="15">
                  <c:v>1.0718730933496035</c:v>
                </c:pt>
                <c:pt idx="16">
                  <c:v>1.0683060109289617</c:v>
                </c:pt>
                <c:pt idx="17">
                  <c:v>1.0648976982097187</c:v>
                </c:pt>
                <c:pt idx="18">
                  <c:v>1.0620434304012809</c:v>
                </c:pt>
                <c:pt idx="19">
                  <c:v>1.0593611608404787</c:v>
                </c:pt>
                <c:pt idx="20">
                  <c:v>1.0571021969225296</c:v>
                </c:pt>
                <c:pt idx="21">
                  <c:v>1.0548590660496424</c:v>
                </c:pt>
                <c:pt idx="22">
                  <c:v>1.0528834649437664</c:v>
                </c:pt>
                <c:pt idx="23">
                  <c:v>1.051060606060606</c:v>
                </c:pt>
                <c:pt idx="24">
                  <c:v>1.0494450050454087</c:v>
                </c:pt>
                <c:pt idx="25">
                  <c:v>1.0479395604395605</c:v>
                </c:pt>
                <c:pt idx="26">
                  <c:v>1.0464674269235812</c:v>
                </c:pt>
                <c:pt idx="27">
                  <c:v>1.0451556334940815</c:v>
                </c:pt>
                <c:pt idx="28">
                  <c:v>1.0439837008628956</c:v>
                </c:pt>
                <c:pt idx="29">
                  <c:v>1.0428194237171391</c:v>
                </c:pt>
                <c:pt idx="30">
                  <c:v>1.0417767503302511</c:v>
                </c:pt>
                <c:pt idx="31">
                  <c:v>1.0407882918581921</c:v>
                </c:pt>
                <c:pt idx="32">
                  <c:v>1.0398497385654095</c:v>
                </c:pt>
                <c:pt idx="33">
                  <c:v>1.0389572349150555</c:v>
                </c:pt>
                <c:pt idx="34">
                  <c:v>1.0381543088055636</c:v>
                </c:pt>
                <c:pt idx="35">
                  <c:v>1.0373404544220151</c:v>
                </c:pt>
                <c:pt idx="36">
                  <c:v>1.0366508137353287</c:v>
                </c:pt>
                <c:pt idx="37">
                  <c:v>1.0359442737488951</c:v>
                </c:pt>
                <c:pt idx="38">
                  <c:v>1.0352659163856497</c:v>
                </c:pt>
                <c:pt idx="39">
                  <c:v>1.0346925159923079</c:v>
                </c:pt>
                <c:pt idx="40">
                  <c:v>1.0340603072254884</c:v>
                </c:pt>
                <c:pt idx="41">
                  <c:v>1.0334886109379011</c:v>
                </c:pt>
                <c:pt idx="42">
                  <c:v>1.0329713231118682</c:v>
                </c:pt>
                <c:pt idx="43">
                  <c:v>1.0324686479986256</c:v>
                </c:pt>
                <c:pt idx="44">
                  <c:v>1.0319800332778701</c:v>
                </c:pt>
                <c:pt idx="45">
                  <c:v>1.0315049498565025</c:v>
                </c:pt>
                <c:pt idx="46">
                  <c:v>1.0310741528073026</c:v>
                </c:pt>
                <c:pt idx="47">
                  <c:v>1.0306227639318417</c:v>
                </c:pt>
                <c:pt idx="48">
                  <c:v>1.0302424099788186</c:v>
                </c:pt>
                <c:pt idx="49">
                  <c:v>1.0298686464877214</c:v>
                </c:pt>
                <c:pt idx="50">
                  <c:v>1.0294737425830423</c:v>
                </c:pt>
                <c:pt idx="51">
                  <c:v>1.0291147081795899</c:v>
                </c:pt>
                <c:pt idx="52">
                  <c:v>1.0287882753205968</c:v>
                </c:pt>
                <c:pt idx="53">
                  <c:v>1.0284406003561435</c:v>
                </c:pt>
                <c:pt idx="54">
                  <c:v>1.028124072425052</c:v>
                </c:pt>
                <c:pt idx="55">
                  <c:v>1.0278359196439311</c:v>
                </c:pt>
                <c:pt idx="56">
                  <c:v>1.0275268011797201</c:v>
                </c:pt>
                <c:pt idx="57">
                  <c:v>1.0272449769921179</c:v>
                </c:pt>
                <c:pt idx="58">
                  <c:v>1.026988069366213</c:v>
                </c:pt>
                <c:pt idx="59">
                  <c:v>1.0267107166763836</c:v>
                </c:pt>
                <c:pt idx="60">
                  <c:v>1.0264574745520316</c:v>
                </c:pt>
                <c:pt idx="61">
                  <c:v>1.0262262836536491</c:v>
                </c:pt>
                <c:pt idx="62">
                  <c:v>1.0259952881044603</c:v>
                </c:pt>
                <c:pt idx="63">
                  <c:v>1.0257453101891492</c:v>
                </c:pt>
                <c:pt idx="64">
                  <c:v>1.0255354669803265</c:v>
                </c:pt>
                <c:pt idx="65">
                  <c:v>1.0253251197809721</c:v>
                </c:pt>
                <c:pt idx="66">
                  <c:v>1.0251326092447586</c:v>
                </c:pt>
                <c:pt idx="67">
                  <c:v>1.0249036413875641</c:v>
                </c:pt>
                <c:pt idx="68">
                  <c:v>1.0247278222344336</c:v>
                </c:pt>
                <c:pt idx="69">
                  <c:v>1.0245500553004658</c:v>
                </c:pt>
                <c:pt idx="70">
                  <c:v>1.0243543401102406</c:v>
                </c:pt>
                <c:pt idx="71">
                  <c:v>1.0241904579421346</c:v>
                </c:pt>
                <c:pt idx="72">
                  <c:v>1.0240088552141309</c:v>
                </c:pt>
                <c:pt idx="73">
                  <c:v>1.0238570101852837</c:v>
                </c:pt>
                <c:pt idx="74">
                  <c:v>1.0236877323420075</c:v>
                </c:pt>
                <c:pt idx="75">
                  <c:v>1.0235463300553433</c:v>
                </c:pt>
                <c:pt idx="76">
                  <c:v>1.02337363760218</c:v>
                </c:pt>
                <c:pt idx="77">
                  <c:v>1.0232419464436771</c:v>
                </c:pt>
                <c:pt idx="78">
                  <c:v>1.0231070513776139</c:v>
                </c:pt>
                <c:pt idx="79">
                  <c:v>1.0229560748158746</c:v>
                </c:pt>
                <c:pt idx="80">
                  <c:v>1.0228293946260927</c:v>
                </c:pt>
                <c:pt idx="81">
                  <c:v>1.0226996505798349</c:v>
                </c:pt>
                <c:pt idx="82">
                  <c:v>1.0225671878288209</c:v>
                </c:pt>
                <c:pt idx="83">
                  <c:v>1.0224444336835987</c:v>
                </c:pt>
                <c:pt idx="84">
                  <c:v>1.0223306258732152</c:v>
                </c:pt>
                <c:pt idx="85">
                  <c:v>1.022213471694617</c:v>
                </c:pt>
                <c:pt idx="86">
                  <c:v>1.0220933130905712</c:v>
                </c:pt>
                <c:pt idx="87">
                  <c:v>1.0219926395601471</c:v>
                </c:pt>
                <c:pt idx="88">
                  <c:v>1.0218773048722287</c:v>
                </c:pt>
                <c:pt idx="89">
                  <c:v>1.0217804336981098</c:v>
                </c:pt>
                <c:pt idx="90">
                  <c:v>1.0216693502311329</c:v>
                </c:pt>
                <c:pt idx="91">
                  <c:v>1.0215757846895301</c:v>
                </c:pt>
                <c:pt idx="92">
                  <c:v>1.0214784071342551</c:v>
                </c:pt>
                <c:pt idx="93">
                  <c:v>1.0213873001334879</c:v>
                </c:pt>
                <c:pt idx="94">
                  <c:v>1.0212924274512047</c:v>
                </c:pt>
                <c:pt idx="95">
                  <c:v>1.0212034598068336</c:v>
                </c:pt>
                <c:pt idx="96">
                  <c:v>1.021119932679643</c:v>
                </c:pt>
                <c:pt idx="97">
                  <c:v>1.0210324533980668</c:v>
                </c:pt>
                <c:pt idx="98">
                  <c:v>1.0209413519322719</c:v>
                </c:pt>
                <c:pt idx="99">
                  <c:v>1.0208727185233561</c:v>
                </c:pt>
                <c:pt idx="100">
                  <c:v>1.0207826533446689</c:v>
                </c:pt>
                <c:pt idx="101">
                  <c:v>1.0207141090129463</c:v>
                </c:pt>
                <c:pt idx="102">
                  <c:v>1.0206330484238419</c:v>
                </c:pt>
                <c:pt idx="103">
                  <c:v>1.0205642097264438</c:v>
                </c:pt>
                <c:pt idx="104">
                  <c:v>1.0204911039756774</c:v>
                </c:pt>
                <c:pt idx="105">
                  <c:v>1.0204216574451266</c:v>
                </c:pt>
                <c:pt idx="106">
                  <c:v>1.020348122714374</c:v>
                </c:pt>
                <c:pt idx="107">
                  <c:v>1.0202854118763458</c:v>
                </c:pt>
                <c:pt idx="108">
                  <c:v>1.0202183524832944</c:v>
                </c:pt>
                <c:pt idx="109">
                  <c:v>1.0201542776998598</c:v>
                </c:pt>
                <c:pt idx="110">
                  <c:v>1.0200929375696002</c:v>
                </c:pt>
                <c:pt idx="111">
                  <c:v>1.0200340977243474</c:v>
                </c:pt>
                <c:pt idx="112">
                  <c:v>1.0199709321530026</c:v>
                </c:pt>
                <c:pt idx="113">
                  <c:v>1.0199167060682803</c:v>
                </c:pt>
                <c:pt idx="114">
                  <c:v>1.0198580028958264</c:v>
                </c:pt>
                <c:pt idx="115">
                  <c:v>1.0198013636788195</c:v>
                </c:pt>
                <c:pt idx="116">
                  <c:v>1.0197466035719738</c:v>
                </c:pt>
                <c:pt idx="117">
                  <c:v>1.0196995371506925</c:v>
                </c:pt>
                <c:pt idx="118">
                  <c:v>1.019641923910299</c:v>
                </c:pt>
                <c:pt idx="119">
                  <c:v>1.0195918085277924</c:v>
                </c:pt>
                <c:pt idx="120">
                  <c:v>1.019537295392158</c:v>
                </c:pt>
                <c:pt idx="121">
                  <c:v>1.0194953048392013</c:v>
                </c:pt>
                <c:pt idx="122">
                  <c:v>1.0194431161152893</c:v>
                </c:pt>
                <c:pt idx="123">
                  <c:v>1.0194027782219806</c:v>
                </c:pt>
                <c:pt idx="124">
                  <c:v>1.0193524435009045</c:v>
                </c:pt>
                <c:pt idx="125">
                  <c:v>1.0193082080402991</c:v>
                </c:pt>
                <c:pt idx="126">
                  <c:v>1.0192645452852693</c:v>
                </c:pt>
                <c:pt idx="127">
                  <c:v>1.0192213691460734</c:v>
                </c:pt>
                <c:pt idx="128">
                  <c:v>1.0191785998023524</c:v>
                </c:pt>
                <c:pt idx="129">
                  <c:v>1.0191409165014949</c:v>
                </c:pt>
                <c:pt idx="130">
                  <c:v>1.0190985663249601</c:v>
                </c:pt>
                <c:pt idx="131">
                  <c:v>1.0190564233052184</c:v>
                </c:pt>
                <c:pt idx="132">
                  <c:v>1.0190234110107648</c:v>
                </c:pt>
                <c:pt idx="133">
                  <c:v>1.0189811774764332</c:v>
                </c:pt>
                <c:pt idx="134">
                  <c:v>1.0189476506816137</c:v>
                </c:pt>
                <c:pt idx="135">
                  <c:v>1.0189094088634405</c:v>
                </c:pt>
                <c:pt idx="136">
                  <c:v>1.0188750770666355</c:v>
                </c:pt>
                <c:pt idx="137">
                  <c:v>1.0188402301059354</c:v>
                </c:pt>
                <c:pt idx="138">
                  <c:v>1.0188048525026989</c:v>
                </c:pt>
                <c:pt idx="139">
                  <c:v>1.0187728703269694</c:v>
                </c:pt>
                <c:pt idx="140">
                  <c:v>1.018740116685934</c:v>
                </c:pt>
                <c:pt idx="141">
                  <c:v>1.0187065922805421</c:v>
                </c:pt>
                <c:pt idx="142">
                  <c:v>1.0186760251696043</c:v>
                </c:pt>
                <c:pt idx="143">
                  <c:v>1.0186481465227186</c:v>
                </c:pt>
                <c:pt idx="144">
                  <c:v>1.0186155221501376</c:v>
                </c:pt>
                <c:pt idx="145">
                  <c:v>1.0185854868953461</c:v>
                </c:pt>
                <c:pt idx="146">
                  <c:v>1.0185577997778461</c:v>
                </c:pt>
                <c:pt idx="147">
                  <c:v>1.0185288362232972</c:v>
                </c:pt>
                <c:pt idx="148">
                  <c:v>1.0184986291134934</c:v>
                </c:pt>
                <c:pt idx="149">
                  <c:v>1.0184737614294321</c:v>
                </c:pt>
                <c:pt idx="150">
                  <c:v>1.0184473605515236</c:v>
                </c:pt>
                <c:pt idx="151">
                  <c:v>1.018422631263221</c:v>
                </c:pt>
                <c:pt idx="152">
                  <c:v>1.0183931920698155</c:v>
                </c:pt>
                <c:pt idx="153">
                  <c:v>1.0183714969345323</c:v>
                </c:pt>
                <c:pt idx="154">
                  <c:v>1.0183449764298289</c:v>
                </c:pt>
                <c:pt idx="155">
                  <c:v>1.0183197816068335</c:v>
                </c:pt>
                <c:pt idx="156">
                  <c:v>1.018298641438294</c:v>
                </c:pt>
                <c:pt idx="157">
                  <c:v>1.0182727120894302</c:v>
                </c:pt>
                <c:pt idx="158">
                  <c:v>1.0182506102069977</c:v>
                </c:pt>
                <c:pt idx="159">
                  <c:v>1.0182292733135123</c:v>
                </c:pt>
                <c:pt idx="160">
                  <c:v>1.0182059009641888</c:v>
                </c:pt>
                <c:pt idx="161">
                  <c:v>1.0181858400088479</c:v>
                </c:pt>
                <c:pt idx="162">
                  <c:v>1.0181636199993793</c:v>
                </c:pt>
                <c:pt idx="163">
                  <c:v>1.0181444084587541</c:v>
                </c:pt>
                <c:pt idx="164">
                  <c:v>1.0181204436926483</c:v>
                </c:pt>
                <c:pt idx="165">
                  <c:v>1.0181042489113681</c:v>
                </c:pt>
                <c:pt idx="166">
                  <c:v>1.01808317828767</c:v>
                </c:pt>
                <c:pt idx="167">
                  <c:v>1.0180622343267562</c:v>
                </c:pt>
                <c:pt idx="168">
                  <c:v>1.018045989289911</c:v>
                </c:pt>
                <c:pt idx="169">
                  <c:v>1.0180272039015221</c:v>
                </c:pt>
                <c:pt idx="170">
                  <c:v>1.0180082277233049</c:v>
                </c:pt>
                <c:pt idx="171">
                  <c:v>1.0179890080623684</c:v>
                </c:pt>
                <c:pt idx="172">
                  <c:v>1.0179738208801616</c:v>
                </c:pt>
                <c:pt idx="173">
                  <c:v>1.0179559448535425</c:v>
                </c:pt>
                <c:pt idx="174">
                  <c:v>1.0179396711268942</c:v>
                </c:pt>
                <c:pt idx="175">
                  <c:v>1.0179207208462893</c:v>
                </c:pt>
                <c:pt idx="176">
                  <c:v>1.0179072680190246</c:v>
                </c:pt>
                <c:pt idx="177">
                  <c:v>1.0178889708747851</c:v>
                </c:pt>
                <c:pt idx="178">
                  <c:v>1.0178758138178992</c:v>
                </c:pt>
                <c:pt idx="179">
                  <c:v>1.0178597340705835</c:v>
                </c:pt>
                <c:pt idx="180">
                  <c:v>1.0178427392881664</c:v>
                </c:pt>
                <c:pt idx="181">
                  <c:v>1.0178303545430085</c:v>
                </c:pt>
                <c:pt idx="182">
                  <c:v>1.0178149483332097</c:v>
                </c:pt>
                <c:pt idx="183">
                  <c:v>1.0178002163208379</c:v>
                </c:pt>
                <c:pt idx="184">
                  <c:v>1.0177860431297563</c:v>
                </c:pt>
                <c:pt idx="185">
                  <c:v>1.0177723205852554</c:v>
                </c:pt>
                <c:pt idx="186">
                  <c:v>1.0177606346988741</c:v>
                </c:pt>
                <c:pt idx="187">
                  <c:v>1.0177457993816159</c:v>
                </c:pt>
                <c:pt idx="188">
                  <c:v>1.0177328474691678</c:v>
                </c:pt>
                <c:pt idx="189">
                  <c:v>1.0177199791925093</c:v>
                </c:pt>
                <c:pt idx="190">
                  <c:v>1.0177071177612189</c:v>
                </c:pt>
                <c:pt idx="191">
                  <c:v>1.0176957371678477</c:v>
                </c:pt>
                <c:pt idx="192">
                  <c:v>1.0176841453118639</c:v>
                </c:pt>
                <c:pt idx="193">
                  <c:v>1.0176707917911316</c:v>
                </c:pt>
                <c:pt idx="194">
                  <c:v>1.0176601250650616</c:v>
                </c:pt>
                <c:pt idx="195">
                  <c:v>1.0176475673183591</c:v>
                </c:pt>
                <c:pt idx="196">
                  <c:v>1.0176374233901853</c:v>
                </c:pt>
                <c:pt idx="197">
                  <c:v>1.0176266734557879</c:v>
                </c:pt>
                <c:pt idx="198">
                  <c:v>1.0176152854469169</c:v>
                </c:pt>
                <c:pt idx="199">
                  <c:v>1.017604574179958</c:v>
                </c:pt>
                <c:pt idx="200">
                  <c:v>1.0175931011174246</c:v>
                </c:pt>
                <c:pt idx="201">
                  <c:v>1.0175847386161068</c:v>
                </c:pt>
                <c:pt idx="202">
                  <c:v>1.0175728259317434</c:v>
                </c:pt>
                <c:pt idx="203">
                  <c:v>1.0175637968774081</c:v>
                </c:pt>
                <c:pt idx="204">
                  <c:v>1.0175549199211462</c:v>
                </c:pt>
                <c:pt idx="205">
                  <c:v>1.0175436898138177</c:v>
                </c:pt>
                <c:pt idx="206">
                  <c:v>1.0175349509806253</c:v>
                </c:pt>
                <c:pt idx="207">
                  <c:v>1.0175261238118503</c:v>
                </c:pt>
                <c:pt idx="208">
                  <c:v>1.017517139828148</c:v>
                </c:pt>
                <c:pt idx="209">
                  <c:v>1.0175079355762153</c:v>
                </c:pt>
                <c:pt idx="210">
                  <c:v>1.0174995617898501</c:v>
                </c:pt>
                <c:pt idx="211">
                  <c:v>1.0174907977600613</c:v>
                </c:pt>
                <c:pt idx="212">
                  <c:v>1.0174815957822998</c:v>
                </c:pt>
                <c:pt idx="213">
                  <c:v>1.017474018560879</c:v>
                </c:pt>
                <c:pt idx="214">
                  <c:v>1.0174658115588604</c:v>
                </c:pt>
                <c:pt idx="215">
                  <c:v>1.0174579598978628</c:v>
                </c:pt>
                <c:pt idx="216">
                  <c:v>1.0174503649948856</c:v>
                </c:pt>
                <c:pt idx="217">
                  <c:v>1.01744195187912</c:v>
                </c:pt>
                <c:pt idx="218">
                  <c:v>1.0174346334052249</c:v>
                </c:pt>
                <c:pt idx="219">
                  <c:v>1.0174273118385728</c:v>
                </c:pt>
                <c:pt idx="220">
                  <c:v>1.017419912256639</c:v>
                </c:pt>
                <c:pt idx="221">
                  <c:v>1.0174123650076299</c:v>
                </c:pt>
                <c:pt idx="222">
                  <c:v>1.0174055068463763</c:v>
                </c:pt>
                <c:pt idx="223">
                  <c:v>1.017398330334385</c:v>
                </c:pt>
                <c:pt idx="224">
                  <c:v>1.0173925234702843</c:v>
                </c:pt>
                <c:pt idx="225">
                  <c:v>1.0173844942396906</c:v>
                </c:pt>
                <c:pt idx="226">
                  <c:v>1.0173793653477765</c:v>
                </c:pt>
                <c:pt idx="227">
                  <c:v>1.0173719041204523</c:v>
                </c:pt>
                <c:pt idx="228">
                  <c:v>1.0173654432150414</c:v>
                </c:pt>
                <c:pt idx="229">
                  <c:v>1.0173598405984907</c:v>
                </c:pt>
                <c:pt idx="230">
                  <c:v>1.017353391795736</c:v>
                </c:pt>
                <c:pt idx="231">
                  <c:v>1.0173468497710167</c:v>
                </c:pt>
                <c:pt idx="232">
                  <c:v>1.0173416632397103</c:v>
                </c:pt>
                <c:pt idx="233">
                  <c:v>1.0173354275460571</c:v>
                </c:pt>
                <c:pt idx="234">
                  <c:v>1.0173303364460495</c:v>
                </c:pt>
                <c:pt idx="235">
                  <c:v>1.0173240749948476</c:v>
                </c:pt>
                <c:pt idx="236">
                  <c:v>1.0173187709268483</c:v>
                </c:pt>
                <c:pt idx="237">
                  <c:v>1.0173135878870334</c:v>
                </c:pt>
                <c:pt idx="238">
                  <c:v>1.0173077568016515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547-B6EC-1A576C7E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822767"/>
        <c:axId val="815808623"/>
      </c:lineChart>
      <c:catAx>
        <c:axId val="81582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5808623"/>
        <c:crosses val="autoZero"/>
        <c:auto val="1"/>
        <c:lblAlgn val="ctr"/>
        <c:lblOffset val="100"/>
        <c:noMultiLvlLbl val="0"/>
      </c:catAx>
      <c:valAx>
        <c:axId val="81580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582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240</a:t>
            </a:r>
            <a:r>
              <a:rPr lang="zh-CN" altLang="en-US"/>
              <a:t>级后</a:t>
            </a:r>
            <a:r>
              <a:rPr lang="en-US" altLang="zh-CN"/>
              <a:t>hp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level!$AK$3:$AK$218</c:f>
              <c:numCache>
                <c:formatCode>General</c:formatCode>
                <c:ptCount val="216"/>
                <c:pt idx="0">
                  <c:v>3039.6000000000058</c:v>
                </c:pt>
                <c:pt idx="1">
                  <c:v>6140.5</c:v>
                </c:pt>
                <c:pt idx="2">
                  <c:v>9303.8000000000175</c:v>
                </c:pt>
                <c:pt idx="3">
                  <c:v>12530.800000000017</c:v>
                </c:pt>
                <c:pt idx="4">
                  <c:v>15822.900000000023</c:v>
                </c:pt>
                <c:pt idx="5">
                  <c:v>19181.200000000012</c:v>
                </c:pt>
                <c:pt idx="6">
                  <c:v>22607.300000000017</c:v>
                </c:pt>
                <c:pt idx="7">
                  <c:v>26102.300000000017</c:v>
                </c:pt>
                <c:pt idx="8">
                  <c:v>29667.700000000012</c:v>
                </c:pt>
                <c:pt idx="9">
                  <c:v>33305</c:v>
                </c:pt>
                <c:pt idx="10">
                  <c:v>37015.600000000006</c:v>
                </c:pt>
                <c:pt idx="11">
                  <c:v>40800.900000000023</c:v>
                </c:pt>
                <c:pt idx="12">
                  <c:v>44662.400000000023</c:v>
                </c:pt>
                <c:pt idx="13">
                  <c:v>48601.700000000012</c:v>
                </c:pt>
                <c:pt idx="14">
                  <c:v>52620.400000000023</c:v>
                </c:pt>
                <c:pt idx="15">
                  <c:v>56720.100000000006</c:v>
                </c:pt>
                <c:pt idx="16">
                  <c:v>60902.300000000017</c:v>
                </c:pt>
                <c:pt idx="17">
                  <c:v>65168.800000000017</c:v>
                </c:pt>
                <c:pt idx="18">
                  <c:v>69521.300000000017</c:v>
                </c:pt>
                <c:pt idx="19">
                  <c:v>73961.400000000023</c:v>
                </c:pt>
                <c:pt idx="20">
                  <c:v>78491</c:v>
                </c:pt>
                <c:pt idx="21">
                  <c:v>83111.800000000017</c:v>
                </c:pt>
                <c:pt idx="22">
                  <c:v>87825.700000000012</c:v>
                </c:pt>
                <c:pt idx="23">
                  <c:v>92634.6</c:v>
                </c:pt>
                <c:pt idx="24">
                  <c:v>97540.300000000017</c:v>
                </c:pt>
                <c:pt idx="25">
                  <c:v>102544.90000000002</c:v>
                </c:pt>
                <c:pt idx="26">
                  <c:v>107650.20000000001</c:v>
                </c:pt>
                <c:pt idx="27">
                  <c:v>112858.5</c:v>
                </c:pt>
                <c:pt idx="28">
                  <c:v>118171.60000000003</c:v>
                </c:pt>
                <c:pt idx="29">
                  <c:v>123591.79999999999</c:v>
                </c:pt>
                <c:pt idx="30">
                  <c:v>129121.20000000001</c:v>
                </c:pt>
                <c:pt idx="31">
                  <c:v>134761.90000000002</c:v>
                </c:pt>
                <c:pt idx="32">
                  <c:v>140516.29999999999</c:v>
                </c:pt>
                <c:pt idx="33">
                  <c:v>146386.70000000001</c:v>
                </c:pt>
                <c:pt idx="34">
                  <c:v>152375.20000000001</c:v>
                </c:pt>
                <c:pt idx="35">
                  <c:v>158484.40000000002</c:v>
                </c:pt>
                <c:pt idx="36">
                  <c:v>164716.70000000001</c:v>
                </c:pt>
                <c:pt idx="37">
                  <c:v>171074.60000000003</c:v>
                </c:pt>
                <c:pt idx="38">
                  <c:v>177560.5</c:v>
                </c:pt>
                <c:pt idx="39">
                  <c:v>184177</c:v>
                </c:pt>
                <c:pt idx="40">
                  <c:v>190926.90000000002</c:v>
                </c:pt>
                <c:pt idx="41">
                  <c:v>197812.8</c:v>
                </c:pt>
                <c:pt idx="42">
                  <c:v>204837.3</c:v>
                </c:pt>
                <c:pt idx="43">
                  <c:v>212003.40000000002</c:v>
                </c:pt>
                <c:pt idx="44">
                  <c:v>219313.8</c:v>
                </c:pt>
                <c:pt idx="45">
                  <c:v>226771.5</c:v>
                </c:pt>
                <c:pt idx="46">
                  <c:v>234379.40000000002</c:v>
                </c:pt>
                <c:pt idx="47">
                  <c:v>242140.60000000003</c:v>
                </c:pt>
                <c:pt idx="48">
                  <c:v>250058.10000000003</c:v>
                </c:pt>
                <c:pt idx="49">
                  <c:v>258135.2</c:v>
                </c:pt>
                <c:pt idx="50">
                  <c:v>266374.90000000002</c:v>
                </c:pt>
                <c:pt idx="51">
                  <c:v>274780.7</c:v>
                </c:pt>
                <c:pt idx="52">
                  <c:v>283355.7</c:v>
                </c:pt>
                <c:pt idx="53">
                  <c:v>292103.60000000003</c:v>
                </c:pt>
                <c:pt idx="54">
                  <c:v>301027.60000000003</c:v>
                </c:pt>
                <c:pt idx="55">
                  <c:v>310131.40000000002</c:v>
                </c:pt>
                <c:pt idx="56">
                  <c:v>319418.60000000003</c:v>
                </c:pt>
                <c:pt idx="57">
                  <c:v>328892.90000000002</c:v>
                </c:pt>
                <c:pt idx="58">
                  <c:v>338558.10000000003</c:v>
                </c:pt>
                <c:pt idx="59">
                  <c:v>348418</c:v>
                </c:pt>
                <c:pt idx="60">
                  <c:v>358476.5</c:v>
                </c:pt>
                <c:pt idx="61">
                  <c:v>368737.60000000003</c:v>
                </c:pt>
                <c:pt idx="62">
                  <c:v>379205.39999999997</c:v>
                </c:pt>
                <c:pt idx="63">
                  <c:v>389884.10000000003</c:v>
                </c:pt>
                <c:pt idx="64">
                  <c:v>400778.00000000006</c:v>
                </c:pt>
                <c:pt idx="65">
                  <c:v>411891.3</c:v>
                </c:pt>
                <c:pt idx="66">
                  <c:v>423228.39999999997</c:v>
                </c:pt>
                <c:pt idx="67">
                  <c:v>434794.00000000006</c:v>
                </c:pt>
                <c:pt idx="68">
                  <c:v>446592.50000000006</c:v>
                </c:pt>
                <c:pt idx="69">
                  <c:v>458628.8</c:v>
                </c:pt>
                <c:pt idx="70">
                  <c:v>470907.50000000006</c:v>
                </c:pt>
                <c:pt idx="71">
                  <c:v>483433.50000000006</c:v>
                </c:pt>
                <c:pt idx="72">
                  <c:v>496211.89999999997</c:v>
                </c:pt>
                <c:pt idx="73">
                  <c:v>509247.7</c:v>
                </c:pt>
                <c:pt idx="74">
                  <c:v>522546.10000000003</c:v>
                </c:pt>
                <c:pt idx="75">
                  <c:v>536112.39999999991</c:v>
                </c:pt>
                <c:pt idx="76">
                  <c:v>549952</c:v>
                </c:pt>
                <c:pt idx="77">
                  <c:v>564070.39999999991</c:v>
                </c:pt>
                <c:pt idx="78">
                  <c:v>578473.19999999995</c:v>
                </c:pt>
                <c:pt idx="79">
                  <c:v>593166.19999999995</c:v>
                </c:pt>
                <c:pt idx="80">
                  <c:v>608155.19999999995</c:v>
                </c:pt>
                <c:pt idx="81">
                  <c:v>623446.10000000009</c:v>
                </c:pt>
                <c:pt idx="82">
                  <c:v>639045</c:v>
                </c:pt>
                <c:pt idx="83">
                  <c:v>654958.19999999995</c:v>
                </c:pt>
                <c:pt idx="84">
                  <c:v>671191.89999999991</c:v>
                </c:pt>
                <c:pt idx="85">
                  <c:v>687752.7</c:v>
                </c:pt>
                <c:pt idx="86">
                  <c:v>704647.10000000009</c:v>
                </c:pt>
                <c:pt idx="87">
                  <c:v>721881.8</c:v>
                </c:pt>
                <c:pt idx="88">
                  <c:v>739463.8</c:v>
                </c:pt>
                <c:pt idx="89">
                  <c:v>757399.89999999991</c:v>
                </c:pt>
                <c:pt idx="90">
                  <c:v>775697.3</c:v>
                </c:pt>
                <c:pt idx="91">
                  <c:v>794363.39999999991</c:v>
                </c:pt>
                <c:pt idx="92">
                  <c:v>813405.5</c:v>
                </c:pt>
                <c:pt idx="93">
                  <c:v>832831.10000000009</c:v>
                </c:pt>
                <c:pt idx="94">
                  <c:v>852648.10000000009</c:v>
                </c:pt>
                <c:pt idx="95">
                  <c:v>872864.3</c:v>
                </c:pt>
                <c:pt idx="96">
                  <c:v>893487.8</c:v>
                </c:pt>
                <c:pt idx="97">
                  <c:v>914526.7</c:v>
                </c:pt>
                <c:pt idx="98">
                  <c:v>935989.5</c:v>
                </c:pt>
                <c:pt idx="99">
                  <c:v>957884.59999999986</c:v>
                </c:pt>
                <c:pt idx="100">
                  <c:v>980220.8</c:v>
                </c:pt>
                <c:pt idx="101">
                  <c:v>1003007</c:v>
                </c:pt>
                <c:pt idx="102">
                  <c:v>1026252.2</c:v>
                </c:pt>
                <c:pt idx="103">
                  <c:v>1049965.7</c:v>
                </c:pt>
                <c:pt idx="104">
                  <c:v>1074156.8</c:v>
                </c:pt>
                <c:pt idx="105">
                  <c:v>1098835.3999999999</c:v>
                </c:pt>
                <c:pt idx="106">
                  <c:v>1124011</c:v>
                </c:pt>
                <c:pt idx="107">
                  <c:v>1149693.8</c:v>
                </c:pt>
                <c:pt idx="108">
                  <c:v>1175894.0999999999</c:v>
                </c:pt>
                <c:pt idx="109">
                  <c:v>1202622.0999999999</c:v>
                </c:pt>
                <c:pt idx="110">
                  <c:v>1229888.5</c:v>
                </c:pt>
                <c:pt idx="111">
                  <c:v>1257704.2</c:v>
                </c:pt>
                <c:pt idx="112">
                  <c:v>1286080.3</c:v>
                </c:pt>
                <c:pt idx="113">
                  <c:v>1315028</c:v>
                </c:pt>
                <c:pt idx="114">
                  <c:v>1344558.9</c:v>
                </c:pt>
                <c:pt idx="115">
                  <c:v>1374684.5999999999</c:v>
                </c:pt>
                <c:pt idx="116">
                  <c:v>1405417.3</c:v>
                </c:pt>
                <c:pt idx="117">
                  <c:v>1436769</c:v>
                </c:pt>
                <c:pt idx="118">
                  <c:v>1468752.3</c:v>
                </c:pt>
                <c:pt idx="119">
                  <c:v>1501380</c:v>
                </c:pt>
                <c:pt idx="120">
                  <c:v>1534664.9</c:v>
                </c:pt>
                <c:pt idx="121">
                  <c:v>1568620.4</c:v>
                </c:pt>
                <c:pt idx="122">
                  <c:v>1603259.8</c:v>
                </c:pt>
                <c:pt idx="123">
                  <c:v>1638597.0999999999</c:v>
                </c:pt>
                <c:pt idx="124">
                  <c:v>1674646.3</c:v>
                </c:pt>
                <c:pt idx="125">
                  <c:v>1711421.7</c:v>
                </c:pt>
                <c:pt idx="126">
                  <c:v>1748937.9</c:v>
                </c:pt>
                <c:pt idx="127">
                  <c:v>1787209.9</c:v>
                </c:pt>
                <c:pt idx="128">
                  <c:v>1826252.8</c:v>
                </c:pt>
                <c:pt idx="129">
                  <c:v>1866082.3</c:v>
                </c:pt>
                <c:pt idx="130">
                  <c:v>1906714.2</c:v>
                </c:pt>
                <c:pt idx="131">
                  <c:v>1948164.5999999999</c:v>
                </c:pt>
                <c:pt idx="132">
                  <c:v>1990449.9999999998</c:v>
                </c:pt>
                <c:pt idx="133">
                  <c:v>2033587.2</c:v>
                </c:pt>
                <c:pt idx="134">
                  <c:v>2077593.4000000001</c:v>
                </c:pt>
                <c:pt idx="135">
                  <c:v>2122486.2000000002</c:v>
                </c:pt>
                <c:pt idx="136">
                  <c:v>2168283.3000000003</c:v>
                </c:pt>
                <c:pt idx="137">
                  <c:v>2215003</c:v>
                </c:pt>
                <c:pt idx="138">
                  <c:v>2262663.8000000003</c:v>
                </c:pt>
                <c:pt idx="139">
                  <c:v>2311284.8000000003</c:v>
                </c:pt>
                <c:pt idx="140">
                  <c:v>2360885.3000000003</c:v>
                </c:pt>
                <c:pt idx="141">
                  <c:v>2411485</c:v>
                </c:pt>
                <c:pt idx="142">
                  <c:v>2463104</c:v>
                </c:pt>
                <c:pt idx="143">
                  <c:v>2515762.8000000003</c:v>
                </c:pt>
                <c:pt idx="144">
                  <c:v>2569482.5</c:v>
                </c:pt>
                <c:pt idx="145">
                  <c:v>2624284.3000000003</c:v>
                </c:pt>
                <c:pt idx="146">
                  <c:v>2680190.2000000002</c:v>
                </c:pt>
                <c:pt idx="147">
                  <c:v>2737222.2</c:v>
                </c:pt>
                <c:pt idx="148">
                  <c:v>2795403.2</c:v>
                </c:pt>
                <c:pt idx="149">
                  <c:v>2854756.2</c:v>
                </c:pt>
                <c:pt idx="150">
                  <c:v>2915304.9000000004</c:v>
                </c:pt>
                <c:pt idx="151">
                  <c:v>2977073.4000000004</c:v>
                </c:pt>
                <c:pt idx="152">
                  <c:v>3040086.2</c:v>
                </c:pt>
                <c:pt idx="153">
                  <c:v>3104368.3000000003</c:v>
                </c:pt>
                <c:pt idx="154">
                  <c:v>3169945.5</c:v>
                </c:pt>
                <c:pt idx="155">
                  <c:v>3236843.6</c:v>
                </c:pt>
                <c:pt idx="156">
                  <c:v>3305089.5</c:v>
                </c:pt>
                <c:pt idx="157">
                  <c:v>3374710.1</c:v>
                </c:pt>
                <c:pt idx="158">
                  <c:v>3445733.3000000003</c:v>
                </c:pt>
                <c:pt idx="159">
                  <c:v>3518187.3000000003</c:v>
                </c:pt>
                <c:pt idx="160">
                  <c:v>3592100.8000000003</c:v>
                </c:pt>
                <c:pt idx="161">
                  <c:v>3667503.3000000003</c:v>
                </c:pt>
                <c:pt idx="162">
                  <c:v>3744424.8000000003</c:v>
                </c:pt>
                <c:pt idx="163">
                  <c:v>3822895.8000000003</c:v>
                </c:pt>
                <c:pt idx="164">
                  <c:v>3902947.7</c:v>
                </c:pt>
                <c:pt idx="165">
                  <c:v>3984612.2</c:v>
                </c:pt>
                <c:pt idx="166">
                  <c:v>4067921.9000000004</c:v>
                </c:pt>
                <c:pt idx="167">
                  <c:v>4152909.8</c:v>
                </c:pt>
                <c:pt idx="168">
                  <c:v>4239609.8</c:v>
                </c:pt>
                <c:pt idx="169">
                  <c:v>4328056.4000000004</c:v>
                </c:pt>
                <c:pt idx="170">
                  <c:v>4418284.7</c:v>
                </c:pt>
                <c:pt idx="171">
                  <c:v>4510330.7</c:v>
                </c:pt>
                <c:pt idx="172">
                  <c:v>4604231</c:v>
                </c:pt>
                <c:pt idx="173">
                  <c:v>4700022.8</c:v>
                </c:pt>
                <c:pt idx="174">
                  <c:v>4797744.4000000004</c:v>
                </c:pt>
                <c:pt idx="175">
                  <c:v>4897434.6000000006</c:v>
                </c:pt>
                <c:pt idx="176">
                  <c:v>4999133.1000000006</c:v>
                </c:pt>
                <c:pt idx="177">
                  <c:v>5102880.3</c:v>
                </c:pt>
                <c:pt idx="178">
                  <c:v>5208717.5</c:v>
                </c:pt>
                <c:pt idx="179">
                  <c:v>5316686.7</c:v>
                </c:pt>
                <c:pt idx="180">
                  <c:v>5426831</c:v>
                </c:pt>
                <c:pt idx="181">
                  <c:v>5539194.2000000002</c:v>
                </c:pt>
                <c:pt idx="182">
                  <c:v>5653820.9000000004</c:v>
                </c:pt>
                <c:pt idx="183">
                  <c:v>5770756.7000000002</c:v>
                </c:pt>
                <c:pt idx="184">
                  <c:v>5890048.2999999998</c:v>
                </c:pt>
                <c:pt idx="185">
                  <c:v>6011743</c:v>
                </c:pt>
                <c:pt idx="186">
                  <c:v>6135889.2000000002</c:v>
                </c:pt>
                <c:pt idx="187">
                  <c:v>6262536.2999999998</c:v>
                </c:pt>
                <c:pt idx="188">
                  <c:v>6391734.7000000002</c:v>
                </c:pt>
                <c:pt idx="189">
                  <c:v>6523535.9000000004</c:v>
                </c:pt>
                <c:pt idx="190">
                  <c:v>6657992.2000000002</c:v>
                </c:pt>
                <c:pt idx="191">
                  <c:v>6795157.1000000006</c:v>
                </c:pt>
                <c:pt idx="192">
                  <c:v>6935085.2000000002</c:v>
                </c:pt>
                <c:pt idx="193">
                  <c:v>7077832.1000000006</c:v>
                </c:pt>
                <c:pt idx="194">
                  <c:v>7223454.7000000002</c:v>
                </c:pt>
                <c:pt idx="195">
                  <c:v>7372010.7999999998</c:v>
                </c:pt>
                <c:pt idx="196">
                  <c:v>7523559.6000000006</c:v>
                </c:pt>
                <c:pt idx="197">
                  <c:v>7678161.4000000004</c:v>
                </c:pt>
                <c:pt idx="198">
                  <c:v>7835877.6000000006</c:v>
                </c:pt>
                <c:pt idx="199">
                  <c:v>7996771</c:v>
                </c:pt>
                <c:pt idx="200">
                  <c:v>8160905.7000000002</c:v>
                </c:pt>
                <c:pt idx="201">
                  <c:v>8328346.7999999998</c:v>
                </c:pt>
                <c:pt idx="202">
                  <c:v>8499161</c:v>
                </c:pt>
                <c:pt idx="203">
                  <c:v>8673416.1999999993</c:v>
                </c:pt>
                <c:pt idx="204">
                  <c:v>8851181.8999999985</c:v>
                </c:pt>
                <c:pt idx="205">
                  <c:v>9032528.5999999996</c:v>
                </c:pt>
                <c:pt idx="206">
                  <c:v>9217528.5</c:v>
                </c:pt>
                <c:pt idx="207">
                  <c:v>9406255.2999999989</c:v>
                </c:pt>
                <c:pt idx="208">
                  <c:v>9598784</c:v>
                </c:pt>
                <c:pt idx="209">
                  <c:v>9795191.1999999993</c:v>
                </c:pt>
                <c:pt idx="210">
                  <c:v>9995554.8999999985</c:v>
                </c:pt>
                <c:pt idx="211">
                  <c:v>10199955.1</c:v>
                </c:pt>
                <c:pt idx="212">
                  <c:v>10408472.799999999</c:v>
                </c:pt>
                <c:pt idx="213">
                  <c:v>10621191.199999999</c:v>
                </c:pt>
                <c:pt idx="214">
                  <c:v>10838194.799999999</c:v>
                </c:pt>
                <c:pt idx="215">
                  <c:v>11059569.899999999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F-43D9-8E92-23F30DC63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705247"/>
        <c:axId val="693700671"/>
      </c:lineChart>
      <c:catAx>
        <c:axId val="693705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700671"/>
        <c:crosses val="autoZero"/>
        <c:auto val="1"/>
        <c:lblAlgn val="ctr"/>
        <c:lblOffset val="100"/>
        <c:noMultiLvlLbl val="0"/>
      </c:catAx>
      <c:valAx>
        <c:axId val="69370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70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level!$H$2:$H$241</c:f>
              <c:numCache>
                <c:formatCode>General</c:formatCode>
                <c:ptCount val="240"/>
                <c:pt idx="0">
                  <c:v>45</c:v>
                </c:pt>
                <c:pt idx="1">
                  <c:v>90.764999999999958</c:v>
                </c:pt>
                <c:pt idx="2">
                  <c:v>137.30800499999972</c:v>
                </c:pt>
                <c:pt idx="3">
                  <c:v>184.64224108500002</c:v>
                </c:pt>
                <c:pt idx="4">
                  <c:v>232.78115918344486</c:v>
                </c:pt>
                <c:pt idx="5">
                  <c:v>281.73843888956344</c:v>
                </c:pt>
                <c:pt idx="6">
                  <c:v>331.52799235068568</c:v>
                </c:pt>
                <c:pt idx="7">
                  <c:v>382.1639682206478</c:v>
                </c:pt>
                <c:pt idx="8">
                  <c:v>433.66075568039906</c:v>
                </c:pt>
                <c:pt idx="9">
                  <c:v>486.03298852696571</c:v>
                </c:pt>
                <c:pt idx="10">
                  <c:v>539.29554933192367</c:v>
                </c:pt>
                <c:pt idx="11">
                  <c:v>593.46357367056646</c:v>
                </c:pt>
                <c:pt idx="12">
                  <c:v>648.55245442296598</c:v>
                </c:pt>
                <c:pt idx="13">
                  <c:v>704.5778461481566</c:v>
                </c:pt>
                <c:pt idx="14">
                  <c:v>761.55566953267487</c:v>
                </c:pt>
                <c:pt idx="15">
                  <c:v>819.50211591473044</c:v>
                </c:pt>
                <c:pt idx="16">
                  <c:v>878.43365188528071</c:v>
                </c:pt>
                <c:pt idx="17">
                  <c:v>938.3670239673304</c:v>
                </c:pt>
                <c:pt idx="18">
                  <c:v>999.31926337477455</c:v>
                </c:pt>
                <c:pt idx="19">
                  <c:v>1061.3076908521459</c:v>
                </c:pt>
                <c:pt idx="20">
                  <c:v>1124.3499215966324</c:v>
                </c:pt>
                <c:pt idx="21">
                  <c:v>1188.4638702637751</c:v>
                </c:pt>
                <c:pt idx="22">
                  <c:v>1253.6677560582586</c:v>
                </c:pt>
                <c:pt idx="23">
                  <c:v>1319.9801079112499</c:v>
                </c:pt>
                <c:pt idx="24">
                  <c:v>1387.4197697457412</c:v>
                </c:pt>
                <c:pt idx="25">
                  <c:v>1456.0059058314184</c:v>
                </c:pt>
                <c:pt idx="26">
                  <c:v>1525.7580062305517</c:v>
                </c:pt>
                <c:pt idx="27">
                  <c:v>1596.6958923364714</c:v>
                </c:pt>
                <c:pt idx="28">
                  <c:v>1668.839722506191</c:v>
                </c:pt>
                <c:pt idx="29">
                  <c:v>1742.2099977887963</c:v>
                </c:pt>
                <c:pt idx="30">
                  <c:v>1816.8275677512056</c:v>
                </c:pt>
                <c:pt idx="31">
                  <c:v>1892.7136364029764</c:v>
                </c:pt>
                <c:pt idx="32">
                  <c:v>1969.8897682218267</c:v>
                </c:pt>
                <c:pt idx="33">
                  <c:v>2048.3778942815975</c:v>
                </c:pt>
                <c:pt idx="34">
                  <c:v>2128.2003184843843</c:v>
                </c:pt>
                <c:pt idx="35">
                  <c:v>2209.379723898619</c:v>
                </c:pt>
                <c:pt idx="36">
                  <c:v>2291.9391792048946</c:v>
                </c:pt>
                <c:pt idx="37">
                  <c:v>2375.902145251378</c:v>
                </c:pt>
                <c:pt idx="38">
                  <c:v>2461.2924817206513</c:v>
                </c:pt>
                <c:pt idx="39">
                  <c:v>2548.1344539099023</c:v>
                </c:pt>
                <c:pt idx="40">
                  <c:v>2636.4527396263711</c:v>
                </c:pt>
                <c:pt idx="41">
                  <c:v>2726.2724362000195</c:v>
                </c:pt>
                <c:pt idx="42">
                  <c:v>2817.6190676154183</c:v>
                </c:pt>
                <c:pt idx="43">
                  <c:v>2910.5185917648805</c:v>
                </c:pt>
                <c:pt idx="44">
                  <c:v>3004.9974078248833</c:v>
                </c:pt>
                <c:pt idx="45">
                  <c:v>3101.0823637579065</c:v>
                </c:pt>
                <c:pt idx="46">
                  <c:v>3198.8007639417901</c:v>
                </c:pt>
                <c:pt idx="47">
                  <c:v>3298.1803769287999</c:v>
                </c:pt>
                <c:pt idx="48">
                  <c:v>3399.2494433365896</c:v>
                </c:pt>
                <c:pt idx="49">
                  <c:v>3502.0366838733112</c:v>
                </c:pt>
                <c:pt idx="50">
                  <c:v>3606.5713074991563</c:v>
                </c:pt>
                <c:pt idx="51">
                  <c:v>3712.8830197266416</c:v>
                </c:pt>
                <c:pt idx="52">
                  <c:v>3821.0020310619943</c:v>
                </c:pt>
                <c:pt idx="53">
                  <c:v>3930.9590655900479</c:v>
                </c:pt>
                <c:pt idx="54">
                  <c:v>4042.7853697050773</c:v>
                </c:pt>
                <c:pt idx="55">
                  <c:v>4156.5127209900656</c:v>
                </c:pt>
                <c:pt idx="56">
                  <c:v>4272.1734372468964</c:v>
                </c:pt>
                <c:pt idx="57">
                  <c:v>4389.8003856800924</c:v>
                </c:pt>
                <c:pt idx="58">
                  <c:v>4509.4269922366539</c:v>
                </c:pt>
                <c:pt idx="59">
                  <c:v>4631.0872511046755</c:v>
                </c:pt>
                <c:pt idx="60">
                  <c:v>4754.8157343734547</c:v>
                </c:pt>
                <c:pt idx="61">
                  <c:v>4880.6476018578032</c:v>
                </c:pt>
                <c:pt idx="62">
                  <c:v>5008.6186110893859</c:v>
                </c:pt>
                <c:pt idx="63">
                  <c:v>5138.7651274779055</c:v>
                </c:pt>
                <c:pt idx="64">
                  <c:v>5271.1241346450297</c:v>
                </c:pt>
                <c:pt idx="65">
                  <c:v>5405.7332449339938</c:v>
                </c:pt>
                <c:pt idx="66">
                  <c:v>5542.6307100978711</c:v>
                </c:pt>
                <c:pt idx="67">
                  <c:v>5681.8554321695356</c:v>
                </c:pt>
                <c:pt idx="68">
                  <c:v>5823.446974516416</c:v>
                </c:pt>
                <c:pt idx="69">
                  <c:v>5967.4455730831951</c:v>
                </c:pt>
                <c:pt idx="70">
                  <c:v>6113.8921478256079</c:v>
                </c:pt>
                <c:pt idx="71">
                  <c:v>6262.8283143386434</c:v>
                </c:pt>
                <c:pt idx="72">
                  <c:v>6414.2963956824005</c:v>
                </c:pt>
                <c:pt idx="73">
                  <c:v>6568.3394344090011</c:v>
                </c:pt>
                <c:pt idx="74">
                  <c:v>6725.0012047939526</c:v>
                </c:pt>
                <c:pt idx="75">
                  <c:v>6884.3262252754485</c:v>
                </c:pt>
                <c:pt idx="76">
                  <c:v>7046.3597711051316</c:v>
                </c:pt>
                <c:pt idx="77">
                  <c:v>7211.1478872139178</c:v>
                </c:pt>
                <c:pt idx="78">
                  <c:v>7378.737401296552</c:v>
                </c:pt>
                <c:pt idx="79">
                  <c:v>7549.1759371185944</c:v>
                </c:pt>
                <c:pt idx="80">
                  <c:v>7722.5119280496101</c:v>
                </c:pt>
                <c:pt idx="81">
                  <c:v>7898.7946308264536</c:v>
                </c:pt>
                <c:pt idx="82">
                  <c:v>8078.0741395505001</c:v>
                </c:pt>
                <c:pt idx="83">
                  <c:v>8260.4013999228573</c:v>
                </c:pt>
                <c:pt idx="84">
                  <c:v>8445.8282237215462</c:v>
                </c:pt>
                <c:pt idx="85">
                  <c:v>8634.4073035248111</c:v>
                </c:pt>
                <c:pt idx="86">
                  <c:v>8826.1922276847308</c:v>
                </c:pt>
                <c:pt idx="87">
                  <c:v>9021.2374955553751</c:v>
                </c:pt>
                <c:pt idx="88">
                  <c:v>9219.598532979815</c:v>
                </c:pt>
                <c:pt idx="89">
                  <c:v>9421.3317080404704</c:v>
                </c:pt>
                <c:pt idx="90">
                  <c:v>9626.4943470771559</c:v>
                </c:pt>
                <c:pt idx="91">
                  <c:v>9835.1447509774662</c:v>
                </c:pt>
                <c:pt idx="92">
                  <c:v>10047.342211744084</c:v>
                </c:pt>
                <c:pt idx="93">
                  <c:v>10263.147029343731</c:v>
                </c:pt>
                <c:pt idx="94">
                  <c:v>10482.620528842574</c:v>
                </c:pt>
                <c:pt idx="95">
                  <c:v>10705.825077832898</c:v>
                </c:pt>
                <c:pt idx="96">
                  <c:v>10932.824104156056</c:v>
                </c:pt>
                <c:pt idx="97">
                  <c:v>11163.68211392671</c:v>
                </c:pt>
                <c:pt idx="98">
                  <c:v>11398.464709863461</c:v>
                </c:pt>
                <c:pt idx="99">
                  <c:v>11637.238609931139</c:v>
                </c:pt>
                <c:pt idx="100">
                  <c:v>11880.071666299966</c:v>
                </c:pt>
                <c:pt idx="101">
                  <c:v>12127.032884627066</c:v>
                </c:pt>
                <c:pt idx="102">
                  <c:v>12378.192443665723</c:v>
                </c:pt>
                <c:pt idx="103">
                  <c:v>12633.621715208041</c:v>
                </c:pt>
                <c:pt idx="104">
                  <c:v>12893.393284366581</c:v>
                </c:pt>
                <c:pt idx="105">
                  <c:v>13157.58097020081</c:v>
                </c:pt>
                <c:pt idx="106">
                  <c:v>13426.25984669422</c:v>
                </c:pt>
                <c:pt idx="107">
                  <c:v>13699.506264088021</c:v>
                </c:pt>
                <c:pt idx="108">
                  <c:v>13977.397870577515</c:v>
                </c:pt>
                <c:pt idx="109">
                  <c:v>14260.013634377334</c:v>
                </c:pt>
                <c:pt idx="110">
                  <c:v>14547.433866161746</c:v>
                </c:pt>
                <c:pt idx="111">
                  <c:v>14839.740241886491</c:v>
                </c:pt>
                <c:pt idx="112">
                  <c:v>15137.015825998562</c:v>
                </c:pt>
                <c:pt idx="113">
                  <c:v>15439.345095040535</c:v>
                </c:pt>
                <c:pt idx="114">
                  <c:v>15746.813961656222</c:v>
                </c:pt>
                <c:pt idx="115">
                  <c:v>16059.509799004376</c:v>
                </c:pt>
                <c:pt idx="116">
                  <c:v>16377.521465587452</c:v>
                </c:pt>
                <c:pt idx="117">
                  <c:v>16700.939330502435</c:v>
                </c:pt>
                <c:pt idx="118">
                  <c:v>17029.855299120973</c:v>
                </c:pt>
                <c:pt idx="119">
                  <c:v>17364.362839206035</c:v>
                </c:pt>
                <c:pt idx="120">
                  <c:v>17704.557007472533</c:v>
                </c:pt>
                <c:pt idx="121">
                  <c:v>18050.534476599565</c:v>
                </c:pt>
                <c:pt idx="122">
                  <c:v>18402.393562701753</c:v>
                </c:pt>
                <c:pt idx="123">
                  <c:v>18760.234253267681</c:v>
                </c:pt>
                <c:pt idx="124">
                  <c:v>19124.158235573228</c:v>
                </c:pt>
                <c:pt idx="125">
                  <c:v>19494.268925577973</c:v>
                </c:pt>
                <c:pt idx="126">
                  <c:v>19870.671497312796</c:v>
                </c:pt>
                <c:pt idx="127">
                  <c:v>20253.472912767116</c:v>
                </c:pt>
                <c:pt idx="128">
                  <c:v>20642.781952284153</c:v>
                </c:pt>
                <c:pt idx="129">
                  <c:v>21038.709245472983</c:v>
                </c:pt>
                <c:pt idx="130">
                  <c:v>21441.367302646016</c:v>
                </c:pt>
                <c:pt idx="131">
                  <c:v>21850.870546791</c:v>
                </c:pt>
                <c:pt idx="132">
                  <c:v>22267.335346086442</c:v>
                </c:pt>
                <c:pt idx="133">
                  <c:v>22690.880046969916</c:v>
                </c:pt>
                <c:pt idx="134">
                  <c:v>23121.625007768398</c:v>
                </c:pt>
                <c:pt idx="135">
                  <c:v>23559.692632900464</c:v>
                </c:pt>
                <c:pt idx="136">
                  <c:v>24005.207407659771</c:v>
                </c:pt>
                <c:pt idx="137">
                  <c:v>24458.295933589983</c:v>
                </c:pt>
                <c:pt idx="138">
                  <c:v>24919.086964461007</c:v>
                </c:pt>
                <c:pt idx="139">
                  <c:v>25387.711442856842</c:v>
                </c:pt>
                <c:pt idx="140">
                  <c:v>25864.302537385407</c:v>
                </c:pt>
                <c:pt idx="141">
                  <c:v>26348.995680520959</c:v>
                </c:pt>
                <c:pt idx="142">
                  <c:v>26841.928607089805</c:v>
                </c:pt>
                <c:pt idx="143">
                  <c:v>27343.241393410335</c:v>
                </c:pt>
                <c:pt idx="144">
                  <c:v>27853.076497098304</c:v>
                </c:pt>
                <c:pt idx="145">
                  <c:v>28371.578797548973</c:v>
                </c:pt>
                <c:pt idx="146">
                  <c:v>28898.8956371073</c:v>
                </c:pt>
                <c:pt idx="147">
                  <c:v>29435.176862938126</c:v>
                </c:pt>
                <c:pt idx="148">
                  <c:v>29980.574869608074</c:v>
                </c:pt>
                <c:pt idx="149">
                  <c:v>30535.244642391408</c:v>
                </c:pt>
                <c:pt idx="150">
                  <c:v>31099.343801312058</c:v>
                </c:pt>
                <c:pt idx="151">
                  <c:v>31673.032645934363</c:v>
                </c:pt>
                <c:pt idx="152">
                  <c:v>32256.474200915243</c:v>
                </c:pt>
                <c:pt idx="153">
                  <c:v>32849.834262330798</c:v>
                </c:pt>
                <c:pt idx="154">
                  <c:v>33453.281444790417</c:v>
                </c:pt>
                <c:pt idx="155">
                  <c:v>34066.987229351849</c:v>
                </c:pt>
                <c:pt idx="156">
                  <c:v>34691.126012250832</c:v>
                </c:pt>
                <c:pt idx="157">
                  <c:v>35325.875154459092</c:v>
                </c:pt>
                <c:pt idx="158">
                  <c:v>35971.415032084886</c:v>
                </c:pt>
                <c:pt idx="159">
                  <c:v>36627.929087630328</c:v>
                </c:pt>
                <c:pt idx="160">
                  <c:v>37295.603882120049</c:v>
                </c:pt>
                <c:pt idx="161">
                  <c:v>37974.629148116088</c:v>
                </c:pt>
                <c:pt idx="162">
                  <c:v>38665.197843634051</c:v>
                </c:pt>
                <c:pt idx="163">
                  <c:v>39367.506206975835</c:v>
                </c:pt>
                <c:pt idx="164">
                  <c:v>40081.753812494411</c:v>
                </c:pt>
                <c:pt idx="165">
                  <c:v>40808.14362730681</c:v>
                </c:pt>
                <c:pt idx="166">
                  <c:v>41546.882068971019</c:v>
                </c:pt>
                <c:pt idx="167">
                  <c:v>42298.179064143536</c:v>
                </c:pt>
                <c:pt idx="168">
                  <c:v>43062.248108233973</c:v>
                </c:pt>
                <c:pt idx="169">
                  <c:v>43839.306326073944</c:v>
                </c:pt>
                <c:pt idx="170">
                  <c:v>44629.574533617182</c:v>
                </c:pt>
                <c:pt idx="171">
                  <c:v>45433.277300688686</c:v>
                </c:pt>
                <c:pt idx="172">
                  <c:v>46250.643014800386</c:v>
                </c:pt>
                <c:pt idx="173">
                  <c:v>47081.903946051993</c:v>
                </c:pt>
                <c:pt idx="174">
                  <c:v>47927.296313134873</c:v>
                </c:pt>
                <c:pt idx="175">
                  <c:v>48787.060350458152</c:v>
                </c:pt>
                <c:pt idx="176">
                  <c:v>49661.440376415936</c:v>
                </c:pt>
                <c:pt idx="177">
                  <c:v>50550.684862815011</c:v>
                </c:pt>
                <c:pt idx="178">
                  <c:v>51455.046505482853</c:v>
                </c:pt>
                <c:pt idx="179">
                  <c:v>52374.782296076053</c:v>
                </c:pt>
                <c:pt idx="180">
                  <c:v>53310.153595109346</c:v>
                </c:pt>
                <c:pt idx="181">
                  <c:v>54261.426206226191</c:v>
                </c:pt>
                <c:pt idx="182">
                  <c:v>55228.870451732022</c:v>
                </c:pt>
                <c:pt idx="183">
                  <c:v>56212.761249411495</c:v>
                </c:pt>
                <c:pt idx="184">
                  <c:v>57213.378190651478</c:v>
                </c:pt>
                <c:pt idx="185">
                  <c:v>58231.005619892545</c:v>
                </c:pt>
                <c:pt idx="186">
                  <c:v>59265.93271543071</c:v>
                </c:pt>
                <c:pt idx="187">
                  <c:v>60318.453571593011</c:v>
                </c:pt>
                <c:pt idx="188">
                  <c:v>61388.867282310093</c:v>
                </c:pt>
                <c:pt idx="189">
                  <c:v>62477.478026109369</c:v>
                </c:pt>
                <c:pt idx="190">
                  <c:v>63584.595152553215</c:v>
                </c:pt>
                <c:pt idx="191">
                  <c:v>64710.533270146625</c:v>
                </c:pt>
                <c:pt idx="192">
                  <c:v>65855.612335739104</c:v>
                </c:pt>
                <c:pt idx="193">
                  <c:v>67020.157745446661</c:v>
                </c:pt>
                <c:pt idx="194">
                  <c:v>68204.500427119259</c:v>
                </c:pt>
                <c:pt idx="195">
                  <c:v>69408.976934380276</c:v>
                </c:pt>
                <c:pt idx="196">
                  <c:v>70633.929542264726</c:v>
                </c:pt>
                <c:pt idx="197">
                  <c:v>71879.706344483217</c:v>
                </c:pt>
                <c:pt idx="198">
                  <c:v>73146.661352339434</c:v>
                </c:pt>
                <c:pt idx="199">
                  <c:v>74435.154595329193</c:v>
                </c:pt>
                <c:pt idx="200">
                  <c:v>75745.552223449806</c:v>
                </c:pt>
                <c:pt idx="201">
                  <c:v>77078.226611248436</c:v>
                </c:pt>
                <c:pt idx="202">
                  <c:v>78433.556463639645</c:v>
                </c:pt>
                <c:pt idx="203">
                  <c:v>79811.926923521503</c:v>
                </c:pt>
                <c:pt idx="204">
                  <c:v>81213.729681221375</c:v>
                </c:pt>
                <c:pt idx="205">
                  <c:v>82639.363085802121</c:v>
                </c:pt>
                <c:pt idx="206">
                  <c:v>84089.23225826073</c:v>
                </c:pt>
                <c:pt idx="207">
                  <c:v>85563.749206651177</c:v>
                </c:pt>
                <c:pt idx="208">
                  <c:v>87063.332943164249</c:v>
                </c:pt>
                <c:pt idx="209">
                  <c:v>88588.409603198015</c:v>
                </c:pt>
                <c:pt idx="210">
                  <c:v>90139.412566452374</c:v>
                </c:pt>
                <c:pt idx="211">
                  <c:v>91716.782580082057</c:v>
                </c:pt>
                <c:pt idx="212">
                  <c:v>93320.967883943449</c:v>
                </c:pt>
                <c:pt idx="213">
                  <c:v>94952.424337970471</c:v>
                </c:pt>
                <c:pt idx="214">
                  <c:v>96611.61555171595</c:v>
                </c:pt>
                <c:pt idx="215">
                  <c:v>98299.013016095138</c:v>
                </c:pt>
                <c:pt idx="216">
                  <c:v>100015.09623736875</c:v>
                </c:pt>
                <c:pt idx="217">
                  <c:v>101760.35287340402</c:v>
                </c:pt>
                <c:pt idx="218">
                  <c:v>103535.27887225186</c:v>
                </c:pt>
                <c:pt idx="219">
                  <c:v>105340.37861308012</c:v>
                </c:pt>
                <c:pt idx="220">
                  <c:v>107176.16504950248</c:v>
                </c:pt>
                <c:pt idx="221">
                  <c:v>109043.159855344</c:v>
                </c:pt>
                <c:pt idx="222">
                  <c:v>110941.89357288484</c:v>
                </c:pt>
                <c:pt idx="223">
                  <c:v>112872.90576362389</c:v>
                </c:pt>
                <c:pt idx="224">
                  <c:v>114836.74516160548</c:v>
                </c:pt>
                <c:pt idx="225">
                  <c:v>116833.96982935279</c:v>
                </c:pt>
                <c:pt idx="226">
                  <c:v>118865.14731645175</c:v>
                </c:pt>
                <c:pt idx="227">
                  <c:v>120930.85482083142</c:v>
                </c:pt>
                <c:pt idx="228">
                  <c:v>123031.67935278553</c:v>
                </c:pt>
                <c:pt idx="229">
                  <c:v>125168.21790178289</c:v>
                </c:pt>
                <c:pt idx="230">
                  <c:v>127341.07760611318</c:v>
                </c:pt>
                <c:pt idx="231">
                  <c:v>129550.87592541709</c:v>
                </c:pt>
                <c:pt idx="232">
                  <c:v>131798.24081614922</c:v>
                </c:pt>
                <c:pt idx="233">
                  <c:v>134083.81091002372</c:v>
                </c:pt>
                <c:pt idx="234">
                  <c:v>136408.23569549408</c:v>
                </c:pt>
                <c:pt idx="235">
                  <c:v>138772.1757023175</c:v>
                </c:pt>
                <c:pt idx="236">
                  <c:v>141176.30268925685</c:v>
                </c:pt>
                <c:pt idx="237">
                  <c:v>143621.29983497423</c:v>
                </c:pt>
                <c:pt idx="238">
                  <c:v>146107.86193216877</c:v>
                </c:pt>
                <c:pt idx="239">
                  <c:v>148636.69558501561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0-4D21-A373-3B581A76F5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level!$L$2:$L$241</c:f>
              <c:numCache>
                <c:formatCode>General</c:formatCode>
                <c:ptCount val="240"/>
                <c:pt idx="0">
                  <c:v>45</c:v>
                </c:pt>
                <c:pt idx="1">
                  <c:v>90.8</c:v>
                </c:pt>
                <c:pt idx="2">
                  <c:v>137.30000000000001</c:v>
                </c:pt>
                <c:pt idx="3">
                  <c:v>184.6</c:v>
                </c:pt>
                <c:pt idx="4">
                  <c:v>232.8</c:v>
                </c:pt>
                <c:pt idx="5">
                  <c:v>281.7</c:v>
                </c:pt>
                <c:pt idx="6">
                  <c:v>331.5</c:v>
                </c:pt>
                <c:pt idx="7">
                  <c:v>382.2</c:v>
                </c:pt>
                <c:pt idx="8">
                  <c:v>433.7</c:v>
                </c:pt>
                <c:pt idx="9">
                  <c:v>486</c:v>
                </c:pt>
                <c:pt idx="10">
                  <c:v>539.29999999999995</c:v>
                </c:pt>
                <c:pt idx="11">
                  <c:v>593.5</c:v>
                </c:pt>
                <c:pt idx="12">
                  <c:v>648.6</c:v>
                </c:pt>
                <c:pt idx="13">
                  <c:v>704.6</c:v>
                </c:pt>
                <c:pt idx="14">
                  <c:v>761.6</c:v>
                </c:pt>
                <c:pt idx="15">
                  <c:v>819.5</c:v>
                </c:pt>
                <c:pt idx="16">
                  <c:v>878.4</c:v>
                </c:pt>
                <c:pt idx="17">
                  <c:v>938.4</c:v>
                </c:pt>
                <c:pt idx="18">
                  <c:v>999.3</c:v>
                </c:pt>
                <c:pt idx="19">
                  <c:v>1061.3</c:v>
                </c:pt>
                <c:pt idx="20">
                  <c:v>1124.3</c:v>
                </c:pt>
                <c:pt idx="21">
                  <c:v>1188.5</c:v>
                </c:pt>
                <c:pt idx="22">
                  <c:v>1253.7</c:v>
                </c:pt>
                <c:pt idx="23">
                  <c:v>1320</c:v>
                </c:pt>
                <c:pt idx="24">
                  <c:v>1387.4</c:v>
                </c:pt>
                <c:pt idx="25">
                  <c:v>1456</c:v>
                </c:pt>
                <c:pt idx="26">
                  <c:v>1525.8</c:v>
                </c:pt>
                <c:pt idx="27">
                  <c:v>1596.7</c:v>
                </c:pt>
                <c:pt idx="28">
                  <c:v>1668.8</c:v>
                </c:pt>
                <c:pt idx="29">
                  <c:v>1742.2</c:v>
                </c:pt>
                <c:pt idx="30">
                  <c:v>1816.8</c:v>
                </c:pt>
                <c:pt idx="31">
                  <c:v>1892.7</c:v>
                </c:pt>
                <c:pt idx="32">
                  <c:v>1969.9</c:v>
                </c:pt>
                <c:pt idx="33">
                  <c:v>2048.4</c:v>
                </c:pt>
                <c:pt idx="34">
                  <c:v>2128.1999999999998</c:v>
                </c:pt>
                <c:pt idx="35">
                  <c:v>2209.4</c:v>
                </c:pt>
                <c:pt idx="36">
                  <c:v>2291.9</c:v>
                </c:pt>
                <c:pt idx="37">
                  <c:v>2375.9</c:v>
                </c:pt>
                <c:pt idx="38">
                  <c:v>2461.3000000000002</c:v>
                </c:pt>
                <c:pt idx="39">
                  <c:v>2548.1</c:v>
                </c:pt>
                <c:pt idx="40">
                  <c:v>2636.5</c:v>
                </c:pt>
                <c:pt idx="41">
                  <c:v>2726.3</c:v>
                </c:pt>
                <c:pt idx="42">
                  <c:v>2817.6</c:v>
                </c:pt>
                <c:pt idx="43">
                  <c:v>2910.5</c:v>
                </c:pt>
                <c:pt idx="44">
                  <c:v>3005</c:v>
                </c:pt>
                <c:pt idx="45">
                  <c:v>3101.1</c:v>
                </c:pt>
                <c:pt idx="46">
                  <c:v>3198.8</c:v>
                </c:pt>
                <c:pt idx="47">
                  <c:v>3298.2</c:v>
                </c:pt>
                <c:pt idx="48">
                  <c:v>3399.3</c:v>
                </c:pt>
                <c:pt idx="49">
                  <c:v>3502</c:v>
                </c:pt>
                <c:pt idx="50">
                  <c:v>3606.6</c:v>
                </c:pt>
                <c:pt idx="51">
                  <c:v>3712.9</c:v>
                </c:pt>
                <c:pt idx="52">
                  <c:v>3821</c:v>
                </c:pt>
                <c:pt idx="53">
                  <c:v>3931</c:v>
                </c:pt>
                <c:pt idx="54">
                  <c:v>4042.8</c:v>
                </c:pt>
                <c:pt idx="55">
                  <c:v>4156.5</c:v>
                </c:pt>
                <c:pt idx="56">
                  <c:v>4272.2</c:v>
                </c:pt>
                <c:pt idx="57">
                  <c:v>4389.8</c:v>
                </c:pt>
                <c:pt idx="58">
                  <c:v>4509.3999999999996</c:v>
                </c:pt>
                <c:pt idx="59">
                  <c:v>4631.1000000000004</c:v>
                </c:pt>
                <c:pt idx="60">
                  <c:v>4754.8</c:v>
                </c:pt>
                <c:pt idx="61">
                  <c:v>4880.6000000000004</c:v>
                </c:pt>
                <c:pt idx="62">
                  <c:v>5008.6000000000004</c:v>
                </c:pt>
                <c:pt idx="63">
                  <c:v>5138.8</c:v>
                </c:pt>
                <c:pt idx="64">
                  <c:v>5271.1</c:v>
                </c:pt>
                <c:pt idx="65">
                  <c:v>5405.7</c:v>
                </c:pt>
                <c:pt idx="66">
                  <c:v>5542.6</c:v>
                </c:pt>
                <c:pt idx="67">
                  <c:v>5681.9</c:v>
                </c:pt>
                <c:pt idx="68">
                  <c:v>5823.5</c:v>
                </c:pt>
                <c:pt idx="69">
                  <c:v>5967.5</c:v>
                </c:pt>
                <c:pt idx="70">
                  <c:v>6113.9</c:v>
                </c:pt>
                <c:pt idx="71">
                  <c:v>6262.8</c:v>
                </c:pt>
                <c:pt idx="72">
                  <c:v>6414.3</c:v>
                </c:pt>
                <c:pt idx="73">
                  <c:v>6568.3</c:v>
                </c:pt>
                <c:pt idx="74">
                  <c:v>6725</c:v>
                </c:pt>
                <c:pt idx="75">
                  <c:v>6884.3</c:v>
                </c:pt>
                <c:pt idx="76">
                  <c:v>7046.4</c:v>
                </c:pt>
                <c:pt idx="77">
                  <c:v>7211.2</c:v>
                </c:pt>
                <c:pt idx="78">
                  <c:v>7378.7</c:v>
                </c:pt>
                <c:pt idx="79">
                  <c:v>7549.2</c:v>
                </c:pt>
                <c:pt idx="80">
                  <c:v>7722.5</c:v>
                </c:pt>
                <c:pt idx="81">
                  <c:v>7898.8</c:v>
                </c:pt>
                <c:pt idx="82">
                  <c:v>8078.1</c:v>
                </c:pt>
                <c:pt idx="83">
                  <c:v>8260.4</c:v>
                </c:pt>
                <c:pt idx="84">
                  <c:v>8445.7999999999993</c:v>
                </c:pt>
                <c:pt idx="85">
                  <c:v>8634.4</c:v>
                </c:pt>
                <c:pt idx="86">
                  <c:v>8826.2000000000007</c:v>
                </c:pt>
                <c:pt idx="87">
                  <c:v>9021.2000000000007</c:v>
                </c:pt>
                <c:pt idx="88">
                  <c:v>9219.6</c:v>
                </c:pt>
                <c:pt idx="89">
                  <c:v>9421.2999999999993</c:v>
                </c:pt>
                <c:pt idx="90">
                  <c:v>9626.5</c:v>
                </c:pt>
                <c:pt idx="91">
                  <c:v>9835.1</c:v>
                </c:pt>
                <c:pt idx="92">
                  <c:v>10047.299999999999</c:v>
                </c:pt>
                <c:pt idx="93">
                  <c:v>10263.200000000001</c:v>
                </c:pt>
                <c:pt idx="94">
                  <c:v>10482.6</c:v>
                </c:pt>
                <c:pt idx="95">
                  <c:v>10705.8</c:v>
                </c:pt>
                <c:pt idx="96">
                  <c:v>10932.8</c:v>
                </c:pt>
                <c:pt idx="97">
                  <c:v>11163.7</c:v>
                </c:pt>
                <c:pt idx="98">
                  <c:v>11398.5</c:v>
                </c:pt>
                <c:pt idx="99">
                  <c:v>11637.2</c:v>
                </c:pt>
                <c:pt idx="100">
                  <c:v>11880.1</c:v>
                </c:pt>
                <c:pt idx="101">
                  <c:v>12127</c:v>
                </c:pt>
                <c:pt idx="102">
                  <c:v>12378.2</c:v>
                </c:pt>
                <c:pt idx="103">
                  <c:v>12633.6</c:v>
                </c:pt>
                <c:pt idx="104">
                  <c:v>12893.4</c:v>
                </c:pt>
                <c:pt idx="105">
                  <c:v>13157.6</c:v>
                </c:pt>
                <c:pt idx="106">
                  <c:v>13426.3</c:v>
                </c:pt>
                <c:pt idx="107">
                  <c:v>13699.5</c:v>
                </c:pt>
                <c:pt idx="108">
                  <c:v>13977.4</c:v>
                </c:pt>
                <c:pt idx="109">
                  <c:v>14260</c:v>
                </c:pt>
                <c:pt idx="110">
                  <c:v>14547.4</c:v>
                </c:pt>
                <c:pt idx="111">
                  <c:v>14839.8</c:v>
                </c:pt>
                <c:pt idx="112">
                  <c:v>15137</c:v>
                </c:pt>
                <c:pt idx="113">
                  <c:v>15439.4</c:v>
                </c:pt>
                <c:pt idx="114">
                  <c:v>15746.8</c:v>
                </c:pt>
                <c:pt idx="115">
                  <c:v>16059.5</c:v>
                </c:pt>
                <c:pt idx="116">
                  <c:v>16377.5</c:v>
                </c:pt>
                <c:pt idx="117">
                  <c:v>16701</c:v>
                </c:pt>
                <c:pt idx="118">
                  <c:v>17029.900000000001</c:v>
                </c:pt>
                <c:pt idx="119">
                  <c:v>17364.400000000001</c:v>
                </c:pt>
                <c:pt idx="120">
                  <c:v>17704.599999999999</c:v>
                </c:pt>
                <c:pt idx="121">
                  <c:v>18050.599999999999</c:v>
                </c:pt>
                <c:pt idx="122">
                  <c:v>18402.400000000001</c:v>
                </c:pt>
                <c:pt idx="123">
                  <c:v>18760.2</c:v>
                </c:pt>
                <c:pt idx="124">
                  <c:v>19124.2</c:v>
                </c:pt>
                <c:pt idx="125">
                  <c:v>19494.3</c:v>
                </c:pt>
                <c:pt idx="126">
                  <c:v>19870.7</c:v>
                </c:pt>
                <c:pt idx="127">
                  <c:v>20253.5</c:v>
                </c:pt>
                <c:pt idx="128">
                  <c:v>20642.8</c:v>
                </c:pt>
                <c:pt idx="129">
                  <c:v>21038.7</c:v>
                </c:pt>
                <c:pt idx="130">
                  <c:v>21441.4</c:v>
                </c:pt>
                <c:pt idx="131">
                  <c:v>21850.9</c:v>
                </c:pt>
                <c:pt idx="132">
                  <c:v>22267.4</c:v>
                </c:pt>
                <c:pt idx="133">
                  <c:v>22690.9</c:v>
                </c:pt>
                <c:pt idx="134">
                  <c:v>23121.599999999999</c:v>
                </c:pt>
                <c:pt idx="135">
                  <c:v>23559.7</c:v>
                </c:pt>
                <c:pt idx="136">
                  <c:v>24005.200000000001</c:v>
                </c:pt>
                <c:pt idx="137">
                  <c:v>24458.3</c:v>
                </c:pt>
                <c:pt idx="138">
                  <c:v>24919.1</c:v>
                </c:pt>
                <c:pt idx="139">
                  <c:v>25387.7</c:v>
                </c:pt>
                <c:pt idx="140">
                  <c:v>25864.3</c:v>
                </c:pt>
                <c:pt idx="141">
                  <c:v>26349</c:v>
                </c:pt>
                <c:pt idx="142">
                  <c:v>26842</c:v>
                </c:pt>
                <c:pt idx="143">
                  <c:v>27343.3</c:v>
                </c:pt>
                <c:pt idx="144">
                  <c:v>27853.1</c:v>
                </c:pt>
                <c:pt idx="145">
                  <c:v>28371.599999999999</c:v>
                </c:pt>
                <c:pt idx="146">
                  <c:v>28898.9</c:v>
                </c:pt>
                <c:pt idx="147">
                  <c:v>29435.200000000001</c:v>
                </c:pt>
                <c:pt idx="148">
                  <c:v>29980.6</c:v>
                </c:pt>
                <c:pt idx="149">
                  <c:v>30535.3</c:v>
                </c:pt>
                <c:pt idx="150">
                  <c:v>31099.4</c:v>
                </c:pt>
                <c:pt idx="151">
                  <c:v>31673.1</c:v>
                </c:pt>
                <c:pt idx="152">
                  <c:v>32256.5</c:v>
                </c:pt>
                <c:pt idx="153">
                  <c:v>32849.9</c:v>
                </c:pt>
                <c:pt idx="154">
                  <c:v>33453.300000000003</c:v>
                </c:pt>
                <c:pt idx="155">
                  <c:v>34067</c:v>
                </c:pt>
                <c:pt idx="156">
                  <c:v>34691.199999999997</c:v>
                </c:pt>
                <c:pt idx="157">
                  <c:v>35325.9</c:v>
                </c:pt>
                <c:pt idx="158">
                  <c:v>35971.4</c:v>
                </c:pt>
                <c:pt idx="159">
                  <c:v>36628</c:v>
                </c:pt>
                <c:pt idx="160">
                  <c:v>37295.599999999999</c:v>
                </c:pt>
                <c:pt idx="161">
                  <c:v>37974.699999999997</c:v>
                </c:pt>
                <c:pt idx="162">
                  <c:v>38665.199999999997</c:v>
                </c:pt>
                <c:pt idx="163">
                  <c:v>39367.5</c:v>
                </c:pt>
                <c:pt idx="164">
                  <c:v>40081.800000000003</c:v>
                </c:pt>
                <c:pt idx="165">
                  <c:v>40808.199999999997</c:v>
                </c:pt>
                <c:pt idx="166">
                  <c:v>41546.9</c:v>
                </c:pt>
                <c:pt idx="167">
                  <c:v>42298.2</c:v>
                </c:pt>
                <c:pt idx="168">
                  <c:v>43062.3</c:v>
                </c:pt>
                <c:pt idx="169">
                  <c:v>43839.3</c:v>
                </c:pt>
                <c:pt idx="170">
                  <c:v>44629.599999999999</c:v>
                </c:pt>
                <c:pt idx="171">
                  <c:v>45433.3</c:v>
                </c:pt>
                <c:pt idx="172">
                  <c:v>46250.7</c:v>
                </c:pt>
                <c:pt idx="173">
                  <c:v>47081.9</c:v>
                </c:pt>
                <c:pt idx="174">
                  <c:v>47927.3</c:v>
                </c:pt>
                <c:pt idx="175">
                  <c:v>48787.1</c:v>
                </c:pt>
                <c:pt idx="176">
                  <c:v>49661.5</c:v>
                </c:pt>
                <c:pt idx="177">
                  <c:v>50550.7</c:v>
                </c:pt>
                <c:pt idx="178">
                  <c:v>51455.1</c:v>
                </c:pt>
                <c:pt idx="179">
                  <c:v>52374.8</c:v>
                </c:pt>
                <c:pt idx="180">
                  <c:v>53310.2</c:v>
                </c:pt>
                <c:pt idx="181">
                  <c:v>54261.5</c:v>
                </c:pt>
                <c:pt idx="182">
                  <c:v>55228.9</c:v>
                </c:pt>
                <c:pt idx="183">
                  <c:v>56212.800000000003</c:v>
                </c:pt>
                <c:pt idx="184">
                  <c:v>57213.4</c:v>
                </c:pt>
                <c:pt idx="185">
                  <c:v>58231.1</c:v>
                </c:pt>
                <c:pt idx="186">
                  <c:v>59266</c:v>
                </c:pt>
                <c:pt idx="187">
                  <c:v>60318.5</c:v>
                </c:pt>
                <c:pt idx="188">
                  <c:v>61388.9</c:v>
                </c:pt>
                <c:pt idx="189">
                  <c:v>62477.5</c:v>
                </c:pt>
                <c:pt idx="190">
                  <c:v>63584.6</c:v>
                </c:pt>
                <c:pt idx="191">
                  <c:v>64710.6</c:v>
                </c:pt>
                <c:pt idx="192">
                  <c:v>65855.7</c:v>
                </c:pt>
                <c:pt idx="193">
                  <c:v>67020.2</c:v>
                </c:pt>
                <c:pt idx="194">
                  <c:v>68204.600000000006</c:v>
                </c:pt>
                <c:pt idx="195">
                  <c:v>69409</c:v>
                </c:pt>
                <c:pt idx="196">
                  <c:v>70634</c:v>
                </c:pt>
                <c:pt idx="197">
                  <c:v>71879.8</c:v>
                </c:pt>
                <c:pt idx="198">
                  <c:v>73146.7</c:v>
                </c:pt>
                <c:pt idx="199">
                  <c:v>74435.199999999997</c:v>
                </c:pt>
                <c:pt idx="200">
                  <c:v>75745.600000000006</c:v>
                </c:pt>
                <c:pt idx="201">
                  <c:v>77078.3</c:v>
                </c:pt>
                <c:pt idx="202">
                  <c:v>78433.600000000006</c:v>
                </c:pt>
                <c:pt idx="203">
                  <c:v>79812</c:v>
                </c:pt>
                <c:pt idx="204">
                  <c:v>81213.8</c:v>
                </c:pt>
                <c:pt idx="205">
                  <c:v>82639.399999999994</c:v>
                </c:pt>
                <c:pt idx="206">
                  <c:v>84089.3</c:v>
                </c:pt>
                <c:pt idx="207">
                  <c:v>85563.8</c:v>
                </c:pt>
                <c:pt idx="208">
                  <c:v>87063.4</c:v>
                </c:pt>
                <c:pt idx="209">
                  <c:v>88588.5</c:v>
                </c:pt>
                <c:pt idx="210">
                  <c:v>90139.5</c:v>
                </c:pt>
                <c:pt idx="211">
                  <c:v>91716.800000000003</c:v>
                </c:pt>
                <c:pt idx="212">
                  <c:v>93321</c:v>
                </c:pt>
                <c:pt idx="213">
                  <c:v>94952.5</c:v>
                </c:pt>
                <c:pt idx="214">
                  <c:v>96611.7</c:v>
                </c:pt>
                <c:pt idx="215">
                  <c:v>98299.1</c:v>
                </c:pt>
                <c:pt idx="216">
                  <c:v>100015.2</c:v>
                </c:pt>
                <c:pt idx="217">
                  <c:v>101760.4</c:v>
                </c:pt>
                <c:pt idx="218">
                  <c:v>103535.4</c:v>
                </c:pt>
                <c:pt idx="219">
                  <c:v>105340.5</c:v>
                </c:pt>
                <c:pt idx="220">
                  <c:v>107176.2</c:v>
                </c:pt>
                <c:pt idx="221">
                  <c:v>109043.2</c:v>
                </c:pt>
                <c:pt idx="222">
                  <c:v>110942</c:v>
                </c:pt>
                <c:pt idx="223">
                  <c:v>112873</c:v>
                </c:pt>
                <c:pt idx="224">
                  <c:v>114836.8</c:v>
                </c:pt>
                <c:pt idx="225">
                  <c:v>116834.1</c:v>
                </c:pt>
                <c:pt idx="226">
                  <c:v>118865.2</c:v>
                </c:pt>
                <c:pt idx="227">
                  <c:v>120930.9</c:v>
                </c:pt>
                <c:pt idx="228">
                  <c:v>123031.8</c:v>
                </c:pt>
                <c:pt idx="229">
                  <c:v>125168.3</c:v>
                </c:pt>
                <c:pt idx="230">
                  <c:v>127341.2</c:v>
                </c:pt>
                <c:pt idx="231">
                  <c:v>129551</c:v>
                </c:pt>
                <c:pt idx="232">
                  <c:v>131798.29999999999</c:v>
                </c:pt>
                <c:pt idx="233">
                  <c:v>134083.9</c:v>
                </c:pt>
                <c:pt idx="234">
                  <c:v>136408.29999999999</c:v>
                </c:pt>
                <c:pt idx="235">
                  <c:v>138772.29999999999</c:v>
                </c:pt>
                <c:pt idx="236">
                  <c:v>141176.4</c:v>
                </c:pt>
                <c:pt idx="237">
                  <c:v>143621.4</c:v>
                </c:pt>
                <c:pt idx="238">
                  <c:v>146108</c:v>
                </c:pt>
                <c:pt idx="239">
                  <c:v>148636.79999999999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0-4D21-A373-3B581A76F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901439"/>
        <c:axId val="812902271"/>
      </c:lineChart>
      <c:catAx>
        <c:axId val="812901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902271"/>
        <c:crosses val="autoZero"/>
        <c:auto val="1"/>
        <c:lblAlgn val="ctr"/>
        <c:lblOffset val="100"/>
        <c:noMultiLvlLbl val="0"/>
      </c:catAx>
      <c:valAx>
        <c:axId val="81290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90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rank!$P$2:$P$14</c:f>
              <c:numCache>
                <c:formatCode>General</c:formatCode>
                <c:ptCount val="13"/>
                <c:pt idx="0">
                  <c:v>814.84859407251429</c:v>
                </c:pt>
                <c:pt idx="1">
                  <c:v>964.85027745345428</c:v>
                </c:pt>
                <c:pt idx="2">
                  <c:v>1452.084249153123</c:v>
                </c:pt>
                <c:pt idx="3">
                  <c:v>2344.7719622524105</c:v>
                </c:pt>
                <c:pt idx="4">
                  <c:v>3595.4166328155457</c:v>
                </c:pt>
                <c:pt idx="5">
                  <c:v>5347.4573794412645</c:v>
                </c:pt>
                <c:pt idx="6">
                  <c:v>7801.9900947036303</c:v>
                </c:pt>
                <c:pt idx="7">
                  <c:v>11240.580731053073</c:v>
                </c:pt>
                <c:pt idx="8">
                  <c:v>16057.87146899276</c:v>
                </c:pt>
                <c:pt idx="9">
                  <c:v>22806.604997244383</c:v>
                </c:pt>
                <c:pt idx="10">
                  <c:v>32261.168190194352</c:v>
                </c:pt>
                <c:pt idx="11">
                  <c:v>45506.42279916539</c:v>
                </c:pt>
                <c:pt idx="12">
                  <c:v>64062.206193110673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6-4AA9-826B-B82B4D33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691935"/>
        <c:axId val="693706079"/>
      </c:lineChart>
      <c:catAx>
        <c:axId val="69369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706079"/>
        <c:crosses val="autoZero"/>
        <c:auto val="1"/>
        <c:lblAlgn val="ctr"/>
        <c:lblOffset val="100"/>
        <c:noMultiLvlLbl val="0"/>
      </c:catAx>
      <c:valAx>
        <c:axId val="6937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9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15</xdr:row>
      <xdr:rowOff>76200</xdr:rowOff>
    </xdr:from>
    <xdr:to>
      <xdr:col>10</xdr:col>
      <xdr:colOff>351986</xdr:colOff>
      <xdr:row>30</xdr:row>
      <xdr:rowOff>37765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62D4B89-5032-485D-94FB-7EA244B5F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2790825"/>
          <a:ext cx="3514286" cy="26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238125</xdr:colOff>
      <xdr:row>13</xdr:row>
      <xdr:rowOff>47625</xdr:rowOff>
    </xdr:from>
    <xdr:to>
      <xdr:col>42</xdr:col>
      <xdr:colOff>199687</xdr:colOff>
      <xdr:row>18</xdr:row>
      <xdr:rowOff>85607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F6DFC5C-C0FF-4DB6-907A-E04F5FA9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83725" y="2581275"/>
          <a:ext cx="2704762" cy="942857"/>
        </a:xfrm>
        <a:prstGeom prst="rect">
          <a:avLst/>
        </a:prstGeom>
      </xdr:spPr>
    </xdr:pic>
    <xdr:clientData/>
  </xdr:twoCellAnchor>
  <xdr:twoCellAnchor editAs="oneCell">
    <xdr:from>
      <xdr:col>33</xdr:col>
      <xdr:colOff>676275</xdr:colOff>
      <xdr:row>13</xdr:row>
      <xdr:rowOff>85725</xdr:rowOff>
    </xdr:from>
    <xdr:to>
      <xdr:col>38</xdr:col>
      <xdr:colOff>28227</xdr:colOff>
      <xdr:row>17</xdr:row>
      <xdr:rowOff>85635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F889B39-A6AB-49C4-B4A4-F0A0ABB2B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92875" y="2619375"/>
          <a:ext cx="2780952" cy="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309562</xdr:colOff>
      <xdr:row>0</xdr:row>
      <xdr:rowOff>0</xdr:rowOff>
    </xdr:from>
    <xdr:to>
      <xdr:col>40</xdr:col>
      <xdr:colOff>42862</xdr:colOff>
      <xdr:row>15</xdr:row>
      <xdr:rowOff>28575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6318A83-F3F3-4AAD-BCB7-255EAE06B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366712</xdr:colOff>
      <xdr:row>18</xdr:row>
      <xdr:rowOff>176212</xdr:rowOff>
    </xdr:from>
    <xdr:to>
      <xdr:col>40</xdr:col>
      <xdr:colOff>785812</xdr:colOff>
      <xdr:row>34</xdr:row>
      <xdr:rowOff>23812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B7F70DA-A1CF-419A-A083-2096CCACA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528637</xdr:colOff>
      <xdr:row>1</xdr:row>
      <xdr:rowOff>176212</xdr:rowOff>
    </xdr:from>
    <xdr:to>
      <xdr:col>33</xdr:col>
      <xdr:colOff>300037</xdr:colOff>
      <xdr:row>17</xdr:row>
      <xdr:rowOff>23812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2CC7B465-43D4-4B42-B51C-CDCF0C15F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14287</xdr:colOff>
      <xdr:row>13</xdr:row>
      <xdr:rowOff>109537</xdr:rowOff>
    </xdr:from>
    <xdr:to>
      <xdr:col>38</xdr:col>
      <xdr:colOff>471487</xdr:colOff>
      <xdr:row>28</xdr:row>
      <xdr:rowOff>138112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80005CF7-FD93-41A0-B7FA-3A871C078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147637</xdr:colOff>
      <xdr:row>20</xdr:row>
      <xdr:rowOff>14287</xdr:rowOff>
    </xdr:from>
    <xdr:to>
      <xdr:col>34</xdr:col>
      <xdr:colOff>604837</xdr:colOff>
      <xdr:row>35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B359FCF-B703-4C1A-8ED7-ED46F6F25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595312</xdr:colOff>
      <xdr:row>16</xdr:row>
      <xdr:rowOff>166687</xdr:rowOff>
    </xdr:from>
    <xdr:to>
      <xdr:col>27</xdr:col>
      <xdr:colOff>366712</xdr:colOff>
      <xdr:row>32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82AE771-1284-4A37-AEF2-7BA7BF50C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47</xdr:row>
      <xdr:rowOff>104775</xdr:rowOff>
    </xdr:from>
    <xdr:to>
      <xdr:col>3</xdr:col>
      <xdr:colOff>314144</xdr:colOff>
      <xdr:row>54</xdr:row>
      <xdr:rowOff>18902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14192D-5935-4E17-B0E4-BFA789408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8610600"/>
          <a:ext cx="1447619" cy="1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47</xdr:row>
      <xdr:rowOff>142875</xdr:rowOff>
    </xdr:from>
    <xdr:to>
      <xdr:col>6</xdr:col>
      <xdr:colOff>104582</xdr:colOff>
      <xdr:row>55</xdr:row>
      <xdr:rowOff>47456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D609EFC-9C21-4A72-B8E6-10F980B62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8648700"/>
          <a:ext cx="1542857" cy="1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48</xdr:row>
      <xdr:rowOff>57150</xdr:rowOff>
    </xdr:from>
    <xdr:to>
      <xdr:col>8</xdr:col>
      <xdr:colOff>637990</xdr:colOff>
      <xdr:row>54</xdr:row>
      <xdr:rowOff>180824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F8FDD7-A2BC-49A7-92CE-0253CDF74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8743950"/>
          <a:ext cx="1476190" cy="1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48</xdr:row>
      <xdr:rowOff>9525</xdr:rowOff>
    </xdr:from>
    <xdr:to>
      <xdr:col>11</xdr:col>
      <xdr:colOff>276048</xdr:colOff>
      <xdr:row>54</xdr:row>
      <xdr:rowOff>28437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861544A-B59C-4A8C-B771-8A4B5EC35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0" y="8696325"/>
          <a:ext cx="14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48</xdr:row>
      <xdr:rowOff>9525</xdr:rowOff>
    </xdr:from>
    <xdr:to>
      <xdr:col>14</xdr:col>
      <xdr:colOff>142673</xdr:colOff>
      <xdr:row>54</xdr:row>
      <xdr:rowOff>104627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32A4097-27C7-4B47-B24C-5AF0BE309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4825" y="8696325"/>
          <a:ext cx="1619048" cy="1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48</xdr:row>
      <xdr:rowOff>19050</xdr:rowOff>
    </xdr:from>
    <xdr:to>
      <xdr:col>16</xdr:col>
      <xdr:colOff>371294</xdr:colOff>
      <xdr:row>54</xdr:row>
      <xdr:rowOff>104629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953EDFD-D087-4026-9271-85C19D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96475" y="8705850"/>
          <a:ext cx="1447619" cy="11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447675</xdr:colOff>
      <xdr:row>48</xdr:row>
      <xdr:rowOff>85725</xdr:rowOff>
    </xdr:from>
    <xdr:to>
      <xdr:col>18</xdr:col>
      <xdr:colOff>533218</xdr:colOff>
      <xdr:row>54</xdr:row>
      <xdr:rowOff>85589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417A524-C5DE-4E24-97FA-8ABDB4D8E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20475" y="8772525"/>
          <a:ext cx="1457143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55</xdr:row>
      <xdr:rowOff>57150</xdr:rowOff>
    </xdr:from>
    <xdr:to>
      <xdr:col>3</xdr:col>
      <xdr:colOff>304619</xdr:colOff>
      <xdr:row>61</xdr:row>
      <xdr:rowOff>171300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5A60E0B-8BA4-4ADF-B13E-5D804BBC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0010775"/>
          <a:ext cx="1447619" cy="1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55</xdr:row>
      <xdr:rowOff>123825</xdr:rowOff>
    </xdr:from>
    <xdr:to>
      <xdr:col>4</xdr:col>
      <xdr:colOff>580950</xdr:colOff>
      <xdr:row>63</xdr:row>
      <xdr:rowOff>9358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EAF652E-A536-4E8F-8746-245CC1D7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4150" y="10077450"/>
          <a:ext cx="600000" cy="1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55</xdr:row>
      <xdr:rowOff>114300</xdr:rowOff>
    </xdr:from>
    <xdr:to>
      <xdr:col>5</xdr:col>
      <xdr:colOff>676204</xdr:colOff>
      <xdr:row>62</xdr:row>
      <xdr:rowOff>180808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0AB6E07-AED2-46E4-B1D6-670FC73A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33775" y="10067925"/>
          <a:ext cx="571429" cy="1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55</xdr:row>
      <xdr:rowOff>133350</xdr:rowOff>
    </xdr:from>
    <xdr:to>
      <xdr:col>7</xdr:col>
      <xdr:colOff>114218</xdr:colOff>
      <xdr:row>63</xdr:row>
      <xdr:rowOff>104598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B6154BA-5339-4CD3-926F-08B033E6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57675" y="10086975"/>
          <a:ext cx="657143" cy="1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56</xdr:row>
      <xdr:rowOff>76200</xdr:rowOff>
    </xdr:from>
    <xdr:to>
      <xdr:col>8</xdr:col>
      <xdr:colOff>190426</xdr:colOff>
      <xdr:row>63</xdr:row>
      <xdr:rowOff>76042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47673BC-4FF3-4CE8-9E06-098DDCAA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86350" y="10210800"/>
          <a:ext cx="590476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56</xdr:row>
      <xdr:rowOff>38100</xdr:rowOff>
    </xdr:from>
    <xdr:to>
      <xdr:col>9</xdr:col>
      <xdr:colOff>180902</xdr:colOff>
      <xdr:row>63</xdr:row>
      <xdr:rowOff>76037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21180AD-09C9-42A9-B806-D8BCBB57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0" y="10172700"/>
          <a:ext cx="580952" cy="1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56</xdr:row>
      <xdr:rowOff>57150</xdr:rowOff>
    </xdr:from>
    <xdr:to>
      <xdr:col>10</xdr:col>
      <xdr:colOff>295195</xdr:colOff>
      <xdr:row>63</xdr:row>
      <xdr:rowOff>114135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A6676C6-09C3-432D-8BA6-67E32F54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15100" y="10191750"/>
          <a:ext cx="638095" cy="13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56</xdr:row>
      <xdr:rowOff>28575</xdr:rowOff>
    </xdr:from>
    <xdr:to>
      <xdr:col>11</xdr:col>
      <xdr:colOff>257104</xdr:colOff>
      <xdr:row>63</xdr:row>
      <xdr:rowOff>66512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90AB0DB-87AA-4A07-8B7C-230A7FF5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9475" y="10163175"/>
          <a:ext cx="571429" cy="1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56</xdr:row>
      <xdr:rowOff>76200</xdr:rowOff>
    </xdr:from>
    <xdr:to>
      <xdr:col>12</xdr:col>
      <xdr:colOff>371402</xdr:colOff>
      <xdr:row>63</xdr:row>
      <xdr:rowOff>133185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C349EAA-8544-4BDB-86B3-C01D8B10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20050" y="10210800"/>
          <a:ext cx="580952" cy="13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56</xdr:row>
      <xdr:rowOff>9525</xdr:rowOff>
    </xdr:from>
    <xdr:to>
      <xdr:col>13</xdr:col>
      <xdr:colOff>504749</xdr:colOff>
      <xdr:row>63</xdr:row>
      <xdr:rowOff>37938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5BC4AB3-7799-4A61-AB5C-FFC19887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10625" y="10144125"/>
          <a:ext cx="609524" cy="12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56</xdr:row>
      <xdr:rowOff>9525</xdr:rowOff>
    </xdr:from>
    <xdr:to>
      <xdr:col>15</xdr:col>
      <xdr:colOff>57062</xdr:colOff>
      <xdr:row>63</xdr:row>
      <xdr:rowOff>85557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ED0709B-B6AA-40D3-B026-258277785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39300" y="10144125"/>
          <a:ext cx="704762" cy="13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56</xdr:row>
      <xdr:rowOff>38100</xdr:rowOff>
    </xdr:from>
    <xdr:to>
      <xdr:col>16</xdr:col>
      <xdr:colOff>190419</xdr:colOff>
      <xdr:row>63</xdr:row>
      <xdr:rowOff>76037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B2C1CA8-4FBF-41E9-8802-D1F62ED3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15600" y="10172700"/>
          <a:ext cx="647619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84</xdr:row>
      <xdr:rowOff>28575</xdr:rowOff>
    </xdr:from>
    <xdr:to>
      <xdr:col>5</xdr:col>
      <xdr:colOff>409273</xdr:colOff>
      <xdr:row>94</xdr:row>
      <xdr:rowOff>37873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4008A9-10C4-4338-85C1-674F008B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225" y="15230475"/>
          <a:ext cx="2419048" cy="1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82</xdr:row>
      <xdr:rowOff>114300</xdr:rowOff>
    </xdr:from>
    <xdr:to>
      <xdr:col>10</xdr:col>
      <xdr:colOff>28265</xdr:colOff>
      <xdr:row>92</xdr:row>
      <xdr:rowOff>95026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E03ECE-3C96-4B1A-AD9A-7B73FC6A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10075" y="14954250"/>
          <a:ext cx="2476190" cy="17904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ngchangyun/Desktop/&#32463;&#27982;&#25968;&#205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ngchangyun/Desktop/&#22797;&#21407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关卡节奏"/>
      <sheetName val="关卡产出"/>
      <sheetName val="共鸣水晶"/>
      <sheetName val="道具价值"/>
      <sheetName val="抽卡"/>
      <sheetName val="VIP"/>
      <sheetName val="规划"/>
      <sheetName val="三资源"/>
      <sheetName val="装备掉落"/>
      <sheetName val="商店"/>
      <sheetName val="爬塔"/>
      <sheetName val="迷宫"/>
      <sheetName val="时光之巅"/>
      <sheetName val="竞技场"/>
      <sheetName val="悬赏"/>
      <sheetName val="探险"/>
      <sheetName val="日常"/>
      <sheetName val="主线"/>
      <sheetName val="升级"/>
      <sheetName val="神器"/>
      <sheetName val="专属"/>
      <sheetName val="强化"/>
      <sheetName val="资质"/>
    </sheetNames>
    <sheetDataSet>
      <sheetData sheetId="0">
        <row r="2">
          <cell r="U2" t="str">
            <v>id</v>
          </cell>
          <cell r="Y2" t="str">
            <v>怪物等级</v>
          </cell>
        </row>
        <row r="3">
          <cell r="U3">
            <v>1</v>
          </cell>
          <cell r="Y3">
            <v>1</v>
          </cell>
        </row>
        <row r="4">
          <cell r="U4">
            <v>2</v>
          </cell>
          <cell r="Y4">
            <v>2</v>
          </cell>
        </row>
        <row r="5">
          <cell r="U5">
            <v>3</v>
          </cell>
          <cell r="Y5">
            <v>3</v>
          </cell>
        </row>
        <row r="6">
          <cell r="U6">
            <v>4</v>
          </cell>
          <cell r="Y6">
            <v>4</v>
          </cell>
        </row>
        <row r="7">
          <cell r="U7">
            <v>5</v>
          </cell>
          <cell r="Y7">
            <v>5</v>
          </cell>
        </row>
        <row r="8">
          <cell r="U8">
            <v>6</v>
          </cell>
          <cell r="Y8">
            <v>6</v>
          </cell>
        </row>
        <row r="9">
          <cell r="U9">
            <v>101</v>
          </cell>
          <cell r="Y9">
            <v>7</v>
          </cell>
        </row>
        <row r="10">
          <cell r="U10">
            <v>102</v>
          </cell>
          <cell r="Y10">
            <v>8</v>
          </cell>
        </row>
        <row r="11">
          <cell r="U11">
            <v>103</v>
          </cell>
          <cell r="Y11">
            <v>9</v>
          </cell>
        </row>
        <row r="12">
          <cell r="U12">
            <v>104</v>
          </cell>
          <cell r="Y12">
            <v>9.8000000000000007</v>
          </cell>
        </row>
        <row r="13">
          <cell r="U13">
            <v>105</v>
          </cell>
          <cell r="Y13">
            <v>10.600000000000001</v>
          </cell>
        </row>
        <row r="14">
          <cell r="U14">
            <v>106</v>
          </cell>
          <cell r="Y14">
            <v>11.400000000000002</v>
          </cell>
        </row>
        <row r="15">
          <cell r="U15">
            <v>107</v>
          </cell>
          <cell r="Y15">
            <v>12.200000000000003</v>
          </cell>
        </row>
        <row r="16">
          <cell r="U16">
            <v>108</v>
          </cell>
          <cell r="Y16">
            <v>13.000000000000004</v>
          </cell>
        </row>
        <row r="17">
          <cell r="U17">
            <v>109</v>
          </cell>
          <cell r="Y17">
            <v>13.800000000000004</v>
          </cell>
        </row>
        <row r="18">
          <cell r="U18">
            <v>110</v>
          </cell>
          <cell r="Y18">
            <v>14.600000000000005</v>
          </cell>
        </row>
        <row r="19">
          <cell r="U19">
            <v>111</v>
          </cell>
          <cell r="Y19">
            <v>15.400000000000006</v>
          </cell>
        </row>
        <row r="20">
          <cell r="U20">
            <v>112</v>
          </cell>
          <cell r="Y20">
            <v>16.200000000000006</v>
          </cell>
        </row>
        <row r="21">
          <cell r="U21">
            <v>201</v>
          </cell>
          <cell r="Y21">
            <v>16.800000000000008</v>
          </cell>
        </row>
        <row r="22">
          <cell r="U22">
            <v>202</v>
          </cell>
          <cell r="Y22">
            <v>17.400000000000009</v>
          </cell>
        </row>
        <row r="23">
          <cell r="U23">
            <v>203</v>
          </cell>
          <cell r="Y23">
            <v>18.000000000000011</v>
          </cell>
        </row>
        <row r="24">
          <cell r="U24">
            <v>204</v>
          </cell>
          <cell r="Y24">
            <v>18.600000000000012</v>
          </cell>
        </row>
        <row r="25">
          <cell r="U25">
            <v>205</v>
          </cell>
          <cell r="Y25">
            <v>19.200000000000014</v>
          </cell>
        </row>
        <row r="26">
          <cell r="U26">
            <v>206</v>
          </cell>
          <cell r="Y26">
            <v>19.800000000000015</v>
          </cell>
        </row>
        <row r="27">
          <cell r="U27">
            <v>207</v>
          </cell>
          <cell r="Y27">
            <v>20.400000000000016</v>
          </cell>
        </row>
        <row r="28">
          <cell r="U28">
            <v>208</v>
          </cell>
          <cell r="Y28">
            <v>21.000000000000018</v>
          </cell>
        </row>
        <row r="29">
          <cell r="U29">
            <v>209</v>
          </cell>
          <cell r="Y29">
            <v>21.600000000000019</v>
          </cell>
        </row>
        <row r="30">
          <cell r="U30">
            <v>210</v>
          </cell>
          <cell r="Y30">
            <v>22.200000000000021</v>
          </cell>
        </row>
        <row r="31">
          <cell r="U31">
            <v>211</v>
          </cell>
          <cell r="Y31">
            <v>22.800000000000022</v>
          </cell>
        </row>
        <row r="32">
          <cell r="U32">
            <v>212</v>
          </cell>
          <cell r="Y32">
            <v>23.400000000000023</v>
          </cell>
        </row>
        <row r="33">
          <cell r="U33">
            <v>213</v>
          </cell>
          <cell r="Y33">
            <v>24.000000000000025</v>
          </cell>
        </row>
        <row r="34">
          <cell r="U34">
            <v>214</v>
          </cell>
          <cell r="Y34">
            <v>24.600000000000026</v>
          </cell>
        </row>
        <row r="35">
          <cell r="U35">
            <v>215</v>
          </cell>
          <cell r="Y35">
            <v>25.200000000000028</v>
          </cell>
        </row>
        <row r="36">
          <cell r="U36">
            <v>216</v>
          </cell>
          <cell r="Y36">
            <v>25.600000000000026</v>
          </cell>
        </row>
        <row r="37">
          <cell r="U37">
            <v>217</v>
          </cell>
          <cell r="Y37">
            <v>26.000000000000025</v>
          </cell>
        </row>
        <row r="38">
          <cell r="U38">
            <v>218</v>
          </cell>
          <cell r="Y38">
            <v>26.400000000000023</v>
          </cell>
        </row>
        <row r="39">
          <cell r="U39">
            <v>219</v>
          </cell>
          <cell r="Y39">
            <v>26.800000000000022</v>
          </cell>
        </row>
        <row r="40">
          <cell r="U40">
            <v>220</v>
          </cell>
          <cell r="Y40">
            <v>27.200000000000021</v>
          </cell>
        </row>
        <row r="41">
          <cell r="U41">
            <v>301</v>
          </cell>
          <cell r="Y41">
            <v>27.40000000000002</v>
          </cell>
        </row>
        <row r="42">
          <cell r="U42">
            <v>302</v>
          </cell>
          <cell r="Y42">
            <v>27.600000000000019</v>
          </cell>
        </row>
        <row r="43">
          <cell r="U43">
            <v>303</v>
          </cell>
          <cell r="Y43">
            <v>27.800000000000018</v>
          </cell>
        </row>
        <row r="44">
          <cell r="U44">
            <v>304</v>
          </cell>
          <cell r="Y44">
            <v>28.000000000000018</v>
          </cell>
        </row>
        <row r="45">
          <cell r="U45">
            <v>305</v>
          </cell>
          <cell r="Y45">
            <v>28.200000000000017</v>
          </cell>
        </row>
        <row r="46">
          <cell r="U46">
            <v>306</v>
          </cell>
          <cell r="Y46">
            <v>28.400000000000016</v>
          </cell>
        </row>
        <row r="47">
          <cell r="U47">
            <v>307</v>
          </cell>
          <cell r="Y47">
            <v>28.600000000000016</v>
          </cell>
        </row>
        <row r="48">
          <cell r="U48">
            <v>308</v>
          </cell>
          <cell r="Y48">
            <v>28.800000000000015</v>
          </cell>
        </row>
        <row r="49">
          <cell r="U49">
            <v>309</v>
          </cell>
          <cell r="Y49">
            <v>29.000000000000014</v>
          </cell>
        </row>
        <row r="50">
          <cell r="U50">
            <v>310</v>
          </cell>
          <cell r="Y50">
            <v>29.200000000000014</v>
          </cell>
        </row>
        <row r="51">
          <cell r="U51">
            <v>311</v>
          </cell>
          <cell r="Y51">
            <v>29.400000000000013</v>
          </cell>
        </row>
        <row r="52">
          <cell r="U52">
            <v>312</v>
          </cell>
          <cell r="Y52">
            <v>29.600000000000012</v>
          </cell>
        </row>
        <row r="53">
          <cell r="U53">
            <v>313</v>
          </cell>
          <cell r="Y53">
            <v>29.800000000000011</v>
          </cell>
        </row>
        <row r="54">
          <cell r="U54">
            <v>314</v>
          </cell>
          <cell r="Y54">
            <v>30.000000000000011</v>
          </cell>
        </row>
        <row r="55">
          <cell r="U55">
            <v>315</v>
          </cell>
          <cell r="Y55">
            <v>30.20000000000001</v>
          </cell>
        </row>
        <row r="56">
          <cell r="U56">
            <v>316</v>
          </cell>
          <cell r="Y56">
            <v>30.400000000000009</v>
          </cell>
        </row>
        <row r="57">
          <cell r="U57">
            <v>317</v>
          </cell>
          <cell r="Y57">
            <v>30.600000000000009</v>
          </cell>
        </row>
        <row r="58">
          <cell r="U58">
            <v>318</v>
          </cell>
          <cell r="Y58">
            <v>30.800000000000008</v>
          </cell>
        </row>
        <row r="59">
          <cell r="U59">
            <v>319</v>
          </cell>
          <cell r="Y59">
            <v>31.000000000000007</v>
          </cell>
        </row>
        <row r="60">
          <cell r="U60">
            <v>320</v>
          </cell>
          <cell r="Y60">
            <v>31.200000000000006</v>
          </cell>
        </row>
        <row r="61">
          <cell r="U61">
            <v>321</v>
          </cell>
          <cell r="Y61">
            <v>31.600000000000005</v>
          </cell>
        </row>
        <row r="62">
          <cell r="U62">
            <v>322</v>
          </cell>
          <cell r="Y62">
            <v>32.000000000000007</v>
          </cell>
        </row>
        <row r="63">
          <cell r="U63">
            <v>323</v>
          </cell>
          <cell r="Y63">
            <v>32.400000000000006</v>
          </cell>
        </row>
        <row r="64">
          <cell r="U64">
            <v>324</v>
          </cell>
          <cell r="Y64">
            <v>32.800000000000004</v>
          </cell>
        </row>
        <row r="65">
          <cell r="U65">
            <v>325</v>
          </cell>
          <cell r="Y65">
            <v>33.200000000000003</v>
          </cell>
        </row>
        <row r="66">
          <cell r="U66">
            <v>326</v>
          </cell>
          <cell r="Y66">
            <v>33.6</v>
          </cell>
        </row>
        <row r="67">
          <cell r="U67">
            <v>327</v>
          </cell>
          <cell r="Y67">
            <v>34</v>
          </cell>
        </row>
        <row r="68">
          <cell r="U68">
            <v>328</v>
          </cell>
          <cell r="Y68">
            <v>34.4</v>
          </cell>
        </row>
        <row r="69">
          <cell r="U69">
            <v>329</v>
          </cell>
          <cell r="Y69">
            <v>34.799999999999997</v>
          </cell>
        </row>
        <row r="70">
          <cell r="U70">
            <v>330</v>
          </cell>
          <cell r="Y70">
            <v>35.199999999999996</v>
          </cell>
        </row>
        <row r="71">
          <cell r="U71">
            <v>331</v>
          </cell>
          <cell r="Y71">
            <v>35.599999999999994</v>
          </cell>
        </row>
        <row r="72">
          <cell r="U72">
            <v>332</v>
          </cell>
          <cell r="Y72">
            <v>35.999999999999993</v>
          </cell>
        </row>
        <row r="73">
          <cell r="U73">
            <v>333</v>
          </cell>
          <cell r="Y73">
            <v>36.399999999999991</v>
          </cell>
        </row>
        <row r="74">
          <cell r="U74">
            <v>334</v>
          </cell>
          <cell r="Y74">
            <v>36.79999999999999</v>
          </cell>
        </row>
        <row r="75">
          <cell r="U75">
            <v>335</v>
          </cell>
          <cell r="Y75">
            <v>37.199999999999989</v>
          </cell>
        </row>
        <row r="76">
          <cell r="U76">
            <v>336</v>
          </cell>
          <cell r="Y76">
            <v>37.599999999999987</v>
          </cell>
        </row>
        <row r="77">
          <cell r="U77">
            <v>401</v>
          </cell>
          <cell r="Y77">
            <v>37.79999999999999</v>
          </cell>
        </row>
        <row r="78">
          <cell r="U78">
            <v>402</v>
          </cell>
          <cell r="Y78">
            <v>37.999999999999993</v>
          </cell>
        </row>
        <row r="79">
          <cell r="U79">
            <v>403</v>
          </cell>
          <cell r="Y79">
            <v>38.199999999999996</v>
          </cell>
        </row>
        <row r="80">
          <cell r="U80">
            <v>404</v>
          </cell>
          <cell r="Y80">
            <v>38.4</v>
          </cell>
        </row>
        <row r="81">
          <cell r="U81">
            <v>405</v>
          </cell>
          <cell r="Y81">
            <v>38.6</v>
          </cell>
        </row>
        <row r="82">
          <cell r="U82">
            <v>406</v>
          </cell>
          <cell r="Y82">
            <v>38.800000000000004</v>
          </cell>
        </row>
        <row r="83">
          <cell r="U83">
            <v>407</v>
          </cell>
          <cell r="Y83">
            <v>39.000000000000007</v>
          </cell>
        </row>
        <row r="84">
          <cell r="U84">
            <v>408</v>
          </cell>
          <cell r="Y84">
            <v>39.20000000000001</v>
          </cell>
        </row>
        <row r="85">
          <cell r="U85">
            <v>409</v>
          </cell>
          <cell r="Y85">
            <v>39.400000000000013</v>
          </cell>
        </row>
        <row r="86">
          <cell r="U86">
            <v>410</v>
          </cell>
          <cell r="Y86">
            <v>39.600000000000016</v>
          </cell>
        </row>
        <row r="87">
          <cell r="U87">
            <v>411</v>
          </cell>
          <cell r="Y87">
            <v>39.800000000000018</v>
          </cell>
        </row>
        <row r="88">
          <cell r="U88">
            <v>412</v>
          </cell>
          <cell r="Y88">
            <v>40.000000000000021</v>
          </cell>
        </row>
        <row r="89">
          <cell r="U89">
            <v>413</v>
          </cell>
          <cell r="Y89">
            <v>40.200000000000024</v>
          </cell>
        </row>
        <row r="90">
          <cell r="U90">
            <v>414</v>
          </cell>
          <cell r="Y90">
            <v>40.400000000000027</v>
          </cell>
        </row>
        <row r="91">
          <cell r="U91">
            <v>415</v>
          </cell>
          <cell r="Y91">
            <v>40.60000000000003</v>
          </cell>
        </row>
        <row r="92">
          <cell r="U92">
            <v>416</v>
          </cell>
          <cell r="Y92">
            <v>40.800000000000033</v>
          </cell>
        </row>
        <row r="93">
          <cell r="U93">
            <v>417</v>
          </cell>
          <cell r="Y93">
            <v>41.000000000000036</v>
          </cell>
        </row>
        <row r="94">
          <cell r="U94">
            <v>418</v>
          </cell>
          <cell r="Y94">
            <v>41.200000000000038</v>
          </cell>
        </row>
        <row r="95">
          <cell r="U95">
            <v>419</v>
          </cell>
          <cell r="Y95">
            <v>41.400000000000041</v>
          </cell>
        </row>
        <row r="96">
          <cell r="U96">
            <v>420</v>
          </cell>
          <cell r="Y96">
            <v>41.600000000000044</v>
          </cell>
        </row>
        <row r="97">
          <cell r="U97">
            <v>421</v>
          </cell>
          <cell r="Y97">
            <v>42.000000000000043</v>
          </cell>
        </row>
        <row r="98">
          <cell r="U98">
            <v>422</v>
          </cell>
          <cell r="Y98">
            <v>42.400000000000041</v>
          </cell>
        </row>
        <row r="99">
          <cell r="U99">
            <v>423</v>
          </cell>
          <cell r="Y99">
            <v>42.80000000000004</v>
          </cell>
        </row>
        <row r="100">
          <cell r="U100">
            <v>424</v>
          </cell>
          <cell r="Y100">
            <v>43.200000000000038</v>
          </cell>
        </row>
        <row r="101">
          <cell r="U101">
            <v>425</v>
          </cell>
          <cell r="Y101">
            <v>43.600000000000037</v>
          </cell>
        </row>
        <row r="102">
          <cell r="U102">
            <v>426</v>
          </cell>
          <cell r="Y102">
            <v>44.000000000000036</v>
          </cell>
        </row>
        <row r="103">
          <cell r="U103">
            <v>427</v>
          </cell>
          <cell r="Y103">
            <v>44.400000000000034</v>
          </cell>
        </row>
        <row r="104">
          <cell r="U104">
            <v>428</v>
          </cell>
          <cell r="Y104">
            <v>44.800000000000033</v>
          </cell>
        </row>
        <row r="105">
          <cell r="U105">
            <v>429</v>
          </cell>
          <cell r="Y105">
            <v>45.200000000000031</v>
          </cell>
        </row>
        <row r="106">
          <cell r="U106">
            <v>430</v>
          </cell>
          <cell r="Y106">
            <v>45.60000000000003</v>
          </cell>
        </row>
        <row r="107">
          <cell r="U107">
            <v>431</v>
          </cell>
          <cell r="Y107">
            <v>46.000000000000028</v>
          </cell>
        </row>
        <row r="108">
          <cell r="U108">
            <v>432</v>
          </cell>
          <cell r="Y108">
            <v>46.400000000000027</v>
          </cell>
        </row>
        <row r="109">
          <cell r="U109">
            <v>433</v>
          </cell>
          <cell r="Y109">
            <v>46.800000000000026</v>
          </cell>
        </row>
        <row r="110">
          <cell r="U110">
            <v>434</v>
          </cell>
          <cell r="Y110">
            <v>47.200000000000024</v>
          </cell>
        </row>
        <row r="111">
          <cell r="U111">
            <v>435</v>
          </cell>
          <cell r="Y111">
            <v>47.600000000000023</v>
          </cell>
        </row>
        <row r="112">
          <cell r="U112">
            <v>436</v>
          </cell>
          <cell r="Y112">
            <v>48.000000000000021</v>
          </cell>
        </row>
        <row r="113">
          <cell r="U113">
            <v>437</v>
          </cell>
          <cell r="Y113">
            <v>48.40000000000002</v>
          </cell>
        </row>
        <row r="114">
          <cell r="U114">
            <v>438</v>
          </cell>
          <cell r="Y114">
            <v>48.800000000000018</v>
          </cell>
        </row>
        <row r="115">
          <cell r="U115">
            <v>439</v>
          </cell>
          <cell r="Y115">
            <v>49.200000000000017</v>
          </cell>
        </row>
        <row r="116">
          <cell r="U116">
            <v>440</v>
          </cell>
          <cell r="Y116">
            <v>49.600000000000016</v>
          </cell>
        </row>
        <row r="117">
          <cell r="U117">
            <v>501</v>
          </cell>
          <cell r="Y117">
            <v>49.800000000000018</v>
          </cell>
        </row>
        <row r="118">
          <cell r="U118">
            <v>502</v>
          </cell>
          <cell r="Y118">
            <v>50.000000000000021</v>
          </cell>
        </row>
        <row r="119">
          <cell r="U119">
            <v>503</v>
          </cell>
          <cell r="Y119">
            <v>50.200000000000024</v>
          </cell>
        </row>
        <row r="120">
          <cell r="U120">
            <v>504</v>
          </cell>
          <cell r="Y120">
            <v>50.400000000000027</v>
          </cell>
        </row>
        <row r="121">
          <cell r="U121">
            <v>505</v>
          </cell>
          <cell r="Y121">
            <v>50.60000000000003</v>
          </cell>
        </row>
        <row r="122">
          <cell r="U122">
            <v>506</v>
          </cell>
          <cell r="Y122">
            <v>50.800000000000033</v>
          </cell>
        </row>
        <row r="123">
          <cell r="U123">
            <v>507</v>
          </cell>
          <cell r="Y123">
            <v>51.000000000000036</v>
          </cell>
        </row>
        <row r="124">
          <cell r="U124">
            <v>508</v>
          </cell>
          <cell r="Y124">
            <v>51.200000000000038</v>
          </cell>
        </row>
        <row r="125">
          <cell r="U125">
            <v>509</v>
          </cell>
          <cell r="Y125">
            <v>51.400000000000041</v>
          </cell>
        </row>
        <row r="126">
          <cell r="U126">
            <v>510</v>
          </cell>
          <cell r="Y126">
            <v>51.600000000000044</v>
          </cell>
        </row>
        <row r="127">
          <cell r="U127">
            <v>511</v>
          </cell>
          <cell r="Y127">
            <v>51.800000000000047</v>
          </cell>
        </row>
        <row r="128">
          <cell r="U128">
            <v>512</v>
          </cell>
          <cell r="Y128">
            <v>52.00000000000005</v>
          </cell>
        </row>
        <row r="129">
          <cell r="U129">
            <v>513</v>
          </cell>
          <cell r="Y129">
            <v>52.200000000000053</v>
          </cell>
        </row>
        <row r="130">
          <cell r="U130">
            <v>514</v>
          </cell>
          <cell r="Y130">
            <v>52.400000000000055</v>
          </cell>
        </row>
        <row r="131">
          <cell r="U131">
            <v>515</v>
          </cell>
          <cell r="Y131">
            <v>52.600000000000058</v>
          </cell>
        </row>
        <row r="132">
          <cell r="U132">
            <v>516</v>
          </cell>
          <cell r="Y132">
            <v>52.800000000000061</v>
          </cell>
        </row>
        <row r="133">
          <cell r="U133">
            <v>517</v>
          </cell>
          <cell r="Y133">
            <v>53.000000000000064</v>
          </cell>
        </row>
        <row r="134">
          <cell r="U134">
            <v>518</v>
          </cell>
          <cell r="Y134">
            <v>53.200000000000067</v>
          </cell>
        </row>
        <row r="135">
          <cell r="U135">
            <v>519</v>
          </cell>
          <cell r="Y135">
            <v>53.40000000000007</v>
          </cell>
        </row>
        <row r="136">
          <cell r="U136">
            <v>520</v>
          </cell>
          <cell r="Y136">
            <v>53.600000000000072</v>
          </cell>
        </row>
        <row r="137">
          <cell r="U137">
            <v>521</v>
          </cell>
          <cell r="Y137">
            <v>54.000000000000071</v>
          </cell>
        </row>
        <row r="138">
          <cell r="U138">
            <v>522</v>
          </cell>
          <cell r="Y138">
            <v>54.40000000000007</v>
          </cell>
        </row>
        <row r="139">
          <cell r="U139">
            <v>523</v>
          </cell>
          <cell r="Y139">
            <v>54.800000000000068</v>
          </cell>
        </row>
        <row r="140">
          <cell r="U140">
            <v>524</v>
          </cell>
          <cell r="Y140">
            <v>55.200000000000067</v>
          </cell>
        </row>
        <row r="141">
          <cell r="U141">
            <v>525</v>
          </cell>
          <cell r="Y141">
            <v>55.600000000000065</v>
          </cell>
        </row>
        <row r="142">
          <cell r="U142">
            <v>526</v>
          </cell>
          <cell r="Y142">
            <v>56.000000000000064</v>
          </cell>
        </row>
        <row r="143">
          <cell r="U143">
            <v>527</v>
          </cell>
          <cell r="Y143">
            <v>56.400000000000063</v>
          </cell>
        </row>
        <row r="144">
          <cell r="U144">
            <v>528</v>
          </cell>
          <cell r="Y144">
            <v>56.800000000000061</v>
          </cell>
        </row>
        <row r="145">
          <cell r="U145">
            <v>529</v>
          </cell>
          <cell r="Y145">
            <v>57.20000000000006</v>
          </cell>
        </row>
        <row r="146">
          <cell r="U146">
            <v>530</v>
          </cell>
          <cell r="Y146">
            <v>57.600000000000058</v>
          </cell>
        </row>
        <row r="147">
          <cell r="U147">
            <v>531</v>
          </cell>
          <cell r="Y147">
            <v>58.000000000000057</v>
          </cell>
        </row>
        <row r="148">
          <cell r="U148">
            <v>532</v>
          </cell>
          <cell r="Y148">
            <v>58.400000000000055</v>
          </cell>
        </row>
        <row r="149">
          <cell r="U149">
            <v>533</v>
          </cell>
          <cell r="Y149">
            <v>58.800000000000054</v>
          </cell>
        </row>
        <row r="150">
          <cell r="U150">
            <v>534</v>
          </cell>
          <cell r="Y150">
            <v>59.200000000000053</v>
          </cell>
        </row>
        <row r="151">
          <cell r="U151">
            <v>535</v>
          </cell>
          <cell r="Y151">
            <v>59.600000000000051</v>
          </cell>
        </row>
        <row r="152">
          <cell r="U152">
            <v>536</v>
          </cell>
          <cell r="Y152">
            <v>60.00000000000005</v>
          </cell>
        </row>
        <row r="153">
          <cell r="U153">
            <v>537</v>
          </cell>
          <cell r="Y153">
            <v>60.400000000000048</v>
          </cell>
        </row>
        <row r="154">
          <cell r="U154">
            <v>538</v>
          </cell>
          <cell r="Y154">
            <v>60.800000000000047</v>
          </cell>
        </row>
        <row r="155">
          <cell r="U155">
            <v>539</v>
          </cell>
          <cell r="Y155">
            <v>61.200000000000045</v>
          </cell>
        </row>
        <row r="156">
          <cell r="U156">
            <v>540</v>
          </cell>
          <cell r="Y156">
            <v>61.600000000000044</v>
          </cell>
        </row>
        <row r="157">
          <cell r="U157">
            <v>601</v>
          </cell>
          <cell r="Y157">
            <v>61.800000000000047</v>
          </cell>
        </row>
        <row r="158">
          <cell r="U158">
            <v>602</v>
          </cell>
          <cell r="Y158">
            <v>62.00000000000005</v>
          </cell>
        </row>
        <row r="159">
          <cell r="U159">
            <v>603</v>
          </cell>
          <cell r="Y159">
            <v>62.200000000000053</v>
          </cell>
        </row>
        <row r="160">
          <cell r="U160">
            <v>604</v>
          </cell>
          <cell r="Y160">
            <v>62.400000000000055</v>
          </cell>
        </row>
        <row r="161">
          <cell r="U161">
            <v>605</v>
          </cell>
          <cell r="Y161">
            <v>62.600000000000058</v>
          </cell>
        </row>
        <row r="162">
          <cell r="U162">
            <v>606</v>
          </cell>
          <cell r="Y162">
            <v>62.800000000000061</v>
          </cell>
        </row>
        <row r="163">
          <cell r="U163">
            <v>607</v>
          </cell>
          <cell r="Y163">
            <v>63.000000000000064</v>
          </cell>
        </row>
        <row r="164">
          <cell r="U164">
            <v>608</v>
          </cell>
          <cell r="Y164">
            <v>63.200000000000067</v>
          </cell>
        </row>
        <row r="165">
          <cell r="U165">
            <v>609</v>
          </cell>
          <cell r="Y165">
            <v>63.40000000000007</v>
          </cell>
        </row>
        <row r="166">
          <cell r="U166">
            <v>610</v>
          </cell>
          <cell r="Y166">
            <v>63.600000000000072</v>
          </cell>
        </row>
        <row r="167">
          <cell r="U167">
            <v>611</v>
          </cell>
          <cell r="Y167">
            <v>63.800000000000075</v>
          </cell>
        </row>
        <row r="168">
          <cell r="U168">
            <v>612</v>
          </cell>
          <cell r="Y168">
            <v>64.000000000000071</v>
          </cell>
        </row>
        <row r="169">
          <cell r="U169">
            <v>613</v>
          </cell>
          <cell r="Y169">
            <v>64.200000000000074</v>
          </cell>
        </row>
        <row r="170">
          <cell r="U170">
            <v>614</v>
          </cell>
          <cell r="Y170">
            <v>64.400000000000077</v>
          </cell>
        </row>
        <row r="171">
          <cell r="U171">
            <v>615</v>
          </cell>
          <cell r="Y171">
            <v>64.60000000000008</v>
          </cell>
        </row>
        <row r="172">
          <cell r="U172">
            <v>616</v>
          </cell>
          <cell r="Y172">
            <v>64.800000000000082</v>
          </cell>
        </row>
        <row r="173">
          <cell r="U173">
            <v>617</v>
          </cell>
          <cell r="Y173">
            <v>65.000000000000085</v>
          </cell>
        </row>
        <row r="174">
          <cell r="U174">
            <v>618</v>
          </cell>
          <cell r="Y174">
            <v>65.200000000000088</v>
          </cell>
        </row>
        <row r="175">
          <cell r="U175">
            <v>619</v>
          </cell>
          <cell r="Y175">
            <v>65.400000000000091</v>
          </cell>
        </row>
        <row r="176">
          <cell r="U176">
            <v>620</v>
          </cell>
          <cell r="Y176">
            <v>65.600000000000094</v>
          </cell>
        </row>
        <row r="177">
          <cell r="U177">
            <v>621</v>
          </cell>
          <cell r="Y177">
            <v>66.000000000000099</v>
          </cell>
        </row>
        <row r="178">
          <cell r="U178">
            <v>622</v>
          </cell>
          <cell r="Y178">
            <v>66.400000000000105</v>
          </cell>
        </row>
        <row r="179">
          <cell r="U179">
            <v>623</v>
          </cell>
          <cell r="Y179">
            <v>66.800000000000111</v>
          </cell>
        </row>
        <row r="180">
          <cell r="U180">
            <v>624</v>
          </cell>
          <cell r="Y180">
            <v>67.200000000000117</v>
          </cell>
        </row>
        <row r="181">
          <cell r="U181">
            <v>625</v>
          </cell>
          <cell r="Y181">
            <v>67.600000000000122</v>
          </cell>
        </row>
        <row r="182">
          <cell r="U182">
            <v>626</v>
          </cell>
          <cell r="Y182">
            <v>68.000000000000128</v>
          </cell>
        </row>
        <row r="183">
          <cell r="U183">
            <v>627</v>
          </cell>
          <cell r="Y183">
            <v>68.400000000000134</v>
          </cell>
        </row>
        <row r="184">
          <cell r="U184">
            <v>628</v>
          </cell>
          <cell r="Y184">
            <v>68.800000000000139</v>
          </cell>
        </row>
        <row r="185">
          <cell r="U185">
            <v>629</v>
          </cell>
          <cell r="Y185">
            <v>69.200000000000145</v>
          </cell>
        </row>
        <row r="186">
          <cell r="U186">
            <v>630</v>
          </cell>
          <cell r="Y186">
            <v>69.600000000000151</v>
          </cell>
        </row>
        <row r="187">
          <cell r="U187">
            <v>631</v>
          </cell>
          <cell r="Y187">
            <v>70.000000000000156</v>
          </cell>
        </row>
        <row r="188">
          <cell r="U188">
            <v>632</v>
          </cell>
          <cell r="Y188">
            <v>70.400000000000162</v>
          </cell>
        </row>
        <row r="189">
          <cell r="U189">
            <v>633</v>
          </cell>
          <cell r="Y189">
            <v>70.800000000000168</v>
          </cell>
        </row>
        <row r="190">
          <cell r="U190">
            <v>634</v>
          </cell>
          <cell r="Y190">
            <v>71.200000000000173</v>
          </cell>
        </row>
        <row r="191">
          <cell r="U191">
            <v>635</v>
          </cell>
          <cell r="Y191">
            <v>71.600000000000179</v>
          </cell>
        </row>
        <row r="192">
          <cell r="U192">
            <v>636</v>
          </cell>
          <cell r="Y192">
            <v>72.000000000000185</v>
          </cell>
        </row>
        <row r="193">
          <cell r="U193">
            <v>637</v>
          </cell>
          <cell r="Y193">
            <v>72.40000000000019</v>
          </cell>
        </row>
        <row r="194">
          <cell r="U194">
            <v>638</v>
          </cell>
          <cell r="Y194">
            <v>72.800000000000196</v>
          </cell>
        </row>
        <row r="195">
          <cell r="U195">
            <v>639</v>
          </cell>
          <cell r="Y195">
            <v>73.200000000000202</v>
          </cell>
        </row>
        <row r="196">
          <cell r="U196">
            <v>640</v>
          </cell>
          <cell r="Y196">
            <v>73.600000000000207</v>
          </cell>
        </row>
        <row r="197">
          <cell r="U197">
            <v>701</v>
          </cell>
          <cell r="Y197">
            <v>73.80000000000021</v>
          </cell>
        </row>
        <row r="198">
          <cell r="U198">
            <v>702</v>
          </cell>
          <cell r="Y198">
            <v>74.000000000000213</v>
          </cell>
        </row>
        <row r="199">
          <cell r="U199">
            <v>703</v>
          </cell>
          <cell r="Y199">
            <v>74.200000000000216</v>
          </cell>
        </row>
        <row r="200">
          <cell r="U200">
            <v>704</v>
          </cell>
          <cell r="Y200">
            <v>74.400000000000219</v>
          </cell>
        </row>
        <row r="201">
          <cell r="U201">
            <v>705</v>
          </cell>
          <cell r="Y201">
            <v>74.600000000000222</v>
          </cell>
        </row>
        <row r="202">
          <cell r="U202">
            <v>706</v>
          </cell>
          <cell r="Y202">
            <v>74.800000000000225</v>
          </cell>
        </row>
        <row r="203">
          <cell r="U203">
            <v>707</v>
          </cell>
          <cell r="Y203">
            <v>75.000000000000227</v>
          </cell>
        </row>
        <row r="204">
          <cell r="U204">
            <v>708</v>
          </cell>
          <cell r="Y204">
            <v>75.20000000000023</v>
          </cell>
        </row>
        <row r="205">
          <cell r="U205">
            <v>709</v>
          </cell>
          <cell r="Y205">
            <v>75.400000000000233</v>
          </cell>
        </row>
        <row r="206">
          <cell r="U206">
            <v>710</v>
          </cell>
          <cell r="Y206">
            <v>75.600000000000236</v>
          </cell>
        </row>
        <row r="207">
          <cell r="U207">
            <v>711</v>
          </cell>
          <cell r="Y207">
            <v>75.800000000000239</v>
          </cell>
        </row>
        <row r="208">
          <cell r="U208">
            <v>712</v>
          </cell>
          <cell r="Y208">
            <v>76.000000000000242</v>
          </cell>
        </row>
        <row r="209">
          <cell r="U209">
            <v>713</v>
          </cell>
          <cell r="Y209">
            <v>76.200000000000244</v>
          </cell>
        </row>
        <row r="210">
          <cell r="U210">
            <v>714</v>
          </cell>
          <cell r="Y210">
            <v>76.400000000000247</v>
          </cell>
        </row>
        <row r="211">
          <cell r="U211">
            <v>715</v>
          </cell>
          <cell r="Y211">
            <v>76.60000000000025</v>
          </cell>
        </row>
        <row r="212">
          <cell r="U212">
            <v>716</v>
          </cell>
          <cell r="Y212">
            <v>76.800000000000253</v>
          </cell>
        </row>
        <row r="213">
          <cell r="U213">
            <v>717</v>
          </cell>
          <cell r="Y213">
            <v>77.000000000000256</v>
          </cell>
        </row>
        <row r="214">
          <cell r="U214">
            <v>718</v>
          </cell>
          <cell r="Y214">
            <v>77.200000000000259</v>
          </cell>
        </row>
        <row r="215">
          <cell r="U215">
            <v>719</v>
          </cell>
          <cell r="Y215">
            <v>77.400000000000261</v>
          </cell>
        </row>
        <row r="216">
          <cell r="U216">
            <v>720</v>
          </cell>
          <cell r="Y216">
            <v>77.600000000000264</v>
          </cell>
        </row>
        <row r="217">
          <cell r="U217">
            <v>721</v>
          </cell>
          <cell r="Y217">
            <v>78.00000000000027</v>
          </cell>
        </row>
        <row r="218">
          <cell r="U218">
            <v>722</v>
          </cell>
          <cell r="Y218">
            <v>78.400000000000276</v>
          </cell>
        </row>
        <row r="219">
          <cell r="U219">
            <v>723</v>
          </cell>
          <cell r="Y219">
            <v>78.800000000000281</v>
          </cell>
        </row>
        <row r="220">
          <cell r="U220">
            <v>724</v>
          </cell>
          <cell r="Y220">
            <v>79.200000000000287</v>
          </cell>
        </row>
        <row r="221">
          <cell r="U221">
            <v>725</v>
          </cell>
          <cell r="Y221">
            <v>79.600000000000293</v>
          </cell>
        </row>
        <row r="222">
          <cell r="U222">
            <v>726</v>
          </cell>
          <cell r="Y222">
            <v>80.000000000000298</v>
          </cell>
        </row>
        <row r="223">
          <cell r="U223">
            <v>727</v>
          </cell>
          <cell r="Y223">
            <v>80.400000000000304</v>
          </cell>
        </row>
        <row r="224">
          <cell r="U224">
            <v>728</v>
          </cell>
          <cell r="Y224">
            <v>80.80000000000031</v>
          </cell>
        </row>
        <row r="225">
          <cell r="U225">
            <v>729</v>
          </cell>
          <cell r="Y225">
            <v>81.200000000000315</v>
          </cell>
        </row>
        <row r="226">
          <cell r="U226">
            <v>730</v>
          </cell>
          <cell r="Y226">
            <v>81.600000000000321</v>
          </cell>
        </row>
        <row r="227">
          <cell r="U227">
            <v>731</v>
          </cell>
          <cell r="Y227">
            <v>82.000000000000327</v>
          </cell>
        </row>
        <row r="228">
          <cell r="U228">
            <v>732</v>
          </cell>
          <cell r="Y228">
            <v>82.400000000000333</v>
          </cell>
        </row>
        <row r="229">
          <cell r="U229">
            <v>733</v>
          </cell>
          <cell r="Y229">
            <v>82.800000000000338</v>
          </cell>
        </row>
        <row r="230">
          <cell r="U230">
            <v>734</v>
          </cell>
          <cell r="Y230">
            <v>83.200000000000344</v>
          </cell>
        </row>
        <row r="231">
          <cell r="U231">
            <v>735</v>
          </cell>
          <cell r="Y231">
            <v>83.60000000000035</v>
          </cell>
        </row>
        <row r="232">
          <cell r="U232">
            <v>736</v>
          </cell>
          <cell r="Y232">
            <v>84.000000000000355</v>
          </cell>
        </row>
        <row r="233">
          <cell r="U233">
            <v>737</v>
          </cell>
          <cell r="Y233">
            <v>84.400000000000361</v>
          </cell>
        </row>
        <row r="234">
          <cell r="U234">
            <v>738</v>
          </cell>
          <cell r="Y234">
            <v>84.800000000000367</v>
          </cell>
        </row>
        <row r="235">
          <cell r="U235">
            <v>739</v>
          </cell>
          <cell r="Y235">
            <v>85.200000000000372</v>
          </cell>
        </row>
        <row r="236">
          <cell r="U236">
            <v>740</v>
          </cell>
          <cell r="Y236">
            <v>85.600000000000378</v>
          </cell>
        </row>
        <row r="237">
          <cell r="U237">
            <v>801</v>
          </cell>
          <cell r="Y237">
            <v>85.800000000000381</v>
          </cell>
        </row>
        <row r="238">
          <cell r="U238">
            <v>802</v>
          </cell>
          <cell r="Y238">
            <v>86.000000000000384</v>
          </cell>
        </row>
        <row r="239">
          <cell r="U239">
            <v>803</v>
          </cell>
          <cell r="Y239">
            <v>86.200000000000387</v>
          </cell>
        </row>
        <row r="240">
          <cell r="U240">
            <v>804</v>
          </cell>
          <cell r="Y240">
            <v>86.400000000000389</v>
          </cell>
        </row>
        <row r="241">
          <cell r="U241">
            <v>805</v>
          </cell>
          <cell r="Y241">
            <v>86.600000000000392</v>
          </cell>
        </row>
        <row r="242">
          <cell r="U242">
            <v>806</v>
          </cell>
          <cell r="Y242">
            <v>86.800000000000395</v>
          </cell>
        </row>
        <row r="243">
          <cell r="U243">
            <v>807</v>
          </cell>
          <cell r="Y243">
            <v>87.000000000000398</v>
          </cell>
        </row>
        <row r="244">
          <cell r="U244">
            <v>808</v>
          </cell>
          <cell r="Y244">
            <v>87.200000000000401</v>
          </cell>
        </row>
        <row r="245">
          <cell r="U245">
            <v>809</v>
          </cell>
          <cell r="Y245">
            <v>87.400000000000404</v>
          </cell>
        </row>
        <row r="246">
          <cell r="U246">
            <v>810</v>
          </cell>
          <cell r="Y246">
            <v>87.600000000000406</v>
          </cell>
        </row>
        <row r="247">
          <cell r="U247">
            <v>811</v>
          </cell>
          <cell r="Y247">
            <v>87.800000000000409</v>
          </cell>
        </row>
        <row r="248">
          <cell r="U248">
            <v>812</v>
          </cell>
          <cell r="Y248">
            <v>88.000000000000412</v>
          </cell>
        </row>
        <row r="249">
          <cell r="U249">
            <v>813</v>
          </cell>
          <cell r="Y249">
            <v>88.200000000000415</v>
          </cell>
        </row>
        <row r="250">
          <cell r="U250">
            <v>814</v>
          </cell>
          <cell r="Y250">
            <v>88.400000000000418</v>
          </cell>
        </row>
        <row r="251">
          <cell r="U251">
            <v>815</v>
          </cell>
          <cell r="Y251">
            <v>88.600000000000421</v>
          </cell>
        </row>
        <row r="252">
          <cell r="U252">
            <v>816</v>
          </cell>
          <cell r="Y252">
            <v>88.800000000000423</v>
          </cell>
        </row>
        <row r="253">
          <cell r="U253">
            <v>817</v>
          </cell>
          <cell r="Y253">
            <v>89.000000000000426</v>
          </cell>
        </row>
        <row r="254">
          <cell r="U254">
            <v>818</v>
          </cell>
          <cell r="Y254">
            <v>89.200000000000429</v>
          </cell>
        </row>
        <row r="255">
          <cell r="U255">
            <v>819</v>
          </cell>
          <cell r="Y255">
            <v>89.400000000000432</v>
          </cell>
        </row>
        <row r="256">
          <cell r="U256">
            <v>820</v>
          </cell>
          <cell r="Y256">
            <v>89.600000000000435</v>
          </cell>
        </row>
        <row r="257">
          <cell r="U257">
            <v>821</v>
          </cell>
          <cell r="Y257">
            <v>89.800000000000438</v>
          </cell>
        </row>
        <row r="258">
          <cell r="U258">
            <v>822</v>
          </cell>
          <cell r="Y258">
            <v>90.000000000000441</v>
          </cell>
        </row>
        <row r="259">
          <cell r="U259">
            <v>823</v>
          </cell>
          <cell r="Y259">
            <v>90.200000000000443</v>
          </cell>
        </row>
        <row r="260">
          <cell r="U260">
            <v>824</v>
          </cell>
          <cell r="Y260">
            <v>90.400000000000446</v>
          </cell>
        </row>
        <row r="261">
          <cell r="U261">
            <v>825</v>
          </cell>
          <cell r="Y261">
            <v>90.600000000000449</v>
          </cell>
        </row>
        <row r="262">
          <cell r="U262">
            <v>826</v>
          </cell>
          <cell r="Y262">
            <v>90.800000000000452</v>
          </cell>
        </row>
        <row r="263">
          <cell r="U263">
            <v>827</v>
          </cell>
          <cell r="Y263">
            <v>91.000000000000455</v>
          </cell>
        </row>
        <row r="264">
          <cell r="U264">
            <v>828</v>
          </cell>
          <cell r="Y264">
            <v>91.200000000000458</v>
          </cell>
        </row>
        <row r="265">
          <cell r="U265">
            <v>829</v>
          </cell>
          <cell r="Y265">
            <v>91.40000000000046</v>
          </cell>
        </row>
        <row r="266">
          <cell r="U266">
            <v>830</v>
          </cell>
          <cell r="Y266">
            <v>91.600000000000463</v>
          </cell>
        </row>
        <row r="267">
          <cell r="U267">
            <v>831</v>
          </cell>
          <cell r="Y267">
            <v>91.800000000000466</v>
          </cell>
        </row>
        <row r="268">
          <cell r="U268">
            <v>832</v>
          </cell>
          <cell r="Y268">
            <v>92.000000000000469</v>
          </cell>
        </row>
        <row r="269">
          <cell r="U269">
            <v>833</v>
          </cell>
          <cell r="Y269">
            <v>92.200000000000472</v>
          </cell>
        </row>
        <row r="270">
          <cell r="U270">
            <v>834</v>
          </cell>
          <cell r="Y270">
            <v>92.400000000000475</v>
          </cell>
        </row>
        <row r="271">
          <cell r="U271">
            <v>835</v>
          </cell>
          <cell r="Y271">
            <v>92.600000000000477</v>
          </cell>
        </row>
        <row r="272">
          <cell r="U272">
            <v>836</v>
          </cell>
          <cell r="Y272">
            <v>92.80000000000048</v>
          </cell>
        </row>
        <row r="273">
          <cell r="U273">
            <v>837</v>
          </cell>
          <cell r="Y273">
            <v>93.000000000000483</v>
          </cell>
        </row>
        <row r="274">
          <cell r="U274">
            <v>838</v>
          </cell>
          <cell r="Y274">
            <v>93.200000000000486</v>
          </cell>
        </row>
        <row r="275">
          <cell r="U275">
            <v>839</v>
          </cell>
          <cell r="Y275">
            <v>93.400000000000489</v>
          </cell>
        </row>
        <row r="276">
          <cell r="U276">
            <v>840</v>
          </cell>
          <cell r="Y276">
            <v>93.600000000000492</v>
          </cell>
        </row>
        <row r="277">
          <cell r="U277">
            <v>901</v>
          </cell>
          <cell r="Y277">
            <v>93.800000000000495</v>
          </cell>
        </row>
        <row r="278">
          <cell r="U278">
            <v>902</v>
          </cell>
          <cell r="Y278">
            <v>94.000000000000497</v>
          </cell>
        </row>
        <row r="279">
          <cell r="U279">
            <v>903</v>
          </cell>
          <cell r="Y279">
            <v>94.2000000000005</v>
          </cell>
        </row>
        <row r="280">
          <cell r="U280">
            <v>904</v>
          </cell>
          <cell r="Y280">
            <v>94.400000000000503</v>
          </cell>
        </row>
        <row r="281">
          <cell r="U281">
            <v>905</v>
          </cell>
          <cell r="Y281">
            <v>94.600000000000506</v>
          </cell>
        </row>
        <row r="282">
          <cell r="U282">
            <v>906</v>
          </cell>
          <cell r="Y282">
            <v>94.800000000000509</v>
          </cell>
        </row>
        <row r="283">
          <cell r="U283">
            <v>907</v>
          </cell>
          <cell r="Y283">
            <v>95.000000000000512</v>
          </cell>
        </row>
        <row r="284">
          <cell r="U284">
            <v>908</v>
          </cell>
          <cell r="Y284">
            <v>95.200000000000514</v>
          </cell>
        </row>
        <row r="285">
          <cell r="U285">
            <v>909</v>
          </cell>
          <cell r="Y285">
            <v>95.400000000000517</v>
          </cell>
        </row>
        <row r="286">
          <cell r="U286">
            <v>910</v>
          </cell>
          <cell r="Y286">
            <v>95.60000000000052</v>
          </cell>
        </row>
        <row r="287">
          <cell r="U287">
            <v>911</v>
          </cell>
          <cell r="Y287">
            <v>95.800000000000523</v>
          </cell>
        </row>
        <row r="288">
          <cell r="U288">
            <v>912</v>
          </cell>
          <cell r="Y288">
            <v>96.000000000000526</v>
          </cell>
        </row>
        <row r="289">
          <cell r="U289">
            <v>913</v>
          </cell>
          <cell r="Y289">
            <v>96.200000000000529</v>
          </cell>
        </row>
        <row r="290">
          <cell r="U290">
            <v>914</v>
          </cell>
          <cell r="Y290">
            <v>96.400000000000531</v>
          </cell>
        </row>
        <row r="291">
          <cell r="U291">
            <v>915</v>
          </cell>
          <cell r="Y291">
            <v>96.600000000000534</v>
          </cell>
        </row>
        <row r="292">
          <cell r="U292">
            <v>916</v>
          </cell>
          <cell r="Y292">
            <v>96.800000000000537</v>
          </cell>
        </row>
        <row r="293">
          <cell r="U293">
            <v>917</v>
          </cell>
          <cell r="Y293">
            <v>97.00000000000054</v>
          </cell>
        </row>
        <row r="294">
          <cell r="U294">
            <v>918</v>
          </cell>
          <cell r="Y294">
            <v>97.200000000000543</v>
          </cell>
        </row>
        <row r="295">
          <cell r="U295">
            <v>919</v>
          </cell>
          <cell r="Y295">
            <v>97.400000000000546</v>
          </cell>
        </row>
        <row r="296">
          <cell r="U296">
            <v>920</v>
          </cell>
          <cell r="Y296">
            <v>97.600000000000549</v>
          </cell>
        </row>
        <row r="297">
          <cell r="U297">
            <v>921</v>
          </cell>
          <cell r="Y297">
            <v>97.800000000000551</v>
          </cell>
        </row>
        <row r="298">
          <cell r="U298">
            <v>922</v>
          </cell>
          <cell r="Y298">
            <v>98.000000000000554</v>
          </cell>
        </row>
        <row r="299">
          <cell r="U299">
            <v>923</v>
          </cell>
          <cell r="Y299">
            <v>98.200000000000557</v>
          </cell>
        </row>
        <row r="300">
          <cell r="U300">
            <v>924</v>
          </cell>
          <cell r="Y300">
            <v>98.40000000000056</v>
          </cell>
        </row>
        <row r="301">
          <cell r="U301">
            <v>925</v>
          </cell>
          <cell r="Y301">
            <v>98.600000000000563</v>
          </cell>
        </row>
        <row r="302">
          <cell r="U302">
            <v>926</v>
          </cell>
          <cell r="Y302">
            <v>98.800000000000566</v>
          </cell>
        </row>
        <row r="303">
          <cell r="U303">
            <v>927</v>
          </cell>
          <cell r="Y303">
            <v>99.000000000000568</v>
          </cell>
        </row>
        <row r="304">
          <cell r="U304">
            <v>928</v>
          </cell>
          <cell r="Y304">
            <v>99.200000000000571</v>
          </cell>
        </row>
        <row r="305">
          <cell r="U305">
            <v>929</v>
          </cell>
          <cell r="Y305">
            <v>99.400000000000574</v>
          </cell>
        </row>
        <row r="306">
          <cell r="U306">
            <v>930</v>
          </cell>
          <cell r="Y306">
            <v>99.600000000000577</v>
          </cell>
        </row>
        <row r="307">
          <cell r="U307">
            <v>931</v>
          </cell>
          <cell r="Y307">
            <v>99.80000000000058</v>
          </cell>
        </row>
        <row r="308">
          <cell r="U308">
            <v>932</v>
          </cell>
          <cell r="Y308">
            <v>100.00000000000058</v>
          </cell>
        </row>
        <row r="309">
          <cell r="U309">
            <v>933</v>
          </cell>
          <cell r="Y309">
            <v>100.20000000000059</v>
          </cell>
        </row>
        <row r="310">
          <cell r="U310">
            <v>934</v>
          </cell>
          <cell r="Y310">
            <v>100.40000000000059</v>
          </cell>
        </row>
        <row r="311">
          <cell r="U311">
            <v>935</v>
          </cell>
          <cell r="Y311">
            <v>100.60000000000059</v>
          </cell>
        </row>
        <row r="312">
          <cell r="U312">
            <v>936</v>
          </cell>
          <cell r="Y312">
            <v>100.80000000000059</v>
          </cell>
        </row>
        <row r="313">
          <cell r="U313">
            <v>937</v>
          </cell>
          <cell r="Y313">
            <v>101.0000000000006</v>
          </cell>
        </row>
        <row r="314">
          <cell r="U314">
            <v>938</v>
          </cell>
          <cell r="Y314">
            <v>101.2000000000006</v>
          </cell>
        </row>
        <row r="315">
          <cell r="U315">
            <v>939</v>
          </cell>
          <cell r="Y315">
            <v>101.4000000000006</v>
          </cell>
        </row>
        <row r="316">
          <cell r="U316">
            <v>940</v>
          </cell>
          <cell r="Y316">
            <v>101.60000000000061</v>
          </cell>
        </row>
        <row r="317">
          <cell r="U317">
            <v>1001</v>
          </cell>
          <cell r="Y317">
            <v>101.80000000000061</v>
          </cell>
        </row>
        <row r="318">
          <cell r="U318">
            <v>1002</v>
          </cell>
          <cell r="Y318">
            <v>102.00000000000061</v>
          </cell>
        </row>
        <row r="319">
          <cell r="U319">
            <v>1003</v>
          </cell>
          <cell r="Y319">
            <v>102.20000000000061</v>
          </cell>
        </row>
        <row r="320">
          <cell r="U320">
            <v>1004</v>
          </cell>
          <cell r="Y320">
            <v>102.40000000000062</v>
          </cell>
        </row>
        <row r="321">
          <cell r="U321">
            <v>1005</v>
          </cell>
          <cell r="Y321">
            <v>102.60000000000062</v>
          </cell>
        </row>
        <row r="322">
          <cell r="U322">
            <v>1006</v>
          </cell>
          <cell r="Y322">
            <v>102.80000000000062</v>
          </cell>
        </row>
        <row r="323">
          <cell r="U323">
            <v>1007</v>
          </cell>
          <cell r="Y323">
            <v>103.00000000000063</v>
          </cell>
        </row>
        <row r="324">
          <cell r="U324">
            <v>1008</v>
          </cell>
          <cell r="Y324">
            <v>103.20000000000063</v>
          </cell>
        </row>
        <row r="325">
          <cell r="U325">
            <v>1009</v>
          </cell>
          <cell r="Y325">
            <v>103.40000000000063</v>
          </cell>
        </row>
        <row r="326">
          <cell r="U326">
            <v>1010</v>
          </cell>
          <cell r="Y326">
            <v>103.60000000000063</v>
          </cell>
        </row>
        <row r="327">
          <cell r="U327">
            <v>1011</v>
          </cell>
          <cell r="Y327">
            <v>103.80000000000064</v>
          </cell>
        </row>
        <row r="328">
          <cell r="U328">
            <v>1012</v>
          </cell>
          <cell r="Y328">
            <v>104.00000000000064</v>
          </cell>
        </row>
        <row r="329">
          <cell r="U329">
            <v>1013</v>
          </cell>
          <cell r="Y329">
            <v>104.20000000000064</v>
          </cell>
        </row>
        <row r="330">
          <cell r="U330">
            <v>1014</v>
          </cell>
          <cell r="Y330">
            <v>104.40000000000065</v>
          </cell>
        </row>
        <row r="331">
          <cell r="U331">
            <v>1015</v>
          </cell>
          <cell r="Y331">
            <v>104.60000000000065</v>
          </cell>
        </row>
        <row r="332">
          <cell r="U332">
            <v>1016</v>
          </cell>
          <cell r="Y332">
            <v>104.80000000000065</v>
          </cell>
        </row>
        <row r="333">
          <cell r="U333">
            <v>1017</v>
          </cell>
          <cell r="Y333">
            <v>105.00000000000065</v>
          </cell>
        </row>
        <row r="334">
          <cell r="U334">
            <v>1018</v>
          </cell>
          <cell r="Y334">
            <v>105.20000000000066</v>
          </cell>
        </row>
        <row r="335">
          <cell r="U335">
            <v>1019</v>
          </cell>
          <cell r="Y335">
            <v>105.40000000000066</v>
          </cell>
        </row>
        <row r="336">
          <cell r="U336">
            <v>1020</v>
          </cell>
          <cell r="Y336">
            <v>105.60000000000066</v>
          </cell>
        </row>
        <row r="337">
          <cell r="U337">
            <v>1021</v>
          </cell>
          <cell r="Y337">
            <v>105.80000000000067</v>
          </cell>
        </row>
        <row r="338">
          <cell r="U338">
            <v>1022</v>
          </cell>
          <cell r="Y338">
            <v>106.00000000000067</v>
          </cell>
        </row>
        <row r="339">
          <cell r="U339">
            <v>1023</v>
          </cell>
          <cell r="Y339">
            <v>106.20000000000067</v>
          </cell>
        </row>
        <row r="340">
          <cell r="U340">
            <v>1024</v>
          </cell>
          <cell r="Y340">
            <v>106.40000000000067</v>
          </cell>
        </row>
        <row r="341">
          <cell r="U341">
            <v>1025</v>
          </cell>
          <cell r="Y341">
            <v>106.60000000000068</v>
          </cell>
        </row>
        <row r="342">
          <cell r="U342">
            <v>1026</v>
          </cell>
          <cell r="Y342">
            <v>106.80000000000068</v>
          </cell>
        </row>
        <row r="343">
          <cell r="U343">
            <v>1027</v>
          </cell>
          <cell r="Y343">
            <v>107.00000000000068</v>
          </cell>
        </row>
        <row r="344">
          <cell r="U344">
            <v>1028</v>
          </cell>
          <cell r="Y344">
            <v>107.20000000000068</v>
          </cell>
        </row>
        <row r="345">
          <cell r="U345">
            <v>1029</v>
          </cell>
          <cell r="Y345">
            <v>107.40000000000069</v>
          </cell>
        </row>
        <row r="346">
          <cell r="U346">
            <v>1030</v>
          </cell>
          <cell r="Y346">
            <v>107.60000000000069</v>
          </cell>
        </row>
        <row r="347">
          <cell r="U347">
            <v>1031</v>
          </cell>
          <cell r="Y347">
            <v>107.80000000000069</v>
          </cell>
        </row>
        <row r="348">
          <cell r="U348">
            <v>1032</v>
          </cell>
          <cell r="Y348">
            <v>108.0000000000007</v>
          </cell>
        </row>
        <row r="349">
          <cell r="U349">
            <v>1033</v>
          </cell>
          <cell r="Y349">
            <v>108.2000000000007</v>
          </cell>
        </row>
        <row r="350">
          <cell r="U350">
            <v>1034</v>
          </cell>
          <cell r="Y350">
            <v>108.4000000000007</v>
          </cell>
        </row>
        <row r="351">
          <cell r="U351">
            <v>1035</v>
          </cell>
          <cell r="Y351">
            <v>108.6000000000007</v>
          </cell>
        </row>
        <row r="352">
          <cell r="U352">
            <v>1036</v>
          </cell>
          <cell r="Y352">
            <v>108.80000000000071</v>
          </cell>
        </row>
        <row r="353">
          <cell r="U353">
            <v>1037</v>
          </cell>
          <cell r="Y353">
            <v>109.00000000000071</v>
          </cell>
        </row>
        <row r="354">
          <cell r="U354">
            <v>1038</v>
          </cell>
          <cell r="Y354">
            <v>109.20000000000071</v>
          </cell>
        </row>
        <row r="355">
          <cell r="U355">
            <v>1039</v>
          </cell>
          <cell r="Y355">
            <v>109.40000000000072</v>
          </cell>
        </row>
        <row r="356">
          <cell r="U356">
            <v>1040</v>
          </cell>
          <cell r="Y356">
            <v>109.60000000000072</v>
          </cell>
        </row>
        <row r="357">
          <cell r="U357">
            <v>1101</v>
          </cell>
          <cell r="Y357">
            <v>109.80000000000072</v>
          </cell>
        </row>
        <row r="358">
          <cell r="U358">
            <v>1102</v>
          </cell>
          <cell r="Y358">
            <v>110.00000000000072</v>
          </cell>
        </row>
        <row r="359">
          <cell r="U359">
            <v>1103</v>
          </cell>
          <cell r="Y359">
            <v>110.20000000000073</v>
          </cell>
        </row>
        <row r="360">
          <cell r="U360">
            <v>1104</v>
          </cell>
          <cell r="Y360">
            <v>110.40000000000073</v>
          </cell>
        </row>
        <row r="361">
          <cell r="U361">
            <v>1105</v>
          </cell>
          <cell r="Y361">
            <v>110.60000000000073</v>
          </cell>
        </row>
        <row r="362">
          <cell r="U362">
            <v>1106</v>
          </cell>
          <cell r="Y362">
            <v>110.80000000000074</v>
          </cell>
        </row>
        <row r="363">
          <cell r="U363">
            <v>1107</v>
          </cell>
          <cell r="Y363">
            <v>111.00000000000074</v>
          </cell>
        </row>
        <row r="364">
          <cell r="U364">
            <v>1108</v>
          </cell>
          <cell r="Y364">
            <v>111.20000000000074</v>
          </cell>
        </row>
        <row r="365">
          <cell r="U365">
            <v>1109</v>
          </cell>
          <cell r="Y365">
            <v>111.40000000000074</v>
          </cell>
        </row>
        <row r="366">
          <cell r="U366">
            <v>1110</v>
          </cell>
          <cell r="Y366">
            <v>111.60000000000075</v>
          </cell>
        </row>
        <row r="367">
          <cell r="U367">
            <v>1111</v>
          </cell>
          <cell r="Y367">
            <v>111.80000000000075</v>
          </cell>
        </row>
        <row r="368">
          <cell r="U368">
            <v>1112</v>
          </cell>
          <cell r="Y368">
            <v>112.00000000000075</v>
          </cell>
        </row>
        <row r="369">
          <cell r="U369">
            <v>1113</v>
          </cell>
          <cell r="Y369">
            <v>112.20000000000076</v>
          </cell>
        </row>
        <row r="370">
          <cell r="U370">
            <v>1114</v>
          </cell>
          <cell r="Y370">
            <v>112.40000000000076</v>
          </cell>
        </row>
        <row r="371">
          <cell r="U371">
            <v>1115</v>
          </cell>
          <cell r="Y371">
            <v>112.60000000000076</v>
          </cell>
        </row>
        <row r="372">
          <cell r="U372">
            <v>1116</v>
          </cell>
          <cell r="Y372">
            <v>112.80000000000076</v>
          </cell>
        </row>
        <row r="373">
          <cell r="U373">
            <v>1117</v>
          </cell>
          <cell r="Y373">
            <v>113.00000000000077</v>
          </cell>
        </row>
        <row r="374">
          <cell r="U374">
            <v>1118</v>
          </cell>
          <cell r="Y374">
            <v>113.20000000000077</v>
          </cell>
        </row>
        <row r="375">
          <cell r="U375">
            <v>1119</v>
          </cell>
          <cell r="Y375">
            <v>113.40000000000077</v>
          </cell>
        </row>
        <row r="376">
          <cell r="U376">
            <v>1120</v>
          </cell>
          <cell r="Y376">
            <v>113.60000000000078</v>
          </cell>
        </row>
        <row r="377">
          <cell r="U377">
            <v>1121</v>
          </cell>
          <cell r="Y377">
            <v>113.80000000000078</v>
          </cell>
        </row>
        <row r="378">
          <cell r="U378">
            <v>1122</v>
          </cell>
          <cell r="Y378">
            <v>114.00000000000078</v>
          </cell>
        </row>
        <row r="379">
          <cell r="U379">
            <v>1123</v>
          </cell>
          <cell r="Y379">
            <v>114.20000000000078</v>
          </cell>
        </row>
        <row r="380">
          <cell r="U380">
            <v>1124</v>
          </cell>
          <cell r="Y380">
            <v>114.40000000000079</v>
          </cell>
        </row>
        <row r="381">
          <cell r="U381">
            <v>1125</v>
          </cell>
          <cell r="Y381">
            <v>114.60000000000079</v>
          </cell>
        </row>
        <row r="382">
          <cell r="U382">
            <v>1126</v>
          </cell>
          <cell r="Y382">
            <v>114.80000000000079</v>
          </cell>
        </row>
        <row r="383">
          <cell r="U383">
            <v>1127</v>
          </cell>
          <cell r="Y383">
            <v>115.0000000000008</v>
          </cell>
        </row>
        <row r="384">
          <cell r="U384">
            <v>1128</v>
          </cell>
          <cell r="Y384">
            <v>115.2000000000008</v>
          </cell>
        </row>
        <row r="385">
          <cell r="U385">
            <v>1129</v>
          </cell>
          <cell r="Y385">
            <v>115.4000000000008</v>
          </cell>
        </row>
        <row r="386">
          <cell r="U386">
            <v>1130</v>
          </cell>
          <cell r="Y386">
            <v>115.6000000000008</v>
          </cell>
        </row>
        <row r="387">
          <cell r="U387">
            <v>1131</v>
          </cell>
          <cell r="Y387">
            <v>115.80000000000081</v>
          </cell>
        </row>
        <row r="388">
          <cell r="U388">
            <v>1132</v>
          </cell>
          <cell r="Y388">
            <v>116.00000000000081</v>
          </cell>
        </row>
        <row r="389">
          <cell r="U389">
            <v>1133</v>
          </cell>
          <cell r="Y389">
            <v>116.20000000000081</v>
          </cell>
        </row>
        <row r="390">
          <cell r="U390">
            <v>1134</v>
          </cell>
          <cell r="Y390">
            <v>116.40000000000082</v>
          </cell>
        </row>
        <row r="391">
          <cell r="U391">
            <v>1135</v>
          </cell>
          <cell r="Y391">
            <v>116.60000000000082</v>
          </cell>
        </row>
        <row r="392">
          <cell r="U392">
            <v>1136</v>
          </cell>
          <cell r="Y392">
            <v>116.80000000000082</v>
          </cell>
        </row>
        <row r="393">
          <cell r="U393">
            <v>1137</v>
          </cell>
          <cell r="Y393">
            <v>117.00000000000082</v>
          </cell>
        </row>
        <row r="394">
          <cell r="U394">
            <v>1138</v>
          </cell>
          <cell r="Y394">
            <v>117.20000000000083</v>
          </cell>
        </row>
        <row r="395">
          <cell r="U395">
            <v>1139</v>
          </cell>
          <cell r="Y395">
            <v>117.40000000000083</v>
          </cell>
        </row>
        <row r="396">
          <cell r="U396">
            <v>1140</v>
          </cell>
          <cell r="Y396">
            <v>117.60000000000083</v>
          </cell>
        </row>
        <row r="397">
          <cell r="U397">
            <v>1201</v>
          </cell>
          <cell r="Y397">
            <v>117.80000000000084</v>
          </cell>
        </row>
        <row r="398">
          <cell r="U398">
            <v>1202</v>
          </cell>
          <cell r="Y398">
            <v>118.00000000000084</v>
          </cell>
        </row>
        <row r="399">
          <cell r="U399">
            <v>1203</v>
          </cell>
          <cell r="Y399">
            <v>118.20000000000084</v>
          </cell>
        </row>
        <row r="400">
          <cell r="U400">
            <v>1204</v>
          </cell>
          <cell r="Y400">
            <v>118.40000000000084</v>
          </cell>
        </row>
        <row r="401">
          <cell r="U401">
            <v>1205</v>
          </cell>
          <cell r="Y401">
            <v>118.60000000000085</v>
          </cell>
        </row>
        <row r="402">
          <cell r="U402">
            <v>1206</v>
          </cell>
          <cell r="Y402">
            <v>118.80000000000085</v>
          </cell>
        </row>
        <row r="403">
          <cell r="U403">
            <v>1207</v>
          </cell>
          <cell r="Y403">
            <v>119.00000000000085</v>
          </cell>
        </row>
        <row r="404">
          <cell r="U404">
            <v>1208</v>
          </cell>
          <cell r="Y404">
            <v>119.20000000000086</v>
          </cell>
        </row>
        <row r="405">
          <cell r="U405">
            <v>1209</v>
          </cell>
          <cell r="Y405">
            <v>119.40000000000086</v>
          </cell>
        </row>
        <row r="406">
          <cell r="U406">
            <v>1210</v>
          </cell>
          <cell r="Y406">
            <v>119.60000000000086</v>
          </cell>
        </row>
        <row r="407">
          <cell r="U407">
            <v>1211</v>
          </cell>
          <cell r="Y407">
            <v>119.80000000000086</v>
          </cell>
        </row>
        <row r="408">
          <cell r="U408">
            <v>1212</v>
          </cell>
          <cell r="Y408">
            <v>120.00000000000087</v>
          </cell>
        </row>
        <row r="409">
          <cell r="U409">
            <v>1213</v>
          </cell>
          <cell r="Y409">
            <v>120.20000000000087</v>
          </cell>
        </row>
        <row r="410">
          <cell r="U410">
            <v>1214</v>
          </cell>
          <cell r="Y410">
            <v>120.40000000000087</v>
          </cell>
        </row>
        <row r="411">
          <cell r="U411">
            <v>1215</v>
          </cell>
          <cell r="Y411">
            <v>120.60000000000088</v>
          </cell>
        </row>
        <row r="412">
          <cell r="U412">
            <v>1216</v>
          </cell>
          <cell r="Y412">
            <v>120.80000000000088</v>
          </cell>
        </row>
        <row r="413">
          <cell r="U413">
            <v>1217</v>
          </cell>
          <cell r="Y413">
            <v>121.00000000000088</v>
          </cell>
        </row>
        <row r="414">
          <cell r="U414">
            <v>1218</v>
          </cell>
          <cell r="Y414">
            <v>121.20000000000088</v>
          </cell>
        </row>
        <row r="415">
          <cell r="U415">
            <v>1219</v>
          </cell>
          <cell r="Y415">
            <v>121.40000000000089</v>
          </cell>
        </row>
        <row r="416">
          <cell r="U416">
            <v>1220</v>
          </cell>
          <cell r="Y416">
            <v>121.60000000000089</v>
          </cell>
        </row>
        <row r="417">
          <cell r="U417">
            <v>1221</v>
          </cell>
          <cell r="Y417">
            <v>121.80000000000089</v>
          </cell>
        </row>
        <row r="418">
          <cell r="U418">
            <v>1222</v>
          </cell>
          <cell r="Y418">
            <v>122.0000000000009</v>
          </cell>
        </row>
        <row r="419">
          <cell r="U419">
            <v>1223</v>
          </cell>
          <cell r="Y419">
            <v>122.2000000000009</v>
          </cell>
        </row>
        <row r="420">
          <cell r="U420">
            <v>1224</v>
          </cell>
          <cell r="Y420">
            <v>122.4000000000009</v>
          </cell>
        </row>
        <row r="421">
          <cell r="U421">
            <v>1225</v>
          </cell>
          <cell r="Y421">
            <v>122.6000000000009</v>
          </cell>
        </row>
        <row r="422">
          <cell r="U422">
            <v>1226</v>
          </cell>
          <cell r="Y422">
            <v>122.80000000000091</v>
          </cell>
        </row>
        <row r="423">
          <cell r="U423">
            <v>1227</v>
          </cell>
          <cell r="Y423">
            <v>123.00000000000091</v>
          </cell>
        </row>
        <row r="424">
          <cell r="U424">
            <v>1228</v>
          </cell>
          <cell r="Y424">
            <v>123.20000000000091</v>
          </cell>
        </row>
        <row r="425">
          <cell r="U425">
            <v>1229</v>
          </cell>
          <cell r="Y425">
            <v>123.40000000000092</v>
          </cell>
        </row>
        <row r="426">
          <cell r="U426">
            <v>1230</v>
          </cell>
          <cell r="Y426">
            <v>123.60000000000092</v>
          </cell>
        </row>
        <row r="427">
          <cell r="U427">
            <v>1231</v>
          </cell>
          <cell r="Y427">
            <v>123.80000000000092</v>
          </cell>
        </row>
        <row r="428">
          <cell r="U428">
            <v>1232</v>
          </cell>
          <cell r="Y428">
            <v>124.00000000000092</v>
          </cell>
        </row>
        <row r="429">
          <cell r="U429">
            <v>1233</v>
          </cell>
          <cell r="Y429">
            <v>124.20000000000093</v>
          </cell>
        </row>
        <row r="430">
          <cell r="U430">
            <v>1234</v>
          </cell>
          <cell r="Y430">
            <v>124.40000000000093</v>
          </cell>
        </row>
        <row r="431">
          <cell r="U431">
            <v>1235</v>
          </cell>
          <cell r="Y431">
            <v>124.60000000000093</v>
          </cell>
        </row>
        <row r="432">
          <cell r="U432">
            <v>1236</v>
          </cell>
          <cell r="Y432">
            <v>124.80000000000094</v>
          </cell>
        </row>
        <row r="433">
          <cell r="U433">
            <v>1237</v>
          </cell>
          <cell r="Y433">
            <v>125.00000000000094</v>
          </cell>
        </row>
        <row r="434">
          <cell r="U434">
            <v>1238</v>
          </cell>
          <cell r="Y434">
            <v>125.20000000000094</v>
          </cell>
        </row>
        <row r="435">
          <cell r="U435">
            <v>1239</v>
          </cell>
          <cell r="Y435">
            <v>125.40000000000094</v>
          </cell>
        </row>
        <row r="436">
          <cell r="U436">
            <v>1240</v>
          </cell>
          <cell r="Y436">
            <v>125.60000000000095</v>
          </cell>
        </row>
        <row r="437">
          <cell r="U437">
            <v>1301</v>
          </cell>
          <cell r="Y437">
            <v>125.80000000000095</v>
          </cell>
        </row>
        <row r="438">
          <cell r="U438">
            <v>1302</v>
          </cell>
          <cell r="Y438">
            <v>126.00000000000095</v>
          </cell>
        </row>
        <row r="439">
          <cell r="U439">
            <v>1303</v>
          </cell>
          <cell r="Y439">
            <v>126.20000000000095</v>
          </cell>
        </row>
        <row r="440">
          <cell r="U440">
            <v>1304</v>
          </cell>
          <cell r="Y440">
            <v>126.40000000000096</v>
          </cell>
        </row>
        <row r="441">
          <cell r="U441">
            <v>1305</v>
          </cell>
          <cell r="Y441">
            <v>126.60000000000096</v>
          </cell>
        </row>
        <row r="442">
          <cell r="U442">
            <v>1306</v>
          </cell>
          <cell r="Y442">
            <v>126.80000000000096</v>
          </cell>
        </row>
        <row r="443">
          <cell r="U443">
            <v>1307</v>
          </cell>
          <cell r="Y443">
            <v>127.00000000000097</v>
          </cell>
        </row>
        <row r="444">
          <cell r="U444">
            <v>1308</v>
          </cell>
          <cell r="Y444">
            <v>127.20000000000097</v>
          </cell>
        </row>
        <row r="445">
          <cell r="U445">
            <v>1309</v>
          </cell>
          <cell r="Y445">
            <v>127.40000000000097</v>
          </cell>
        </row>
        <row r="446">
          <cell r="U446">
            <v>1310</v>
          </cell>
          <cell r="Y446">
            <v>127.60000000000097</v>
          </cell>
        </row>
        <row r="447">
          <cell r="U447">
            <v>1311</v>
          </cell>
          <cell r="Y447">
            <v>127.80000000000098</v>
          </cell>
        </row>
        <row r="448">
          <cell r="U448">
            <v>1312</v>
          </cell>
          <cell r="Y448">
            <v>128.00000000000097</v>
          </cell>
        </row>
        <row r="449">
          <cell r="U449">
            <v>1313</v>
          </cell>
          <cell r="Y449">
            <v>128.20000000000095</v>
          </cell>
        </row>
        <row r="450">
          <cell r="U450">
            <v>1314</v>
          </cell>
          <cell r="Y450">
            <v>128.40000000000094</v>
          </cell>
        </row>
        <row r="451">
          <cell r="U451">
            <v>1315</v>
          </cell>
          <cell r="Y451">
            <v>128.60000000000093</v>
          </cell>
        </row>
        <row r="452">
          <cell r="U452">
            <v>1316</v>
          </cell>
          <cell r="Y452">
            <v>128.80000000000092</v>
          </cell>
        </row>
        <row r="453">
          <cell r="U453">
            <v>1317</v>
          </cell>
          <cell r="Y453">
            <v>129.00000000000091</v>
          </cell>
        </row>
        <row r="454">
          <cell r="U454">
            <v>1318</v>
          </cell>
          <cell r="Y454">
            <v>129.2000000000009</v>
          </cell>
        </row>
        <row r="455">
          <cell r="U455">
            <v>1319</v>
          </cell>
          <cell r="Y455">
            <v>129.40000000000089</v>
          </cell>
        </row>
        <row r="456">
          <cell r="U456">
            <v>1320</v>
          </cell>
          <cell r="Y456">
            <v>129.60000000000088</v>
          </cell>
        </row>
        <row r="457">
          <cell r="U457">
            <v>1321</v>
          </cell>
          <cell r="Y457">
            <v>129.80000000000086</v>
          </cell>
        </row>
        <row r="458">
          <cell r="U458">
            <v>1322</v>
          </cell>
          <cell r="Y458">
            <v>130.00000000000085</v>
          </cell>
        </row>
        <row r="459">
          <cell r="U459">
            <v>1323</v>
          </cell>
          <cell r="Y459">
            <v>130.20000000000084</v>
          </cell>
        </row>
        <row r="460">
          <cell r="U460">
            <v>1324</v>
          </cell>
          <cell r="Y460">
            <v>130.40000000000083</v>
          </cell>
        </row>
        <row r="461">
          <cell r="U461">
            <v>1325</v>
          </cell>
          <cell r="Y461">
            <v>130.60000000000082</v>
          </cell>
        </row>
        <row r="462">
          <cell r="U462">
            <v>1326</v>
          </cell>
          <cell r="Y462">
            <v>130.80000000000081</v>
          </cell>
        </row>
        <row r="463">
          <cell r="U463">
            <v>1327</v>
          </cell>
          <cell r="Y463">
            <v>131.0000000000008</v>
          </cell>
        </row>
        <row r="464">
          <cell r="U464">
            <v>1328</v>
          </cell>
          <cell r="Y464">
            <v>131.20000000000078</v>
          </cell>
        </row>
        <row r="465">
          <cell r="U465">
            <v>1329</v>
          </cell>
          <cell r="Y465">
            <v>131.40000000000077</v>
          </cell>
        </row>
        <row r="466">
          <cell r="U466">
            <v>1330</v>
          </cell>
          <cell r="Y466">
            <v>131.60000000000076</v>
          </cell>
        </row>
        <row r="467">
          <cell r="U467">
            <v>1331</v>
          </cell>
          <cell r="Y467">
            <v>131.80000000000075</v>
          </cell>
        </row>
        <row r="468">
          <cell r="U468">
            <v>1332</v>
          </cell>
          <cell r="Y468">
            <v>132.00000000000074</v>
          </cell>
        </row>
        <row r="469">
          <cell r="U469">
            <v>1333</v>
          </cell>
          <cell r="Y469">
            <v>132.20000000000073</v>
          </cell>
        </row>
        <row r="470">
          <cell r="U470">
            <v>1334</v>
          </cell>
          <cell r="Y470">
            <v>132.40000000000072</v>
          </cell>
        </row>
        <row r="471">
          <cell r="U471">
            <v>1335</v>
          </cell>
          <cell r="Y471">
            <v>132.6000000000007</v>
          </cell>
        </row>
        <row r="472">
          <cell r="U472">
            <v>1336</v>
          </cell>
          <cell r="Y472">
            <v>132.80000000000069</v>
          </cell>
        </row>
        <row r="473">
          <cell r="U473">
            <v>1337</v>
          </cell>
          <cell r="Y473">
            <v>133.00000000000068</v>
          </cell>
        </row>
        <row r="474">
          <cell r="U474">
            <v>1338</v>
          </cell>
          <cell r="Y474">
            <v>133.20000000000067</v>
          </cell>
        </row>
        <row r="475">
          <cell r="U475">
            <v>1339</v>
          </cell>
          <cell r="Y475">
            <v>133.40000000000066</v>
          </cell>
        </row>
        <row r="476">
          <cell r="U476">
            <v>1340</v>
          </cell>
          <cell r="Y476">
            <v>133.60000000000065</v>
          </cell>
        </row>
        <row r="477">
          <cell r="U477">
            <v>1401</v>
          </cell>
          <cell r="Y477">
            <v>133.80000000000064</v>
          </cell>
        </row>
        <row r="478">
          <cell r="U478">
            <v>1402</v>
          </cell>
          <cell r="Y478">
            <v>134.00000000000063</v>
          </cell>
        </row>
        <row r="479">
          <cell r="U479">
            <v>1403</v>
          </cell>
          <cell r="Y479">
            <v>134.20000000000061</v>
          </cell>
        </row>
        <row r="480">
          <cell r="U480">
            <v>1404</v>
          </cell>
          <cell r="Y480">
            <v>134.4000000000006</v>
          </cell>
        </row>
        <row r="481">
          <cell r="U481">
            <v>1405</v>
          </cell>
          <cell r="Y481">
            <v>134.60000000000059</v>
          </cell>
        </row>
        <row r="482">
          <cell r="U482">
            <v>1406</v>
          </cell>
          <cell r="Y482">
            <v>134.80000000000058</v>
          </cell>
        </row>
        <row r="483">
          <cell r="U483">
            <v>1407</v>
          </cell>
          <cell r="Y483">
            <v>135.00000000000057</v>
          </cell>
        </row>
        <row r="484">
          <cell r="U484">
            <v>1408</v>
          </cell>
          <cell r="Y484">
            <v>135.20000000000056</v>
          </cell>
        </row>
        <row r="485">
          <cell r="U485">
            <v>1409</v>
          </cell>
          <cell r="Y485">
            <v>135.40000000000055</v>
          </cell>
        </row>
        <row r="486">
          <cell r="U486">
            <v>1410</v>
          </cell>
          <cell r="Y486">
            <v>135.60000000000053</v>
          </cell>
        </row>
        <row r="487">
          <cell r="U487">
            <v>1411</v>
          </cell>
          <cell r="Y487">
            <v>135.80000000000052</v>
          </cell>
        </row>
        <row r="488">
          <cell r="U488">
            <v>1412</v>
          </cell>
          <cell r="Y488">
            <v>136.00000000000051</v>
          </cell>
        </row>
        <row r="489">
          <cell r="U489">
            <v>1413</v>
          </cell>
          <cell r="Y489">
            <v>136.2000000000005</v>
          </cell>
        </row>
        <row r="490">
          <cell r="U490">
            <v>1414</v>
          </cell>
          <cell r="Y490">
            <v>136.40000000000049</v>
          </cell>
        </row>
        <row r="491">
          <cell r="U491">
            <v>1415</v>
          </cell>
          <cell r="Y491">
            <v>136.60000000000048</v>
          </cell>
        </row>
        <row r="492">
          <cell r="U492">
            <v>1416</v>
          </cell>
          <cell r="Y492">
            <v>136.80000000000047</v>
          </cell>
        </row>
        <row r="493">
          <cell r="U493">
            <v>1417</v>
          </cell>
          <cell r="Y493">
            <v>137.00000000000045</v>
          </cell>
        </row>
        <row r="494">
          <cell r="U494">
            <v>1418</v>
          </cell>
          <cell r="Y494">
            <v>137.20000000000044</v>
          </cell>
        </row>
        <row r="495">
          <cell r="U495">
            <v>1419</v>
          </cell>
          <cell r="Y495">
            <v>137.40000000000043</v>
          </cell>
        </row>
        <row r="496">
          <cell r="U496">
            <v>1420</v>
          </cell>
          <cell r="Y496">
            <v>137.60000000000042</v>
          </cell>
        </row>
        <row r="497">
          <cell r="U497">
            <v>1421</v>
          </cell>
          <cell r="Y497">
            <v>137.80000000000041</v>
          </cell>
        </row>
        <row r="498">
          <cell r="U498">
            <v>1422</v>
          </cell>
          <cell r="Y498">
            <v>138.0000000000004</v>
          </cell>
        </row>
        <row r="499">
          <cell r="U499">
            <v>1423</v>
          </cell>
          <cell r="Y499">
            <v>138.20000000000039</v>
          </cell>
        </row>
        <row r="500">
          <cell r="U500">
            <v>1424</v>
          </cell>
          <cell r="Y500">
            <v>138.40000000000038</v>
          </cell>
        </row>
        <row r="501">
          <cell r="U501">
            <v>1425</v>
          </cell>
          <cell r="Y501">
            <v>138.60000000000036</v>
          </cell>
        </row>
        <row r="502">
          <cell r="U502">
            <v>1426</v>
          </cell>
          <cell r="Y502">
            <v>138.80000000000035</v>
          </cell>
        </row>
        <row r="503">
          <cell r="U503">
            <v>1427</v>
          </cell>
          <cell r="Y503">
            <v>139.00000000000034</v>
          </cell>
        </row>
        <row r="504">
          <cell r="U504">
            <v>1428</v>
          </cell>
          <cell r="Y504">
            <v>139.20000000000033</v>
          </cell>
        </row>
        <row r="505">
          <cell r="U505">
            <v>1429</v>
          </cell>
          <cell r="Y505">
            <v>139.40000000000032</v>
          </cell>
        </row>
        <row r="506">
          <cell r="U506">
            <v>1430</v>
          </cell>
          <cell r="Y506">
            <v>139.60000000000031</v>
          </cell>
        </row>
        <row r="507">
          <cell r="U507">
            <v>1431</v>
          </cell>
          <cell r="Y507">
            <v>139.8000000000003</v>
          </cell>
        </row>
        <row r="508">
          <cell r="U508">
            <v>1432</v>
          </cell>
          <cell r="Y508">
            <v>140.00000000000028</v>
          </cell>
        </row>
        <row r="509">
          <cell r="U509">
            <v>1433</v>
          </cell>
          <cell r="Y509">
            <v>140.20000000000027</v>
          </cell>
        </row>
        <row r="510">
          <cell r="U510">
            <v>1434</v>
          </cell>
          <cell r="Y510">
            <v>140.40000000000026</v>
          </cell>
        </row>
        <row r="511">
          <cell r="U511">
            <v>1435</v>
          </cell>
          <cell r="Y511">
            <v>140.60000000000025</v>
          </cell>
        </row>
        <row r="512">
          <cell r="U512">
            <v>1436</v>
          </cell>
          <cell r="Y512">
            <v>140.80000000000024</v>
          </cell>
        </row>
        <row r="513">
          <cell r="U513">
            <v>1437</v>
          </cell>
          <cell r="Y513">
            <v>141.00000000000023</v>
          </cell>
        </row>
        <row r="514">
          <cell r="U514">
            <v>1438</v>
          </cell>
          <cell r="Y514">
            <v>141.20000000000022</v>
          </cell>
        </row>
        <row r="515">
          <cell r="U515">
            <v>1439</v>
          </cell>
          <cell r="Y515">
            <v>141.4000000000002</v>
          </cell>
        </row>
        <row r="516">
          <cell r="U516">
            <v>1440</v>
          </cell>
          <cell r="Y516">
            <v>141.60000000000019</v>
          </cell>
        </row>
        <row r="517">
          <cell r="U517">
            <v>1501</v>
          </cell>
          <cell r="Y517">
            <v>141.80000000000018</v>
          </cell>
        </row>
        <row r="518">
          <cell r="U518">
            <v>1502</v>
          </cell>
          <cell r="Y518">
            <v>142.00000000000017</v>
          </cell>
        </row>
        <row r="519">
          <cell r="U519">
            <v>1503</v>
          </cell>
          <cell r="Y519">
            <v>142.20000000000016</v>
          </cell>
        </row>
        <row r="520">
          <cell r="U520">
            <v>1504</v>
          </cell>
          <cell r="Y520">
            <v>142.40000000000015</v>
          </cell>
        </row>
        <row r="521">
          <cell r="U521">
            <v>1505</v>
          </cell>
          <cell r="Y521">
            <v>142.60000000000014</v>
          </cell>
        </row>
        <row r="522">
          <cell r="U522">
            <v>1506</v>
          </cell>
          <cell r="Y522">
            <v>142.80000000000013</v>
          </cell>
        </row>
        <row r="523">
          <cell r="U523">
            <v>1507</v>
          </cell>
          <cell r="Y523">
            <v>143.00000000000011</v>
          </cell>
        </row>
        <row r="524">
          <cell r="U524">
            <v>1508</v>
          </cell>
          <cell r="Y524">
            <v>143.2000000000001</v>
          </cell>
        </row>
        <row r="525">
          <cell r="U525">
            <v>1509</v>
          </cell>
          <cell r="Y525">
            <v>143.40000000000009</v>
          </cell>
        </row>
        <row r="526">
          <cell r="U526">
            <v>1510</v>
          </cell>
          <cell r="Y526">
            <v>143.60000000000008</v>
          </cell>
        </row>
        <row r="527">
          <cell r="U527">
            <v>1511</v>
          </cell>
          <cell r="Y527">
            <v>143.80000000000007</v>
          </cell>
        </row>
        <row r="528">
          <cell r="U528">
            <v>1512</v>
          </cell>
          <cell r="Y528">
            <v>144.00000000000006</v>
          </cell>
        </row>
        <row r="529">
          <cell r="U529">
            <v>1513</v>
          </cell>
          <cell r="Y529">
            <v>144.20000000000005</v>
          </cell>
        </row>
        <row r="530">
          <cell r="U530">
            <v>1514</v>
          </cell>
          <cell r="Y530">
            <v>144.40000000000003</v>
          </cell>
        </row>
        <row r="531">
          <cell r="U531">
            <v>1515</v>
          </cell>
          <cell r="Y531">
            <v>144.60000000000002</v>
          </cell>
        </row>
        <row r="532">
          <cell r="U532">
            <v>1516</v>
          </cell>
          <cell r="Y532">
            <v>144.80000000000001</v>
          </cell>
        </row>
        <row r="533">
          <cell r="U533">
            <v>1517</v>
          </cell>
          <cell r="Y533">
            <v>145</v>
          </cell>
        </row>
        <row r="534">
          <cell r="U534">
            <v>1518</v>
          </cell>
          <cell r="Y534">
            <v>145.19999999999999</v>
          </cell>
        </row>
        <row r="535">
          <cell r="U535">
            <v>1519</v>
          </cell>
          <cell r="Y535">
            <v>145.39999999999998</v>
          </cell>
        </row>
        <row r="536">
          <cell r="U536">
            <v>1520</v>
          </cell>
          <cell r="Y536">
            <v>145.59999999999997</v>
          </cell>
        </row>
        <row r="537">
          <cell r="U537">
            <v>1521</v>
          </cell>
          <cell r="Y537">
            <v>145.79999999999995</v>
          </cell>
        </row>
        <row r="538">
          <cell r="U538">
            <v>1522</v>
          </cell>
          <cell r="Y538">
            <v>145.99999999999994</v>
          </cell>
        </row>
        <row r="539">
          <cell r="U539">
            <v>1523</v>
          </cell>
          <cell r="Y539">
            <v>146.19999999999993</v>
          </cell>
        </row>
        <row r="540">
          <cell r="U540">
            <v>1524</v>
          </cell>
          <cell r="Y540">
            <v>146.39999999999992</v>
          </cell>
        </row>
        <row r="541">
          <cell r="U541">
            <v>1525</v>
          </cell>
          <cell r="Y541">
            <v>146.59999999999991</v>
          </cell>
        </row>
        <row r="542">
          <cell r="U542">
            <v>1526</v>
          </cell>
          <cell r="Y542">
            <v>146.7999999999999</v>
          </cell>
        </row>
        <row r="543">
          <cell r="U543">
            <v>1527</v>
          </cell>
          <cell r="Y543">
            <v>146.99999999999989</v>
          </cell>
        </row>
        <row r="544">
          <cell r="U544">
            <v>1528</v>
          </cell>
          <cell r="Y544">
            <v>147.19999999999987</v>
          </cell>
        </row>
        <row r="545">
          <cell r="U545">
            <v>1529</v>
          </cell>
          <cell r="Y545">
            <v>147.39999999999986</v>
          </cell>
        </row>
        <row r="546">
          <cell r="U546">
            <v>1530</v>
          </cell>
          <cell r="Y546">
            <v>147.59999999999985</v>
          </cell>
        </row>
        <row r="547">
          <cell r="U547">
            <v>1531</v>
          </cell>
          <cell r="Y547">
            <v>147.79999999999984</v>
          </cell>
        </row>
        <row r="548">
          <cell r="U548">
            <v>1532</v>
          </cell>
          <cell r="Y548">
            <v>147.99999999999983</v>
          </cell>
        </row>
        <row r="549">
          <cell r="U549">
            <v>1533</v>
          </cell>
          <cell r="Y549">
            <v>148.19999999999982</v>
          </cell>
        </row>
        <row r="550">
          <cell r="U550">
            <v>1534</v>
          </cell>
          <cell r="Y550">
            <v>148.39999999999981</v>
          </cell>
        </row>
        <row r="551">
          <cell r="U551">
            <v>1535</v>
          </cell>
          <cell r="Y551">
            <v>148.5999999999998</v>
          </cell>
        </row>
        <row r="552">
          <cell r="U552">
            <v>1536</v>
          </cell>
          <cell r="Y552">
            <v>148.79999999999978</v>
          </cell>
        </row>
        <row r="553">
          <cell r="U553">
            <v>1537</v>
          </cell>
          <cell r="Y553">
            <v>148.99999999999977</v>
          </cell>
        </row>
        <row r="554">
          <cell r="U554">
            <v>1538</v>
          </cell>
          <cell r="Y554">
            <v>149.19999999999976</v>
          </cell>
        </row>
        <row r="555">
          <cell r="U555">
            <v>1539</v>
          </cell>
          <cell r="Y555">
            <v>149.39999999999975</v>
          </cell>
        </row>
        <row r="556">
          <cell r="U556">
            <v>1540</v>
          </cell>
          <cell r="Y556">
            <v>149.59999999999974</v>
          </cell>
        </row>
        <row r="557">
          <cell r="U557">
            <v>1601</v>
          </cell>
          <cell r="Y557">
            <v>149.79999999999973</v>
          </cell>
        </row>
        <row r="558">
          <cell r="U558">
            <v>1602</v>
          </cell>
          <cell r="Y558">
            <v>149.99999999999972</v>
          </cell>
        </row>
        <row r="559">
          <cell r="U559">
            <v>1603</v>
          </cell>
          <cell r="Y559">
            <v>150.1999999999997</v>
          </cell>
        </row>
        <row r="560">
          <cell r="U560">
            <v>1604</v>
          </cell>
          <cell r="Y560">
            <v>150.39999999999969</v>
          </cell>
        </row>
        <row r="561">
          <cell r="U561">
            <v>1605</v>
          </cell>
          <cell r="Y561">
            <v>150.59999999999968</v>
          </cell>
        </row>
        <row r="562">
          <cell r="U562">
            <v>1606</v>
          </cell>
          <cell r="Y562">
            <v>150.79999999999967</v>
          </cell>
        </row>
        <row r="563">
          <cell r="U563">
            <v>1607</v>
          </cell>
          <cell r="Y563">
            <v>150.99999999999966</v>
          </cell>
        </row>
        <row r="564">
          <cell r="U564">
            <v>1608</v>
          </cell>
          <cell r="Y564">
            <v>151.19999999999965</v>
          </cell>
        </row>
        <row r="565">
          <cell r="U565">
            <v>1609</v>
          </cell>
          <cell r="Y565">
            <v>151.39999999999964</v>
          </cell>
        </row>
        <row r="566">
          <cell r="U566">
            <v>1610</v>
          </cell>
          <cell r="Y566">
            <v>151.59999999999962</v>
          </cell>
        </row>
        <row r="567">
          <cell r="U567">
            <v>1611</v>
          </cell>
          <cell r="Y567">
            <v>151.79999999999961</v>
          </cell>
        </row>
        <row r="568">
          <cell r="U568">
            <v>1612</v>
          </cell>
          <cell r="Y568">
            <v>151.9999999999996</v>
          </cell>
        </row>
        <row r="569">
          <cell r="U569">
            <v>1613</v>
          </cell>
          <cell r="Y569">
            <v>152.19999999999959</v>
          </cell>
        </row>
        <row r="570">
          <cell r="U570">
            <v>1614</v>
          </cell>
          <cell r="Y570">
            <v>152.39999999999958</v>
          </cell>
        </row>
        <row r="571">
          <cell r="U571">
            <v>1615</v>
          </cell>
          <cell r="Y571">
            <v>152.59999999999957</v>
          </cell>
        </row>
        <row r="572">
          <cell r="U572">
            <v>1616</v>
          </cell>
          <cell r="Y572">
            <v>152.79999999999956</v>
          </cell>
        </row>
        <row r="573">
          <cell r="U573">
            <v>1617</v>
          </cell>
          <cell r="Y573">
            <v>152.99999999999955</v>
          </cell>
        </row>
        <row r="574">
          <cell r="U574">
            <v>1618</v>
          </cell>
          <cell r="Y574">
            <v>153.19999999999953</v>
          </cell>
        </row>
        <row r="575">
          <cell r="U575">
            <v>1619</v>
          </cell>
          <cell r="Y575">
            <v>153.39999999999952</v>
          </cell>
        </row>
        <row r="576">
          <cell r="U576">
            <v>1620</v>
          </cell>
          <cell r="Y576">
            <v>153.59999999999951</v>
          </cell>
        </row>
        <row r="577">
          <cell r="U577">
            <v>1621</v>
          </cell>
          <cell r="Y577">
            <v>153.7999999999995</v>
          </cell>
        </row>
        <row r="578">
          <cell r="U578">
            <v>1622</v>
          </cell>
          <cell r="Y578">
            <v>153.99999999999949</v>
          </cell>
        </row>
        <row r="579">
          <cell r="U579">
            <v>1623</v>
          </cell>
          <cell r="Y579">
            <v>154.19999999999948</v>
          </cell>
        </row>
        <row r="580">
          <cell r="U580">
            <v>1624</v>
          </cell>
          <cell r="Y580">
            <v>154.39999999999947</v>
          </cell>
        </row>
        <row r="581">
          <cell r="U581">
            <v>1625</v>
          </cell>
          <cell r="Y581">
            <v>154.59999999999945</v>
          </cell>
        </row>
        <row r="582">
          <cell r="U582">
            <v>1626</v>
          </cell>
          <cell r="Y582">
            <v>154.79999999999944</v>
          </cell>
        </row>
        <row r="583">
          <cell r="U583">
            <v>1627</v>
          </cell>
          <cell r="Y583">
            <v>154.99999999999943</v>
          </cell>
        </row>
        <row r="584">
          <cell r="U584">
            <v>1628</v>
          </cell>
          <cell r="Y584">
            <v>155.19999999999942</v>
          </cell>
        </row>
        <row r="585">
          <cell r="U585">
            <v>1629</v>
          </cell>
          <cell r="Y585">
            <v>155.39999999999941</v>
          </cell>
        </row>
        <row r="586">
          <cell r="U586">
            <v>1630</v>
          </cell>
          <cell r="Y586">
            <v>155.5999999999994</v>
          </cell>
        </row>
        <row r="587">
          <cell r="U587">
            <v>1631</v>
          </cell>
          <cell r="Y587">
            <v>155.79999999999939</v>
          </cell>
        </row>
        <row r="588">
          <cell r="U588">
            <v>1632</v>
          </cell>
          <cell r="Y588">
            <v>155.99999999999937</v>
          </cell>
        </row>
        <row r="589">
          <cell r="U589">
            <v>1633</v>
          </cell>
          <cell r="Y589">
            <v>156.19999999999936</v>
          </cell>
        </row>
        <row r="590">
          <cell r="U590">
            <v>1634</v>
          </cell>
          <cell r="Y590">
            <v>156.39999999999935</v>
          </cell>
        </row>
        <row r="591">
          <cell r="U591">
            <v>1635</v>
          </cell>
          <cell r="Y591">
            <v>156.59999999999934</v>
          </cell>
        </row>
        <row r="592">
          <cell r="U592">
            <v>1636</v>
          </cell>
          <cell r="Y592">
            <v>156.79999999999933</v>
          </cell>
        </row>
        <row r="593">
          <cell r="U593">
            <v>1637</v>
          </cell>
          <cell r="Y593">
            <v>156.99999999999932</v>
          </cell>
        </row>
        <row r="594">
          <cell r="U594">
            <v>1638</v>
          </cell>
          <cell r="Y594">
            <v>157.19999999999931</v>
          </cell>
        </row>
        <row r="595">
          <cell r="U595">
            <v>1639</v>
          </cell>
          <cell r="Y595">
            <v>157.3999999999993</v>
          </cell>
        </row>
        <row r="596">
          <cell r="U596">
            <v>1640</v>
          </cell>
          <cell r="Y596">
            <v>157.59999999999928</v>
          </cell>
        </row>
        <row r="597">
          <cell r="U597">
            <v>1701</v>
          </cell>
          <cell r="Y597">
            <v>157.79999999999927</v>
          </cell>
        </row>
        <row r="598">
          <cell r="U598">
            <v>1702</v>
          </cell>
          <cell r="Y598">
            <v>157.99999999999926</v>
          </cell>
        </row>
        <row r="599">
          <cell r="U599">
            <v>1703</v>
          </cell>
          <cell r="Y599">
            <v>158.19999999999925</v>
          </cell>
        </row>
        <row r="600">
          <cell r="U600">
            <v>1704</v>
          </cell>
          <cell r="Y600">
            <v>158.39999999999924</v>
          </cell>
        </row>
        <row r="601">
          <cell r="U601">
            <v>1705</v>
          </cell>
          <cell r="Y601">
            <v>158.59999999999923</v>
          </cell>
        </row>
        <row r="602">
          <cell r="U602">
            <v>1706</v>
          </cell>
          <cell r="Y602">
            <v>158.79999999999922</v>
          </cell>
        </row>
        <row r="603">
          <cell r="U603">
            <v>1707</v>
          </cell>
          <cell r="Y603">
            <v>158.9999999999992</v>
          </cell>
        </row>
        <row r="604">
          <cell r="U604">
            <v>1708</v>
          </cell>
          <cell r="Y604">
            <v>159.19999999999919</v>
          </cell>
        </row>
        <row r="605">
          <cell r="U605">
            <v>1709</v>
          </cell>
          <cell r="Y605">
            <v>159.39999999999918</v>
          </cell>
        </row>
        <row r="606">
          <cell r="U606">
            <v>1710</v>
          </cell>
          <cell r="Y606">
            <v>159.59999999999917</v>
          </cell>
        </row>
        <row r="607">
          <cell r="U607">
            <v>1711</v>
          </cell>
          <cell r="Y607">
            <v>159.79999999999916</v>
          </cell>
        </row>
        <row r="608">
          <cell r="U608">
            <v>1712</v>
          </cell>
          <cell r="Y608">
            <v>159.99999999999915</v>
          </cell>
        </row>
        <row r="609">
          <cell r="U609">
            <v>1713</v>
          </cell>
          <cell r="Y609">
            <v>160.19999999999914</v>
          </cell>
        </row>
        <row r="610">
          <cell r="U610">
            <v>1714</v>
          </cell>
          <cell r="Y610">
            <v>160.39999999999912</v>
          </cell>
        </row>
        <row r="611">
          <cell r="U611">
            <v>1715</v>
          </cell>
          <cell r="Y611">
            <v>160.59999999999911</v>
          </cell>
        </row>
        <row r="612">
          <cell r="U612">
            <v>1716</v>
          </cell>
          <cell r="Y612">
            <v>160.7999999999991</v>
          </cell>
        </row>
        <row r="613">
          <cell r="U613">
            <v>1717</v>
          </cell>
          <cell r="Y613">
            <v>160.99999999999909</v>
          </cell>
        </row>
        <row r="614">
          <cell r="U614">
            <v>1718</v>
          </cell>
          <cell r="Y614">
            <v>161.19999999999908</v>
          </cell>
        </row>
        <row r="615">
          <cell r="U615">
            <v>1719</v>
          </cell>
          <cell r="Y615">
            <v>161.39999999999907</v>
          </cell>
        </row>
        <row r="616">
          <cell r="U616">
            <v>1720</v>
          </cell>
          <cell r="Y616">
            <v>161.59999999999906</v>
          </cell>
        </row>
        <row r="617">
          <cell r="U617">
            <v>1721</v>
          </cell>
          <cell r="Y617">
            <v>161.79999999999905</v>
          </cell>
        </row>
        <row r="618">
          <cell r="U618">
            <v>1722</v>
          </cell>
          <cell r="Y618">
            <v>161.99999999999903</v>
          </cell>
        </row>
        <row r="619">
          <cell r="U619">
            <v>1723</v>
          </cell>
          <cell r="Y619">
            <v>162.19999999999902</v>
          </cell>
        </row>
        <row r="620">
          <cell r="U620">
            <v>1724</v>
          </cell>
          <cell r="Y620">
            <v>162.39999999999901</v>
          </cell>
        </row>
        <row r="621">
          <cell r="U621">
            <v>1725</v>
          </cell>
          <cell r="Y621">
            <v>162.599999999999</v>
          </cell>
        </row>
        <row r="622">
          <cell r="U622">
            <v>1726</v>
          </cell>
          <cell r="Y622">
            <v>162.79999999999899</v>
          </cell>
        </row>
        <row r="623">
          <cell r="U623">
            <v>1727</v>
          </cell>
          <cell r="Y623">
            <v>162.99999999999898</v>
          </cell>
        </row>
        <row r="624">
          <cell r="U624">
            <v>1728</v>
          </cell>
          <cell r="Y624">
            <v>163.19999999999897</v>
          </cell>
        </row>
        <row r="625">
          <cell r="U625">
            <v>1729</v>
          </cell>
          <cell r="Y625">
            <v>163.39999999999895</v>
          </cell>
        </row>
        <row r="626">
          <cell r="U626">
            <v>1730</v>
          </cell>
          <cell r="Y626">
            <v>163.59999999999894</v>
          </cell>
        </row>
        <row r="627">
          <cell r="U627">
            <v>1731</v>
          </cell>
          <cell r="Y627">
            <v>163.79999999999893</v>
          </cell>
        </row>
        <row r="628">
          <cell r="U628">
            <v>1732</v>
          </cell>
          <cell r="Y628">
            <v>163.99999999999892</v>
          </cell>
        </row>
        <row r="629">
          <cell r="U629">
            <v>1733</v>
          </cell>
          <cell r="Y629">
            <v>164.19999999999891</v>
          </cell>
        </row>
        <row r="630">
          <cell r="U630">
            <v>1734</v>
          </cell>
          <cell r="Y630">
            <v>164.3999999999989</v>
          </cell>
        </row>
        <row r="631">
          <cell r="U631">
            <v>1735</v>
          </cell>
          <cell r="Y631">
            <v>164.59999999999889</v>
          </cell>
        </row>
        <row r="632">
          <cell r="U632">
            <v>1736</v>
          </cell>
          <cell r="Y632">
            <v>164.79999999999887</v>
          </cell>
        </row>
        <row r="633">
          <cell r="U633">
            <v>1737</v>
          </cell>
          <cell r="Y633">
            <v>164.99999999999886</v>
          </cell>
        </row>
        <row r="634">
          <cell r="U634">
            <v>1738</v>
          </cell>
          <cell r="Y634">
            <v>165.19999999999885</v>
          </cell>
        </row>
        <row r="635">
          <cell r="U635">
            <v>1739</v>
          </cell>
          <cell r="Y635">
            <v>165.39999999999884</v>
          </cell>
        </row>
        <row r="636">
          <cell r="U636">
            <v>1740</v>
          </cell>
          <cell r="Y636">
            <v>165.59999999999883</v>
          </cell>
        </row>
        <row r="637">
          <cell r="U637">
            <v>1801</v>
          </cell>
          <cell r="Y637">
            <v>165.79999999999882</v>
          </cell>
        </row>
        <row r="638">
          <cell r="U638">
            <v>1802</v>
          </cell>
          <cell r="Y638">
            <v>165.99999999999881</v>
          </cell>
        </row>
        <row r="639">
          <cell r="U639">
            <v>1803</v>
          </cell>
          <cell r="Y639">
            <v>166.19999999999879</v>
          </cell>
        </row>
        <row r="640">
          <cell r="U640">
            <v>1804</v>
          </cell>
          <cell r="Y640">
            <v>166.39999999999878</v>
          </cell>
        </row>
        <row r="641">
          <cell r="U641">
            <v>1805</v>
          </cell>
          <cell r="Y641">
            <v>166.59999999999877</v>
          </cell>
        </row>
        <row r="642">
          <cell r="U642">
            <v>1806</v>
          </cell>
          <cell r="Y642">
            <v>166.79999999999876</v>
          </cell>
        </row>
        <row r="643">
          <cell r="U643">
            <v>1807</v>
          </cell>
          <cell r="Y643">
            <v>166.99999999999875</v>
          </cell>
        </row>
        <row r="644">
          <cell r="U644">
            <v>1808</v>
          </cell>
          <cell r="Y644">
            <v>167.19999999999874</v>
          </cell>
        </row>
        <row r="645">
          <cell r="U645">
            <v>1809</v>
          </cell>
          <cell r="Y645">
            <v>167.39999999999873</v>
          </cell>
        </row>
        <row r="646">
          <cell r="U646">
            <v>1810</v>
          </cell>
          <cell r="Y646">
            <v>167.59999999999872</v>
          </cell>
        </row>
        <row r="647">
          <cell r="U647">
            <v>1811</v>
          </cell>
          <cell r="Y647">
            <v>167.7999999999987</v>
          </cell>
        </row>
        <row r="648">
          <cell r="U648">
            <v>1812</v>
          </cell>
          <cell r="Y648">
            <v>167.99999999999869</v>
          </cell>
        </row>
        <row r="649">
          <cell r="U649">
            <v>1813</v>
          </cell>
          <cell r="Y649">
            <v>168.19999999999868</v>
          </cell>
        </row>
        <row r="650">
          <cell r="U650">
            <v>1814</v>
          </cell>
          <cell r="Y650">
            <v>168.39999999999867</v>
          </cell>
        </row>
        <row r="651">
          <cell r="U651">
            <v>1815</v>
          </cell>
          <cell r="Y651">
            <v>168.59999999999866</v>
          </cell>
        </row>
        <row r="652">
          <cell r="U652">
            <v>1816</v>
          </cell>
          <cell r="Y652">
            <v>168.79999999999865</v>
          </cell>
        </row>
        <row r="653">
          <cell r="U653">
            <v>1817</v>
          </cell>
          <cell r="Y653">
            <v>168.99999999999864</v>
          </cell>
        </row>
        <row r="654">
          <cell r="U654">
            <v>1818</v>
          </cell>
          <cell r="Y654">
            <v>169.19999999999862</v>
          </cell>
        </row>
        <row r="655">
          <cell r="U655">
            <v>1819</v>
          </cell>
          <cell r="Y655">
            <v>169.39999999999861</v>
          </cell>
        </row>
        <row r="656">
          <cell r="U656">
            <v>1820</v>
          </cell>
          <cell r="Y656">
            <v>169.5999999999986</v>
          </cell>
        </row>
        <row r="657">
          <cell r="U657">
            <v>1821</v>
          </cell>
          <cell r="Y657">
            <v>169.79999999999859</v>
          </cell>
        </row>
        <row r="658">
          <cell r="U658">
            <v>1822</v>
          </cell>
          <cell r="Y658">
            <v>169.99999999999858</v>
          </cell>
        </row>
        <row r="659">
          <cell r="U659">
            <v>1823</v>
          </cell>
          <cell r="Y659">
            <v>170.19999999999857</v>
          </cell>
        </row>
        <row r="660">
          <cell r="U660">
            <v>1824</v>
          </cell>
          <cell r="Y660">
            <v>170.39999999999856</v>
          </cell>
        </row>
        <row r="661">
          <cell r="U661">
            <v>1825</v>
          </cell>
          <cell r="Y661">
            <v>170.59999999999854</v>
          </cell>
        </row>
        <row r="662">
          <cell r="U662">
            <v>1826</v>
          </cell>
          <cell r="Y662">
            <v>170.79999999999853</v>
          </cell>
        </row>
        <row r="663">
          <cell r="U663">
            <v>1827</v>
          </cell>
          <cell r="Y663">
            <v>170.99999999999852</v>
          </cell>
        </row>
        <row r="664">
          <cell r="U664">
            <v>1828</v>
          </cell>
          <cell r="Y664">
            <v>171.19999999999851</v>
          </cell>
        </row>
        <row r="665">
          <cell r="U665">
            <v>1829</v>
          </cell>
          <cell r="Y665">
            <v>171.3999999999985</v>
          </cell>
        </row>
        <row r="666">
          <cell r="U666">
            <v>1830</v>
          </cell>
          <cell r="Y666">
            <v>171.59999999999849</v>
          </cell>
        </row>
        <row r="667">
          <cell r="U667">
            <v>1831</v>
          </cell>
          <cell r="Y667">
            <v>171.79999999999848</v>
          </cell>
        </row>
        <row r="668">
          <cell r="U668">
            <v>1832</v>
          </cell>
          <cell r="Y668">
            <v>171.99999999999847</v>
          </cell>
        </row>
        <row r="669">
          <cell r="U669">
            <v>1833</v>
          </cell>
          <cell r="Y669">
            <v>172.19999999999845</v>
          </cell>
        </row>
        <row r="670">
          <cell r="U670">
            <v>1834</v>
          </cell>
          <cell r="Y670">
            <v>172.39999999999844</v>
          </cell>
        </row>
        <row r="671">
          <cell r="U671">
            <v>1835</v>
          </cell>
          <cell r="Y671">
            <v>172.59999999999843</v>
          </cell>
        </row>
        <row r="672">
          <cell r="U672">
            <v>1836</v>
          </cell>
          <cell r="Y672">
            <v>172.79999999999842</v>
          </cell>
        </row>
        <row r="673">
          <cell r="U673">
            <v>1837</v>
          </cell>
          <cell r="Y673">
            <v>172.99999999999841</v>
          </cell>
        </row>
        <row r="674">
          <cell r="U674">
            <v>1838</v>
          </cell>
          <cell r="Y674">
            <v>173.1999999999984</v>
          </cell>
        </row>
        <row r="675">
          <cell r="U675">
            <v>1839</v>
          </cell>
          <cell r="Y675">
            <v>173.39999999999839</v>
          </cell>
        </row>
        <row r="676">
          <cell r="U676">
            <v>1840</v>
          </cell>
          <cell r="Y676">
            <v>173.59999999999837</v>
          </cell>
        </row>
        <row r="677">
          <cell r="U677">
            <v>1901</v>
          </cell>
          <cell r="Y677">
            <v>173.79999999999836</v>
          </cell>
        </row>
        <row r="678">
          <cell r="U678">
            <v>1902</v>
          </cell>
          <cell r="Y678">
            <v>173.99999999999835</v>
          </cell>
        </row>
        <row r="679">
          <cell r="U679">
            <v>1903</v>
          </cell>
          <cell r="Y679">
            <v>174.19999999999834</v>
          </cell>
        </row>
        <row r="680">
          <cell r="U680">
            <v>1904</v>
          </cell>
          <cell r="Y680">
            <v>174.39999999999833</v>
          </cell>
        </row>
        <row r="681">
          <cell r="U681">
            <v>1905</v>
          </cell>
          <cell r="Y681">
            <v>174.59999999999832</v>
          </cell>
        </row>
        <row r="682">
          <cell r="U682">
            <v>1906</v>
          </cell>
          <cell r="Y682">
            <v>174.79999999999831</v>
          </cell>
        </row>
        <row r="683">
          <cell r="U683">
            <v>1907</v>
          </cell>
          <cell r="Y683">
            <v>174.99999999999829</v>
          </cell>
        </row>
        <row r="684">
          <cell r="U684">
            <v>1908</v>
          </cell>
          <cell r="Y684">
            <v>175.19999999999828</v>
          </cell>
        </row>
        <row r="685">
          <cell r="U685">
            <v>1909</v>
          </cell>
          <cell r="Y685">
            <v>175.39999999999827</v>
          </cell>
        </row>
        <row r="686">
          <cell r="U686">
            <v>1910</v>
          </cell>
          <cell r="Y686">
            <v>175.59999999999826</v>
          </cell>
        </row>
        <row r="687">
          <cell r="U687">
            <v>1911</v>
          </cell>
          <cell r="Y687">
            <v>175.79999999999825</v>
          </cell>
        </row>
        <row r="688">
          <cell r="U688">
            <v>1912</v>
          </cell>
          <cell r="Y688">
            <v>175.99999999999824</v>
          </cell>
        </row>
        <row r="689">
          <cell r="U689">
            <v>1913</v>
          </cell>
          <cell r="Y689">
            <v>176.19999999999823</v>
          </cell>
        </row>
        <row r="690">
          <cell r="U690">
            <v>1914</v>
          </cell>
          <cell r="Y690">
            <v>176.39999999999822</v>
          </cell>
        </row>
        <row r="691">
          <cell r="U691">
            <v>1915</v>
          </cell>
          <cell r="Y691">
            <v>176.5999999999982</v>
          </cell>
        </row>
        <row r="692">
          <cell r="U692">
            <v>1916</v>
          </cell>
          <cell r="Y692">
            <v>176.79999999999819</v>
          </cell>
        </row>
        <row r="693">
          <cell r="U693">
            <v>1917</v>
          </cell>
          <cell r="Y693">
            <v>176.99999999999818</v>
          </cell>
        </row>
        <row r="694">
          <cell r="U694">
            <v>1918</v>
          </cell>
          <cell r="Y694">
            <v>177.19999999999817</v>
          </cell>
        </row>
        <row r="695">
          <cell r="U695">
            <v>1919</v>
          </cell>
          <cell r="Y695">
            <v>177.39999999999816</v>
          </cell>
        </row>
        <row r="696">
          <cell r="U696">
            <v>1920</v>
          </cell>
          <cell r="Y696">
            <v>177.59999999999815</v>
          </cell>
        </row>
        <row r="697">
          <cell r="U697">
            <v>1921</v>
          </cell>
          <cell r="Y697">
            <v>177.79999999999814</v>
          </cell>
        </row>
        <row r="698">
          <cell r="U698">
            <v>1922</v>
          </cell>
          <cell r="Y698">
            <v>177.99999999999812</v>
          </cell>
        </row>
        <row r="699">
          <cell r="U699">
            <v>1923</v>
          </cell>
          <cell r="Y699">
            <v>178.19999999999811</v>
          </cell>
        </row>
        <row r="700">
          <cell r="U700">
            <v>1924</v>
          </cell>
          <cell r="Y700">
            <v>178.3999999999981</v>
          </cell>
        </row>
        <row r="701">
          <cell r="U701">
            <v>1925</v>
          </cell>
          <cell r="Y701">
            <v>178.59999999999809</v>
          </cell>
        </row>
        <row r="702">
          <cell r="U702">
            <v>1926</v>
          </cell>
          <cell r="Y702">
            <v>178.79999999999808</v>
          </cell>
        </row>
        <row r="703">
          <cell r="U703">
            <v>1927</v>
          </cell>
          <cell r="Y703">
            <v>178.99999999999807</v>
          </cell>
        </row>
        <row r="704">
          <cell r="U704">
            <v>1928</v>
          </cell>
          <cell r="Y704">
            <v>179.19999999999806</v>
          </cell>
        </row>
        <row r="705">
          <cell r="U705">
            <v>1929</v>
          </cell>
          <cell r="Y705">
            <v>179.39999999999804</v>
          </cell>
        </row>
        <row r="706">
          <cell r="U706">
            <v>1930</v>
          </cell>
          <cell r="Y706">
            <v>179.59999999999803</v>
          </cell>
        </row>
        <row r="707">
          <cell r="U707">
            <v>1931</v>
          </cell>
          <cell r="Y707">
            <v>179.79999999999802</v>
          </cell>
        </row>
        <row r="708">
          <cell r="U708">
            <v>1932</v>
          </cell>
          <cell r="Y708">
            <v>179.99999999999801</v>
          </cell>
        </row>
        <row r="709">
          <cell r="U709">
            <v>1933</v>
          </cell>
          <cell r="Y709">
            <v>180.199999999998</v>
          </cell>
        </row>
        <row r="710">
          <cell r="U710">
            <v>1934</v>
          </cell>
          <cell r="Y710">
            <v>180.39999999999799</v>
          </cell>
        </row>
        <row r="711">
          <cell r="U711">
            <v>1935</v>
          </cell>
          <cell r="Y711">
            <v>180.59999999999798</v>
          </cell>
        </row>
        <row r="712">
          <cell r="U712">
            <v>1936</v>
          </cell>
          <cell r="Y712">
            <v>180.79999999999797</v>
          </cell>
        </row>
        <row r="713">
          <cell r="U713">
            <v>1937</v>
          </cell>
          <cell r="Y713">
            <v>180.99999999999795</v>
          </cell>
        </row>
        <row r="714">
          <cell r="U714">
            <v>1938</v>
          </cell>
          <cell r="Y714">
            <v>181.19999999999794</v>
          </cell>
        </row>
        <row r="715">
          <cell r="U715">
            <v>1939</v>
          </cell>
          <cell r="Y715">
            <v>181.39999999999793</v>
          </cell>
        </row>
        <row r="716">
          <cell r="U716">
            <v>1940</v>
          </cell>
          <cell r="Y716">
            <v>181.59999999999792</v>
          </cell>
        </row>
        <row r="717">
          <cell r="U717">
            <v>2001</v>
          </cell>
          <cell r="Y717">
            <v>181.79999999999791</v>
          </cell>
        </row>
        <row r="718">
          <cell r="U718">
            <v>2002</v>
          </cell>
          <cell r="Y718">
            <v>181.9999999999979</v>
          </cell>
        </row>
        <row r="719">
          <cell r="U719">
            <v>2003</v>
          </cell>
          <cell r="Y719">
            <v>182.19999999999789</v>
          </cell>
        </row>
        <row r="720">
          <cell r="U720">
            <v>2004</v>
          </cell>
          <cell r="Y720">
            <v>182.39999999999787</v>
          </cell>
        </row>
        <row r="721">
          <cell r="U721">
            <v>2005</v>
          </cell>
          <cell r="Y721">
            <v>182.59999999999786</v>
          </cell>
        </row>
        <row r="722">
          <cell r="U722">
            <v>2006</v>
          </cell>
          <cell r="Y722">
            <v>182.79999999999785</v>
          </cell>
        </row>
        <row r="723">
          <cell r="U723">
            <v>2007</v>
          </cell>
          <cell r="Y723">
            <v>182.99999999999784</v>
          </cell>
        </row>
        <row r="724">
          <cell r="U724">
            <v>2008</v>
          </cell>
          <cell r="Y724">
            <v>183.19999999999783</v>
          </cell>
        </row>
        <row r="725">
          <cell r="U725">
            <v>2009</v>
          </cell>
          <cell r="Y725">
            <v>183.39999999999782</v>
          </cell>
        </row>
        <row r="726">
          <cell r="U726">
            <v>2010</v>
          </cell>
          <cell r="Y726">
            <v>183.59999999999781</v>
          </cell>
        </row>
        <row r="727">
          <cell r="U727">
            <v>2011</v>
          </cell>
          <cell r="Y727">
            <v>183.79999999999779</v>
          </cell>
        </row>
        <row r="728">
          <cell r="U728">
            <v>2012</v>
          </cell>
          <cell r="Y728">
            <v>183.99999999999778</v>
          </cell>
        </row>
        <row r="729">
          <cell r="U729">
            <v>2013</v>
          </cell>
          <cell r="Y729">
            <v>184.19999999999777</v>
          </cell>
        </row>
        <row r="730">
          <cell r="U730">
            <v>2014</v>
          </cell>
          <cell r="Y730">
            <v>184.39999999999776</v>
          </cell>
        </row>
        <row r="731">
          <cell r="U731">
            <v>2015</v>
          </cell>
          <cell r="Y731">
            <v>184.59999999999775</v>
          </cell>
        </row>
        <row r="732">
          <cell r="U732">
            <v>2016</v>
          </cell>
          <cell r="Y732">
            <v>184.79999999999774</v>
          </cell>
        </row>
        <row r="733">
          <cell r="U733">
            <v>2017</v>
          </cell>
          <cell r="Y733">
            <v>184.99999999999773</v>
          </cell>
        </row>
        <row r="734">
          <cell r="U734">
            <v>2018</v>
          </cell>
          <cell r="Y734">
            <v>185.19999999999771</v>
          </cell>
        </row>
        <row r="735">
          <cell r="U735">
            <v>2019</v>
          </cell>
          <cell r="Y735">
            <v>185.3999999999977</v>
          </cell>
        </row>
        <row r="736">
          <cell r="U736">
            <v>2020</v>
          </cell>
          <cell r="Y736">
            <v>185.59999999999769</v>
          </cell>
        </row>
        <row r="737">
          <cell r="U737">
            <v>2021</v>
          </cell>
          <cell r="Y737">
            <v>185.79999999999768</v>
          </cell>
        </row>
        <row r="738">
          <cell r="U738">
            <v>2022</v>
          </cell>
          <cell r="Y738">
            <v>185.99999999999767</v>
          </cell>
        </row>
        <row r="739">
          <cell r="U739">
            <v>2023</v>
          </cell>
          <cell r="Y739">
            <v>186.19999999999766</v>
          </cell>
        </row>
        <row r="740">
          <cell r="U740">
            <v>2024</v>
          </cell>
          <cell r="Y740">
            <v>186.39999999999765</v>
          </cell>
        </row>
        <row r="741">
          <cell r="U741">
            <v>2025</v>
          </cell>
          <cell r="Y741">
            <v>186.59999999999764</v>
          </cell>
        </row>
        <row r="742">
          <cell r="U742">
            <v>2026</v>
          </cell>
          <cell r="Y742">
            <v>186.79999999999762</v>
          </cell>
        </row>
        <row r="743">
          <cell r="U743">
            <v>2027</v>
          </cell>
          <cell r="Y743">
            <v>186.99999999999761</v>
          </cell>
        </row>
        <row r="744">
          <cell r="U744">
            <v>2028</v>
          </cell>
          <cell r="Y744">
            <v>187.1999999999976</v>
          </cell>
        </row>
        <row r="745">
          <cell r="U745">
            <v>2029</v>
          </cell>
          <cell r="Y745">
            <v>187.39999999999759</v>
          </cell>
        </row>
        <row r="746">
          <cell r="U746">
            <v>2030</v>
          </cell>
          <cell r="Y746">
            <v>187.59999999999758</v>
          </cell>
        </row>
        <row r="747">
          <cell r="U747">
            <v>2031</v>
          </cell>
          <cell r="Y747">
            <v>187.79999999999757</v>
          </cell>
        </row>
        <row r="748">
          <cell r="U748">
            <v>2032</v>
          </cell>
          <cell r="Y748">
            <v>187.99999999999756</v>
          </cell>
        </row>
        <row r="749">
          <cell r="U749">
            <v>2033</v>
          </cell>
          <cell r="Y749">
            <v>188.19999999999754</v>
          </cell>
        </row>
        <row r="750">
          <cell r="U750">
            <v>2034</v>
          </cell>
          <cell r="Y750">
            <v>188.39999999999753</v>
          </cell>
        </row>
        <row r="751">
          <cell r="U751">
            <v>2035</v>
          </cell>
          <cell r="Y751">
            <v>188.59999999999752</v>
          </cell>
        </row>
        <row r="752">
          <cell r="U752">
            <v>2036</v>
          </cell>
          <cell r="Y752">
            <v>188.79999999999751</v>
          </cell>
        </row>
        <row r="753">
          <cell r="U753">
            <v>2037</v>
          </cell>
          <cell r="Y753">
            <v>188.9999999999975</v>
          </cell>
        </row>
        <row r="754">
          <cell r="U754">
            <v>2038</v>
          </cell>
          <cell r="Y754">
            <v>189.19999999999749</v>
          </cell>
        </row>
        <row r="755">
          <cell r="U755">
            <v>2039</v>
          </cell>
          <cell r="Y755">
            <v>189.39999999999748</v>
          </cell>
        </row>
        <row r="756">
          <cell r="U756">
            <v>2040</v>
          </cell>
          <cell r="Y756">
            <v>189.59999999999746</v>
          </cell>
        </row>
        <row r="757">
          <cell r="U757">
            <v>2041</v>
          </cell>
          <cell r="Y757">
            <v>189.79999999999745</v>
          </cell>
        </row>
        <row r="758">
          <cell r="U758">
            <v>2042</v>
          </cell>
          <cell r="Y758">
            <v>189.99999999999744</v>
          </cell>
        </row>
        <row r="759">
          <cell r="U759">
            <v>2043</v>
          </cell>
          <cell r="Y759">
            <v>190.19999999999743</v>
          </cell>
        </row>
        <row r="760">
          <cell r="U760">
            <v>2044</v>
          </cell>
          <cell r="Y760">
            <v>190.39999999999742</v>
          </cell>
        </row>
        <row r="761">
          <cell r="U761">
            <v>2045</v>
          </cell>
          <cell r="Y761">
            <v>190.59999999999741</v>
          </cell>
        </row>
        <row r="762">
          <cell r="U762">
            <v>2046</v>
          </cell>
          <cell r="Y762">
            <v>190.7999999999974</v>
          </cell>
        </row>
        <row r="763">
          <cell r="U763">
            <v>2047</v>
          </cell>
          <cell r="Y763">
            <v>190.99999999999739</v>
          </cell>
        </row>
        <row r="764">
          <cell r="U764">
            <v>2048</v>
          </cell>
          <cell r="Y764">
            <v>191.19999999999737</v>
          </cell>
        </row>
        <row r="765">
          <cell r="U765">
            <v>2049</v>
          </cell>
          <cell r="Y765">
            <v>191.39999999999736</v>
          </cell>
        </row>
        <row r="766">
          <cell r="U766">
            <v>2050</v>
          </cell>
          <cell r="Y766">
            <v>191.59999999999735</v>
          </cell>
        </row>
        <row r="767">
          <cell r="U767">
            <v>2051</v>
          </cell>
          <cell r="Y767">
            <v>191.79999999999734</v>
          </cell>
        </row>
        <row r="768">
          <cell r="U768">
            <v>2052</v>
          </cell>
          <cell r="Y768">
            <v>191.99999999999733</v>
          </cell>
        </row>
        <row r="769">
          <cell r="U769">
            <v>2053</v>
          </cell>
          <cell r="Y769">
            <v>192.19999999999732</v>
          </cell>
        </row>
        <row r="770">
          <cell r="U770">
            <v>2054</v>
          </cell>
          <cell r="Y770">
            <v>192.39999999999731</v>
          </cell>
        </row>
        <row r="771">
          <cell r="U771">
            <v>2055</v>
          </cell>
          <cell r="Y771">
            <v>192.59999999999729</v>
          </cell>
        </row>
        <row r="772">
          <cell r="U772">
            <v>2056</v>
          </cell>
          <cell r="Y772">
            <v>192.79999999999728</v>
          </cell>
        </row>
        <row r="773">
          <cell r="U773">
            <v>2057</v>
          </cell>
          <cell r="Y773">
            <v>192.99999999999727</v>
          </cell>
        </row>
        <row r="774">
          <cell r="U774">
            <v>2058</v>
          </cell>
          <cell r="Y774">
            <v>193.19999999999726</v>
          </cell>
        </row>
        <row r="775">
          <cell r="U775">
            <v>2059</v>
          </cell>
          <cell r="Y775">
            <v>193.39999999999725</v>
          </cell>
        </row>
        <row r="776">
          <cell r="U776">
            <v>2060</v>
          </cell>
          <cell r="Y776">
            <v>193.59999999999724</v>
          </cell>
        </row>
        <row r="777">
          <cell r="U777">
            <v>2101</v>
          </cell>
          <cell r="Y777">
            <v>193.79999999999723</v>
          </cell>
        </row>
        <row r="778">
          <cell r="U778">
            <v>2102</v>
          </cell>
          <cell r="Y778">
            <v>193.99999999999721</v>
          </cell>
        </row>
        <row r="779">
          <cell r="U779">
            <v>2103</v>
          </cell>
          <cell r="Y779">
            <v>194.1999999999972</v>
          </cell>
        </row>
        <row r="780">
          <cell r="U780">
            <v>2104</v>
          </cell>
          <cell r="Y780">
            <v>194.39999999999719</v>
          </cell>
        </row>
        <row r="781">
          <cell r="U781">
            <v>2105</v>
          </cell>
          <cell r="Y781">
            <v>194.59999999999718</v>
          </cell>
        </row>
        <row r="782">
          <cell r="U782">
            <v>2106</v>
          </cell>
          <cell r="Y782">
            <v>194.79999999999717</v>
          </cell>
        </row>
        <row r="783">
          <cell r="U783">
            <v>2107</v>
          </cell>
          <cell r="Y783">
            <v>194.99999999999716</v>
          </cell>
        </row>
        <row r="784">
          <cell r="U784">
            <v>2108</v>
          </cell>
          <cell r="Y784">
            <v>195.19999999999715</v>
          </cell>
        </row>
        <row r="785">
          <cell r="U785">
            <v>2109</v>
          </cell>
          <cell r="Y785">
            <v>195.39999999999714</v>
          </cell>
        </row>
        <row r="786">
          <cell r="U786">
            <v>2110</v>
          </cell>
          <cell r="Y786">
            <v>195.59999999999712</v>
          </cell>
        </row>
        <row r="787">
          <cell r="U787">
            <v>2111</v>
          </cell>
          <cell r="Y787">
            <v>195.79999999999711</v>
          </cell>
        </row>
        <row r="788">
          <cell r="U788">
            <v>2112</v>
          </cell>
          <cell r="Y788">
            <v>195.9999999999971</v>
          </cell>
        </row>
        <row r="789">
          <cell r="U789">
            <v>2113</v>
          </cell>
          <cell r="Y789">
            <v>196.19999999999709</v>
          </cell>
        </row>
        <row r="790">
          <cell r="U790">
            <v>2114</v>
          </cell>
          <cell r="Y790">
            <v>196.39999999999708</v>
          </cell>
        </row>
        <row r="791">
          <cell r="U791">
            <v>2115</v>
          </cell>
          <cell r="Y791">
            <v>196.59999999999707</v>
          </cell>
        </row>
        <row r="792">
          <cell r="U792">
            <v>2116</v>
          </cell>
          <cell r="Y792">
            <v>196.79999999999706</v>
          </cell>
        </row>
        <row r="793">
          <cell r="U793">
            <v>2117</v>
          </cell>
          <cell r="Y793">
            <v>196.99999999999704</v>
          </cell>
        </row>
        <row r="794">
          <cell r="U794">
            <v>2118</v>
          </cell>
          <cell r="Y794">
            <v>197.19999999999703</v>
          </cell>
        </row>
        <row r="795">
          <cell r="U795">
            <v>2119</v>
          </cell>
          <cell r="Y795">
            <v>197.39999999999702</v>
          </cell>
        </row>
        <row r="796">
          <cell r="U796">
            <v>2120</v>
          </cell>
          <cell r="Y796">
            <v>197.59999999999701</v>
          </cell>
        </row>
        <row r="797">
          <cell r="U797">
            <v>2121</v>
          </cell>
          <cell r="Y797">
            <v>197.799999999997</v>
          </cell>
        </row>
        <row r="798">
          <cell r="U798">
            <v>2122</v>
          </cell>
          <cell r="Y798">
            <v>197.99999999999699</v>
          </cell>
        </row>
        <row r="799">
          <cell r="U799">
            <v>2123</v>
          </cell>
          <cell r="Y799">
            <v>198.19999999999698</v>
          </cell>
        </row>
        <row r="800">
          <cell r="U800">
            <v>2124</v>
          </cell>
          <cell r="Y800">
            <v>198.39999999999696</v>
          </cell>
        </row>
        <row r="801">
          <cell r="U801">
            <v>2125</v>
          </cell>
          <cell r="Y801">
            <v>198.59999999999695</v>
          </cell>
        </row>
        <row r="802">
          <cell r="U802">
            <v>2126</v>
          </cell>
          <cell r="Y802">
            <v>198.79999999999694</v>
          </cell>
        </row>
        <row r="803">
          <cell r="U803">
            <v>2127</v>
          </cell>
          <cell r="Y803">
            <v>198.99999999999693</v>
          </cell>
        </row>
        <row r="804">
          <cell r="U804">
            <v>2128</v>
          </cell>
          <cell r="Y804">
            <v>199.19999999999692</v>
          </cell>
        </row>
        <row r="805">
          <cell r="U805">
            <v>2129</v>
          </cell>
          <cell r="Y805">
            <v>199.39999999999691</v>
          </cell>
        </row>
        <row r="806">
          <cell r="U806">
            <v>2130</v>
          </cell>
          <cell r="Y806">
            <v>199.5999999999969</v>
          </cell>
        </row>
        <row r="807">
          <cell r="U807">
            <v>2131</v>
          </cell>
          <cell r="Y807">
            <v>199.79999999999688</v>
          </cell>
        </row>
        <row r="808">
          <cell r="U808">
            <v>2132</v>
          </cell>
          <cell r="Y808">
            <v>199.99999999999687</v>
          </cell>
        </row>
        <row r="809">
          <cell r="U809">
            <v>2133</v>
          </cell>
          <cell r="Y809">
            <v>200.19999999999686</v>
          </cell>
        </row>
        <row r="810">
          <cell r="U810">
            <v>2134</v>
          </cell>
          <cell r="Y810">
            <v>200.39999999999685</v>
          </cell>
        </row>
        <row r="811">
          <cell r="U811">
            <v>2135</v>
          </cell>
          <cell r="Y811">
            <v>200.59999999999684</v>
          </cell>
        </row>
        <row r="812">
          <cell r="U812">
            <v>2136</v>
          </cell>
          <cell r="Y812">
            <v>200.79999999999683</v>
          </cell>
        </row>
        <row r="813">
          <cell r="U813">
            <v>2137</v>
          </cell>
          <cell r="Y813">
            <v>200.99999999999682</v>
          </cell>
        </row>
        <row r="814">
          <cell r="U814">
            <v>2138</v>
          </cell>
          <cell r="Y814">
            <v>201.19999999999681</v>
          </cell>
        </row>
        <row r="815">
          <cell r="U815">
            <v>2139</v>
          </cell>
          <cell r="Y815">
            <v>201.39999999999679</v>
          </cell>
        </row>
        <row r="816">
          <cell r="U816">
            <v>2140</v>
          </cell>
          <cell r="Y816">
            <v>201.59999999999678</v>
          </cell>
        </row>
        <row r="817">
          <cell r="U817">
            <v>2141</v>
          </cell>
          <cell r="Y817">
            <v>201.79999999999677</v>
          </cell>
        </row>
        <row r="818">
          <cell r="U818">
            <v>2142</v>
          </cell>
          <cell r="Y818">
            <v>201.99999999999676</v>
          </cell>
        </row>
        <row r="819">
          <cell r="U819">
            <v>2143</v>
          </cell>
          <cell r="Y819">
            <v>202.19999999999675</v>
          </cell>
        </row>
        <row r="820">
          <cell r="U820">
            <v>2144</v>
          </cell>
          <cell r="Y820">
            <v>202.39999999999674</v>
          </cell>
        </row>
        <row r="821">
          <cell r="U821">
            <v>2145</v>
          </cell>
          <cell r="Y821">
            <v>202.59999999999673</v>
          </cell>
        </row>
        <row r="822">
          <cell r="U822">
            <v>2146</v>
          </cell>
          <cell r="Y822">
            <v>202.79999999999671</v>
          </cell>
        </row>
        <row r="823">
          <cell r="U823">
            <v>2147</v>
          </cell>
          <cell r="Y823">
            <v>202.9999999999967</v>
          </cell>
        </row>
        <row r="824">
          <cell r="U824">
            <v>2148</v>
          </cell>
          <cell r="Y824">
            <v>203.19999999999669</v>
          </cell>
        </row>
        <row r="825">
          <cell r="U825">
            <v>2149</v>
          </cell>
          <cell r="Y825">
            <v>203.39999999999668</v>
          </cell>
        </row>
        <row r="826">
          <cell r="U826">
            <v>2150</v>
          </cell>
          <cell r="Y826">
            <v>203.59999999999667</v>
          </cell>
        </row>
        <row r="827">
          <cell r="U827">
            <v>2151</v>
          </cell>
          <cell r="Y827">
            <v>203.79999999999666</v>
          </cell>
        </row>
        <row r="828">
          <cell r="U828">
            <v>2152</v>
          </cell>
          <cell r="Y828">
            <v>203.99999999999665</v>
          </cell>
        </row>
        <row r="829">
          <cell r="U829">
            <v>2153</v>
          </cell>
          <cell r="Y829">
            <v>204.19999999999663</v>
          </cell>
        </row>
        <row r="830">
          <cell r="U830">
            <v>2154</v>
          </cell>
          <cell r="Y830">
            <v>204.39999999999662</v>
          </cell>
        </row>
        <row r="831">
          <cell r="U831">
            <v>2155</v>
          </cell>
          <cell r="Y831">
            <v>204.59999999999661</v>
          </cell>
        </row>
        <row r="832">
          <cell r="U832">
            <v>2156</v>
          </cell>
          <cell r="Y832">
            <v>204.7999999999966</v>
          </cell>
        </row>
        <row r="833">
          <cell r="U833">
            <v>2157</v>
          </cell>
          <cell r="Y833">
            <v>204.99999999999659</v>
          </cell>
        </row>
        <row r="834">
          <cell r="U834">
            <v>2158</v>
          </cell>
          <cell r="Y834">
            <v>205.19999999999658</v>
          </cell>
        </row>
        <row r="835">
          <cell r="U835">
            <v>2159</v>
          </cell>
          <cell r="Y835">
            <v>205.39999999999657</v>
          </cell>
        </row>
        <row r="836">
          <cell r="U836">
            <v>2160</v>
          </cell>
          <cell r="Y836">
            <v>205.59999999999656</v>
          </cell>
        </row>
        <row r="837">
          <cell r="U837">
            <v>2201</v>
          </cell>
          <cell r="Y837">
            <v>205.79999999999654</v>
          </cell>
        </row>
        <row r="838">
          <cell r="U838">
            <v>2202</v>
          </cell>
          <cell r="Y838">
            <v>205.99999999999653</v>
          </cell>
        </row>
        <row r="839">
          <cell r="U839">
            <v>2203</v>
          </cell>
          <cell r="Y839">
            <v>206.19999999999652</v>
          </cell>
        </row>
        <row r="840">
          <cell r="U840">
            <v>2204</v>
          </cell>
          <cell r="Y840">
            <v>206.39999999999651</v>
          </cell>
        </row>
        <row r="841">
          <cell r="U841">
            <v>2205</v>
          </cell>
          <cell r="Y841">
            <v>206.5999999999965</v>
          </cell>
        </row>
        <row r="842">
          <cell r="U842">
            <v>2206</v>
          </cell>
          <cell r="Y842">
            <v>206.79999999999649</v>
          </cell>
        </row>
        <row r="843">
          <cell r="U843">
            <v>2207</v>
          </cell>
          <cell r="Y843">
            <v>206.99999999999648</v>
          </cell>
        </row>
        <row r="844">
          <cell r="U844">
            <v>2208</v>
          </cell>
          <cell r="Y844">
            <v>207.19999999999646</v>
          </cell>
        </row>
        <row r="845">
          <cell r="U845">
            <v>2209</v>
          </cell>
          <cell r="Y845">
            <v>207.39999999999645</v>
          </cell>
        </row>
        <row r="846">
          <cell r="U846">
            <v>2210</v>
          </cell>
          <cell r="Y846">
            <v>207.59999999999644</v>
          </cell>
        </row>
        <row r="847">
          <cell r="U847">
            <v>2211</v>
          </cell>
          <cell r="Y847">
            <v>207.79999999999643</v>
          </cell>
        </row>
        <row r="848">
          <cell r="U848">
            <v>2212</v>
          </cell>
          <cell r="Y848">
            <v>207.99999999999642</v>
          </cell>
        </row>
        <row r="849">
          <cell r="U849">
            <v>2213</v>
          </cell>
          <cell r="Y849">
            <v>208.19999999999641</v>
          </cell>
        </row>
        <row r="850">
          <cell r="U850">
            <v>2214</v>
          </cell>
          <cell r="Y850">
            <v>208.3999999999964</v>
          </cell>
        </row>
        <row r="851">
          <cell r="U851">
            <v>2215</v>
          </cell>
          <cell r="Y851">
            <v>208.59999999999638</v>
          </cell>
        </row>
        <row r="852">
          <cell r="U852">
            <v>2216</v>
          </cell>
          <cell r="Y852">
            <v>208.79999999999637</v>
          </cell>
        </row>
        <row r="853">
          <cell r="U853">
            <v>2217</v>
          </cell>
          <cell r="Y853">
            <v>208.99999999999636</v>
          </cell>
        </row>
        <row r="854">
          <cell r="U854">
            <v>2218</v>
          </cell>
          <cell r="Y854">
            <v>209.19999999999635</v>
          </cell>
        </row>
        <row r="855">
          <cell r="U855">
            <v>2219</v>
          </cell>
          <cell r="Y855">
            <v>209.39999999999634</v>
          </cell>
        </row>
        <row r="856">
          <cell r="U856">
            <v>2220</v>
          </cell>
          <cell r="Y856">
            <v>209.59999999999633</v>
          </cell>
        </row>
        <row r="857">
          <cell r="U857">
            <v>2221</v>
          </cell>
          <cell r="Y857">
            <v>209.79999999999632</v>
          </cell>
        </row>
        <row r="858">
          <cell r="U858">
            <v>2222</v>
          </cell>
          <cell r="Y858">
            <v>209.99999999999631</v>
          </cell>
        </row>
        <row r="859">
          <cell r="U859">
            <v>2223</v>
          </cell>
          <cell r="Y859">
            <v>210.19999999999629</v>
          </cell>
        </row>
        <row r="860">
          <cell r="U860">
            <v>2224</v>
          </cell>
          <cell r="Y860">
            <v>210.39999999999628</v>
          </cell>
        </row>
        <row r="861">
          <cell r="U861">
            <v>2225</v>
          </cell>
          <cell r="Y861">
            <v>210.59999999999627</v>
          </cell>
        </row>
        <row r="862">
          <cell r="U862">
            <v>2226</v>
          </cell>
          <cell r="Y862">
            <v>210.79999999999626</v>
          </cell>
        </row>
        <row r="863">
          <cell r="U863">
            <v>2227</v>
          </cell>
          <cell r="Y863">
            <v>210.99999999999625</v>
          </cell>
        </row>
        <row r="864">
          <cell r="U864">
            <v>2228</v>
          </cell>
          <cell r="Y864">
            <v>211.19999999999624</v>
          </cell>
        </row>
        <row r="865">
          <cell r="U865">
            <v>2229</v>
          </cell>
          <cell r="Y865">
            <v>211.39999999999623</v>
          </cell>
        </row>
        <row r="866">
          <cell r="U866">
            <v>2230</v>
          </cell>
          <cell r="Y866">
            <v>211.59999999999621</v>
          </cell>
        </row>
        <row r="867">
          <cell r="U867">
            <v>2231</v>
          </cell>
          <cell r="Y867">
            <v>211.7999999999962</v>
          </cell>
        </row>
        <row r="868">
          <cell r="U868">
            <v>2232</v>
          </cell>
          <cell r="Y868">
            <v>211.99999999999619</v>
          </cell>
        </row>
        <row r="869">
          <cell r="U869">
            <v>2233</v>
          </cell>
          <cell r="Y869">
            <v>212.19999999999618</v>
          </cell>
        </row>
        <row r="870">
          <cell r="U870">
            <v>2234</v>
          </cell>
          <cell r="Y870">
            <v>212.39999999999617</v>
          </cell>
        </row>
        <row r="871">
          <cell r="U871">
            <v>2235</v>
          </cell>
          <cell r="Y871">
            <v>212.59999999999616</v>
          </cell>
        </row>
        <row r="872">
          <cell r="U872">
            <v>2236</v>
          </cell>
          <cell r="Y872">
            <v>212.79999999999615</v>
          </cell>
        </row>
        <row r="873">
          <cell r="U873">
            <v>2237</v>
          </cell>
          <cell r="Y873">
            <v>212.99999999999613</v>
          </cell>
        </row>
        <row r="874">
          <cell r="U874">
            <v>2238</v>
          </cell>
          <cell r="Y874">
            <v>213.19999999999612</v>
          </cell>
        </row>
        <row r="875">
          <cell r="U875">
            <v>2239</v>
          </cell>
          <cell r="Y875">
            <v>213.39999999999611</v>
          </cell>
        </row>
        <row r="876">
          <cell r="U876">
            <v>2240</v>
          </cell>
          <cell r="Y876">
            <v>213.5999999999961</v>
          </cell>
        </row>
        <row r="877">
          <cell r="U877">
            <v>2241</v>
          </cell>
          <cell r="Y877">
            <v>213.79999999999609</v>
          </cell>
        </row>
        <row r="878">
          <cell r="U878">
            <v>2242</v>
          </cell>
          <cell r="Y878">
            <v>213.99999999999608</v>
          </cell>
        </row>
        <row r="879">
          <cell r="U879">
            <v>2243</v>
          </cell>
          <cell r="Y879">
            <v>214.19999999999607</v>
          </cell>
        </row>
        <row r="880">
          <cell r="U880">
            <v>2244</v>
          </cell>
          <cell r="Y880">
            <v>214.39999999999606</v>
          </cell>
        </row>
        <row r="881">
          <cell r="U881">
            <v>2245</v>
          </cell>
          <cell r="Y881">
            <v>214.59999999999604</v>
          </cell>
        </row>
        <row r="882">
          <cell r="U882">
            <v>2246</v>
          </cell>
          <cell r="Y882">
            <v>214.79999999999603</v>
          </cell>
        </row>
        <row r="883">
          <cell r="U883">
            <v>2247</v>
          </cell>
          <cell r="Y883">
            <v>214.99999999999602</v>
          </cell>
        </row>
        <row r="884">
          <cell r="U884">
            <v>2248</v>
          </cell>
          <cell r="Y884">
            <v>215.19999999999601</v>
          </cell>
        </row>
        <row r="885">
          <cell r="U885">
            <v>2249</v>
          </cell>
          <cell r="Y885">
            <v>215.399999999996</v>
          </cell>
        </row>
        <row r="886">
          <cell r="U886">
            <v>2250</v>
          </cell>
          <cell r="Y886">
            <v>215.59999999999599</v>
          </cell>
        </row>
        <row r="887">
          <cell r="U887">
            <v>2251</v>
          </cell>
          <cell r="Y887">
            <v>215.79999999999598</v>
          </cell>
        </row>
        <row r="888">
          <cell r="U888">
            <v>2252</v>
          </cell>
          <cell r="Y888">
            <v>215.99999999999596</v>
          </cell>
        </row>
        <row r="889">
          <cell r="U889">
            <v>2253</v>
          </cell>
          <cell r="Y889">
            <v>216.19999999999595</v>
          </cell>
        </row>
        <row r="890">
          <cell r="U890">
            <v>2254</v>
          </cell>
          <cell r="Y890">
            <v>216.39999999999594</v>
          </cell>
        </row>
        <row r="891">
          <cell r="U891">
            <v>2255</v>
          </cell>
          <cell r="Y891">
            <v>216.59999999999593</v>
          </cell>
        </row>
        <row r="892">
          <cell r="U892">
            <v>2256</v>
          </cell>
          <cell r="Y892">
            <v>216.79999999999592</v>
          </cell>
        </row>
        <row r="893">
          <cell r="U893">
            <v>2257</v>
          </cell>
          <cell r="Y893">
            <v>216.99999999999591</v>
          </cell>
        </row>
        <row r="894">
          <cell r="U894">
            <v>2258</v>
          </cell>
          <cell r="Y894">
            <v>217.1999999999959</v>
          </cell>
        </row>
        <row r="895">
          <cell r="U895">
            <v>2259</v>
          </cell>
          <cell r="Y895">
            <v>217.39999999999588</v>
          </cell>
        </row>
        <row r="896">
          <cell r="U896">
            <v>2260</v>
          </cell>
          <cell r="Y896">
            <v>217.59999999999587</v>
          </cell>
        </row>
        <row r="897">
          <cell r="U897">
            <v>2301</v>
          </cell>
          <cell r="Y897">
            <v>217.79999999999586</v>
          </cell>
        </row>
        <row r="898">
          <cell r="U898">
            <v>2302</v>
          </cell>
          <cell r="Y898">
            <v>217.99999999999585</v>
          </cell>
        </row>
        <row r="899">
          <cell r="U899">
            <v>2303</v>
          </cell>
          <cell r="Y899">
            <v>218.19999999999584</v>
          </cell>
        </row>
        <row r="900">
          <cell r="U900">
            <v>2304</v>
          </cell>
          <cell r="Y900">
            <v>218.39999999999583</v>
          </cell>
        </row>
        <row r="901">
          <cell r="U901">
            <v>2305</v>
          </cell>
          <cell r="Y901">
            <v>218.59999999999582</v>
          </cell>
        </row>
        <row r="902">
          <cell r="U902">
            <v>2306</v>
          </cell>
          <cell r="Y902">
            <v>218.7999999999958</v>
          </cell>
        </row>
        <row r="903">
          <cell r="U903">
            <v>2307</v>
          </cell>
          <cell r="Y903">
            <v>218.99999999999579</v>
          </cell>
        </row>
        <row r="904">
          <cell r="U904">
            <v>2308</v>
          </cell>
          <cell r="Y904">
            <v>219.19999999999578</v>
          </cell>
        </row>
        <row r="905">
          <cell r="U905">
            <v>2309</v>
          </cell>
          <cell r="Y905">
            <v>219.39999999999577</v>
          </cell>
        </row>
        <row r="906">
          <cell r="U906">
            <v>2310</v>
          </cell>
          <cell r="Y906">
            <v>219.59999999999576</v>
          </cell>
        </row>
        <row r="907">
          <cell r="U907">
            <v>2311</v>
          </cell>
          <cell r="Y907">
            <v>219.79999999999575</v>
          </cell>
        </row>
        <row r="908">
          <cell r="U908">
            <v>2312</v>
          </cell>
          <cell r="Y908">
            <v>219.99999999999574</v>
          </cell>
        </row>
        <row r="909">
          <cell r="U909">
            <v>2313</v>
          </cell>
          <cell r="Y909">
            <v>220.19999999999573</v>
          </cell>
        </row>
        <row r="910">
          <cell r="U910">
            <v>2314</v>
          </cell>
          <cell r="Y910">
            <v>220.39999999999571</v>
          </cell>
        </row>
        <row r="911">
          <cell r="U911">
            <v>2315</v>
          </cell>
          <cell r="Y911">
            <v>220.5999999999957</v>
          </cell>
        </row>
        <row r="912">
          <cell r="U912">
            <v>2316</v>
          </cell>
          <cell r="Y912">
            <v>220.79999999999569</v>
          </cell>
        </row>
        <row r="913">
          <cell r="U913">
            <v>2317</v>
          </cell>
          <cell r="Y913">
            <v>220.99999999999568</v>
          </cell>
        </row>
        <row r="914">
          <cell r="U914">
            <v>2318</v>
          </cell>
          <cell r="Y914">
            <v>221.19999999999567</v>
          </cell>
        </row>
        <row r="915">
          <cell r="U915">
            <v>2319</v>
          </cell>
          <cell r="Y915">
            <v>221.39999999999566</v>
          </cell>
        </row>
        <row r="916">
          <cell r="U916">
            <v>2320</v>
          </cell>
          <cell r="Y916">
            <v>221.59999999999565</v>
          </cell>
        </row>
        <row r="917">
          <cell r="U917">
            <v>2321</v>
          </cell>
          <cell r="Y917">
            <v>221.79999999999563</v>
          </cell>
        </row>
        <row r="918">
          <cell r="U918">
            <v>2322</v>
          </cell>
          <cell r="Y918">
            <v>221.99999999999562</v>
          </cell>
        </row>
        <row r="919">
          <cell r="U919">
            <v>2323</v>
          </cell>
          <cell r="Y919">
            <v>222.19999999999561</v>
          </cell>
        </row>
        <row r="920">
          <cell r="U920">
            <v>2324</v>
          </cell>
          <cell r="Y920">
            <v>222.3999999999956</v>
          </cell>
        </row>
        <row r="921">
          <cell r="U921">
            <v>2325</v>
          </cell>
          <cell r="Y921">
            <v>222.59999999999559</v>
          </cell>
        </row>
        <row r="922">
          <cell r="U922">
            <v>2326</v>
          </cell>
          <cell r="Y922">
            <v>222.79999999999558</v>
          </cell>
        </row>
        <row r="923">
          <cell r="U923">
            <v>2327</v>
          </cell>
          <cell r="Y923">
            <v>222.99999999999557</v>
          </cell>
        </row>
        <row r="924">
          <cell r="U924">
            <v>2328</v>
          </cell>
          <cell r="Y924">
            <v>223.19999999999555</v>
          </cell>
        </row>
        <row r="925">
          <cell r="U925">
            <v>2329</v>
          </cell>
          <cell r="Y925">
            <v>223.39999999999554</v>
          </cell>
        </row>
        <row r="926">
          <cell r="U926">
            <v>2330</v>
          </cell>
          <cell r="Y926">
            <v>223.59999999999553</v>
          </cell>
        </row>
        <row r="927">
          <cell r="U927">
            <v>2331</v>
          </cell>
          <cell r="Y927">
            <v>223.79999999999552</v>
          </cell>
        </row>
        <row r="928">
          <cell r="U928">
            <v>2332</v>
          </cell>
          <cell r="Y928">
            <v>223.99999999999551</v>
          </cell>
        </row>
        <row r="929">
          <cell r="U929">
            <v>2333</v>
          </cell>
          <cell r="Y929">
            <v>224.1999999999955</v>
          </cell>
        </row>
        <row r="930">
          <cell r="U930">
            <v>2334</v>
          </cell>
          <cell r="Y930">
            <v>224.39999999999549</v>
          </cell>
        </row>
        <row r="931">
          <cell r="U931">
            <v>2335</v>
          </cell>
          <cell r="Y931">
            <v>224.59999999999548</v>
          </cell>
        </row>
        <row r="932">
          <cell r="U932">
            <v>2336</v>
          </cell>
          <cell r="Y932">
            <v>224.79999999999546</v>
          </cell>
        </row>
        <row r="933">
          <cell r="U933">
            <v>2337</v>
          </cell>
          <cell r="Y933">
            <v>224.99999999999545</v>
          </cell>
        </row>
        <row r="934">
          <cell r="U934">
            <v>2338</v>
          </cell>
          <cell r="Y934">
            <v>225.19999999999544</v>
          </cell>
        </row>
        <row r="935">
          <cell r="U935">
            <v>2339</v>
          </cell>
          <cell r="Y935">
            <v>225.39999999999543</v>
          </cell>
        </row>
        <row r="936">
          <cell r="U936">
            <v>2340</v>
          </cell>
          <cell r="Y936">
            <v>225.59999999999542</v>
          </cell>
        </row>
        <row r="937">
          <cell r="U937">
            <v>2341</v>
          </cell>
          <cell r="Y937">
            <v>225.79999999999541</v>
          </cell>
        </row>
        <row r="938">
          <cell r="U938">
            <v>2342</v>
          </cell>
          <cell r="Y938">
            <v>225.9999999999954</v>
          </cell>
        </row>
        <row r="939">
          <cell r="U939">
            <v>2343</v>
          </cell>
          <cell r="Y939">
            <v>226.19999999999538</v>
          </cell>
        </row>
        <row r="940">
          <cell r="U940">
            <v>2344</v>
          </cell>
          <cell r="Y940">
            <v>226.39999999999537</v>
          </cell>
        </row>
        <row r="941">
          <cell r="U941">
            <v>2345</v>
          </cell>
          <cell r="Y941">
            <v>226.59999999999536</v>
          </cell>
        </row>
        <row r="942">
          <cell r="U942">
            <v>2346</v>
          </cell>
          <cell r="Y942">
            <v>226.79999999999535</v>
          </cell>
        </row>
        <row r="943">
          <cell r="U943">
            <v>2347</v>
          </cell>
          <cell r="Y943">
            <v>226.99999999999534</v>
          </cell>
        </row>
        <row r="944">
          <cell r="U944">
            <v>2348</v>
          </cell>
          <cell r="Y944">
            <v>227.19999999999533</v>
          </cell>
        </row>
        <row r="945">
          <cell r="U945">
            <v>2349</v>
          </cell>
          <cell r="Y945">
            <v>227.39999999999532</v>
          </cell>
        </row>
        <row r="946">
          <cell r="U946">
            <v>2350</v>
          </cell>
          <cell r="Y946">
            <v>227.5999999999953</v>
          </cell>
        </row>
        <row r="947">
          <cell r="U947">
            <v>2351</v>
          </cell>
          <cell r="Y947">
            <v>227.79999999999529</v>
          </cell>
        </row>
        <row r="948">
          <cell r="U948">
            <v>2352</v>
          </cell>
          <cell r="Y948">
            <v>227.99999999999528</v>
          </cell>
        </row>
        <row r="949">
          <cell r="U949">
            <v>2353</v>
          </cell>
          <cell r="Y949">
            <v>228.19999999999527</v>
          </cell>
        </row>
        <row r="950">
          <cell r="U950">
            <v>2354</v>
          </cell>
          <cell r="Y950">
            <v>228.39999999999526</v>
          </cell>
        </row>
        <row r="951">
          <cell r="U951">
            <v>2355</v>
          </cell>
          <cell r="Y951">
            <v>228.59999999999525</v>
          </cell>
        </row>
        <row r="952">
          <cell r="U952">
            <v>2356</v>
          </cell>
          <cell r="Y952">
            <v>228.79999999999524</v>
          </cell>
        </row>
        <row r="953">
          <cell r="U953">
            <v>2357</v>
          </cell>
          <cell r="Y953">
            <v>228.99999999999523</v>
          </cell>
        </row>
        <row r="954">
          <cell r="U954">
            <v>2358</v>
          </cell>
          <cell r="Y954">
            <v>229.19999999999521</v>
          </cell>
        </row>
        <row r="955">
          <cell r="U955">
            <v>2359</v>
          </cell>
          <cell r="Y955">
            <v>229.3999999999952</v>
          </cell>
        </row>
        <row r="956">
          <cell r="U956">
            <v>2360</v>
          </cell>
          <cell r="Y956">
            <v>229.59999999999519</v>
          </cell>
        </row>
        <row r="957">
          <cell r="U957">
            <v>2401</v>
          </cell>
          <cell r="Y957">
            <v>229.79999999999518</v>
          </cell>
        </row>
        <row r="958">
          <cell r="U958">
            <v>2402</v>
          </cell>
          <cell r="Y958">
            <v>229.99999999999517</v>
          </cell>
        </row>
        <row r="959">
          <cell r="U959">
            <v>2403</v>
          </cell>
          <cell r="Y959">
            <v>230.19999999999516</v>
          </cell>
        </row>
        <row r="960">
          <cell r="U960">
            <v>2404</v>
          </cell>
          <cell r="Y960">
            <v>230.39999999999515</v>
          </cell>
        </row>
        <row r="961">
          <cell r="U961">
            <v>2405</v>
          </cell>
          <cell r="Y961">
            <v>230.59999999999513</v>
          </cell>
        </row>
        <row r="962">
          <cell r="U962">
            <v>2406</v>
          </cell>
          <cell r="Y962">
            <v>230.79999999999512</v>
          </cell>
        </row>
        <row r="963">
          <cell r="U963">
            <v>2407</v>
          </cell>
          <cell r="Y963">
            <v>230.99999999999511</v>
          </cell>
        </row>
        <row r="964">
          <cell r="U964">
            <v>2408</v>
          </cell>
          <cell r="Y964">
            <v>231.1999999999951</v>
          </cell>
        </row>
        <row r="965">
          <cell r="U965">
            <v>2409</v>
          </cell>
          <cell r="Y965">
            <v>231.39999999999509</v>
          </cell>
        </row>
        <row r="966">
          <cell r="U966">
            <v>2410</v>
          </cell>
          <cell r="Y966">
            <v>231.59999999999508</v>
          </cell>
        </row>
        <row r="967">
          <cell r="U967">
            <v>2411</v>
          </cell>
          <cell r="Y967">
            <v>231.79999999999507</v>
          </cell>
        </row>
        <row r="968">
          <cell r="U968">
            <v>2412</v>
          </cell>
          <cell r="Y968">
            <v>231.99999999999505</v>
          </cell>
        </row>
        <row r="969">
          <cell r="U969">
            <v>2413</v>
          </cell>
          <cell r="Y969">
            <v>232.19999999999504</v>
          </cell>
        </row>
        <row r="970">
          <cell r="U970">
            <v>2414</v>
          </cell>
          <cell r="Y970">
            <v>232.39999999999503</v>
          </cell>
        </row>
        <row r="971">
          <cell r="U971">
            <v>2415</v>
          </cell>
          <cell r="Y971">
            <v>232.59999999999502</v>
          </cell>
        </row>
        <row r="972">
          <cell r="U972">
            <v>2416</v>
          </cell>
          <cell r="Y972">
            <v>232.79999999999501</v>
          </cell>
        </row>
        <row r="973">
          <cell r="U973">
            <v>2417</v>
          </cell>
          <cell r="Y973">
            <v>232.999999999995</v>
          </cell>
        </row>
        <row r="974">
          <cell r="U974">
            <v>2418</v>
          </cell>
          <cell r="Y974">
            <v>233.19999999999499</v>
          </cell>
        </row>
        <row r="975">
          <cell r="U975">
            <v>2419</v>
          </cell>
          <cell r="Y975">
            <v>233.39999999999498</v>
          </cell>
        </row>
        <row r="976">
          <cell r="U976">
            <v>2420</v>
          </cell>
          <cell r="Y976">
            <v>233.59999999999496</v>
          </cell>
        </row>
        <row r="977">
          <cell r="U977">
            <v>2421</v>
          </cell>
          <cell r="Y977">
            <v>233.79999999999495</v>
          </cell>
        </row>
        <row r="978">
          <cell r="U978">
            <v>2422</v>
          </cell>
          <cell r="Y978">
            <v>233.99999999999494</v>
          </cell>
        </row>
        <row r="979">
          <cell r="U979">
            <v>2423</v>
          </cell>
          <cell r="Y979">
            <v>234.19999999999493</v>
          </cell>
        </row>
        <row r="980">
          <cell r="U980">
            <v>2424</v>
          </cell>
          <cell r="Y980">
            <v>234.39999999999492</v>
          </cell>
        </row>
        <row r="981">
          <cell r="U981">
            <v>2425</v>
          </cell>
          <cell r="Y981">
            <v>234.59999999999491</v>
          </cell>
        </row>
        <row r="982">
          <cell r="U982">
            <v>2426</v>
          </cell>
          <cell r="Y982">
            <v>234.7999999999949</v>
          </cell>
        </row>
        <row r="983">
          <cell r="U983">
            <v>2427</v>
          </cell>
          <cell r="Y983">
            <v>234.99999999999488</v>
          </cell>
        </row>
        <row r="984">
          <cell r="U984">
            <v>2428</v>
          </cell>
          <cell r="Y984">
            <v>235.19999999999487</v>
          </cell>
        </row>
        <row r="985">
          <cell r="U985">
            <v>2429</v>
          </cell>
          <cell r="Y985">
            <v>235.39999999999486</v>
          </cell>
        </row>
        <row r="986">
          <cell r="U986">
            <v>2430</v>
          </cell>
          <cell r="Y986">
            <v>235.59999999999485</v>
          </cell>
        </row>
        <row r="987">
          <cell r="U987">
            <v>2431</v>
          </cell>
          <cell r="Y987">
            <v>235.79999999999484</v>
          </cell>
        </row>
        <row r="988">
          <cell r="U988">
            <v>2432</v>
          </cell>
          <cell r="Y988">
            <v>235.99999999999483</v>
          </cell>
        </row>
        <row r="989">
          <cell r="U989">
            <v>2433</v>
          </cell>
          <cell r="Y989">
            <v>236.19999999999482</v>
          </cell>
        </row>
        <row r="990">
          <cell r="U990">
            <v>2434</v>
          </cell>
          <cell r="Y990">
            <v>236.3999999999948</v>
          </cell>
        </row>
        <row r="991">
          <cell r="U991">
            <v>2435</v>
          </cell>
          <cell r="Y991">
            <v>236.59999999999479</v>
          </cell>
        </row>
        <row r="992">
          <cell r="U992">
            <v>2436</v>
          </cell>
          <cell r="Y992">
            <v>236.79999999999478</v>
          </cell>
        </row>
        <row r="993">
          <cell r="U993">
            <v>2437</v>
          </cell>
          <cell r="Y993">
            <v>236.99999999999477</v>
          </cell>
        </row>
        <row r="994">
          <cell r="U994">
            <v>2438</v>
          </cell>
          <cell r="Y994">
            <v>237.19999999999476</v>
          </cell>
        </row>
        <row r="995">
          <cell r="U995">
            <v>2439</v>
          </cell>
          <cell r="Y995">
            <v>237.39999999999475</v>
          </cell>
        </row>
        <row r="996">
          <cell r="U996">
            <v>2440</v>
          </cell>
          <cell r="Y996">
            <v>237.59999999999474</v>
          </cell>
        </row>
        <row r="997">
          <cell r="U997">
            <v>2441</v>
          </cell>
          <cell r="Y997">
            <v>237.79999999999472</v>
          </cell>
        </row>
        <row r="998">
          <cell r="U998">
            <v>2442</v>
          </cell>
          <cell r="Y998">
            <v>237.99999999999471</v>
          </cell>
        </row>
        <row r="999">
          <cell r="U999">
            <v>2443</v>
          </cell>
          <cell r="Y999">
            <v>238.1999999999947</v>
          </cell>
        </row>
        <row r="1000">
          <cell r="U1000">
            <v>2444</v>
          </cell>
          <cell r="Y1000">
            <v>238.39999999999469</v>
          </cell>
        </row>
        <row r="1001">
          <cell r="U1001">
            <v>2445</v>
          </cell>
          <cell r="Y1001">
            <v>238.59999999999468</v>
          </cell>
        </row>
        <row r="1002">
          <cell r="U1002">
            <v>2446</v>
          </cell>
          <cell r="Y1002">
            <v>238.79999999999467</v>
          </cell>
        </row>
        <row r="1003">
          <cell r="U1003">
            <v>2447</v>
          </cell>
          <cell r="Y1003">
            <v>238.99999999999466</v>
          </cell>
        </row>
        <row r="1004">
          <cell r="U1004">
            <v>2448</v>
          </cell>
          <cell r="Y1004">
            <v>239.19999999999465</v>
          </cell>
        </row>
        <row r="1005">
          <cell r="U1005">
            <v>2449</v>
          </cell>
          <cell r="Y1005">
            <v>239.39999999999463</v>
          </cell>
        </row>
        <row r="1006">
          <cell r="U1006">
            <v>2450</v>
          </cell>
          <cell r="Y1006">
            <v>239.59999999999462</v>
          </cell>
        </row>
        <row r="1007">
          <cell r="U1007">
            <v>2451</v>
          </cell>
          <cell r="Y1007">
            <v>239.79999999999461</v>
          </cell>
        </row>
        <row r="1008">
          <cell r="U1008">
            <v>2452</v>
          </cell>
          <cell r="Y1008">
            <v>239.9999999999946</v>
          </cell>
        </row>
        <row r="1009">
          <cell r="U1009">
            <v>2453</v>
          </cell>
          <cell r="Y1009">
            <v>240.19999999999459</v>
          </cell>
        </row>
        <row r="1010">
          <cell r="U1010">
            <v>2454</v>
          </cell>
          <cell r="Y1010">
            <v>240.39999999999458</v>
          </cell>
        </row>
        <row r="1011">
          <cell r="U1011">
            <v>2455</v>
          </cell>
          <cell r="Y1011">
            <v>240.59999999999457</v>
          </cell>
        </row>
        <row r="1012">
          <cell r="U1012">
            <v>2456</v>
          </cell>
          <cell r="Y1012">
            <v>240.79999999999455</v>
          </cell>
        </row>
        <row r="1013">
          <cell r="U1013">
            <v>2457</v>
          </cell>
          <cell r="Y1013">
            <v>240.99999999999454</v>
          </cell>
        </row>
        <row r="1014">
          <cell r="U1014">
            <v>2458</v>
          </cell>
          <cell r="Y1014">
            <v>241.19999999999453</v>
          </cell>
        </row>
        <row r="1015">
          <cell r="U1015">
            <v>2459</v>
          </cell>
          <cell r="Y1015">
            <v>241.39999999999452</v>
          </cell>
        </row>
        <row r="1016">
          <cell r="U1016">
            <v>2460</v>
          </cell>
          <cell r="Y1016">
            <v>241.59999999999451</v>
          </cell>
        </row>
        <row r="1017">
          <cell r="U1017">
            <v>2501</v>
          </cell>
          <cell r="Y1017">
            <v>241.7999999999945</v>
          </cell>
        </row>
        <row r="1018">
          <cell r="U1018">
            <v>2502</v>
          </cell>
          <cell r="Y1018">
            <v>241.99999999999449</v>
          </cell>
        </row>
        <row r="1019">
          <cell r="U1019">
            <v>2503</v>
          </cell>
          <cell r="Y1019">
            <v>242.19999999999447</v>
          </cell>
        </row>
        <row r="1020">
          <cell r="U1020">
            <v>2504</v>
          </cell>
          <cell r="Y1020">
            <v>242.39999999999446</v>
          </cell>
        </row>
        <row r="1021">
          <cell r="U1021">
            <v>2505</v>
          </cell>
          <cell r="Y1021">
            <v>242.59999999999445</v>
          </cell>
        </row>
        <row r="1022">
          <cell r="U1022">
            <v>2506</v>
          </cell>
          <cell r="Y1022">
            <v>242.79999999999444</v>
          </cell>
        </row>
        <row r="1023">
          <cell r="U1023">
            <v>2507</v>
          </cell>
          <cell r="Y1023">
            <v>242.99999999999443</v>
          </cell>
        </row>
        <row r="1024">
          <cell r="U1024">
            <v>2508</v>
          </cell>
          <cell r="Y1024">
            <v>243.19999999999442</v>
          </cell>
        </row>
        <row r="1025">
          <cell r="U1025">
            <v>2509</v>
          </cell>
          <cell r="Y1025">
            <v>243.39999999999441</v>
          </cell>
        </row>
        <row r="1026">
          <cell r="U1026">
            <v>2510</v>
          </cell>
          <cell r="Y1026">
            <v>243.5999999999944</v>
          </cell>
        </row>
        <row r="1027">
          <cell r="U1027">
            <v>2511</v>
          </cell>
          <cell r="Y1027">
            <v>243.79999999999438</v>
          </cell>
        </row>
        <row r="1028">
          <cell r="U1028">
            <v>2512</v>
          </cell>
          <cell r="Y1028">
            <v>243.99999999999437</v>
          </cell>
        </row>
        <row r="1029">
          <cell r="U1029">
            <v>2513</v>
          </cell>
          <cell r="Y1029">
            <v>244.19999999999436</v>
          </cell>
        </row>
        <row r="1030">
          <cell r="U1030">
            <v>2514</v>
          </cell>
          <cell r="Y1030">
            <v>244.39999999999435</v>
          </cell>
        </row>
        <row r="1031">
          <cell r="U1031">
            <v>2515</v>
          </cell>
          <cell r="Y1031">
            <v>244.59999999999434</v>
          </cell>
        </row>
        <row r="1032">
          <cell r="U1032">
            <v>2516</v>
          </cell>
          <cell r="Y1032">
            <v>244.79999999999433</v>
          </cell>
        </row>
        <row r="1033">
          <cell r="U1033">
            <v>2517</v>
          </cell>
          <cell r="Y1033">
            <v>244.99999999999432</v>
          </cell>
        </row>
        <row r="1034">
          <cell r="U1034">
            <v>2518</v>
          </cell>
          <cell r="Y1034">
            <v>245.1999999999943</v>
          </cell>
        </row>
        <row r="1035">
          <cell r="U1035">
            <v>2519</v>
          </cell>
          <cell r="Y1035">
            <v>245.39999999999429</v>
          </cell>
        </row>
        <row r="1036">
          <cell r="U1036">
            <v>2520</v>
          </cell>
          <cell r="Y1036">
            <v>245.59999999999428</v>
          </cell>
        </row>
        <row r="1037">
          <cell r="U1037">
            <v>2521</v>
          </cell>
          <cell r="Y1037">
            <v>245.79999999999427</v>
          </cell>
        </row>
        <row r="1038">
          <cell r="U1038">
            <v>2522</v>
          </cell>
          <cell r="Y1038">
            <v>245.99999999999426</v>
          </cell>
        </row>
        <row r="1039">
          <cell r="U1039">
            <v>2523</v>
          </cell>
          <cell r="Y1039">
            <v>246.19999999999425</v>
          </cell>
        </row>
        <row r="1040">
          <cell r="U1040">
            <v>2524</v>
          </cell>
          <cell r="Y1040">
            <v>246.39999999999424</v>
          </cell>
        </row>
        <row r="1041">
          <cell r="U1041">
            <v>2525</v>
          </cell>
          <cell r="Y1041">
            <v>246.59999999999422</v>
          </cell>
        </row>
        <row r="1042">
          <cell r="U1042">
            <v>2526</v>
          </cell>
          <cell r="Y1042">
            <v>246.79999999999421</v>
          </cell>
        </row>
        <row r="1043">
          <cell r="U1043">
            <v>2527</v>
          </cell>
          <cell r="Y1043">
            <v>246.9999999999942</v>
          </cell>
        </row>
        <row r="1044">
          <cell r="U1044">
            <v>2528</v>
          </cell>
          <cell r="Y1044">
            <v>247.19999999999419</v>
          </cell>
        </row>
        <row r="1045">
          <cell r="U1045">
            <v>2529</v>
          </cell>
          <cell r="Y1045">
            <v>247.39999999999418</v>
          </cell>
        </row>
        <row r="1046">
          <cell r="U1046">
            <v>2530</v>
          </cell>
          <cell r="Y1046">
            <v>247.59999999999417</v>
          </cell>
        </row>
        <row r="1047">
          <cell r="U1047">
            <v>2531</v>
          </cell>
          <cell r="Y1047">
            <v>247.79999999999416</v>
          </cell>
        </row>
        <row r="1048">
          <cell r="U1048">
            <v>2532</v>
          </cell>
          <cell r="Y1048">
            <v>247.99999999999415</v>
          </cell>
        </row>
        <row r="1049">
          <cell r="U1049">
            <v>2533</v>
          </cell>
          <cell r="Y1049">
            <v>248.19999999999413</v>
          </cell>
        </row>
        <row r="1050">
          <cell r="U1050">
            <v>2534</v>
          </cell>
          <cell r="Y1050">
            <v>248.39999999999412</v>
          </cell>
        </row>
        <row r="1051">
          <cell r="U1051">
            <v>2535</v>
          </cell>
          <cell r="Y1051">
            <v>248.59999999999411</v>
          </cell>
        </row>
        <row r="1052">
          <cell r="U1052">
            <v>2536</v>
          </cell>
          <cell r="Y1052">
            <v>248.7999999999941</v>
          </cell>
        </row>
        <row r="1053">
          <cell r="U1053">
            <v>2537</v>
          </cell>
          <cell r="Y1053">
            <v>248.99999999999409</v>
          </cell>
        </row>
        <row r="1054">
          <cell r="U1054">
            <v>2538</v>
          </cell>
          <cell r="Y1054">
            <v>249.19999999999408</v>
          </cell>
        </row>
        <row r="1055">
          <cell r="U1055">
            <v>2539</v>
          </cell>
          <cell r="Y1055">
            <v>249.39999999999407</v>
          </cell>
        </row>
        <row r="1056">
          <cell r="U1056">
            <v>2540</v>
          </cell>
          <cell r="Y1056">
            <v>249.59999999999405</v>
          </cell>
        </row>
        <row r="1057">
          <cell r="U1057">
            <v>2541</v>
          </cell>
          <cell r="Y1057">
            <v>249.79999999999404</v>
          </cell>
        </row>
        <row r="1058">
          <cell r="U1058">
            <v>2542</v>
          </cell>
          <cell r="Y1058">
            <v>249.99999999999403</v>
          </cell>
        </row>
        <row r="1059">
          <cell r="U1059">
            <v>2543</v>
          </cell>
          <cell r="Y1059">
            <v>250.19999999999402</v>
          </cell>
        </row>
        <row r="1060">
          <cell r="U1060">
            <v>2544</v>
          </cell>
          <cell r="Y1060">
            <v>250.39999999999401</v>
          </cell>
        </row>
        <row r="1061">
          <cell r="U1061">
            <v>2545</v>
          </cell>
          <cell r="Y1061">
            <v>250.599999999994</v>
          </cell>
        </row>
        <row r="1062">
          <cell r="U1062">
            <v>2546</v>
          </cell>
          <cell r="Y1062">
            <v>250.79999999999399</v>
          </cell>
        </row>
        <row r="1063">
          <cell r="U1063">
            <v>2547</v>
          </cell>
          <cell r="Y1063">
            <v>250.99999999999397</v>
          </cell>
        </row>
        <row r="1064">
          <cell r="U1064">
            <v>2548</v>
          </cell>
          <cell r="Y1064">
            <v>251.19999999999396</v>
          </cell>
        </row>
        <row r="1065">
          <cell r="U1065">
            <v>2549</v>
          </cell>
          <cell r="Y1065">
            <v>251.39999999999395</v>
          </cell>
        </row>
        <row r="1066">
          <cell r="U1066">
            <v>2550</v>
          </cell>
          <cell r="Y1066">
            <v>251.59999999999394</v>
          </cell>
        </row>
        <row r="1067">
          <cell r="U1067">
            <v>2551</v>
          </cell>
          <cell r="Y1067">
            <v>251.79999999999393</v>
          </cell>
        </row>
        <row r="1068">
          <cell r="U1068">
            <v>2552</v>
          </cell>
          <cell r="Y1068">
            <v>251.99999999999392</v>
          </cell>
        </row>
        <row r="1069">
          <cell r="U1069">
            <v>2553</v>
          </cell>
          <cell r="Y1069">
            <v>252.19999999999391</v>
          </cell>
        </row>
        <row r="1070">
          <cell r="U1070">
            <v>2554</v>
          </cell>
          <cell r="Y1070">
            <v>252.3999999999939</v>
          </cell>
        </row>
        <row r="1071">
          <cell r="U1071">
            <v>2555</v>
          </cell>
          <cell r="Y1071">
            <v>252.59999999999388</v>
          </cell>
        </row>
        <row r="1072">
          <cell r="U1072">
            <v>2556</v>
          </cell>
          <cell r="Y1072">
            <v>252.79999999999387</v>
          </cell>
        </row>
        <row r="1073">
          <cell r="U1073">
            <v>2557</v>
          </cell>
          <cell r="Y1073">
            <v>252.99999999999386</v>
          </cell>
        </row>
        <row r="1074">
          <cell r="U1074">
            <v>2558</v>
          </cell>
          <cell r="Y1074">
            <v>253.19999999999385</v>
          </cell>
        </row>
        <row r="1075">
          <cell r="U1075">
            <v>2559</v>
          </cell>
          <cell r="Y1075">
            <v>253.39999999999384</v>
          </cell>
        </row>
        <row r="1076">
          <cell r="U1076">
            <v>2560</v>
          </cell>
          <cell r="Y1076">
            <v>253.59999999999383</v>
          </cell>
        </row>
        <row r="1077">
          <cell r="U1077">
            <v>2601</v>
          </cell>
          <cell r="Y1077">
            <v>253.79999999999382</v>
          </cell>
        </row>
        <row r="1078">
          <cell r="U1078">
            <v>2602</v>
          </cell>
          <cell r="Y1078">
            <v>253.9999999999938</v>
          </cell>
        </row>
        <row r="1079">
          <cell r="U1079">
            <v>2603</v>
          </cell>
          <cell r="Y1079">
            <v>254.19999999999379</v>
          </cell>
        </row>
        <row r="1080">
          <cell r="U1080">
            <v>2604</v>
          </cell>
          <cell r="Y1080">
            <v>254.39999999999378</v>
          </cell>
        </row>
        <row r="1081">
          <cell r="U1081">
            <v>2605</v>
          </cell>
          <cell r="Y1081">
            <v>254.59999999999377</v>
          </cell>
        </row>
        <row r="1082">
          <cell r="U1082">
            <v>2606</v>
          </cell>
          <cell r="Y1082">
            <v>254.79999999999376</v>
          </cell>
        </row>
        <row r="1083">
          <cell r="U1083">
            <v>2607</v>
          </cell>
          <cell r="Y1083">
            <v>254.99999999999375</v>
          </cell>
        </row>
        <row r="1084">
          <cell r="U1084">
            <v>2608</v>
          </cell>
          <cell r="Y1084">
            <v>255.19999999999374</v>
          </cell>
        </row>
        <row r="1085">
          <cell r="U1085">
            <v>2609</v>
          </cell>
          <cell r="Y1085">
            <v>255.39999999999372</v>
          </cell>
        </row>
        <row r="1086">
          <cell r="U1086">
            <v>2610</v>
          </cell>
          <cell r="Y1086">
            <v>255.59999999999371</v>
          </cell>
        </row>
        <row r="1087">
          <cell r="U1087">
            <v>2611</v>
          </cell>
          <cell r="Y1087">
            <v>255.7999999999937</v>
          </cell>
        </row>
        <row r="1088">
          <cell r="U1088">
            <v>2612</v>
          </cell>
          <cell r="Y1088">
            <v>255.99999999999369</v>
          </cell>
        </row>
        <row r="1089">
          <cell r="U1089">
            <v>2613</v>
          </cell>
          <cell r="Y1089">
            <v>256.19999999999368</v>
          </cell>
        </row>
        <row r="1090">
          <cell r="U1090">
            <v>2614</v>
          </cell>
          <cell r="Y1090">
            <v>256.39999999999367</v>
          </cell>
        </row>
        <row r="1091">
          <cell r="U1091">
            <v>2615</v>
          </cell>
          <cell r="Y1091">
            <v>256.59999999999366</v>
          </cell>
        </row>
        <row r="1092">
          <cell r="U1092">
            <v>2616</v>
          </cell>
          <cell r="Y1092">
            <v>256.79999999999364</v>
          </cell>
        </row>
        <row r="1093">
          <cell r="U1093">
            <v>2617</v>
          </cell>
          <cell r="Y1093">
            <v>256.99999999999363</v>
          </cell>
        </row>
        <row r="1094">
          <cell r="U1094">
            <v>2618</v>
          </cell>
          <cell r="Y1094">
            <v>257.19999999999362</v>
          </cell>
        </row>
        <row r="1095">
          <cell r="U1095">
            <v>2619</v>
          </cell>
          <cell r="Y1095">
            <v>257.39999999999361</v>
          </cell>
        </row>
        <row r="1096">
          <cell r="U1096">
            <v>2620</v>
          </cell>
          <cell r="Y1096">
            <v>257.5999999999936</v>
          </cell>
        </row>
        <row r="1097">
          <cell r="U1097">
            <v>2621</v>
          </cell>
          <cell r="Y1097">
            <v>257.79999999999359</v>
          </cell>
        </row>
        <row r="1098">
          <cell r="U1098">
            <v>2622</v>
          </cell>
          <cell r="Y1098">
            <v>257.99999999999358</v>
          </cell>
        </row>
        <row r="1099">
          <cell r="U1099">
            <v>2623</v>
          </cell>
          <cell r="Y1099">
            <v>258.19999999999357</v>
          </cell>
        </row>
        <row r="1100">
          <cell r="U1100">
            <v>2624</v>
          </cell>
          <cell r="Y1100">
            <v>258.39999999999355</v>
          </cell>
        </row>
        <row r="1101">
          <cell r="U1101">
            <v>2625</v>
          </cell>
          <cell r="Y1101">
            <v>258.59999999999354</v>
          </cell>
        </row>
        <row r="1102">
          <cell r="U1102">
            <v>2626</v>
          </cell>
          <cell r="Y1102">
            <v>258.79999999999353</v>
          </cell>
        </row>
        <row r="1103">
          <cell r="U1103">
            <v>2627</v>
          </cell>
          <cell r="Y1103">
            <v>258.99999999999352</v>
          </cell>
        </row>
        <row r="1104">
          <cell r="U1104">
            <v>2628</v>
          </cell>
          <cell r="Y1104">
            <v>259.19999999999351</v>
          </cell>
        </row>
        <row r="1105">
          <cell r="U1105">
            <v>2629</v>
          </cell>
          <cell r="Y1105">
            <v>259.3999999999935</v>
          </cell>
        </row>
        <row r="1106">
          <cell r="U1106">
            <v>2630</v>
          </cell>
          <cell r="Y1106">
            <v>259.59999999999349</v>
          </cell>
        </row>
        <row r="1107">
          <cell r="U1107">
            <v>2631</v>
          </cell>
          <cell r="Y1107">
            <v>259.79999999999347</v>
          </cell>
        </row>
        <row r="1108">
          <cell r="U1108">
            <v>2632</v>
          </cell>
          <cell r="Y1108">
            <v>259.99999999999346</v>
          </cell>
        </row>
        <row r="1109">
          <cell r="U1109">
            <v>2633</v>
          </cell>
          <cell r="Y1109">
            <v>260.19999999999345</v>
          </cell>
        </row>
        <row r="1110">
          <cell r="U1110">
            <v>2634</v>
          </cell>
          <cell r="Y1110">
            <v>260.39999999999344</v>
          </cell>
        </row>
        <row r="1111">
          <cell r="U1111">
            <v>2635</v>
          </cell>
          <cell r="Y1111">
            <v>260.59999999999343</v>
          </cell>
        </row>
        <row r="1112">
          <cell r="U1112">
            <v>2636</v>
          </cell>
          <cell r="Y1112">
            <v>260.79999999999342</v>
          </cell>
        </row>
        <row r="1113">
          <cell r="U1113">
            <v>2637</v>
          </cell>
          <cell r="Y1113">
            <v>260.99999999999341</v>
          </cell>
        </row>
        <row r="1114">
          <cell r="U1114">
            <v>2638</v>
          </cell>
          <cell r="Y1114">
            <v>261.19999999999339</v>
          </cell>
        </row>
        <row r="1115">
          <cell r="U1115">
            <v>2639</v>
          </cell>
          <cell r="Y1115">
            <v>261.39999999999338</v>
          </cell>
        </row>
        <row r="1116">
          <cell r="U1116">
            <v>2640</v>
          </cell>
          <cell r="Y1116">
            <v>261.59999999999337</v>
          </cell>
        </row>
        <row r="1117">
          <cell r="U1117">
            <v>2641</v>
          </cell>
          <cell r="Y1117">
            <v>261.79999999999336</v>
          </cell>
        </row>
        <row r="1118">
          <cell r="U1118">
            <v>2642</v>
          </cell>
          <cell r="Y1118">
            <v>261.99999999999335</v>
          </cell>
        </row>
        <row r="1119">
          <cell r="U1119">
            <v>2643</v>
          </cell>
          <cell r="Y1119">
            <v>262.19999999999334</v>
          </cell>
        </row>
        <row r="1120">
          <cell r="U1120">
            <v>2644</v>
          </cell>
          <cell r="Y1120">
            <v>262.39999999999333</v>
          </cell>
        </row>
        <row r="1121">
          <cell r="U1121">
            <v>2645</v>
          </cell>
          <cell r="Y1121">
            <v>262.59999999999332</v>
          </cell>
        </row>
        <row r="1122">
          <cell r="U1122">
            <v>2646</v>
          </cell>
          <cell r="Y1122">
            <v>262.7999999999933</v>
          </cell>
        </row>
        <row r="1123">
          <cell r="U1123">
            <v>2647</v>
          </cell>
          <cell r="Y1123">
            <v>262.99999999999329</v>
          </cell>
        </row>
        <row r="1124">
          <cell r="U1124">
            <v>2648</v>
          </cell>
          <cell r="Y1124">
            <v>263.19999999999328</v>
          </cell>
        </row>
        <row r="1125">
          <cell r="U1125">
            <v>2649</v>
          </cell>
          <cell r="Y1125">
            <v>263.39999999999327</v>
          </cell>
        </row>
        <row r="1126">
          <cell r="U1126">
            <v>2650</v>
          </cell>
          <cell r="Y1126">
            <v>263.59999999999326</v>
          </cell>
        </row>
        <row r="1127">
          <cell r="U1127">
            <v>2651</v>
          </cell>
          <cell r="Y1127">
            <v>263.79999999999325</v>
          </cell>
        </row>
        <row r="1128">
          <cell r="U1128">
            <v>2652</v>
          </cell>
          <cell r="Y1128">
            <v>263.99999999999324</v>
          </cell>
        </row>
        <row r="1129">
          <cell r="U1129">
            <v>2653</v>
          </cell>
          <cell r="Y1129">
            <v>264.19999999999322</v>
          </cell>
        </row>
        <row r="1130">
          <cell r="U1130">
            <v>2654</v>
          </cell>
          <cell r="Y1130">
            <v>264.39999999999321</v>
          </cell>
        </row>
        <row r="1131">
          <cell r="U1131">
            <v>2655</v>
          </cell>
          <cell r="Y1131">
            <v>264.5999999999932</v>
          </cell>
        </row>
        <row r="1132">
          <cell r="U1132">
            <v>2656</v>
          </cell>
          <cell r="Y1132">
            <v>264.79999999999319</v>
          </cell>
        </row>
        <row r="1133">
          <cell r="U1133">
            <v>2657</v>
          </cell>
          <cell r="Y1133">
            <v>264.99999999999318</v>
          </cell>
        </row>
        <row r="1134">
          <cell r="U1134">
            <v>2658</v>
          </cell>
          <cell r="Y1134">
            <v>265.19999999999317</v>
          </cell>
        </row>
        <row r="1135">
          <cell r="U1135">
            <v>2659</v>
          </cell>
          <cell r="Y1135">
            <v>265.39999999999316</v>
          </cell>
        </row>
        <row r="1136">
          <cell r="U1136">
            <v>2660</v>
          </cell>
          <cell r="Y1136">
            <v>265.59999999999314</v>
          </cell>
        </row>
        <row r="1137">
          <cell r="U1137">
            <v>2701</v>
          </cell>
          <cell r="Y1137">
            <v>265.79999999999313</v>
          </cell>
        </row>
        <row r="1138">
          <cell r="U1138">
            <v>2702</v>
          </cell>
          <cell r="Y1138">
            <v>265.99999999999312</v>
          </cell>
        </row>
        <row r="1139">
          <cell r="U1139">
            <v>2703</v>
          </cell>
          <cell r="Y1139">
            <v>266.19999999999311</v>
          </cell>
        </row>
        <row r="1140">
          <cell r="U1140">
            <v>2704</v>
          </cell>
          <cell r="Y1140">
            <v>266.3999999999931</v>
          </cell>
        </row>
        <row r="1141">
          <cell r="U1141">
            <v>2705</v>
          </cell>
          <cell r="Y1141">
            <v>266.59999999999309</v>
          </cell>
        </row>
        <row r="1142">
          <cell r="U1142">
            <v>2706</v>
          </cell>
          <cell r="Y1142">
            <v>266.79999999999308</v>
          </cell>
        </row>
        <row r="1143">
          <cell r="U1143">
            <v>2707</v>
          </cell>
          <cell r="Y1143">
            <v>266.99999999999307</v>
          </cell>
        </row>
        <row r="1144">
          <cell r="U1144">
            <v>2708</v>
          </cell>
          <cell r="Y1144">
            <v>267.19999999999305</v>
          </cell>
        </row>
        <row r="1145">
          <cell r="U1145">
            <v>2709</v>
          </cell>
          <cell r="Y1145">
            <v>267.39999999999304</v>
          </cell>
        </row>
        <row r="1146">
          <cell r="U1146">
            <v>2710</v>
          </cell>
          <cell r="Y1146">
            <v>267.59999999999303</v>
          </cell>
        </row>
        <row r="1147">
          <cell r="U1147">
            <v>2711</v>
          </cell>
          <cell r="Y1147">
            <v>267.79999999999302</v>
          </cell>
        </row>
        <row r="1148">
          <cell r="U1148">
            <v>2712</v>
          </cell>
          <cell r="Y1148">
            <v>267.99999999999301</v>
          </cell>
        </row>
        <row r="1149">
          <cell r="U1149">
            <v>2713</v>
          </cell>
          <cell r="Y1149">
            <v>268.199999999993</v>
          </cell>
        </row>
        <row r="1150">
          <cell r="U1150">
            <v>2714</v>
          </cell>
          <cell r="Y1150">
            <v>268.39999999999299</v>
          </cell>
        </row>
        <row r="1151">
          <cell r="U1151">
            <v>2715</v>
          </cell>
          <cell r="Y1151">
            <v>268.59999999999297</v>
          </cell>
        </row>
        <row r="1152">
          <cell r="U1152">
            <v>2716</v>
          </cell>
          <cell r="Y1152">
            <v>268.79999999999296</v>
          </cell>
        </row>
        <row r="1153">
          <cell r="U1153">
            <v>2717</v>
          </cell>
          <cell r="Y1153">
            <v>268.99999999999295</v>
          </cell>
        </row>
        <row r="1154">
          <cell r="U1154">
            <v>2718</v>
          </cell>
          <cell r="Y1154">
            <v>269.19999999999294</v>
          </cell>
        </row>
        <row r="1155">
          <cell r="U1155">
            <v>2719</v>
          </cell>
          <cell r="Y1155">
            <v>269.39999999999293</v>
          </cell>
        </row>
        <row r="1156">
          <cell r="U1156">
            <v>2720</v>
          </cell>
          <cell r="Y1156">
            <v>269.59999999999292</v>
          </cell>
        </row>
        <row r="1157">
          <cell r="U1157">
            <v>2721</v>
          </cell>
          <cell r="Y1157">
            <v>269.79999999999291</v>
          </cell>
        </row>
        <row r="1158">
          <cell r="U1158">
            <v>2722</v>
          </cell>
          <cell r="Y1158">
            <v>269.99999999999289</v>
          </cell>
        </row>
        <row r="1159">
          <cell r="U1159">
            <v>2723</v>
          </cell>
          <cell r="Y1159">
            <v>270.19999999999288</v>
          </cell>
        </row>
        <row r="1160">
          <cell r="U1160">
            <v>2724</v>
          </cell>
          <cell r="Y1160">
            <v>270.39999999999287</v>
          </cell>
        </row>
        <row r="1161">
          <cell r="U1161">
            <v>2725</v>
          </cell>
          <cell r="Y1161">
            <v>270.59999999999286</v>
          </cell>
        </row>
        <row r="1162">
          <cell r="U1162">
            <v>2726</v>
          </cell>
          <cell r="Y1162">
            <v>270.79999999999285</v>
          </cell>
        </row>
        <row r="1163">
          <cell r="U1163">
            <v>2727</v>
          </cell>
          <cell r="Y1163">
            <v>270.99999999999284</v>
          </cell>
        </row>
        <row r="1164">
          <cell r="U1164">
            <v>2728</v>
          </cell>
          <cell r="Y1164">
            <v>271.19999999999283</v>
          </cell>
        </row>
        <row r="1165">
          <cell r="U1165">
            <v>2729</v>
          </cell>
          <cell r="Y1165">
            <v>271.39999999999281</v>
          </cell>
        </row>
        <row r="1166">
          <cell r="U1166">
            <v>2730</v>
          </cell>
          <cell r="Y1166">
            <v>271.5999999999928</v>
          </cell>
        </row>
        <row r="1167">
          <cell r="U1167">
            <v>2731</v>
          </cell>
          <cell r="Y1167">
            <v>271.79999999999279</v>
          </cell>
        </row>
        <row r="1168">
          <cell r="U1168">
            <v>2732</v>
          </cell>
          <cell r="Y1168">
            <v>271.99999999999278</v>
          </cell>
        </row>
        <row r="1169">
          <cell r="U1169">
            <v>2733</v>
          </cell>
          <cell r="Y1169">
            <v>272.19999999999277</v>
          </cell>
        </row>
        <row r="1170">
          <cell r="U1170">
            <v>2734</v>
          </cell>
          <cell r="Y1170">
            <v>272.39999999999276</v>
          </cell>
        </row>
        <row r="1171">
          <cell r="U1171">
            <v>2735</v>
          </cell>
          <cell r="Y1171">
            <v>272.59999999999275</v>
          </cell>
        </row>
        <row r="1172">
          <cell r="U1172">
            <v>2736</v>
          </cell>
          <cell r="Y1172">
            <v>272.79999999999274</v>
          </cell>
        </row>
        <row r="1173">
          <cell r="U1173">
            <v>2737</v>
          </cell>
          <cell r="Y1173">
            <v>272.99999999999272</v>
          </cell>
        </row>
        <row r="1174">
          <cell r="U1174">
            <v>2738</v>
          </cell>
          <cell r="Y1174">
            <v>273.19999999999271</v>
          </cell>
        </row>
        <row r="1175">
          <cell r="U1175">
            <v>2739</v>
          </cell>
          <cell r="Y1175">
            <v>273.3999999999927</v>
          </cell>
        </row>
        <row r="1176">
          <cell r="U1176">
            <v>2740</v>
          </cell>
          <cell r="Y1176">
            <v>273.59999999999269</v>
          </cell>
        </row>
        <row r="1177">
          <cell r="U1177">
            <v>2741</v>
          </cell>
          <cell r="Y1177">
            <v>273.79999999999268</v>
          </cell>
        </row>
        <row r="1178">
          <cell r="U1178">
            <v>2742</v>
          </cell>
          <cell r="Y1178">
            <v>273.99999999999267</v>
          </cell>
        </row>
        <row r="1179">
          <cell r="U1179">
            <v>2743</v>
          </cell>
          <cell r="Y1179">
            <v>274.19999999999266</v>
          </cell>
        </row>
        <row r="1180">
          <cell r="U1180">
            <v>2744</v>
          </cell>
          <cell r="Y1180">
            <v>274.39999999999264</v>
          </cell>
        </row>
        <row r="1181">
          <cell r="U1181">
            <v>2745</v>
          </cell>
          <cell r="Y1181">
            <v>274.59999999999263</v>
          </cell>
        </row>
        <row r="1182">
          <cell r="U1182">
            <v>2746</v>
          </cell>
          <cell r="Y1182">
            <v>274.79999999999262</v>
          </cell>
        </row>
        <row r="1183">
          <cell r="U1183">
            <v>2747</v>
          </cell>
          <cell r="Y1183">
            <v>274.99999999999261</v>
          </cell>
        </row>
        <row r="1184">
          <cell r="U1184">
            <v>2748</v>
          </cell>
          <cell r="Y1184">
            <v>275.1999999999926</v>
          </cell>
        </row>
        <row r="1185">
          <cell r="U1185">
            <v>2749</v>
          </cell>
          <cell r="Y1185">
            <v>275.39999999999259</v>
          </cell>
        </row>
        <row r="1186">
          <cell r="U1186">
            <v>2750</v>
          </cell>
          <cell r="Y1186">
            <v>275.59999999999258</v>
          </cell>
        </row>
        <row r="1187">
          <cell r="U1187">
            <v>2751</v>
          </cell>
          <cell r="Y1187">
            <v>275.79999999999256</v>
          </cell>
        </row>
        <row r="1188">
          <cell r="U1188">
            <v>2752</v>
          </cell>
          <cell r="Y1188">
            <v>275.99999999999255</v>
          </cell>
        </row>
        <row r="1189">
          <cell r="U1189">
            <v>2753</v>
          </cell>
          <cell r="Y1189">
            <v>276.19999999999254</v>
          </cell>
        </row>
        <row r="1190">
          <cell r="U1190">
            <v>2754</v>
          </cell>
          <cell r="Y1190">
            <v>276.39999999999253</v>
          </cell>
        </row>
        <row r="1191">
          <cell r="U1191">
            <v>2755</v>
          </cell>
          <cell r="Y1191">
            <v>276.59999999999252</v>
          </cell>
        </row>
        <row r="1192">
          <cell r="U1192">
            <v>2756</v>
          </cell>
          <cell r="Y1192">
            <v>276.79999999999251</v>
          </cell>
        </row>
        <row r="1193">
          <cell r="U1193">
            <v>2757</v>
          </cell>
          <cell r="Y1193">
            <v>276.9999999999925</v>
          </cell>
        </row>
        <row r="1194">
          <cell r="U1194">
            <v>2758</v>
          </cell>
          <cell r="Y1194">
            <v>277.19999999999249</v>
          </cell>
        </row>
        <row r="1195">
          <cell r="U1195">
            <v>2759</v>
          </cell>
          <cell r="Y1195">
            <v>277.39999999999247</v>
          </cell>
        </row>
        <row r="1196">
          <cell r="U1196">
            <v>2760</v>
          </cell>
          <cell r="Y1196">
            <v>277.59999999999246</v>
          </cell>
        </row>
        <row r="1197">
          <cell r="U1197">
            <v>2801</v>
          </cell>
          <cell r="Y1197">
            <v>277.79999999999245</v>
          </cell>
        </row>
        <row r="1198">
          <cell r="U1198">
            <v>2802</v>
          </cell>
          <cell r="Y1198">
            <v>277.99999999999244</v>
          </cell>
        </row>
        <row r="1199">
          <cell r="U1199">
            <v>2803</v>
          </cell>
          <cell r="Y1199">
            <v>278.19999999999243</v>
          </cell>
        </row>
        <row r="1200">
          <cell r="U1200">
            <v>2804</v>
          </cell>
          <cell r="Y1200">
            <v>278.39999999999242</v>
          </cell>
        </row>
        <row r="1201">
          <cell r="U1201">
            <v>2805</v>
          </cell>
          <cell r="Y1201">
            <v>278.59999999999241</v>
          </cell>
        </row>
        <row r="1202">
          <cell r="U1202">
            <v>2806</v>
          </cell>
          <cell r="Y1202">
            <v>278.79999999999239</v>
          </cell>
        </row>
        <row r="1203">
          <cell r="U1203">
            <v>2807</v>
          </cell>
          <cell r="Y1203">
            <v>278.99999999999238</v>
          </cell>
        </row>
        <row r="1204">
          <cell r="U1204">
            <v>2808</v>
          </cell>
          <cell r="Y1204">
            <v>279.19999999999237</v>
          </cell>
        </row>
        <row r="1205">
          <cell r="U1205">
            <v>2809</v>
          </cell>
          <cell r="Y1205">
            <v>279.39999999999236</v>
          </cell>
        </row>
        <row r="1206">
          <cell r="U1206">
            <v>2810</v>
          </cell>
          <cell r="Y1206">
            <v>279.59999999999235</v>
          </cell>
        </row>
        <row r="1207">
          <cell r="U1207">
            <v>2811</v>
          </cell>
          <cell r="Y1207">
            <v>279.79999999999234</v>
          </cell>
        </row>
        <row r="1208">
          <cell r="U1208">
            <v>2812</v>
          </cell>
          <cell r="Y1208">
            <v>279.99999999999233</v>
          </cell>
        </row>
        <row r="1209">
          <cell r="U1209">
            <v>2813</v>
          </cell>
          <cell r="Y1209">
            <v>280.19999999999231</v>
          </cell>
        </row>
        <row r="1210">
          <cell r="U1210">
            <v>2814</v>
          </cell>
          <cell r="Y1210">
            <v>280.3999999999923</v>
          </cell>
        </row>
        <row r="1211">
          <cell r="U1211">
            <v>2815</v>
          </cell>
          <cell r="Y1211">
            <v>280.59999999999229</v>
          </cell>
        </row>
        <row r="1212">
          <cell r="U1212">
            <v>2816</v>
          </cell>
          <cell r="Y1212">
            <v>280.79999999999228</v>
          </cell>
        </row>
        <row r="1213">
          <cell r="U1213">
            <v>2817</v>
          </cell>
          <cell r="Y1213">
            <v>280.99999999999227</v>
          </cell>
        </row>
        <row r="1214">
          <cell r="U1214">
            <v>2818</v>
          </cell>
          <cell r="Y1214">
            <v>281.19999999999226</v>
          </cell>
        </row>
        <row r="1215">
          <cell r="U1215">
            <v>2819</v>
          </cell>
          <cell r="Y1215">
            <v>281.39999999999225</v>
          </cell>
        </row>
        <row r="1216">
          <cell r="U1216">
            <v>2820</v>
          </cell>
          <cell r="Y1216">
            <v>281.59999999999224</v>
          </cell>
        </row>
        <row r="1217">
          <cell r="U1217">
            <v>2821</v>
          </cell>
          <cell r="Y1217">
            <v>281.79999999999222</v>
          </cell>
        </row>
        <row r="1218">
          <cell r="U1218">
            <v>2822</v>
          </cell>
          <cell r="Y1218">
            <v>281.99999999999221</v>
          </cell>
        </row>
        <row r="1219">
          <cell r="U1219">
            <v>2823</v>
          </cell>
          <cell r="Y1219">
            <v>282.1999999999922</v>
          </cell>
        </row>
        <row r="1220">
          <cell r="U1220">
            <v>2824</v>
          </cell>
          <cell r="Y1220">
            <v>282.39999999999219</v>
          </cell>
        </row>
        <row r="1221">
          <cell r="U1221">
            <v>2825</v>
          </cell>
          <cell r="Y1221">
            <v>282.59999999999218</v>
          </cell>
        </row>
        <row r="1222">
          <cell r="U1222">
            <v>2826</v>
          </cell>
          <cell r="Y1222">
            <v>282.79999999999217</v>
          </cell>
        </row>
        <row r="1223">
          <cell r="U1223">
            <v>2827</v>
          </cell>
          <cell r="Y1223">
            <v>282.99999999999216</v>
          </cell>
        </row>
        <row r="1224">
          <cell r="U1224">
            <v>2828</v>
          </cell>
          <cell r="Y1224">
            <v>283.19999999999214</v>
          </cell>
        </row>
        <row r="1225">
          <cell r="U1225">
            <v>2829</v>
          </cell>
          <cell r="Y1225">
            <v>283.39999999999213</v>
          </cell>
        </row>
        <row r="1226">
          <cell r="U1226">
            <v>2830</v>
          </cell>
          <cell r="Y1226">
            <v>283.59999999999212</v>
          </cell>
        </row>
        <row r="1227">
          <cell r="U1227">
            <v>2831</v>
          </cell>
          <cell r="Y1227">
            <v>283.79999999999211</v>
          </cell>
        </row>
        <row r="1228">
          <cell r="U1228">
            <v>2832</v>
          </cell>
          <cell r="Y1228">
            <v>283.9999999999921</v>
          </cell>
        </row>
        <row r="1229">
          <cell r="U1229">
            <v>2833</v>
          </cell>
          <cell r="Y1229">
            <v>284.19999999999209</v>
          </cell>
        </row>
        <row r="1230">
          <cell r="U1230">
            <v>2834</v>
          </cell>
          <cell r="Y1230">
            <v>284.39999999999208</v>
          </cell>
        </row>
        <row r="1231">
          <cell r="U1231">
            <v>2835</v>
          </cell>
          <cell r="Y1231">
            <v>284.59999999999206</v>
          </cell>
        </row>
        <row r="1232">
          <cell r="U1232">
            <v>2836</v>
          </cell>
          <cell r="Y1232">
            <v>284.79999999999205</v>
          </cell>
        </row>
        <row r="1233">
          <cell r="U1233">
            <v>2837</v>
          </cell>
          <cell r="Y1233">
            <v>284.99999999999204</v>
          </cell>
        </row>
        <row r="1234">
          <cell r="U1234">
            <v>2838</v>
          </cell>
          <cell r="Y1234">
            <v>285.19999999999203</v>
          </cell>
        </row>
        <row r="1235">
          <cell r="U1235">
            <v>2839</v>
          </cell>
          <cell r="Y1235">
            <v>285.39999999999202</v>
          </cell>
        </row>
        <row r="1236">
          <cell r="U1236">
            <v>2840</v>
          </cell>
          <cell r="Y1236">
            <v>285.59999999999201</v>
          </cell>
        </row>
        <row r="1237">
          <cell r="U1237">
            <v>2841</v>
          </cell>
          <cell r="Y1237">
            <v>285.799999999992</v>
          </cell>
        </row>
        <row r="1238">
          <cell r="U1238">
            <v>2842</v>
          </cell>
          <cell r="Y1238">
            <v>285.99999999999199</v>
          </cell>
        </row>
        <row r="1239">
          <cell r="U1239">
            <v>2843</v>
          </cell>
          <cell r="Y1239">
            <v>286.19999999999197</v>
          </cell>
        </row>
        <row r="1240">
          <cell r="U1240">
            <v>2844</v>
          </cell>
          <cell r="Y1240">
            <v>286.39999999999196</v>
          </cell>
        </row>
        <row r="1241">
          <cell r="U1241">
            <v>2845</v>
          </cell>
          <cell r="Y1241">
            <v>286.59999999999195</v>
          </cell>
        </row>
        <row r="1242">
          <cell r="U1242">
            <v>2846</v>
          </cell>
          <cell r="Y1242">
            <v>286.79999999999194</v>
          </cell>
        </row>
        <row r="1243">
          <cell r="U1243">
            <v>2847</v>
          </cell>
          <cell r="Y1243">
            <v>286.99999999999193</v>
          </cell>
        </row>
        <row r="1244">
          <cell r="U1244">
            <v>2848</v>
          </cell>
          <cell r="Y1244">
            <v>287.19999999999192</v>
          </cell>
        </row>
        <row r="1245">
          <cell r="U1245">
            <v>2849</v>
          </cell>
          <cell r="Y1245">
            <v>287.39999999999191</v>
          </cell>
        </row>
        <row r="1246">
          <cell r="U1246">
            <v>2850</v>
          </cell>
          <cell r="Y1246">
            <v>287.59999999999189</v>
          </cell>
        </row>
        <row r="1247">
          <cell r="U1247">
            <v>2851</v>
          </cell>
          <cell r="Y1247">
            <v>287.79999999999188</v>
          </cell>
        </row>
        <row r="1248">
          <cell r="U1248">
            <v>2852</v>
          </cell>
          <cell r="Y1248">
            <v>287.99999999999187</v>
          </cell>
        </row>
        <row r="1249">
          <cell r="U1249">
            <v>2853</v>
          </cell>
          <cell r="Y1249">
            <v>288.19999999999186</v>
          </cell>
        </row>
        <row r="1250">
          <cell r="U1250">
            <v>2854</v>
          </cell>
          <cell r="Y1250">
            <v>288.39999999999185</v>
          </cell>
        </row>
        <row r="1251">
          <cell r="U1251">
            <v>2855</v>
          </cell>
          <cell r="Y1251">
            <v>288.59999999999184</v>
          </cell>
        </row>
        <row r="1252">
          <cell r="U1252">
            <v>2856</v>
          </cell>
          <cell r="Y1252">
            <v>288.79999999999183</v>
          </cell>
        </row>
        <row r="1253">
          <cell r="U1253">
            <v>2857</v>
          </cell>
          <cell r="Y1253">
            <v>288.99999999999181</v>
          </cell>
        </row>
        <row r="1254">
          <cell r="U1254">
            <v>2858</v>
          </cell>
          <cell r="Y1254">
            <v>289.1999999999918</v>
          </cell>
        </row>
        <row r="1255">
          <cell r="U1255">
            <v>2859</v>
          </cell>
          <cell r="Y1255">
            <v>289.39999999999179</v>
          </cell>
        </row>
        <row r="1256">
          <cell r="U1256">
            <v>2860</v>
          </cell>
          <cell r="Y1256">
            <v>289.59999999999178</v>
          </cell>
        </row>
        <row r="1257">
          <cell r="U1257">
            <v>2901</v>
          </cell>
          <cell r="Y1257">
            <v>289.79999999999177</v>
          </cell>
        </row>
        <row r="1258">
          <cell r="U1258">
            <v>2902</v>
          </cell>
          <cell r="Y1258">
            <v>289.99999999999176</v>
          </cell>
        </row>
        <row r="1259">
          <cell r="U1259">
            <v>2903</v>
          </cell>
          <cell r="Y1259">
            <v>290.19999999999175</v>
          </cell>
        </row>
        <row r="1260">
          <cell r="U1260">
            <v>2904</v>
          </cell>
          <cell r="Y1260">
            <v>290.39999999999173</v>
          </cell>
        </row>
        <row r="1261">
          <cell r="U1261">
            <v>2905</v>
          </cell>
          <cell r="Y1261">
            <v>290.59999999999172</v>
          </cell>
        </row>
        <row r="1262">
          <cell r="U1262">
            <v>2906</v>
          </cell>
          <cell r="Y1262">
            <v>290.79999999999171</v>
          </cell>
        </row>
        <row r="1263">
          <cell r="U1263">
            <v>2907</v>
          </cell>
          <cell r="Y1263">
            <v>290.9999999999917</v>
          </cell>
        </row>
        <row r="1264">
          <cell r="U1264">
            <v>2908</v>
          </cell>
          <cell r="Y1264">
            <v>291.19999999999169</v>
          </cell>
        </row>
        <row r="1265">
          <cell r="U1265">
            <v>2909</v>
          </cell>
          <cell r="Y1265">
            <v>291.39999999999168</v>
          </cell>
        </row>
        <row r="1266">
          <cell r="U1266">
            <v>2910</v>
          </cell>
          <cell r="Y1266">
            <v>291.59999999999167</v>
          </cell>
        </row>
        <row r="1267">
          <cell r="U1267">
            <v>2911</v>
          </cell>
          <cell r="Y1267">
            <v>291.79999999999166</v>
          </cell>
        </row>
        <row r="1268">
          <cell r="U1268">
            <v>2912</v>
          </cell>
          <cell r="Y1268">
            <v>291.99999999999164</v>
          </cell>
        </row>
        <row r="1269">
          <cell r="U1269">
            <v>2913</v>
          </cell>
          <cell r="Y1269">
            <v>292.19999999999163</v>
          </cell>
        </row>
        <row r="1270">
          <cell r="U1270">
            <v>2914</v>
          </cell>
          <cell r="Y1270">
            <v>292.39999999999162</v>
          </cell>
        </row>
        <row r="1271">
          <cell r="U1271">
            <v>2915</v>
          </cell>
          <cell r="Y1271">
            <v>292.59999999999161</v>
          </cell>
        </row>
        <row r="1272">
          <cell r="U1272">
            <v>2916</v>
          </cell>
          <cell r="Y1272">
            <v>292.7999999999916</v>
          </cell>
        </row>
        <row r="1273">
          <cell r="U1273">
            <v>2917</v>
          </cell>
          <cell r="Y1273">
            <v>292.99999999999159</v>
          </cell>
        </row>
        <row r="1274">
          <cell r="U1274">
            <v>2918</v>
          </cell>
          <cell r="Y1274">
            <v>293.19999999999158</v>
          </cell>
        </row>
        <row r="1275">
          <cell r="U1275">
            <v>2919</v>
          </cell>
          <cell r="Y1275">
            <v>293.39999999999156</v>
          </cell>
        </row>
        <row r="1276">
          <cell r="U1276">
            <v>2920</v>
          </cell>
          <cell r="Y1276">
            <v>293.59999999999155</v>
          </cell>
        </row>
        <row r="1277">
          <cell r="U1277">
            <v>2921</v>
          </cell>
          <cell r="Y1277">
            <v>293.79999999999154</v>
          </cell>
        </row>
        <row r="1278">
          <cell r="U1278">
            <v>2922</v>
          </cell>
          <cell r="Y1278">
            <v>293.99999999999153</v>
          </cell>
        </row>
        <row r="1279">
          <cell r="U1279">
            <v>2923</v>
          </cell>
          <cell r="Y1279">
            <v>294.19999999999152</v>
          </cell>
        </row>
        <row r="1280">
          <cell r="U1280">
            <v>2924</v>
          </cell>
          <cell r="Y1280">
            <v>294.39999999999151</v>
          </cell>
        </row>
        <row r="1281">
          <cell r="U1281">
            <v>2925</v>
          </cell>
          <cell r="Y1281">
            <v>294.5999999999915</v>
          </cell>
        </row>
        <row r="1282">
          <cell r="U1282">
            <v>2926</v>
          </cell>
          <cell r="Y1282">
            <v>294.79999999999148</v>
          </cell>
        </row>
        <row r="1283">
          <cell r="U1283">
            <v>2927</v>
          </cell>
          <cell r="Y1283">
            <v>294.99999999999147</v>
          </cell>
        </row>
        <row r="1284">
          <cell r="U1284">
            <v>2928</v>
          </cell>
          <cell r="Y1284">
            <v>295.19999999999146</v>
          </cell>
        </row>
        <row r="1285">
          <cell r="U1285">
            <v>2929</v>
          </cell>
          <cell r="Y1285">
            <v>295.39999999999145</v>
          </cell>
        </row>
        <row r="1286">
          <cell r="U1286">
            <v>2930</v>
          </cell>
          <cell r="Y1286">
            <v>295.59999999999144</v>
          </cell>
        </row>
        <row r="1287">
          <cell r="U1287">
            <v>2931</v>
          </cell>
          <cell r="Y1287">
            <v>295.79999999999143</v>
          </cell>
        </row>
        <row r="1288">
          <cell r="U1288">
            <v>2932</v>
          </cell>
          <cell r="Y1288">
            <v>295.99999999999142</v>
          </cell>
        </row>
        <row r="1289">
          <cell r="U1289">
            <v>2933</v>
          </cell>
          <cell r="Y1289">
            <v>296.19999999999141</v>
          </cell>
        </row>
        <row r="1290">
          <cell r="U1290">
            <v>2934</v>
          </cell>
          <cell r="Y1290">
            <v>296.39999999999139</v>
          </cell>
        </row>
        <row r="1291">
          <cell r="U1291">
            <v>2935</v>
          </cell>
          <cell r="Y1291">
            <v>296.59999999999138</v>
          </cell>
        </row>
        <row r="1292">
          <cell r="U1292">
            <v>2936</v>
          </cell>
          <cell r="Y1292">
            <v>296.79999999999137</v>
          </cell>
        </row>
        <row r="1293">
          <cell r="U1293">
            <v>2937</v>
          </cell>
          <cell r="Y1293">
            <v>296.99999999999136</v>
          </cell>
        </row>
        <row r="1294">
          <cell r="U1294">
            <v>2938</v>
          </cell>
          <cell r="Y1294">
            <v>297.19999999999135</v>
          </cell>
        </row>
        <row r="1295">
          <cell r="U1295">
            <v>2939</v>
          </cell>
          <cell r="Y1295">
            <v>297.39999999999134</v>
          </cell>
        </row>
        <row r="1296">
          <cell r="U1296">
            <v>2940</v>
          </cell>
          <cell r="Y1296">
            <v>297.59999999999133</v>
          </cell>
        </row>
        <row r="1297">
          <cell r="U1297">
            <v>2941</v>
          </cell>
          <cell r="Y1297">
            <v>297.79999999999131</v>
          </cell>
        </row>
        <row r="1298">
          <cell r="U1298">
            <v>2942</v>
          </cell>
          <cell r="Y1298">
            <v>297.9999999999913</v>
          </cell>
        </row>
        <row r="1299">
          <cell r="U1299">
            <v>2943</v>
          </cell>
          <cell r="Y1299">
            <v>298.19999999999129</v>
          </cell>
        </row>
        <row r="1300">
          <cell r="U1300">
            <v>2944</v>
          </cell>
          <cell r="Y1300">
            <v>298.39999999999128</v>
          </cell>
        </row>
        <row r="1301">
          <cell r="U1301">
            <v>2945</v>
          </cell>
          <cell r="Y1301">
            <v>298.59999999999127</v>
          </cell>
        </row>
        <row r="1302">
          <cell r="U1302">
            <v>2946</v>
          </cell>
          <cell r="Y1302">
            <v>298.79999999999126</v>
          </cell>
        </row>
        <row r="1303">
          <cell r="U1303">
            <v>2947</v>
          </cell>
          <cell r="Y1303">
            <v>298.99999999999125</v>
          </cell>
        </row>
        <row r="1304">
          <cell r="U1304">
            <v>2948</v>
          </cell>
          <cell r="Y1304">
            <v>299.19999999999123</v>
          </cell>
        </row>
        <row r="1305">
          <cell r="U1305">
            <v>2949</v>
          </cell>
          <cell r="Y1305">
            <v>299.39999999999122</v>
          </cell>
        </row>
        <row r="1306">
          <cell r="U1306">
            <v>2950</v>
          </cell>
          <cell r="Y1306">
            <v>299.59999999999121</v>
          </cell>
        </row>
        <row r="1307">
          <cell r="U1307">
            <v>2951</v>
          </cell>
          <cell r="Y1307">
            <v>299.7999999999912</v>
          </cell>
        </row>
        <row r="1308">
          <cell r="U1308">
            <v>2952</v>
          </cell>
          <cell r="Y1308">
            <v>299.99999999999119</v>
          </cell>
        </row>
        <row r="1309">
          <cell r="U1309">
            <v>2953</v>
          </cell>
          <cell r="Y1309">
            <v>300.19999999999118</v>
          </cell>
        </row>
        <row r="1310">
          <cell r="U1310">
            <v>2954</v>
          </cell>
          <cell r="Y1310">
            <v>300.39999999999117</v>
          </cell>
        </row>
        <row r="1311">
          <cell r="U1311">
            <v>2955</v>
          </cell>
          <cell r="Y1311">
            <v>300.59999999999116</v>
          </cell>
        </row>
        <row r="1312">
          <cell r="U1312">
            <v>2956</v>
          </cell>
          <cell r="Y1312">
            <v>300.79999999999114</v>
          </cell>
        </row>
        <row r="1313">
          <cell r="U1313">
            <v>2957</v>
          </cell>
          <cell r="Y1313">
            <v>300.99999999999113</v>
          </cell>
        </row>
        <row r="1314">
          <cell r="U1314">
            <v>2958</v>
          </cell>
          <cell r="Y1314">
            <v>301.19999999999112</v>
          </cell>
        </row>
        <row r="1315">
          <cell r="U1315">
            <v>2959</v>
          </cell>
          <cell r="Y1315">
            <v>301.39999999999111</v>
          </cell>
        </row>
        <row r="1316">
          <cell r="U1316">
            <v>2960</v>
          </cell>
          <cell r="Y1316">
            <v>301.5999999999911</v>
          </cell>
        </row>
        <row r="1317">
          <cell r="U1317">
            <v>3001</v>
          </cell>
          <cell r="Y1317">
            <v>301.79999999999109</v>
          </cell>
        </row>
        <row r="1318">
          <cell r="U1318">
            <v>3002</v>
          </cell>
          <cell r="Y1318">
            <v>301.99999999999108</v>
          </cell>
        </row>
        <row r="1319">
          <cell r="U1319">
            <v>3003</v>
          </cell>
          <cell r="Y1319">
            <v>302.19999999999106</v>
          </cell>
        </row>
        <row r="1320">
          <cell r="U1320">
            <v>3004</v>
          </cell>
          <cell r="Y1320">
            <v>302.39999999999105</v>
          </cell>
        </row>
        <row r="1321">
          <cell r="U1321">
            <v>3005</v>
          </cell>
          <cell r="Y1321">
            <v>302.59999999999104</v>
          </cell>
        </row>
        <row r="1322">
          <cell r="U1322">
            <v>3006</v>
          </cell>
          <cell r="Y1322">
            <v>302.79999999999103</v>
          </cell>
        </row>
        <row r="1323">
          <cell r="U1323">
            <v>3007</v>
          </cell>
          <cell r="Y1323">
            <v>302.99999999999102</v>
          </cell>
        </row>
        <row r="1324">
          <cell r="U1324">
            <v>3008</v>
          </cell>
          <cell r="Y1324">
            <v>303.19999999999101</v>
          </cell>
        </row>
        <row r="1325">
          <cell r="U1325">
            <v>3009</v>
          </cell>
          <cell r="Y1325">
            <v>303.399999999991</v>
          </cell>
        </row>
        <row r="1326">
          <cell r="U1326">
            <v>3010</v>
          </cell>
          <cell r="Y1326">
            <v>303.59999999999098</v>
          </cell>
        </row>
        <row r="1327">
          <cell r="U1327">
            <v>3011</v>
          </cell>
          <cell r="Y1327">
            <v>303.79999999999097</v>
          </cell>
        </row>
        <row r="1328">
          <cell r="U1328">
            <v>3012</v>
          </cell>
          <cell r="Y1328">
            <v>303.99999999999096</v>
          </cell>
        </row>
        <row r="1329">
          <cell r="U1329">
            <v>3013</v>
          </cell>
          <cell r="Y1329">
            <v>304.19999999999095</v>
          </cell>
        </row>
        <row r="1330">
          <cell r="U1330">
            <v>3014</v>
          </cell>
          <cell r="Y1330">
            <v>304.39999999999094</v>
          </cell>
        </row>
        <row r="1331">
          <cell r="U1331">
            <v>3015</v>
          </cell>
          <cell r="Y1331">
            <v>304.59999999999093</v>
          </cell>
        </row>
        <row r="1332">
          <cell r="U1332">
            <v>3016</v>
          </cell>
          <cell r="Y1332">
            <v>304.79999999999092</v>
          </cell>
        </row>
        <row r="1333">
          <cell r="U1333">
            <v>3017</v>
          </cell>
          <cell r="Y1333">
            <v>304.99999999999091</v>
          </cell>
        </row>
        <row r="1334">
          <cell r="U1334">
            <v>3018</v>
          </cell>
          <cell r="Y1334">
            <v>305.19999999999089</v>
          </cell>
        </row>
        <row r="1335">
          <cell r="U1335">
            <v>3019</v>
          </cell>
          <cell r="Y1335">
            <v>305.39999999999088</v>
          </cell>
        </row>
        <row r="1336">
          <cell r="U1336">
            <v>3020</v>
          </cell>
          <cell r="Y1336">
            <v>305.59999999999087</v>
          </cell>
        </row>
        <row r="1337">
          <cell r="U1337">
            <v>3021</v>
          </cell>
          <cell r="Y1337">
            <v>305.79999999999086</v>
          </cell>
        </row>
        <row r="1338">
          <cell r="U1338">
            <v>3022</v>
          </cell>
          <cell r="Y1338">
            <v>305.99999999999085</v>
          </cell>
        </row>
        <row r="1339">
          <cell r="U1339">
            <v>3023</v>
          </cell>
          <cell r="Y1339">
            <v>306.19999999999084</v>
          </cell>
        </row>
        <row r="1340">
          <cell r="U1340">
            <v>3024</v>
          </cell>
          <cell r="Y1340">
            <v>306.39999999999083</v>
          </cell>
        </row>
        <row r="1341">
          <cell r="U1341">
            <v>3025</v>
          </cell>
          <cell r="Y1341">
            <v>306.59999999999081</v>
          </cell>
        </row>
        <row r="1342">
          <cell r="U1342">
            <v>3026</v>
          </cell>
          <cell r="Y1342">
            <v>306.7999999999908</v>
          </cell>
        </row>
        <row r="1343">
          <cell r="U1343">
            <v>3027</v>
          </cell>
          <cell r="Y1343">
            <v>306.99999999999079</v>
          </cell>
        </row>
        <row r="1344">
          <cell r="U1344">
            <v>3028</v>
          </cell>
          <cell r="Y1344">
            <v>307.19999999999078</v>
          </cell>
        </row>
        <row r="1345">
          <cell r="U1345">
            <v>3029</v>
          </cell>
          <cell r="Y1345">
            <v>307.39999999999077</v>
          </cell>
        </row>
        <row r="1346">
          <cell r="U1346">
            <v>3030</v>
          </cell>
          <cell r="Y1346">
            <v>307.59999999999076</v>
          </cell>
        </row>
        <row r="1347">
          <cell r="U1347">
            <v>3031</v>
          </cell>
          <cell r="Y1347">
            <v>307.79999999999075</v>
          </cell>
        </row>
        <row r="1348">
          <cell r="U1348">
            <v>3032</v>
          </cell>
          <cell r="Y1348">
            <v>307.99999999999073</v>
          </cell>
        </row>
        <row r="1349">
          <cell r="U1349">
            <v>3033</v>
          </cell>
          <cell r="Y1349">
            <v>308.19999999999072</v>
          </cell>
        </row>
        <row r="1350">
          <cell r="U1350">
            <v>3034</v>
          </cell>
          <cell r="Y1350">
            <v>308.39999999999071</v>
          </cell>
        </row>
        <row r="1351">
          <cell r="U1351">
            <v>3035</v>
          </cell>
          <cell r="Y1351">
            <v>308.5999999999907</v>
          </cell>
        </row>
        <row r="1352">
          <cell r="U1352">
            <v>3036</v>
          </cell>
          <cell r="Y1352">
            <v>308.79999999999069</v>
          </cell>
        </row>
        <row r="1353">
          <cell r="U1353">
            <v>3037</v>
          </cell>
          <cell r="Y1353">
            <v>308.99999999999068</v>
          </cell>
        </row>
        <row r="1354">
          <cell r="U1354">
            <v>3038</v>
          </cell>
          <cell r="Y1354">
            <v>309.19999999999067</v>
          </cell>
        </row>
        <row r="1355">
          <cell r="U1355">
            <v>3039</v>
          </cell>
          <cell r="Y1355">
            <v>309.39999999999065</v>
          </cell>
        </row>
        <row r="1356">
          <cell r="U1356">
            <v>3040</v>
          </cell>
          <cell r="Y1356">
            <v>309.59999999999064</v>
          </cell>
        </row>
        <row r="1357">
          <cell r="U1357">
            <v>3041</v>
          </cell>
          <cell r="Y1357">
            <v>309.79999999999063</v>
          </cell>
        </row>
        <row r="1358">
          <cell r="U1358">
            <v>3042</v>
          </cell>
          <cell r="Y1358">
            <v>309.99999999999062</v>
          </cell>
        </row>
        <row r="1359">
          <cell r="U1359">
            <v>3043</v>
          </cell>
          <cell r="Y1359">
            <v>310.19999999999061</v>
          </cell>
        </row>
        <row r="1360">
          <cell r="U1360">
            <v>3044</v>
          </cell>
          <cell r="Y1360">
            <v>310.3999999999906</v>
          </cell>
        </row>
        <row r="1361">
          <cell r="U1361">
            <v>3045</v>
          </cell>
          <cell r="Y1361">
            <v>310.59999999999059</v>
          </cell>
        </row>
        <row r="1362">
          <cell r="U1362">
            <v>3046</v>
          </cell>
          <cell r="Y1362">
            <v>310.79999999999058</v>
          </cell>
        </row>
        <row r="1363">
          <cell r="U1363">
            <v>3047</v>
          </cell>
          <cell r="Y1363">
            <v>310.99999999999056</v>
          </cell>
        </row>
        <row r="1364">
          <cell r="U1364">
            <v>3048</v>
          </cell>
          <cell r="Y1364">
            <v>311.19999999999055</v>
          </cell>
        </row>
        <row r="1365">
          <cell r="U1365">
            <v>3049</v>
          </cell>
          <cell r="Y1365">
            <v>311.39999999999054</v>
          </cell>
        </row>
        <row r="1366">
          <cell r="U1366">
            <v>3050</v>
          </cell>
          <cell r="Y1366">
            <v>311.59999999999053</v>
          </cell>
        </row>
        <row r="1367">
          <cell r="U1367">
            <v>3051</v>
          </cell>
          <cell r="Y1367">
            <v>311.79999999999052</v>
          </cell>
        </row>
        <row r="1368">
          <cell r="U1368">
            <v>3052</v>
          </cell>
          <cell r="Y1368">
            <v>311.99999999999051</v>
          </cell>
        </row>
        <row r="1369">
          <cell r="U1369">
            <v>3053</v>
          </cell>
          <cell r="Y1369">
            <v>312.1999999999905</v>
          </cell>
        </row>
        <row r="1370">
          <cell r="U1370">
            <v>3054</v>
          </cell>
          <cell r="Y1370">
            <v>312.39999999999048</v>
          </cell>
        </row>
        <row r="1371">
          <cell r="U1371">
            <v>3055</v>
          </cell>
          <cell r="Y1371">
            <v>312.59999999999047</v>
          </cell>
        </row>
        <row r="1372">
          <cell r="U1372">
            <v>3056</v>
          </cell>
          <cell r="Y1372">
            <v>312.79999999999046</v>
          </cell>
        </row>
        <row r="1373">
          <cell r="U1373">
            <v>3057</v>
          </cell>
          <cell r="Y1373">
            <v>312.99999999999045</v>
          </cell>
        </row>
        <row r="1374">
          <cell r="U1374">
            <v>3058</v>
          </cell>
          <cell r="Y1374">
            <v>313.19999999999044</v>
          </cell>
        </row>
        <row r="1375">
          <cell r="U1375">
            <v>3059</v>
          </cell>
          <cell r="Y1375">
            <v>313.39999999999043</v>
          </cell>
        </row>
        <row r="1376">
          <cell r="U1376">
            <v>3060</v>
          </cell>
          <cell r="Y1376">
            <v>313.59999999999042</v>
          </cell>
        </row>
        <row r="1377">
          <cell r="U1377">
            <v>3101</v>
          </cell>
          <cell r="Y1377">
            <v>313.7999999999904</v>
          </cell>
        </row>
        <row r="1378">
          <cell r="U1378">
            <v>3102</v>
          </cell>
          <cell r="Y1378">
            <v>313.99999999999039</v>
          </cell>
        </row>
        <row r="1379">
          <cell r="U1379">
            <v>3103</v>
          </cell>
          <cell r="Y1379">
            <v>314.19999999999038</v>
          </cell>
        </row>
        <row r="1380">
          <cell r="U1380">
            <v>3104</v>
          </cell>
          <cell r="Y1380">
            <v>314.39999999999037</v>
          </cell>
        </row>
        <row r="1381">
          <cell r="U1381">
            <v>3105</v>
          </cell>
          <cell r="Y1381">
            <v>314.59999999999036</v>
          </cell>
        </row>
        <row r="1382">
          <cell r="U1382">
            <v>3106</v>
          </cell>
          <cell r="Y1382">
            <v>314.79999999999035</v>
          </cell>
        </row>
        <row r="1383">
          <cell r="U1383">
            <v>3107</v>
          </cell>
          <cell r="Y1383">
            <v>314.99999999999034</v>
          </cell>
        </row>
        <row r="1384">
          <cell r="U1384">
            <v>3108</v>
          </cell>
          <cell r="Y1384">
            <v>315.19999999999033</v>
          </cell>
        </row>
        <row r="1385">
          <cell r="U1385">
            <v>3109</v>
          </cell>
          <cell r="Y1385">
            <v>315.39999999999031</v>
          </cell>
        </row>
        <row r="1386">
          <cell r="U1386">
            <v>3110</v>
          </cell>
          <cell r="Y1386">
            <v>315.5999999999903</v>
          </cell>
        </row>
        <row r="1387">
          <cell r="U1387">
            <v>3111</v>
          </cell>
          <cell r="Y1387">
            <v>315.79999999999029</v>
          </cell>
        </row>
        <row r="1388">
          <cell r="U1388">
            <v>3112</v>
          </cell>
          <cell r="Y1388">
            <v>315.99999999999028</v>
          </cell>
        </row>
        <row r="1389">
          <cell r="U1389">
            <v>3113</v>
          </cell>
          <cell r="Y1389">
            <v>316.19999999999027</v>
          </cell>
        </row>
        <row r="1390">
          <cell r="U1390">
            <v>3114</v>
          </cell>
          <cell r="Y1390">
            <v>316.39999999999026</v>
          </cell>
        </row>
        <row r="1391">
          <cell r="U1391">
            <v>3115</v>
          </cell>
          <cell r="Y1391">
            <v>316.59999999999025</v>
          </cell>
        </row>
        <row r="1392">
          <cell r="U1392">
            <v>3116</v>
          </cell>
          <cell r="Y1392">
            <v>316.79999999999023</v>
          </cell>
        </row>
        <row r="1393">
          <cell r="U1393">
            <v>3117</v>
          </cell>
          <cell r="Y1393">
            <v>316.99999999999022</v>
          </cell>
        </row>
        <row r="1394">
          <cell r="U1394">
            <v>3118</v>
          </cell>
          <cell r="Y1394">
            <v>317.19999999999021</v>
          </cell>
        </row>
        <row r="1395">
          <cell r="U1395">
            <v>3119</v>
          </cell>
          <cell r="Y1395">
            <v>317.3999999999902</v>
          </cell>
        </row>
        <row r="1396">
          <cell r="U1396">
            <v>3120</v>
          </cell>
          <cell r="Y1396">
            <v>317.59999999999019</v>
          </cell>
        </row>
        <row r="1397">
          <cell r="U1397">
            <v>3121</v>
          </cell>
          <cell r="Y1397">
            <v>317.79999999999018</v>
          </cell>
        </row>
        <row r="1398">
          <cell r="U1398">
            <v>3122</v>
          </cell>
          <cell r="Y1398">
            <v>317.99999999999017</v>
          </cell>
        </row>
        <row r="1399">
          <cell r="U1399">
            <v>3123</v>
          </cell>
          <cell r="Y1399">
            <v>318.19999999999015</v>
          </cell>
        </row>
        <row r="1400">
          <cell r="U1400">
            <v>3124</v>
          </cell>
          <cell r="Y1400">
            <v>318.39999999999014</v>
          </cell>
        </row>
        <row r="1401">
          <cell r="U1401">
            <v>3125</v>
          </cell>
          <cell r="Y1401">
            <v>318.59999999999013</v>
          </cell>
        </row>
        <row r="1402">
          <cell r="U1402">
            <v>3126</v>
          </cell>
          <cell r="Y1402">
            <v>318.79999999999012</v>
          </cell>
        </row>
        <row r="1403">
          <cell r="U1403">
            <v>3127</v>
          </cell>
          <cell r="Y1403">
            <v>318.99999999999011</v>
          </cell>
        </row>
        <row r="1404">
          <cell r="U1404">
            <v>3128</v>
          </cell>
          <cell r="Y1404">
            <v>319.1999999999901</v>
          </cell>
        </row>
        <row r="1405">
          <cell r="U1405">
            <v>3129</v>
          </cell>
          <cell r="Y1405">
            <v>319.39999999999009</v>
          </cell>
        </row>
        <row r="1406">
          <cell r="U1406">
            <v>3130</v>
          </cell>
          <cell r="Y1406">
            <v>319.59999999999008</v>
          </cell>
        </row>
        <row r="1407">
          <cell r="U1407">
            <v>3131</v>
          </cell>
          <cell r="Y1407">
            <v>319.79999999999006</v>
          </cell>
        </row>
        <row r="1408">
          <cell r="U1408">
            <v>3132</v>
          </cell>
          <cell r="Y1408">
            <v>319.99999999999005</v>
          </cell>
        </row>
        <row r="1409">
          <cell r="U1409">
            <v>3133</v>
          </cell>
          <cell r="Y1409">
            <v>320.19999999999004</v>
          </cell>
        </row>
        <row r="1410">
          <cell r="U1410">
            <v>3134</v>
          </cell>
          <cell r="Y1410">
            <v>320.39999999999003</v>
          </cell>
        </row>
        <row r="1411">
          <cell r="U1411">
            <v>3135</v>
          </cell>
          <cell r="Y1411">
            <v>320.59999999999002</v>
          </cell>
        </row>
        <row r="1412">
          <cell r="U1412">
            <v>3136</v>
          </cell>
          <cell r="Y1412">
            <v>320.79999999999001</v>
          </cell>
        </row>
        <row r="1413">
          <cell r="U1413">
            <v>3137</v>
          </cell>
          <cell r="Y1413">
            <v>320.99999999999</v>
          </cell>
        </row>
        <row r="1414">
          <cell r="U1414">
            <v>3138</v>
          </cell>
          <cell r="Y1414">
            <v>321.19999999998998</v>
          </cell>
        </row>
        <row r="1415">
          <cell r="U1415">
            <v>3139</v>
          </cell>
          <cell r="Y1415">
            <v>321.39999999998997</v>
          </cell>
        </row>
        <row r="1416">
          <cell r="U1416">
            <v>3140</v>
          </cell>
          <cell r="Y1416">
            <v>321.59999999998996</v>
          </cell>
        </row>
        <row r="1417">
          <cell r="U1417">
            <v>3141</v>
          </cell>
          <cell r="Y1417">
            <v>321.79999999998995</v>
          </cell>
        </row>
        <row r="1418">
          <cell r="U1418">
            <v>3142</v>
          </cell>
          <cell r="Y1418">
            <v>321.99999999998994</v>
          </cell>
        </row>
        <row r="1419">
          <cell r="U1419">
            <v>3143</v>
          </cell>
          <cell r="Y1419">
            <v>322.19999999998993</v>
          </cell>
        </row>
        <row r="1420">
          <cell r="U1420">
            <v>3144</v>
          </cell>
          <cell r="Y1420">
            <v>322.39999999998992</v>
          </cell>
        </row>
        <row r="1421">
          <cell r="U1421">
            <v>3145</v>
          </cell>
          <cell r="Y1421">
            <v>322.5999999999899</v>
          </cell>
        </row>
        <row r="1422">
          <cell r="U1422">
            <v>3146</v>
          </cell>
          <cell r="Y1422">
            <v>322.79999999998989</v>
          </cell>
        </row>
        <row r="1423">
          <cell r="U1423">
            <v>3147</v>
          </cell>
          <cell r="Y1423">
            <v>322.99999999998988</v>
          </cell>
        </row>
        <row r="1424">
          <cell r="U1424">
            <v>3148</v>
          </cell>
          <cell r="Y1424">
            <v>323.19999999998987</v>
          </cell>
        </row>
        <row r="1425">
          <cell r="U1425">
            <v>3149</v>
          </cell>
          <cell r="Y1425">
            <v>323.39999999998986</v>
          </cell>
        </row>
        <row r="1426">
          <cell r="U1426">
            <v>3150</v>
          </cell>
          <cell r="Y1426">
            <v>323.59999999998985</v>
          </cell>
        </row>
        <row r="1427">
          <cell r="U1427">
            <v>3151</v>
          </cell>
          <cell r="Y1427">
            <v>323.79999999998984</v>
          </cell>
        </row>
        <row r="1428">
          <cell r="U1428">
            <v>3152</v>
          </cell>
          <cell r="Y1428">
            <v>323.99999999998983</v>
          </cell>
        </row>
        <row r="1429">
          <cell r="U1429">
            <v>3153</v>
          </cell>
          <cell r="Y1429">
            <v>324.19999999998981</v>
          </cell>
        </row>
        <row r="1430">
          <cell r="U1430">
            <v>3154</v>
          </cell>
          <cell r="Y1430">
            <v>324.3999999999898</v>
          </cell>
        </row>
        <row r="1431">
          <cell r="U1431">
            <v>3155</v>
          </cell>
          <cell r="Y1431">
            <v>324.59999999998979</v>
          </cell>
        </row>
        <row r="1432">
          <cell r="U1432">
            <v>3156</v>
          </cell>
          <cell r="Y1432">
            <v>324.79999999998978</v>
          </cell>
        </row>
        <row r="1433">
          <cell r="U1433">
            <v>3157</v>
          </cell>
          <cell r="Y1433">
            <v>324.99999999998977</v>
          </cell>
        </row>
        <row r="1434">
          <cell r="U1434">
            <v>3158</v>
          </cell>
          <cell r="Y1434">
            <v>325.19999999998976</v>
          </cell>
        </row>
        <row r="1435">
          <cell r="U1435">
            <v>3159</v>
          </cell>
          <cell r="Y1435">
            <v>325.39999999998975</v>
          </cell>
        </row>
        <row r="1436">
          <cell r="U1436">
            <v>3160</v>
          </cell>
          <cell r="Y1436">
            <v>325.59999999998973</v>
          </cell>
        </row>
        <row r="1437">
          <cell r="U1437">
            <v>3201</v>
          </cell>
          <cell r="Y1437">
            <v>325.79999999998972</v>
          </cell>
        </row>
        <row r="1438">
          <cell r="U1438">
            <v>3202</v>
          </cell>
          <cell r="Y1438">
            <v>325.99999999998971</v>
          </cell>
        </row>
        <row r="1439">
          <cell r="U1439">
            <v>3203</v>
          </cell>
          <cell r="Y1439">
            <v>326.1999999999897</v>
          </cell>
        </row>
        <row r="1440">
          <cell r="U1440">
            <v>3204</v>
          </cell>
          <cell r="Y1440">
            <v>326.39999999998969</v>
          </cell>
        </row>
        <row r="1441">
          <cell r="U1441">
            <v>3205</v>
          </cell>
          <cell r="Y1441">
            <v>326.59999999998968</v>
          </cell>
        </row>
        <row r="1442">
          <cell r="U1442">
            <v>3206</v>
          </cell>
          <cell r="Y1442">
            <v>326.79999999998967</v>
          </cell>
        </row>
        <row r="1443">
          <cell r="U1443">
            <v>3207</v>
          </cell>
          <cell r="Y1443">
            <v>326.99999999998965</v>
          </cell>
        </row>
        <row r="1444">
          <cell r="U1444">
            <v>3208</v>
          </cell>
          <cell r="Y1444">
            <v>327.19999999998964</v>
          </cell>
        </row>
        <row r="1445">
          <cell r="U1445">
            <v>3209</v>
          </cell>
          <cell r="Y1445">
            <v>327.39999999998963</v>
          </cell>
        </row>
        <row r="1446">
          <cell r="U1446">
            <v>3210</v>
          </cell>
          <cell r="Y1446">
            <v>327.59999999998962</v>
          </cell>
        </row>
        <row r="1447">
          <cell r="U1447">
            <v>3211</v>
          </cell>
          <cell r="Y1447">
            <v>327.79999999998961</v>
          </cell>
        </row>
        <row r="1448">
          <cell r="U1448">
            <v>3212</v>
          </cell>
          <cell r="Y1448">
            <v>327.9999999999896</v>
          </cell>
        </row>
        <row r="1449">
          <cell r="U1449">
            <v>3213</v>
          </cell>
          <cell r="Y1449">
            <v>328.19999999998959</v>
          </cell>
        </row>
        <row r="1450">
          <cell r="U1450">
            <v>3214</v>
          </cell>
          <cell r="Y1450">
            <v>328.39999999998957</v>
          </cell>
        </row>
        <row r="1451">
          <cell r="U1451">
            <v>3215</v>
          </cell>
          <cell r="Y1451">
            <v>328.59999999998956</v>
          </cell>
        </row>
        <row r="1452">
          <cell r="U1452">
            <v>3216</v>
          </cell>
          <cell r="Y1452">
            <v>328.79999999998955</v>
          </cell>
        </row>
        <row r="1453">
          <cell r="U1453">
            <v>3217</v>
          </cell>
          <cell r="Y1453">
            <v>328.99999999998954</v>
          </cell>
        </row>
        <row r="1454">
          <cell r="U1454">
            <v>3218</v>
          </cell>
          <cell r="Y1454">
            <v>329.19999999998953</v>
          </cell>
        </row>
        <row r="1455">
          <cell r="U1455">
            <v>3219</v>
          </cell>
          <cell r="Y1455">
            <v>329.39999999998952</v>
          </cell>
        </row>
        <row r="1456">
          <cell r="U1456">
            <v>3220</v>
          </cell>
          <cell r="Y1456">
            <v>329.59999999998951</v>
          </cell>
        </row>
        <row r="1457">
          <cell r="U1457">
            <v>3221</v>
          </cell>
          <cell r="Y1457">
            <v>329.7999999999895</v>
          </cell>
        </row>
        <row r="1458">
          <cell r="U1458">
            <v>3222</v>
          </cell>
          <cell r="Y1458">
            <v>329.99999999998948</v>
          </cell>
        </row>
        <row r="1459">
          <cell r="U1459">
            <v>3223</v>
          </cell>
          <cell r="Y1459">
            <v>330.19999999998947</v>
          </cell>
        </row>
        <row r="1460">
          <cell r="U1460">
            <v>3224</v>
          </cell>
          <cell r="Y1460">
            <v>330.39999999998946</v>
          </cell>
        </row>
        <row r="1461">
          <cell r="U1461">
            <v>3225</v>
          </cell>
          <cell r="Y1461">
            <v>330.59999999998945</v>
          </cell>
        </row>
        <row r="1462">
          <cell r="U1462">
            <v>3226</v>
          </cell>
          <cell r="Y1462">
            <v>330.79999999998944</v>
          </cell>
        </row>
        <row r="1463">
          <cell r="U1463">
            <v>3227</v>
          </cell>
          <cell r="Y1463">
            <v>330.99999999998943</v>
          </cell>
        </row>
        <row r="1464">
          <cell r="U1464">
            <v>3228</v>
          </cell>
          <cell r="Y1464">
            <v>331.19999999998942</v>
          </cell>
        </row>
        <row r="1465">
          <cell r="U1465">
            <v>3229</v>
          </cell>
          <cell r="Y1465">
            <v>331.3999999999894</v>
          </cell>
        </row>
        <row r="1466">
          <cell r="U1466">
            <v>3230</v>
          </cell>
          <cell r="Y1466">
            <v>331.59999999998939</v>
          </cell>
        </row>
        <row r="1467">
          <cell r="U1467">
            <v>3231</v>
          </cell>
          <cell r="Y1467">
            <v>331.79999999998938</v>
          </cell>
        </row>
        <row r="1468">
          <cell r="U1468">
            <v>3232</v>
          </cell>
          <cell r="Y1468">
            <v>331.99999999998937</v>
          </cell>
        </row>
        <row r="1469">
          <cell r="U1469">
            <v>3233</v>
          </cell>
          <cell r="Y1469">
            <v>332.19999999998936</v>
          </cell>
        </row>
        <row r="1470">
          <cell r="U1470">
            <v>3234</v>
          </cell>
          <cell r="Y1470">
            <v>332.39999999998935</v>
          </cell>
        </row>
        <row r="1471">
          <cell r="U1471">
            <v>3235</v>
          </cell>
          <cell r="Y1471">
            <v>332.59999999998934</v>
          </cell>
        </row>
        <row r="1472">
          <cell r="U1472">
            <v>3236</v>
          </cell>
          <cell r="Y1472">
            <v>332.79999999998932</v>
          </cell>
        </row>
        <row r="1473">
          <cell r="U1473">
            <v>3237</v>
          </cell>
          <cell r="Y1473">
            <v>332.99999999998931</v>
          </cell>
        </row>
        <row r="1474">
          <cell r="U1474">
            <v>3238</v>
          </cell>
          <cell r="Y1474">
            <v>333.1999999999893</v>
          </cell>
        </row>
        <row r="1475">
          <cell r="U1475">
            <v>3239</v>
          </cell>
          <cell r="Y1475">
            <v>333.39999999998929</v>
          </cell>
        </row>
        <row r="1476">
          <cell r="U1476">
            <v>3240</v>
          </cell>
          <cell r="Y1476">
            <v>333.59999999998928</v>
          </cell>
        </row>
        <row r="1477">
          <cell r="U1477">
            <v>3241</v>
          </cell>
          <cell r="Y1477">
            <v>333.79999999998927</v>
          </cell>
        </row>
        <row r="1478">
          <cell r="U1478">
            <v>3242</v>
          </cell>
          <cell r="Y1478">
            <v>333.99999999998926</v>
          </cell>
        </row>
        <row r="1479">
          <cell r="U1479">
            <v>3243</v>
          </cell>
          <cell r="Y1479">
            <v>334.19999999998925</v>
          </cell>
        </row>
        <row r="1480">
          <cell r="U1480">
            <v>3244</v>
          </cell>
          <cell r="Y1480">
            <v>334.39999999998923</v>
          </cell>
        </row>
        <row r="1481">
          <cell r="U1481">
            <v>3245</v>
          </cell>
          <cell r="Y1481">
            <v>334.59999999998922</v>
          </cell>
        </row>
        <row r="1482">
          <cell r="U1482">
            <v>3246</v>
          </cell>
          <cell r="Y1482">
            <v>334.79999999998921</v>
          </cell>
        </row>
        <row r="1483">
          <cell r="U1483">
            <v>3247</v>
          </cell>
          <cell r="Y1483">
            <v>334.9999999999892</v>
          </cell>
        </row>
        <row r="1484">
          <cell r="U1484">
            <v>3248</v>
          </cell>
          <cell r="Y1484">
            <v>335.19999999998919</v>
          </cell>
        </row>
        <row r="1485">
          <cell r="U1485">
            <v>3249</v>
          </cell>
          <cell r="Y1485">
            <v>335.39999999998918</v>
          </cell>
        </row>
        <row r="1486">
          <cell r="U1486">
            <v>3250</v>
          </cell>
          <cell r="Y1486">
            <v>335.59999999998917</v>
          </cell>
        </row>
        <row r="1487">
          <cell r="U1487">
            <v>3251</v>
          </cell>
          <cell r="Y1487">
            <v>335.79999999998915</v>
          </cell>
        </row>
        <row r="1488">
          <cell r="U1488">
            <v>3252</v>
          </cell>
          <cell r="Y1488">
            <v>335.99999999998914</v>
          </cell>
        </row>
        <row r="1489">
          <cell r="U1489">
            <v>3253</v>
          </cell>
          <cell r="Y1489">
            <v>336.19999999998913</v>
          </cell>
        </row>
        <row r="1490">
          <cell r="U1490">
            <v>3254</v>
          </cell>
          <cell r="Y1490">
            <v>336.39999999998912</v>
          </cell>
        </row>
        <row r="1491">
          <cell r="U1491">
            <v>3255</v>
          </cell>
          <cell r="Y1491">
            <v>336.59999999998911</v>
          </cell>
        </row>
        <row r="1492">
          <cell r="U1492">
            <v>3256</v>
          </cell>
          <cell r="Y1492">
            <v>336.7999999999891</v>
          </cell>
        </row>
        <row r="1493">
          <cell r="U1493">
            <v>3257</v>
          </cell>
          <cell r="Y1493">
            <v>336.99999999998909</v>
          </cell>
        </row>
        <row r="1494">
          <cell r="U1494">
            <v>3258</v>
          </cell>
          <cell r="Y1494">
            <v>337.19999999998907</v>
          </cell>
        </row>
        <row r="1495">
          <cell r="U1495">
            <v>3259</v>
          </cell>
          <cell r="Y1495">
            <v>337.39999999998906</v>
          </cell>
        </row>
        <row r="1496">
          <cell r="U1496">
            <v>3260</v>
          </cell>
          <cell r="Y1496">
            <v>337.59999999998905</v>
          </cell>
        </row>
        <row r="1497">
          <cell r="U1497">
            <v>3301</v>
          </cell>
          <cell r="Y1497">
            <v>337.79999999998904</v>
          </cell>
        </row>
        <row r="1498">
          <cell r="U1498">
            <v>3302</v>
          </cell>
          <cell r="Y1498">
            <v>337.99999999998903</v>
          </cell>
        </row>
        <row r="1499">
          <cell r="U1499">
            <v>3303</v>
          </cell>
          <cell r="Y1499">
            <v>338.19999999998902</v>
          </cell>
        </row>
        <row r="1500">
          <cell r="U1500">
            <v>3304</v>
          </cell>
          <cell r="Y1500">
            <v>338.39999999998901</v>
          </cell>
        </row>
        <row r="1501">
          <cell r="U1501">
            <v>3305</v>
          </cell>
          <cell r="Y1501">
            <v>338.599999999989</v>
          </cell>
        </row>
        <row r="1502">
          <cell r="U1502">
            <v>3306</v>
          </cell>
          <cell r="Y1502">
            <v>338.79999999998898</v>
          </cell>
        </row>
        <row r="1503">
          <cell r="U1503">
            <v>3307</v>
          </cell>
          <cell r="Y1503">
            <v>338.99999999998897</v>
          </cell>
        </row>
        <row r="1504">
          <cell r="U1504">
            <v>3308</v>
          </cell>
          <cell r="Y1504">
            <v>339.19999999998896</v>
          </cell>
        </row>
        <row r="1505">
          <cell r="U1505">
            <v>3309</v>
          </cell>
          <cell r="Y1505">
            <v>339.39999999998895</v>
          </cell>
        </row>
        <row r="1506">
          <cell r="U1506">
            <v>3310</v>
          </cell>
          <cell r="Y1506">
            <v>339.59999999998894</v>
          </cell>
        </row>
        <row r="1507">
          <cell r="U1507">
            <v>3311</v>
          </cell>
          <cell r="Y1507">
            <v>339.79999999998893</v>
          </cell>
        </row>
        <row r="1508">
          <cell r="U1508">
            <v>3312</v>
          </cell>
          <cell r="Y1508">
            <v>339.99999999998892</v>
          </cell>
        </row>
        <row r="1509">
          <cell r="U1509">
            <v>3313</v>
          </cell>
          <cell r="Y1509">
            <v>340.1999999999889</v>
          </cell>
        </row>
        <row r="1510">
          <cell r="U1510">
            <v>3314</v>
          </cell>
          <cell r="Y1510">
            <v>340.39999999998889</v>
          </cell>
        </row>
        <row r="1511">
          <cell r="U1511">
            <v>3315</v>
          </cell>
          <cell r="Y1511">
            <v>340.59999999998888</v>
          </cell>
        </row>
        <row r="1512">
          <cell r="U1512">
            <v>3316</v>
          </cell>
          <cell r="Y1512">
            <v>340.79999999998887</v>
          </cell>
        </row>
        <row r="1513">
          <cell r="U1513">
            <v>3317</v>
          </cell>
          <cell r="Y1513">
            <v>340.99999999998886</v>
          </cell>
        </row>
        <row r="1514">
          <cell r="U1514">
            <v>3318</v>
          </cell>
          <cell r="Y1514">
            <v>341.19999999998885</v>
          </cell>
        </row>
        <row r="1515">
          <cell r="U1515">
            <v>3319</v>
          </cell>
          <cell r="Y1515">
            <v>341.39999999998884</v>
          </cell>
        </row>
        <row r="1516">
          <cell r="U1516">
            <v>3320</v>
          </cell>
          <cell r="Y1516">
            <v>341.59999999998882</v>
          </cell>
        </row>
        <row r="1517">
          <cell r="U1517">
            <v>3321</v>
          </cell>
          <cell r="Y1517">
            <v>341.79999999998881</v>
          </cell>
        </row>
        <row r="1518">
          <cell r="U1518">
            <v>3322</v>
          </cell>
          <cell r="Y1518">
            <v>341.9999999999888</v>
          </cell>
        </row>
        <row r="1519">
          <cell r="U1519">
            <v>3323</v>
          </cell>
          <cell r="Y1519">
            <v>342.19999999998879</v>
          </cell>
        </row>
        <row r="1520">
          <cell r="U1520">
            <v>3324</v>
          </cell>
          <cell r="Y1520">
            <v>342.39999999998878</v>
          </cell>
        </row>
        <row r="1521">
          <cell r="U1521">
            <v>3325</v>
          </cell>
          <cell r="Y1521">
            <v>342.59999999998877</v>
          </cell>
        </row>
        <row r="1522">
          <cell r="U1522">
            <v>3326</v>
          </cell>
          <cell r="Y1522">
            <v>342.79999999998876</v>
          </cell>
        </row>
        <row r="1523">
          <cell r="U1523">
            <v>3327</v>
          </cell>
          <cell r="Y1523">
            <v>342.99999999998875</v>
          </cell>
        </row>
        <row r="1524">
          <cell r="U1524">
            <v>3328</v>
          </cell>
          <cell r="Y1524">
            <v>343.19999999998873</v>
          </cell>
        </row>
        <row r="1525">
          <cell r="U1525">
            <v>3329</v>
          </cell>
          <cell r="Y1525">
            <v>343.39999999998872</v>
          </cell>
        </row>
        <row r="1526">
          <cell r="U1526">
            <v>3330</v>
          </cell>
          <cell r="Y1526">
            <v>343.59999999998871</v>
          </cell>
        </row>
        <row r="1527">
          <cell r="U1527">
            <v>3331</v>
          </cell>
          <cell r="Y1527">
            <v>343.7999999999887</v>
          </cell>
        </row>
        <row r="1528">
          <cell r="U1528">
            <v>3332</v>
          </cell>
          <cell r="Y1528">
            <v>343.99999999998869</v>
          </cell>
        </row>
        <row r="1529">
          <cell r="U1529">
            <v>3333</v>
          </cell>
          <cell r="Y1529">
            <v>344.19999999998868</v>
          </cell>
        </row>
        <row r="1530">
          <cell r="U1530">
            <v>3334</v>
          </cell>
          <cell r="Y1530">
            <v>344.39999999998867</v>
          </cell>
        </row>
        <row r="1531">
          <cell r="U1531">
            <v>3335</v>
          </cell>
          <cell r="Y1531">
            <v>344.59999999998865</v>
          </cell>
        </row>
        <row r="1532">
          <cell r="U1532">
            <v>3336</v>
          </cell>
          <cell r="Y1532">
            <v>344.79999999998864</v>
          </cell>
        </row>
        <row r="1533">
          <cell r="U1533">
            <v>3337</v>
          </cell>
          <cell r="Y1533">
            <v>344.99999999998863</v>
          </cell>
        </row>
        <row r="1534">
          <cell r="U1534">
            <v>3338</v>
          </cell>
          <cell r="Y1534">
            <v>345.19999999998862</v>
          </cell>
        </row>
        <row r="1535">
          <cell r="U1535">
            <v>3339</v>
          </cell>
          <cell r="Y1535">
            <v>345.39999999998861</v>
          </cell>
        </row>
        <row r="1536">
          <cell r="U1536">
            <v>3340</v>
          </cell>
          <cell r="Y1536">
            <v>345.5999999999886</v>
          </cell>
        </row>
        <row r="1537">
          <cell r="U1537">
            <v>3341</v>
          </cell>
          <cell r="Y1537">
            <v>345.79999999998859</v>
          </cell>
        </row>
        <row r="1538">
          <cell r="U1538">
            <v>3342</v>
          </cell>
          <cell r="Y1538">
            <v>345.99999999998857</v>
          </cell>
        </row>
        <row r="1539">
          <cell r="U1539">
            <v>3343</v>
          </cell>
          <cell r="Y1539">
            <v>346.19999999998856</v>
          </cell>
        </row>
        <row r="1540">
          <cell r="U1540">
            <v>3344</v>
          </cell>
          <cell r="Y1540">
            <v>346.39999999998855</v>
          </cell>
        </row>
        <row r="1541">
          <cell r="U1541">
            <v>3345</v>
          </cell>
          <cell r="Y1541">
            <v>346.59999999998854</v>
          </cell>
        </row>
        <row r="1542">
          <cell r="U1542">
            <v>3346</v>
          </cell>
          <cell r="Y1542">
            <v>346.79999999998853</v>
          </cell>
        </row>
        <row r="1543">
          <cell r="U1543">
            <v>3347</v>
          </cell>
          <cell r="Y1543">
            <v>346.99999999998852</v>
          </cell>
        </row>
        <row r="1544">
          <cell r="U1544">
            <v>3348</v>
          </cell>
          <cell r="Y1544">
            <v>347.19999999998851</v>
          </cell>
        </row>
        <row r="1545">
          <cell r="U1545">
            <v>3349</v>
          </cell>
          <cell r="Y1545">
            <v>347.39999999998849</v>
          </cell>
        </row>
        <row r="1546">
          <cell r="U1546">
            <v>3350</v>
          </cell>
          <cell r="Y1546">
            <v>347.59999999998848</v>
          </cell>
        </row>
        <row r="1547">
          <cell r="U1547">
            <v>3351</v>
          </cell>
          <cell r="Y1547">
            <v>347.79999999998847</v>
          </cell>
        </row>
        <row r="1548">
          <cell r="U1548">
            <v>3352</v>
          </cell>
          <cell r="Y1548">
            <v>347.99999999998846</v>
          </cell>
        </row>
        <row r="1549">
          <cell r="U1549">
            <v>3353</v>
          </cell>
          <cell r="Y1549">
            <v>348.19999999998845</v>
          </cell>
        </row>
        <row r="1550">
          <cell r="U1550">
            <v>3354</v>
          </cell>
          <cell r="Y1550">
            <v>348.39999999998844</v>
          </cell>
        </row>
        <row r="1551">
          <cell r="U1551">
            <v>3355</v>
          </cell>
          <cell r="Y1551">
            <v>348.59999999998843</v>
          </cell>
        </row>
        <row r="1552">
          <cell r="U1552">
            <v>3356</v>
          </cell>
          <cell r="Y1552">
            <v>348.79999999998842</v>
          </cell>
        </row>
        <row r="1553">
          <cell r="U1553">
            <v>3357</v>
          </cell>
          <cell r="Y1553">
            <v>348.9999999999884</v>
          </cell>
        </row>
        <row r="1554">
          <cell r="U1554">
            <v>3358</v>
          </cell>
          <cell r="Y1554">
            <v>349.19999999998839</v>
          </cell>
        </row>
        <row r="1555">
          <cell r="U1555">
            <v>3359</v>
          </cell>
          <cell r="Y1555">
            <v>349.39999999998838</v>
          </cell>
        </row>
        <row r="1556">
          <cell r="U1556">
            <v>3360</v>
          </cell>
          <cell r="Y1556">
            <v>349.59999999998837</v>
          </cell>
        </row>
        <row r="1557">
          <cell r="U1557">
            <v>3401</v>
          </cell>
          <cell r="Y1557">
            <v>349.79999999998836</v>
          </cell>
        </row>
        <row r="1558">
          <cell r="U1558">
            <v>3402</v>
          </cell>
          <cell r="Y1558">
            <v>349.99999999998835</v>
          </cell>
        </row>
        <row r="1559">
          <cell r="U1559">
            <v>3403</v>
          </cell>
          <cell r="Y1559">
            <v>350.19999999998834</v>
          </cell>
        </row>
        <row r="1560">
          <cell r="U1560">
            <v>3404</v>
          </cell>
          <cell r="Y1560">
            <v>350.39999999998832</v>
          </cell>
        </row>
        <row r="1561">
          <cell r="U1561">
            <v>3405</v>
          </cell>
          <cell r="Y1561">
            <v>350.59999999998831</v>
          </cell>
        </row>
        <row r="1562">
          <cell r="U1562">
            <v>3406</v>
          </cell>
          <cell r="Y1562">
            <v>350.7999999999883</v>
          </cell>
        </row>
        <row r="1563">
          <cell r="U1563">
            <v>3407</v>
          </cell>
          <cell r="Y1563">
            <v>350.99999999998829</v>
          </cell>
        </row>
        <row r="1564">
          <cell r="U1564">
            <v>3408</v>
          </cell>
          <cell r="Y1564">
            <v>351.19999999998828</v>
          </cell>
        </row>
        <row r="1565">
          <cell r="U1565">
            <v>3409</v>
          </cell>
          <cell r="Y1565">
            <v>351.39999999998827</v>
          </cell>
        </row>
        <row r="1566">
          <cell r="U1566">
            <v>3410</v>
          </cell>
          <cell r="Y1566">
            <v>351.59999999998826</v>
          </cell>
        </row>
        <row r="1567">
          <cell r="U1567">
            <v>3411</v>
          </cell>
          <cell r="Y1567">
            <v>351.79999999998824</v>
          </cell>
        </row>
        <row r="1568">
          <cell r="U1568">
            <v>3412</v>
          </cell>
          <cell r="Y1568">
            <v>351.99999999998823</v>
          </cell>
        </row>
        <row r="1569">
          <cell r="U1569">
            <v>3413</v>
          </cell>
          <cell r="Y1569">
            <v>352.19999999998822</v>
          </cell>
        </row>
        <row r="1570">
          <cell r="U1570">
            <v>3414</v>
          </cell>
          <cell r="Y1570">
            <v>352.39999999998821</v>
          </cell>
        </row>
        <row r="1571">
          <cell r="U1571">
            <v>3415</v>
          </cell>
          <cell r="Y1571">
            <v>352.5999999999882</v>
          </cell>
        </row>
        <row r="1572">
          <cell r="U1572">
            <v>3416</v>
          </cell>
          <cell r="Y1572">
            <v>352.79999999998819</v>
          </cell>
        </row>
        <row r="1573">
          <cell r="U1573">
            <v>3417</v>
          </cell>
          <cell r="Y1573">
            <v>352.99999999998818</v>
          </cell>
        </row>
        <row r="1574">
          <cell r="U1574">
            <v>3418</v>
          </cell>
          <cell r="Y1574">
            <v>353.19999999998817</v>
          </cell>
        </row>
        <row r="1575">
          <cell r="U1575">
            <v>3419</v>
          </cell>
          <cell r="Y1575">
            <v>353.39999999998815</v>
          </cell>
        </row>
        <row r="1576">
          <cell r="U1576">
            <v>3420</v>
          </cell>
          <cell r="Y1576">
            <v>353.59999999998814</v>
          </cell>
        </row>
        <row r="1577">
          <cell r="U1577">
            <v>3421</v>
          </cell>
          <cell r="Y1577">
            <v>353.79999999998813</v>
          </cell>
        </row>
        <row r="1578">
          <cell r="U1578">
            <v>3422</v>
          </cell>
          <cell r="Y1578">
            <v>353.99999999998812</v>
          </cell>
        </row>
        <row r="1579">
          <cell r="U1579">
            <v>3423</v>
          </cell>
          <cell r="Y1579">
            <v>354.19999999998811</v>
          </cell>
        </row>
        <row r="1580">
          <cell r="U1580">
            <v>3424</v>
          </cell>
          <cell r="Y1580">
            <v>354.3999999999881</v>
          </cell>
        </row>
        <row r="1581">
          <cell r="U1581">
            <v>3425</v>
          </cell>
          <cell r="Y1581">
            <v>354.59999999998809</v>
          </cell>
        </row>
        <row r="1582">
          <cell r="U1582">
            <v>3426</v>
          </cell>
          <cell r="Y1582">
            <v>354.79999999998807</v>
          </cell>
        </row>
        <row r="1583">
          <cell r="U1583">
            <v>3427</v>
          </cell>
          <cell r="Y1583">
            <v>354.99999999998806</v>
          </cell>
        </row>
        <row r="1584">
          <cell r="U1584">
            <v>3428</v>
          </cell>
          <cell r="Y1584">
            <v>355.19999999998805</v>
          </cell>
        </row>
        <row r="1585">
          <cell r="U1585">
            <v>3429</v>
          </cell>
          <cell r="Y1585">
            <v>355.39999999998804</v>
          </cell>
        </row>
        <row r="1586">
          <cell r="U1586">
            <v>3430</v>
          </cell>
          <cell r="Y1586">
            <v>355.59999999998803</v>
          </cell>
        </row>
        <row r="1587">
          <cell r="U1587">
            <v>3431</v>
          </cell>
          <cell r="Y1587">
            <v>355.79999999998802</v>
          </cell>
        </row>
        <row r="1588">
          <cell r="U1588">
            <v>3432</v>
          </cell>
          <cell r="Y1588">
            <v>355.99999999998801</v>
          </cell>
        </row>
        <row r="1589">
          <cell r="U1589">
            <v>3433</v>
          </cell>
          <cell r="Y1589">
            <v>356.19999999998799</v>
          </cell>
        </row>
        <row r="1590">
          <cell r="U1590">
            <v>3434</v>
          </cell>
          <cell r="Y1590">
            <v>356.39999999998798</v>
          </cell>
        </row>
        <row r="1591">
          <cell r="U1591">
            <v>3435</v>
          </cell>
          <cell r="Y1591">
            <v>356.59999999998797</v>
          </cell>
        </row>
        <row r="1592">
          <cell r="U1592">
            <v>3436</v>
          </cell>
          <cell r="Y1592">
            <v>356.79999999998796</v>
          </cell>
        </row>
        <row r="1593">
          <cell r="U1593">
            <v>3437</v>
          </cell>
          <cell r="Y1593">
            <v>356.99999999998795</v>
          </cell>
        </row>
        <row r="1594">
          <cell r="U1594">
            <v>3438</v>
          </cell>
          <cell r="Y1594">
            <v>357.19999999998794</v>
          </cell>
        </row>
        <row r="1595">
          <cell r="U1595">
            <v>3439</v>
          </cell>
          <cell r="Y1595">
            <v>357.39999999998793</v>
          </cell>
        </row>
        <row r="1596">
          <cell r="U1596">
            <v>3440</v>
          </cell>
          <cell r="Y1596">
            <v>357.59999999998792</v>
          </cell>
        </row>
        <row r="1597">
          <cell r="U1597">
            <v>3441</v>
          </cell>
          <cell r="Y1597">
            <v>357.7999999999879</v>
          </cell>
        </row>
        <row r="1598">
          <cell r="U1598">
            <v>3442</v>
          </cell>
          <cell r="Y1598">
            <v>357.99999999998789</v>
          </cell>
        </row>
        <row r="1599">
          <cell r="U1599">
            <v>3443</v>
          </cell>
          <cell r="Y1599">
            <v>358.19999999998788</v>
          </cell>
        </row>
        <row r="1600">
          <cell r="U1600">
            <v>3444</v>
          </cell>
          <cell r="Y1600">
            <v>358.39999999998787</v>
          </cell>
        </row>
        <row r="1601">
          <cell r="U1601">
            <v>3445</v>
          </cell>
          <cell r="Y1601">
            <v>358.59999999998786</v>
          </cell>
        </row>
        <row r="1602">
          <cell r="U1602">
            <v>3446</v>
          </cell>
          <cell r="Y1602">
            <v>358.79999999998785</v>
          </cell>
        </row>
        <row r="1603">
          <cell r="U1603">
            <v>3447</v>
          </cell>
          <cell r="Y1603">
            <v>358.99999999998784</v>
          </cell>
        </row>
        <row r="1604">
          <cell r="U1604">
            <v>3448</v>
          </cell>
          <cell r="Y1604">
            <v>359.19999999998782</v>
          </cell>
        </row>
        <row r="1605">
          <cell r="U1605">
            <v>3449</v>
          </cell>
          <cell r="Y1605">
            <v>359.39999999998781</v>
          </cell>
        </row>
        <row r="1606">
          <cell r="U1606">
            <v>3450</v>
          </cell>
          <cell r="Y1606">
            <v>359.5999999999878</v>
          </cell>
        </row>
        <row r="1607">
          <cell r="U1607">
            <v>3451</v>
          </cell>
          <cell r="Y1607">
            <v>359.79999999998779</v>
          </cell>
        </row>
        <row r="1608">
          <cell r="U1608">
            <v>3452</v>
          </cell>
          <cell r="Y1608">
            <v>359.99999999998778</v>
          </cell>
        </row>
        <row r="1609">
          <cell r="U1609">
            <v>3453</v>
          </cell>
          <cell r="Y1609">
            <v>360.19999999998777</v>
          </cell>
        </row>
        <row r="1610">
          <cell r="U1610">
            <v>3454</v>
          </cell>
          <cell r="Y1610">
            <v>360.39999999998776</v>
          </cell>
        </row>
        <row r="1611">
          <cell r="U1611">
            <v>3455</v>
          </cell>
          <cell r="Y1611">
            <v>360.59999999998774</v>
          </cell>
        </row>
        <row r="1612">
          <cell r="U1612">
            <v>3456</v>
          </cell>
          <cell r="Y1612">
            <v>360.79999999998773</v>
          </cell>
        </row>
        <row r="1613">
          <cell r="U1613">
            <v>3457</v>
          </cell>
          <cell r="Y1613">
            <v>360.99999999998772</v>
          </cell>
        </row>
        <row r="1614">
          <cell r="U1614">
            <v>3458</v>
          </cell>
          <cell r="Y1614">
            <v>361.19999999998771</v>
          </cell>
        </row>
        <row r="1615">
          <cell r="U1615">
            <v>3459</v>
          </cell>
          <cell r="Y1615">
            <v>361.3999999999877</v>
          </cell>
        </row>
        <row r="1616">
          <cell r="U1616">
            <v>3460</v>
          </cell>
          <cell r="Y1616">
            <v>361.59999999998769</v>
          </cell>
        </row>
        <row r="1617">
          <cell r="U1617">
            <v>3501</v>
          </cell>
          <cell r="Y1617">
            <v>361.79999999998768</v>
          </cell>
        </row>
        <row r="1618">
          <cell r="U1618">
            <v>3502</v>
          </cell>
          <cell r="Y1618">
            <v>361.99999999998766</v>
          </cell>
        </row>
        <row r="1619">
          <cell r="U1619">
            <v>3503</v>
          </cell>
          <cell r="Y1619">
            <v>362.19999999998765</v>
          </cell>
        </row>
        <row r="1620">
          <cell r="U1620">
            <v>3504</v>
          </cell>
          <cell r="Y1620">
            <v>362.39999999998764</v>
          </cell>
        </row>
        <row r="1621">
          <cell r="U1621">
            <v>3505</v>
          </cell>
          <cell r="Y1621">
            <v>362.59999999998763</v>
          </cell>
        </row>
        <row r="1622">
          <cell r="U1622">
            <v>3506</v>
          </cell>
          <cell r="Y1622">
            <v>362.79999999998762</v>
          </cell>
        </row>
        <row r="1623">
          <cell r="U1623">
            <v>3507</v>
          </cell>
          <cell r="Y1623">
            <v>362.99999999998761</v>
          </cell>
        </row>
        <row r="1624">
          <cell r="U1624">
            <v>3508</v>
          </cell>
          <cell r="Y1624">
            <v>363.1999999999876</v>
          </cell>
        </row>
        <row r="1625">
          <cell r="U1625">
            <v>3509</v>
          </cell>
          <cell r="Y1625">
            <v>363.39999999998759</v>
          </cell>
        </row>
        <row r="1626">
          <cell r="U1626">
            <v>3510</v>
          </cell>
          <cell r="Y1626">
            <v>363.59999999998757</v>
          </cell>
        </row>
        <row r="1627">
          <cell r="U1627">
            <v>3511</v>
          </cell>
          <cell r="Y1627">
            <v>363.79999999998756</v>
          </cell>
        </row>
        <row r="1628">
          <cell r="U1628">
            <v>3512</v>
          </cell>
          <cell r="Y1628">
            <v>363.99999999998755</v>
          </cell>
        </row>
        <row r="1629">
          <cell r="U1629">
            <v>3513</v>
          </cell>
          <cell r="Y1629">
            <v>364.19999999998754</v>
          </cell>
        </row>
        <row r="1630">
          <cell r="U1630">
            <v>3514</v>
          </cell>
          <cell r="Y1630">
            <v>364.39999999998753</v>
          </cell>
        </row>
        <row r="1631">
          <cell r="U1631">
            <v>3515</v>
          </cell>
          <cell r="Y1631">
            <v>364.59999999998752</v>
          </cell>
        </row>
        <row r="1632">
          <cell r="U1632">
            <v>3516</v>
          </cell>
          <cell r="Y1632">
            <v>364.79999999998751</v>
          </cell>
        </row>
        <row r="1633">
          <cell r="U1633">
            <v>3517</v>
          </cell>
          <cell r="Y1633">
            <v>364.99999999998749</v>
          </cell>
        </row>
        <row r="1634">
          <cell r="U1634">
            <v>3518</v>
          </cell>
          <cell r="Y1634">
            <v>365.19999999998748</v>
          </cell>
        </row>
        <row r="1635">
          <cell r="U1635">
            <v>3519</v>
          </cell>
          <cell r="Y1635">
            <v>365.39999999998747</v>
          </cell>
        </row>
        <row r="1636">
          <cell r="U1636">
            <v>3520</v>
          </cell>
          <cell r="Y1636">
            <v>365.59999999998746</v>
          </cell>
        </row>
        <row r="1637">
          <cell r="U1637">
            <v>3521</v>
          </cell>
          <cell r="Y1637">
            <v>365.79999999998745</v>
          </cell>
        </row>
        <row r="1638">
          <cell r="U1638">
            <v>3522</v>
          </cell>
          <cell r="Y1638">
            <v>365.99999999998744</v>
          </cell>
        </row>
        <row r="1639">
          <cell r="U1639">
            <v>3523</v>
          </cell>
          <cell r="Y1639">
            <v>366.19999999998743</v>
          </cell>
        </row>
        <row r="1640">
          <cell r="U1640">
            <v>3524</v>
          </cell>
          <cell r="Y1640">
            <v>366.39999999998741</v>
          </cell>
        </row>
        <row r="1641">
          <cell r="U1641">
            <v>3525</v>
          </cell>
          <cell r="Y1641">
            <v>366.5999999999874</v>
          </cell>
        </row>
        <row r="1642">
          <cell r="U1642">
            <v>3526</v>
          </cell>
          <cell r="Y1642">
            <v>366.79999999998739</v>
          </cell>
        </row>
        <row r="1643">
          <cell r="U1643">
            <v>3527</v>
          </cell>
          <cell r="Y1643">
            <v>366.99999999998738</v>
          </cell>
        </row>
        <row r="1644">
          <cell r="U1644">
            <v>3528</v>
          </cell>
          <cell r="Y1644">
            <v>367.19999999998737</v>
          </cell>
        </row>
        <row r="1645">
          <cell r="U1645">
            <v>3529</v>
          </cell>
          <cell r="Y1645">
            <v>367.39999999998736</v>
          </cell>
        </row>
        <row r="1646">
          <cell r="U1646">
            <v>3530</v>
          </cell>
          <cell r="Y1646">
            <v>367.59999999998735</v>
          </cell>
        </row>
        <row r="1647">
          <cell r="U1647">
            <v>3531</v>
          </cell>
          <cell r="Y1647">
            <v>367.79999999998734</v>
          </cell>
        </row>
        <row r="1648">
          <cell r="U1648">
            <v>3532</v>
          </cell>
          <cell r="Y1648">
            <v>367.99999999998732</v>
          </cell>
        </row>
        <row r="1649">
          <cell r="U1649">
            <v>3533</v>
          </cell>
          <cell r="Y1649">
            <v>368.19999999998731</v>
          </cell>
        </row>
        <row r="1650">
          <cell r="U1650">
            <v>3534</v>
          </cell>
          <cell r="Y1650">
            <v>368.3999999999873</v>
          </cell>
        </row>
        <row r="1651">
          <cell r="U1651">
            <v>3535</v>
          </cell>
          <cell r="Y1651">
            <v>368.59999999998729</v>
          </cell>
        </row>
        <row r="1652">
          <cell r="U1652">
            <v>3536</v>
          </cell>
          <cell r="Y1652">
            <v>368.79999999998728</v>
          </cell>
        </row>
        <row r="1653">
          <cell r="U1653">
            <v>3537</v>
          </cell>
          <cell r="Y1653">
            <v>368.99999999998727</v>
          </cell>
        </row>
        <row r="1654">
          <cell r="U1654">
            <v>3538</v>
          </cell>
          <cell r="Y1654">
            <v>369.19999999998726</v>
          </cell>
        </row>
        <row r="1655">
          <cell r="U1655">
            <v>3539</v>
          </cell>
          <cell r="Y1655">
            <v>369.39999999998724</v>
          </cell>
        </row>
        <row r="1656">
          <cell r="U1656">
            <v>3540</v>
          </cell>
          <cell r="Y1656">
            <v>369.59999999998723</v>
          </cell>
        </row>
        <row r="1657">
          <cell r="U1657">
            <v>3541</v>
          </cell>
          <cell r="Y1657">
            <v>369.79999999998722</v>
          </cell>
        </row>
        <row r="1658">
          <cell r="U1658">
            <v>3542</v>
          </cell>
          <cell r="Y1658">
            <v>369.99999999998721</v>
          </cell>
        </row>
        <row r="1659">
          <cell r="U1659">
            <v>3543</v>
          </cell>
          <cell r="Y1659">
            <v>370.1999999999872</v>
          </cell>
        </row>
        <row r="1660">
          <cell r="U1660">
            <v>3544</v>
          </cell>
          <cell r="Y1660">
            <v>370.39999999998719</v>
          </cell>
        </row>
        <row r="1661">
          <cell r="U1661">
            <v>3545</v>
          </cell>
          <cell r="Y1661">
            <v>370.59999999998718</v>
          </cell>
        </row>
        <row r="1662">
          <cell r="U1662">
            <v>3546</v>
          </cell>
          <cell r="Y1662">
            <v>370.79999999998716</v>
          </cell>
        </row>
        <row r="1663">
          <cell r="U1663">
            <v>3547</v>
          </cell>
          <cell r="Y1663">
            <v>370.99999999998715</v>
          </cell>
        </row>
        <row r="1664">
          <cell r="U1664">
            <v>3548</v>
          </cell>
          <cell r="Y1664">
            <v>371.19999999998714</v>
          </cell>
        </row>
        <row r="1665">
          <cell r="U1665">
            <v>3549</v>
          </cell>
          <cell r="Y1665">
            <v>371.39999999998713</v>
          </cell>
        </row>
        <row r="1666">
          <cell r="U1666">
            <v>3550</v>
          </cell>
          <cell r="Y1666">
            <v>371.59999999998712</v>
          </cell>
        </row>
        <row r="1667">
          <cell r="U1667">
            <v>3551</v>
          </cell>
          <cell r="Y1667">
            <v>371.79999999998711</v>
          </cell>
        </row>
        <row r="1668">
          <cell r="U1668">
            <v>3552</v>
          </cell>
          <cell r="Y1668">
            <v>371.9999999999871</v>
          </cell>
        </row>
        <row r="1669">
          <cell r="U1669">
            <v>3553</v>
          </cell>
          <cell r="Y1669">
            <v>372.19999999998709</v>
          </cell>
        </row>
        <row r="1670">
          <cell r="U1670">
            <v>3554</v>
          </cell>
          <cell r="Y1670">
            <v>372.39999999998707</v>
          </cell>
        </row>
        <row r="1671">
          <cell r="U1671">
            <v>3555</v>
          </cell>
          <cell r="Y1671">
            <v>372.59999999998706</v>
          </cell>
        </row>
        <row r="1672">
          <cell r="U1672">
            <v>3556</v>
          </cell>
          <cell r="Y1672">
            <v>372.79999999998705</v>
          </cell>
        </row>
        <row r="1673">
          <cell r="U1673">
            <v>3557</v>
          </cell>
          <cell r="Y1673">
            <v>372.99999999998704</v>
          </cell>
        </row>
        <row r="1674">
          <cell r="U1674">
            <v>3558</v>
          </cell>
          <cell r="Y1674">
            <v>373.19999999998703</v>
          </cell>
        </row>
        <row r="1675">
          <cell r="U1675">
            <v>3559</v>
          </cell>
          <cell r="Y1675">
            <v>373.39999999998702</v>
          </cell>
        </row>
        <row r="1676">
          <cell r="U1676">
            <v>3560</v>
          </cell>
          <cell r="Y1676">
            <v>373.59999999998701</v>
          </cell>
        </row>
        <row r="1677">
          <cell r="U1677">
            <v>3601</v>
          </cell>
          <cell r="Y1677">
            <v>373.79999999998699</v>
          </cell>
        </row>
        <row r="1678">
          <cell r="U1678">
            <v>3602</v>
          </cell>
          <cell r="Y1678">
            <v>373.99999999998698</v>
          </cell>
        </row>
        <row r="1679">
          <cell r="U1679">
            <v>3603</v>
          </cell>
          <cell r="Y1679">
            <v>374.19999999998697</v>
          </cell>
        </row>
        <row r="1680">
          <cell r="U1680">
            <v>3604</v>
          </cell>
          <cell r="Y1680">
            <v>374.39999999998696</v>
          </cell>
        </row>
        <row r="1681">
          <cell r="U1681">
            <v>3605</v>
          </cell>
          <cell r="Y1681">
            <v>374.59999999998695</v>
          </cell>
        </row>
        <row r="1682">
          <cell r="U1682">
            <v>3606</v>
          </cell>
          <cell r="Y1682">
            <v>374.79999999998694</v>
          </cell>
        </row>
        <row r="1683">
          <cell r="U1683">
            <v>3607</v>
          </cell>
          <cell r="Y1683">
            <v>374.99999999998693</v>
          </cell>
        </row>
        <row r="1684">
          <cell r="U1684">
            <v>3608</v>
          </cell>
          <cell r="Y1684">
            <v>375.19999999998691</v>
          </cell>
        </row>
        <row r="1685">
          <cell r="U1685">
            <v>3609</v>
          </cell>
          <cell r="Y1685">
            <v>375.3999999999869</v>
          </cell>
        </row>
        <row r="1686">
          <cell r="U1686">
            <v>3610</v>
          </cell>
          <cell r="Y1686">
            <v>375.59999999998689</v>
          </cell>
        </row>
        <row r="1687">
          <cell r="U1687">
            <v>3611</v>
          </cell>
          <cell r="Y1687">
            <v>375.79999999998688</v>
          </cell>
        </row>
        <row r="1688">
          <cell r="U1688">
            <v>3612</v>
          </cell>
          <cell r="Y1688">
            <v>375.99999999998687</v>
          </cell>
        </row>
        <row r="1689">
          <cell r="U1689">
            <v>3613</v>
          </cell>
          <cell r="Y1689">
            <v>376.19999999998686</v>
          </cell>
        </row>
        <row r="1690">
          <cell r="U1690">
            <v>3614</v>
          </cell>
          <cell r="Y1690">
            <v>376.39999999998685</v>
          </cell>
        </row>
        <row r="1691">
          <cell r="U1691">
            <v>3615</v>
          </cell>
          <cell r="Y1691">
            <v>376.59999999998684</v>
          </cell>
        </row>
        <row r="1692">
          <cell r="U1692">
            <v>3616</v>
          </cell>
          <cell r="Y1692">
            <v>376.79999999998682</v>
          </cell>
        </row>
        <row r="1693">
          <cell r="U1693">
            <v>3617</v>
          </cell>
          <cell r="Y1693">
            <v>376.99999999998681</v>
          </cell>
        </row>
        <row r="1694">
          <cell r="U1694">
            <v>3618</v>
          </cell>
          <cell r="Y1694">
            <v>377.1999999999868</v>
          </cell>
        </row>
        <row r="1695">
          <cell r="U1695">
            <v>3619</v>
          </cell>
          <cell r="Y1695">
            <v>377.39999999998679</v>
          </cell>
        </row>
        <row r="1696">
          <cell r="U1696">
            <v>3620</v>
          </cell>
          <cell r="Y1696">
            <v>377.59999999998678</v>
          </cell>
        </row>
        <row r="1697">
          <cell r="U1697">
            <v>3621</v>
          </cell>
          <cell r="Y1697">
            <v>377.79999999998677</v>
          </cell>
        </row>
        <row r="1698">
          <cell r="U1698">
            <v>3622</v>
          </cell>
          <cell r="Y1698">
            <v>377.99999999998676</v>
          </cell>
        </row>
        <row r="1699">
          <cell r="U1699">
            <v>3623</v>
          </cell>
          <cell r="Y1699">
            <v>378.19999999998674</v>
          </cell>
        </row>
        <row r="1700">
          <cell r="U1700">
            <v>3624</v>
          </cell>
          <cell r="Y1700">
            <v>378.39999999998673</v>
          </cell>
        </row>
        <row r="1701">
          <cell r="U1701">
            <v>3625</v>
          </cell>
          <cell r="Y1701">
            <v>378.59999999998672</v>
          </cell>
        </row>
        <row r="1702">
          <cell r="U1702">
            <v>3626</v>
          </cell>
          <cell r="Y1702">
            <v>378.79999999998671</v>
          </cell>
        </row>
        <row r="1703">
          <cell r="U1703">
            <v>3627</v>
          </cell>
          <cell r="Y1703">
            <v>378.9999999999867</v>
          </cell>
        </row>
        <row r="1704">
          <cell r="U1704">
            <v>3628</v>
          </cell>
          <cell r="Y1704">
            <v>379.19999999998669</v>
          </cell>
        </row>
        <row r="1705">
          <cell r="U1705">
            <v>3629</v>
          </cell>
          <cell r="Y1705">
            <v>379.39999999998668</v>
          </cell>
        </row>
        <row r="1706">
          <cell r="U1706">
            <v>3630</v>
          </cell>
          <cell r="Y1706">
            <v>379.59999999998666</v>
          </cell>
        </row>
        <row r="1707">
          <cell r="U1707">
            <v>3631</v>
          </cell>
          <cell r="Y1707">
            <v>379.79999999998665</v>
          </cell>
        </row>
        <row r="1708">
          <cell r="U1708">
            <v>3632</v>
          </cell>
          <cell r="Y1708">
            <v>379.99999999998664</v>
          </cell>
        </row>
        <row r="1709">
          <cell r="U1709">
            <v>3633</v>
          </cell>
          <cell r="Y1709">
            <v>380.19999999998663</v>
          </cell>
        </row>
        <row r="1710">
          <cell r="U1710">
            <v>3634</v>
          </cell>
          <cell r="Y1710">
            <v>380.39999999998662</v>
          </cell>
        </row>
        <row r="1711">
          <cell r="U1711">
            <v>3635</v>
          </cell>
          <cell r="Y1711">
            <v>380.59999999998661</v>
          </cell>
        </row>
        <row r="1712">
          <cell r="U1712">
            <v>3636</v>
          </cell>
          <cell r="Y1712">
            <v>380.7999999999866</v>
          </cell>
        </row>
        <row r="1713">
          <cell r="U1713">
            <v>3637</v>
          </cell>
          <cell r="Y1713">
            <v>380.99999999998658</v>
          </cell>
        </row>
        <row r="1714">
          <cell r="U1714">
            <v>3638</v>
          </cell>
          <cell r="Y1714">
            <v>381.19999999998657</v>
          </cell>
        </row>
        <row r="1715">
          <cell r="U1715">
            <v>3639</v>
          </cell>
          <cell r="Y1715">
            <v>381.39999999998656</v>
          </cell>
        </row>
        <row r="1716">
          <cell r="U1716">
            <v>3640</v>
          </cell>
          <cell r="Y1716">
            <v>381.59999999998655</v>
          </cell>
        </row>
        <row r="1717">
          <cell r="U1717">
            <v>3641</v>
          </cell>
          <cell r="Y1717">
            <v>381.79999999998654</v>
          </cell>
        </row>
        <row r="1718">
          <cell r="U1718">
            <v>3642</v>
          </cell>
          <cell r="Y1718">
            <v>381.99999999998653</v>
          </cell>
        </row>
        <row r="1719">
          <cell r="U1719">
            <v>3643</v>
          </cell>
          <cell r="Y1719">
            <v>382.19999999998652</v>
          </cell>
        </row>
        <row r="1720">
          <cell r="U1720">
            <v>3644</v>
          </cell>
          <cell r="Y1720">
            <v>382.39999999998651</v>
          </cell>
        </row>
        <row r="1721">
          <cell r="U1721">
            <v>3645</v>
          </cell>
          <cell r="Y1721">
            <v>382.59999999998649</v>
          </cell>
        </row>
        <row r="1722">
          <cell r="U1722">
            <v>3646</v>
          </cell>
          <cell r="Y1722">
            <v>382.79999999998648</v>
          </cell>
        </row>
        <row r="1723">
          <cell r="U1723">
            <v>3647</v>
          </cell>
          <cell r="Y1723">
            <v>382.99999999998647</v>
          </cell>
        </row>
        <row r="1724">
          <cell r="U1724">
            <v>3648</v>
          </cell>
          <cell r="Y1724">
            <v>383.19999999998646</v>
          </cell>
        </row>
        <row r="1725">
          <cell r="U1725">
            <v>3649</v>
          </cell>
          <cell r="Y1725">
            <v>383.39999999998645</v>
          </cell>
        </row>
        <row r="1726">
          <cell r="U1726">
            <v>3650</v>
          </cell>
          <cell r="Y1726">
            <v>383.59999999998644</v>
          </cell>
        </row>
        <row r="1727">
          <cell r="U1727">
            <v>3651</v>
          </cell>
          <cell r="Y1727">
            <v>383.79999999998643</v>
          </cell>
        </row>
        <row r="1728">
          <cell r="U1728">
            <v>3652</v>
          </cell>
          <cell r="Y1728">
            <v>383.99999999998641</v>
          </cell>
        </row>
        <row r="1729">
          <cell r="U1729">
            <v>3653</v>
          </cell>
          <cell r="Y1729">
            <v>384.1999999999864</v>
          </cell>
        </row>
        <row r="1730">
          <cell r="U1730">
            <v>3654</v>
          </cell>
          <cell r="Y1730">
            <v>384.39999999998639</v>
          </cell>
        </row>
        <row r="1731">
          <cell r="U1731">
            <v>3655</v>
          </cell>
          <cell r="Y1731">
            <v>384.59999999998638</v>
          </cell>
        </row>
        <row r="1732">
          <cell r="U1732">
            <v>3656</v>
          </cell>
          <cell r="Y1732">
            <v>384.79999999998637</v>
          </cell>
        </row>
        <row r="1733">
          <cell r="U1733">
            <v>3657</v>
          </cell>
          <cell r="Y1733">
            <v>384.99999999998636</v>
          </cell>
        </row>
        <row r="1734">
          <cell r="U1734">
            <v>3658</v>
          </cell>
          <cell r="Y1734">
            <v>385.19999999998635</v>
          </cell>
        </row>
        <row r="1735">
          <cell r="U1735">
            <v>3659</v>
          </cell>
          <cell r="Y1735">
            <v>385.39999999998633</v>
          </cell>
        </row>
        <row r="1736">
          <cell r="U1736">
            <v>3660</v>
          </cell>
          <cell r="Y1736">
            <v>385.59999999998632</v>
          </cell>
        </row>
        <row r="1737">
          <cell r="U1737">
            <v>3701</v>
          </cell>
          <cell r="Y1737">
            <v>385.79999999998631</v>
          </cell>
        </row>
        <row r="1738">
          <cell r="U1738">
            <v>3702</v>
          </cell>
          <cell r="Y1738">
            <v>385.9999999999863</v>
          </cell>
        </row>
        <row r="1739">
          <cell r="U1739">
            <v>3703</v>
          </cell>
          <cell r="Y1739">
            <v>386.19999999998629</v>
          </cell>
        </row>
        <row r="1740">
          <cell r="U1740">
            <v>3704</v>
          </cell>
          <cell r="Y1740">
            <v>386.39999999998628</v>
          </cell>
        </row>
        <row r="1741">
          <cell r="U1741">
            <v>3705</v>
          </cell>
          <cell r="Y1741">
            <v>386.59999999998627</v>
          </cell>
        </row>
        <row r="1742">
          <cell r="U1742">
            <v>3706</v>
          </cell>
          <cell r="Y1742">
            <v>386.79999999998626</v>
          </cell>
        </row>
        <row r="1743">
          <cell r="U1743">
            <v>3707</v>
          </cell>
          <cell r="Y1743">
            <v>386.99999999998624</v>
          </cell>
        </row>
        <row r="1744">
          <cell r="U1744">
            <v>3708</v>
          </cell>
          <cell r="Y1744">
            <v>387.19999999998623</v>
          </cell>
        </row>
        <row r="1745">
          <cell r="U1745">
            <v>3709</v>
          </cell>
          <cell r="Y1745">
            <v>387.39999999998622</v>
          </cell>
        </row>
        <row r="1746">
          <cell r="U1746">
            <v>3710</v>
          </cell>
          <cell r="Y1746">
            <v>387.59999999998621</v>
          </cell>
        </row>
        <row r="1747">
          <cell r="U1747">
            <v>3711</v>
          </cell>
          <cell r="Y1747">
            <v>387.7999999999862</v>
          </cell>
        </row>
        <row r="1748">
          <cell r="U1748">
            <v>3712</v>
          </cell>
          <cell r="Y1748">
            <v>387.99999999998619</v>
          </cell>
        </row>
        <row r="1749">
          <cell r="U1749">
            <v>3713</v>
          </cell>
          <cell r="Y1749">
            <v>388.19999999998618</v>
          </cell>
        </row>
        <row r="1750">
          <cell r="U1750">
            <v>3714</v>
          </cell>
          <cell r="Y1750">
            <v>388.39999999998616</v>
          </cell>
        </row>
        <row r="1751">
          <cell r="U1751">
            <v>3715</v>
          </cell>
          <cell r="Y1751">
            <v>388.59999999998615</v>
          </cell>
        </row>
        <row r="1752">
          <cell r="U1752">
            <v>3716</v>
          </cell>
          <cell r="Y1752">
            <v>388.79999999998614</v>
          </cell>
        </row>
        <row r="1753">
          <cell r="U1753">
            <v>3717</v>
          </cell>
          <cell r="Y1753">
            <v>388.99999999998613</v>
          </cell>
        </row>
        <row r="1754">
          <cell r="U1754">
            <v>3718</v>
          </cell>
          <cell r="Y1754">
            <v>389.19999999998612</v>
          </cell>
        </row>
        <row r="1755">
          <cell r="U1755">
            <v>3719</v>
          </cell>
          <cell r="Y1755">
            <v>389.39999999998611</v>
          </cell>
        </row>
        <row r="1756">
          <cell r="U1756">
            <v>3720</v>
          </cell>
          <cell r="Y1756">
            <v>389.5999999999861</v>
          </cell>
        </row>
        <row r="1757">
          <cell r="U1757">
            <v>3721</v>
          </cell>
          <cell r="Y1757">
            <v>389.79999999998608</v>
          </cell>
        </row>
        <row r="1758">
          <cell r="U1758">
            <v>3722</v>
          </cell>
          <cell r="Y1758">
            <v>389.99999999998607</v>
          </cell>
        </row>
        <row r="1759">
          <cell r="U1759">
            <v>3723</v>
          </cell>
          <cell r="Y1759">
            <v>390.19999999998606</v>
          </cell>
        </row>
        <row r="1760">
          <cell r="U1760">
            <v>3724</v>
          </cell>
          <cell r="Y1760">
            <v>390.39999999998605</v>
          </cell>
        </row>
        <row r="1761">
          <cell r="U1761">
            <v>3725</v>
          </cell>
          <cell r="Y1761">
            <v>390.59999999998604</v>
          </cell>
        </row>
        <row r="1762">
          <cell r="U1762">
            <v>3726</v>
          </cell>
          <cell r="Y1762">
            <v>390.79999999998603</v>
          </cell>
        </row>
        <row r="1763">
          <cell r="U1763">
            <v>3727</v>
          </cell>
          <cell r="Y1763">
            <v>390.99999999998602</v>
          </cell>
        </row>
        <row r="1764">
          <cell r="U1764">
            <v>3728</v>
          </cell>
          <cell r="Y1764">
            <v>391.19999999998601</v>
          </cell>
        </row>
        <row r="1765">
          <cell r="U1765">
            <v>3729</v>
          </cell>
          <cell r="Y1765">
            <v>391.39999999998599</v>
          </cell>
        </row>
        <row r="1766">
          <cell r="U1766">
            <v>3730</v>
          </cell>
          <cell r="Y1766">
            <v>391.59999999998598</v>
          </cell>
        </row>
        <row r="1767">
          <cell r="U1767">
            <v>3731</v>
          </cell>
          <cell r="Y1767">
            <v>391.79999999998597</v>
          </cell>
        </row>
        <row r="1768">
          <cell r="U1768">
            <v>3732</v>
          </cell>
          <cell r="Y1768">
            <v>391.99999999998596</v>
          </cell>
        </row>
        <row r="1769">
          <cell r="U1769">
            <v>3733</v>
          </cell>
          <cell r="Y1769">
            <v>392.19999999998595</v>
          </cell>
        </row>
        <row r="1770">
          <cell r="U1770">
            <v>3734</v>
          </cell>
          <cell r="Y1770">
            <v>392.39999999998594</v>
          </cell>
        </row>
        <row r="1771">
          <cell r="U1771">
            <v>3735</v>
          </cell>
          <cell r="Y1771">
            <v>392.59999999998593</v>
          </cell>
        </row>
        <row r="1772">
          <cell r="U1772">
            <v>3736</v>
          </cell>
          <cell r="Y1772">
            <v>392.79999999998591</v>
          </cell>
        </row>
        <row r="1773">
          <cell r="U1773">
            <v>3737</v>
          </cell>
          <cell r="Y1773">
            <v>392.9999999999859</v>
          </cell>
        </row>
        <row r="1774">
          <cell r="U1774">
            <v>3738</v>
          </cell>
          <cell r="Y1774">
            <v>393.19999999998589</v>
          </cell>
        </row>
        <row r="1775">
          <cell r="U1775">
            <v>3739</v>
          </cell>
          <cell r="Y1775">
            <v>393.39999999998588</v>
          </cell>
        </row>
        <row r="1776">
          <cell r="U1776">
            <v>3740</v>
          </cell>
          <cell r="Y1776">
            <v>393.59999999998587</v>
          </cell>
        </row>
        <row r="1777">
          <cell r="U1777">
            <v>3741</v>
          </cell>
          <cell r="Y1777">
            <v>393.79999999998586</v>
          </cell>
        </row>
        <row r="1778">
          <cell r="U1778">
            <v>3742</v>
          </cell>
          <cell r="Y1778">
            <v>393.99999999998585</v>
          </cell>
        </row>
        <row r="1779">
          <cell r="U1779">
            <v>3743</v>
          </cell>
          <cell r="Y1779">
            <v>394.19999999998583</v>
          </cell>
        </row>
        <row r="1780">
          <cell r="U1780">
            <v>3744</v>
          </cell>
          <cell r="Y1780">
            <v>394.39999999998582</v>
          </cell>
        </row>
        <row r="1781">
          <cell r="U1781">
            <v>3745</v>
          </cell>
          <cell r="Y1781">
            <v>394.59999999998581</v>
          </cell>
        </row>
        <row r="1782">
          <cell r="U1782">
            <v>3746</v>
          </cell>
          <cell r="Y1782">
            <v>394.7999999999858</v>
          </cell>
        </row>
        <row r="1783">
          <cell r="U1783">
            <v>3747</v>
          </cell>
          <cell r="Y1783">
            <v>394.99999999998579</v>
          </cell>
        </row>
        <row r="1784">
          <cell r="U1784">
            <v>3748</v>
          </cell>
          <cell r="Y1784">
            <v>395.19999999998578</v>
          </cell>
        </row>
        <row r="1785">
          <cell r="U1785">
            <v>3749</v>
          </cell>
          <cell r="Y1785">
            <v>395.39999999998577</v>
          </cell>
        </row>
        <row r="1786">
          <cell r="U1786">
            <v>3750</v>
          </cell>
          <cell r="Y1786">
            <v>395.59999999998576</v>
          </cell>
        </row>
        <row r="1787">
          <cell r="U1787">
            <v>3751</v>
          </cell>
          <cell r="Y1787">
            <v>395.79999999998574</v>
          </cell>
        </row>
        <row r="1788">
          <cell r="U1788">
            <v>3752</v>
          </cell>
          <cell r="Y1788">
            <v>395.99999999998573</v>
          </cell>
        </row>
        <row r="1789">
          <cell r="U1789">
            <v>3753</v>
          </cell>
          <cell r="Y1789">
            <v>396.19999999998572</v>
          </cell>
        </row>
        <row r="1790">
          <cell r="U1790">
            <v>3754</v>
          </cell>
          <cell r="Y1790">
            <v>396.39999999998571</v>
          </cell>
        </row>
        <row r="1791">
          <cell r="U1791">
            <v>3755</v>
          </cell>
          <cell r="Y1791">
            <v>396.5999999999857</v>
          </cell>
        </row>
        <row r="1792">
          <cell r="U1792">
            <v>3756</v>
          </cell>
          <cell r="Y1792">
            <v>396.79999999998569</v>
          </cell>
        </row>
        <row r="1793">
          <cell r="U1793">
            <v>3757</v>
          </cell>
          <cell r="Y1793">
            <v>396.99999999998568</v>
          </cell>
        </row>
        <row r="1794">
          <cell r="U1794">
            <v>3758</v>
          </cell>
          <cell r="Y1794">
            <v>397.19999999998566</v>
          </cell>
        </row>
        <row r="1795">
          <cell r="U1795">
            <v>3759</v>
          </cell>
          <cell r="Y1795">
            <v>397.39999999998565</v>
          </cell>
        </row>
        <row r="1796">
          <cell r="U1796">
            <v>3760</v>
          </cell>
          <cell r="Y1796">
            <v>397.59999999998564</v>
          </cell>
        </row>
        <row r="1797">
          <cell r="U1797">
            <v>3801</v>
          </cell>
          <cell r="Y1797">
            <v>397.79999999998563</v>
          </cell>
        </row>
        <row r="1798">
          <cell r="U1798">
            <v>3802</v>
          </cell>
          <cell r="Y1798">
            <v>397.99999999998562</v>
          </cell>
        </row>
        <row r="1799">
          <cell r="U1799">
            <v>3803</v>
          </cell>
          <cell r="Y1799">
            <v>398.19999999998561</v>
          </cell>
        </row>
        <row r="1800">
          <cell r="U1800">
            <v>3804</v>
          </cell>
          <cell r="Y1800">
            <v>398.3999999999856</v>
          </cell>
        </row>
        <row r="1801">
          <cell r="U1801">
            <v>3805</v>
          </cell>
          <cell r="Y1801">
            <v>398.59999999998558</v>
          </cell>
        </row>
        <row r="1802">
          <cell r="U1802">
            <v>3806</v>
          </cell>
          <cell r="Y1802">
            <v>398.79999999998557</v>
          </cell>
        </row>
        <row r="1803">
          <cell r="U1803">
            <v>3807</v>
          </cell>
          <cell r="Y1803">
            <v>398.99999999998556</v>
          </cell>
        </row>
        <row r="1804">
          <cell r="U1804">
            <v>3808</v>
          </cell>
          <cell r="Y1804">
            <v>399.19999999998555</v>
          </cell>
        </row>
        <row r="1805">
          <cell r="U1805">
            <v>3809</v>
          </cell>
          <cell r="Y1805">
            <v>399.39999999998554</v>
          </cell>
        </row>
        <row r="1806">
          <cell r="U1806">
            <v>3810</v>
          </cell>
          <cell r="Y1806">
            <v>399.59999999998553</v>
          </cell>
        </row>
        <row r="1807">
          <cell r="U1807">
            <v>3811</v>
          </cell>
          <cell r="Y1807">
            <v>399.79999999998552</v>
          </cell>
        </row>
        <row r="1808">
          <cell r="U1808">
            <v>3812</v>
          </cell>
          <cell r="Y1808">
            <v>399.9999999999855</v>
          </cell>
        </row>
        <row r="1809">
          <cell r="U1809">
            <v>3813</v>
          </cell>
          <cell r="Y1809">
            <v>400.19999999998549</v>
          </cell>
        </row>
        <row r="1810">
          <cell r="U1810">
            <v>3814</v>
          </cell>
          <cell r="Y1810">
            <v>400.39999999998548</v>
          </cell>
        </row>
        <row r="1811">
          <cell r="U1811">
            <v>3815</v>
          </cell>
          <cell r="Y1811">
            <v>400.59999999998547</v>
          </cell>
        </row>
        <row r="1812">
          <cell r="U1812">
            <v>3816</v>
          </cell>
          <cell r="Y1812">
            <v>400.79999999998546</v>
          </cell>
        </row>
        <row r="1813">
          <cell r="U1813">
            <v>3817</v>
          </cell>
          <cell r="Y1813">
            <v>400.99999999998545</v>
          </cell>
        </row>
        <row r="1814">
          <cell r="U1814">
            <v>3818</v>
          </cell>
          <cell r="Y1814">
            <v>401.19999999998544</v>
          </cell>
        </row>
        <row r="1815">
          <cell r="U1815">
            <v>3819</v>
          </cell>
          <cell r="Y1815">
            <v>401.39999999998543</v>
          </cell>
        </row>
        <row r="1816">
          <cell r="U1816">
            <v>3820</v>
          </cell>
          <cell r="Y1816">
            <v>401.59999999998541</v>
          </cell>
        </row>
        <row r="1817">
          <cell r="U1817">
            <v>3821</v>
          </cell>
          <cell r="Y1817">
            <v>401.7999999999854</v>
          </cell>
        </row>
        <row r="1818">
          <cell r="U1818">
            <v>3822</v>
          </cell>
          <cell r="Y1818">
            <v>401.99999999998539</v>
          </cell>
        </row>
        <row r="1819">
          <cell r="U1819">
            <v>3823</v>
          </cell>
          <cell r="Y1819">
            <v>402.19999999998538</v>
          </cell>
        </row>
        <row r="1820">
          <cell r="U1820">
            <v>3824</v>
          </cell>
          <cell r="Y1820">
            <v>402.39999999998537</v>
          </cell>
        </row>
        <row r="1821">
          <cell r="U1821">
            <v>3825</v>
          </cell>
          <cell r="Y1821">
            <v>402.59999999998536</v>
          </cell>
        </row>
        <row r="1822">
          <cell r="U1822">
            <v>3826</v>
          </cell>
          <cell r="Y1822">
            <v>402.79999999998535</v>
          </cell>
        </row>
        <row r="1823">
          <cell r="U1823">
            <v>3827</v>
          </cell>
          <cell r="Y1823">
            <v>402.99999999998533</v>
          </cell>
        </row>
        <row r="1824">
          <cell r="U1824">
            <v>3828</v>
          </cell>
          <cell r="Y1824">
            <v>403.19999999998532</v>
          </cell>
        </row>
        <row r="1825">
          <cell r="U1825">
            <v>3829</v>
          </cell>
          <cell r="Y1825">
            <v>403.39999999998531</v>
          </cell>
        </row>
        <row r="1826">
          <cell r="U1826">
            <v>3830</v>
          </cell>
          <cell r="Y1826">
            <v>403.5999999999853</v>
          </cell>
        </row>
        <row r="1827">
          <cell r="U1827">
            <v>3831</v>
          </cell>
          <cell r="Y1827">
            <v>403.79999999998529</v>
          </cell>
        </row>
        <row r="1828">
          <cell r="U1828">
            <v>3832</v>
          </cell>
          <cell r="Y1828">
            <v>403.99999999998528</v>
          </cell>
        </row>
        <row r="1829">
          <cell r="U1829">
            <v>3833</v>
          </cell>
          <cell r="Y1829">
            <v>404.19999999998527</v>
          </cell>
        </row>
        <row r="1830">
          <cell r="U1830">
            <v>3834</v>
          </cell>
          <cell r="Y1830">
            <v>404.39999999998525</v>
          </cell>
        </row>
        <row r="1831">
          <cell r="U1831">
            <v>3835</v>
          </cell>
          <cell r="Y1831">
            <v>404.59999999998524</v>
          </cell>
        </row>
        <row r="1832">
          <cell r="U1832">
            <v>3836</v>
          </cell>
          <cell r="Y1832">
            <v>404.79999999998523</v>
          </cell>
        </row>
        <row r="1833">
          <cell r="U1833">
            <v>3837</v>
          </cell>
          <cell r="Y1833">
            <v>404.99999999998522</v>
          </cell>
        </row>
        <row r="1834">
          <cell r="U1834">
            <v>3838</v>
          </cell>
          <cell r="Y1834">
            <v>405.19999999998521</v>
          </cell>
        </row>
        <row r="1835">
          <cell r="U1835">
            <v>3839</v>
          </cell>
          <cell r="Y1835">
            <v>405.3999999999852</v>
          </cell>
        </row>
        <row r="1836">
          <cell r="U1836">
            <v>3840</v>
          </cell>
          <cell r="Y1836">
            <v>405.59999999998519</v>
          </cell>
        </row>
        <row r="1837">
          <cell r="U1837">
            <v>3841</v>
          </cell>
          <cell r="Y1837">
            <v>405.79999999998518</v>
          </cell>
        </row>
        <row r="1838">
          <cell r="U1838">
            <v>3842</v>
          </cell>
          <cell r="Y1838">
            <v>405.99999999998516</v>
          </cell>
        </row>
        <row r="1839">
          <cell r="U1839">
            <v>3843</v>
          </cell>
          <cell r="Y1839">
            <v>406.19999999998515</v>
          </cell>
        </row>
        <row r="1840">
          <cell r="U1840">
            <v>3844</v>
          </cell>
          <cell r="Y1840">
            <v>406.39999999998514</v>
          </cell>
        </row>
        <row r="1841">
          <cell r="U1841">
            <v>3845</v>
          </cell>
          <cell r="Y1841">
            <v>406.59999999998513</v>
          </cell>
        </row>
        <row r="1842">
          <cell r="U1842">
            <v>3846</v>
          </cell>
          <cell r="Y1842">
            <v>406.79999999998512</v>
          </cell>
        </row>
        <row r="1843">
          <cell r="U1843">
            <v>3847</v>
          </cell>
          <cell r="Y1843">
            <v>406.99999999998511</v>
          </cell>
        </row>
        <row r="1844">
          <cell r="U1844">
            <v>3848</v>
          </cell>
          <cell r="Y1844">
            <v>407.1999999999851</v>
          </cell>
        </row>
        <row r="1845">
          <cell r="U1845">
            <v>3849</v>
          </cell>
          <cell r="Y1845">
            <v>407.39999999998508</v>
          </cell>
        </row>
        <row r="1846">
          <cell r="U1846">
            <v>3850</v>
          </cell>
          <cell r="Y1846">
            <v>407.59999999998507</v>
          </cell>
        </row>
        <row r="1847">
          <cell r="U1847">
            <v>3851</v>
          </cell>
          <cell r="Y1847">
            <v>407.79999999998506</v>
          </cell>
        </row>
        <row r="1848">
          <cell r="U1848">
            <v>3852</v>
          </cell>
          <cell r="Y1848">
            <v>407.99999999998505</v>
          </cell>
        </row>
        <row r="1849">
          <cell r="U1849">
            <v>3853</v>
          </cell>
          <cell r="Y1849">
            <v>408.19999999998504</v>
          </cell>
        </row>
        <row r="1850">
          <cell r="U1850">
            <v>3854</v>
          </cell>
          <cell r="Y1850">
            <v>408.39999999998503</v>
          </cell>
        </row>
        <row r="1851">
          <cell r="U1851">
            <v>3855</v>
          </cell>
          <cell r="Y1851">
            <v>408.59999999998502</v>
          </cell>
        </row>
        <row r="1852">
          <cell r="U1852">
            <v>3856</v>
          </cell>
          <cell r="Y1852">
            <v>408.799999999985</v>
          </cell>
        </row>
        <row r="1853">
          <cell r="U1853">
            <v>3857</v>
          </cell>
          <cell r="Y1853">
            <v>408.99999999998499</v>
          </cell>
        </row>
        <row r="1854">
          <cell r="U1854">
            <v>3858</v>
          </cell>
          <cell r="Y1854">
            <v>409.19999999998498</v>
          </cell>
        </row>
        <row r="1855">
          <cell r="U1855">
            <v>3859</v>
          </cell>
          <cell r="Y1855">
            <v>409.39999999998497</v>
          </cell>
        </row>
        <row r="1856">
          <cell r="U1856">
            <v>3860</v>
          </cell>
          <cell r="Y1856">
            <v>409.59999999998496</v>
          </cell>
        </row>
        <row r="1857">
          <cell r="U1857">
            <v>3901</v>
          </cell>
          <cell r="Y1857">
            <v>409.79999999998495</v>
          </cell>
        </row>
        <row r="1858">
          <cell r="U1858">
            <v>3902</v>
          </cell>
          <cell r="Y1858">
            <v>409.99999999998494</v>
          </cell>
        </row>
        <row r="1859">
          <cell r="U1859">
            <v>3903</v>
          </cell>
          <cell r="Y1859">
            <v>410.19999999998493</v>
          </cell>
        </row>
        <row r="1860">
          <cell r="U1860">
            <v>3904</v>
          </cell>
          <cell r="Y1860">
            <v>410.39999999998491</v>
          </cell>
        </row>
        <row r="1861">
          <cell r="U1861">
            <v>3905</v>
          </cell>
          <cell r="Y1861">
            <v>410.5999999999849</v>
          </cell>
        </row>
        <row r="1862">
          <cell r="U1862">
            <v>3906</v>
          </cell>
          <cell r="Y1862">
            <v>410.79999999998489</v>
          </cell>
        </row>
        <row r="1863">
          <cell r="U1863">
            <v>3907</v>
          </cell>
          <cell r="Y1863">
            <v>410.99999999998488</v>
          </cell>
        </row>
        <row r="1864">
          <cell r="U1864">
            <v>3908</v>
          </cell>
          <cell r="Y1864">
            <v>411.19999999998487</v>
          </cell>
        </row>
        <row r="1865">
          <cell r="U1865">
            <v>3909</v>
          </cell>
          <cell r="Y1865">
            <v>411.39999999998486</v>
          </cell>
        </row>
        <row r="1866">
          <cell r="U1866">
            <v>3910</v>
          </cell>
          <cell r="Y1866">
            <v>411.59999999998485</v>
          </cell>
        </row>
        <row r="1867">
          <cell r="U1867">
            <v>3911</v>
          </cell>
          <cell r="Y1867">
            <v>411.79999999998483</v>
          </cell>
        </row>
        <row r="1868">
          <cell r="U1868">
            <v>3912</v>
          </cell>
          <cell r="Y1868">
            <v>411.99999999998482</v>
          </cell>
        </row>
        <row r="1869">
          <cell r="U1869">
            <v>3913</v>
          </cell>
          <cell r="Y1869">
            <v>412.19999999998481</v>
          </cell>
        </row>
        <row r="1870">
          <cell r="U1870">
            <v>3914</v>
          </cell>
          <cell r="Y1870">
            <v>412.3999999999848</v>
          </cell>
        </row>
        <row r="1871">
          <cell r="U1871">
            <v>3915</v>
          </cell>
          <cell r="Y1871">
            <v>412.59999999998479</v>
          </cell>
        </row>
        <row r="1872">
          <cell r="U1872">
            <v>3916</v>
          </cell>
          <cell r="Y1872">
            <v>412.79999999998478</v>
          </cell>
        </row>
        <row r="1873">
          <cell r="U1873">
            <v>3917</v>
          </cell>
          <cell r="Y1873">
            <v>412.99999999998477</v>
          </cell>
        </row>
        <row r="1874">
          <cell r="U1874">
            <v>3918</v>
          </cell>
          <cell r="Y1874">
            <v>413.19999999998475</v>
          </cell>
        </row>
        <row r="1875">
          <cell r="U1875">
            <v>3919</v>
          </cell>
          <cell r="Y1875">
            <v>413.39999999998474</v>
          </cell>
        </row>
        <row r="1876">
          <cell r="U1876">
            <v>3920</v>
          </cell>
          <cell r="Y1876">
            <v>413.59999999998473</v>
          </cell>
        </row>
        <row r="1877">
          <cell r="U1877">
            <v>3921</v>
          </cell>
          <cell r="Y1877">
            <v>413.79999999998472</v>
          </cell>
        </row>
        <row r="1878">
          <cell r="U1878">
            <v>3922</v>
          </cell>
          <cell r="Y1878">
            <v>413.99999999998471</v>
          </cell>
        </row>
        <row r="1879">
          <cell r="U1879">
            <v>3923</v>
          </cell>
          <cell r="Y1879">
            <v>414.1999999999847</v>
          </cell>
        </row>
        <row r="1880">
          <cell r="U1880">
            <v>3924</v>
          </cell>
          <cell r="Y1880">
            <v>414.39999999998469</v>
          </cell>
        </row>
        <row r="1881">
          <cell r="U1881">
            <v>3925</v>
          </cell>
          <cell r="Y1881">
            <v>414.59999999998468</v>
          </cell>
        </row>
        <row r="1882">
          <cell r="U1882">
            <v>3926</v>
          </cell>
          <cell r="Y1882">
            <v>414.79999999998466</v>
          </cell>
        </row>
        <row r="1883">
          <cell r="U1883">
            <v>3927</v>
          </cell>
          <cell r="Y1883">
            <v>414.99999999998465</v>
          </cell>
        </row>
        <row r="1884">
          <cell r="U1884">
            <v>3928</v>
          </cell>
          <cell r="Y1884">
            <v>415.19999999998464</v>
          </cell>
        </row>
        <row r="1885">
          <cell r="U1885">
            <v>3929</v>
          </cell>
          <cell r="Y1885">
            <v>415.39999999998463</v>
          </cell>
        </row>
        <row r="1886">
          <cell r="U1886">
            <v>3930</v>
          </cell>
          <cell r="Y1886">
            <v>415.59999999998462</v>
          </cell>
        </row>
        <row r="1887">
          <cell r="U1887">
            <v>3931</v>
          </cell>
          <cell r="Y1887">
            <v>415.79999999998461</v>
          </cell>
        </row>
        <row r="1888">
          <cell r="U1888">
            <v>3932</v>
          </cell>
          <cell r="Y1888">
            <v>415.9999999999846</v>
          </cell>
        </row>
        <row r="1889">
          <cell r="U1889">
            <v>3933</v>
          </cell>
          <cell r="Y1889">
            <v>416.19999999998458</v>
          </cell>
        </row>
        <row r="1890">
          <cell r="U1890">
            <v>3934</v>
          </cell>
          <cell r="Y1890">
            <v>416.39999999998457</v>
          </cell>
        </row>
        <row r="1891">
          <cell r="U1891">
            <v>3935</v>
          </cell>
          <cell r="Y1891">
            <v>416.59999999998456</v>
          </cell>
        </row>
        <row r="1892">
          <cell r="U1892">
            <v>3936</v>
          </cell>
          <cell r="Y1892">
            <v>416.79999999998455</v>
          </cell>
        </row>
        <row r="1893">
          <cell r="U1893">
            <v>3937</v>
          </cell>
          <cell r="Y1893">
            <v>416.99999999998454</v>
          </cell>
        </row>
        <row r="1894">
          <cell r="U1894">
            <v>3938</v>
          </cell>
          <cell r="Y1894">
            <v>417.19999999998453</v>
          </cell>
        </row>
        <row r="1895">
          <cell r="U1895">
            <v>3939</v>
          </cell>
          <cell r="Y1895">
            <v>417.39999999998452</v>
          </cell>
        </row>
        <row r="1896">
          <cell r="U1896">
            <v>3940</v>
          </cell>
          <cell r="Y1896">
            <v>417.5999999999845</v>
          </cell>
        </row>
        <row r="1897">
          <cell r="U1897">
            <v>3941</v>
          </cell>
          <cell r="Y1897">
            <v>417.79999999998449</v>
          </cell>
        </row>
        <row r="1898">
          <cell r="U1898">
            <v>3942</v>
          </cell>
          <cell r="Y1898">
            <v>417.99999999998448</v>
          </cell>
        </row>
        <row r="1899">
          <cell r="U1899">
            <v>3943</v>
          </cell>
          <cell r="Y1899">
            <v>418.19999999998447</v>
          </cell>
        </row>
        <row r="1900">
          <cell r="U1900">
            <v>3944</v>
          </cell>
          <cell r="Y1900">
            <v>418.39999999998446</v>
          </cell>
        </row>
        <row r="1901">
          <cell r="U1901">
            <v>3945</v>
          </cell>
          <cell r="Y1901">
            <v>418.59999999998445</v>
          </cell>
        </row>
        <row r="1902">
          <cell r="U1902">
            <v>3946</v>
          </cell>
          <cell r="Y1902">
            <v>418.79999999998444</v>
          </cell>
        </row>
        <row r="1903">
          <cell r="U1903">
            <v>3947</v>
          </cell>
          <cell r="Y1903">
            <v>418.99999999998442</v>
          </cell>
        </row>
        <row r="1904">
          <cell r="U1904">
            <v>3948</v>
          </cell>
          <cell r="Y1904">
            <v>419.19999999998441</v>
          </cell>
        </row>
        <row r="1905">
          <cell r="U1905">
            <v>3949</v>
          </cell>
          <cell r="Y1905">
            <v>419.3999999999844</v>
          </cell>
        </row>
        <row r="1906">
          <cell r="U1906">
            <v>3950</v>
          </cell>
          <cell r="Y1906">
            <v>419.59999999998439</v>
          </cell>
        </row>
        <row r="1907">
          <cell r="U1907">
            <v>3951</v>
          </cell>
          <cell r="Y1907">
            <v>419.79999999998438</v>
          </cell>
        </row>
        <row r="1908">
          <cell r="U1908">
            <v>3952</v>
          </cell>
          <cell r="Y1908">
            <v>419.99999999998437</v>
          </cell>
        </row>
        <row r="1909">
          <cell r="U1909">
            <v>3953</v>
          </cell>
          <cell r="Y1909">
            <v>420.19999999998436</v>
          </cell>
        </row>
        <row r="1910">
          <cell r="U1910">
            <v>3954</v>
          </cell>
          <cell r="Y1910">
            <v>420.39999999998435</v>
          </cell>
        </row>
        <row r="1911">
          <cell r="U1911">
            <v>3955</v>
          </cell>
          <cell r="Y1911">
            <v>420.59999999998433</v>
          </cell>
        </row>
        <row r="1912">
          <cell r="U1912">
            <v>3956</v>
          </cell>
          <cell r="Y1912">
            <v>420.79999999998432</v>
          </cell>
        </row>
        <row r="1913">
          <cell r="U1913">
            <v>3957</v>
          </cell>
          <cell r="Y1913">
            <v>420.99999999998431</v>
          </cell>
        </row>
        <row r="1914">
          <cell r="U1914">
            <v>3958</v>
          </cell>
          <cell r="Y1914">
            <v>421.1999999999843</v>
          </cell>
        </row>
        <row r="1915">
          <cell r="U1915">
            <v>3959</v>
          </cell>
          <cell r="Y1915">
            <v>421.39999999998429</v>
          </cell>
        </row>
        <row r="1916">
          <cell r="U1916">
            <v>3960</v>
          </cell>
          <cell r="Y1916">
            <v>421.59999999998428</v>
          </cell>
        </row>
        <row r="1917">
          <cell r="U1917">
            <v>4001</v>
          </cell>
          <cell r="Y1917">
            <v>421.79999999998427</v>
          </cell>
        </row>
        <row r="1918">
          <cell r="U1918">
            <v>4002</v>
          </cell>
          <cell r="Y1918">
            <v>421.99999999998425</v>
          </cell>
        </row>
        <row r="1919">
          <cell r="U1919">
            <v>4003</v>
          </cell>
          <cell r="Y1919">
            <v>422.19999999998424</v>
          </cell>
        </row>
        <row r="1920">
          <cell r="U1920">
            <v>4004</v>
          </cell>
          <cell r="Y1920">
            <v>422.39999999998423</v>
          </cell>
        </row>
        <row r="1921">
          <cell r="U1921">
            <v>4005</v>
          </cell>
          <cell r="Y1921">
            <v>422.59999999998422</v>
          </cell>
        </row>
        <row r="1922">
          <cell r="U1922">
            <v>4006</v>
          </cell>
          <cell r="Y1922">
            <v>422.79999999998421</v>
          </cell>
        </row>
        <row r="1923">
          <cell r="U1923">
            <v>4007</v>
          </cell>
          <cell r="Y1923">
            <v>422.9999999999842</v>
          </cell>
        </row>
        <row r="1924">
          <cell r="U1924">
            <v>4008</v>
          </cell>
          <cell r="Y1924">
            <v>423.19999999998419</v>
          </cell>
        </row>
        <row r="1925">
          <cell r="U1925">
            <v>4009</v>
          </cell>
          <cell r="Y1925">
            <v>423.39999999998417</v>
          </cell>
        </row>
        <row r="1926">
          <cell r="U1926">
            <v>4010</v>
          </cell>
          <cell r="Y1926">
            <v>423.59999999998416</v>
          </cell>
        </row>
        <row r="1927">
          <cell r="U1927">
            <v>4011</v>
          </cell>
          <cell r="Y1927">
            <v>423.79999999998415</v>
          </cell>
        </row>
        <row r="1928">
          <cell r="U1928">
            <v>4012</v>
          </cell>
          <cell r="Y1928">
            <v>423.99999999998414</v>
          </cell>
        </row>
        <row r="1929">
          <cell r="U1929">
            <v>4013</v>
          </cell>
          <cell r="Y1929">
            <v>424.19999999998413</v>
          </cell>
        </row>
        <row r="1930">
          <cell r="U1930">
            <v>4014</v>
          </cell>
          <cell r="Y1930">
            <v>424.39999999998412</v>
          </cell>
        </row>
        <row r="1931">
          <cell r="U1931">
            <v>4015</v>
          </cell>
          <cell r="Y1931">
            <v>424.59999999998411</v>
          </cell>
        </row>
        <row r="1932">
          <cell r="U1932">
            <v>4016</v>
          </cell>
          <cell r="Y1932">
            <v>424.7999999999841</v>
          </cell>
        </row>
        <row r="1933">
          <cell r="U1933">
            <v>4017</v>
          </cell>
          <cell r="Y1933">
            <v>424.99999999998408</v>
          </cell>
        </row>
        <row r="1934">
          <cell r="U1934">
            <v>4018</v>
          </cell>
          <cell r="Y1934">
            <v>425.19999999998407</v>
          </cell>
        </row>
        <row r="1935">
          <cell r="U1935">
            <v>4019</v>
          </cell>
          <cell r="Y1935">
            <v>425.39999999998406</v>
          </cell>
        </row>
        <row r="1936">
          <cell r="U1936">
            <v>4020</v>
          </cell>
          <cell r="Y1936">
            <v>425.59999999998405</v>
          </cell>
        </row>
        <row r="1937">
          <cell r="U1937">
            <v>4021</v>
          </cell>
          <cell r="Y1937">
            <v>425.79999999998404</v>
          </cell>
        </row>
        <row r="1938">
          <cell r="U1938">
            <v>4022</v>
          </cell>
          <cell r="Y1938">
            <v>425.99999999998403</v>
          </cell>
        </row>
        <row r="1939">
          <cell r="U1939">
            <v>4023</v>
          </cell>
          <cell r="Y1939">
            <v>426.19999999998402</v>
          </cell>
        </row>
        <row r="1940">
          <cell r="U1940">
            <v>4024</v>
          </cell>
          <cell r="Y1940">
            <v>426.399999999984</v>
          </cell>
        </row>
        <row r="1941">
          <cell r="U1941">
            <v>4025</v>
          </cell>
          <cell r="Y1941">
            <v>426.59999999998399</v>
          </cell>
        </row>
        <row r="1942">
          <cell r="U1942">
            <v>4026</v>
          </cell>
          <cell r="Y1942">
            <v>426.79999999998398</v>
          </cell>
        </row>
        <row r="1943">
          <cell r="U1943">
            <v>4027</v>
          </cell>
          <cell r="Y1943">
            <v>426.99999999998397</v>
          </cell>
        </row>
        <row r="1944">
          <cell r="U1944">
            <v>4028</v>
          </cell>
          <cell r="Y1944">
            <v>427.19999999998396</v>
          </cell>
        </row>
        <row r="1945">
          <cell r="U1945">
            <v>4029</v>
          </cell>
          <cell r="Y1945">
            <v>427.39999999998395</v>
          </cell>
        </row>
        <row r="1946">
          <cell r="U1946">
            <v>4030</v>
          </cell>
          <cell r="Y1946">
            <v>427.59999999998394</v>
          </cell>
        </row>
        <row r="1947">
          <cell r="U1947">
            <v>4031</v>
          </cell>
          <cell r="Y1947">
            <v>427.79999999998392</v>
          </cell>
        </row>
        <row r="1948">
          <cell r="U1948">
            <v>4032</v>
          </cell>
          <cell r="Y1948">
            <v>427.99999999998391</v>
          </cell>
        </row>
        <row r="1949">
          <cell r="U1949">
            <v>4033</v>
          </cell>
          <cell r="Y1949">
            <v>428.1999999999839</v>
          </cell>
        </row>
        <row r="1950">
          <cell r="U1950">
            <v>4034</v>
          </cell>
          <cell r="Y1950">
            <v>428.39999999998389</v>
          </cell>
        </row>
        <row r="1951">
          <cell r="U1951">
            <v>4035</v>
          </cell>
          <cell r="Y1951">
            <v>428.59999999998388</v>
          </cell>
        </row>
        <row r="1952">
          <cell r="U1952">
            <v>4036</v>
          </cell>
          <cell r="Y1952">
            <v>428.79999999998387</v>
          </cell>
        </row>
        <row r="1953">
          <cell r="U1953">
            <v>4037</v>
          </cell>
          <cell r="Y1953">
            <v>428.99999999998386</v>
          </cell>
        </row>
        <row r="1954">
          <cell r="U1954">
            <v>4038</v>
          </cell>
          <cell r="Y1954">
            <v>429.19999999998385</v>
          </cell>
        </row>
        <row r="1955">
          <cell r="U1955">
            <v>4039</v>
          </cell>
          <cell r="Y1955">
            <v>429.39999999998383</v>
          </cell>
        </row>
        <row r="1956">
          <cell r="U1956">
            <v>4040</v>
          </cell>
          <cell r="Y1956">
            <v>429.59999999998382</v>
          </cell>
        </row>
        <row r="1957">
          <cell r="U1957">
            <v>4041</v>
          </cell>
          <cell r="Y1957">
            <v>429.79999999998381</v>
          </cell>
        </row>
        <row r="1958">
          <cell r="U1958">
            <v>4042</v>
          </cell>
          <cell r="Y1958">
            <v>429.9999999999838</v>
          </cell>
        </row>
        <row r="1959">
          <cell r="U1959">
            <v>4043</v>
          </cell>
          <cell r="Y1959">
            <v>430.19999999998379</v>
          </cell>
        </row>
        <row r="1960">
          <cell r="U1960">
            <v>4044</v>
          </cell>
          <cell r="Y1960">
            <v>430.39999999998378</v>
          </cell>
        </row>
        <row r="1961">
          <cell r="U1961">
            <v>4045</v>
          </cell>
          <cell r="Y1961">
            <v>430.59999999998377</v>
          </cell>
        </row>
        <row r="1962">
          <cell r="U1962">
            <v>4046</v>
          </cell>
          <cell r="Y1962">
            <v>430.79999999998375</v>
          </cell>
        </row>
        <row r="1963">
          <cell r="U1963">
            <v>4047</v>
          </cell>
          <cell r="Y1963">
            <v>430.99999999998374</v>
          </cell>
        </row>
        <row r="1964">
          <cell r="U1964">
            <v>4048</v>
          </cell>
          <cell r="Y1964">
            <v>431.19999999998373</v>
          </cell>
        </row>
        <row r="1965">
          <cell r="U1965">
            <v>4049</v>
          </cell>
          <cell r="Y1965">
            <v>431.39999999998372</v>
          </cell>
        </row>
        <row r="1966">
          <cell r="U1966">
            <v>4050</v>
          </cell>
          <cell r="Y1966">
            <v>431.59999999998371</v>
          </cell>
        </row>
        <row r="1967">
          <cell r="U1967">
            <v>4051</v>
          </cell>
          <cell r="Y1967">
            <v>431.7999999999837</v>
          </cell>
        </row>
        <row r="1968">
          <cell r="U1968">
            <v>4052</v>
          </cell>
          <cell r="Y1968">
            <v>431.99999999998369</v>
          </cell>
        </row>
        <row r="1969">
          <cell r="U1969">
            <v>4053</v>
          </cell>
          <cell r="Y1969">
            <v>432.19999999998367</v>
          </cell>
        </row>
        <row r="1970">
          <cell r="U1970">
            <v>4054</v>
          </cell>
          <cell r="Y1970">
            <v>432.39999999998366</v>
          </cell>
        </row>
        <row r="1971">
          <cell r="U1971">
            <v>4055</v>
          </cell>
          <cell r="Y1971">
            <v>432.59999999998365</v>
          </cell>
        </row>
        <row r="1972">
          <cell r="U1972">
            <v>4056</v>
          </cell>
          <cell r="Y1972">
            <v>432.79999999998364</v>
          </cell>
        </row>
        <row r="1973">
          <cell r="U1973">
            <v>4057</v>
          </cell>
          <cell r="Y1973">
            <v>432.99999999998363</v>
          </cell>
        </row>
        <row r="1974">
          <cell r="U1974">
            <v>4058</v>
          </cell>
          <cell r="Y1974">
            <v>433.19999999998362</v>
          </cell>
        </row>
        <row r="1975">
          <cell r="U1975">
            <v>4059</v>
          </cell>
          <cell r="Y1975">
            <v>433.39999999998361</v>
          </cell>
        </row>
        <row r="1976">
          <cell r="U1976">
            <v>4060</v>
          </cell>
          <cell r="Y1976">
            <v>433.59999999998359</v>
          </cell>
        </row>
        <row r="1977">
          <cell r="U1977">
            <v>4101</v>
          </cell>
          <cell r="Y1977">
            <v>433.79999999998358</v>
          </cell>
        </row>
        <row r="1978">
          <cell r="U1978">
            <v>4102</v>
          </cell>
          <cell r="Y1978">
            <v>433.99999999998357</v>
          </cell>
        </row>
        <row r="1979">
          <cell r="U1979">
            <v>4103</v>
          </cell>
          <cell r="Y1979">
            <v>434.19999999998356</v>
          </cell>
        </row>
        <row r="1980">
          <cell r="U1980">
            <v>4104</v>
          </cell>
          <cell r="Y1980">
            <v>434.39999999998355</v>
          </cell>
        </row>
        <row r="1981">
          <cell r="U1981">
            <v>4105</v>
          </cell>
          <cell r="Y1981">
            <v>434.59999999998354</v>
          </cell>
        </row>
        <row r="1982">
          <cell r="U1982">
            <v>4106</v>
          </cell>
          <cell r="Y1982">
            <v>434.79999999998353</v>
          </cell>
        </row>
        <row r="1983">
          <cell r="U1983">
            <v>4107</v>
          </cell>
          <cell r="Y1983">
            <v>434.99999999998352</v>
          </cell>
        </row>
        <row r="1984">
          <cell r="U1984">
            <v>4108</v>
          </cell>
          <cell r="Y1984">
            <v>435.1999999999835</v>
          </cell>
        </row>
        <row r="1985">
          <cell r="U1985">
            <v>4109</v>
          </cell>
          <cell r="Y1985">
            <v>435.39999999998349</v>
          </cell>
        </row>
        <row r="1986">
          <cell r="U1986">
            <v>4110</v>
          </cell>
          <cell r="Y1986">
            <v>435.59999999998348</v>
          </cell>
        </row>
        <row r="1987">
          <cell r="U1987">
            <v>4111</v>
          </cell>
          <cell r="Y1987">
            <v>435.79999999998347</v>
          </cell>
        </row>
        <row r="1988">
          <cell r="U1988">
            <v>4112</v>
          </cell>
          <cell r="Y1988">
            <v>435.99999999998346</v>
          </cell>
        </row>
        <row r="1989">
          <cell r="U1989">
            <v>4113</v>
          </cell>
          <cell r="Y1989">
            <v>436.19999999998345</v>
          </cell>
        </row>
        <row r="1990">
          <cell r="U1990">
            <v>4114</v>
          </cell>
          <cell r="Y1990">
            <v>436.39999999998344</v>
          </cell>
        </row>
        <row r="1991">
          <cell r="U1991">
            <v>4115</v>
          </cell>
          <cell r="Y1991">
            <v>436.59999999998342</v>
          </cell>
        </row>
        <row r="1992">
          <cell r="U1992">
            <v>4116</v>
          </cell>
          <cell r="Y1992">
            <v>436.79999999998341</v>
          </cell>
        </row>
        <row r="1993">
          <cell r="U1993">
            <v>4117</v>
          </cell>
          <cell r="Y1993">
            <v>436.9999999999834</v>
          </cell>
        </row>
        <row r="1994">
          <cell r="U1994">
            <v>4118</v>
          </cell>
          <cell r="Y1994">
            <v>437.19999999998339</v>
          </cell>
        </row>
        <row r="1995">
          <cell r="U1995">
            <v>4119</v>
          </cell>
          <cell r="Y1995">
            <v>437.39999999998338</v>
          </cell>
        </row>
        <row r="1996">
          <cell r="U1996">
            <v>4120</v>
          </cell>
          <cell r="Y1996">
            <v>437.59999999998337</v>
          </cell>
        </row>
        <row r="1997">
          <cell r="U1997">
            <v>4121</v>
          </cell>
          <cell r="Y1997">
            <v>437.79999999998336</v>
          </cell>
        </row>
        <row r="1998">
          <cell r="U1998">
            <v>4122</v>
          </cell>
          <cell r="Y1998">
            <v>437.99999999998334</v>
          </cell>
        </row>
        <row r="1999">
          <cell r="U1999">
            <v>4123</v>
          </cell>
          <cell r="Y1999">
            <v>438.19999999998333</v>
          </cell>
        </row>
        <row r="2000">
          <cell r="U2000">
            <v>4124</v>
          </cell>
          <cell r="Y2000">
            <v>438.39999999998332</v>
          </cell>
        </row>
        <row r="2001">
          <cell r="U2001">
            <v>4125</v>
          </cell>
          <cell r="Y2001">
            <v>438.59999999998331</v>
          </cell>
        </row>
        <row r="2002">
          <cell r="U2002">
            <v>4126</v>
          </cell>
          <cell r="Y2002">
            <v>438.7999999999833</v>
          </cell>
        </row>
        <row r="2003">
          <cell r="U2003">
            <v>4127</v>
          </cell>
          <cell r="Y2003">
            <v>438.99999999998329</v>
          </cell>
        </row>
        <row r="2004">
          <cell r="U2004">
            <v>4128</v>
          </cell>
          <cell r="Y2004">
            <v>439.19999999998328</v>
          </cell>
        </row>
        <row r="2005">
          <cell r="U2005">
            <v>4129</v>
          </cell>
          <cell r="Y2005">
            <v>439.39999999998327</v>
          </cell>
        </row>
        <row r="2006">
          <cell r="U2006">
            <v>4130</v>
          </cell>
          <cell r="Y2006">
            <v>439.59999999998325</v>
          </cell>
        </row>
        <row r="2007">
          <cell r="U2007">
            <v>4131</v>
          </cell>
          <cell r="Y2007">
            <v>439.79999999998324</v>
          </cell>
        </row>
        <row r="2008">
          <cell r="U2008">
            <v>4132</v>
          </cell>
          <cell r="Y2008">
            <v>439.99999999998323</v>
          </cell>
        </row>
        <row r="2009">
          <cell r="U2009">
            <v>4133</v>
          </cell>
          <cell r="Y2009">
            <v>440.19999999998322</v>
          </cell>
        </row>
        <row r="2010">
          <cell r="U2010">
            <v>4134</v>
          </cell>
          <cell r="Y2010">
            <v>440.39999999998321</v>
          </cell>
        </row>
        <row r="2011">
          <cell r="U2011">
            <v>4135</v>
          </cell>
          <cell r="Y2011">
            <v>440.5999999999832</v>
          </cell>
        </row>
        <row r="2012">
          <cell r="U2012">
            <v>4136</v>
          </cell>
          <cell r="Y2012">
            <v>440.79999999998319</v>
          </cell>
        </row>
        <row r="2013">
          <cell r="U2013">
            <v>4137</v>
          </cell>
          <cell r="Y2013">
            <v>440.99999999998317</v>
          </cell>
        </row>
        <row r="2014">
          <cell r="U2014">
            <v>4138</v>
          </cell>
          <cell r="Y2014">
            <v>441.19999999998316</v>
          </cell>
        </row>
        <row r="2015">
          <cell r="U2015">
            <v>4139</v>
          </cell>
          <cell r="Y2015">
            <v>441.39999999998315</v>
          </cell>
        </row>
        <row r="2016">
          <cell r="U2016">
            <v>4140</v>
          </cell>
          <cell r="Y2016">
            <v>441.59999999998314</v>
          </cell>
        </row>
        <row r="2017">
          <cell r="U2017">
            <v>4141</v>
          </cell>
          <cell r="Y2017">
            <v>441.79999999998313</v>
          </cell>
        </row>
        <row r="2018">
          <cell r="U2018">
            <v>4142</v>
          </cell>
          <cell r="Y2018">
            <v>441.99999999998312</v>
          </cell>
        </row>
        <row r="2019">
          <cell r="U2019">
            <v>4143</v>
          </cell>
          <cell r="Y2019">
            <v>442.19999999998311</v>
          </cell>
        </row>
        <row r="2020">
          <cell r="U2020">
            <v>4144</v>
          </cell>
          <cell r="Y2020">
            <v>442.39999999998309</v>
          </cell>
        </row>
        <row r="2021">
          <cell r="U2021">
            <v>4145</v>
          </cell>
          <cell r="Y2021">
            <v>442.59999999998308</v>
          </cell>
        </row>
        <row r="2022">
          <cell r="U2022">
            <v>4146</v>
          </cell>
          <cell r="Y2022">
            <v>442.79999999998307</v>
          </cell>
        </row>
        <row r="2023">
          <cell r="U2023">
            <v>4147</v>
          </cell>
          <cell r="Y2023">
            <v>442.99999999998306</v>
          </cell>
        </row>
        <row r="2024">
          <cell r="U2024">
            <v>4148</v>
          </cell>
          <cell r="Y2024">
            <v>443.19999999998305</v>
          </cell>
        </row>
        <row r="2025">
          <cell r="U2025">
            <v>4149</v>
          </cell>
          <cell r="Y2025">
            <v>443.39999999998304</v>
          </cell>
        </row>
        <row r="2026">
          <cell r="U2026">
            <v>4150</v>
          </cell>
          <cell r="Y2026">
            <v>443.59999999998303</v>
          </cell>
        </row>
        <row r="2027">
          <cell r="U2027">
            <v>4151</v>
          </cell>
          <cell r="Y2027">
            <v>443.79999999998302</v>
          </cell>
        </row>
        <row r="2028">
          <cell r="U2028">
            <v>4152</v>
          </cell>
          <cell r="Y2028">
            <v>443.999999999983</v>
          </cell>
        </row>
        <row r="2029">
          <cell r="U2029">
            <v>4153</v>
          </cell>
          <cell r="Y2029">
            <v>444.19999999998299</v>
          </cell>
        </row>
        <row r="2030">
          <cell r="U2030">
            <v>4154</v>
          </cell>
          <cell r="Y2030">
            <v>444.39999999998298</v>
          </cell>
        </row>
        <row r="2031">
          <cell r="U2031">
            <v>4155</v>
          </cell>
          <cell r="Y2031">
            <v>444.59999999998297</v>
          </cell>
        </row>
        <row r="2032">
          <cell r="U2032">
            <v>4156</v>
          </cell>
          <cell r="Y2032">
            <v>444.79999999998296</v>
          </cell>
        </row>
        <row r="2033">
          <cell r="U2033">
            <v>4157</v>
          </cell>
          <cell r="Y2033">
            <v>444.99999999998295</v>
          </cell>
        </row>
        <row r="2034">
          <cell r="U2034">
            <v>4158</v>
          </cell>
          <cell r="Y2034">
            <v>445.19999999998294</v>
          </cell>
        </row>
        <row r="2035">
          <cell r="U2035">
            <v>4159</v>
          </cell>
          <cell r="Y2035">
            <v>445.39999999998292</v>
          </cell>
        </row>
        <row r="2036">
          <cell r="U2036">
            <v>4160</v>
          </cell>
          <cell r="Y2036">
            <v>445.59999999998291</v>
          </cell>
        </row>
        <row r="2037">
          <cell r="U2037">
            <v>4201</v>
          </cell>
          <cell r="Y2037">
            <v>445.7999999999829</v>
          </cell>
        </row>
        <row r="2038">
          <cell r="U2038">
            <v>4202</v>
          </cell>
          <cell r="Y2038">
            <v>445.99999999998289</v>
          </cell>
        </row>
        <row r="2039">
          <cell r="U2039">
            <v>4203</v>
          </cell>
          <cell r="Y2039">
            <v>446.19999999998288</v>
          </cell>
        </row>
        <row r="2040">
          <cell r="U2040">
            <v>4204</v>
          </cell>
          <cell r="Y2040">
            <v>446.39999999998287</v>
          </cell>
        </row>
        <row r="2041">
          <cell r="U2041">
            <v>4205</v>
          </cell>
          <cell r="Y2041">
            <v>446.59999999998286</v>
          </cell>
        </row>
        <row r="2042">
          <cell r="U2042">
            <v>4206</v>
          </cell>
          <cell r="Y2042">
            <v>446.79999999998284</v>
          </cell>
        </row>
        <row r="2043">
          <cell r="U2043">
            <v>4207</v>
          </cell>
          <cell r="Y2043">
            <v>446.99999999998283</v>
          </cell>
        </row>
        <row r="2044">
          <cell r="U2044">
            <v>4208</v>
          </cell>
          <cell r="Y2044">
            <v>447.19999999998282</v>
          </cell>
        </row>
        <row r="2045">
          <cell r="U2045">
            <v>4209</v>
          </cell>
          <cell r="Y2045">
            <v>447.39999999998281</v>
          </cell>
        </row>
        <row r="2046">
          <cell r="U2046">
            <v>4210</v>
          </cell>
          <cell r="Y2046">
            <v>447.5999999999828</v>
          </cell>
        </row>
        <row r="2047">
          <cell r="U2047">
            <v>4211</v>
          </cell>
          <cell r="Y2047">
            <v>447.79999999998279</v>
          </cell>
        </row>
        <row r="2048">
          <cell r="U2048">
            <v>4212</v>
          </cell>
          <cell r="Y2048">
            <v>447.99999999998278</v>
          </cell>
        </row>
        <row r="2049">
          <cell r="U2049">
            <v>4213</v>
          </cell>
          <cell r="Y2049">
            <v>448.19999999998277</v>
          </cell>
        </row>
        <row r="2050">
          <cell r="U2050">
            <v>4214</v>
          </cell>
          <cell r="Y2050">
            <v>448.39999999998275</v>
          </cell>
        </row>
        <row r="2051">
          <cell r="U2051">
            <v>4215</v>
          </cell>
          <cell r="Y2051">
            <v>448.59999999998274</v>
          </cell>
        </row>
        <row r="2052">
          <cell r="U2052">
            <v>4216</v>
          </cell>
          <cell r="Y2052">
            <v>448.79999999998273</v>
          </cell>
        </row>
        <row r="2053">
          <cell r="U2053">
            <v>4217</v>
          </cell>
          <cell r="Y2053">
            <v>448.99999999998272</v>
          </cell>
        </row>
        <row r="2054">
          <cell r="U2054">
            <v>4218</v>
          </cell>
          <cell r="Y2054">
            <v>449.19999999998271</v>
          </cell>
        </row>
        <row r="2055">
          <cell r="U2055">
            <v>4219</v>
          </cell>
          <cell r="Y2055">
            <v>449.3999999999827</v>
          </cell>
        </row>
        <row r="2056">
          <cell r="U2056">
            <v>4220</v>
          </cell>
          <cell r="Y2056">
            <v>449.59999999998269</v>
          </cell>
        </row>
        <row r="2057">
          <cell r="U2057">
            <v>4221</v>
          </cell>
          <cell r="Y2057">
            <v>449.79999999998267</v>
          </cell>
        </row>
        <row r="2058">
          <cell r="U2058">
            <v>4222</v>
          </cell>
          <cell r="Y2058">
            <v>449.99999999998266</v>
          </cell>
        </row>
        <row r="2059">
          <cell r="U2059">
            <v>4223</v>
          </cell>
          <cell r="Y2059">
            <v>450.19999999998265</v>
          </cell>
        </row>
        <row r="2060">
          <cell r="U2060">
            <v>4224</v>
          </cell>
          <cell r="Y2060">
            <v>450.39999999998264</v>
          </cell>
        </row>
        <row r="2061">
          <cell r="U2061">
            <v>4225</v>
          </cell>
          <cell r="Y2061">
            <v>450.59999999998263</v>
          </cell>
        </row>
        <row r="2062">
          <cell r="U2062">
            <v>4226</v>
          </cell>
          <cell r="Y2062">
            <v>450.79999999998262</v>
          </cell>
        </row>
        <row r="2063">
          <cell r="U2063">
            <v>4227</v>
          </cell>
          <cell r="Y2063">
            <v>450.99999999998261</v>
          </cell>
        </row>
        <row r="2064">
          <cell r="U2064">
            <v>4228</v>
          </cell>
          <cell r="Y2064">
            <v>451.19999999998259</v>
          </cell>
        </row>
        <row r="2065">
          <cell r="U2065">
            <v>4229</v>
          </cell>
          <cell r="Y2065">
            <v>451.39999999998258</v>
          </cell>
        </row>
        <row r="2066">
          <cell r="U2066">
            <v>4230</v>
          </cell>
          <cell r="Y2066">
            <v>451.59999999998257</v>
          </cell>
        </row>
        <row r="2067">
          <cell r="U2067">
            <v>4231</v>
          </cell>
          <cell r="Y2067">
            <v>451.79999999998256</v>
          </cell>
        </row>
        <row r="2068">
          <cell r="U2068">
            <v>4232</v>
          </cell>
          <cell r="Y2068">
            <v>451.99999999998255</v>
          </cell>
        </row>
        <row r="2069">
          <cell r="U2069">
            <v>4233</v>
          </cell>
          <cell r="Y2069">
            <v>452.19999999998254</v>
          </cell>
        </row>
        <row r="2070">
          <cell r="U2070">
            <v>4234</v>
          </cell>
          <cell r="Y2070">
            <v>452.39999999998253</v>
          </cell>
        </row>
        <row r="2071">
          <cell r="U2071">
            <v>4235</v>
          </cell>
          <cell r="Y2071">
            <v>452.59999999998251</v>
          </cell>
        </row>
        <row r="2072">
          <cell r="U2072">
            <v>4236</v>
          </cell>
          <cell r="Y2072">
            <v>452.7999999999825</v>
          </cell>
        </row>
        <row r="2073">
          <cell r="U2073">
            <v>4237</v>
          </cell>
          <cell r="Y2073">
            <v>452.99999999998249</v>
          </cell>
        </row>
        <row r="2074">
          <cell r="U2074">
            <v>4238</v>
          </cell>
          <cell r="Y2074">
            <v>453.19999999998248</v>
          </cell>
        </row>
        <row r="2075">
          <cell r="U2075">
            <v>4239</v>
          </cell>
          <cell r="Y2075">
            <v>453.39999999998247</v>
          </cell>
        </row>
        <row r="2076">
          <cell r="U2076">
            <v>4240</v>
          </cell>
          <cell r="Y2076">
            <v>453.59999999998246</v>
          </cell>
        </row>
        <row r="2077">
          <cell r="U2077">
            <v>4241</v>
          </cell>
          <cell r="Y2077">
            <v>453.79999999998245</v>
          </cell>
        </row>
        <row r="2078">
          <cell r="U2078">
            <v>4242</v>
          </cell>
          <cell r="Y2078">
            <v>453.99999999998244</v>
          </cell>
        </row>
        <row r="2079">
          <cell r="U2079">
            <v>4243</v>
          </cell>
          <cell r="Y2079">
            <v>454.19999999998242</v>
          </cell>
        </row>
        <row r="2080">
          <cell r="U2080">
            <v>4244</v>
          </cell>
          <cell r="Y2080">
            <v>454.39999999998241</v>
          </cell>
        </row>
        <row r="2081">
          <cell r="U2081">
            <v>4245</v>
          </cell>
          <cell r="Y2081">
            <v>454.5999999999824</v>
          </cell>
        </row>
        <row r="2082">
          <cell r="U2082">
            <v>4246</v>
          </cell>
          <cell r="Y2082">
            <v>454.79999999998239</v>
          </cell>
        </row>
        <row r="2083">
          <cell r="U2083">
            <v>4247</v>
          </cell>
          <cell r="Y2083">
            <v>454.99999999998238</v>
          </cell>
        </row>
        <row r="2084">
          <cell r="U2084">
            <v>4248</v>
          </cell>
          <cell r="Y2084">
            <v>455.19999999998237</v>
          </cell>
        </row>
        <row r="2085">
          <cell r="U2085">
            <v>4249</v>
          </cell>
          <cell r="Y2085">
            <v>455.39999999998236</v>
          </cell>
        </row>
        <row r="2086">
          <cell r="U2086">
            <v>4250</v>
          </cell>
          <cell r="Y2086">
            <v>455.59999999998234</v>
          </cell>
        </row>
        <row r="2087">
          <cell r="U2087">
            <v>4251</v>
          </cell>
          <cell r="Y2087">
            <v>455.79999999998233</v>
          </cell>
        </row>
        <row r="2088">
          <cell r="U2088">
            <v>4252</v>
          </cell>
          <cell r="Y2088">
            <v>455.99999999998232</v>
          </cell>
        </row>
        <row r="2089">
          <cell r="U2089">
            <v>4253</v>
          </cell>
          <cell r="Y2089">
            <v>456.19999999998231</v>
          </cell>
        </row>
        <row r="2090">
          <cell r="U2090">
            <v>4254</v>
          </cell>
          <cell r="Y2090">
            <v>456.3999999999823</v>
          </cell>
        </row>
        <row r="2091">
          <cell r="U2091">
            <v>4255</v>
          </cell>
          <cell r="Y2091">
            <v>456.59999999998229</v>
          </cell>
        </row>
        <row r="2092">
          <cell r="U2092">
            <v>4256</v>
          </cell>
          <cell r="Y2092">
            <v>456.79999999998228</v>
          </cell>
        </row>
        <row r="2093">
          <cell r="U2093">
            <v>4257</v>
          </cell>
          <cell r="Y2093">
            <v>456.99999999998226</v>
          </cell>
        </row>
        <row r="2094">
          <cell r="U2094">
            <v>4258</v>
          </cell>
          <cell r="Y2094">
            <v>457.19999999998225</v>
          </cell>
        </row>
        <row r="2095">
          <cell r="U2095">
            <v>4259</v>
          </cell>
          <cell r="Y2095">
            <v>457.39999999998224</v>
          </cell>
        </row>
        <row r="2096">
          <cell r="U2096">
            <v>4260</v>
          </cell>
          <cell r="Y2096">
            <v>457.59999999998223</v>
          </cell>
        </row>
        <row r="2097">
          <cell r="U2097">
            <v>4301</v>
          </cell>
          <cell r="Y2097">
            <v>457.79999999998222</v>
          </cell>
        </row>
        <row r="2098">
          <cell r="U2098">
            <v>4302</v>
          </cell>
          <cell r="Y2098">
            <v>457.99999999998221</v>
          </cell>
        </row>
        <row r="2099">
          <cell r="U2099">
            <v>4303</v>
          </cell>
          <cell r="Y2099">
            <v>458.1999999999822</v>
          </cell>
        </row>
        <row r="2100">
          <cell r="U2100">
            <v>4304</v>
          </cell>
          <cell r="Y2100">
            <v>458.39999999998219</v>
          </cell>
        </row>
        <row r="2101">
          <cell r="U2101">
            <v>4305</v>
          </cell>
          <cell r="Y2101">
            <v>458.59999999998217</v>
          </cell>
        </row>
        <row r="2102">
          <cell r="U2102">
            <v>4306</v>
          </cell>
          <cell r="Y2102">
            <v>458.79999999998216</v>
          </cell>
        </row>
        <row r="2103">
          <cell r="U2103">
            <v>4307</v>
          </cell>
          <cell r="Y2103">
            <v>458.99999999998215</v>
          </cell>
        </row>
        <row r="2104">
          <cell r="U2104">
            <v>4308</v>
          </cell>
          <cell r="Y2104">
            <v>459.19999999998214</v>
          </cell>
        </row>
        <row r="2105">
          <cell r="U2105">
            <v>4309</v>
          </cell>
          <cell r="Y2105">
            <v>459.39999999998213</v>
          </cell>
        </row>
        <row r="2106">
          <cell r="U2106">
            <v>4310</v>
          </cell>
          <cell r="Y2106">
            <v>459.59999999998212</v>
          </cell>
        </row>
        <row r="2107">
          <cell r="U2107">
            <v>4311</v>
          </cell>
          <cell r="Y2107">
            <v>459.79999999998211</v>
          </cell>
        </row>
        <row r="2108">
          <cell r="U2108">
            <v>4312</v>
          </cell>
          <cell r="Y2108">
            <v>459.99999999998209</v>
          </cell>
        </row>
        <row r="2109">
          <cell r="U2109">
            <v>4313</v>
          </cell>
          <cell r="Y2109">
            <v>460.19999999998208</v>
          </cell>
        </row>
        <row r="2110">
          <cell r="U2110">
            <v>4314</v>
          </cell>
          <cell r="Y2110">
            <v>460.39999999998207</v>
          </cell>
        </row>
        <row r="2111">
          <cell r="U2111">
            <v>4315</v>
          </cell>
          <cell r="Y2111">
            <v>460.59999999998206</v>
          </cell>
        </row>
        <row r="2112">
          <cell r="U2112">
            <v>4316</v>
          </cell>
          <cell r="Y2112">
            <v>460.79999999998205</v>
          </cell>
        </row>
        <row r="2113">
          <cell r="U2113">
            <v>4317</v>
          </cell>
          <cell r="Y2113">
            <v>460.99999999998204</v>
          </cell>
        </row>
        <row r="2114">
          <cell r="U2114">
            <v>4318</v>
          </cell>
          <cell r="Y2114">
            <v>461.19999999998203</v>
          </cell>
        </row>
        <row r="2115">
          <cell r="U2115">
            <v>4319</v>
          </cell>
          <cell r="Y2115">
            <v>461.39999999998201</v>
          </cell>
        </row>
        <row r="2116">
          <cell r="U2116">
            <v>4320</v>
          </cell>
          <cell r="Y2116">
            <v>461.599999999982</v>
          </cell>
        </row>
        <row r="2117">
          <cell r="U2117">
            <v>4321</v>
          </cell>
          <cell r="Y2117">
            <v>461.79999999998199</v>
          </cell>
        </row>
        <row r="2118">
          <cell r="U2118">
            <v>4322</v>
          </cell>
          <cell r="Y2118">
            <v>461.99999999998198</v>
          </cell>
        </row>
        <row r="2119">
          <cell r="U2119">
            <v>4323</v>
          </cell>
          <cell r="Y2119">
            <v>462.19999999998197</v>
          </cell>
        </row>
        <row r="2120">
          <cell r="U2120">
            <v>4324</v>
          </cell>
          <cell r="Y2120">
            <v>462.39999999998196</v>
          </cell>
        </row>
        <row r="2121">
          <cell r="U2121">
            <v>4325</v>
          </cell>
          <cell r="Y2121">
            <v>462.59999999998195</v>
          </cell>
        </row>
        <row r="2122">
          <cell r="U2122">
            <v>4326</v>
          </cell>
          <cell r="Y2122">
            <v>462.79999999998194</v>
          </cell>
        </row>
        <row r="2123">
          <cell r="U2123">
            <v>4327</v>
          </cell>
          <cell r="Y2123">
            <v>462.99999999998192</v>
          </cell>
        </row>
        <row r="2124">
          <cell r="U2124">
            <v>4328</v>
          </cell>
          <cell r="Y2124">
            <v>463.19999999998191</v>
          </cell>
        </row>
        <row r="2125">
          <cell r="U2125">
            <v>4329</v>
          </cell>
          <cell r="Y2125">
            <v>463.3999999999819</v>
          </cell>
        </row>
        <row r="2126">
          <cell r="U2126">
            <v>4330</v>
          </cell>
          <cell r="Y2126">
            <v>463.59999999998189</v>
          </cell>
        </row>
        <row r="2127">
          <cell r="U2127">
            <v>4331</v>
          </cell>
          <cell r="Y2127">
            <v>463.79999999998188</v>
          </cell>
        </row>
        <row r="2128">
          <cell r="U2128">
            <v>4332</v>
          </cell>
          <cell r="Y2128">
            <v>463.99999999998187</v>
          </cell>
        </row>
        <row r="2129">
          <cell r="U2129">
            <v>4333</v>
          </cell>
          <cell r="Y2129">
            <v>464.19999999998186</v>
          </cell>
        </row>
        <row r="2130">
          <cell r="U2130">
            <v>4334</v>
          </cell>
          <cell r="Y2130">
            <v>464.39999999998184</v>
          </cell>
        </row>
        <row r="2131">
          <cell r="U2131">
            <v>4335</v>
          </cell>
          <cell r="Y2131">
            <v>464.59999999998183</v>
          </cell>
        </row>
        <row r="2132">
          <cell r="U2132">
            <v>4336</v>
          </cell>
          <cell r="Y2132">
            <v>464.79999999998182</v>
          </cell>
        </row>
        <row r="2133">
          <cell r="U2133">
            <v>4337</v>
          </cell>
          <cell r="Y2133">
            <v>464.99999999998181</v>
          </cell>
        </row>
        <row r="2134">
          <cell r="U2134">
            <v>4338</v>
          </cell>
          <cell r="Y2134">
            <v>465.1999999999818</v>
          </cell>
        </row>
        <row r="2135">
          <cell r="U2135">
            <v>4339</v>
          </cell>
          <cell r="Y2135">
            <v>465.39999999998179</v>
          </cell>
        </row>
        <row r="2136">
          <cell r="U2136">
            <v>4340</v>
          </cell>
          <cell r="Y2136">
            <v>465.59999999998178</v>
          </cell>
        </row>
        <row r="2137">
          <cell r="U2137">
            <v>4341</v>
          </cell>
          <cell r="Y2137">
            <v>465.79999999998176</v>
          </cell>
        </row>
        <row r="2138">
          <cell r="U2138">
            <v>4342</v>
          </cell>
          <cell r="Y2138">
            <v>465.99999999998175</v>
          </cell>
        </row>
        <row r="2139">
          <cell r="U2139">
            <v>4343</v>
          </cell>
          <cell r="Y2139">
            <v>466.19999999998174</v>
          </cell>
        </row>
        <row r="2140">
          <cell r="U2140">
            <v>4344</v>
          </cell>
          <cell r="Y2140">
            <v>466.39999999998173</v>
          </cell>
        </row>
        <row r="2141">
          <cell r="U2141">
            <v>4345</v>
          </cell>
          <cell r="Y2141">
            <v>466.59999999998172</v>
          </cell>
        </row>
        <row r="2142">
          <cell r="U2142">
            <v>4346</v>
          </cell>
          <cell r="Y2142">
            <v>466.79999999998171</v>
          </cell>
        </row>
        <row r="2143">
          <cell r="U2143">
            <v>4347</v>
          </cell>
          <cell r="Y2143">
            <v>466.9999999999817</v>
          </cell>
        </row>
        <row r="2144">
          <cell r="U2144">
            <v>4348</v>
          </cell>
          <cell r="Y2144">
            <v>467.19999999998169</v>
          </cell>
        </row>
        <row r="2145">
          <cell r="U2145">
            <v>4349</v>
          </cell>
          <cell r="Y2145">
            <v>467.39999999998167</v>
          </cell>
        </row>
        <row r="2146">
          <cell r="U2146">
            <v>4350</v>
          </cell>
          <cell r="Y2146">
            <v>467.59999999998166</v>
          </cell>
        </row>
        <row r="2147">
          <cell r="U2147">
            <v>4351</v>
          </cell>
          <cell r="Y2147">
            <v>467.79999999998165</v>
          </cell>
        </row>
        <row r="2148">
          <cell r="U2148">
            <v>4352</v>
          </cell>
          <cell r="Y2148">
            <v>467.99999999998164</v>
          </cell>
        </row>
        <row r="2149">
          <cell r="U2149">
            <v>4353</v>
          </cell>
          <cell r="Y2149">
            <v>468.19999999998163</v>
          </cell>
        </row>
        <row r="2150">
          <cell r="U2150">
            <v>4354</v>
          </cell>
          <cell r="Y2150">
            <v>468.39999999998162</v>
          </cell>
        </row>
        <row r="2151">
          <cell r="U2151">
            <v>4355</v>
          </cell>
          <cell r="Y2151">
            <v>468.59999999998161</v>
          </cell>
        </row>
        <row r="2152">
          <cell r="U2152">
            <v>4356</v>
          </cell>
          <cell r="Y2152">
            <v>468.79999999998159</v>
          </cell>
        </row>
        <row r="2153">
          <cell r="U2153">
            <v>4357</v>
          </cell>
          <cell r="Y2153">
            <v>468.99999999998158</v>
          </cell>
        </row>
        <row r="2154">
          <cell r="U2154">
            <v>4358</v>
          </cell>
          <cell r="Y2154">
            <v>469.19999999998157</v>
          </cell>
        </row>
        <row r="2155">
          <cell r="U2155">
            <v>4359</v>
          </cell>
          <cell r="Y2155">
            <v>469.39999999998156</v>
          </cell>
        </row>
        <row r="2156">
          <cell r="U2156">
            <v>4360</v>
          </cell>
          <cell r="Y2156">
            <v>469.59999999998155</v>
          </cell>
        </row>
        <row r="2157">
          <cell r="U2157">
            <v>4401</v>
          </cell>
          <cell r="Y2157">
            <v>469.79999999998154</v>
          </cell>
        </row>
        <row r="2158">
          <cell r="U2158">
            <v>4402</v>
          </cell>
          <cell r="Y2158">
            <v>469.99999999998153</v>
          </cell>
        </row>
        <row r="2159">
          <cell r="U2159">
            <v>4403</v>
          </cell>
          <cell r="Y2159">
            <v>470.19999999998151</v>
          </cell>
        </row>
        <row r="2160">
          <cell r="U2160">
            <v>4404</v>
          </cell>
          <cell r="Y2160">
            <v>470.3999999999815</v>
          </cell>
        </row>
        <row r="2161">
          <cell r="U2161">
            <v>4405</v>
          </cell>
          <cell r="Y2161">
            <v>470.59999999998149</v>
          </cell>
        </row>
        <row r="2162">
          <cell r="U2162">
            <v>4406</v>
          </cell>
          <cell r="Y2162">
            <v>470.79999999998148</v>
          </cell>
        </row>
        <row r="2163">
          <cell r="U2163">
            <v>4407</v>
          </cell>
          <cell r="Y2163">
            <v>470.99999999998147</v>
          </cell>
        </row>
        <row r="2164">
          <cell r="U2164">
            <v>4408</v>
          </cell>
          <cell r="Y2164">
            <v>471.19999999998146</v>
          </cell>
        </row>
        <row r="2165">
          <cell r="U2165">
            <v>4409</v>
          </cell>
          <cell r="Y2165">
            <v>471.39999999998145</v>
          </cell>
        </row>
        <row r="2166">
          <cell r="U2166">
            <v>4410</v>
          </cell>
          <cell r="Y2166">
            <v>471.59999999998143</v>
          </cell>
        </row>
        <row r="2167">
          <cell r="U2167">
            <v>4411</v>
          </cell>
          <cell r="Y2167">
            <v>471.79999999998142</v>
          </cell>
        </row>
        <row r="2168">
          <cell r="U2168">
            <v>4412</v>
          </cell>
          <cell r="Y2168">
            <v>471.99999999998141</v>
          </cell>
        </row>
        <row r="2169">
          <cell r="U2169">
            <v>4413</v>
          </cell>
          <cell r="Y2169">
            <v>472.1999999999814</v>
          </cell>
        </row>
        <row r="2170">
          <cell r="U2170">
            <v>4414</v>
          </cell>
          <cell r="Y2170">
            <v>472.39999999998139</v>
          </cell>
        </row>
        <row r="2171">
          <cell r="U2171">
            <v>4415</v>
          </cell>
          <cell r="Y2171">
            <v>472.59999999998138</v>
          </cell>
        </row>
        <row r="2172">
          <cell r="U2172">
            <v>4416</v>
          </cell>
          <cell r="Y2172">
            <v>472.79999999998137</v>
          </cell>
        </row>
        <row r="2173">
          <cell r="U2173">
            <v>4417</v>
          </cell>
          <cell r="Y2173">
            <v>472.99999999998136</v>
          </cell>
        </row>
        <row r="2174">
          <cell r="U2174">
            <v>4418</v>
          </cell>
          <cell r="Y2174">
            <v>473.19999999998134</v>
          </cell>
        </row>
        <row r="2175">
          <cell r="U2175">
            <v>4419</v>
          </cell>
          <cell r="Y2175">
            <v>473.39999999998133</v>
          </cell>
        </row>
        <row r="2176">
          <cell r="U2176">
            <v>4420</v>
          </cell>
          <cell r="Y2176">
            <v>473.59999999998132</v>
          </cell>
        </row>
        <row r="2177">
          <cell r="U2177">
            <v>4421</v>
          </cell>
          <cell r="Y2177">
            <v>473.79999999998131</v>
          </cell>
        </row>
        <row r="2178">
          <cell r="U2178">
            <v>4422</v>
          </cell>
          <cell r="Y2178">
            <v>473.9999999999813</v>
          </cell>
        </row>
        <row r="2179">
          <cell r="U2179">
            <v>4423</v>
          </cell>
          <cell r="Y2179">
            <v>474.19999999998129</v>
          </cell>
        </row>
        <row r="2180">
          <cell r="U2180">
            <v>4424</v>
          </cell>
          <cell r="Y2180">
            <v>474.39999999998128</v>
          </cell>
        </row>
        <row r="2181">
          <cell r="U2181">
            <v>4425</v>
          </cell>
          <cell r="Y2181">
            <v>474.59999999998126</v>
          </cell>
        </row>
        <row r="2182">
          <cell r="U2182">
            <v>4426</v>
          </cell>
          <cell r="Y2182">
            <v>474.79999999998125</v>
          </cell>
        </row>
        <row r="2183">
          <cell r="U2183">
            <v>4427</v>
          </cell>
          <cell r="Y2183">
            <v>474.99999999998124</v>
          </cell>
        </row>
        <row r="2184">
          <cell r="U2184">
            <v>4428</v>
          </cell>
          <cell r="Y2184">
            <v>475.19999999998123</v>
          </cell>
        </row>
        <row r="2185">
          <cell r="U2185">
            <v>4429</v>
          </cell>
          <cell r="Y2185">
            <v>475.39999999998122</v>
          </cell>
        </row>
        <row r="2186">
          <cell r="U2186">
            <v>4430</v>
          </cell>
          <cell r="Y2186">
            <v>475.59999999998121</v>
          </cell>
        </row>
        <row r="2187">
          <cell r="U2187">
            <v>4431</v>
          </cell>
          <cell r="Y2187">
            <v>475.7999999999812</v>
          </cell>
        </row>
        <row r="2188">
          <cell r="U2188">
            <v>4432</v>
          </cell>
          <cell r="Y2188">
            <v>475.99999999998118</v>
          </cell>
        </row>
        <row r="2189">
          <cell r="U2189">
            <v>4433</v>
          </cell>
          <cell r="Y2189">
            <v>476.19999999998117</v>
          </cell>
        </row>
        <row r="2190">
          <cell r="U2190">
            <v>4434</v>
          </cell>
          <cell r="Y2190">
            <v>476.39999999998116</v>
          </cell>
        </row>
        <row r="2191">
          <cell r="U2191">
            <v>4435</v>
          </cell>
          <cell r="Y2191">
            <v>476.59999999998115</v>
          </cell>
        </row>
        <row r="2192">
          <cell r="U2192">
            <v>4436</v>
          </cell>
          <cell r="Y2192">
            <v>476.79999999998114</v>
          </cell>
        </row>
        <row r="2193">
          <cell r="U2193">
            <v>4437</v>
          </cell>
          <cell r="Y2193">
            <v>476.99999999998113</v>
          </cell>
        </row>
        <row r="2194">
          <cell r="U2194">
            <v>4438</v>
          </cell>
          <cell r="Y2194">
            <v>477.19999999998112</v>
          </cell>
        </row>
        <row r="2195">
          <cell r="U2195">
            <v>4439</v>
          </cell>
          <cell r="Y2195">
            <v>477.39999999998111</v>
          </cell>
        </row>
        <row r="2196">
          <cell r="U2196">
            <v>4440</v>
          </cell>
          <cell r="Y2196">
            <v>477.59999999998109</v>
          </cell>
        </row>
        <row r="2197">
          <cell r="U2197">
            <v>4441</v>
          </cell>
          <cell r="Y2197">
            <v>477.79999999998108</v>
          </cell>
        </row>
        <row r="2198">
          <cell r="U2198">
            <v>4442</v>
          </cell>
          <cell r="Y2198">
            <v>477.99999999998107</v>
          </cell>
        </row>
        <row r="2199">
          <cell r="U2199">
            <v>4443</v>
          </cell>
          <cell r="Y2199">
            <v>478.19999999998106</v>
          </cell>
        </row>
        <row r="2200">
          <cell r="U2200">
            <v>4444</v>
          </cell>
          <cell r="Y2200">
            <v>478.39999999998105</v>
          </cell>
        </row>
        <row r="2201">
          <cell r="U2201">
            <v>4445</v>
          </cell>
          <cell r="Y2201">
            <v>478.59999999998104</v>
          </cell>
        </row>
        <row r="2202">
          <cell r="U2202">
            <v>4446</v>
          </cell>
          <cell r="Y2202">
            <v>478.79999999998103</v>
          </cell>
        </row>
        <row r="2203">
          <cell r="U2203">
            <v>4447</v>
          </cell>
          <cell r="Y2203">
            <v>478.99999999998101</v>
          </cell>
        </row>
        <row r="2204">
          <cell r="U2204">
            <v>4448</v>
          </cell>
          <cell r="Y2204">
            <v>479.199999999981</v>
          </cell>
        </row>
        <row r="2205">
          <cell r="U2205">
            <v>4449</v>
          </cell>
          <cell r="Y2205">
            <v>479.39999999998099</v>
          </cell>
        </row>
        <row r="2206">
          <cell r="U2206">
            <v>4450</v>
          </cell>
          <cell r="Y2206">
            <v>479.59999999998098</v>
          </cell>
        </row>
        <row r="2207">
          <cell r="U2207">
            <v>4451</v>
          </cell>
          <cell r="Y2207">
            <v>479.79999999998097</v>
          </cell>
        </row>
        <row r="2208">
          <cell r="U2208">
            <v>4452</v>
          </cell>
          <cell r="Y2208">
            <v>479.99999999998096</v>
          </cell>
        </row>
        <row r="2209">
          <cell r="U2209">
            <v>4453</v>
          </cell>
          <cell r="Y2209">
            <v>480.19999999998095</v>
          </cell>
        </row>
        <row r="2210">
          <cell r="U2210">
            <v>4454</v>
          </cell>
          <cell r="Y2210">
            <v>480.39999999998093</v>
          </cell>
        </row>
        <row r="2211">
          <cell r="U2211">
            <v>4455</v>
          </cell>
          <cell r="Y2211">
            <v>480.59999999998092</v>
          </cell>
        </row>
        <row r="2212">
          <cell r="U2212">
            <v>4456</v>
          </cell>
          <cell r="Y2212">
            <v>480.79999999998091</v>
          </cell>
        </row>
        <row r="2213">
          <cell r="U2213">
            <v>4457</v>
          </cell>
          <cell r="Y2213">
            <v>480.9999999999809</v>
          </cell>
        </row>
        <row r="2214">
          <cell r="U2214">
            <v>4458</v>
          </cell>
          <cell r="Y2214">
            <v>481.19999999998089</v>
          </cell>
        </row>
        <row r="2215">
          <cell r="U2215">
            <v>4459</v>
          </cell>
          <cell r="Y2215">
            <v>481.39999999998088</v>
          </cell>
        </row>
        <row r="2216">
          <cell r="U2216">
            <v>4460</v>
          </cell>
          <cell r="Y2216">
            <v>481.59999999998087</v>
          </cell>
        </row>
        <row r="2217">
          <cell r="U2217">
            <v>4501</v>
          </cell>
          <cell r="Y2217">
            <v>481.79999999998086</v>
          </cell>
        </row>
        <row r="2218">
          <cell r="U2218">
            <v>4502</v>
          </cell>
          <cell r="Y2218">
            <v>481.99999999998084</v>
          </cell>
        </row>
        <row r="2219">
          <cell r="U2219">
            <v>4503</v>
          </cell>
          <cell r="Y2219">
            <v>482.19999999998083</v>
          </cell>
        </row>
        <row r="2220">
          <cell r="U2220">
            <v>4504</v>
          </cell>
          <cell r="Y2220">
            <v>482.39999999998082</v>
          </cell>
        </row>
        <row r="2221">
          <cell r="U2221">
            <v>4505</v>
          </cell>
          <cell r="Y2221">
            <v>482.59999999998081</v>
          </cell>
        </row>
        <row r="2222">
          <cell r="U2222">
            <v>4506</v>
          </cell>
          <cell r="Y2222">
            <v>482.7999999999808</v>
          </cell>
        </row>
        <row r="2223">
          <cell r="U2223">
            <v>4507</v>
          </cell>
          <cell r="Y2223">
            <v>482.99999999998079</v>
          </cell>
        </row>
        <row r="2224">
          <cell r="U2224">
            <v>4508</v>
          </cell>
          <cell r="Y2224">
            <v>483.19999999998078</v>
          </cell>
        </row>
        <row r="2225">
          <cell r="U2225">
            <v>4509</v>
          </cell>
          <cell r="Y2225">
            <v>483.39999999998076</v>
          </cell>
        </row>
        <row r="2226">
          <cell r="U2226">
            <v>4510</v>
          </cell>
          <cell r="Y2226">
            <v>483.59999999998075</v>
          </cell>
        </row>
        <row r="2227">
          <cell r="U2227">
            <v>4511</v>
          </cell>
          <cell r="Y2227">
            <v>483.79999999998074</v>
          </cell>
        </row>
        <row r="2228">
          <cell r="U2228">
            <v>4512</v>
          </cell>
          <cell r="Y2228">
            <v>483.99999999998073</v>
          </cell>
        </row>
        <row r="2229">
          <cell r="U2229">
            <v>4513</v>
          </cell>
          <cell r="Y2229">
            <v>484.19999999998072</v>
          </cell>
        </row>
        <row r="2230">
          <cell r="U2230">
            <v>4514</v>
          </cell>
          <cell r="Y2230">
            <v>484.39999999998071</v>
          </cell>
        </row>
        <row r="2231">
          <cell r="U2231">
            <v>4515</v>
          </cell>
          <cell r="Y2231">
            <v>484.5999999999807</v>
          </cell>
        </row>
        <row r="2232">
          <cell r="U2232">
            <v>4516</v>
          </cell>
          <cell r="Y2232">
            <v>484.79999999998068</v>
          </cell>
        </row>
        <row r="2233">
          <cell r="U2233">
            <v>4517</v>
          </cell>
          <cell r="Y2233">
            <v>484.99999999998067</v>
          </cell>
        </row>
        <row r="2234">
          <cell r="U2234">
            <v>4518</v>
          </cell>
          <cell r="Y2234">
            <v>485.19999999998066</v>
          </cell>
        </row>
        <row r="2235">
          <cell r="U2235">
            <v>4519</v>
          </cell>
          <cell r="Y2235">
            <v>485.39999999998065</v>
          </cell>
        </row>
        <row r="2236">
          <cell r="U2236">
            <v>4520</v>
          </cell>
          <cell r="Y2236">
            <v>485.59999999998064</v>
          </cell>
        </row>
        <row r="2237">
          <cell r="U2237">
            <v>4521</v>
          </cell>
          <cell r="Y2237">
            <v>485.79999999998063</v>
          </cell>
        </row>
        <row r="2238">
          <cell r="U2238">
            <v>4522</v>
          </cell>
          <cell r="Y2238">
            <v>485.99999999998062</v>
          </cell>
        </row>
        <row r="2239">
          <cell r="U2239">
            <v>4523</v>
          </cell>
          <cell r="Y2239">
            <v>486.19999999998061</v>
          </cell>
        </row>
        <row r="2240">
          <cell r="U2240">
            <v>4524</v>
          </cell>
          <cell r="Y2240">
            <v>486.39999999998059</v>
          </cell>
        </row>
        <row r="2241">
          <cell r="U2241">
            <v>4525</v>
          </cell>
          <cell r="Y2241">
            <v>486.59999999998058</v>
          </cell>
        </row>
        <row r="2242">
          <cell r="U2242">
            <v>4526</v>
          </cell>
          <cell r="Y2242">
            <v>486.79999999998057</v>
          </cell>
        </row>
        <row r="2243">
          <cell r="U2243">
            <v>4527</v>
          </cell>
          <cell r="Y2243">
            <v>486.99999999998056</v>
          </cell>
        </row>
        <row r="2244">
          <cell r="U2244">
            <v>4528</v>
          </cell>
          <cell r="Y2244">
            <v>487.19999999998055</v>
          </cell>
        </row>
        <row r="2245">
          <cell r="U2245">
            <v>4529</v>
          </cell>
          <cell r="Y2245">
            <v>487.39999999998054</v>
          </cell>
        </row>
        <row r="2246">
          <cell r="U2246">
            <v>4530</v>
          </cell>
          <cell r="Y2246">
            <v>487.59999999998053</v>
          </cell>
        </row>
        <row r="2247">
          <cell r="U2247">
            <v>4531</v>
          </cell>
          <cell r="Y2247">
            <v>487.79999999998051</v>
          </cell>
        </row>
        <row r="2248">
          <cell r="U2248">
            <v>4532</v>
          </cell>
          <cell r="Y2248">
            <v>487.9999999999805</v>
          </cell>
        </row>
        <row r="2249">
          <cell r="U2249">
            <v>4533</v>
          </cell>
          <cell r="Y2249">
            <v>488.19999999998049</v>
          </cell>
        </row>
        <row r="2250">
          <cell r="U2250">
            <v>4534</v>
          </cell>
          <cell r="Y2250">
            <v>488.39999999998048</v>
          </cell>
        </row>
        <row r="2251">
          <cell r="U2251">
            <v>4535</v>
          </cell>
          <cell r="Y2251">
            <v>488.59999999998047</v>
          </cell>
        </row>
        <row r="2252">
          <cell r="U2252">
            <v>4536</v>
          </cell>
          <cell r="Y2252">
            <v>488.79999999998046</v>
          </cell>
        </row>
        <row r="2253">
          <cell r="U2253">
            <v>4537</v>
          </cell>
          <cell r="Y2253">
            <v>488.99999999998045</v>
          </cell>
        </row>
        <row r="2254">
          <cell r="U2254">
            <v>4538</v>
          </cell>
          <cell r="Y2254">
            <v>489.19999999998043</v>
          </cell>
        </row>
        <row r="2255">
          <cell r="U2255">
            <v>4539</v>
          </cell>
          <cell r="Y2255">
            <v>489.39999999998042</v>
          </cell>
        </row>
        <row r="2256">
          <cell r="U2256">
            <v>4540</v>
          </cell>
          <cell r="Y2256">
            <v>489.59999999998041</v>
          </cell>
        </row>
        <row r="2257">
          <cell r="U2257">
            <v>4541</v>
          </cell>
          <cell r="Y2257">
            <v>489.7999999999804</v>
          </cell>
        </row>
        <row r="2258">
          <cell r="U2258">
            <v>4542</v>
          </cell>
          <cell r="Y2258">
            <v>489.99999999998039</v>
          </cell>
        </row>
        <row r="2259">
          <cell r="U2259">
            <v>4543</v>
          </cell>
          <cell r="Y2259">
            <v>490.19999999998038</v>
          </cell>
        </row>
        <row r="2260">
          <cell r="U2260">
            <v>4544</v>
          </cell>
          <cell r="Y2260">
            <v>490.39999999998037</v>
          </cell>
        </row>
        <row r="2261">
          <cell r="U2261">
            <v>4545</v>
          </cell>
          <cell r="Y2261">
            <v>490.59999999998035</v>
          </cell>
        </row>
        <row r="2262">
          <cell r="U2262">
            <v>4546</v>
          </cell>
          <cell r="Y2262">
            <v>490.79999999998034</v>
          </cell>
        </row>
        <row r="2263">
          <cell r="U2263">
            <v>4547</v>
          </cell>
          <cell r="Y2263">
            <v>490.99999999998033</v>
          </cell>
        </row>
        <row r="2264">
          <cell r="U2264">
            <v>4548</v>
          </cell>
          <cell r="Y2264">
            <v>491.19999999998032</v>
          </cell>
        </row>
        <row r="2265">
          <cell r="U2265">
            <v>4549</v>
          </cell>
          <cell r="Y2265">
            <v>491.39999999998031</v>
          </cell>
        </row>
        <row r="2266">
          <cell r="U2266">
            <v>4550</v>
          </cell>
          <cell r="Y2266">
            <v>491.5999999999803</v>
          </cell>
        </row>
        <row r="2267">
          <cell r="U2267">
            <v>4551</v>
          </cell>
          <cell r="Y2267">
            <v>491.79999999998029</v>
          </cell>
        </row>
        <row r="2268">
          <cell r="U2268">
            <v>4552</v>
          </cell>
          <cell r="Y2268">
            <v>491.99999999998028</v>
          </cell>
        </row>
        <row r="2269">
          <cell r="U2269">
            <v>4553</v>
          </cell>
          <cell r="Y2269">
            <v>492.19999999998026</v>
          </cell>
        </row>
        <row r="2270">
          <cell r="U2270">
            <v>4554</v>
          </cell>
          <cell r="Y2270">
            <v>492.39999999998025</v>
          </cell>
        </row>
        <row r="2271">
          <cell r="U2271">
            <v>4555</v>
          </cell>
          <cell r="Y2271">
            <v>492.59999999998024</v>
          </cell>
        </row>
        <row r="2272">
          <cell r="U2272">
            <v>4556</v>
          </cell>
          <cell r="Y2272">
            <v>492.79999999998023</v>
          </cell>
        </row>
        <row r="2273">
          <cell r="U2273">
            <v>4557</v>
          </cell>
          <cell r="Y2273">
            <v>492.99999999998022</v>
          </cell>
        </row>
        <row r="2274">
          <cell r="U2274">
            <v>4558</v>
          </cell>
          <cell r="Y2274">
            <v>493.19999999998021</v>
          </cell>
        </row>
        <row r="2275">
          <cell r="U2275">
            <v>4559</v>
          </cell>
          <cell r="Y2275">
            <v>493.3999999999802</v>
          </cell>
        </row>
        <row r="2276">
          <cell r="U2276">
            <v>4560</v>
          </cell>
          <cell r="Y2276">
            <v>493.59999999998018</v>
          </cell>
        </row>
        <row r="2277">
          <cell r="U2277">
            <v>4601</v>
          </cell>
          <cell r="Y2277">
            <v>493.79999999998017</v>
          </cell>
        </row>
        <row r="2278">
          <cell r="U2278">
            <v>4602</v>
          </cell>
          <cell r="Y2278">
            <v>493.99999999998016</v>
          </cell>
        </row>
        <row r="2279">
          <cell r="U2279">
            <v>4603</v>
          </cell>
          <cell r="Y2279">
            <v>494.19999999998015</v>
          </cell>
        </row>
        <row r="2280">
          <cell r="U2280">
            <v>4604</v>
          </cell>
          <cell r="Y2280">
            <v>494.39999999998014</v>
          </cell>
        </row>
        <row r="2281">
          <cell r="U2281">
            <v>4605</v>
          </cell>
          <cell r="Y2281">
            <v>494.59999999998013</v>
          </cell>
        </row>
        <row r="2282">
          <cell r="U2282">
            <v>4606</v>
          </cell>
          <cell r="Y2282">
            <v>494.79999999998012</v>
          </cell>
        </row>
        <row r="2283">
          <cell r="U2283">
            <v>4607</v>
          </cell>
          <cell r="Y2283">
            <v>494.9999999999801</v>
          </cell>
        </row>
        <row r="2284">
          <cell r="U2284">
            <v>4608</v>
          </cell>
          <cell r="Y2284">
            <v>495.19999999998009</v>
          </cell>
        </row>
        <row r="2285">
          <cell r="U2285">
            <v>4609</v>
          </cell>
          <cell r="Y2285">
            <v>495.39999999998008</v>
          </cell>
        </row>
        <row r="2286">
          <cell r="U2286">
            <v>4610</v>
          </cell>
          <cell r="Y2286">
            <v>495.59999999998007</v>
          </cell>
        </row>
        <row r="2287">
          <cell r="U2287">
            <v>4611</v>
          </cell>
          <cell r="Y2287">
            <v>495.79999999998006</v>
          </cell>
        </row>
        <row r="2288">
          <cell r="U2288">
            <v>4612</v>
          </cell>
          <cell r="Y2288">
            <v>495.99999999998005</v>
          </cell>
        </row>
        <row r="2289">
          <cell r="U2289">
            <v>4613</v>
          </cell>
          <cell r="Y2289">
            <v>496.19999999998004</v>
          </cell>
        </row>
        <row r="2290">
          <cell r="U2290">
            <v>4614</v>
          </cell>
          <cell r="Y2290">
            <v>496.39999999998003</v>
          </cell>
        </row>
        <row r="2291">
          <cell r="U2291">
            <v>4615</v>
          </cell>
          <cell r="Y2291">
            <v>496.59999999998001</v>
          </cell>
        </row>
        <row r="2292">
          <cell r="U2292">
            <v>4616</v>
          </cell>
          <cell r="Y2292">
            <v>496.79999999998</v>
          </cell>
        </row>
        <row r="2293">
          <cell r="U2293">
            <v>4617</v>
          </cell>
          <cell r="Y2293">
            <v>496.99999999997999</v>
          </cell>
        </row>
        <row r="2294">
          <cell r="U2294">
            <v>4618</v>
          </cell>
          <cell r="Y2294">
            <v>497.19999999997998</v>
          </cell>
        </row>
        <row r="2295">
          <cell r="U2295">
            <v>4619</v>
          </cell>
          <cell r="Y2295">
            <v>497.39999999997997</v>
          </cell>
        </row>
        <row r="2296">
          <cell r="U2296">
            <v>4620</v>
          </cell>
          <cell r="Y2296">
            <v>497.59999999997996</v>
          </cell>
        </row>
        <row r="2297">
          <cell r="U2297">
            <v>4621</v>
          </cell>
          <cell r="Y2297">
            <v>497.79999999997995</v>
          </cell>
        </row>
        <row r="2298">
          <cell r="U2298">
            <v>4622</v>
          </cell>
          <cell r="Y2298">
            <v>497.99999999997993</v>
          </cell>
        </row>
        <row r="2299">
          <cell r="U2299">
            <v>4623</v>
          </cell>
          <cell r="Y2299">
            <v>498.19999999997992</v>
          </cell>
        </row>
        <row r="2300">
          <cell r="U2300">
            <v>4624</v>
          </cell>
          <cell r="Y2300">
            <v>498.39999999997991</v>
          </cell>
        </row>
        <row r="2301">
          <cell r="U2301">
            <v>4625</v>
          </cell>
          <cell r="Y2301">
            <v>498.5999999999799</v>
          </cell>
        </row>
        <row r="2302">
          <cell r="U2302">
            <v>4626</v>
          </cell>
          <cell r="Y2302">
            <v>498.79999999997989</v>
          </cell>
        </row>
        <row r="2303">
          <cell r="U2303">
            <v>4627</v>
          </cell>
          <cell r="Y2303">
            <v>498.99999999997988</v>
          </cell>
        </row>
        <row r="2304">
          <cell r="U2304">
            <v>4628</v>
          </cell>
          <cell r="Y2304">
            <v>499.19999999997987</v>
          </cell>
        </row>
        <row r="2305">
          <cell r="U2305">
            <v>4629</v>
          </cell>
          <cell r="Y2305">
            <v>499.39999999997985</v>
          </cell>
        </row>
        <row r="2306">
          <cell r="U2306">
            <v>4630</v>
          </cell>
          <cell r="Y2306">
            <v>499.59999999997984</v>
          </cell>
        </row>
        <row r="2307">
          <cell r="U2307">
            <v>4631</v>
          </cell>
          <cell r="Y2307">
            <v>499.79999999997983</v>
          </cell>
        </row>
        <row r="2308">
          <cell r="U2308">
            <v>4632</v>
          </cell>
          <cell r="Y2308">
            <v>499.99999999997982</v>
          </cell>
        </row>
        <row r="2309">
          <cell r="U2309">
            <v>4633</v>
          </cell>
          <cell r="Y2309">
            <v>500.19999999997981</v>
          </cell>
        </row>
        <row r="2310">
          <cell r="U2310">
            <v>4634</v>
          </cell>
          <cell r="Y2310">
            <v>500.3999999999798</v>
          </cell>
        </row>
        <row r="2311">
          <cell r="U2311">
            <v>4635</v>
          </cell>
          <cell r="Y2311">
            <v>500.59999999997979</v>
          </cell>
        </row>
        <row r="2312">
          <cell r="U2312">
            <v>4636</v>
          </cell>
          <cell r="Y2312">
            <v>500.79999999997978</v>
          </cell>
        </row>
        <row r="2313">
          <cell r="U2313">
            <v>4637</v>
          </cell>
          <cell r="Y2313">
            <v>500.99999999997976</v>
          </cell>
        </row>
        <row r="2314">
          <cell r="U2314">
            <v>4638</v>
          </cell>
          <cell r="Y2314">
            <v>501.19999999997975</v>
          </cell>
        </row>
        <row r="2315">
          <cell r="U2315">
            <v>4639</v>
          </cell>
          <cell r="Y2315">
            <v>501.39999999997974</v>
          </cell>
        </row>
        <row r="2316">
          <cell r="U2316">
            <v>4640</v>
          </cell>
          <cell r="Y2316">
            <v>501.59999999997973</v>
          </cell>
        </row>
        <row r="2317">
          <cell r="U2317">
            <v>4641</v>
          </cell>
          <cell r="Y2317">
            <v>501.79999999997972</v>
          </cell>
        </row>
        <row r="2318">
          <cell r="U2318">
            <v>4642</v>
          </cell>
          <cell r="Y2318">
            <v>501.99999999997971</v>
          </cell>
        </row>
        <row r="2319">
          <cell r="U2319">
            <v>4643</v>
          </cell>
          <cell r="Y2319">
            <v>502.1999999999797</v>
          </cell>
        </row>
        <row r="2320">
          <cell r="U2320">
            <v>4644</v>
          </cell>
          <cell r="Y2320">
            <v>502.39999999997968</v>
          </cell>
        </row>
        <row r="2321">
          <cell r="U2321">
            <v>4645</v>
          </cell>
          <cell r="Y2321">
            <v>502.59999999997967</v>
          </cell>
        </row>
        <row r="2322">
          <cell r="U2322">
            <v>4646</v>
          </cell>
          <cell r="Y2322">
            <v>502.79999999997966</v>
          </cell>
        </row>
        <row r="2323">
          <cell r="U2323">
            <v>4647</v>
          </cell>
          <cell r="Y2323">
            <v>502.99999999997965</v>
          </cell>
        </row>
        <row r="2324">
          <cell r="U2324">
            <v>4648</v>
          </cell>
          <cell r="Y2324">
            <v>503.19999999997964</v>
          </cell>
        </row>
        <row r="2325">
          <cell r="U2325">
            <v>4649</v>
          </cell>
          <cell r="Y2325">
            <v>503.39999999997963</v>
          </cell>
        </row>
        <row r="2326">
          <cell r="U2326">
            <v>4650</v>
          </cell>
          <cell r="Y2326">
            <v>503.59999999997962</v>
          </cell>
        </row>
        <row r="2327">
          <cell r="U2327">
            <v>4651</v>
          </cell>
          <cell r="Y2327">
            <v>503.7999999999796</v>
          </cell>
        </row>
        <row r="2328">
          <cell r="U2328">
            <v>4652</v>
          </cell>
          <cell r="Y2328">
            <v>503.99999999997959</v>
          </cell>
        </row>
        <row r="2329">
          <cell r="U2329">
            <v>4653</v>
          </cell>
          <cell r="Y2329">
            <v>504.19999999997958</v>
          </cell>
        </row>
        <row r="2330">
          <cell r="U2330">
            <v>4654</v>
          </cell>
          <cell r="Y2330">
            <v>504.39999999997957</v>
          </cell>
        </row>
        <row r="2331">
          <cell r="U2331">
            <v>4655</v>
          </cell>
          <cell r="Y2331">
            <v>504.59999999997956</v>
          </cell>
        </row>
        <row r="2332">
          <cell r="U2332">
            <v>4656</v>
          </cell>
          <cell r="Y2332">
            <v>504.79999999997955</v>
          </cell>
        </row>
        <row r="2333">
          <cell r="U2333">
            <v>4657</v>
          </cell>
          <cell r="Y2333">
            <v>504.99999999997954</v>
          </cell>
        </row>
        <row r="2334">
          <cell r="U2334">
            <v>4658</v>
          </cell>
          <cell r="Y2334">
            <v>505.19999999997953</v>
          </cell>
        </row>
        <row r="2335">
          <cell r="U2335">
            <v>4659</v>
          </cell>
          <cell r="Y2335">
            <v>505.39999999997951</v>
          </cell>
        </row>
        <row r="2336">
          <cell r="U2336">
            <v>4660</v>
          </cell>
          <cell r="Y2336">
            <v>505.5999999999795</v>
          </cell>
        </row>
        <row r="2337">
          <cell r="U2337">
            <v>4701</v>
          </cell>
          <cell r="Y2337">
            <v>505.79999999997949</v>
          </cell>
        </row>
        <row r="2338">
          <cell r="U2338">
            <v>4702</v>
          </cell>
          <cell r="Y2338">
            <v>505.99999999997948</v>
          </cell>
        </row>
        <row r="2339">
          <cell r="U2339">
            <v>4703</v>
          </cell>
          <cell r="Y2339">
            <v>506.19999999997947</v>
          </cell>
        </row>
        <row r="2340">
          <cell r="U2340">
            <v>4704</v>
          </cell>
          <cell r="Y2340">
            <v>506.39999999997946</v>
          </cell>
        </row>
        <row r="2341">
          <cell r="U2341">
            <v>4705</v>
          </cell>
          <cell r="Y2341">
            <v>506.59999999997945</v>
          </cell>
        </row>
        <row r="2342">
          <cell r="U2342">
            <v>4706</v>
          </cell>
          <cell r="Y2342">
            <v>506.79999999997943</v>
          </cell>
        </row>
        <row r="2343">
          <cell r="U2343">
            <v>4707</v>
          </cell>
          <cell r="Y2343">
            <v>506.99999999997942</v>
          </cell>
        </row>
        <row r="2344">
          <cell r="U2344">
            <v>4708</v>
          </cell>
          <cell r="Y2344">
            <v>507.19999999997941</v>
          </cell>
        </row>
        <row r="2345">
          <cell r="U2345">
            <v>4709</v>
          </cell>
          <cell r="Y2345">
            <v>507.3999999999794</v>
          </cell>
        </row>
        <row r="2346">
          <cell r="U2346">
            <v>4710</v>
          </cell>
          <cell r="Y2346">
            <v>507.59999999997939</v>
          </cell>
        </row>
        <row r="2347">
          <cell r="U2347">
            <v>4711</v>
          </cell>
          <cell r="Y2347">
            <v>507.79999999997938</v>
          </cell>
        </row>
        <row r="2348">
          <cell r="U2348">
            <v>4712</v>
          </cell>
          <cell r="Y2348">
            <v>507.99999999997937</v>
          </cell>
        </row>
        <row r="2349">
          <cell r="U2349">
            <v>4713</v>
          </cell>
          <cell r="Y2349">
            <v>508.19999999997935</v>
          </cell>
        </row>
        <row r="2350">
          <cell r="U2350">
            <v>4714</v>
          </cell>
          <cell r="Y2350">
            <v>508.39999999997934</v>
          </cell>
        </row>
        <row r="2351">
          <cell r="U2351">
            <v>4715</v>
          </cell>
          <cell r="Y2351">
            <v>508.59999999997933</v>
          </cell>
        </row>
        <row r="2352">
          <cell r="U2352">
            <v>4716</v>
          </cell>
          <cell r="Y2352">
            <v>508.79999999997932</v>
          </cell>
        </row>
        <row r="2353">
          <cell r="U2353">
            <v>4717</v>
          </cell>
          <cell r="Y2353">
            <v>508.99999999997931</v>
          </cell>
        </row>
        <row r="2354">
          <cell r="U2354">
            <v>4718</v>
          </cell>
          <cell r="Y2354">
            <v>509.1999999999793</v>
          </cell>
        </row>
        <row r="2355">
          <cell r="U2355">
            <v>4719</v>
          </cell>
          <cell r="Y2355">
            <v>509.39999999997929</v>
          </cell>
        </row>
        <row r="2356">
          <cell r="U2356">
            <v>4720</v>
          </cell>
          <cell r="Y2356">
            <v>509.59999999997927</v>
          </cell>
        </row>
        <row r="2357">
          <cell r="U2357">
            <v>4721</v>
          </cell>
          <cell r="Y2357">
            <v>509.79999999997926</v>
          </cell>
        </row>
        <row r="2358">
          <cell r="U2358">
            <v>4722</v>
          </cell>
          <cell r="Y2358">
            <v>509.99999999997925</v>
          </cell>
        </row>
        <row r="2359">
          <cell r="U2359">
            <v>4723</v>
          </cell>
          <cell r="Y2359">
            <v>510.19999999997924</v>
          </cell>
        </row>
        <row r="2360">
          <cell r="U2360">
            <v>4724</v>
          </cell>
          <cell r="Y2360">
            <v>510.39999999997923</v>
          </cell>
        </row>
        <row r="2361">
          <cell r="U2361">
            <v>4725</v>
          </cell>
          <cell r="Y2361">
            <v>510.59999999997922</v>
          </cell>
        </row>
        <row r="2362">
          <cell r="U2362">
            <v>4726</v>
          </cell>
          <cell r="Y2362">
            <v>510.79999999997921</v>
          </cell>
        </row>
        <row r="2363">
          <cell r="U2363">
            <v>4727</v>
          </cell>
          <cell r="Y2363">
            <v>510.9999999999792</v>
          </cell>
        </row>
        <row r="2364">
          <cell r="U2364">
            <v>4728</v>
          </cell>
          <cell r="Y2364">
            <v>511.19999999997918</v>
          </cell>
        </row>
        <row r="2365">
          <cell r="U2365">
            <v>4729</v>
          </cell>
          <cell r="Y2365">
            <v>511.39999999997917</v>
          </cell>
        </row>
        <row r="2366">
          <cell r="U2366">
            <v>4730</v>
          </cell>
          <cell r="Y2366">
            <v>511.59999999997916</v>
          </cell>
        </row>
        <row r="2367">
          <cell r="U2367">
            <v>4731</v>
          </cell>
          <cell r="Y2367">
            <v>511.79999999997915</v>
          </cell>
        </row>
        <row r="2368">
          <cell r="U2368">
            <v>4732</v>
          </cell>
          <cell r="Y2368">
            <v>511.99999999997914</v>
          </cell>
        </row>
        <row r="2369">
          <cell r="U2369">
            <v>4733</v>
          </cell>
          <cell r="Y2369">
            <v>512.19999999997913</v>
          </cell>
        </row>
        <row r="2370">
          <cell r="U2370">
            <v>4734</v>
          </cell>
          <cell r="Y2370">
            <v>512.39999999997917</v>
          </cell>
        </row>
        <row r="2371">
          <cell r="U2371">
            <v>4735</v>
          </cell>
          <cell r="Y2371">
            <v>512.59999999997922</v>
          </cell>
        </row>
        <row r="2372">
          <cell r="U2372">
            <v>4736</v>
          </cell>
          <cell r="Y2372">
            <v>512.79999999997926</v>
          </cell>
        </row>
        <row r="2373">
          <cell r="U2373">
            <v>4737</v>
          </cell>
          <cell r="Y2373">
            <v>512.99999999997931</v>
          </cell>
        </row>
        <row r="2374">
          <cell r="U2374">
            <v>4738</v>
          </cell>
          <cell r="Y2374">
            <v>513.19999999997935</v>
          </cell>
        </row>
        <row r="2375">
          <cell r="U2375">
            <v>4739</v>
          </cell>
          <cell r="Y2375">
            <v>513.3999999999794</v>
          </cell>
        </row>
        <row r="2376">
          <cell r="U2376">
            <v>4740</v>
          </cell>
          <cell r="Y2376">
            <v>513.59999999997945</v>
          </cell>
        </row>
        <row r="2377">
          <cell r="U2377">
            <v>4741</v>
          </cell>
          <cell r="Y2377">
            <v>513.79999999997949</v>
          </cell>
        </row>
        <row r="2378">
          <cell r="U2378">
            <v>4742</v>
          </cell>
          <cell r="Y2378">
            <v>513.99999999997954</v>
          </cell>
        </row>
        <row r="2379">
          <cell r="U2379">
            <v>4743</v>
          </cell>
          <cell r="Y2379">
            <v>514.19999999997958</v>
          </cell>
        </row>
        <row r="2380">
          <cell r="U2380">
            <v>4744</v>
          </cell>
          <cell r="Y2380">
            <v>514.39999999997963</v>
          </cell>
        </row>
        <row r="2381">
          <cell r="U2381">
            <v>4745</v>
          </cell>
          <cell r="Y2381">
            <v>514.59999999997967</v>
          </cell>
        </row>
        <row r="2382">
          <cell r="U2382">
            <v>4746</v>
          </cell>
          <cell r="Y2382">
            <v>514.79999999997972</v>
          </cell>
        </row>
        <row r="2383">
          <cell r="U2383">
            <v>4747</v>
          </cell>
          <cell r="Y2383">
            <v>514.99999999997976</v>
          </cell>
        </row>
        <row r="2384">
          <cell r="U2384">
            <v>4748</v>
          </cell>
          <cell r="Y2384">
            <v>515.19999999997981</v>
          </cell>
        </row>
        <row r="2385">
          <cell r="U2385">
            <v>4749</v>
          </cell>
          <cell r="Y2385">
            <v>515.39999999997985</v>
          </cell>
        </row>
        <row r="2386">
          <cell r="U2386">
            <v>4750</v>
          </cell>
          <cell r="Y2386">
            <v>515.5999999999799</v>
          </cell>
        </row>
        <row r="2387">
          <cell r="U2387">
            <v>4751</v>
          </cell>
          <cell r="Y2387">
            <v>515.79999999997995</v>
          </cell>
        </row>
        <row r="2388">
          <cell r="U2388">
            <v>4752</v>
          </cell>
          <cell r="Y2388">
            <v>515.99999999997999</v>
          </cell>
        </row>
        <row r="2389">
          <cell r="U2389">
            <v>4753</v>
          </cell>
          <cell r="Y2389">
            <v>516.19999999998004</v>
          </cell>
        </row>
        <row r="2390">
          <cell r="U2390">
            <v>4754</v>
          </cell>
          <cell r="Y2390">
            <v>516.39999999998008</v>
          </cell>
        </row>
        <row r="2391">
          <cell r="U2391">
            <v>4755</v>
          </cell>
          <cell r="Y2391">
            <v>516.59999999998013</v>
          </cell>
        </row>
        <row r="2392">
          <cell r="U2392">
            <v>4756</v>
          </cell>
          <cell r="Y2392">
            <v>516.79999999998017</v>
          </cell>
        </row>
        <row r="2393">
          <cell r="U2393">
            <v>4757</v>
          </cell>
          <cell r="Y2393">
            <v>516.99999999998022</v>
          </cell>
        </row>
        <row r="2394">
          <cell r="U2394">
            <v>4758</v>
          </cell>
          <cell r="Y2394">
            <v>517.19999999998026</v>
          </cell>
        </row>
        <row r="2395">
          <cell r="U2395">
            <v>4759</v>
          </cell>
          <cell r="Y2395">
            <v>517.39999999998031</v>
          </cell>
        </row>
        <row r="2396">
          <cell r="U2396">
            <v>4760</v>
          </cell>
          <cell r="Y2396">
            <v>517.59999999998035</v>
          </cell>
        </row>
        <row r="2397">
          <cell r="U2397">
            <v>4801</v>
          </cell>
          <cell r="Y2397">
            <v>517.7999999999804</v>
          </cell>
        </row>
        <row r="2398">
          <cell r="U2398">
            <v>4802</v>
          </cell>
          <cell r="Y2398">
            <v>517.99999999998045</v>
          </cell>
        </row>
        <row r="2399">
          <cell r="U2399">
            <v>4803</v>
          </cell>
          <cell r="Y2399">
            <v>518.19999999998049</v>
          </cell>
        </row>
        <row r="2400">
          <cell r="U2400">
            <v>4804</v>
          </cell>
          <cell r="Y2400">
            <v>518.39999999998054</v>
          </cell>
        </row>
        <row r="2401">
          <cell r="U2401">
            <v>4805</v>
          </cell>
          <cell r="Y2401">
            <v>518.59999999998058</v>
          </cell>
        </row>
        <row r="2402">
          <cell r="U2402">
            <v>4806</v>
          </cell>
          <cell r="Y2402">
            <v>518.79999999998063</v>
          </cell>
        </row>
        <row r="2403">
          <cell r="U2403">
            <v>4807</v>
          </cell>
          <cell r="Y2403">
            <v>518.99999999998067</v>
          </cell>
        </row>
        <row r="2404">
          <cell r="U2404">
            <v>4808</v>
          </cell>
          <cell r="Y2404">
            <v>519.19999999998072</v>
          </cell>
        </row>
        <row r="2405">
          <cell r="U2405">
            <v>4809</v>
          </cell>
          <cell r="Y2405">
            <v>519.39999999998076</v>
          </cell>
        </row>
        <row r="2406">
          <cell r="U2406">
            <v>4810</v>
          </cell>
          <cell r="Y2406">
            <v>519.59999999998081</v>
          </cell>
        </row>
        <row r="2407">
          <cell r="U2407">
            <v>4811</v>
          </cell>
          <cell r="Y2407">
            <v>519.79999999998086</v>
          </cell>
        </row>
        <row r="2408">
          <cell r="U2408">
            <v>4812</v>
          </cell>
          <cell r="Y2408">
            <v>519.9999999999809</v>
          </cell>
        </row>
        <row r="2409">
          <cell r="U2409">
            <v>4813</v>
          </cell>
          <cell r="Y2409">
            <v>520.19999999998095</v>
          </cell>
        </row>
        <row r="2410">
          <cell r="U2410">
            <v>4814</v>
          </cell>
          <cell r="Y2410">
            <v>520.39999999998099</v>
          </cell>
        </row>
        <row r="2411">
          <cell r="U2411">
            <v>4815</v>
          </cell>
          <cell r="Y2411">
            <v>520.59999999998104</v>
          </cell>
        </row>
        <row r="2412">
          <cell r="U2412">
            <v>4816</v>
          </cell>
          <cell r="Y2412">
            <v>520.79999999998108</v>
          </cell>
        </row>
        <row r="2413">
          <cell r="U2413">
            <v>4817</v>
          </cell>
          <cell r="Y2413">
            <v>520.99999999998113</v>
          </cell>
        </row>
        <row r="2414">
          <cell r="U2414">
            <v>4818</v>
          </cell>
          <cell r="Y2414">
            <v>521.19999999998117</v>
          </cell>
        </row>
        <row r="2415">
          <cell r="U2415">
            <v>4819</v>
          </cell>
          <cell r="Y2415">
            <v>521.39999999998122</v>
          </cell>
        </row>
        <row r="2416">
          <cell r="U2416">
            <v>4820</v>
          </cell>
          <cell r="Y2416">
            <v>521.59999999998126</v>
          </cell>
        </row>
        <row r="2417">
          <cell r="U2417">
            <v>4821</v>
          </cell>
          <cell r="Y2417">
            <v>521.79999999998131</v>
          </cell>
        </row>
        <row r="2418">
          <cell r="U2418">
            <v>4822</v>
          </cell>
          <cell r="Y2418">
            <v>521.99999999998136</v>
          </cell>
        </row>
        <row r="2419">
          <cell r="U2419">
            <v>4823</v>
          </cell>
          <cell r="Y2419">
            <v>522.1999999999814</v>
          </cell>
        </row>
        <row r="2420">
          <cell r="U2420">
            <v>4824</v>
          </cell>
          <cell r="Y2420">
            <v>522.39999999998145</v>
          </cell>
        </row>
        <row r="2421">
          <cell r="U2421">
            <v>4825</v>
          </cell>
          <cell r="Y2421">
            <v>522.59999999998149</v>
          </cell>
        </row>
        <row r="2422">
          <cell r="U2422">
            <v>4826</v>
          </cell>
          <cell r="Y2422">
            <v>522.79999999998154</v>
          </cell>
        </row>
        <row r="2423">
          <cell r="U2423">
            <v>4827</v>
          </cell>
          <cell r="Y2423">
            <v>522.99999999998158</v>
          </cell>
        </row>
        <row r="2424">
          <cell r="U2424">
            <v>4828</v>
          </cell>
          <cell r="Y2424">
            <v>523.19999999998163</v>
          </cell>
        </row>
        <row r="2425">
          <cell r="U2425">
            <v>4829</v>
          </cell>
          <cell r="Y2425">
            <v>523.39999999998167</v>
          </cell>
        </row>
        <row r="2426">
          <cell r="U2426">
            <v>4830</v>
          </cell>
          <cell r="Y2426">
            <v>523.59999999998172</v>
          </cell>
        </row>
        <row r="2427">
          <cell r="U2427">
            <v>4831</v>
          </cell>
          <cell r="Y2427">
            <v>523.79999999998176</v>
          </cell>
        </row>
        <row r="2428">
          <cell r="U2428">
            <v>4832</v>
          </cell>
          <cell r="Y2428">
            <v>523.99999999998181</v>
          </cell>
        </row>
        <row r="2429">
          <cell r="U2429">
            <v>4833</v>
          </cell>
          <cell r="Y2429">
            <v>524.19999999998186</v>
          </cell>
        </row>
        <row r="2430">
          <cell r="U2430">
            <v>4834</v>
          </cell>
          <cell r="Y2430">
            <v>524.3999999999819</v>
          </cell>
        </row>
        <row r="2431">
          <cell r="U2431">
            <v>4835</v>
          </cell>
          <cell r="Y2431">
            <v>524.59999999998195</v>
          </cell>
        </row>
        <row r="2432">
          <cell r="U2432">
            <v>4836</v>
          </cell>
          <cell r="Y2432">
            <v>524.79999999998199</v>
          </cell>
        </row>
        <row r="2433">
          <cell r="U2433">
            <v>4837</v>
          </cell>
          <cell r="Y2433">
            <v>524.99999999998204</v>
          </cell>
        </row>
        <row r="2434">
          <cell r="U2434">
            <v>4838</v>
          </cell>
          <cell r="Y2434">
            <v>525.19999999998208</v>
          </cell>
        </row>
        <row r="2435">
          <cell r="U2435">
            <v>4839</v>
          </cell>
          <cell r="Y2435">
            <v>525.39999999998213</v>
          </cell>
        </row>
        <row r="2436">
          <cell r="U2436">
            <v>4840</v>
          </cell>
          <cell r="Y2436">
            <v>525.59999999998217</v>
          </cell>
        </row>
        <row r="2437">
          <cell r="U2437">
            <v>4841</v>
          </cell>
          <cell r="Y2437">
            <v>525.79999999998222</v>
          </cell>
        </row>
        <row r="2438">
          <cell r="U2438">
            <v>4842</v>
          </cell>
          <cell r="Y2438">
            <v>525.99999999998226</v>
          </cell>
        </row>
        <row r="2439">
          <cell r="U2439">
            <v>4843</v>
          </cell>
          <cell r="Y2439">
            <v>526.19999999998231</v>
          </cell>
        </row>
        <row r="2440">
          <cell r="U2440">
            <v>4844</v>
          </cell>
          <cell r="Y2440">
            <v>526.39999999998236</v>
          </cell>
        </row>
        <row r="2441">
          <cell r="U2441">
            <v>4845</v>
          </cell>
          <cell r="Y2441">
            <v>526.5999999999824</v>
          </cell>
        </row>
        <row r="2442">
          <cell r="U2442">
            <v>4846</v>
          </cell>
          <cell r="Y2442">
            <v>526.79999999998245</v>
          </cell>
        </row>
        <row r="2443">
          <cell r="U2443">
            <v>4847</v>
          </cell>
          <cell r="Y2443">
            <v>526.99999999998249</v>
          </cell>
        </row>
        <row r="2444">
          <cell r="U2444">
            <v>4848</v>
          </cell>
          <cell r="Y2444">
            <v>527.19999999998254</v>
          </cell>
        </row>
        <row r="2445">
          <cell r="U2445">
            <v>4849</v>
          </cell>
          <cell r="Y2445">
            <v>527.39999999998258</v>
          </cell>
        </row>
        <row r="2446">
          <cell r="U2446">
            <v>4850</v>
          </cell>
          <cell r="Y2446">
            <v>527.59999999998263</v>
          </cell>
        </row>
        <row r="2447">
          <cell r="U2447">
            <v>4851</v>
          </cell>
          <cell r="Y2447">
            <v>527.79999999998267</v>
          </cell>
        </row>
        <row r="2448">
          <cell r="U2448">
            <v>4852</v>
          </cell>
          <cell r="Y2448">
            <v>527.99999999998272</v>
          </cell>
        </row>
        <row r="2449">
          <cell r="U2449">
            <v>4853</v>
          </cell>
          <cell r="Y2449">
            <v>528.19999999998277</v>
          </cell>
        </row>
        <row r="2450">
          <cell r="U2450">
            <v>4854</v>
          </cell>
          <cell r="Y2450">
            <v>528.39999999998281</v>
          </cell>
        </row>
        <row r="2451">
          <cell r="U2451">
            <v>4855</v>
          </cell>
          <cell r="Y2451">
            <v>528.59999999998286</v>
          </cell>
        </row>
        <row r="2452">
          <cell r="U2452">
            <v>4856</v>
          </cell>
          <cell r="Y2452">
            <v>528.7999999999829</v>
          </cell>
        </row>
        <row r="2453">
          <cell r="U2453">
            <v>4857</v>
          </cell>
          <cell r="Y2453">
            <v>528.99999999998295</v>
          </cell>
        </row>
        <row r="2454">
          <cell r="U2454">
            <v>4858</v>
          </cell>
          <cell r="Y2454">
            <v>529.19999999998299</v>
          </cell>
        </row>
        <row r="2455">
          <cell r="U2455">
            <v>4859</v>
          </cell>
          <cell r="Y2455">
            <v>529.39999999998304</v>
          </cell>
        </row>
        <row r="2456">
          <cell r="U2456">
            <v>4860</v>
          </cell>
          <cell r="Y2456">
            <v>529.59999999998308</v>
          </cell>
        </row>
        <row r="2457">
          <cell r="U2457">
            <v>4901</v>
          </cell>
          <cell r="Y2457">
            <v>529.79999999998313</v>
          </cell>
        </row>
        <row r="2458">
          <cell r="U2458">
            <v>4902</v>
          </cell>
          <cell r="Y2458">
            <v>529.99999999998317</v>
          </cell>
        </row>
        <row r="2459">
          <cell r="U2459">
            <v>4903</v>
          </cell>
          <cell r="Y2459">
            <v>530.19999999998322</v>
          </cell>
        </row>
        <row r="2460">
          <cell r="U2460">
            <v>4904</v>
          </cell>
          <cell r="Y2460">
            <v>530.39999999998327</v>
          </cell>
        </row>
        <row r="2461">
          <cell r="U2461">
            <v>4905</v>
          </cell>
          <cell r="Y2461">
            <v>530.59999999998331</v>
          </cell>
        </row>
        <row r="2462">
          <cell r="U2462">
            <v>4906</v>
          </cell>
          <cell r="Y2462">
            <v>530.79999999998336</v>
          </cell>
        </row>
        <row r="2463">
          <cell r="U2463">
            <v>4907</v>
          </cell>
          <cell r="Y2463">
            <v>530.9999999999834</v>
          </cell>
        </row>
        <row r="2464">
          <cell r="U2464">
            <v>4908</v>
          </cell>
          <cell r="Y2464">
            <v>531.19999999998345</v>
          </cell>
        </row>
        <row r="2465">
          <cell r="U2465">
            <v>4909</v>
          </cell>
          <cell r="Y2465">
            <v>531.39999999998349</v>
          </cell>
        </row>
        <row r="2466">
          <cell r="U2466">
            <v>4910</v>
          </cell>
          <cell r="Y2466">
            <v>531.59999999998354</v>
          </cell>
        </row>
        <row r="2467">
          <cell r="U2467">
            <v>4911</v>
          </cell>
          <cell r="Y2467">
            <v>531.79999999998358</v>
          </cell>
        </row>
        <row r="2468">
          <cell r="U2468">
            <v>4912</v>
          </cell>
          <cell r="Y2468">
            <v>531.99999999998363</v>
          </cell>
        </row>
        <row r="2469">
          <cell r="U2469">
            <v>4913</v>
          </cell>
          <cell r="Y2469">
            <v>532.19999999998367</v>
          </cell>
        </row>
        <row r="2470">
          <cell r="U2470">
            <v>4914</v>
          </cell>
          <cell r="Y2470">
            <v>532.39999999998372</v>
          </cell>
        </row>
        <row r="2471">
          <cell r="U2471">
            <v>4915</v>
          </cell>
          <cell r="Y2471">
            <v>532.59999999998377</v>
          </cell>
        </row>
        <row r="2472">
          <cell r="U2472">
            <v>4916</v>
          </cell>
          <cell r="Y2472">
            <v>532.79999999998381</v>
          </cell>
        </row>
        <row r="2473">
          <cell r="U2473">
            <v>4917</v>
          </cell>
          <cell r="Y2473">
            <v>532.99999999998386</v>
          </cell>
        </row>
        <row r="2474">
          <cell r="U2474">
            <v>4918</v>
          </cell>
          <cell r="Y2474">
            <v>533.1999999999839</v>
          </cell>
        </row>
        <row r="2475">
          <cell r="U2475">
            <v>4919</v>
          </cell>
          <cell r="Y2475">
            <v>533.39999999998395</v>
          </cell>
        </row>
        <row r="2476">
          <cell r="U2476">
            <v>4920</v>
          </cell>
          <cell r="Y2476">
            <v>533.59999999998399</v>
          </cell>
        </row>
        <row r="2477">
          <cell r="U2477">
            <v>4921</v>
          </cell>
          <cell r="Y2477">
            <v>533.79999999998404</v>
          </cell>
        </row>
        <row r="2478">
          <cell r="U2478">
            <v>4922</v>
          </cell>
          <cell r="Y2478">
            <v>533.99999999998408</v>
          </cell>
        </row>
        <row r="2479">
          <cell r="U2479">
            <v>4923</v>
          </cell>
          <cell r="Y2479">
            <v>534.19999999998413</v>
          </cell>
        </row>
        <row r="2480">
          <cell r="U2480">
            <v>4924</v>
          </cell>
          <cell r="Y2480">
            <v>534.39999999998417</v>
          </cell>
        </row>
        <row r="2481">
          <cell r="U2481">
            <v>4925</v>
          </cell>
          <cell r="Y2481">
            <v>534.59999999998422</v>
          </cell>
        </row>
        <row r="2482">
          <cell r="U2482">
            <v>4926</v>
          </cell>
          <cell r="Y2482">
            <v>534.79999999998427</v>
          </cell>
        </row>
        <row r="2483">
          <cell r="U2483">
            <v>4927</v>
          </cell>
          <cell r="Y2483">
            <v>534.99999999998431</v>
          </cell>
        </row>
        <row r="2484">
          <cell r="U2484">
            <v>4928</v>
          </cell>
          <cell r="Y2484">
            <v>535.19999999998436</v>
          </cell>
        </row>
        <row r="2485">
          <cell r="U2485">
            <v>4929</v>
          </cell>
          <cell r="Y2485">
            <v>535.3999999999844</v>
          </cell>
        </row>
        <row r="2486">
          <cell r="U2486">
            <v>4930</v>
          </cell>
          <cell r="Y2486">
            <v>535.59999999998445</v>
          </cell>
        </row>
        <row r="2487">
          <cell r="U2487">
            <v>4931</v>
          </cell>
          <cell r="Y2487">
            <v>535.79999999998449</v>
          </cell>
        </row>
        <row r="2488">
          <cell r="U2488">
            <v>4932</v>
          </cell>
          <cell r="Y2488">
            <v>535.99999999998454</v>
          </cell>
        </row>
        <row r="2489">
          <cell r="U2489">
            <v>4933</v>
          </cell>
          <cell r="Y2489">
            <v>536.19999999998458</v>
          </cell>
        </row>
        <row r="2490">
          <cell r="U2490">
            <v>4934</v>
          </cell>
          <cell r="Y2490">
            <v>536.39999999998463</v>
          </cell>
        </row>
        <row r="2491">
          <cell r="U2491">
            <v>4935</v>
          </cell>
          <cell r="Y2491">
            <v>536.59999999998468</v>
          </cell>
        </row>
        <row r="2492">
          <cell r="U2492">
            <v>4936</v>
          </cell>
          <cell r="Y2492">
            <v>536.79999999998472</v>
          </cell>
        </row>
        <row r="2493">
          <cell r="U2493">
            <v>4937</v>
          </cell>
          <cell r="Y2493">
            <v>536.99999999998477</v>
          </cell>
        </row>
        <row r="2494">
          <cell r="U2494">
            <v>4938</v>
          </cell>
          <cell r="Y2494">
            <v>537.19999999998481</v>
          </cell>
        </row>
        <row r="2495">
          <cell r="U2495">
            <v>4939</v>
          </cell>
          <cell r="Y2495">
            <v>537.39999999998486</v>
          </cell>
        </row>
        <row r="2496">
          <cell r="U2496">
            <v>4940</v>
          </cell>
          <cell r="Y2496">
            <v>537.5999999999849</v>
          </cell>
        </row>
        <row r="2497">
          <cell r="U2497">
            <v>4941</v>
          </cell>
          <cell r="Y2497">
            <v>537.79999999998495</v>
          </cell>
        </row>
        <row r="2498">
          <cell r="U2498">
            <v>4942</v>
          </cell>
          <cell r="Y2498">
            <v>537.99999999998499</v>
          </cell>
        </row>
        <row r="2499">
          <cell r="U2499">
            <v>4943</v>
          </cell>
          <cell r="Y2499">
            <v>538.19999999998504</v>
          </cell>
        </row>
        <row r="2500">
          <cell r="U2500">
            <v>4944</v>
          </cell>
          <cell r="Y2500">
            <v>538.39999999998508</v>
          </cell>
        </row>
        <row r="2501">
          <cell r="U2501">
            <v>4945</v>
          </cell>
          <cell r="Y2501">
            <v>538.59999999998513</v>
          </cell>
        </row>
        <row r="2502">
          <cell r="U2502">
            <v>4946</v>
          </cell>
          <cell r="Y2502">
            <v>538.79999999998518</v>
          </cell>
        </row>
        <row r="2503">
          <cell r="U2503">
            <v>4947</v>
          </cell>
          <cell r="Y2503">
            <v>538.99999999998522</v>
          </cell>
        </row>
        <row r="2504">
          <cell r="U2504">
            <v>4948</v>
          </cell>
          <cell r="Y2504">
            <v>539.19999999998527</v>
          </cell>
        </row>
        <row r="2505">
          <cell r="U2505">
            <v>4949</v>
          </cell>
          <cell r="Y2505">
            <v>539.39999999998531</v>
          </cell>
        </row>
        <row r="2506">
          <cell r="U2506">
            <v>4950</v>
          </cell>
          <cell r="Y2506">
            <v>539.59999999998536</v>
          </cell>
        </row>
        <row r="2507">
          <cell r="U2507">
            <v>4951</v>
          </cell>
          <cell r="Y2507">
            <v>539.7999999999854</v>
          </cell>
        </row>
        <row r="2508">
          <cell r="U2508">
            <v>4952</v>
          </cell>
          <cell r="Y2508">
            <v>539.99999999998545</v>
          </cell>
        </row>
        <row r="2509">
          <cell r="U2509">
            <v>4953</v>
          </cell>
          <cell r="Y2509">
            <v>540.19999999998549</v>
          </cell>
        </row>
        <row r="2510">
          <cell r="U2510">
            <v>4954</v>
          </cell>
          <cell r="Y2510">
            <v>540.39999999998554</v>
          </cell>
        </row>
        <row r="2511">
          <cell r="U2511">
            <v>4955</v>
          </cell>
          <cell r="Y2511">
            <v>540.59999999998558</v>
          </cell>
        </row>
        <row r="2512">
          <cell r="U2512">
            <v>4956</v>
          </cell>
          <cell r="Y2512">
            <v>540.79999999998563</v>
          </cell>
        </row>
        <row r="2513">
          <cell r="U2513">
            <v>4957</v>
          </cell>
          <cell r="Y2513">
            <v>540.99999999998568</v>
          </cell>
        </row>
        <row r="2514">
          <cell r="U2514">
            <v>4958</v>
          </cell>
          <cell r="Y2514">
            <v>541.19999999998572</v>
          </cell>
        </row>
        <row r="2515">
          <cell r="U2515">
            <v>4959</v>
          </cell>
          <cell r="Y2515">
            <v>541.39999999998577</v>
          </cell>
        </row>
        <row r="2516">
          <cell r="U2516">
            <v>4960</v>
          </cell>
          <cell r="Y2516">
            <v>541.59999999998581</v>
          </cell>
        </row>
        <row r="2517">
          <cell r="U2517">
            <v>5001</v>
          </cell>
          <cell r="Y2517">
            <v>541.79999999998586</v>
          </cell>
        </row>
        <row r="2518">
          <cell r="U2518">
            <v>5002</v>
          </cell>
          <cell r="Y2518">
            <v>541.9999999999859</v>
          </cell>
        </row>
        <row r="2519">
          <cell r="U2519">
            <v>5003</v>
          </cell>
          <cell r="Y2519">
            <v>542.19999999998595</v>
          </cell>
        </row>
        <row r="2520">
          <cell r="U2520">
            <v>5004</v>
          </cell>
          <cell r="Y2520">
            <v>542.39999999998599</v>
          </cell>
        </row>
        <row r="2521">
          <cell r="U2521">
            <v>5005</v>
          </cell>
          <cell r="Y2521">
            <v>542.59999999998604</v>
          </cell>
        </row>
        <row r="2522">
          <cell r="U2522">
            <v>5006</v>
          </cell>
          <cell r="Y2522">
            <v>542.79999999998608</v>
          </cell>
        </row>
        <row r="2523">
          <cell r="U2523">
            <v>5007</v>
          </cell>
          <cell r="Y2523">
            <v>542.99999999998613</v>
          </cell>
        </row>
        <row r="2524">
          <cell r="U2524">
            <v>5008</v>
          </cell>
          <cell r="Y2524">
            <v>543.19999999998618</v>
          </cell>
        </row>
        <row r="2525">
          <cell r="U2525">
            <v>5009</v>
          </cell>
          <cell r="Y2525">
            <v>543.39999999998622</v>
          </cell>
        </row>
        <row r="2526">
          <cell r="U2526">
            <v>5010</v>
          </cell>
          <cell r="Y2526">
            <v>543.59999999998627</v>
          </cell>
        </row>
        <row r="2527">
          <cell r="U2527">
            <v>5011</v>
          </cell>
          <cell r="Y2527">
            <v>543.79999999998631</v>
          </cell>
        </row>
        <row r="2528">
          <cell r="U2528">
            <v>5012</v>
          </cell>
          <cell r="Y2528">
            <v>543.99999999998636</v>
          </cell>
        </row>
        <row r="2529">
          <cell r="U2529">
            <v>5013</v>
          </cell>
          <cell r="Y2529">
            <v>544.1999999999864</v>
          </cell>
        </row>
        <row r="2530">
          <cell r="U2530">
            <v>5014</v>
          </cell>
          <cell r="Y2530">
            <v>544.39999999998645</v>
          </cell>
        </row>
        <row r="2531">
          <cell r="U2531">
            <v>5015</v>
          </cell>
          <cell r="Y2531">
            <v>544.59999999998649</v>
          </cell>
        </row>
        <row r="2532">
          <cell r="U2532">
            <v>5016</v>
          </cell>
          <cell r="Y2532">
            <v>544.79999999998654</v>
          </cell>
        </row>
        <row r="2533">
          <cell r="U2533">
            <v>5017</v>
          </cell>
          <cell r="Y2533">
            <v>544.99999999998658</v>
          </cell>
        </row>
        <row r="2534">
          <cell r="U2534">
            <v>5018</v>
          </cell>
          <cell r="Y2534">
            <v>545.19999999998663</v>
          </cell>
        </row>
        <row r="2535">
          <cell r="U2535">
            <v>5019</v>
          </cell>
          <cell r="Y2535">
            <v>545.39999999998668</v>
          </cell>
        </row>
        <row r="2536">
          <cell r="U2536">
            <v>5020</v>
          </cell>
          <cell r="Y2536">
            <v>545.59999999998672</v>
          </cell>
        </row>
        <row r="2537">
          <cell r="U2537">
            <v>5021</v>
          </cell>
          <cell r="Y2537">
            <v>545.79999999998677</v>
          </cell>
        </row>
        <row r="2538">
          <cell r="U2538">
            <v>5022</v>
          </cell>
          <cell r="Y2538">
            <v>545.99999999998681</v>
          </cell>
        </row>
        <row r="2539">
          <cell r="U2539">
            <v>5023</v>
          </cell>
          <cell r="Y2539">
            <v>546.19999999998686</v>
          </cell>
        </row>
        <row r="2540">
          <cell r="U2540">
            <v>5024</v>
          </cell>
          <cell r="Y2540">
            <v>546.3999999999869</v>
          </cell>
        </row>
        <row r="2541">
          <cell r="U2541">
            <v>5025</v>
          </cell>
          <cell r="Y2541">
            <v>546.59999999998695</v>
          </cell>
        </row>
        <row r="2542">
          <cell r="U2542">
            <v>5026</v>
          </cell>
          <cell r="Y2542">
            <v>546.79999999998699</v>
          </cell>
        </row>
        <row r="2543">
          <cell r="U2543">
            <v>5027</v>
          </cell>
          <cell r="Y2543">
            <v>546.99999999998704</v>
          </cell>
        </row>
        <row r="2544">
          <cell r="U2544">
            <v>5028</v>
          </cell>
          <cell r="Y2544">
            <v>547.19999999998709</v>
          </cell>
        </row>
        <row r="2545">
          <cell r="U2545">
            <v>5029</v>
          </cell>
          <cell r="Y2545">
            <v>547.39999999998713</v>
          </cell>
        </row>
        <row r="2546">
          <cell r="U2546">
            <v>5030</v>
          </cell>
          <cell r="Y2546">
            <v>547.59999999998718</v>
          </cell>
        </row>
        <row r="2547">
          <cell r="U2547">
            <v>5031</v>
          </cell>
          <cell r="Y2547">
            <v>547.79999999998722</v>
          </cell>
        </row>
        <row r="2548">
          <cell r="U2548">
            <v>5032</v>
          </cell>
          <cell r="Y2548">
            <v>547.99999999998727</v>
          </cell>
        </row>
        <row r="2549">
          <cell r="U2549">
            <v>5033</v>
          </cell>
          <cell r="Y2549">
            <v>548.19999999998731</v>
          </cell>
        </row>
        <row r="2550">
          <cell r="U2550">
            <v>5034</v>
          </cell>
          <cell r="Y2550">
            <v>548.39999999998736</v>
          </cell>
        </row>
        <row r="2551">
          <cell r="U2551">
            <v>5035</v>
          </cell>
          <cell r="Y2551">
            <v>548.5999999999874</v>
          </cell>
        </row>
        <row r="2552">
          <cell r="U2552">
            <v>5036</v>
          </cell>
          <cell r="Y2552">
            <v>548.79999999998745</v>
          </cell>
        </row>
        <row r="2553">
          <cell r="U2553">
            <v>5037</v>
          </cell>
          <cell r="Y2553">
            <v>548.99999999998749</v>
          </cell>
        </row>
        <row r="2554">
          <cell r="U2554">
            <v>5038</v>
          </cell>
          <cell r="Y2554">
            <v>549.19999999998754</v>
          </cell>
        </row>
        <row r="2555">
          <cell r="U2555">
            <v>5039</v>
          </cell>
          <cell r="Y2555">
            <v>549.39999999998759</v>
          </cell>
        </row>
        <row r="2556">
          <cell r="U2556">
            <v>5040</v>
          </cell>
          <cell r="Y2556">
            <v>549.59999999998763</v>
          </cell>
        </row>
        <row r="2557">
          <cell r="U2557">
            <v>5041</v>
          </cell>
          <cell r="Y2557">
            <v>549.79999999998768</v>
          </cell>
        </row>
        <row r="2558">
          <cell r="U2558">
            <v>5042</v>
          </cell>
          <cell r="Y2558">
            <v>549.99999999998772</v>
          </cell>
        </row>
        <row r="2559">
          <cell r="U2559">
            <v>5043</v>
          </cell>
          <cell r="Y2559">
            <v>550.19999999998777</v>
          </cell>
        </row>
        <row r="2560">
          <cell r="U2560">
            <v>5044</v>
          </cell>
          <cell r="Y2560">
            <v>550.39999999998781</v>
          </cell>
        </row>
        <row r="2561">
          <cell r="U2561">
            <v>5045</v>
          </cell>
          <cell r="Y2561">
            <v>550.59999999998786</v>
          </cell>
        </row>
        <row r="2562">
          <cell r="U2562">
            <v>5046</v>
          </cell>
          <cell r="Y2562">
            <v>550.7999999999879</v>
          </cell>
        </row>
        <row r="2563">
          <cell r="U2563">
            <v>5047</v>
          </cell>
          <cell r="Y2563">
            <v>550.99999999998795</v>
          </cell>
        </row>
        <row r="2564">
          <cell r="U2564">
            <v>5048</v>
          </cell>
          <cell r="Y2564">
            <v>551.19999999998799</v>
          </cell>
        </row>
        <row r="2565">
          <cell r="U2565">
            <v>5049</v>
          </cell>
          <cell r="Y2565">
            <v>551.39999999998804</v>
          </cell>
        </row>
        <row r="2566">
          <cell r="U2566">
            <v>5050</v>
          </cell>
          <cell r="Y2566">
            <v>551.59999999998809</v>
          </cell>
        </row>
        <row r="2567">
          <cell r="U2567">
            <v>5051</v>
          </cell>
          <cell r="Y2567">
            <v>551.79999999998813</v>
          </cell>
        </row>
        <row r="2568">
          <cell r="U2568">
            <v>5052</v>
          </cell>
          <cell r="Y2568">
            <v>551.99999999998818</v>
          </cell>
        </row>
        <row r="2569">
          <cell r="U2569">
            <v>5053</v>
          </cell>
          <cell r="Y2569">
            <v>552.19999999998822</v>
          </cell>
        </row>
        <row r="2570">
          <cell r="U2570">
            <v>5054</v>
          </cell>
          <cell r="Y2570">
            <v>552.39999999998827</v>
          </cell>
        </row>
        <row r="2571">
          <cell r="U2571">
            <v>5055</v>
          </cell>
          <cell r="Y2571">
            <v>552.59999999998831</v>
          </cell>
        </row>
        <row r="2572">
          <cell r="U2572">
            <v>5056</v>
          </cell>
          <cell r="Y2572">
            <v>552.79999999998836</v>
          </cell>
        </row>
        <row r="2573">
          <cell r="U2573">
            <v>5057</v>
          </cell>
          <cell r="Y2573">
            <v>552.9999999999884</v>
          </cell>
        </row>
        <row r="2574">
          <cell r="U2574">
            <v>5058</v>
          </cell>
          <cell r="Y2574">
            <v>553.19999999998845</v>
          </cell>
        </row>
        <row r="2575">
          <cell r="U2575">
            <v>5059</v>
          </cell>
          <cell r="Y2575">
            <v>553.39999999998849</v>
          </cell>
        </row>
        <row r="2576">
          <cell r="U2576">
            <v>5060</v>
          </cell>
          <cell r="Y2576">
            <v>553.59999999998854</v>
          </cell>
        </row>
        <row r="2577">
          <cell r="U2577">
            <v>5101</v>
          </cell>
          <cell r="Y2577">
            <v>553.79999999998859</v>
          </cell>
        </row>
        <row r="2578">
          <cell r="U2578">
            <v>5102</v>
          </cell>
          <cell r="Y2578">
            <v>553.99999999998863</v>
          </cell>
        </row>
        <row r="2579">
          <cell r="U2579">
            <v>5103</v>
          </cell>
          <cell r="Y2579">
            <v>554.19999999998868</v>
          </cell>
        </row>
        <row r="2580">
          <cell r="U2580">
            <v>5104</v>
          </cell>
          <cell r="Y2580">
            <v>554.39999999998872</v>
          </cell>
        </row>
        <row r="2581">
          <cell r="U2581">
            <v>5105</v>
          </cell>
          <cell r="Y2581">
            <v>554.59999999998877</v>
          </cell>
        </row>
        <row r="2582">
          <cell r="U2582">
            <v>5106</v>
          </cell>
          <cell r="Y2582">
            <v>554.79999999998881</v>
          </cell>
        </row>
        <row r="2583">
          <cell r="U2583">
            <v>5107</v>
          </cell>
          <cell r="Y2583">
            <v>554.99999999998886</v>
          </cell>
        </row>
        <row r="2584">
          <cell r="U2584">
            <v>5108</v>
          </cell>
          <cell r="Y2584">
            <v>555.1999999999889</v>
          </cell>
        </row>
        <row r="2585">
          <cell r="U2585">
            <v>5109</v>
          </cell>
          <cell r="Y2585">
            <v>555.39999999998895</v>
          </cell>
        </row>
        <row r="2586">
          <cell r="U2586">
            <v>5110</v>
          </cell>
          <cell r="Y2586">
            <v>555.599999999989</v>
          </cell>
        </row>
        <row r="2587">
          <cell r="U2587">
            <v>5111</v>
          </cell>
          <cell r="Y2587">
            <v>555.79999999998904</v>
          </cell>
        </row>
        <row r="2588">
          <cell r="U2588">
            <v>5112</v>
          </cell>
          <cell r="Y2588">
            <v>555.99999999998909</v>
          </cell>
        </row>
        <row r="2589">
          <cell r="U2589">
            <v>5113</v>
          </cell>
          <cell r="Y2589">
            <v>556.19999999998913</v>
          </cell>
        </row>
        <row r="2590">
          <cell r="U2590">
            <v>5114</v>
          </cell>
          <cell r="Y2590">
            <v>556.39999999998918</v>
          </cell>
        </row>
        <row r="2591">
          <cell r="U2591">
            <v>5115</v>
          </cell>
          <cell r="Y2591">
            <v>556.59999999998922</v>
          </cell>
        </row>
        <row r="2592">
          <cell r="U2592">
            <v>5116</v>
          </cell>
          <cell r="Y2592">
            <v>556.79999999998927</v>
          </cell>
        </row>
        <row r="2593">
          <cell r="U2593">
            <v>5117</v>
          </cell>
          <cell r="Y2593">
            <v>556.99999999998931</v>
          </cell>
        </row>
        <row r="2594">
          <cell r="U2594">
            <v>5118</v>
          </cell>
          <cell r="Y2594">
            <v>557.19999999998936</v>
          </cell>
        </row>
        <row r="2595">
          <cell r="U2595">
            <v>5119</v>
          </cell>
          <cell r="Y2595">
            <v>557.3999999999894</v>
          </cell>
        </row>
        <row r="2596">
          <cell r="U2596">
            <v>5120</v>
          </cell>
          <cell r="Y2596">
            <v>557.59999999998945</v>
          </cell>
        </row>
        <row r="2597">
          <cell r="U2597">
            <v>5121</v>
          </cell>
          <cell r="Y2597">
            <v>557.7999999999895</v>
          </cell>
        </row>
        <row r="2598">
          <cell r="U2598">
            <v>5122</v>
          </cell>
          <cell r="Y2598">
            <v>557.99999999998954</v>
          </cell>
        </row>
        <row r="2599">
          <cell r="U2599">
            <v>5123</v>
          </cell>
          <cell r="Y2599">
            <v>558.19999999998959</v>
          </cell>
        </row>
        <row r="2600">
          <cell r="U2600">
            <v>5124</v>
          </cell>
          <cell r="Y2600">
            <v>558.39999999998963</v>
          </cell>
        </row>
        <row r="2601">
          <cell r="U2601">
            <v>5125</v>
          </cell>
          <cell r="Y2601">
            <v>558.59999999998968</v>
          </cell>
        </row>
        <row r="2602">
          <cell r="U2602">
            <v>5126</v>
          </cell>
          <cell r="Y2602">
            <v>558.79999999998972</v>
          </cell>
        </row>
        <row r="2603">
          <cell r="U2603">
            <v>5127</v>
          </cell>
          <cell r="Y2603">
            <v>558.99999999998977</v>
          </cell>
        </row>
        <row r="2604">
          <cell r="U2604">
            <v>5128</v>
          </cell>
          <cell r="Y2604">
            <v>559.19999999998981</v>
          </cell>
        </row>
        <row r="2605">
          <cell r="U2605">
            <v>5129</v>
          </cell>
          <cell r="Y2605">
            <v>559.39999999998986</v>
          </cell>
        </row>
        <row r="2606">
          <cell r="U2606">
            <v>5130</v>
          </cell>
          <cell r="Y2606">
            <v>559.5999999999899</v>
          </cell>
        </row>
        <row r="2607">
          <cell r="U2607">
            <v>5131</v>
          </cell>
          <cell r="Y2607">
            <v>559.79999999998995</v>
          </cell>
        </row>
        <row r="2608">
          <cell r="U2608">
            <v>5132</v>
          </cell>
          <cell r="Y2608">
            <v>559.99999999999</v>
          </cell>
        </row>
        <row r="2609">
          <cell r="U2609">
            <v>5133</v>
          </cell>
          <cell r="Y2609">
            <v>560.19999999999004</v>
          </cell>
        </row>
        <row r="2610">
          <cell r="U2610">
            <v>5134</v>
          </cell>
          <cell r="Y2610">
            <v>560.39999999999009</v>
          </cell>
        </row>
        <row r="2611">
          <cell r="U2611">
            <v>5135</v>
          </cell>
          <cell r="Y2611">
            <v>560.59999999999013</v>
          </cell>
        </row>
        <row r="2612">
          <cell r="U2612">
            <v>5136</v>
          </cell>
          <cell r="Y2612">
            <v>560.79999999999018</v>
          </cell>
        </row>
        <row r="2613">
          <cell r="U2613">
            <v>5137</v>
          </cell>
          <cell r="Y2613">
            <v>560.99999999999022</v>
          </cell>
        </row>
        <row r="2614">
          <cell r="U2614">
            <v>5138</v>
          </cell>
          <cell r="Y2614">
            <v>561.19999999999027</v>
          </cell>
        </row>
        <row r="2615">
          <cell r="U2615">
            <v>5139</v>
          </cell>
          <cell r="Y2615">
            <v>561.39999999999031</v>
          </cell>
        </row>
        <row r="2616">
          <cell r="U2616">
            <v>5140</v>
          </cell>
          <cell r="Y2616">
            <v>561.59999999999036</v>
          </cell>
        </row>
        <row r="2617">
          <cell r="U2617">
            <v>5141</v>
          </cell>
          <cell r="Y2617">
            <v>561.7999999999904</v>
          </cell>
        </row>
        <row r="2618">
          <cell r="U2618">
            <v>5142</v>
          </cell>
          <cell r="Y2618">
            <v>561.99999999999045</v>
          </cell>
        </row>
        <row r="2619">
          <cell r="U2619">
            <v>5143</v>
          </cell>
          <cell r="Y2619">
            <v>562.1999999999905</v>
          </cell>
        </row>
        <row r="2620">
          <cell r="U2620">
            <v>5144</v>
          </cell>
          <cell r="Y2620">
            <v>562.39999999999054</v>
          </cell>
        </row>
        <row r="2621">
          <cell r="U2621">
            <v>5145</v>
          </cell>
          <cell r="Y2621">
            <v>562.59999999999059</v>
          </cell>
        </row>
        <row r="2622">
          <cell r="U2622">
            <v>5146</v>
          </cell>
          <cell r="Y2622">
            <v>562.79999999999063</v>
          </cell>
        </row>
        <row r="2623">
          <cell r="U2623">
            <v>5147</v>
          </cell>
          <cell r="Y2623">
            <v>562.99999999999068</v>
          </cell>
        </row>
        <row r="2624">
          <cell r="U2624">
            <v>5148</v>
          </cell>
          <cell r="Y2624">
            <v>563.19999999999072</v>
          </cell>
        </row>
        <row r="2625">
          <cell r="U2625">
            <v>5149</v>
          </cell>
          <cell r="Y2625">
            <v>563.39999999999077</v>
          </cell>
        </row>
        <row r="2626">
          <cell r="U2626">
            <v>5150</v>
          </cell>
          <cell r="Y2626">
            <v>563.59999999999081</v>
          </cell>
        </row>
        <row r="2627">
          <cell r="U2627">
            <v>5151</v>
          </cell>
          <cell r="Y2627">
            <v>563.79999999999086</v>
          </cell>
        </row>
        <row r="2628">
          <cell r="U2628">
            <v>5152</v>
          </cell>
          <cell r="Y2628">
            <v>563.99999999999091</v>
          </cell>
        </row>
        <row r="2629">
          <cell r="U2629">
            <v>5153</v>
          </cell>
          <cell r="Y2629">
            <v>564.19999999999095</v>
          </cell>
        </row>
        <row r="2630">
          <cell r="U2630">
            <v>5154</v>
          </cell>
          <cell r="Y2630">
            <v>564.399999999991</v>
          </cell>
        </row>
        <row r="2631">
          <cell r="U2631">
            <v>5155</v>
          </cell>
          <cell r="Y2631">
            <v>564.59999999999104</v>
          </cell>
        </row>
        <row r="2632">
          <cell r="U2632">
            <v>5156</v>
          </cell>
          <cell r="Y2632">
            <v>564.79999999999109</v>
          </cell>
        </row>
        <row r="2633">
          <cell r="U2633">
            <v>5157</v>
          </cell>
          <cell r="Y2633">
            <v>564.99999999999113</v>
          </cell>
        </row>
        <row r="2634">
          <cell r="U2634">
            <v>5158</v>
          </cell>
          <cell r="Y2634">
            <v>565.19999999999118</v>
          </cell>
        </row>
        <row r="2635">
          <cell r="U2635">
            <v>5159</v>
          </cell>
          <cell r="Y2635">
            <v>565.39999999999122</v>
          </cell>
        </row>
        <row r="2636">
          <cell r="U2636">
            <v>5160</v>
          </cell>
          <cell r="Y2636">
            <v>565.59999999999127</v>
          </cell>
        </row>
        <row r="2637">
          <cell r="U2637">
            <v>5201</v>
          </cell>
          <cell r="Y2637">
            <v>565.79999999999131</v>
          </cell>
        </row>
        <row r="2638">
          <cell r="U2638">
            <v>5202</v>
          </cell>
          <cell r="Y2638">
            <v>565.99999999999136</v>
          </cell>
        </row>
        <row r="2639">
          <cell r="U2639">
            <v>5203</v>
          </cell>
          <cell r="Y2639">
            <v>566.19999999999141</v>
          </cell>
        </row>
        <row r="2640">
          <cell r="U2640">
            <v>5204</v>
          </cell>
          <cell r="Y2640">
            <v>566.39999999999145</v>
          </cell>
        </row>
        <row r="2641">
          <cell r="U2641">
            <v>5205</v>
          </cell>
          <cell r="Y2641">
            <v>566.5999999999915</v>
          </cell>
        </row>
        <row r="2642">
          <cell r="U2642">
            <v>5206</v>
          </cell>
          <cell r="Y2642">
            <v>566.79999999999154</v>
          </cell>
        </row>
        <row r="2643">
          <cell r="U2643">
            <v>5207</v>
          </cell>
          <cell r="Y2643">
            <v>566.99999999999159</v>
          </cell>
        </row>
        <row r="2644">
          <cell r="U2644">
            <v>5208</v>
          </cell>
          <cell r="Y2644">
            <v>567.19999999999163</v>
          </cell>
        </row>
        <row r="2645">
          <cell r="U2645">
            <v>5209</v>
          </cell>
          <cell r="Y2645">
            <v>567.39999999999168</v>
          </cell>
        </row>
        <row r="2646">
          <cell r="U2646">
            <v>5210</v>
          </cell>
          <cell r="Y2646">
            <v>567.59999999999172</v>
          </cell>
        </row>
        <row r="2647">
          <cell r="U2647">
            <v>5211</v>
          </cell>
          <cell r="Y2647">
            <v>567.79999999999177</v>
          </cell>
        </row>
        <row r="2648">
          <cell r="U2648">
            <v>5212</v>
          </cell>
          <cell r="Y2648">
            <v>567.99999999999181</v>
          </cell>
        </row>
        <row r="2649">
          <cell r="U2649">
            <v>5213</v>
          </cell>
          <cell r="Y2649">
            <v>568.19999999999186</v>
          </cell>
        </row>
        <row r="2650">
          <cell r="U2650">
            <v>5214</v>
          </cell>
          <cell r="Y2650">
            <v>568.39999999999191</v>
          </cell>
        </row>
        <row r="2651">
          <cell r="U2651">
            <v>5215</v>
          </cell>
          <cell r="Y2651">
            <v>568.59999999999195</v>
          </cell>
        </row>
        <row r="2652">
          <cell r="U2652">
            <v>5216</v>
          </cell>
          <cell r="Y2652">
            <v>568.799999999992</v>
          </cell>
        </row>
        <row r="2653">
          <cell r="U2653">
            <v>5217</v>
          </cell>
          <cell r="Y2653">
            <v>568.99999999999204</v>
          </cell>
        </row>
        <row r="2654">
          <cell r="U2654">
            <v>5218</v>
          </cell>
          <cell r="Y2654">
            <v>569.19999999999209</v>
          </cell>
        </row>
        <row r="2655">
          <cell r="U2655">
            <v>5219</v>
          </cell>
          <cell r="Y2655">
            <v>569.39999999999213</v>
          </cell>
        </row>
        <row r="2656">
          <cell r="U2656">
            <v>5220</v>
          </cell>
          <cell r="Y2656">
            <v>569.59999999999218</v>
          </cell>
        </row>
        <row r="2657">
          <cell r="U2657">
            <v>5221</v>
          </cell>
          <cell r="Y2657">
            <v>569.79999999999222</v>
          </cell>
        </row>
        <row r="2658">
          <cell r="U2658">
            <v>5222</v>
          </cell>
          <cell r="Y2658">
            <v>569.99999999999227</v>
          </cell>
        </row>
        <row r="2659">
          <cell r="U2659">
            <v>5223</v>
          </cell>
          <cell r="Y2659">
            <v>570.19999999999231</v>
          </cell>
        </row>
        <row r="2660">
          <cell r="U2660">
            <v>5224</v>
          </cell>
          <cell r="Y2660">
            <v>570.39999999999236</v>
          </cell>
        </row>
        <row r="2661">
          <cell r="U2661">
            <v>5225</v>
          </cell>
          <cell r="Y2661">
            <v>570.59999999999241</v>
          </cell>
        </row>
        <row r="2662">
          <cell r="U2662">
            <v>5226</v>
          </cell>
          <cell r="Y2662">
            <v>570.79999999999245</v>
          </cell>
        </row>
        <row r="2663">
          <cell r="U2663">
            <v>5227</v>
          </cell>
          <cell r="Y2663">
            <v>570.9999999999925</v>
          </cell>
        </row>
        <row r="2664">
          <cell r="U2664">
            <v>5228</v>
          </cell>
          <cell r="Y2664">
            <v>571.19999999999254</v>
          </cell>
        </row>
        <row r="2665">
          <cell r="U2665">
            <v>5229</v>
          </cell>
          <cell r="Y2665">
            <v>571.39999999999259</v>
          </cell>
        </row>
        <row r="2666">
          <cell r="U2666">
            <v>5230</v>
          </cell>
          <cell r="Y2666">
            <v>571.59999999999263</v>
          </cell>
        </row>
        <row r="2667">
          <cell r="U2667">
            <v>5231</v>
          </cell>
          <cell r="Y2667">
            <v>571.79999999999268</v>
          </cell>
        </row>
        <row r="2668">
          <cell r="U2668">
            <v>5232</v>
          </cell>
          <cell r="Y2668">
            <v>571.99999999999272</v>
          </cell>
        </row>
        <row r="2669">
          <cell r="U2669">
            <v>5233</v>
          </cell>
          <cell r="Y2669">
            <v>572.19999999999277</v>
          </cell>
        </row>
        <row r="2670">
          <cell r="U2670">
            <v>5234</v>
          </cell>
          <cell r="Y2670">
            <v>572.39999999999281</v>
          </cell>
        </row>
        <row r="2671">
          <cell r="U2671">
            <v>5235</v>
          </cell>
          <cell r="Y2671">
            <v>572.59999999999286</v>
          </cell>
        </row>
        <row r="2672">
          <cell r="U2672">
            <v>5236</v>
          </cell>
          <cell r="Y2672">
            <v>572.79999999999291</v>
          </cell>
        </row>
        <row r="2673">
          <cell r="U2673">
            <v>5237</v>
          </cell>
          <cell r="Y2673">
            <v>572.99999999999295</v>
          </cell>
        </row>
        <row r="2674">
          <cell r="U2674">
            <v>5238</v>
          </cell>
          <cell r="Y2674">
            <v>573.199999999993</v>
          </cell>
        </row>
        <row r="2675">
          <cell r="U2675">
            <v>5239</v>
          </cell>
          <cell r="Y2675">
            <v>573.39999999999304</v>
          </cell>
        </row>
        <row r="2676">
          <cell r="U2676">
            <v>5240</v>
          </cell>
          <cell r="Y2676">
            <v>573.59999999999309</v>
          </cell>
        </row>
        <row r="2677">
          <cell r="U2677">
            <v>5241</v>
          </cell>
          <cell r="Y2677">
            <v>573.79999999999313</v>
          </cell>
        </row>
        <row r="2678">
          <cell r="U2678">
            <v>5242</v>
          </cell>
          <cell r="Y2678">
            <v>573.99999999999318</v>
          </cell>
        </row>
        <row r="2679">
          <cell r="U2679">
            <v>5243</v>
          </cell>
          <cell r="Y2679">
            <v>574.19999999999322</v>
          </cell>
        </row>
        <row r="2680">
          <cell r="U2680">
            <v>5244</v>
          </cell>
          <cell r="Y2680">
            <v>574.39999999999327</v>
          </cell>
        </row>
        <row r="2681">
          <cell r="U2681">
            <v>5245</v>
          </cell>
          <cell r="Y2681">
            <v>574.59999999999332</v>
          </cell>
        </row>
        <row r="2682">
          <cell r="U2682">
            <v>5246</v>
          </cell>
          <cell r="Y2682">
            <v>574.79999999999336</v>
          </cell>
        </row>
        <row r="2683">
          <cell r="U2683">
            <v>5247</v>
          </cell>
          <cell r="Y2683">
            <v>574.99999999999341</v>
          </cell>
        </row>
        <row r="2684">
          <cell r="U2684">
            <v>5248</v>
          </cell>
          <cell r="Y2684">
            <v>575.19999999999345</v>
          </cell>
        </row>
        <row r="2685">
          <cell r="U2685">
            <v>5249</v>
          </cell>
          <cell r="Y2685">
            <v>575.3999999999935</v>
          </cell>
        </row>
        <row r="2686">
          <cell r="U2686">
            <v>5250</v>
          </cell>
          <cell r="Y2686">
            <v>575.59999999999354</v>
          </cell>
        </row>
        <row r="2687">
          <cell r="U2687">
            <v>5251</v>
          </cell>
          <cell r="Y2687">
            <v>575.79999999999359</v>
          </cell>
        </row>
        <row r="2688">
          <cell r="U2688">
            <v>5252</v>
          </cell>
          <cell r="Y2688">
            <v>575.99999999999363</v>
          </cell>
        </row>
        <row r="2689">
          <cell r="U2689">
            <v>5253</v>
          </cell>
          <cell r="Y2689">
            <v>576.19999999999368</v>
          </cell>
        </row>
        <row r="2690">
          <cell r="U2690">
            <v>5254</v>
          </cell>
          <cell r="Y2690">
            <v>576.39999999999372</v>
          </cell>
        </row>
        <row r="2691">
          <cell r="U2691">
            <v>5255</v>
          </cell>
          <cell r="Y2691">
            <v>576.59999999999377</v>
          </cell>
        </row>
        <row r="2692">
          <cell r="U2692">
            <v>5256</v>
          </cell>
          <cell r="Y2692">
            <v>576.79999999999382</v>
          </cell>
        </row>
        <row r="2693">
          <cell r="U2693">
            <v>5257</v>
          </cell>
          <cell r="Y2693">
            <v>576.99999999999386</v>
          </cell>
        </row>
        <row r="2694">
          <cell r="U2694">
            <v>5258</v>
          </cell>
          <cell r="Y2694">
            <v>577.19999999999391</v>
          </cell>
        </row>
        <row r="2695">
          <cell r="U2695">
            <v>5259</v>
          </cell>
          <cell r="Y2695">
            <v>577.39999999999395</v>
          </cell>
        </row>
        <row r="2696">
          <cell r="U2696">
            <v>5260</v>
          </cell>
          <cell r="Y2696">
            <v>577.599999999994</v>
          </cell>
        </row>
        <row r="2697">
          <cell r="U2697">
            <v>5301</v>
          </cell>
          <cell r="Y2697">
            <v>577.79999999999404</v>
          </cell>
        </row>
        <row r="2698">
          <cell r="U2698">
            <v>5302</v>
          </cell>
          <cell r="Y2698">
            <v>577.99999999999409</v>
          </cell>
        </row>
        <row r="2699">
          <cell r="U2699">
            <v>5303</v>
          </cell>
          <cell r="Y2699">
            <v>578.19999999999413</v>
          </cell>
        </row>
        <row r="2700">
          <cell r="U2700">
            <v>5304</v>
          </cell>
          <cell r="Y2700">
            <v>578.39999999999418</v>
          </cell>
        </row>
        <row r="2701">
          <cell r="U2701">
            <v>5305</v>
          </cell>
          <cell r="Y2701">
            <v>578.59999999999422</v>
          </cell>
        </row>
        <row r="2702">
          <cell r="U2702">
            <v>5306</v>
          </cell>
          <cell r="Y2702">
            <v>578.79999999999427</v>
          </cell>
        </row>
        <row r="2703">
          <cell r="U2703">
            <v>5307</v>
          </cell>
          <cell r="Y2703">
            <v>578.99999999999432</v>
          </cell>
        </row>
        <row r="2704">
          <cell r="U2704">
            <v>5308</v>
          </cell>
          <cell r="Y2704">
            <v>579.19999999999436</v>
          </cell>
        </row>
        <row r="2705">
          <cell r="U2705">
            <v>5309</v>
          </cell>
          <cell r="Y2705">
            <v>579.39999999999441</v>
          </cell>
        </row>
        <row r="2706">
          <cell r="U2706">
            <v>5310</v>
          </cell>
          <cell r="Y2706">
            <v>579.59999999999445</v>
          </cell>
        </row>
        <row r="2707">
          <cell r="U2707">
            <v>5311</v>
          </cell>
          <cell r="Y2707">
            <v>579.7999999999945</v>
          </cell>
        </row>
        <row r="2708">
          <cell r="U2708">
            <v>5312</v>
          </cell>
          <cell r="Y2708">
            <v>579.99999999999454</v>
          </cell>
        </row>
        <row r="2709">
          <cell r="U2709">
            <v>5313</v>
          </cell>
          <cell r="Y2709">
            <v>580.19999999999459</v>
          </cell>
        </row>
        <row r="2710">
          <cell r="U2710">
            <v>5314</v>
          </cell>
          <cell r="Y2710">
            <v>580.39999999999463</v>
          </cell>
        </row>
        <row r="2711">
          <cell r="U2711">
            <v>5315</v>
          </cell>
          <cell r="Y2711">
            <v>580.59999999999468</v>
          </cell>
        </row>
        <row r="2712">
          <cell r="U2712">
            <v>5316</v>
          </cell>
          <cell r="Y2712">
            <v>580.79999999999472</v>
          </cell>
        </row>
        <row r="2713">
          <cell r="U2713">
            <v>5317</v>
          </cell>
          <cell r="Y2713">
            <v>580.99999999999477</v>
          </cell>
        </row>
        <row r="2714">
          <cell r="U2714">
            <v>5318</v>
          </cell>
          <cell r="Y2714">
            <v>581.19999999999482</v>
          </cell>
        </row>
        <row r="2715">
          <cell r="U2715">
            <v>5319</v>
          </cell>
          <cell r="Y2715">
            <v>581.39999999999486</v>
          </cell>
        </row>
        <row r="2716">
          <cell r="U2716">
            <v>5320</v>
          </cell>
          <cell r="Y2716">
            <v>581.59999999999491</v>
          </cell>
        </row>
        <row r="2717">
          <cell r="U2717">
            <v>5321</v>
          </cell>
          <cell r="Y2717">
            <v>581.79999999999495</v>
          </cell>
        </row>
        <row r="2718">
          <cell r="U2718">
            <v>5322</v>
          </cell>
          <cell r="Y2718">
            <v>581.999999999995</v>
          </cell>
        </row>
        <row r="2719">
          <cell r="U2719">
            <v>5323</v>
          </cell>
          <cell r="Y2719">
            <v>582.19999999999504</v>
          </cell>
        </row>
        <row r="2720">
          <cell r="U2720">
            <v>5324</v>
          </cell>
          <cell r="Y2720">
            <v>582.39999999999509</v>
          </cell>
        </row>
        <row r="2721">
          <cell r="U2721">
            <v>5325</v>
          </cell>
          <cell r="Y2721">
            <v>582.59999999999513</v>
          </cell>
        </row>
        <row r="2722">
          <cell r="U2722">
            <v>5326</v>
          </cell>
          <cell r="Y2722">
            <v>582.79999999999518</v>
          </cell>
        </row>
        <row r="2723">
          <cell r="U2723">
            <v>5327</v>
          </cell>
          <cell r="Y2723">
            <v>582.99999999999523</v>
          </cell>
        </row>
        <row r="2724">
          <cell r="U2724">
            <v>5328</v>
          </cell>
          <cell r="Y2724">
            <v>583.19999999999527</v>
          </cell>
        </row>
        <row r="2725">
          <cell r="U2725">
            <v>5329</v>
          </cell>
          <cell r="Y2725">
            <v>583.39999999999532</v>
          </cell>
        </row>
        <row r="2726">
          <cell r="U2726">
            <v>5330</v>
          </cell>
          <cell r="Y2726">
            <v>583.59999999999536</v>
          </cell>
        </row>
        <row r="2727">
          <cell r="U2727">
            <v>5331</v>
          </cell>
          <cell r="Y2727">
            <v>583.79999999999541</v>
          </cell>
        </row>
        <row r="2728">
          <cell r="U2728">
            <v>5332</v>
          </cell>
          <cell r="Y2728">
            <v>583.99999999999545</v>
          </cell>
        </row>
        <row r="2729">
          <cell r="U2729">
            <v>5333</v>
          </cell>
          <cell r="Y2729">
            <v>584.1999999999955</v>
          </cell>
        </row>
        <row r="2730">
          <cell r="U2730">
            <v>5334</v>
          </cell>
          <cell r="Y2730">
            <v>584.39999999999554</v>
          </cell>
        </row>
        <row r="2731">
          <cell r="U2731">
            <v>5335</v>
          </cell>
          <cell r="Y2731">
            <v>584.59999999999559</v>
          </cell>
        </row>
        <row r="2732">
          <cell r="U2732">
            <v>5336</v>
          </cell>
          <cell r="Y2732">
            <v>584.79999999999563</v>
          </cell>
        </row>
        <row r="2733">
          <cell r="U2733">
            <v>5337</v>
          </cell>
          <cell r="Y2733">
            <v>584.99999999999568</v>
          </cell>
        </row>
        <row r="2734">
          <cell r="U2734">
            <v>5338</v>
          </cell>
          <cell r="Y2734">
            <v>585.19999999999573</v>
          </cell>
        </row>
        <row r="2735">
          <cell r="U2735">
            <v>5339</v>
          </cell>
          <cell r="Y2735">
            <v>585.39999999999577</v>
          </cell>
        </row>
        <row r="2736">
          <cell r="U2736">
            <v>5340</v>
          </cell>
          <cell r="Y2736">
            <v>585.59999999999582</v>
          </cell>
        </row>
        <row r="2737">
          <cell r="U2737">
            <v>5341</v>
          </cell>
          <cell r="Y2737">
            <v>585.79999999999586</v>
          </cell>
        </row>
        <row r="2738">
          <cell r="U2738">
            <v>5342</v>
          </cell>
          <cell r="Y2738">
            <v>585.99999999999591</v>
          </cell>
        </row>
        <row r="2739">
          <cell r="U2739">
            <v>5343</v>
          </cell>
          <cell r="Y2739">
            <v>586.19999999999595</v>
          </cell>
        </row>
        <row r="2740">
          <cell r="U2740">
            <v>5344</v>
          </cell>
          <cell r="Y2740">
            <v>586.399999999996</v>
          </cell>
        </row>
        <row r="2741">
          <cell r="U2741">
            <v>5345</v>
          </cell>
          <cell r="Y2741">
            <v>586.59999999999604</v>
          </cell>
        </row>
        <row r="2742">
          <cell r="U2742">
            <v>5346</v>
          </cell>
          <cell r="Y2742">
            <v>586.79999999999609</v>
          </cell>
        </row>
        <row r="2743">
          <cell r="U2743">
            <v>5347</v>
          </cell>
          <cell r="Y2743">
            <v>586.99999999999613</v>
          </cell>
        </row>
        <row r="2744">
          <cell r="U2744">
            <v>5348</v>
          </cell>
          <cell r="Y2744">
            <v>587.19999999999618</v>
          </cell>
        </row>
        <row r="2745">
          <cell r="U2745">
            <v>5349</v>
          </cell>
          <cell r="Y2745">
            <v>587.39999999999623</v>
          </cell>
        </row>
        <row r="2746">
          <cell r="U2746">
            <v>5350</v>
          </cell>
          <cell r="Y2746">
            <v>587.59999999999627</v>
          </cell>
        </row>
        <row r="2747">
          <cell r="U2747">
            <v>5351</v>
          </cell>
          <cell r="Y2747">
            <v>587.79999999999632</v>
          </cell>
        </row>
        <row r="2748">
          <cell r="U2748">
            <v>5352</v>
          </cell>
          <cell r="Y2748">
            <v>587.99999999999636</v>
          </cell>
        </row>
        <row r="2749">
          <cell r="U2749">
            <v>5353</v>
          </cell>
          <cell r="Y2749">
            <v>588.19999999999641</v>
          </cell>
        </row>
        <row r="2750">
          <cell r="U2750">
            <v>5354</v>
          </cell>
          <cell r="Y2750">
            <v>588.39999999999645</v>
          </cell>
        </row>
        <row r="2751">
          <cell r="U2751">
            <v>5355</v>
          </cell>
          <cell r="Y2751">
            <v>588.5999999999965</v>
          </cell>
        </row>
        <row r="2752">
          <cell r="U2752">
            <v>5356</v>
          </cell>
          <cell r="Y2752">
            <v>588.79999999999654</v>
          </cell>
        </row>
        <row r="2753">
          <cell r="U2753">
            <v>5357</v>
          </cell>
          <cell r="Y2753">
            <v>588.99999999999659</v>
          </cell>
        </row>
        <row r="2754">
          <cell r="U2754">
            <v>5358</v>
          </cell>
          <cell r="Y2754">
            <v>589.19999999999663</v>
          </cell>
        </row>
        <row r="2755">
          <cell r="U2755">
            <v>5359</v>
          </cell>
          <cell r="Y2755">
            <v>589.39999999999668</v>
          </cell>
        </row>
        <row r="2756">
          <cell r="U2756">
            <v>5360</v>
          </cell>
          <cell r="Y2756">
            <v>589.59999999999673</v>
          </cell>
        </row>
        <row r="2757">
          <cell r="U2757">
            <v>5401</v>
          </cell>
          <cell r="Y2757">
            <v>589.79999999999677</v>
          </cell>
        </row>
        <row r="2758">
          <cell r="U2758">
            <v>5402</v>
          </cell>
          <cell r="Y2758">
            <v>589.99999999999682</v>
          </cell>
        </row>
        <row r="2759">
          <cell r="U2759">
            <v>5403</v>
          </cell>
          <cell r="Y2759">
            <v>590.19999999999686</v>
          </cell>
        </row>
        <row r="2760">
          <cell r="U2760">
            <v>5404</v>
          </cell>
          <cell r="Y2760">
            <v>590.39999999999691</v>
          </cell>
        </row>
        <row r="2761">
          <cell r="U2761">
            <v>5405</v>
          </cell>
          <cell r="Y2761">
            <v>590.59999999999695</v>
          </cell>
        </row>
        <row r="2762">
          <cell r="U2762">
            <v>5406</v>
          </cell>
          <cell r="Y2762">
            <v>590.799999999997</v>
          </cell>
        </row>
        <row r="2763">
          <cell r="U2763">
            <v>5407</v>
          </cell>
          <cell r="Y2763">
            <v>590.99999999999704</v>
          </cell>
        </row>
        <row r="2764">
          <cell r="U2764">
            <v>5408</v>
          </cell>
          <cell r="Y2764">
            <v>591.19999999999709</v>
          </cell>
        </row>
        <row r="2765">
          <cell r="U2765">
            <v>5409</v>
          </cell>
          <cell r="Y2765">
            <v>591.39999999999714</v>
          </cell>
        </row>
        <row r="2766">
          <cell r="U2766">
            <v>5410</v>
          </cell>
          <cell r="Y2766">
            <v>591.59999999999718</v>
          </cell>
        </row>
        <row r="2767">
          <cell r="U2767">
            <v>5411</v>
          </cell>
          <cell r="Y2767">
            <v>591.79999999999723</v>
          </cell>
        </row>
        <row r="2768">
          <cell r="U2768">
            <v>5412</v>
          </cell>
          <cell r="Y2768">
            <v>591.99999999999727</v>
          </cell>
        </row>
        <row r="2769">
          <cell r="U2769">
            <v>5413</v>
          </cell>
          <cell r="Y2769">
            <v>592.19999999999732</v>
          </cell>
        </row>
        <row r="2770">
          <cell r="U2770">
            <v>5414</v>
          </cell>
          <cell r="Y2770">
            <v>592.39999999999736</v>
          </cell>
        </row>
        <row r="2771">
          <cell r="U2771">
            <v>5415</v>
          </cell>
          <cell r="Y2771">
            <v>592.59999999999741</v>
          </cell>
        </row>
        <row r="2772">
          <cell r="U2772">
            <v>5416</v>
          </cell>
          <cell r="Y2772">
            <v>592.79999999999745</v>
          </cell>
        </row>
        <row r="2773">
          <cell r="U2773">
            <v>5417</v>
          </cell>
          <cell r="Y2773">
            <v>592.9999999999975</v>
          </cell>
        </row>
        <row r="2774">
          <cell r="U2774">
            <v>5418</v>
          </cell>
          <cell r="Y2774">
            <v>593.19999999999754</v>
          </cell>
        </row>
        <row r="2775">
          <cell r="U2775">
            <v>5419</v>
          </cell>
          <cell r="Y2775">
            <v>593.39999999999759</v>
          </cell>
        </row>
        <row r="2776">
          <cell r="U2776">
            <v>5420</v>
          </cell>
          <cell r="Y2776">
            <v>593.59999999999764</v>
          </cell>
        </row>
        <row r="2777">
          <cell r="U2777">
            <v>5421</v>
          </cell>
          <cell r="Y2777">
            <v>593.79999999999768</v>
          </cell>
        </row>
        <row r="2778">
          <cell r="U2778">
            <v>5422</v>
          </cell>
          <cell r="Y2778">
            <v>593.99999999999773</v>
          </cell>
        </row>
        <row r="2779">
          <cell r="U2779">
            <v>5423</v>
          </cell>
          <cell r="Y2779">
            <v>594.19999999999777</v>
          </cell>
        </row>
        <row r="2780">
          <cell r="U2780">
            <v>5424</v>
          </cell>
          <cell r="Y2780">
            <v>594.39999999999782</v>
          </cell>
        </row>
        <row r="2781">
          <cell r="U2781">
            <v>5425</v>
          </cell>
          <cell r="Y2781">
            <v>594.59999999999786</v>
          </cell>
        </row>
        <row r="2782">
          <cell r="U2782">
            <v>5426</v>
          </cell>
          <cell r="Y2782">
            <v>594.79999999999791</v>
          </cell>
        </row>
        <row r="2783">
          <cell r="U2783">
            <v>5427</v>
          </cell>
          <cell r="Y2783">
            <v>594.99999999999795</v>
          </cell>
        </row>
        <row r="2784">
          <cell r="U2784">
            <v>5428</v>
          </cell>
          <cell r="Y2784">
            <v>595.199999999998</v>
          </cell>
        </row>
        <row r="2785">
          <cell r="U2785">
            <v>5429</v>
          </cell>
          <cell r="Y2785">
            <v>595.39999999999804</v>
          </cell>
        </row>
        <row r="2786">
          <cell r="U2786">
            <v>5430</v>
          </cell>
          <cell r="Y2786">
            <v>595.59999999999809</v>
          </cell>
        </row>
        <row r="2787">
          <cell r="U2787">
            <v>5431</v>
          </cell>
          <cell r="Y2787">
            <v>595.79999999999814</v>
          </cell>
        </row>
        <row r="2788">
          <cell r="U2788">
            <v>5432</v>
          </cell>
          <cell r="Y2788">
            <v>595.99999999999818</v>
          </cell>
        </row>
        <row r="2789">
          <cell r="U2789">
            <v>5433</v>
          </cell>
          <cell r="Y2789">
            <v>596.19999999999823</v>
          </cell>
        </row>
        <row r="2790">
          <cell r="U2790">
            <v>5434</v>
          </cell>
          <cell r="Y2790">
            <v>596.39999999999827</v>
          </cell>
        </row>
        <row r="2791">
          <cell r="U2791">
            <v>5435</v>
          </cell>
          <cell r="Y2791">
            <v>596.59999999999832</v>
          </cell>
        </row>
        <row r="2792">
          <cell r="U2792">
            <v>5436</v>
          </cell>
          <cell r="Y2792">
            <v>596.79999999999836</v>
          </cell>
        </row>
        <row r="2793">
          <cell r="U2793">
            <v>5437</v>
          </cell>
          <cell r="Y2793">
            <v>596.99999999999841</v>
          </cell>
        </row>
        <row r="2794">
          <cell r="U2794">
            <v>5438</v>
          </cell>
          <cell r="Y2794">
            <v>597.19999999999845</v>
          </cell>
        </row>
        <row r="2795">
          <cell r="U2795">
            <v>5439</v>
          </cell>
          <cell r="Y2795">
            <v>597.3999999999985</v>
          </cell>
        </row>
        <row r="2796">
          <cell r="U2796">
            <v>5440</v>
          </cell>
          <cell r="Y2796">
            <v>597.59999999999854</v>
          </cell>
        </row>
        <row r="2797">
          <cell r="U2797">
            <v>5441</v>
          </cell>
          <cell r="Y2797">
            <v>597.79999999999859</v>
          </cell>
        </row>
        <row r="2798">
          <cell r="U2798">
            <v>5442</v>
          </cell>
          <cell r="Y2798">
            <v>597.99999999999864</v>
          </cell>
        </row>
        <row r="2799">
          <cell r="U2799">
            <v>5443</v>
          </cell>
          <cell r="Y2799">
            <v>598.19999999999868</v>
          </cell>
        </row>
        <row r="2800">
          <cell r="U2800">
            <v>5444</v>
          </cell>
          <cell r="Y2800">
            <v>598.39999999999873</v>
          </cell>
        </row>
        <row r="2801">
          <cell r="U2801">
            <v>5445</v>
          </cell>
          <cell r="Y2801">
            <v>598.59999999999877</v>
          </cell>
        </row>
        <row r="2802">
          <cell r="U2802">
            <v>5446</v>
          </cell>
          <cell r="Y2802">
            <v>598.79999999999882</v>
          </cell>
        </row>
        <row r="2803">
          <cell r="U2803">
            <v>5447</v>
          </cell>
          <cell r="Y2803">
            <v>598.99999999999886</v>
          </cell>
        </row>
        <row r="2804">
          <cell r="U2804">
            <v>5448</v>
          </cell>
          <cell r="Y2804">
            <v>599.19999999999891</v>
          </cell>
        </row>
        <row r="2805">
          <cell r="U2805">
            <v>5449</v>
          </cell>
          <cell r="Y2805">
            <v>599.39999999999895</v>
          </cell>
        </row>
        <row r="2806">
          <cell r="U2806">
            <v>5450</v>
          </cell>
          <cell r="Y2806">
            <v>599.599999999999</v>
          </cell>
        </row>
        <row r="2807">
          <cell r="U2807">
            <v>5451</v>
          </cell>
          <cell r="Y2807">
            <v>599.79999999999905</v>
          </cell>
        </row>
        <row r="2808">
          <cell r="U2808">
            <v>5452</v>
          </cell>
          <cell r="Y2808">
            <v>599.99999999999909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R4">
            <v>1</v>
          </cell>
        </row>
        <row r="5">
          <cell r="R5">
            <v>208</v>
          </cell>
        </row>
        <row r="6">
          <cell r="R6">
            <v>408</v>
          </cell>
        </row>
        <row r="7">
          <cell r="R7">
            <v>608</v>
          </cell>
        </row>
        <row r="8">
          <cell r="R8">
            <v>808</v>
          </cell>
        </row>
        <row r="9">
          <cell r="R9">
            <v>1008</v>
          </cell>
        </row>
        <row r="10">
          <cell r="R10">
            <v>1308</v>
          </cell>
        </row>
        <row r="11">
          <cell r="R11">
            <v>1608</v>
          </cell>
        </row>
        <row r="12">
          <cell r="R12">
            <v>1908</v>
          </cell>
        </row>
        <row r="13">
          <cell r="R13">
            <v>2208</v>
          </cell>
        </row>
      </sheetData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总表"/>
      <sheetName val="bounty_level"/>
      <sheetName val="bounty_quest"/>
      <sheetName val="公会boss"/>
      <sheetName val="图书馆"/>
      <sheetName val="神器"/>
      <sheetName val="Sheet1"/>
      <sheetName val="Sheet2"/>
      <sheetName val="主线任务"/>
      <sheetName val="item"/>
      <sheetName val="equip_Suit"/>
      <sheetName val="guild_boss"/>
      <sheetName val="shop"/>
      <sheetName val="ShopGoods"/>
      <sheetName val="ShopGroup"/>
      <sheetName val="开启条件"/>
      <sheetName val="装备"/>
      <sheetName val="卡牌"/>
      <sheetName val="stage"/>
      <sheetName val="stagebattle"/>
      <sheetName val="stageidle"/>
      <sheetName val="tower爬塔"/>
      <sheetName val="param"/>
      <sheetName val="unitGS"/>
      <sheetName val="unitlevel纯表"/>
      <sheetName val="unitlevel"/>
      <sheetName val="unitqualitylevel"/>
      <sheetName val="unitRank"/>
      <sheetName val="unitranklevel"/>
      <sheetName val="quality"/>
      <sheetName val="playerlevel"/>
      <sheetName val="Currency货币"/>
      <sheetName val="MazeHeirloomTable"/>
      <sheetName val="unit"/>
      <sheetName val="pvp"/>
      <sheetName val="pvpRewards"/>
      <sheetName val="pvpTopArenaDivision"/>
      <sheetName val="SKILL"/>
      <sheetName val="skillbuff"/>
      <sheetName val="cd"/>
      <sheetName val="技能分析"/>
      <sheetName val="Trigger"/>
      <sheetName val="UnitPeriod"/>
      <sheetName val="抽卡分析"/>
      <sheetName val="tavern抽卡"/>
      <sheetName val="tavern抽卡池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H1" t="str">
            <v>LevelList</v>
          </cell>
          <cell r="K1" t="str">
            <v>QualityList</v>
          </cell>
        </row>
        <row r="2">
          <cell r="E2">
            <v>101</v>
          </cell>
          <cell r="H2" t="str">
            <v>[1,1,1,1,1],</v>
          </cell>
          <cell r="K2" t="str">
            <v>[1,1,1,1,1],</v>
          </cell>
        </row>
        <row r="3">
          <cell r="E3">
            <v>102</v>
          </cell>
          <cell r="H3" t="str">
            <v>[2,2,2,2,2],</v>
          </cell>
          <cell r="K3" t="str">
            <v>[1,1,1,1,1],</v>
          </cell>
        </row>
        <row r="4">
          <cell r="E4">
            <v>103</v>
          </cell>
          <cell r="H4" t="str">
            <v>[3,3,3,3,3],</v>
          </cell>
          <cell r="K4" t="str">
            <v>[1,1,1,1,1],</v>
          </cell>
        </row>
        <row r="5">
          <cell r="E5">
            <v>104</v>
          </cell>
          <cell r="H5" t="str">
            <v>[4,4,4,4,4],</v>
          </cell>
          <cell r="K5" t="str">
            <v>[1,1,1,1,1],</v>
          </cell>
        </row>
        <row r="6">
          <cell r="E6">
            <v>105</v>
          </cell>
          <cell r="H6" t="str">
            <v>[5,5,5,5,5],</v>
          </cell>
          <cell r="K6" t="str">
            <v>[1,1,1,2,1],</v>
          </cell>
        </row>
        <row r="7">
          <cell r="E7">
            <v>106</v>
          </cell>
          <cell r="H7" t="str">
            <v>[6,6,6,6,6],</v>
          </cell>
          <cell r="K7" t="str">
            <v>[1,1,1,1,1],</v>
          </cell>
        </row>
        <row r="8">
          <cell r="E8">
            <v>107</v>
          </cell>
          <cell r="H8" t="str">
            <v>[7,7,7,7,7],</v>
          </cell>
          <cell r="K8" t="str">
            <v>[1,1,1,2,1],</v>
          </cell>
        </row>
        <row r="9">
          <cell r="E9">
            <v>108</v>
          </cell>
          <cell r="H9" t="str">
            <v>[8,8,8,8,8],</v>
          </cell>
          <cell r="K9" t="str">
            <v>[1,1,1,1,1],</v>
          </cell>
        </row>
        <row r="10">
          <cell r="E10">
            <v>109</v>
          </cell>
          <cell r="H10" t="str">
            <v>[9,9,9,9,9],</v>
          </cell>
          <cell r="K10" t="str">
            <v>[1,1,1,2,1],</v>
          </cell>
        </row>
        <row r="11">
          <cell r="E11">
            <v>110</v>
          </cell>
          <cell r="H11" t="str">
            <v>[10,10,10,10,10],</v>
          </cell>
          <cell r="K11" t="str">
            <v>[1,1,1,1,1],</v>
          </cell>
        </row>
        <row r="12">
          <cell r="E12">
            <v>111</v>
          </cell>
          <cell r="H12" t="str">
            <v>[11,11,10,11,10],</v>
          </cell>
          <cell r="K12" t="str">
            <v>[1,1,1,1,1],</v>
          </cell>
        </row>
        <row r="13">
          <cell r="E13">
            <v>112</v>
          </cell>
          <cell r="H13" t="str">
            <v>[11,11,11,11,11],</v>
          </cell>
          <cell r="K13" t="str">
            <v>[1,1,1,2,1],</v>
          </cell>
        </row>
        <row r="14">
          <cell r="E14">
            <v>201</v>
          </cell>
          <cell r="H14" t="str">
            <v>[12,12,12,12,12],</v>
          </cell>
          <cell r="K14" t="str">
            <v>[1,1,1,1,1],</v>
          </cell>
        </row>
        <row r="15">
          <cell r="E15">
            <v>202</v>
          </cell>
          <cell r="H15" t="str">
            <v>[12,12,12,12,12],</v>
          </cell>
          <cell r="K15" t="str">
            <v>[1,1,1,1,1],</v>
          </cell>
        </row>
        <row r="16">
          <cell r="E16">
            <v>203</v>
          </cell>
          <cell r="H16" t="str">
            <v>[13,13,13,13,13],</v>
          </cell>
          <cell r="K16" t="str">
            <v>[1,1,1,1,1],</v>
          </cell>
        </row>
        <row r="17">
          <cell r="E17">
            <v>204</v>
          </cell>
          <cell r="H17" t="str">
            <v>[13,13,13,13,13],</v>
          </cell>
          <cell r="K17" t="str">
            <v>[1,1,2,2,1],</v>
          </cell>
        </row>
        <row r="18">
          <cell r="E18">
            <v>205</v>
          </cell>
          <cell r="H18" t="str">
            <v>[14,14,14,14,14],</v>
          </cell>
          <cell r="K18" t="str">
            <v>[1,1,1,2,1],</v>
          </cell>
        </row>
        <row r="19">
          <cell r="E19">
            <v>206</v>
          </cell>
          <cell r="H19" t="str">
            <v>[15,15,15,15,15],</v>
          </cell>
          <cell r="K19" t="str">
            <v>[1,1,1,1,2],</v>
          </cell>
        </row>
        <row r="20">
          <cell r="E20">
            <v>207</v>
          </cell>
          <cell r="H20" t="str">
            <v>[16,16,16,16,16],</v>
          </cell>
          <cell r="K20" t="str">
            <v>[1,2,1,3,1],</v>
          </cell>
        </row>
        <row r="21">
          <cell r="E21">
            <v>208</v>
          </cell>
          <cell r="H21" t="str">
            <v>[17,17,17,17,17],</v>
          </cell>
          <cell r="K21" t="str">
            <v>[2,2,2,2,2],</v>
          </cell>
        </row>
        <row r="22">
          <cell r="E22">
            <v>209</v>
          </cell>
          <cell r="H22" t="str">
            <v>[18,18,18,18,18],</v>
          </cell>
          <cell r="K22" t="str">
            <v>[2,2,2,3,2],</v>
          </cell>
        </row>
        <row r="23">
          <cell r="E23">
            <v>210</v>
          </cell>
          <cell r="H23" t="str">
            <v>[19,19,19,19,19],</v>
          </cell>
          <cell r="K23" t="str">
            <v>[2,2,2,2,2],</v>
          </cell>
        </row>
        <row r="24">
          <cell r="E24">
            <v>211</v>
          </cell>
          <cell r="H24" t="str">
            <v>[19,19,19,19,19],</v>
          </cell>
          <cell r="K24" t="str">
            <v>[2,2,2,2,2],</v>
          </cell>
        </row>
        <row r="25">
          <cell r="E25">
            <v>212</v>
          </cell>
          <cell r="H25" t="str">
            <v>[20,20,20,20,20],</v>
          </cell>
          <cell r="K25" t="str">
            <v>[1,1,2,2,2],</v>
          </cell>
        </row>
        <row r="26">
          <cell r="E26">
            <v>213</v>
          </cell>
          <cell r="H26" t="str">
            <v>[20,20,20,20,20],</v>
          </cell>
          <cell r="K26" t="str">
            <v>[2,2,2,3,2],</v>
          </cell>
        </row>
        <row r="27">
          <cell r="E27">
            <v>214</v>
          </cell>
          <cell r="H27" t="str">
            <v>[21,20,20,21,20],</v>
          </cell>
          <cell r="K27" t="str">
            <v>[2,3,2,2,2],</v>
          </cell>
        </row>
        <row r="28">
          <cell r="E28">
            <v>215</v>
          </cell>
          <cell r="H28" t="str">
            <v>[21,21,20,21,20],</v>
          </cell>
          <cell r="K28" t="str">
            <v>[3,2,2,2,2],</v>
          </cell>
        </row>
        <row r="29">
          <cell r="E29">
            <v>216</v>
          </cell>
          <cell r="H29" t="str">
            <v>[21,21,21,21,21],</v>
          </cell>
          <cell r="K29" t="str">
            <v>[3,2,2,3,2],</v>
          </cell>
        </row>
        <row r="30">
          <cell r="E30">
            <v>217</v>
          </cell>
          <cell r="H30" t="str">
            <v>[22,22,22,22,22],</v>
          </cell>
          <cell r="K30" t="str">
            <v>[2,2,3,2,2],</v>
          </cell>
        </row>
        <row r="31">
          <cell r="E31">
            <v>218</v>
          </cell>
          <cell r="H31" t="str">
            <v>[23,23,23,23,23],</v>
          </cell>
          <cell r="K31" t="str">
            <v>[2,3,2,2,2],</v>
          </cell>
        </row>
        <row r="32">
          <cell r="E32">
            <v>219</v>
          </cell>
          <cell r="H32" t="str">
            <v>[24,24,24,24,24],</v>
          </cell>
          <cell r="K32" t="str">
            <v>[2,2,2,2,3],</v>
          </cell>
        </row>
        <row r="33">
          <cell r="E33">
            <v>220</v>
          </cell>
          <cell r="H33" t="str">
            <v>[25,25,25,25,25],</v>
          </cell>
          <cell r="K33" t="str">
            <v>[2,2,3,2,3],</v>
          </cell>
        </row>
        <row r="34">
          <cell r="E34">
            <v>221</v>
          </cell>
          <cell r="H34" t="str">
            <v>[26,26,26,26,26],</v>
          </cell>
          <cell r="K34" t="str">
            <v>[2,2,2,2,2],</v>
          </cell>
        </row>
        <row r="35">
          <cell r="E35">
            <v>222</v>
          </cell>
          <cell r="H35" t="str">
            <v>[26,26,26,26,26],</v>
          </cell>
          <cell r="K35" t="str">
            <v>[2,3,2,2,2],</v>
          </cell>
        </row>
        <row r="36">
          <cell r="E36">
            <v>223</v>
          </cell>
          <cell r="H36" t="str">
            <v>[26,26,26,26,26],</v>
          </cell>
          <cell r="K36" t="str">
            <v>[3,2,2,2,2],</v>
          </cell>
        </row>
        <row r="37">
          <cell r="E37">
            <v>224</v>
          </cell>
          <cell r="H37" t="str">
            <v>[27,27,27,27,27],</v>
          </cell>
          <cell r="K37" t="str">
            <v>[3,2,3,2,2],</v>
          </cell>
        </row>
        <row r="38">
          <cell r="E38">
            <v>225</v>
          </cell>
          <cell r="H38" t="str">
            <v>[27,27,27,27,27],</v>
          </cell>
          <cell r="K38" t="str">
            <v>[3,2,2,2,3],</v>
          </cell>
        </row>
        <row r="39">
          <cell r="E39">
            <v>226</v>
          </cell>
          <cell r="H39" t="str">
            <v>[27,27,27,27,27],</v>
          </cell>
          <cell r="K39" t="str">
            <v>[2,3,3,2,2],</v>
          </cell>
        </row>
        <row r="40">
          <cell r="E40">
            <v>227</v>
          </cell>
          <cell r="H40" t="str">
            <v>[28,28,28,28,28],</v>
          </cell>
          <cell r="K40" t="str">
            <v>[2,3,2,3,2],</v>
          </cell>
        </row>
        <row r="41">
          <cell r="E41">
            <v>228</v>
          </cell>
          <cell r="H41" t="str">
            <v>[28,28,28,28,28],</v>
          </cell>
          <cell r="K41" t="str">
            <v>[2,2,2,3,2],</v>
          </cell>
        </row>
        <row r="42">
          <cell r="E42">
            <v>301</v>
          </cell>
          <cell r="H42" t="str">
            <v>[28,28,28,28,28],</v>
          </cell>
          <cell r="K42" t="str">
            <v>[3,3,2,2,2],</v>
          </cell>
        </row>
        <row r="43">
          <cell r="E43">
            <v>302</v>
          </cell>
          <cell r="H43" t="str">
            <v>[29,29,29,29,29],</v>
          </cell>
          <cell r="K43" t="str">
            <v>[3,3,2,3,2],</v>
          </cell>
        </row>
        <row r="44">
          <cell r="E44">
            <v>303</v>
          </cell>
          <cell r="H44" t="str">
            <v>[29,29,29,29,29],</v>
          </cell>
          <cell r="K44" t="str">
            <v>[3,2,3,2,3],</v>
          </cell>
        </row>
        <row r="45">
          <cell r="E45">
            <v>304</v>
          </cell>
          <cell r="H45" t="str">
            <v>[29,29,29,29,29],</v>
          </cell>
          <cell r="K45" t="str">
            <v>[2,3,2,3,2],</v>
          </cell>
        </row>
        <row r="46">
          <cell r="E46">
            <v>305</v>
          </cell>
          <cell r="H46" t="str">
            <v>[30,30,30,30,30],</v>
          </cell>
          <cell r="K46" t="str">
            <v>[3,3,2,3,2],</v>
          </cell>
        </row>
        <row r="47">
          <cell r="E47">
            <v>306</v>
          </cell>
          <cell r="H47" t="str">
            <v>[30,30,30,30,30],</v>
          </cell>
          <cell r="K47" t="str">
            <v>[3,3,3,2,2],</v>
          </cell>
        </row>
        <row r="48">
          <cell r="E48">
            <v>307</v>
          </cell>
          <cell r="H48" t="str">
            <v>[30,30,30,30,30],</v>
          </cell>
          <cell r="K48" t="str">
            <v>[3,3,3,3,2],</v>
          </cell>
        </row>
        <row r="49">
          <cell r="E49">
            <v>308</v>
          </cell>
          <cell r="H49" t="str">
            <v>[31,31,31,31,31],</v>
          </cell>
          <cell r="K49" t="str">
            <v>[3,3,3,3,3],</v>
          </cell>
        </row>
        <row r="50">
          <cell r="E50">
            <v>309</v>
          </cell>
          <cell r="H50" t="str">
            <v>[31,31,31,31,31],</v>
          </cell>
          <cell r="K50" t="str">
            <v>[3,3,3,3,3],</v>
          </cell>
        </row>
        <row r="51">
          <cell r="E51">
            <v>310</v>
          </cell>
          <cell r="H51" t="str">
            <v>[31,31,31,31,31],</v>
          </cell>
          <cell r="K51" t="str">
            <v>[3,3,3,3,3],</v>
          </cell>
        </row>
        <row r="52">
          <cell r="E52">
            <v>311</v>
          </cell>
          <cell r="H52" t="str">
            <v>[31,31,31,31,31],</v>
          </cell>
          <cell r="K52" t="str">
            <v>[3,3,3,3,3],</v>
          </cell>
        </row>
        <row r="53">
          <cell r="E53">
            <v>312</v>
          </cell>
          <cell r="H53" t="str">
            <v>[32,32,32,32,32],</v>
          </cell>
          <cell r="K53" t="str">
            <v>[3,3,3,4,3],</v>
          </cell>
        </row>
        <row r="54">
          <cell r="E54">
            <v>313</v>
          </cell>
          <cell r="H54" t="str">
            <v>[32,32,32,32,32],</v>
          </cell>
          <cell r="K54" t="str">
            <v>[3,3,3,3,3],</v>
          </cell>
        </row>
        <row r="55">
          <cell r="E55">
            <v>314</v>
          </cell>
          <cell r="H55" t="str">
            <v>[32,32,32,32,32],</v>
          </cell>
          <cell r="K55" t="str">
            <v>[3,3,3,3,3],</v>
          </cell>
        </row>
        <row r="56">
          <cell r="E56">
            <v>315</v>
          </cell>
          <cell r="H56" t="str">
            <v>[32,32,32,32,32],</v>
          </cell>
          <cell r="K56" t="str">
            <v>[3,3,3,3,3],</v>
          </cell>
        </row>
        <row r="57">
          <cell r="E57">
            <v>316</v>
          </cell>
          <cell r="H57" t="str">
            <v>[33,33,33,33,33],</v>
          </cell>
          <cell r="K57" t="str">
            <v>[3,3,4,3,3],</v>
          </cell>
        </row>
        <row r="58">
          <cell r="E58">
            <v>317</v>
          </cell>
          <cell r="H58" t="str">
            <v>[33,33,33,33,33],</v>
          </cell>
          <cell r="K58" t="str">
            <v>[3,3,3,3,3],</v>
          </cell>
        </row>
        <row r="59">
          <cell r="E59">
            <v>318</v>
          </cell>
          <cell r="H59" t="str">
            <v>[33,33,33,33,33],</v>
          </cell>
          <cell r="K59" t="str">
            <v>[3,3,3,3,3],</v>
          </cell>
        </row>
        <row r="60">
          <cell r="E60">
            <v>319</v>
          </cell>
          <cell r="H60" t="str">
            <v>[33,33,33,33,33],</v>
          </cell>
          <cell r="K60" t="str">
            <v>[3,3,3,4,3],</v>
          </cell>
        </row>
        <row r="61">
          <cell r="E61">
            <v>320</v>
          </cell>
          <cell r="H61" t="str">
            <v>[34,34,34,34,34],</v>
          </cell>
          <cell r="K61" t="str">
            <v>[4,3,4,3,3],</v>
          </cell>
        </row>
        <row r="62">
          <cell r="E62">
            <v>321</v>
          </cell>
          <cell r="H62" t="str">
            <v>[34,34,34,34,34],</v>
          </cell>
          <cell r="K62" t="str">
            <v>[4,3,3,3,3],</v>
          </cell>
        </row>
        <row r="63">
          <cell r="E63">
            <v>322</v>
          </cell>
          <cell r="H63" t="str">
            <v>[34,34,34,34,34],</v>
          </cell>
          <cell r="K63" t="str">
            <v>[3,4,3,3,3],</v>
          </cell>
        </row>
        <row r="64">
          <cell r="E64">
            <v>323</v>
          </cell>
          <cell r="H64" t="str">
            <v>[34,34,34,34,34],</v>
          </cell>
          <cell r="K64" t="str">
            <v>[3,3,4,3,3],</v>
          </cell>
        </row>
        <row r="65">
          <cell r="E65">
            <v>324</v>
          </cell>
          <cell r="H65" t="str">
            <v>[35,35,35,35,35],</v>
          </cell>
          <cell r="K65" t="str">
            <v>[3,3,4,4,3],</v>
          </cell>
        </row>
        <row r="66">
          <cell r="E66">
            <v>325</v>
          </cell>
          <cell r="H66" t="str">
            <v>[35,35,35,35,35],</v>
          </cell>
          <cell r="K66" t="str">
            <v>[3,3,3,4,3],</v>
          </cell>
        </row>
        <row r="67">
          <cell r="E67">
            <v>326</v>
          </cell>
          <cell r="H67" t="str">
            <v>[35,35,35,35,35],</v>
          </cell>
          <cell r="K67" t="str">
            <v>[3,3,3,3,3],</v>
          </cell>
        </row>
        <row r="68">
          <cell r="E68">
            <v>327</v>
          </cell>
          <cell r="H68" t="str">
            <v>[35,35,35,35,35],</v>
          </cell>
          <cell r="K68" t="str">
            <v>[3,3,3,3,3],</v>
          </cell>
        </row>
        <row r="69">
          <cell r="E69">
            <v>328</v>
          </cell>
          <cell r="H69" t="str">
            <v>[36,36,36,36,36],</v>
          </cell>
          <cell r="K69" t="str">
            <v>[3,3,3,4,4],</v>
          </cell>
        </row>
        <row r="70">
          <cell r="E70">
            <v>329</v>
          </cell>
          <cell r="H70" t="str">
            <v>[36,36,36,36,36],</v>
          </cell>
          <cell r="K70" t="str">
            <v>[3,3,4,3,3],</v>
          </cell>
        </row>
        <row r="71">
          <cell r="E71">
            <v>330</v>
          </cell>
          <cell r="H71" t="str">
            <v>[36,36,36,36,36],</v>
          </cell>
          <cell r="K71" t="str">
            <v>[3,3,3,3,3],</v>
          </cell>
        </row>
        <row r="72">
          <cell r="E72">
            <v>331</v>
          </cell>
          <cell r="H72" t="str">
            <v>[36,36,36,36,36],</v>
          </cell>
          <cell r="K72" t="str">
            <v>[3,3,3,4,3],</v>
          </cell>
        </row>
        <row r="73">
          <cell r="E73">
            <v>332</v>
          </cell>
          <cell r="H73" t="str">
            <v>[37,37,37,37,37],</v>
          </cell>
          <cell r="K73" t="str">
            <v>[3,4,4,4,4],</v>
          </cell>
        </row>
        <row r="74">
          <cell r="E74">
            <v>333</v>
          </cell>
          <cell r="H74" t="str">
            <v>[37,37,37,37,37],</v>
          </cell>
          <cell r="K74" t="str">
            <v>[3,4,3,4,3],</v>
          </cell>
        </row>
        <row r="75">
          <cell r="E75">
            <v>334</v>
          </cell>
          <cell r="H75" t="str">
            <v>[38,38,38,38,38],</v>
          </cell>
          <cell r="K75" t="str">
            <v>[3,3,3,4,3],</v>
          </cell>
        </row>
        <row r="76">
          <cell r="E76">
            <v>335</v>
          </cell>
          <cell r="H76" t="str">
            <v>[38,38,38,38,38],</v>
          </cell>
          <cell r="K76" t="str">
            <v>[3,3,4,3,4],</v>
          </cell>
        </row>
        <row r="77">
          <cell r="E77">
            <v>336</v>
          </cell>
          <cell r="H77" t="str">
            <v>[39,39,39,39,39],</v>
          </cell>
          <cell r="K77" t="str">
            <v>[4,3,4,4,4],</v>
          </cell>
        </row>
        <row r="78">
          <cell r="E78">
            <v>401</v>
          </cell>
          <cell r="H78" t="str">
            <v>[39,39,39,39,39],</v>
          </cell>
          <cell r="K78" t="str">
            <v>[3,3,4,3,3],</v>
          </cell>
        </row>
        <row r="79">
          <cell r="E79">
            <v>402</v>
          </cell>
          <cell r="H79" t="str">
            <v>[40,40,40,41,40],</v>
          </cell>
          <cell r="K79" t="str">
            <v>[3,3,3,4,3],</v>
          </cell>
        </row>
        <row r="80">
          <cell r="E80">
            <v>403</v>
          </cell>
          <cell r="H80" t="str">
            <v>[40,41,40,40,40],</v>
          </cell>
          <cell r="K80" t="str">
            <v>[3,4,3,3,3],</v>
          </cell>
        </row>
        <row r="81">
          <cell r="E81">
            <v>404</v>
          </cell>
          <cell r="H81" t="str">
            <v>[40,40,40,40,40],</v>
          </cell>
          <cell r="K81" t="str">
            <v>[4,4,3,4,4],</v>
          </cell>
        </row>
        <row r="82">
          <cell r="E82">
            <v>405</v>
          </cell>
          <cell r="H82" t="str">
            <v>[41,41,40,41,40],</v>
          </cell>
          <cell r="K82" t="str">
            <v>[3,4,3,3,3],</v>
          </cell>
        </row>
        <row r="83">
          <cell r="E83">
            <v>406</v>
          </cell>
          <cell r="H83" t="str">
            <v>[42,42,41,41,41],</v>
          </cell>
          <cell r="K83" t="str">
            <v>[3,3,4,3,3],</v>
          </cell>
        </row>
        <row r="84">
          <cell r="E84">
            <v>407</v>
          </cell>
          <cell r="H84" t="str">
            <v>[42,42,42,42,42],</v>
          </cell>
          <cell r="K84" t="str">
            <v>[3,3,3,3,4],</v>
          </cell>
        </row>
        <row r="85">
          <cell r="E85">
            <v>408</v>
          </cell>
          <cell r="H85" t="str">
            <v>[43,43,43,43,43],</v>
          </cell>
          <cell r="K85" t="str">
            <v>[3,3,4,3,4],</v>
          </cell>
        </row>
        <row r="86">
          <cell r="E86">
            <v>409</v>
          </cell>
          <cell r="H86" t="str">
            <v>[43,43,43,43,43],</v>
          </cell>
          <cell r="K86" t="str">
            <v>[4,4,3,3,3],</v>
          </cell>
        </row>
        <row r="87">
          <cell r="E87">
            <v>410</v>
          </cell>
          <cell r="H87" t="str">
            <v>[44,44,44,44,44],</v>
          </cell>
          <cell r="K87" t="str">
            <v>[4,4,3,3,3],</v>
          </cell>
        </row>
        <row r="88">
          <cell r="E88">
            <v>411</v>
          </cell>
          <cell r="H88" t="str">
            <v>[44,44,44,44,44],</v>
          </cell>
          <cell r="K88" t="str">
            <v>[4,4,3,3,3],</v>
          </cell>
        </row>
        <row r="89">
          <cell r="E89">
            <v>412</v>
          </cell>
          <cell r="H89" t="str">
            <v>[45,45,45,45,45],</v>
          </cell>
          <cell r="K89" t="str">
            <v>[3,3,4,4,3],</v>
          </cell>
        </row>
        <row r="90">
          <cell r="E90">
            <v>413</v>
          </cell>
          <cell r="H90" t="str">
            <v>[45,45,45,45,45],</v>
          </cell>
          <cell r="K90" t="str">
            <v>[4,3,3,3,4],</v>
          </cell>
        </row>
        <row r="91">
          <cell r="E91">
            <v>414</v>
          </cell>
          <cell r="H91" t="str">
            <v>[46,46,46,46,46],</v>
          </cell>
          <cell r="K91" t="str">
            <v>[4,3,3,3,4],</v>
          </cell>
        </row>
        <row r="92">
          <cell r="E92">
            <v>415</v>
          </cell>
          <cell r="H92" t="str">
            <v>[46,46,46,46,46],</v>
          </cell>
          <cell r="K92" t="str">
            <v>[3,3,3,3,3],</v>
          </cell>
        </row>
        <row r="93">
          <cell r="E93">
            <v>416</v>
          </cell>
          <cell r="H93" t="str">
            <v>[47,47,47,47,47],</v>
          </cell>
          <cell r="K93" t="str">
            <v>[4,4,4,3,3],</v>
          </cell>
        </row>
        <row r="94">
          <cell r="E94">
            <v>417</v>
          </cell>
          <cell r="H94" t="str">
            <v>[47,47,47,47,47],</v>
          </cell>
          <cell r="K94" t="str">
            <v>[4,4,3,3,3],</v>
          </cell>
        </row>
        <row r="95">
          <cell r="E95">
            <v>418</v>
          </cell>
          <cell r="H95" t="str">
            <v>[48,48,48,48,48],</v>
          </cell>
          <cell r="K95" t="str">
            <v>[4,4,3,3,3],</v>
          </cell>
        </row>
        <row r="96">
          <cell r="E96">
            <v>419</v>
          </cell>
          <cell r="H96" t="str">
            <v>[48,48,48,48,48],</v>
          </cell>
          <cell r="K96" t="str">
            <v>[4,4,3,3,3],</v>
          </cell>
        </row>
        <row r="97">
          <cell r="E97">
            <v>420</v>
          </cell>
          <cell r="H97" t="str">
            <v>[49,49,49,49,49],</v>
          </cell>
          <cell r="K97" t="str">
            <v>[4,3,3,4,3],</v>
          </cell>
        </row>
        <row r="98">
          <cell r="E98">
            <v>421</v>
          </cell>
          <cell r="H98" t="str">
            <v>[49,49,49,49,49],</v>
          </cell>
          <cell r="K98" t="str">
            <v>[3,4,3,3,3],</v>
          </cell>
        </row>
        <row r="99">
          <cell r="E99">
            <v>422</v>
          </cell>
          <cell r="H99" t="str">
            <v>[50,50,50,50,50],</v>
          </cell>
          <cell r="K99" t="str">
            <v>[3,4,3,3,3],</v>
          </cell>
        </row>
        <row r="100">
          <cell r="E100">
            <v>423</v>
          </cell>
          <cell r="H100" t="str">
            <v>[50,50,50,50,50],</v>
          </cell>
          <cell r="K100" t="str">
            <v>[3,4,3,3,3],</v>
          </cell>
        </row>
        <row r="101">
          <cell r="E101">
            <v>424</v>
          </cell>
          <cell r="H101" t="str">
            <v>[51,51,51,51,51],</v>
          </cell>
          <cell r="K101" t="str">
            <v>[3,4,3,4,4],</v>
          </cell>
        </row>
        <row r="102">
          <cell r="E102">
            <v>425</v>
          </cell>
          <cell r="H102" t="str">
            <v>[51,51,51,51,51],</v>
          </cell>
          <cell r="K102" t="str">
            <v>[4,4,3,3,3],</v>
          </cell>
        </row>
        <row r="103">
          <cell r="E103">
            <v>426</v>
          </cell>
          <cell r="H103" t="str">
            <v>[52,52,52,52,52],</v>
          </cell>
          <cell r="K103" t="str">
            <v>[4,4,3,3,3],</v>
          </cell>
        </row>
        <row r="104">
          <cell r="E104">
            <v>427</v>
          </cell>
          <cell r="H104" t="str">
            <v>[52,52,52,52,52],</v>
          </cell>
          <cell r="K104" t="str">
            <v>[4,4,3,3,3],</v>
          </cell>
        </row>
        <row r="105">
          <cell r="E105">
            <v>428</v>
          </cell>
          <cell r="H105" t="str">
            <v>[53,53,53,53,53],</v>
          </cell>
          <cell r="K105" t="str">
            <v>[4,4,4,4,3],</v>
          </cell>
        </row>
        <row r="106">
          <cell r="E106">
            <v>429</v>
          </cell>
          <cell r="H106" t="str">
            <v>[53,53,53,53,53],</v>
          </cell>
          <cell r="K106" t="str">
            <v>[4,4,3,3,3],</v>
          </cell>
        </row>
        <row r="107">
          <cell r="E107">
            <v>430</v>
          </cell>
          <cell r="H107" t="str">
            <v>[54,54,54,54,54],</v>
          </cell>
          <cell r="K107" t="str">
            <v>[4,4,3,3,3],</v>
          </cell>
        </row>
        <row r="108">
          <cell r="E108">
            <v>431</v>
          </cell>
          <cell r="H108" t="str">
            <v>[54,54,54,54,54],</v>
          </cell>
          <cell r="K108" t="str">
            <v>[4,4,3,3,3],</v>
          </cell>
        </row>
        <row r="109">
          <cell r="E109">
            <v>432</v>
          </cell>
          <cell r="H109" t="str">
            <v>[55,55,55,55,55],</v>
          </cell>
          <cell r="K109" t="str">
            <v>[4,3,4,4,4],</v>
          </cell>
        </row>
        <row r="110">
          <cell r="E110">
            <v>433</v>
          </cell>
          <cell r="H110" t="str">
            <v>[55,55,55,55,55],</v>
          </cell>
          <cell r="K110" t="str">
            <v>[4,4,3,3,3],</v>
          </cell>
        </row>
        <row r="111">
          <cell r="E111">
            <v>434</v>
          </cell>
          <cell r="H111" t="str">
            <v>[56,56,56,56,56],</v>
          </cell>
          <cell r="K111" t="str">
            <v>[4,4,3,4,3],</v>
          </cell>
        </row>
        <row r="112">
          <cell r="E112">
            <v>435</v>
          </cell>
          <cell r="H112" t="str">
            <v>[56,56,56,56,56],</v>
          </cell>
          <cell r="K112" t="str">
            <v>[4,4,4,3,3],</v>
          </cell>
        </row>
        <row r="113">
          <cell r="E113">
            <v>436</v>
          </cell>
          <cell r="H113" t="str">
            <v>[57,57,57,57,57],</v>
          </cell>
          <cell r="K113" t="str">
            <v>[4,4,5,4,4],</v>
          </cell>
        </row>
        <row r="114">
          <cell r="E114">
            <v>501</v>
          </cell>
          <cell r="H114" t="str">
            <v>[57,57,57,57,57],</v>
          </cell>
          <cell r="K114" t="str">
            <v>[4,4,3,4,3],</v>
          </cell>
        </row>
        <row r="115">
          <cell r="E115">
            <v>502</v>
          </cell>
          <cell r="H115" t="str">
            <v>[58,58,58,58,58],</v>
          </cell>
          <cell r="K115" t="str">
            <v>[4,4,3,4,3],</v>
          </cell>
        </row>
        <row r="116">
          <cell r="E116">
            <v>503</v>
          </cell>
          <cell r="H116" t="str">
            <v>[58,58,58,58,58],</v>
          </cell>
          <cell r="K116" t="str">
            <v>[4,4,3,3,3],</v>
          </cell>
        </row>
        <row r="117">
          <cell r="E117">
            <v>504</v>
          </cell>
          <cell r="H117" t="str">
            <v>[59,59,59,59,59],</v>
          </cell>
          <cell r="K117" t="str">
            <v>[4,4,4,3,4],</v>
          </cell>
        </row>
        <row r="118">
          <cell r="E118">
            <v>505</v>
          </cell>
          <cell r="H118" t="str">
            <v>[59,59,59,59,59],</v>
          </cell>
          <cell r="K118" t="str">
            <v>[4,4,3,3,3],</v>
          </cell>
        </row>
        <row r="119">
          <cell r="E119">
            <v>506</v>
          </cell>
          <cell r="H119" t="str">
            <v>[60,60,60,60,60],</v>
          </cell>
          <cell r="K119" t="str">
            <v>[4,4,3,4,3],</v>
          </cell>
        </row>
        <row r="120">
          <cell r="E120">
            <v>507</v>
          </cell>
          <cell r="H120" t="str">
            <v>[60,60,60,60,60],</v>
          </cell>
          <cell r="K120" t="str">
            <v>[4,4,4,3,3],</v>
          </cell>
        </row>
        <row r="121">
          <cell r="E121">
            <v>508</v>
          </cell>
          <cell r="H121" t="str">
            <v>[60,60,60,61,60],</v>
          </cell>
          <cell r="K121" t="str">
            <v>[4,4,3,4,3],</v>
          </cell>
        </row>
        <row r="122">
          <cell r="E122">
            <v>509</v>
          </cell>
          <cell r="H122" t="str">
            <v>[60,60,60,60,60],</v>
          </cell>
          <cell r="K122" t="str">
            <v>[4,4,3,3,3],</v>
          </cell>
        </row>
        <row r="123">
          <cell r="E123">
            <v>510</v>
          </cell>
          <cell r="H123" t="str">
            <v>[60,60,60,60,60],</v>
          </cell>
          <cell r="K123" t="str">
            <v>[4,4,3,4,3],</v>
          </cell>
        </row>
        <row r="124">
          <cell r="E124">
            <v>511</v>
          </cell>
          <cell r="H124" t="str">
            <v>[60,60,60,60,60],</v>
          </cell>
          <cell r="K124" t="str">
            <v>[4,4,3,3,3],</v>
          </cell>
        </row>
        <row r="125">
          <cell r="E125">
            <v>512</v>
          </cell>
          <cell r="H125" t="str">
            <v>[61,61,61,60,60],</v>
          </cell>
          <cell r="K125" t="str">
            <v>[4,5,5,4,4],</v>
          </cell>
        </row>
        <row r="126">
          <cell r="E126">
            <v>513</v>
          </cell>
          <cell r="H126" t="str">
            <v>[61,61,61,61,61],</v>
          </cell>
          <cell r="K126" t="str">
            <v>[4,4,3,4,3],</v>
          </cell>
        </row>
        <row r="127">
          <cell r="E127">
            <v>514</v>
          </cell>
          <cell r="H127" t="str">
            <v>[62,62,62,62,62],</v>
          </cell>
          <cell r="K127" t="str">
            <v>[4,4,3,3,3],</v>
          </cell>
        </row>
        <row r="128">
          <cell r="E128">
            <v>515</v>
          </cell>
          <cell r="H128" t="str">
            <v>[62,62,62,62,62],</v>
          </cell>
          <cell r="K128" t="str">
            <v>[4,4,3,4,3],</v>
          </cell>
        </row>
        <row r="129">
          <cell r="E129">
            <v>516</v>
          </cell>
          <cell r="H129" t="str">
            <v>[63,63,63,63,63],</v>
          </cell>
          <cell r="K129" t="str">
            <v>[5,4,4,4,4],</v>
          </cell>
        </row>
        <row r="130">
          <cell r="E130">
            <v>517</v>
          </cell>
          <cell r="H130" t="str">
            <v>[63,63,63,63,63],</v>
          </cell>
          <cell r="K130" t="str">
            <v>[4,4,3,3,3],</v>
          </cell>
        </row>
        <row r="131">
          <cell r="E131">
            <v>518</v>
          </cell>
          <cell r="H131" t="str">
            <v>[64,64,64,64,64],</v>
          </cell>
          <cell r="K131" t="str">
            <v>[4,4,3,3,3],</v>
          </cell>
        </row>
        <row r="132">
          <cell r="E132">
            <v>519</v>
          </cell>
          <cell r="H132" t="str">
            <v>[64,64,64,64,64],</v>
          </cell>
          <cell r="K132" t="str">
            <v>[4,4,3,3,3],</v>
          </cell>
        </row>
        <row r="133">
          <cell r="E133">
            <v>520</v>
          </cell>
          <cell r="H133" t="str">
            <v>[65,65,65,65,65],</v>
          </cell>
          <cell r="K133" t="str">
            <v>[4,5,4,4,4],</v>
          </cell>
        </row>
        <row r="134">
          <cell r="E134">
            <v>521</v>
          </cell>
          <cell r="H134" t="str">
            <v>[65,65,65,65,65],</v>
          </cell>
          <cell r="K134" t="str">
            <v>[4,4,3,4,3],</v>
          </cell>
        </row>
        <row r="135">
          <cell r="E135">
            <v>522</v>
          </cell>
          <cell r="H135" t="str">
            <v>[66,66,66,66,66],</v>
          </cell>
          <cell r="K135" t="str">
            <v>[4,4,3,3,4],</v>
          </cell>
        </row>
        <row r="136">
          <cell r="E136">
            <v>523</v>
          </cell>
          <cell r="H136" t="str">
            <v>[66,66,66,66,66],</v>
          </cell>
          <cell r="K136" t="str">
            <v>[4,4,4,3,3],</v>
          </cell>
        </row>
        <row r="137">
          <cell r="E137">
            <v>524</v>
          </cell>
          <cell r="H137" t="str">
            <v>[67,67,67,67,67],</v>
          </cell>
          <cell r="K137" t="str">
            <v>[4,4,4,5,4],</v>
          </cell>
        </row>
        <row r="138">
          <cell r="E138">
            <v>525</v>
          </cell>
          <cell r="H138" t="str">
            <v>[67,67,67,67,67],</v>
          </cell>
          <cell r="K138" t="str">
            <v>[4,4,4,3,4],</v>
          </cell>
        </row>
        <row r="139">
          <cell r="E139">
            <v>526</v>
          </cell>
          <cell r="H139" t="str">
            <v>[68,68,68,68,68],</v>
          </cell>
          <cell r="K139" t="str">
            <v>[4,4,3,4,4],</v>
          </cell>
        </row>
        <row r="140">
          <cell r="E140">
            <v>527</v>
          </cell>
          <cell r="H140" t="str">
            <v>[68,68,68,68,68],</v>
          </cell>
          <cell r="K140" t="str">
            <v>[4,4,4,3,4],</v>
          </cell>
        </row>
        <row r="141">
          <cell r="E141">
            <v>528</v>
          </cell>
          <cell r="H141" t="str">
            <v>[69,69,69,69,69],</v>
          </cell>
          <cell r="K141" t="str">
            <v>[4,5,4,5,4],</v>
          </cell>
        </row>
        <row r="142">
          <cell r="E142">
            <v>529</v>
          </cell>
          <cell r="H142" t="str">
            <v>[69,69,69,69,69],</v>
          </cell>
          <cell r="K142" t="str">
            <v>[4,4,4,3,4],</v>
          </cell>
        </row>
        <row r="143">
          <cell r="E143">
            <v>530</v>
          </cell>
          <cell r="H143" t="str">
            <v>[70,70,70,70,70],</v>
          </cell>
          <cell r="K143" t="str">
            <v>[4,4,4,3,4],</v>
          </cell>
        </row>
        <row r="144">
          <cell r="E144">
            <v>531</v>
          </cell>
          <cell r="H144" t="str">
            <v>[70,70,70,70,70],</v>
          </cell>
          <cell r="K144" t="str">
            <v>[4,4,4,3,4],</v>
          </cell>
        </row>
        <row r="145">
          <cell r="E145">
            <v>532</v>
          </cell>
          <cell r="H145" t="str">
            <v>[71,71,71,71,71],</v>
          </cell>
          <cell r="K145" t="str">
            <v>[4,5,4,4,5],</v>
          </cell>
        </row>
        <row r="146">
          <cell r="E146">
            <v>533</v>
          </cell>
          <cell r="H146" t="str">
            <v>[71,71,71,71,71],</v>
          </cell>
          <cell r="K146" t="str">
            <v>[4,4,4,3,4],</v>
          </cell>
        </row>
        <row r="147">
          <cell r="E147">
            <v>534</v>
          </cell>
          <cell r="H147" t="str">
            <v>[72,72,72,72,72],</v>
          </cell>
          <cell r="K147" t="str">
            <v>[4,4,4,4,4],</v>
          </cell>
        </row>
        <row r="148">
          <cell r="E148">
            <v>535</v>
          </cell>
          <cell r="H148" t="str">
            <v>[72,72,72,72,72],</v>
          </cell>
          <cell r="K148" t="str">
            <v>[4,4,4,3,4],</v>
          </cell>
        </row>
        <row r="149">
          <cell r="E149">
            <v>536</v>
          </cell>
          <cell r="H149" t="str">
            <v>[73,73,73,73,73],</v>
          </cell>
          <cell r="K149" t="str">
            <v>[5,5,4,5,4],</v>
          </cell>
        </row>
        <row r="150">
          <cell r="E150">
            <v>537</v>
          </cell>
          <cell r="H150" t="str">
            <v>[73,73,73,73,73],</v>
          </cell>
          <cell r="K150" t="str">
            <v>[4,4,4,5,4],</v>
          </cell>
        </row>
        <row r="151">
          <cell r="E151">
            <v>538</v>
          </cell>
          <cell r="H151" t="str">
            <v>[74,74,74,74,74],</v>
          </cell>
          <cell r="K151" t="str">
            <v>[4,4,5,4,4],</v>
          </cell>
        </row>
        <row r="152">
          <cell r="E152">
            <v>539</v>
          </cell>
          <cell r="H152" t="str">
            <v>[74,74,74,74,74],</v>
          </cell>
          <cell r="K152" t="str">
            <v>[4,5,4,4,5],</v>
          </cell>
        </row>
        <row r="153">
          <cell r="E153">
            <v>540</v>
          </cell>
          <cell r="H153" t="str">
            <v>[75,75,75,75,75],</v>
          </cell>
          <cell r="K153" t="str">
            <v>[4,5,4,4,5],</v>
          </cell>
        </row>
        <row r="154">
          <cell r="E154">
            <v>601</v>
          </cell>
          <cell r="H154" t="str">
            <v>[75,75,75,75,75],</v>
          </cell>
          <cell r="K154" t="str">
            <v>[5,5,4,4,4],</v>
          </cell>
        </row>
        <row r="155">
          <cell r="E155">
            <v>602</v>
          </cell>
          <cell r="H155" t="str">
            <v>[76,76,76,76,76],</v>
          </cell>
          <cell r="K155" t="str">
            <v>[5,5,4,5,4],</v>
          </cell>
        </row>
        <row r="156">
          <cell r="E156">
            <v>603</v>
          </cell>
          <cell r="H156" t="str">
            <v>[76,76,76,76,76],</v>
          </cell>
          <cell r="K156" t="str">
            <v>[5,5,4,5,4],</v>
          </cell>
        </row>
        <row r="157">
          <cell r="E157">
            <v>604</v>
          </cell>
          <cell r="H157" t="str">
            <v>[77,77,77,77,77],</v>
          </cell>
          <cell r="K157" t="str">
            <v>[5,5,5,6,5],</v>
          </cell>
        </row>
        <row r="158">
          <cell r="E158">
            <v>605</v>
          </cell>
          <cell r="H158" t="str">
            <v>[77,77,77,77,77],</v>
          </cell>
          <cell r="K158" t="str">
            <v>[5,5,4,5,4],</v>
          </cell>
        </row>
        <row r="159">
          <cell r="E159">
            <v>606</v>
          </cell>
          <cell r="H159" t="str">
            <v>[78,78,78,78,78],</v>
          </cell>
          <cell r="K159" t="str">
            <v>[5,5,4,5,4],</v>
          </cell>
        </row>
        <row r="160">
          <cell r="E160">
            <v>607</v>
          </cell>
          <cell r="H160" t="str">
            <v>[78,78,78,78,78],</v>
          </cell>
          <cell r="K160" t="str">
            <v>[5,5,5,5,5],</v>
          </cell>
        </row>
        <row r="161">
          <cell r="E161">
            <v>608</v>
          </cell>
          <cell r="H161" t="str">
            <v>[79,79,79,79,79],</v>
          </cell>
          <cell r="K161" t="str">
            <v>[5,6,5,5,5],</v>
          </cell>
        </row>
        <row r="162">
          <cell r="E162">
            <v>609</v>
          </cell>
          <cell r="H162" t="str">
            <v>[79,79,79,79,79],</v>
          </cell>
          <cell r="K162" t="str">
            <v>[5,5,5,4,5],</v>
          </cell>
        </row>
        <row r="163">
          <cell r="E163">
            <v>610</v>
          </cell>
          <cell r="H163" t="str">
            <v>[80,80,80,80,80],</v>
          </cell>
          <cell r="K163" t="str">
            <v>[5,5,4,4,5],</v>
          </cell>
        </row>
        <row r="164">
          <cell r="E164">
            <v>611</v>
          </cell>
          <cell r="H164" t="str">
            <v>[80,80,80,80,80],</v>
          </cell>
          <cell r="K164" t="str">
            <v>[5,5,5,5,5],</v>
          </cell>
        </row>
        <row r="165">
          <cell r="E165">
            <v>612</v>
          </cell>
          <cell r="H165" t="str">
            <v>[81,81,80,80,80],</v>
          </cell>
          <cell r="K165" t="str">
            <v>[5,5,5,5,5],</v>
          </cell>
        </row>
        <row r="166">
          <cell r="E166">
            <v>613</v>
          </cell>
          <cell r="H166" t="str">
            <v>[81,81,80,80,81],</v>
          </cell>
          <cell r="K166" t="str">
            <v>[5,5,5,5,4],</v>
          </cell>
        </row>
        <row r="167">
          <cell r="E167">
            <v>614</v>
          </cell>
          <cell r="H167" t="str">
            <v>[81,81,80,81,81],</v>
          </cell>
          <cell r="K167" t="str">
            <v>[5,5,5,4,5],</v>
          </cell>
        </row>
        <row r="168">
          <cell r="E168">
            <v>615</v>
          </cell>
          <cell r="H168" t="str">
            <v>[81,81,80,80,81],</v>
          </cell>
          <cell r="K168" t="str">
            <v>[5,5,4,4,5],</v>
          </cell>
        </row>
        <row r="169">
          <cell r="E169">
            <v>616</v>
          </cell>
          <cell r="H169" t="str">
            <v>[81,81,81,81,81],</v>
          </cell>
          <cell r="K169" t="str">
            <v>[5,5,5,5,5],</v>
          </cell>
        </row>
        <row r="170">
          <cell r="E170">
            <v>617</v>
          </cell>
          <cell r="H170" t="str">
            <v>[82,82,82,82,82],</v>
          </cell>
          <cell r="K170" t="str">
            <v>[5,5,4,5,4],</v>
          </cell>
        </row>
        <row r="171">
          <cell r="E171">
            <v>618</v>
          </cell>
          <cell r="H171" t="str">
            <v>[82,82,82,82,82],</v>
          </cell>
          <cell r="K171" t="str">
            <v>[5,5,4,5,4],</v>
          </cell>
        </row>
        <row r="172">
          <cell r="E172">
            <v>619</v>
          </cell>
          <cell r="H172" t="str">
            <v>[83,83,83,83,83],</v>
          </cell>
          <cell r="K172" t="str">
            <v>[5,5,4,5,5],</v>
          </cell>
        </row>
        <row r="173">
          <cell r="E173">
            <v>620</v>
          </cell>
          <cell r="H173" t="str">
            <v>[83,83,83,83,83],</v>
          </cell>
          <cell r="K173" t="str">
            <v>[5,5,5,5,6],</v>
          </cell>
        </row>
        <row r="174">
          <cell r="E174">
            <v>621</v>
          </cell>
          <cell r="H174" t="str">
            <v>[84,84,84,84,84],</v>
          </cell>
          <cell r="K174" t="str">
            <v>[5,5,4,5,4],</v>
          </cell>
        </row>
        <row r="175">
          <cell r="E175">
            <v>622</v>
          </cell>
          <cell r="H175" t="str">
            <v>[84,84,84,84,84],</v>
          </cell>
          <cell r="K175" t="str">
            <v>[5,5,5,4,4],</v>
          </cell>
        </row>
        <row r="176">
          <cell r="E176">
            <v>623</v>
          </cell>
          <cell r="H176" t="str">
            <v>[85,85,85,85,85],</v>
          </cell>
          <cell r="K176" t="str">
            <v>[5,5,4,4,5],</v>
          </cell>
        </row>
        <row r="177">
          <cell r="E177">
            <v>624</v>
          </cell>
          <cell r="H177" t="str">
            <v>[85,85,85,85,85],</v>
          </cell>
          <cell r="K177" t="str">
            <v>[5,6,5,5,5],</v>
          </cell>
        </row>
        <row r="178">
          <cell r="E178">
            <v>625</v>
          </cell>
          <cell r="H178" t="str">
            <v>[86,86,86,86,86],</v>
          </cell>
          <cell r="K178" t="str">
            <v>[5,5,5,5,5],</v>
          </cell>
        </row>
        <row r="179">
          <cell r="E179">
            <v>626</v>
          </cell>
          <cell r="H179" t="str">
            <v>[86,86,86,86,86],</v>
          </cell>
          <cell r="K179" t="str">
            <v>[5,5,4,4,5],</v>
          </cell>
        </row>
        <row r="180">
          <cell r="E180">
            <v>627</v>
          </cell>
          <cell r="H180" t="str">
            <v>[87,87,87,87,87],</v>
          </cell>
          <cell r="K180" t="str">
            <v>[5,5,5,5,5],</v>
          </cell>
        </row>
        <row r="181">
          <cell r="E181">
            <v>628</v>
          </cell>
          <cell r="H181" t="str">
            <v>[87,87,87,87,87],</v>
          </cell>
          <cell r="K181" t="str">
            <v>[6,6,5,6,5],</v>
          </cell>
        </row>
        <row r="182">
          <cell r="E182">
            <v>629</v>
          </cell>
          <cell r="H182" t="str">
            <v>[88,88,88,88,88],</v>
          </cell>
          <cell r="K182" t="str">
            <v>[5,5,5,4,5],</v>
          </cell>
        </row>
        <row r="183">
          <cell r="E183">
            <v>630</v>
          </cell>
          <cell r="H183" t="str">
            <v>[88,88,88,88,88],</v>
          </cell>
          <cell r="K183" t="str">
            <v>[5,5,5,5,5],</v>
          </cell>
        </row>
        <row r="184">
          <cell r="E184">
            <v>631</v>
          </cell>
          <cell r="H184" t="str">
            <v>[89,89,89,89,89],</v>
          </cell>
          <cell r="K184" t="str">
            <v>[5,5,5,5,5],</v>
          </cell>
        </row>
        <row r="185">
          <cell r="E185">
            <v>632</v>
          </cell>
          <cell r="H185" t="str">
            <v>[89,89,89,89,89],</v>
          </cell>
          <cell r="K185" t="str">
            <v>[5,6,5,5,6],</v>
          </cell>
        </row>
        <row r="186">
          <cell r="E186">
            <v>633</v>
          </cell>
          <cell r="H186" t="str">
            <v>[90,90,90,90,90],</v>
          </cell>
          <cell r="K186" t="str">
            <v>[5,5,6,5,5],</v>
          </cell>
        </row>
        <row r="187">
          <cell r="E187">
            <v>634</v>
          </cell>
          <cell r="H187" t="str">
            <v>[90,90,90,90,90],</v>
          </cell>
          <cell r="K187" t="str">
            <v>[5,5,5,6,5],</v>
          </cell>
        </row>
        <row r="188">
          <cell r="E188">
            <v>635</v>
          </cell>
          <cell r="H188" t="str">
            <v>[91,91,91,91,91],</v>
          </cell>
          <cell r="K188" t="str">
            <v>[5,5,6,5,6],</v>
          </cell>
        </row>
        <row r="189">
          <cell r="E189">
            <v>636</v>
          </cell>
          <cell r="H189" t="str">
            <v>[91,91,91,91,91],</v>
          </cell>
          <cell r="K189" t="str">
            <v>[6,6,6,6,5],</v>
          </cell>
        </row>
        <row r="190">
          <cell r="E190">
            <v>637</v>
          </cell>
          <cell r="H190" t="str">
            <v>[92,92,92,92,92],</v>
          </cell>
          <cell r="K190" t="str">
            <v>[6,5,5,6,5],</v>
          </cell>
        </row>
        <row r="191">
          <cell r="E191">
            <v>638</v>
          </cell>
          <cell r="H191" t="str">
            <v>[92,92,92,92,92],</v>
          </cell>
          <cell r="K191" t="str">
            <v>[5,6,5,5,6],</v>
          </cell>
        </row>
        <row r="192">
          <cell r="E192">
            <v>639</v>
          </cell>
          <cell r="H192" t="str">
            <v>[93,93,93,93,93],</v>
          </cell>
          <cell r="K192" t="str">
            <v>[6,5,6,5,6],</v>
          </cell>
        </row>
        <row r="193">
          <cell r="E193">
            <v>640</v>
          </cell>
          <cell r="H193" t="str">
            <v>[93,93,93,93,93],</v>
          </cell>
          <cell r="K193" t="str">
            <v>[5,6,5,6,5],</v>
          </cell>
        </row>
        <row r="194">
          <cell r="E194">
            <v>701</v>
          </cell>
          <cell r="H194" t="str">
            <v>[94,94,93,93,93],</v>
          </cell>
          <cell r="K194" t="str">
            <v>[6,5,5,5,5],</v>
          </cell>
        </row>
        <row r="195">
          <cell r="E195">
            <v>702</v>
          </cell>
          <cell r="H195" t="str">
            <v>[94,94,94,93,93],</v>
          </cell>
          <cell r="K195" t="str">
            <v>[5,6,6,5,5],</v>
          </cell>
        </row>
        <row r="196">
          <cell r="E196">
            <v>703</v>
          </cell>
          <cell r="H196" t="str">
            <v>[94,94,94,94,93],</v>
          </cell>
          <cell r="K196" t="str">
            <v>[5,5,5,6,5],</v>
          </cell>
        </row>
        <row r="197">
          <cell r="E197">
            <v>704</v>
          </cell>
          <cell r="H197" t="str">
            <v>[94,94,94,94,94],</v>
          </cell>
          <cell r="K197" t="str">
            <v>[6,5,5,6,5],</v>
          </cell>
        </row>
        <row r="198">
          <cell r="E198">
            <v>705</v>
          </cell>
          <cell r="H198" t="str">
            <v>[95,95,94,94,94],</v>
          </cell>
          <cell r="K198" t="str">
            <v>[5,6,5,5,5],</v>
          </cell>
        </row>
        <row r="199">
          <cell r="E199">
            <v>706</v>
          </cell>
          <cell r="H199" t="str">
            <v>[95,95,95,94,94],</v>
          </cell>
          <cell r="K199" t="str">
            <v>[6,5,5,5,5],</v>
          </cell>
        </row>
        <row r="200">
          <cell r="E200">
            <v>707</v>
          </cell>
          <cell r="H200" t="str">
            <v>[95,95,95,95,95],</v>
          </cell>
          <cell r="K200" t="str">
            <v>[5,6,5,5,5],</v>
          </cell>
        </row>
        <row r="201">
          <cell r="E201">
            <v>708</v>
          </cell>
          <cell r="H201" t="str">
            <v>[96,96,95,95,95],</v>
          </cell>
          <cell r="K201" t="str">
            <v>[6,5,6,5,6],</v>
          </cell>
        </row>
        <row r="202">
          <cell r="E202">
            <v>709</v>
          </cell>
          <cell r="H202" t="str">
            <v>[96,96,96,95,95],</v>
          </cell>
          <cell r="K202" t="str">
            <v>[5,5,5,5,6],</v>
          </cell>
        </row>
        <row r="203">
          <cell r="E203">
            <v>710</v>
          </cell>
          <cell r="H203" t="str">
            <v>[96,96,96,96,95],</v>
          </cell>
          <cell r="K203" t="str">
            <v>[5,5,5,6,5],</v>
          </cell>
        </row>
        <row r="204">
          <cell r="E204">
            <v>711</v>
          </cell>
          <cell r="H204" t="str">
            <v>[96,96,96,96,96],</v>
          </cell>
          <cell r="K204" t="str">
            <v>[5,5,6,5,5],</v>
          </cell>
        </row>
        <row r="205">
          <cell r="E205">
            <v>712</v>
          </cell>
          <cell r="H205" t="str">
            <v>[97,97,96,96,96],</v>
          </cell>
          <cell r="K205" t="str">
            <v>[5,6,5,5,6],</v>
          </cell>
        </row>
        <row r="206">
          <cell r="E206">
            <v>713</v>
          </cell>
          <cell r="H206" t="str">
            <v>[97,97,97,96,96],</v>
          </cell>
          <cell r="K206" t="str">
            <v>[5,5,5,5,5],</v>
          </cell>
        </row>
        <row r="207">
          <cell r="E207">
            <v>714</v>
          </cell>
          <cell r="H207" t="str">
            <v>[97,97,97,97,97],</v>
          </cell>
          <cell r="K207" t="str">
            <v>[5,5,5,6,6],</v>
          </cell>
        </row>
        <row r="208">
          <cell r="E208">
            <v>715</v>
          </cell>
          <cell r="H208" t="str">
            <v>[98,98,97,97,97],</v>
          </cell>
          <cell r="K208" t="str">
            <v>[5,6,5,5,5],</v>
          </cell>
        </row>
        <row r="209">
          <cell r="E209">
            <v>716</v>
          </cell>
          <cell r="H209" t="str">
            <v>[98,98,98,97,97],</v>
          </cell>
          <cell r="K209" t="str">
            <v>[5,5,6,6,6],</v>
          </cell>
        </row>
        <row r="210">
          <cell r="E210">
            <v>717</v>
          </cell>
          <cell r="H210" t="str">
            <v>[98,98,98,98,97],</v>
          </cell>
          <cell r="K210" t="str">
            <v>[5,6,5,5,5],</v>
          </cell>
        </row>
        <row r="211">
          <cell r="E211">
            <v>718</v>
          </cell>
          <cell r="H211" t="str">
            <v>[98,98,98,98,98],</v>
          </cell>
          <cell r="K211" t="str">
            <v>[5,6,5,5,5],</v>
          </cell>
        </row>
        <row r="212">
          <cell r="E212">
            <v>719</v>
          </cell>
          <cell r="H212" t="str">
            <v>[99,99,98,98,98],</v>
          </cell>
          <cell r="K212" t="str">
            <v>[5,6,5,5,5],</v>
          </cell>
        </row>
        <row r="213">
          <cell r="E213">
            <v>720</v>
          </cell>
          <cell r="H213" t="str">
            <v>[99,99,99,98,98],</v>
          </cell>
          <cell r="K213" t="str">
            <v>[6,5,6,6,5],</v>
          </cell>
        </row>
        <row r="214">
          <cell r="E214">
            <v>721</v>
          </cell>
          <cell r="H214" t="str">
            <v>[99,99,99,99,99],</v>
          </cell>
          <cell r="K214" t="str">
            <v>[5,5,5,6,5],</v>
          </cell>
        </row>
        <row r="215">
          <cell r="E215">
            <v>722</v>
          </cell>
          <cell r="H215" t="str">
            <v>[100,100,99,99,99],</v>
          </cell>
          <cell r="K215" t="str">
            <v>[6,5,5,5,5],</v>
          </cell>
        </row>
        <row r="216">
          <cell r="E216">
            <v>723</v>
          </cell>
          <cell r="H216" t="str">
            <v>[100,100,100,99,99],</v>
          </cell>
          <cell r="K216" t="str">
            <v>[5,6,5,5,5],</v>
          </cell>
        </row>
        <row r="217">
          <cell r="E217">
            <v>724</v>
          </cell>
          <cell r="H217" t="str">
            <v>[100,101,100,100,100],</v>
          </cell>
          <cell r="K217" t="str">
            <v>[5,6,6,5,5],</v>
          </cell>
        </row>
        <row r="218">
          <cell r="E218">
            <v>725</v>
          </cell>
          <cell r="H218" t="str">
            <v>[101,101,100,100,100],</v>
          </cell>
          <cell r="K218" t="str">
            <v>[5,5,5,5,6],</v>
          </cell>
        </row>
        <row r="219">
          <cell r="E219">
            <v>726</v>
          </cell>
          <cell r="H219" t="str">
            <v>[101,101,101,100,100],</v>
          </cell>
          <cell r="K219" t="str">
            <v>[5,6,5,6,5],</v>
          </cell>
        </row>
        <row r="220">
          <cell r="E220">
            <v>727</v>
          </cell>
          <cell r="H220" t="str">
            <v>[101,101,101,101,100],</v>
          </cell>
          <cell r="K220" t="str">
            <v>[5,5,6,5,5],</v>
          </cell>
        </row>
        <row r="221">
          <cell r="E221">
            <v>728</v>
          </cell>
          <cell r="H221" t="str">
            <v>[101,101,101,101,101],</v>
          </cell>
          <cell r="K221" t="str">
            <v>[5,6,5,6,6],</v>
          </cell>
        </row>
        <row r="222">
          <cell r="E222">
            <v>729</v>
          </cell>
          <cell r="H222" t="str">
            <v>[102,102,101,101,101],</v>
          </cell>
          <cell r="K222" t="str">
            <v>[5,5,5,6,5],</v>
          </cell>
        </row>
        <row r="223">
          <cell r="E223">
            <v>730</v>
          </cell>
          <cell r="H223" t="str">
            <v>[102,102,102,101,101],</v>
          </cell>
          <cell r="K223" t="str">
            <v>[5,6,6,5,5],</v>
          </cell>
        </row>
        <row r="224">
          <cell r="E224">
            <v>731</v>
          </cell>
          <cell r="H224" t="str">
            <v>[102,102,102,102,101],</v>
          </cell>
          <cell r="K224" t="str">
            <v>[6,5,6,5,5],</v>
          </cell>
        </row>
        <row r="225">
          <cell r="E225">
            <v>732</v>
          </cell>
          <cell r="H225" t="str">
            <v>[102,102,102,102,102],</v>
          </cell>
          <cell r="K225" t="str">
            <v>[6,5,6,6,5],</v>
          </cell>
        </row>
        <row r="226">
          <cell r="E226">
            <v>733</v>
          </cell>
          <cell r="H226" t="str">
            <v>[103,103,102,102,102],</v>
          </cell>
          <cell r="K226" t="str">
            <v>[5,5,5,6,6],</v>
          </cell>
        </row>
        <row r="227">
          <cell r="E227">
            <v>734</v>
          </cell>
          <cell r="H227" t="str">
            <v>[103,103,103,102,102],</v>
          </cell>
          <cell r="K227" t="str">
            <v>[5,6,5,5,6],</v>
          </cell>
        </row>
        <row r="228">
          <cell r="E228">
            <v>735</v>
          </cell>
          <cell r="H228" t="str">
            <v>[103,103,103,103,103],</v>
          </cell>
          <cell r="K228" t="str">
            <v>[6,5,5,6,5],</v>
          </cell>
        </row>
        <row r="229">
          <cell r="E229">
            <v>736</v>
          </cell>
          <cell r="H229" t="str">
            <v>[104,104,103,103,103],</v>
          </cell>
          <cell r="K229" t="str">
            <v>[5,6,6,6,6],</v>
          </cell>
        </row>
        <row r="230">
          <cell r="E230">
            <v>737</v>
          </cell>
          <cell r="H230" t="str">
            <v>[104,104,104,103,103],</v>
          </cell>
          <cell r="K230" t="str">
            <v>[5,5,5,5,6],</v>
          </cell>
        </row>
        <row r="231">
          <cell r="E231">
            <v>738</v>
          </cell>
          <cell r="H231" t="str">
            <v>[104,104,104,104,103],</v>
          </cell>
          <cell r="K231" t="str">
            <v>[6,5,5,5,5],</v>
          </cell>
        </row>
        <row r="232">
          <cell r="E232">
            <v>739</v>
          </cell>
          <cell r="H232" t="str">
            <v>[104,104,104,104,104],</v>
          </cell>
          <cell r="K232" t="str">
            <v>[6,5,6,5,5],</v>
          </cell>
        </row>
        <row r="233">
          <cell r="E233">
            <v>740</v>
          </cell>
          <cell r="H233" t="str">
            <v>[105,105,104,104,104],</v>
          </cell>
          <cell r="K233" t="str">
            <v>[6,6,5,6,5],</v>
          </cell>
        </row>
        <row r="234">
          <cell r="E234">
            <v>801</v>
          </cell>
          <cell r="H234" t="str">
            <v>[105,105,105,104,104],</v>
          </cell>
          <cell r="K234" t="str">
            <v>[6,6,6,6,6],</v>
          </cell>
        </row>
        <row r="235">
          <cell r="E235">
            <v>802</v>
          </cell>
          <cell r="H235" t="str">
            <v>[105,105,105,105,105],</v>
          </cell>
          <cell r="K235" t="str">
            <v>[6,6,6,6,6],</v>
          </cell>
        </row>
        <row r="236">
          <cell r="E236">
            <v>803</v>
          </cell>
          <cell r="H236" t="str">
            <v>[106,106,105,105,105],</v>
          </cell>
          <cell r="K236" t="str">
            <v>[6,6,5,6,6],</v>
          </cell>
        </row>
        <row r="237">
          <cell r="E237">
            <v>804</v>
          </cell>
          <cell r="H237" t="str">
            <v>[106,106,106,105,105],</v>
          </cell>
          <cell r="K237" t="str">
            <v>[6,6,7,6,6],</v>
          </cell>
        </row>
        <row r="238">
          <cell r="E238">
            <v>805</v>
          </cell>
          <cell r="H238" t="str">
            <v>[106,106,106,106,105],</v>
          </cell>
          <cell r="K238" t="str">
            <v>[6,6,6,6,6],</v>
          </cell>
        </row>
        <row r="239">
          <cell r="E239">
            <v>806</v>
          </cell>
          <cell r="H239" t="str">
            <v>[106,106,106,106,106],</v>
          </cell>
          <cell r="K239" t="str">
            <v>[6,6,6,6,6],</v>
          </cell>
        </row>
        <row r="240">
          <cell r="E240">
            <v>807</v>
          </cell>
          <cell r="H240" t="str">
            <v>[107,107,106,106,106],</v>
          </cell>
          <cell r="K240" t="str">
            <v>[6,6,6,6,6],</v>
          </cell>
        </row>
        <row r="241">
          <cell r="E241">
            <v>808</v>
          </cell>
          <cell r="H241" t="str">
            <v>[107,107,107,106,106],</v>
          </cell>
          <cell r="K241" t="str">
            <v>[6,6,6,6,6],</v>
          </cell>
        </row>
        <row r="242">
          <cell r="E242">
            <v>809</v>
          </cell>
          <cell r="H242" t="str">
            <v>[107,107,107,107,107],</v>
          </cell>
          <cell r="K242" t="str">
            <v>[6,6,6,6,6],</v>
          </cell>
        </row>
        <row r="243">
          <cell r="E243">
            <v>810</v>
          </cell>
          <cell r="H243" t="str">
            <v>[108,108,107,107,107],</v>
          </cell>
          <cell r="K243" t="str">
            <v>[6,6,6,6,6],</v>
          </cell>
        </row>
        <row r="244">
          <cell r="E244">
            <v>811</v>
          </cell>
          <cell r="H244" t="str">
            <v>[108,108,108,107,107],</v>
          </cell>
          <cell r="K244" t="str">
            <v>[6,6,6,6,6],</v>
          </cell>
        </row>
        <row r="245">
          <cell r="E245">
            <v>812</v>
          </cell>
          <cell r="H245" t="str">
            <v>[108,108,108,108,107],</v>
          </cell>
          <cell r="K245" t="str">
            <v>[6,7,7,6,6],</v>
          </cell>
        </row>
        <row r="246">
          <cell r="E246">
            <v>813</v>
          </cell>
          <cell r="H246" t="str">
            <v>[108,108,108,108,108],</v>
          </cell>
          <cell r="K246" t="str">
            <v>[6,6,6,6,6],</v>
          </cell>
        </row>
        <row r="247">
          <cell r="E247">
            <v>814</v>
          </cell>
          <cell r="H247" t="str">
            <v>[109,109,108,108,108],</v>
          </cell>
          <cell r="K247" t="str">
            <v>[6,6,6,6,6],</v>
          </cell>
        </row>
        <row r="248">
          <cell r="E248">
            <v>815</v>
          </cell>
          <cell r="H248" t="str">
            <v>[109,109,109,108,108],</v>
          </cell>
          <cell r="K248" t="str">
            <v>[6,6,6,6,6],</v>
          </cell>
        </row>
        <row r="249">
          <cell r="E249">
            <v>816</v>
          </cell>
          <cell r="H249" t="str">
            <v>[109,109,109,109,109],</v>
          </cell>
          <cell r="K249" t="str">
            <v>[6,6,7,7,6],</v>
          </cell>
        </row>
        <row r="250">
          <cell r="E250">
            <v>817</v>
          </cell>
          <cell r="H250" t="str">
            <v>[110,110,109,109,109],</v>
          </cell>
          <cell r="K250" t="str">
            <v>[6,6,6,7,6],</v>
          </cell>
        </row>
        <row r="251">
          <cell r="E251">
            <v>818</v>
          </cell>
          <cell r="H251" t="str">
            <v>[110,110,110,109,109],</v>
          </cell>
          <cell r="K251" t="str">
            <v>[6,6,6,6,7],</v>
          </cell>
        </row>
        <row r="252">
          <cell r="E252">
            <v>819</v>
          </cell>
          <cell r="H252" t="str">
            <v>[110,110,110,110,109],</v>
          </cell>
          <cell r="K252" t="str">
            <v>[6,6,7,6,6],</v>
          </cell>
        </row>
        <row r="253">
          <cell r="E253">
            <v>820</v>
          </cell>
          <cell r="H253" t="str">
            <v>[110,110,110,110,110],</v>
          </cell>
          <cell r="K253" t="str">
            <v>[6,6,7,7,7],</v>
          </cell>
        </row>
        <row r="254">
          <cell r="E254">
            <v>821</v>
          </cell>
          <cell r="H254" t="str">
            <v>[111,111,110,110,110],</v>
          </cell>
          <cell r="K254" t="str">
            <v>[6,6,6,6,7],</v>
          </cell>
        </row>
        <row r="255">
          <cell r="E255">
            <v>822</v>
          </cell>
          <cell r="H255" t="str">
            <v>[111,111,111,110,110],</v>
          </cell>
          <cell r="K255" t="str">
            <v>[6,6,7,6,6],</v>
          </cell>
        </row>
        <row r="256">
          <cell r="E256">
            <v>823</v>
          </cell>
          <cell r="H256" t="str">
            <v>[111,111,111,111,111],</v>
          </cell>
          <cell r="K256" t="str">
            <v>[6,6,6,6,7],</v>
          </cell>
        </row>
        <row r="257">
          <cell r="E257">
            <v>824</v>
          </cell>
          <cell r="H257" t="str">
            <v>[112,112,111,111,111],</v>
          </cell>
          <cell r="K257" t="str">
            <v>[6,6,7,7,7],</v>
          </cell>
        </row>
        <row r="258">
          <cell r="E258">
            <v>825</v>
          </cell>
          <cell r="H258" t="str">
            <v>[112,112,112,111,111],</v>
          </cell>
          <cell r="K258" t="str">
            <v>[7,7,6,6,6],</v>
          </cell>
        </row>
        <row r="259">
          <cell r="E259">
            <v>826</v>
          </cell>
          <cell r="H259" t="str">
            <v>[112,112,112,112,111],</v>
          </cell>
          <cell r="K259" t="str">
            <v>[7,7,6,6,6],</v>
          </cell>
        </row>
        <row r="260">
          <cell r="E260">
            <v>827</v>
          </cell>
          <cell r="H260" t="str">
            <v>[112,112,112,112,112],</v>
          </cell>
          <cell r="K260" t="str">
            <v>[7,7,6,7,6],</v>
          </cell>
        </row>
        <row r="261">
          <cell r="E261">
            <v>828</v>
          </cell>
          <cell r="H261" t="str">
            <v>[113,113,112,112,112],</v>
          </cell>
          <cell r="K261" t="str">
            <v>[7,6,7,7,7],</v>
          </cell>
        </row>
        <row r="262">
          <cell r="E262">
            <v>829</v>
          </cell>
          <cell r="H262" t="str">
            <v>[113,113,113,112,112],</v>
          </cell>
          <cell r="K262" t="str">
            <v>[6,6,6,7,7],</v>
          </cell>
        </row>
        <row r="263">
          <cell r="E263">
            <v>830</v>
          </cell>
          <cell r="H263" t="str">
            <v>[113,113,113,113,113],</v>
          </cell>
          <cell r="K263" t="str">
            <v>[6,6,7,7,6],</v>
          </cell>
        </row>
        <row r="264">
          <cell r="E264">
            <v>831</v>
          </cell>
          <cell r="H264" t="str">
            <v>[114,114,113,113,113],</v>
          </cell>
          <cell r="K264" t="str">
            <v>[6,6,7,7,7],</v>
          </cell>
        </row>
        <row r="265">
          <cell r="E265">
            <v>832</v>
          </cell>
          <cell r="H265" t="str">
            <v>[114,114,114,113,113],</v>
          </cell>
          <cell r="K265" t="str">
            <v>[6,7,7,7,7],</v>
          </cell>
        </row>
        <row r="266">
          <cell r="E266">
            <v>833</v>
          </cell>
          <cell r="H266" t="str">
            <v>[114,114,114,114,113],</v>
          </cell>
          <cell r="K266" t="str">
            <v>[6,7,7,6,6],</v>
          </cell>
        </row>
        <row r="267">
          <cell r="E267">
            <v>834</v>
          </cell>
          <cell r="H267" t="str">
            <v>[114,114,114,114,114],</v>
          </cell>
          <cell r="K267" t="str">
            <v>[6,7,6,7,6],</v>
          </cell>
        </row>
        <row r="268">
          <cell r="E268">
            <v>835</v>
          </cell>
          <cell r="H268" t="str">
            <v>[115,115,114,114,114],</v>
          </cell>
          <cell r="K268" t="str">
            <v>[7,7,6,7,6],</v>
          </cell>
        </row>
        <row r="269">
          <cell r="E269">
            <v>836</v>
          </cell>
          <cell r="H269" t="str">
            <v>[115,115,115,114,114],</v>
          </cell>
          <cell r="K269" t="str">
            <v>[7,7,7,6,7],</v>
          </cell>
        </row>
        <row r="270">
          <cell r="E270">
            <v>837</v>
          </cell>
          <cell r="H270" t="str">
            <v>[115,115,115,115,115],</v>
          </cell>
          <cell r="K270" t="str">
            <v>[6,6,7,6,7],</v>
          </cell>
        </row>
        <row r="271">
          <cell r="E271">
            <v>838</v>
          </cell>
          <cell r="H271" t="str">
            <v>[116,116,115,115,115],</v>
          </cell>
          <cell r="K271" t="str">
            <v>[7,7,6,6,7],</v>
          </cell>
        </row>
        <row r="272">
          <cell r="E272">
            <v>839</v>
          </cell>
          <cell r="H272" t="str">
            <v>[116,116,116,115,115],</v>
          </cell>
          <cell r="K272" t="str">
            <v>[6,7,7,6,7],</v>
          </cell>
        </row>
        <row r="273">
          <cell r="E273">
            <v>840</v>
          </cell>
          <cell r="H273" t="str">
            <v>[116,116,116,116,115],</v>
          </cell>
          <cell r="K273" t="str">
            <v>[6,7,7,7,7],</v>
          </cell>
        </row>
        <row r="274">
          <cell r="E274">
            <v>901</v>
          </cell>
          <cell r="H274" t="str">
            <v>[116,116,116,116,116],</v>
          </cell>
          <cell r="K274" t="str">
            <v>[7,7,7,6,7],</v>
          </cell>
        </row>
        <row r="275">
          <cell r="E275">
            <v>902</v>
          </cell>
          <cell r="H275" t="str">
            <v>[117,117,116,116,116],</v>
          </cell>
          <cell r="K275" t="str">
            <v>[7,7,7,6,7],</v>
          </cell>
        </row>
        <row r="276">
          <cell r="E276">
            <v>903</v>
          </cell>
          <cell r="H276" t="str">
            <v>[117,117,117,116,116],</v>
          </cell>
          <cell r="K276" t="str">
            <v>[7,7,7,6,7],</v>
          </cell>
        </row>
        <row r="277">
          <cell r="E277">
            <v>904</v>
          </cell>
          <cell r="H277" t="str">
            <v>[117,117,117,117,117],</v>
          </cell>
          <cell r="K277" t="str">
            <v>[7,7,7,7,7],</v>
          </cell>
        </row>
        <row r="278">
          <cell r="E278">
            <v>905</v>
          </cell>
          <cell r="H278" t="str">
            <v>[118,118,117,117,117],</v>
          </cell>
          <cell r="K278" t="str">
            <v>[7,7,7,6,7],</v>
          </cell>
        </row>
        <row r="279">
          <cell r="E279">
            <v>906</v>
          </cell>
          <cell r="H279" t="str">
            <v>[118,118,118,117,117],</v>
          </cell>
          <cell r="K279" t="str">
            <v>[7,7,7,6,7],</v>
          </cell>
        </row>
        <row r="280">
          <cell r="E280">
            <v>907</v>
          </cell>
          <cell r="H280" t="str">
            <v>[118,118,118,118,117],</v>
          </cell>
          <cell r="K280" t="str">
            <v>[7,7,6,7,6],</v>
          </cell>
        </row>
        <row r="281">
          <cell r="E281">
            <v>908</v>
          </cell>
          <cell r="H281" t="str">
            <v>[118,118,118,118,118],</v>
          </cell>
          <cell r="K281" t="str">
            <v>[7,7,7,7,7],</v>
          </cell>
        </row>
        <row r="282">
          <cell r="E282">
            <v>909</v>
          </cell>
          <cell r="H282" t="str">
            <v>[119,119,118,118,118],</v>
          </cell>
          <cell r="K282" t="str">
            <v>[7,7,7,6,7],</v>
          </cell>
        </row>
        <row r="283">
          <cell r="E283">
            <v>910</v>
          </cell>
          <cell r="H283" t="str">
            <v>[119,119,119,118,118],</v>
          </cell>
          <cell r="K283" t="str">
            <v>[7,7,6,6,7],</v>
          </cell>
        </row>
        <row r="284">
          <cell r="E284">
            <v>911</v>
          </cell>
          <cell r="H284" t="str">
            <v>[119,119,119,119,118],</v>
          </cell>
          <cell r="K284" t="str">
            <v>[7,7,7,7,7],</v>
          </cell>
        </row>
        <row r="285">
          <cell r="E285">
            <v>912</v>
          </cell>
          <cell r="H285" t="str">
            <v>[119,119,119,119,119],</v>
          </cell>
          <cell r="K285" t="str">
            <v>[7,7,9,7,7],</v>
          </cell>
        </row>
        <row r="286">
          <cell r="E286">
            <v>913</v>
          </cell>
          <cell r="H286" t="str">
            <v>[120,120,119,119,119],</v>
          </cell>
          <cell r="K286" t="str">
            <v>[7,7,7,6,7],</v>
          </cell>
        </row>
        <row r="287">
          <cell r="E287">
            <v>914</v>
          </cell>
          <cell r="H287" t="str">
            <v>[120,120,120,119,119],</v>
          </cell>
          <cell r="K287" t="str">
            <v>[7,7,6,6,7],</v>
          </cell>
        </row>
        <row r="288">
          <cell r="E288">
            <v>915</v>
          </cell>
          <cell r="H288" t="str">
            <v>[120,120,120,120,119],</v>
          </cell>
          <cell r="K288" t="str">
            <v>[7,7,7,7,7],</v>
          </cell>
        </row>
        <row r="289">
          <cell r="E289">
            <v>916</v>
          </cell>
          <cell r="H289" t="str">
            <v>[120,120,121,120,120],</v>
          </cell>
          <cell r="K289" t="str">
            <v>[7,7,9,7,7],</v>
          </cell>
        </row>
        <row r="290">
          <cell r="E290">
            <v>917</v>
          </cell>
          <cell r="H290" t="str">
            <v>[121,121,120,120,120],</v>
          </cell>
          <cell r="K290" t="str">
            <v>[7,7,7,7,7],</v>
          </cell>
        </row>
        <row r="291">
          <cell r="E291">
            <v>918</v>
          </cell>
          <cell r="H291" t="str">
            <v>[121,121,121,120,120],</v>
          </cell>
          <cell r="K291" t="str">
            <v>[7,7,7,7,7],</v>
          </cell>
        </row>
        <row r="292">
          <cell r="E292">
            <v>919</v>
          </cell>
          <cell r="H292" t="str">
            <v>[121,121,121,121,120],</v>
          </cell>
          <cell r="K292" t="str">
            <v>[7,7,7,7,7],</v>
          </cell>
        </row>
        <row r="293">
          <cell r="E293">
            <v>920</v>
          </cell>
          <cell r="H293" t="str">
            <v>[121,121,121,121,121],</v>
          </cell>
          <cell r="K293" t="str">
            <v>[7,7,9,9,7],</v>
          </cell>
        </row>
        <row r="294">
          <cell r="E294">
            <v>921</v>
          </cell>
          <cell r="H294" t="str">
            <v>[122,122,121,121,121],</v>
          </cell>
          <cell r="K294" t="str">
            <v>[7,7,7,7,7],</v>
          </cell>
        </row>
        <row r="295">
          <cell r="E295">
            <v>922</v>
          </cell>
          <cell r="H295" t="str">
            <v>[122,122,122,121,121],</v>
          </cell>
          <cell r="K295" t="str">
            <v>[7,7,7,7,7],</v>
          </cell>
        </row>
        <row r="296">
          <cell r="E296">
            <v>923</v>
          </cell>
          <cell r="H296" t="str">
            <v>[122,122,122,122,121],</v>
          </cell>
          <cell r="K296" t="str">
            <v>[7,7,7,7,7],</v>
          </cell>
        </row>
        <row r="297">
          <cell r="E297">
            <v>924</v>
          </cell>
          <cell r="H297" t="str">
            <v>[122,122,122,122,122],</v>
          </cell>
          <cell r="K297" t="str">
            <v>[7,7,7,9,7],</v>
          </cell>
        </row>
        <row r="298">
          <cell r="E298">
            <v>925</v>
          </cell>
          <cell r="H298" t="str">
            <v>[123,123,122,122,122],</v>
          </cell>
          <cell r="K298" t="str">
            <v>[7,7,7,7,7],</v>
          </cell>
        </row>
        <row r="299">
          <cell r="E299">
            <v>926</v>
          </cell>
          <cell r="H299" t="str">
            <v>[123,123,123,122,122],</v>
          </cell>
          <cell r="K299" t="str">
            <v>[7,7,7,7,7],</v>
          </cell>
        </row>
        <row r="300">
          <cell r="E300">
            <v>927</v>
          </cell>
          <cell r="H300" t="str">
            <v>[123,123,123,123,122],</v>
          </cell>
          <cell r="K300" t="str">
            <v>[7,7,7,7,7],</v>
          </cell>
        </row>
        <row r="301">
          <cell r="E301">
            <v>928</v>
          </cell>
          <cell r="H301" t="str">
            <v>[123,123,123,123,123],</v>
          </cell>
          <cell r="K301" t="str">
            <v>[7,7,7,7,9],</v>
          </cell>
        </row>
        <row r="302">
          <cell r="E302">
            <v>929</v>
          </cell>
          <cell r="H302" t="str">
            <v>[124,124,123,123,123],</v>
          </cell>
          <cell r="K302" t="str">
            <v>[7,7,9,7,7],</v>
          </cell>
        </row>
        <row r="303">
          <cell r="E303">
            <v>930</v>
          </cell>
          <cell r="H303" t="str">
            <v>[124,124,124,123,123],</v>
          </cell>
          <cell r="K303" t="str">
            <v>[9,7,7,7,7],</v>
          </cell>
        </row>
        <row r="304">
          <cell r="E304">
            <v>931</v>
          </cell>
          <cell r="H304" t="str">
            <v>[124,124,124,124,123],</v>
          </cell>
          <cell r="K304" t="str">
            <v>[7,7,7,9,7],</v>
          </cell>
        </row>
        <row r="305">
          <cell r="E305">
            <v>932</v>
          </cell>
          <cell r="H305" t="str">
            <v>[124,124,124,124,124],</v>
          </cell>
          <cell r="K305" t="str">
            <v>[7,9,7,7,9],</v>
          </cell>
        </row>
        <row r="306">
          <cell r="E306">
            <v>933</v>
          </cell>
          <cell r="H306" t="str">
            <v>[125,125,124,124,124],</v>
          </cell>
          <cell r="K306" t="str">
            <v>[7,9,7,7,7],</v>
          </cell>
        </row>
        <row r="307">
          <cell r="E307">
            <v>934</v>
          </cell>
          <cell r="H307" t="str">
            <v>[125,125,125,124,124],</v>
          </cell>
          <cell r="K307" t="str">
            <v>[7,7,7,7,9],</v>
          </cell>
        </row>
        <row r="308">
          <cell r="E308">
            <v>935</v>
          </cell>
          <cell r="H308" t="str">
            <v>[125,125,125,125,124],</v>
          </cell>
          <cell r="K308" t="str">
            <v>[7,9,7,7,7],</v>
          </cell>
        </row>
        <row r="309">
          <cell r="E309">
            <v>936</v>
          </cell>
          <cell r="H309" t="str">
            <v>[125,125,125,125,125],</v>
          </cell>
          <cell r="K309" t="str">
            <v>[9,7,7,7,7],</v>
          </cell>
        </row>
        <row r="310">
          <cell r="E310">
            <v>937</v>
          </cell>
          <cell r="H310" t="str">
            <v>[126,126,125,125,125],</v>
          </cell>
          <cell r="K310" t="str">
            <v>[7,7,7,9,9],</v>
          </cell>
        </row>
        <row r="311">
          <cell r="E311">
            <v>938</v>
          </cell>
          <cell r="H311" t="str">
            <v>[126,126,126,125,125],</v>
          </cell>
          <cell r="K311" t="str">
            <v>[7,9,7,9,7],</v>
          </cell>
        </row>
        <row r="312">
          <cell r="E312">
            <v>939</v>
          </cell>
          <cell r="H312" t="str">
            <v>[126,126,126,126,125],</v>
          </cell>
          <cell r="K312" t="str">
            <v>[7,7,9,9,7],</v>
          </cell>
        </row>
        <row r="313">
          <cell r="E313">
            <v>940</v>
          </cell>
          <cell r="H313" t="str">
            <v>[126,126,126,126,126],</v>
          </cell>
          <cell r="K313" t="str">
            <v>[7,9,9,7,7],</v>
          </cell>
        </row>
        <row r="314">
          <cell r="E314">
            <v>1001</v>
          </cell>
          <cell r="H314" t="str">
            <v>[127,127,126,126,126],</v>
          </cell>
          <cell r="K314" t="str">
            <v>[7,7,7,7,7],</v>
          </cell>
        </row>
        <row r="315">
          <cell r="E315">
            <v>1002</v>
          </cell>
          <cell r="H315" t="str">
            <v>[127,127,127,126,126],</v>
          </cell>
          <cell r="K315" t="str">
            <v>[7,7,9,7,9],</v>
          </cell>
        </row>
        <row r="316">
          <cell r="E316">
            <v>1003</v>
          </cell>
          <cell r="H316" t="str">
            <v>[127,127,127,127,126],</v>
          </cell>
          <cell r="K316" t="str">
            <v>[7,7,7,9,7],</v>
          </cell>
        </row>
        <row r="317">
          <cell r="E317">
            <v>1004</v>
          </cell>
          <cell r="H317" t="str">
            <v>[127,127,127,127,127],</v>
          </cell>
          <cell r="K317" t="str">
            <v>[9,9,9,9,9],</v>
          </cell>
        </row>
        <row r="318">
          <cell r="E318">
            <v>1005</v>
          </cell>
          <cell r="H318" t="str">
            <v>[128,128,127,127,127],</v>
          </cell>
          <cell r="K318" t="str">
            <v>[7,7,9,9,7],</v>
          </cell>
        </row>
        <row r="319">
          <cell r="E319">
            <v>1006</v>
          </cell>
          <cell r="H319" t="str">
            <v>[128,128,128,127,127],</v>
          </cell>
          <cell r="K319" t="str">
            <v>[7,7,7,9,9],</v>
          </cell>
        </row>
        <row r="320">
          <cell r="E320">
            <v>1007</v>
          </cell>
          <cell r="H320" t="str">
            <v>[128,128,128,128,127],</v>
          </cell>
          <cell r="K320" t="str">
            <v>[7,7,9,9,7],</v>
          </cell>
        </row>
        <row r="321">
          <cell r="E321">
            <v>1008</v>
          </cell>
          <cell r="H321" t="str">
            <v>[128,128,128,128,128],</v>
          </cell>
          <cell r="K321" t="str">
            <v>[9,9,9,9,7],</v>
          </cell>
        </row>
        <row r="322">
          <cell r="E322">
            <v>1009</v>
          </cell>
          <cell r="H322" t="str">
            <v>[129,129,128,128,128],</v>
          </cell>
          <cell r="K322" t="str">
            <v>[7,7,9,9,7],</v>
          </cell>
        </row>
        <row r="323">
          <cell r="E323">
            <v>1010</v>
          </cell>
          <cell r="H323" t="str">
            <v>[129,129,129,128,128],</v>
          </cell>
          <cell r="K323" t="str">
            <v>[7,7,9,9,9],</v>
          </cell>
        </row>
        <row r="324">
          <cell r="E324">
            <v>1011</v>
          </cell>
          <cell r="H324" t="str">
            <v>[129,129,129,129,128],</v>
          </cell>
          <cell r="K324" t="str">
            <v>[7,7,9,7,9],</v>
          </cell>
        </row>
        <row r="325">
          <cell r="E325">
            <v>1012</v>
          </cell>
          <cell r="H325" t="str">
            <v>[129,129,129,129,129],</v>
          </cell>
          <cell r="K325" t="str">
            <v>[7,7,9,9,9],</v>
          </cell>
        </row>
        <row r="326">
          <cell r="E326">
            <v>1013</v>
          </cell>
          <cell r="H326" t="str">
            <v>[130,130,129,129,129],</v>
          </cell>
          <cell r="K326" t="str">
            <v>[9,9,9,7,9],</v>
          </cell>
        </row>
        <row r="327">
          <cell r="E327">
            <v>1014</v>
          </cell>
          <cell r="H327" t="str">
            <v>[130,130,130,129,129],</v>
          </cell>
          <cell r="K327" t="str">
            <v>[9,9,7,9,7],</v>
          </cell>
        </row>
        <row r="328">
          <cell r="E328">
            <v>1015</v>
          </cell>
          <cell r="H328" t="str">
            <v>[130,130,130,130,129],</v>
          </cell>
          <cell r="K328" t="str">
            <v>[9,9,7,9,7],</v>
          </cell>
        </row>
        <row r="329">
          <cell r="E329">
            <v>1016</v>
          </cell>
          <cell r="H329" t="str">
            <v>[130,130,130,130,130],</v>
          </cell>
          <cell r="K329" t="str">
            <v>[7,7,9,7,9],</v>
          </cell>
        </row>
        <row r="330">
          <cell r="E330">
            <v>1017</v>
          </cell>
          <cell r="H330" t="str">
            <v>[131,131,130,130,130],</v>
          </cell>
          <cell r="K330" t="str">
            <v>[7,7,7,9,9],</v>
          </cell>
        </row>
        <row r="331">
          <cell r="E331">
            <v>1018</v>
          </cell>
          <cell r="H331" t="str">
            <v>[131,131,131,130,130],</v>
          </cell>
          <cell r="K331" t="str">
            <v>[9,9,7,7,9],</v>
          </cell>
        </row>
        <row r="332">
          <cell r="E332">
            <v>1019</v>
          </cell>
          <cell r="H332" t="str">
            <v>[131,131,131,131,130],</v>
          </cell>
          <cell r="K332" t="str">
            <v>[9,7,7,9,9],</v>
          </cell>
        </row>
        <row r="333">
          <cell r="E333">
            <v>1020</v>
          </cell>
          <cell r="H333" t="str">
            <v>[131,131,131,131,131],</v>
          </cell>
          <cell r="K333" t="str">
            <v>[7,9,9,9,9],</v>
          </cell>
        </row>
        <row r="334">
          <cell r="E334">
            <v>1021</v>
          </cell>
          <cell r="H334" t="str">
            <v>[132,132,131,131,131],</v>
          </cell>
          <cell r="K334" t="str">
            <v>[7,9,9,7,9],</v>
          </cell>
        </row>
        <row r="335">
          <cell r="E335">
            <v>1022</v>
          </cell>
          <cell r="H335" t="str">
            <v>[132,132,132,131,131],</v>
          </cell>
          <cell r="K335" t="str">
            <v>[7,9,9,9,7],</v>
          </cell>
        </row>
        <row r="336">
          <cell r="E336">
            <v>1023</v>
          </cell>
          <cell r="H336" t="str">
            <v>[132,132,132,132,131],</v>
          </cell>
          <cell r="K336" t="str">
            <v>[9,7,9,9,7],</v>
          </cell>
        </row>
        <row r="337">
          <cell r="E337">
            <v>1024</v>
          </cell>
          <cell r="H337" t="str">
            <v>[132,132,132,132,132],</v>
          </cell>
          <cell r="K337" t="str">
            <v>[7,7,9,9,9],</v>
          </cell>
        </row>
        <row r="338">
          <cell r="E338">
            <v>1025</v>
          </cell>
          <cell r="H338" t="str">
            <v>[133,133,132,132,132],</v>
          </cell>
          <cell r="K338" t="str">
            <v>[7,7,7,9,7],</v>
          </cell>
        </row>
        <row r="339">
          <cell r="E339">
            <v>1026</v>
          </cell>
          <cell r="H339" t="str">
            <v>[133,133,133,132,132],</v>
          </cell>
          <cell r="K339" t="str">
            <v>[7,9,7,9,9],</v>
          </cell>
        </row>
        <row r="340">
          <cell r="E340">
            <v>1027</v>
          </cell>
          <cell r="H340" t="str">
            <v>[133,133,133,133,132],</v>
          </cell>
          <cell r="K340" t="str">
            <v>[7,9,7,9,9],</v>
          </cell>
        </row>
        <row r="341">
          <cell r="E341">
            <v>1028</v>
          </cell>
          <cell r="H341" t="str">
            <v>[133,133,133,133,133],</v>
          </cell>
          <cell r="K341" t="str">
            <v>[9,7,9,9,9],</v>
          </cell>
        </row>
        <row r="342">
          <cell r="E342">
            <v>1029</v>
          </cell>
          <cell r="H342" t="str">
            <v>[134,134,133,133,133],</v>
          </cell>
          <cell r="K342" t="str">
            <v>[7,7,7,9,7],</v>
          </cell>
        </row>
        <row r="343">
          <cell r="E343">
            <v>1030</v>
          </cell>
          <cell r="H343" t="str">
            <v>[134,134,134,133,133],</v>
          </cell>
          <cell r="K343" t="str">
            <v>[7,7,9,7,7],</v>
          </cell>
        </row>
        <row r="344">
          <cell r="E344">
            <v>1031</v>
          </cell>
          <cell r="H344" t="str">
            <v>[134,134,134,134,133],</v>
          </cell>
          <cell r="K344" t="str">
            <v>[7,7,9,9,9],</v>
          </cell>
        </row>
        <row r="345">
          <cell r="E345">
            <v>1032</v>
          </cell>
          <cell r="H345" t="str">
            <v>[134,134,134,134,134],</v>
          </cell>
          <cell r="K345" t="str">
            <v>[9,9,9,9,9],</v>
          </cell>
        </row>
        <row r="346">
          <cell r="E346">
            <v>1033</v>
          </cell>
          <cell r="H346" t="str">
            <v>[135,135,134,134,134],</v>
          </cell>
          <cell r="K346" t="str">
            <v>[7,7,9,7,9],</v>
          </cell>
        </row>
        <row r="347">
          <cell r="E347">
            <v>1034</v>
          </cell>
          <cell r="H347" t="str">
            <v>[135,135,135,134,134],</v>
          </cell>
          <cell r="K347" t="str">
            <v>[9,7,9,7,9],</v>
          </cell>
        </row>
        <row r="348">
          <cell r="E348">
            <v>1035</v>
          </cell>
          <cell r="H348" t="str">
            <v>[135,135,135,135,134],</v>
          </cell>
          <cell r="K348" t="str">
            <v>[7,7,9,7,9],</v>
          </cell>
        </row>
        <row r="349">
          <cell r="E349">
            <v>1036</v>
          </cell>
          <cell r="H349" t="str">
            <v>[135,135,135,135,135],</v>
          </cell>
          <cell r="K349" t="str">
            <v>[9,9,9,9,9],</v>
          </cell>
        </row>
        <row r="350">
          <cell r="E350">
            <v>1037</v>
          </cell>
          <cell r="H350" t="str">
            <v>[136,136,135,135,135],</v>
          </cell>
          <cell r="K350" t="str">
            <v>[7,7,7,9,9],</v>
          </cell>
        </row>
        <row r="351">
          <cell r="E351">
            <v>1038</v>
          </cell>
          <cell r="H351" t="str">
            <v>[136,136,136,135,135],</v>
          </cell>
          <cell r="K351" t="str">
            <v>[7,7,9,9,9],</v>
          </cell>
        </row>
        <row r="352">
          <cell r="E352">
            <v>1039</v>
          </cell>
          <cell r="H352" t="str">
            <v>[136,136,136,136,135],</v>
          </cell>
          <cell r="K352" t="str">
            <v>[7,7,7,9,9],</v>
          </cell>
        </row>
        <row r="353">
          <cell r="E353">
            <v>1040</v>
          </cell>
          <cell r="H353" t="str">
            <v>[136,136,136,136,136],</v>
          </cell>
          <cell r="K353" t="str">
            <v>[9,9,9,9,9],</v>
          </cell>
        </row>
        <row r="354">
          <cell r="E354">
            <v>1101</v>
          </cell>
          <cell r="H354" t="str">
            <v>[137,137,136,136,136],</v>
          </cell>
          <cell r="K354" t="str">
            <v>[7,7,7,7,7],</v>
          </cell>
        </row>
        <row r="355">
          <cell r="E355">
            <v>1102</v>
          </cell>
          <cell r="H355" t="str">
            <v>[137,137,137,136,136],</v>
          </cell>
          <cell r="K355" t="str">
            <v>[9,7,7,7,7],</v>
          </cell>
        </row>
        <row r="356">
          <cell r="E356">
            <v>1103</v>
          </cell>
          <cell r="H356" t="str">
            <v>[137,137,137,137,136],</v>
          </cell>
          <cell r="K356" t="str">
            <v>[7,9,7,9,9],</v>
          </cell>
        </row>
        <row r="357">
          <cell r="E357">
            <v>1104</v>
          </cell>
          <cell r="H357" t="str">
            <v>[137,137,137,137,137],</v>
          </cell>
          <cell r="K357" t="str">
            <v>[9,7,9,7,9],</v>
          </cell>
        </row>
        <row r="358">
          <cell r="E358">
            <v>1105</v>
          </cell>
          <cell r="H358" t="str">
            <v>[138,138,137,137,137],</v>
          </cell>
          <cell r="K358" t="str">
            <v>[7,9,7,9,9],</v>
          </cell>
        </row>
        <row r="359">
          <cell r="E359">
            <v>1106</v>
          </cell>
          <cell r="H359" t="str">
            <v>[138,138,138,137,137],</v>
          </cell>
          <cell r="K359" t="str">
            <v>[9,9,9,9,7],</v>
          </cell>
        </row>
        <row r="360">
          <cell r="E360">
            <v>1107</v>
          </cell>
          <cell r="H360" t="str">
            <v>[138,138,138,138,137],</v>
          </cell>
          <cell r="K360" t="str">
            <v>[9,9,9,7,9],</v>
          </cell>
        </row>
        <row r="361">
          <cell r="E361">
            <v>1108</v>
          </cell>
          <cell r="H361" t="str">
            <v>[138,138,138,138,138],</v>
          </cell>
          <cell r="K361" t="str">
            <v>[7,9,9,9,9],</v>
          </cell>
        </row>
        <row r="362">
          <cell r="E362">
            <v>1109</v>
          </cell>
          <cell r="H362" t="str">
            <v>[139,139,138,138,138],</v>
          </cell>
          <cell r="K362" t="str">
            <v>[9,7,9,9,7],</v>
          </cell>
        </row>
        <row r="363">
          <cell r="E363">
            <v>1110</v>
          </cell>
          <cell r="H363" t="str">
            <v>[139,139,139,138,138],</v>
          </cell>
          <cell r="K363" t="str">
            <v>[9,7,9,7,9],</v>
          </cell>
        </row>
        <row r="364">
          <cell r="E364">
            <v>1111</v>
          </cell>
          <cell r="H364" t="str">
            <v>[139,139,139,139,138],</v>
          </cell>
          <cell r="K364" t="str">
            <v>[7,9,9,9,9],</v>
          </cell>
        </row>
        <row r="365">
          <cell r="E365">
            <v>1112</v>
          </cell>
          <cell r="H365" t="str">
            <v>[139,139,139,139,139],</v>
          </cell>
          <cell r="K365" t="str">
            <v>[9,9,9,9,9],</v>
          </cell>
        </row>
        <row r="366">
          <cell r="E366">
            <v>1113</v>
          </cell>
          <cell r="H366" t="str">
            <v>[140,140,139,139,139],</v>
          </cell>
          <cell r="K366" t="str">
            <v>[9,9,7,9,9],</v>
          </cell>
        </row>
        <row r="367">
          <cell r="E367">
            <v>1114</v>
          </cell>
          <cell r="H367" t="str">
            <v>[140,140,140,139,139],</v>
          </cell>
          <cell r="K367" t="str">
            <v>[9,9,7,9,9],</v>
          </cell>
        </row>
        <row r="368">
          <cell r="E368">
            <v>1115</v>
          </cell>
          <cell r="H368" t="str">
            <v>[140,140,140,140,139],</v>
          </cell>
          <cell r="K368" t="str">
            <v>[9,9,9,9,9],</v>
          </cell>
        </row>
        <row r="369">
          <cell r="E369">
            <v>1116</v>
          </cell>
          <cell r="H369" t="str">
            <v>[140,140,141,140,140],</v>
          </cell>
          <cell r="K369" t="str">
            <v>[9,9,9,9,9],</v>
          </cell>
        </row>
        <row r="370">
          <cell r="E370">
            <v>1117</v>
          </cell>
          <cell r="H370" t="str">
            <v>[141,141,140,140,140],</v>
          </cell>
          <cell r="K370" t="str">
            <v>[9,9,9,7,9],</v>
          </cell>
        </row>
        <row r="371">
          <cell r="E371">
            <v>1118</v>
          </cell>
          <cell r="H371" t="str">
            <v>[141,141,141,140,140],</v>
          </cell>
          <cell r="K371" t="str">
            <v>[9,9,9,7,9],</v>
          </cell>
        </row>
        <row r="372">
          <cell r="E372">
            <v>1119</v>
          </cell>
          <cell r="H372" t="str">
            <v>[141,141,141,141,140],</v>
          </cell>
          <cell r="K372" t="str">
            <v>[9,9,9,7,9],</v>
          </cell>
        </row>
        <row r="373">
          <cell r="E373">
            <v>1120</v>
          </cell>
          <cell r="H373" t="str">
            <v>[141,141,141,141,141],</v>
          </cell>
          <cell r="K373" t="str">
            <v>[7,7,9,9,9],</v>
          </cell>
        </row>
        <row r="374">
          <cell r="E374">
            <v>1121</v>
          </cell>
          <cell r="H374" t="str">
            <v>[142,142,141,141,141],</v>
          </cell>
          <cell r="K374" t="str">
            <v>[9,7,9,7,9],</v>
          </cell>
        </row>
        <row r="375">
          <cell r="E375">
            <v>1122</v>
          </cell>
          <cell r="H375" t="str">
            <v>[142,142,142,141,141],</v>
          </cell>
          <cell r="K375" t="str">
            <v>[9,9,7,9,9],</v>
          </cell>
        </row>
        <row r="376">
          <cell r="E376">
            <v>1123</v>
          </cell>
          <cell r="H376" t="str">
            <v>[142,142,142,142,141],</v>
          </cell>
          <cell r="K376" t="str">
            <v>[9,9,9,9,9],</v>
          </cell>
        </row>
        <row r="377">
          <cell r="E377">
            <v>1124</v>
          </cell>
          <cell r="H377" t="str">
            <v>[142,142,142,142,142],</v>
          </cell>
          <cell r="K377" t="str">
            <v>[9,9,9,9,9],</v>
          </cell>
        </row>
        <row r="378">
          <cell r="E378">
            <v>1125</v>
          </cell>
          <cell r="H378" t="str">
            <v>[143,143,142,142,142],</v>
          </cell>
          <cell r="K378" t="str">
            <v>[9,9,7,7,9],</v>
          </cell>
        </row>
        <row r="379">
          <cell r="E379">
            <v>1126</v>
          </cell>
          <cell r="H379" t="str">
            <v>[143,143,143,142,142],</v>
          </cell>
          <cell r="K379" t="str">
            <v>[9,9,9,9,9],</v>
          </cell>
        </row>
        <row r="380">
          <cell r="E380">
            <v>1127</v>
          </cell>
          <cell r="H380" t="str">
            <v>[143,143,143,143,142],</v>
          </cell>
          <cell r="K380" t="str">
            <v>[9,7,9,9,9],</v>
          </cell>
        </row>
        <row r="381">
          <cell r="E381">
            <v>1128</v>
          </cell>
          <cell r="H381" t="str">
            <v>[143,143,143,143,143],</v>
          </cell>
          <cell r="K381" t="str">
            <v>[9,10,9,9,9],</v>
          </cell>
        </row>
        <row r="382">
          <cell r="E382">
            <v>1129</v>
          </cell>
          <cell r="H382" t="str">
            <v>[144,144,143,143,143],</v>
          </cell>
          <cell r="K382" t="str">
            <v>[9,9,9,9,9],</v>
          </cell>
        </row>
        <row r="383">
          <cell r="E383">
            <v>1130</v>
          </cell>
          <cell r="H383" t="str">
            <v>[144,144,144,143,143],</v>
          </cell>
          <cell r="K383" t="str">
            <v>[9,9,9,9,9],</v>
          </cell>
        </row>
        <row r="384">
          <cell r="E384">
            <v>1131</v>
          </cell>
          <cell r="H384" t="str">
            <v>[144,144,144,144,143],</v>
          </cell>
          <cell r="K384" t="str">
            <v>[9,10,9,9,9],</v>
          </cell>
        </row>
        <row r="385">
          <cell r="E385">
            <v>1132</v>
          </cell>
          <cell r="H385" t="str">
            <v>[144,144,144,144,144],</v>
          </cell>
          <cell r="K385" t="str">
            <v>[9,10,9,9,9],</v>
          </cell>
        </row>
        <row r="386">
          <cell r="E386">
            <v>1133</v>
          </cell>
          <cell r="H386" t="str">
            <v>[145,145,144,144,144],</v>
          </cell>
          <cell r="K386" t="str">
            <v>[9,9,10,9,9],</v>
          </cell>
        </row>
        <row r="387">
          <cell r="E387">
            <v>1134</v>
          </cell>
          <cell r="H387" t="str">
            <v>[145,145,145,144,144],</v>
          </cell>
          <cell r="K387" t="str">
            <v>[10,9,9,9,9],</v>
          </cell>
        </row>
        <row r="388">
          <cell r="E388">
            <v>1135</v>
          </cell>
          <cell r="H388" t="str">
            <v>[145,145,145,145,144],</v>
          </cell>
          <cell r="K388" t="str">
            <v>[9,9,9,9,9],</v>
          </cell>
        </row>
        <row r="389">
          <cell r="E389">
            <v>1136</v>
          </cell>
          <cell r="H389" t="str">
            <v>[145,145,145,145,145],</v>
          </cell>
          <cell r="K389" t="str">
            <v>[10,9,9,9,9],</v>
          </cell>
        </row>
        <row r="390">
          <cell r="E390">
            <v>1137</v>
          </cell>
          <cell r="H390" t="str">
            <v>[146,146,145,145,145],</v>
          </cell>
          <cell r="K390" t="str">
            <v>[9,9,9,9,9],</v>
          </cell>
        </row>
        <row r="391">
          <cell r="E391">
            <v>1138</v>
          </cell>
          <cell r="H391" t="str">
            <v>[146,146,146,145,145],</v>
          </cell>
          <cell r="K391" t="str">
            <v>[9,10,9,9,9],</v>
          </cell>
        </row>
        <row r="392">
          <cell r="E392">
            <v>1139</v>
          </cell>
          <cell r="H392" t="str">
            <v>[146,146,146,146,145],</v>
          </cell>
          <cell r="K392" t="str">
            <v>[10,9,9,9,9],</v>
          </cell>
        </row>
        <row r="393">
          <cell r="E393">
            <v>1140</v>
          </cell>
          <cell r="H393" t="str">
            <v>[146,146,146,146,146],</v>
          </cell>
          <cell r="K393" t="str">
            <v>[9,10,10,9,9],</v>
          </cell>
        </row>
        <row r="394">
          <cell r="E394">
            <v>1201</v>
          </cell>
          <cell r="H394" t="str">
            <v>[147,146,146,146,146],</v>
          </cell>
          <cell r="K394" t="str">
            <v>[10,9,9,9,9],</v>
          </cell>
        </row>
        <row r="395">
          <cell r="E395">
            <v>1202</v>
          </cell>
          <cell r="H395" t="str">
            <v>[147,147,146,146,146],</v>
          </cell>
          <cell r="K395" t="str">
            <v>[9,9,9,9,9],</v>
          </cell>
        </row>
        <row r="396">
          <cell r="E396">
            <v>1203</v>
          </cell>
          <cell r="H396" t="str">
            <v>[147,147,147,146,146],</v>
          </cell>
          <cell r="K396" t="str">
            <v>[9,9,9,9,9],</v>
          </cell>
        </row>
        <row r="397">
          <cell r="E397">
            <v>1204</v>
          </cell>
          <cell r="H397" t="str">
            <v>[147,147,147,147,146],</v>
          </cell>
          <cell r="K397" t="str">
            <v>[9,10,9,9,9],</v>
          </cell>
        </row>
        <row r="398">
          <cell r="E398">
            <v>1205</v>
          </cell>
          <cell r="H398" t="str">
            <v>[147,147,147,147,147],</v>
          </cell>
          <cell r="K398" t="str">
            <v>[9,9,9,9,9],</v>
          </cell>
        </row>
        <row r="399">
          <cell r="E399">
            <v>1206</v>
          </cell>
          <cell r="H399" t="str">
            <v>[148,147,147,147,147],</v>
          </cell>
          <cell r="K399" t="str">
            <v>[9,9,9,9,10],</v>
          </cell>
        </row>
        <row r="400">
          <cell r="E400">
            <v>1207</v>
          </cell>
          <cell r="H400" t="str">
            <v>[148,148,147,147,147],</v>
          </cell>
          <cell r="K400" t="str">
            <v>[9,9,10,9,9],</v>
          </cell>
        </row>
        <row r="401">
          <cell r="E401">
            <v>1208</v>
          </cell>
          <cell r="H401" t="str">
            <v>[148,148,148,147,147],</v>
          </cell>
          <cell r="K401" t="str">
            <v>[10,9,10,9,10],</v>
          </cell>
        </row>
        <row r="402">
          <cell r="E402">
            <v>1209</v>
          </cell>
          <cell r="H402" t="str">
            <v>[148,148,148,148,147],</v>
          </cell>
          <cell r="K402" t="str">
            <v>[9,9,9,10,9],</v>
          </cell>
        </row>
        <row r="403">
          <cell r="E403">
            <v>1210</v>
          </cell>
          <cell r="H403" t="str">
            <v>[148,148,148,148,148],</v>
          </cell>
          <cell r="K403" t="str">
            <v>[9,9,10,9,9],</v>
          </cell>
        </row>
        <row r="404">
          <cell r="E404">
            <v>1211</v>
          </cell>
          <cell r="H404" t="str">
            <v>[149,148,148,148,148],</v>
          </cell>
          <cell r="K404" t="str">
            <v>[9,9,10,9,9],</v>
          </cell>
        </row>
        <row r="405">
          <cell r="E405">
            <v>1212</v>
          </cell>
          <cell r="H405" t="str">
            <v>[149,149,148,148,148],</v>
          </cell>
          <cell r="K405" t="str">
            <v>[10,10,9,10,9],</v>
          </cell>
        </row>
        <row r="406">
          <cell r="E406">
            <v>1213</v>
          </cell>
          <cell r="H406" t="str">
            <v>[149,149,149,148,148],</v>
          </cell>
          <cell r="K406" t="str">
            <v>[9,9,10,9,9],</v>
          </cell>
        </row>
        <row r="407">
          <cell r="E407">
            <v>1214</v>
          </cell>
          <cell r="H407" t="str">
            <v>[149,149,149,149,148],</v>
          </cell>
          <cell r="K407" t="str">
            <v>[9,9,9,10,10],</v>
          </cell>
        </row>
        <row r="408">
          <cell r="E408">
            <v>1215</v>
          </cell>
          <cell r="H408" t="str">
            <v>[149,149,149,149,149],</v>
          </cell>
          <cell r="K408" t="str">
            <v>[9,10,9,9,9],</v>
          </cell>
        </row>
        <row r="409">
          <cell r="E409">
            <v>1216</v>
          </cell>
          <cell r="H409" t="str">
            <v>[150,149,149,149,149],</v>
          </cell>
          <cell r="K409" t="str">
            <v>[9,9,9,10,9],</v>
          </cell>
        </row>
        <row r="410">
          <cell r="E410">
            <v>1217</v>
          </cell>
          <cell r="H410" t="str">
            <v>[150,150,149,149,149],</v>
          </cell>
          <cell r="K410" t="str">
            <v>[9,9,9,9,9],</v>
          </cell>
        </row>
        <row r="411">
          <cell r="E411">
            <v>1218</v>
          </cell>
          <cell r="H411" t="str">
            <v>[150,150,150,149,149],</v>
          </cell>
          <cell r="K411" t="str">
            <v>[9,9,9,9,9],</v>
          </cell>
        </row>
        <row r="412">
          <cell r="E412">
            <v>1219</v>
          </cell>
          <cell r="H412" t="str">
            <v>[150,150,150,150,149],</v>
          </cell>
          <cell r="K412" t="str">
            <v>[9,9,9,9,10],</v>
          </cell>
        </row>
        <row r="413">
          <cell r="E413">
            <v>1220</v>
          </cell>
          <cell r="H413" t="str">
            <v>[150,150,150,150,150],</v>
          </cell>
          <cell r="K413" t="str">
            <v>[9,10,9,9,9],</v>
          </cell>
        </row>
        <row r="414">
          <cell r="E414">
            <v>1221</v>
          </cell>
          <cell r="H414" t="str">
            <v>[151,150,150,150,150],</v>
          </cell>
          <cell r="K414" t="str">
            <v>[9,9,10,9,9],</v>
          </cell>
        </row>
        <row r="415">
          <cell r="E415">
            <v>1222</v>
          </cell>
          <cell r="H415" t="str">
            <v>[151,151,150,150,150],</v>
          </cell>
          <cell r="K415" t="str">
            <v>[10,9,9,9,9],</v>
          </cell>
        </row>
        <row r="416">
          <cell r="E416">
            <v>1223</v>
          </cell>
          <cell r="H416" t="str">
            <v>[151,151,151,150,150],</v>
          </cell>
          <cell r="K416" t="str">
            <v>[9,10,9,9,10],</v>
          </cell>
        </row>
        <row r="417">
          <cell r="E417">
            <v>1224</v>
          </cell>
          <cell r="H417" t="str">
            <v>[151,151,151,151,150],</v>
          </cell>
          <cell r="K417" t="str">
            <v>[9,10,10,9,9],</v>
          </cell>
        </row>
        <row r="418">
          <cell r="E418">
            <v>1225</v>
          </cell>
          <cell r="H418" t="str">
            <v>[151,151,151,151,151],</v>
          </cell>
          <cell r="K418" t="str">
            <v>[10,9,9,10,9],</v>
          </cell>
        </row>
        <row r="419">
          <cell r="E419">
            <v>1226</v>
          </cell>
          <cell r="H419" t="str">
            <v>[152,151,151,151,151],</v>
          </cell>
          <cell r="K419" t="str">
            <v>[9,9,10,10,10],</v>
          </cell>
        </row>
        <row r="420">
          <cell r="E420">
            <v>1227</v>
          </cell>
          <cell r="H420" t="str">
            <v>[152,152,151,151,151],</v>
          </cell>
          <cell r="K420" t="str">
            <v>[9,10,9,10,10],</v>
          </cell>
        </row>
        <row r="421">
          <cell r="E421">
            <v>1228</v>
          </cell>
          <cell r="H421" t="str">
            <v>[152,152,152,151,151],</v>
          </cell>
          <cell r="K421" t="str">
            <v>[10,10,10,10,9],</v>
          </cell>
        </row>
        <row r="422">
          <cell r="E422">
            <v>1229</v>
          </cell>
          <cell r="H422" t="str">
            <v>[152,152,152,152,151],</v>
          </cell>
          <cell r="K422" t="str">
            <v>[10,9,10,10,9],</v>
          </cell>
        </row>
        <row r="423">
          <cell r="E423">
            <v>1230</v>
          </cell>
          <cell r="H423" t="str">
            <v>[152,152,152,152,152],</v>
          </cell>
          <cell r="K423" t="str">
            <v>[9,10,10,9,9],</v>
          </cell>
        </row>
        <row r="424">
          <cell r="E424">
            <v>1231</v>
          </cell>
          <cell r="H424" t="str">
            <v>[153,152,152,152,152],</v>
          </cell>
          <cell r="K424" t="str">
            <v>[9,10,10,9,10],</v>
          </cell>
        </row>
        <row r="425">
          <cell r="E425">
            <v>1232</v>
          </cell>
          <cell r="H425" t="str">
            <v>[153,153,152,152,152],</v>
          </cell>
          <cell r="K425" t="str">
            <v>[10,10,10,9,10],</v>
          </cell>
        </row>
        <row r="426">
          <cell r="E426">
            <v>1233</v>
          </cell>
          <cell r="H426" t="str">
            <v>[153,153,153,152,152],</v>
          </cell>
          <cell r="K426" t="str">
            <v>[9,10,9,10,10],</v>
          </cell>
        </row>
        <row r="427">
          <cell r="E427">
            <v>1234</v>
          </cell>
          <cell r="H427" t="str">
            <v>[153,153,153,153,152],</v>
          </cell>
          <cell r="K427" t="str">
            <v>[10,9,10,10,10],</v>
          </cell>
        </row>
        <row r="428">
          <cell r="E428">
            <v>1235</v>
          </cell>
          <cell r="H428" t="str">
            <v>[153,153,153,153,153],</v>
          </cell>
          <cell r="K428" t="str">
            <v>[10,10,9,10,10],</v>
          </cell>
        </row>
        <row r="429">
          <cell r="E429">
            <v>1236</v>
          </cell>
          <cell r="H429" t="str">
            <v>[154,153,153,153,153],</v>
          </cell>
          <cell r="K429" t="str">
            <v>[10,10,9,10,10],</v>
          </cell>
        </row>
        <row r="430">
          <cell r="E430">
            <v>1237</v>
          </cell>
          <cell r="H430" t="str">
            <v>[154,154,153,153,153],</v>
          </cell>
          <cell r="K430" t="str">
            <v>[9,10,10,9,10],</v>
          </cell>
        </row>
        <row r="431">
          <cell r="E431">
            <v>1238</v>
          </cell>
          <cell r="H431" t="str">
            <v>[154,154,154,153,153],</v>
          </cell>
          <cell r="K431" t="str">
            <v>[9,10,10,9,10],</v>
          </cell>
        </row>
        <row r="432">
          <cell r="E432">
            <v>1239</v>
          </cell>
          <cell r="H432" t="str">
            <v>[154,154,154,154,153],</v>
          </cell>
          <cell r="K432" t="str">
            <v>[9,10,10,9,10],</v>
          </cell>
        </row>
        <row r="433">
          <cell r="E433">
            <v>1240</v>
          </cell>
          <cell r="H433" t="str">
            <v>[154,154,154,154,154],</v>
          </cell>
          <cell r="K433" t="str">
            <v>[10,10,10,10,10],</v>
          </cell>
        </row>
        <row r="434">
          <cell r="E434">
            <v>1301</v>
          </cell>
          <cell r="H434" t="str">
            <v>[155,154,154,154,154],</v>
          </cell>
          <cell r="K434" t="str">
            <v>[10,10,10,10,10],</v>
          </cell>
        </row>
        <row r="435">
          <cell r="E435">
            <v>1302</v>
          </cell>
          <cell r="H435" t="str">
            <v>[155,155,154,154,154],</v>
          </cell>
          <cell r="K435" t="str">
            <v>[10,10,10,10,10],</v>
          </cell>
        </row>
        <row r="436">
          <cell r="E436">
            <v>1303</v>
          </cell>
          <cell r="H436" t="str">
            <v>[155,155,155,154,154],</v>
          </cell>
          <cell r="K436" t="str">
            <v>[10,10,10,10,10],</v>
          </cell>
        </row>
        <row r="437">
          <cell r="E437">
            <v>1304</v>
          </cell>
          <cell r="H437" t="str">
            <v>[155,155,155,155,154],</v>
          </cell>
          <cell r="K437" t="str">
            <v>[10,10,10,10,10],</v>
          </cell>
        </row>
        <row r="438">
          <cell r="E438">
            <v>1305</v>
          </cell>
          <cell r="H438" t="str">
            <v>[155,155,155,155,155],</v>
          </cell>
          <cell r="K438" t="str">
            <v>[10,10,10,10,10],</v>
          </cell>
        </row>
        <row r="439">
          <cell r="E439">
            <v>1306</v>
          </cell>
          <cell r="H439" t="str">
            <v>[156,155,155,155,155],</v>
          </cell>
          <cell r="K439" t="str">
            <v>[10,10,10,10,10],</v>
          </cell>
        </row>
        <row r="440">
          <cell r="E440">
            <v>1307</v>
          </cell>
          <cell r="H440" t="str">
            <v>[156,156,155,155,155],</v>
          </cell>
          <cell r="K440" t="str">
            <v>[10,10,10,10,10],</v>
          </cell>
        </row>
        <row r="441">
          <cell r="E441">
            <v>1308</v>
          </cell>
          <cell r="H441" t="str">
            <v>[156,156,156,155,155],</v>
          </cell>
          <cell r="K441" t="str">
            <v>[10,10,10,10,10],</v>
          </cell>
        </row>
        <row r="442">
          <cell r="E442">
            <v>1309</v>
          </cell>
          <cell r="H442" t="str">
            <v>[156,156,156,156,155],</v>
          </cell>
          <cell r="K442" t="str">
            <v>[10,10,10,10,10],</v>
          </cell>
        </row>
        <row r="443">
          <cell r="E443">
            <v>1310</v>
          </cell>
          <cell r="H443" t="str">
            <v>[156,156,156,156,156],</v>
          </cell>
          <cell r="K443" t="str">
            <v>[10,10,10,10,10],</v>
          </cell>
        </row>
        <row r="444">
          <cell r="E444">
            <v>1311</v>
          </cell>
          <cell r="H444" t="str">
            <v>[156,156,156,156,156],</v>
          </cell>
          <cell r="K444" t="str">
            <v>[10,10,10,10,10],</v>
          </cell>
        </row>
        <row r="445">
          <cell r="E445">
            <v>1312</v>
          </cell>
          <cell r="H445" t="str">
            <v>[156,156,156,156,156],</v>
          </cell>
          <cell r="K445" t="str">
            <v>[10,10,10,10,10],</v>
          </cell>
        </row>
        <row r="446">
          <cell r="E446">
            <v>1313</v>
          </cell>
          <cell r="H446" t="str">
            <v>[157,157,157,156,156],</v>
          </cell>
          <cell r="K446" t="str">
            <v>[10,10,10,10,10],</v>
          </cell>
        </row>
        <row r="447">
          <cell r="E447">
            <v>1314</v>
          </cell>
          <cell r="H447" t="str">
            <v>[157,157,157,157,156],</v>
          </cell>
          <cell r="K447" t="str">
            <v>[10,10,10,10,10],</v>
          </cell>
        </row>
        <row r="448">
          <cell r="E448">
            <v>1315</v>
          </cell>
          <cell r="H448" t="str">
            <v>[157,157,157,157,157],</v>
          </cell>
          <cell r="K448" t="str">
            <v>[10,10,10,10,10],</v>
          </cell>
        </row>
        <row r="449">
          <cell r="E449">
            <v>1316</v>
          </cell>
          <cell r="H449" t="str">
            <v>[157,157,157,157,157],</v>
          </cell>
          <cell r="K449" t="str">
            <v>[10,10,10,10,10],</v>
          </cell>
        </row>
        <row r="450">
          <cell r="E450">
            <v>1317</v>
          </cell>
          <cell r="H450" t="str">
            <v>[158,157,157,157,157],</v>
          </cell>
          <cell r="K450" t="str">
            <v>[10,10,10,10,10],</v>
          </cell>
        </row>
        <row r="451">
          <cell r="E451">
            <v>1318</v>
          </cell>
          <cell r="H451" t="str">
            <v>[158,158,157,157,157],</v>
          </cell>
          <cell r="K451" t="str">
            <v>[10,10,10,10,10],</v>
          </cell>
        </row>
        <row r="452">
          <cell r="E452">
            <v>1319</v>
          </cell>
          <cell r="H452" t="str">
            <v>[158,158,158,157,157],</v>
          </cell>
          <cell r="K452" t="str">
            <v>[10,10,10,10,10],</v>
          </cell>
        </row>
        <row r="453">
          <cell r="E453">
            <v>1320</v>
          </cell>
          <cell r="H453" t="str">
            <v>[158,158,158,158,157],</v>
          </cell>
          <cell r="K453" t="str">
            <v>[10,10,10,10,10],</v>
          </cell>
        </row>
        <row r="454">
          <cell r="E454">
            <v>1321</v>
          </cell>
          <cell r="H454" t="str">
            <v>[158,158,158,158,158],</v>
          </cell>
          <cell r="K454" t="str">
            <v>[10,10,10,10,10],</v>
          </cell>
        </row>
        <row r="455">
          <cell r="E455">
            <v>1322</v>
          </cell>
          <cell r="H455" t="str">
            <v>[158,158,158,158,158],</v>
          </cell>
          <cell r="K455" t="str">
            <v>[10,10,10,10,10],</v>
          </cell>
        </row>
        <row r="456">
          <cell r="E456">
            <v>1323</v>
          </cell>
          <cell r="H456" t="str">
            <v>[159,158,158,158,158],</v>
          </cell>
          <cell r="K456" t="str">
            <v>[10,10,10,10,10],</v>
          </cell>
        </row>
        <row r="457">
          <cell r="E457">
            <v>1324</v>
          </cell>
          <cell r="H457" t="str">
            <v>[159,159,158,159,159],</v>
          </cell>
          <cell r="K457" t="str">
            <v>[10,10,10,10,10],</v>
          </cell>
        </row>
        <row r="458">
          <cell r="E458">
            <v>1325</v>
          </cell>
          <cell r="H458" t="str">
            <v>[159,159,159,158,158],</v>
          </cell>
          <cell r="K458" t="str">
            <v>[10,10,10,10,10],</v>
          </cell>
        </row>
        <row r="459">
          <cell r="E459">
            <v>1326</v>
          </cell>
          <cell r="H459" t="str">
            <v>[159,159,159,159,158],</v>
          </cell>
          <cell r="K459" t="str">
            <v>[10,10,10,10,10],</v>
          </cell>
        </row>
        <row r="460">
          <cell r="E460">
            <v>1327</v>
          </cell>
          <cell r="H460" t="str">
            <v>[159,159,159,159,159],</v>
          </cell>
          <cell r="K460" t="str">
            <v>[10,10,10,10,10],</v>
          </cell>
        </row>
        <row r="461">
          <cell r="E461">
            <v>1328</v>
          </cell>
          <cell r="H461" t="str">
            <v>[159,159,159,159,159],</v>
          </cell>
          <cell r="K461" t="str">
            <v>[10,10,10,10,10],</v>
          </cell>
        </row>
        <row r="462">
          <cell r="E462">
            <v>1329</v>
          </cell>
          <cell r="H462" t="str">
            <v>[160,159,159,159,159],</v>
          </cell>
          <cell r="K462" t="str">
            <v>[10,10,10,10,10],</v>
          </cell>
        </row>
        <row r="463">
          <cell r="E463">
            <v>1330</v>
          </cell>
          <cell r="H463" t="str">
            <v>[160,160,159,159,159],</v>
          </cell>
          <cell r="K463" t="str">
            <v>[10,10,10,10,10],</v>
          </cell>
        </row>
        <row r="464">
          <cell r="E464">
            <v>1331</v>
          </cell>
          <cell r="H464" t="str">
            <v>[160,160,160,159,159],</v>
          </cell>
          <cell r="K464" t="str">
            <v>[10,10,10,10,10],</v>
          </cell>
        </row>
        <row r="465">
          <cell r="E465">
            <v>1332</v>
          </cell>
          <cell r="H465" t="str">
            <v>[160,160,160,160,159],</v>
          </cell>
          <cell r="K465" t="str">
            <v>[10,10,10,10,10],</v>
          </cell>
        </row>
        <row r="466">
          <cell r="E466">
            <v>1333</v>
          </cell>
          <cell r="H466" t="str">
            <v>[160,160,160,160,160],</v>
          </cell>
          <cell r="K466" t="str">
            <v>[10,10,10,10,10],</v>
          </cell>
        </row>
        <row r="467">
          <cell r="E467">
            <v>1334</v>
          </cell>
          <cell r="H467" t="str">
            <v>[160,160,160,160,160],</v>
          </cell>
          <cell r="K467" t="str">
            <v>[10,10,10,10,10],</v>
          </cell>
        </row>
        <row r="468">
          <cell r="E468">
            <v>1335</v>
          </cell>
          <cell r="H468" t="str">
            <v>[161,160,160,160,160],</v>
          </cell>
          <cell r="K468" t="str">
            <v>[10,10,10,10,10],</v>
          </cell>
        </row>
        <row r="469">
          <cell r="E469">
            <v>1336</v>
          </cell>
          <cell r="H469" t="str">
            <v>[161,160,160,160,160],</v>
          </cell>
          <cell r="K469" t="str">
            <v>[10,10,10,10,10],</v>
          </cell>
        </row>
        <row r="470">
          <cell r="E470">
            <v>1337</v>
          </cell>
          <cell r="H470" t="str">
            <v>[161,161,160,160,160],</v>
          </cell>
          <cell r="K470" t="str">
            <v>[10,10,10,10,10],</v>
          </cell>
        </row>
        <row r="471">
          <cell r="E471">
            <v>1338</v>
          </cell>
          <cell r="H471" t="str">
            <v>[161,161,161,160,160],</v>
          </cell>
          <cell r="K471" t="str">
            <v>[10,10,10,10,10],</v>
          </cell>
        </row>
        <row r="472">
          <cell r="E472">
            <v>1339</v>
          </cell>
          <cell r="H472" t="str">
            <v>[161,161,161,161,160],</v>
          </cell>
          <cell r="K472" t="str">
            <v>[10,10,10,10,10],</v>
          </cell>
        </row>
        <row r="473">
          <cell r="E473">
            <v>1340</v>
          </cell>
          <cell r="H473" t="str">
            <v>[161,161,161,161,161],</v>
          </cell>
          <cell r="K473" t="str">
            <v>[10,10,10,10,10],</v>
          </cell>
        </row>
        <row r="474">
          <cell r="E474">
            <v>1401</v>
          </cell>
          <cell r="H474" t="str">
            <v>[162,161,161,161,161],</v>
          </cell>
          <cell r="K474" t="str">
            <v>[10,10,10,10,10],</v>
          </cell>
        </row>
        <row r="475">
          <cell r="E475">
            <v>1402</v>
          </cell>
          <cell r="H475" t="str">
            <v>[162,162,161,161,161],</v>
          </cell>
          <cell r="K475" t="str">
            <v>[10,10,10,10,10],</v>
          </cell>
        </row>
        <row r="476">
          <cell r="E476">
            <v>1403</v>
          </cell>
          <cell r="H476" t="str">
            <v>[162,162,162,161,161],</v>
          </cell>
          <cell r="K476" t="str">
            <v>[10,10,10,10,10],</v>
          </cell>
        </row>
        <row r="477">
          <cell r="E477">
            <v>1404</v>
          </cell>
          <cell r="H477" t="str">
            <v>[162,162,162,162,161],</v>
          </cell>
          <cell r="K477" t="str">
            <v>[10,10,10,10,10],</v>
          </cell>
        </row>
        <row r="478">
          <cell r="E478">
            <v>1405</v>
          </cell>
          <cell r="H478" t="str">
            <v>[162,162,162,162,162],</v>
          </cell>
          <cell r="K478" t="str">
            <v>[10,10,10,10,10],</v>
          </cell>
        </row>
        <row r="479">
          <cell r="E479">
            <v>1406</v>
          </cell>
          <cell r="H479" t="str">
            <v>[162,162,162,162,162],</v>
          </cell>
          <cell r="K479" t="str">
            <v>[10,10,10,10,10],</v>
          </cell>
        </row>
        <row r="480">
          <cell r="E480">
            <v>1407</v>
          </cell>
          <cell r="H480" t="str">
            <v>[163,162,162,162,162],</v>
          </cell>
          <cell r="K480" t="str">
            <v>[10,10,10,10,10],</v>
          </cell>
        </row>
        <row r="481">
          <cell r="E481">
            <v>1408</v>
          </cell>
          <cell r="H481" t="str">
            <v>[163,163,162,162,162],</v>
          </cell>
          <cell r="K481" t="str">
            <v>[10,10,10,10,10],</v>
          </cell>
        </row>
        <row r="482">
          <cell r="E482">
            <v>1409</v>
          </cell>
          <cell r="H482" t="str">
            <v>[163,163,163,162,162],</v>
          </cell>
          <cell r="K482" t="str">
            <v>[10,10,10,10,10],</v>
          </cell>
        </row>
        <row r="483">
          <cell r="E483">
            <v>1410</v>
          </cell>
          <cell r="H483" t="str">
            <v>[163,163,163,163,162],</v>
          </cell>
          <cell r="K483" t="str">
            <v>[10,10,10,10,10],</v>
          </cell>
        </row>
        <row r="484">
          <cell r="E484">
            <v>1411</v>
          </cell>
          <cell r="H484" t="str">
            <v>[163,163,163,163,163],</v>
          </cell>
          <cell r="K484" t="str">
            <v>[10,10,10,10,10],</v>
          </cell>
        </row>
        <row r="485">
          <cell r="E485">
            <v>1412</v>
          </cell>
          <cell r="H485" t="str">
            <v>[163,163,163,163,163],</v>
          </cell>
          <cell r="K485" t="str">
            <v>[10,10,10,10,10],</v>
          </cell>
        </row>
        <row r="486">
          <cell r="E486">
            <v>1413</v>
          </cell>
          <cell r="H486" t="str">
            <v>[164,163,163,163,163],</v>
          </cell>
          <cell r="K486" t="str">
            <v>[10,10,10,10,10],</v>
          </cell>
        </row>
        <row r="487">
          <cell r="E487">
            <v>1414</v>
          </cell>
          <cell r="H487" t="str">
            <v>[164,164,163,163,163],</v>
          </cell>
          <cell r="K487" t="str">
            <v>[10,10,10,10,10],</v>
          </cell>
        </row>
        <row r="488">
          <cell r="E488">
            <v>1415</v>
          </cell>
          <cell r="H488" t="str">
            <v>[164,164,164,163,163],</v>
          </cell>
          <cell r="K488" t="str">
            <v>[10,10,10,10,10],</v>
          </cell>
        </row>
        <row r="489">
          <cell r="E489">
            <v>1416</v>
          </cell>
          <cell r="H489" t="str">
            <v>[164,164,164,164,163],</v>
          </cell>
          <cell r="K489" t="str">
            <v>[10,10,10,10,10],</v>
          </cell>
        </row>
        <row r="490">
          <cell r="E490">
            <v>1417</v>
          </cell>
          <cell r="H490" t="str">
            <v>[164,164,164,164,164],</v>
          </cell>
          <cell r="K490" t="str">
            <v>[10,10,10,10,10],</v>
          </cell>
        </row>
        <row r="491">
          <cell r="E491">
            <v>1418</v>
          </cell>
          <cell r="H491" t="str">
            <v>[164,164,164,164,164],</v>
          </cell>
          <cell r="K491" t="str">
            <v>[10,10,10,10,10],</v>
          </cell>
        </row>
        <row r="492">
          <cell r="E492">
            <v>1419</v>
          </cell>
          <cell r="H492" t="str">
            <v>[165,164,164,164,164],</v>
          </cell>
          <cell r="K492" t="str">
            <v>[10,10,10,10,10],</v>
          </cell>
        </row>
        <row r="493">
          <cell r="E493">
            <v>1420</v>
          </cell>
          <cell r="H493" t="str">
            <v>[165,165,164,164,164],</v>
          </cell>
          <cell r="K493" t="str">
            <v>[10,10,10,10,10],</v>
          </cell>
        </row>
        <row r="494">
          <cell r="E494">
            <v>1421</v>
          </cell>
          <cell r="H494" t="str">
            <v>[165,165,165,164,164],</v>
          </cell>
          <cell r="K494" t="str">
            <v>[10,10,10,10,10],</v>
          </cell>
        </row>
        <row r="495">
          <cell r="E495">
            <v>1422</v>
          </cell>
          <cell r="H495" t="str">
            <v>[165,165,165,165,164],</v>
          </cell>
          <cell r="K495" t="str">
            <v>[10,10,10,10,10],</v>
          </cell>
        </row>
        <row r="496">
          <cell r="E496">
            <v>1423</v>
          </cell>
          <cell r="H496" t="str">
            <v>[165,165,165,165,165],</v>
          </cell>
          <cell r="K496" t="str">
            <v>[10,10,10,10,10],</v>
          </cell>
        </row>
        <row r="497">
          <cell r="E497">
            <v>1424</v>
          </cell>
          <cell r="H497" t="str">
            <v>[165,165,165,165,165],</v>
          </cell>
          <cell r="K497" t="str">
            <v>[10,10,10,10,10],</v>
          </cell>
        </row>
        <row r="498">
          <cell r="E498">
            <v>1425</v>
          </cell>
          <cell r="H498" t="str">
            <v>[166,165,165,165,165],</v>
          </cell>
          <cell r="K498" t="str">
            <v>[10,10,10,10,10],</v>
          </cell>
        </row>
        <row r="499">
          <cell r="E499">
            <v>1426</v>
          </cell>
          <cell r="H499" t="str">
            <v>[166,166,165,165,165],</v>
          </cell>
          <cell r="K499" t="str">
            <v>[10,10,10,10,10],</v>
          </cell>
        </row>
        <row r="500">
          <cell r="E500">
            <v>1427</v>
          </cell>
          <cell r="H500" t="str">
            <v>[166,166,166,165,165],</v>
          </cell>
          <cell r="K500" t="str">
            <v>[10,10,10,10,10],</v>
          </cell>
        </row>
        <row r="501">
          <cell r="E501">
            <v>1428</v>
          </cell>
          <cell r="H501" t="str">
            <v>[166,166,166,166,165],</v>
          </cell>
          <cell r="K501" t="str">
            <v>[10,10,10,10,10],</v>
          </cell>
        </row>
        <row r="502">
          <cell r="E502">
            <v>1429</v>
          </cell>
          <cell r="H502" t="str">
            <v>[166,166,166,166,166],</v>
          </cell>
          <cell r="K502" t="str">
            <v>[10,10,10,10,10],</v>
          </cell>
        </row>
        <row r="503">
          <cell r="E503">
            <v>1430</v>
          </cell>
          <cell r="H503" t="str">
            <v>[166,166,166,166,166],</v>
          </cell>
          <cell r="K503" t="str">
            <v>[10,10,10,10,10],</v>
          </cell>
        </row>
        <row r="504">
          <cell r="E504">
            <v>1431</v>
          </cell>
          <cell r="H504" t="str">
            <v>[167,166,166,166,166],</v>
          </cell>
          <cell r="K504" t="str">
            <v>[10,10,10,10,10],</v>
          </cell>
        </row>
        <row r="505">
          <cell r="E505">
            <v>1432</v>
          </cell>
          <cell r="H505" t="str">
            <v>[167,167,166,166,166],</v>
          </cell>
          <cell r="K505" t="str">
            <v>[10,10,10,10,10],</v>
          </cell>
        </row>
        <row r="506">
          <cell r="E506">
            <v>1433</v>
          </cell>
          <cell r="H506" t="str">
            <v>[167,167,167,166,166],</v>
          </cell>
          <cell r="K506" t="str">
            <v>[10,10,10,10,10],</v>
          </cell>
        </row>
        <row r="507">
          <cell r="E507">
            <v>1434</v>
          </cell>
          <cell r="H507" t="str">
            <v>[167,167,167,167,166],</v>
          </cell>
          <cell r="K507" t="str">
            <v>[10,10,10,10,10],</v>
          </cell>
        </row>
        <row r="508">
          <cell r="E508">
            <v>1435</v>
          </cell>
          <cell r="H508" t="str">
            <v>[167,167,167,167,167],</v>
          </cell>
          <cell r="K508" t="str">
            <v>[10,10,10,10,10],</v>
          </cell>
        </row>
        <row r="509">
          <cell r="E509">
            <v>1436</v>
          </cell>
          <cell r="H509" t="str">
            <v>[167,167,167,167,167],</v>
          </cell>
          <cell r="K509" t="str">
            <v>[10,10,10,10,10],</v>
          </cell>
        </row>
        <row r="510">
          <cell r="E510">
            <v>1437</v>
          </cell>
          <cell r="H510" t="str">
            <v>[168,167,167,167,167],</v>
          </cell>
          <cell r="K510" t="str">
            <v>[10,10,10,10,10],</v>
          </cell>
        </row>
        <row r="511">
          <cell r="E511">
            <v>1438</v>
          </cell>
          <cell r="H511" t="str">
            <v>[168,168,167,167,167],</v>
          </cell>
          <cell r="K511" t="str">
            <v>[10,10,10,10,10],</v>
          </cell>
        </row>
        <row r="512">
          <cell r="E512">
            <v>1439</v>
          </cell>
          <cell r="H512" t="str">
            <v>[168,168,168,167,167],</v>
          </cell>
          <cell r="K512" t="str">
            <v>[10,10,10,10,10],</v>
          </cell>
        </row>
        <row r="513">
          <cell r="E513">
            <v>1440</v>
          </cell>
          <cell r="H513" t="str">
            <v>[168,168,168,168,167],</v>
          </cell>
          <cell r="K513" t="str">
            <v>[10,10,10,10,10],</v>
          </cell>
        </row>
        <row r="514">
          <cell r="E514">
            <v>1501</v>
          </cell>
          <cell r="H514" t="str">
            <v>[168,168,168,168,168],</v>
          </cell>
          <cell r="K514" t="str">
            <v>[10,10,10,10,10],</v>
          </cell>
        </row>
        <row r="515">
          <cell r="E515">
            <v>1502</v>
          </cell>
          <cell r="H515" t="str">
            <v>[169,169,168,168,168],</v>
          </cell>
          <cell r="K515" t="str">
            <v>[10,10,10,10,10],</v>
          </cell>
        </row>
        <row r="516">
          <cell r="E516">
            <v>1503</v>
          </cell>
          <cell r="H516" t="str">
            <v>[169,169,168,169,168],</v>
          </cell>
          <cell r="K516" t="str">
            <v>[10,10,10,10,10],</v>
          </cell>
        </row>
        <row r="517">
          <cell r="E517">
            <v>1504</v>
          </cell>
          <cell r="H517" t="str">
            <v>[169,169,169,168,169],</v>
          </cell>
          <cell r="K517" t="str">
            <v>[10,10,10,10,10],</v>
          </cell>
        </row>
        <row r="518">
          <cell r="E518">
            <v>1505</v>
          </cell>
          <cell r="H518" t="str">
            <v>[169,169,169,169,169],</v>
          </cell>
          <cell r="K518" t="str">
            <v>[10,10,10,10,10],</v>
          </cell>
        </row>
        <row r="519">
          <cell r="E519">
            <v>1506</v>
          </cell>
          <cell r="H519" t="str">
            <v>[170,170,169,169,169],</v>
          </cell>
          <cell r="K519" t="str">
            <v>[10,10,10,10,10],</v>
          </cell>
        </row>
        <row r="520">
          <cell r="E520">
            <v>1507</v>
          </cell>
          <cell r="H520" t="str">
            <v>[170,170,169,170,169],</v>
          </cell>
          <cell r="K520" t="str">
            <v>[10,10,10,10,10],</v>
          </cell>
        </row>
        <row r="521">
          <cell r="E521">
            <v>1508</v>
          </cell>
          <cell r="H521" t="str">
            <v>[170,170,170,170,170],</v>
          </cell>
          <cell r="K521" t="str">
            <v>[10,10,10,10,10],</v>
          </cell>
        </row>
        <row r="522">
          <cell r="E522">
            <v>1509</v>
          </cell>
          <cell r="H522" t="str">
            <v>[170,170,170,170,170],</v>
          </cell>
          <cell r="K522" t="str">
            <v>[10,10,10,10,10],</v>
          </cell>
        </row>
        <row r="523">
          <cell r="E523">
            <v>1510</v>
          </cell>
          <cell r="H523" t="str">
            <v>[171,171,170,170,170],</v>
          </cell>
          <cell r="K523" t="str">
            <v>[10,10,10,10,10],</v>
          </cell>
        </row>
        <row r="524">
          <cell r="E524">
            <v>1511</v>
          </cell>
          <cell r="H524" t="str">
            <v>[171,171,170,171,170],</v>
          </cell>
          <cell r="K524" t="str">
            <v>[10,10,10,10,10],</v>
          </cell>
        </row>
        <row r="525">
          <cell r="E525">
            <v>1512</v>
          </cell>
          <cell r="H525" t="str">
            <v>[171,171,171,170,171],</v>
          </cell>
          <cell r="K525" t="str">
            <v>[10,10,10,10,10],</v>
          </cell>
        </row>
        <row r="526">
          <cell r="E526">
            <v>1513</v>
          </cell>
          <cell r="H526" t="str">
            <v>[171,171,171,171,171],</v>
          </cell>
          <cell r="K526" t="str">
            <v>[10,10,10,10,10],</v>
          </cell>
        </row>
        <row r="527">
          <cell r="E527">
            <v>1514</v>
          </cell>
          <cell r="H527" t="str">
            <v>[172,172,171,171,171],</v>
          </cell>
          <cell r="K527" t="str">
            <v>[10,10,10,10,10],</v>
          </cell>
        </row>
        <row r="528">
          <cell r="E528">
            <v>1515</v>
          </cell>
          <cell r="H528" t="str">
            <v>[172,172,171,172,171],</v>
          </cell>
          <cell r="K528" t="str">
            <v>[10,10,10,10,10],</v>
          </cell>
        </row>
        <row r="529">
          <cell r="E529">
            <v>1516</v>
          </cell>
          <cell r="H529" t="str">
            <v>[172,172,172,171,172],</v>
          </cell>
          <cell r="K529" t="str">
            <v>[10,10,10,10,10],</v>
          </cell>
        </row>
        <row r="530">
          <cell r="E530">
            <v>1517</v>
          </cell>
          <cell r="H530" t="str">
            <v>[172,172,172,172,172],</v>
          </cell>
          <cell r="K530" t="str">
            <v>[10,10,10,10,10],</v>
          </cell>
        </row>
        <row r="531">
          <cell r="E531">
            <v>1518</v>
          </cell>
          <cell r="H531" t="str">
            <v>[173,173,172,172,172],</v>
          </cell>
          <cell r="K531" t="str">
            <v>[10,10,10,10,10],</v>
          </cell>
        </row>
        <row r="532">
          <cell r="E532">
            <v>1519</v>
          </cell>
          <cell r="H532" t="str">
            <v>[173,173,172,173,172],</v>
          </cell>
          <cell r="K532" t="str">
            <v>[10,10,10,10,10],</v>
          </cell>
        </row>
        <row r="533">
          <cell r="E533">
            <v>1520</v>
          </cell>
          <cell r="H533" t="str">
            <v>[173,173,173,172,173],</v>
          </cell>
          <cell r="K533" t="str">
            <v>[10,10,10,10,10],</v>
          </cell>
        </row>
        <row r="534">
          <cell r="E534">
            <v>1521</v>
          </cell>
          <cell r="H534" t="str">
            <v>[173,173,173,173,173],</v>
          </cell>
          <cell r="K534" t="str">
            <v>[10,10,10,10,10],</v>
          </cell>
        </row>
        <row r="535">
          <cell r="E535">
            <v>1522</v>
          </cell>
          <cell r="H535" t="str">
            <v>[174,174,173,173,173],</v>
          </cell>
          <cell r="K535" t="str">
            <v>[10,10,10,10,10],</v>
          </cell>
        </row>
        <row r="536">
          <cell r="E536">
            <v>1523</v>
          </cell>
          <cell r="H536" t="str">
            <v>[174,174,173,174,173],</v>
          </cell>
          <cell r="K536" t="str">
            <v>[10,10,10,10,10],</v>
          </cell>
        </row>
        <row r="537">
          <cell r="E537">
            <v>1524</v>
          </cell>
          <cell r="H537" t="str">
            <v>[174,174,174,173,174],</v>
          </cell>
          <cell r="K537" t="str">
            <v>[10,10,10,10,10],</v>
          </cell>
        </row>
        <row r="538">
          <cell r="E538">
            <v>1525</v>
          </cell>
          <cell r="H538" t="str">
            <v>[174,174,174,174,174],</v>
          </cell>
          <cell r="K538" t="str">
            <v>[10,10,10,10,10],</v>
          </cell>
        </row>
        <row r="539">
          <cell r="E539">
            <v>1526</v>
          </cell>
          <cell r="H539" t="str">
            <v>[175,175,174,174,174],</v>
          </cell>
          <cell r="K539" t="str">
            <v>[10,10,10,10,10],</v>
          </cell>
        </row>
        <row r="540">
          <cell r="E540">
            <v>1527</v>
          </cell>
          <cell r="H540" t="str">
            <v>[175,175,174,175,174],</v>
          </cell>
          <cell r="K540" t="str">
            <v>[10,10,10,10,10],</v>
          </cell>
        </row>
        <row r="541">
          <cell r="E541">
            <v>1528</v>
          </cell>
          <cell r="H541" t="str">
            <v>[175,175,175,174,175],</v>
          </cell>
          <cell r="K541" t="str">
            <v>[10,10,10,10,10],</v>
          </cell>
        </row>
        <row r="542">
          <cell r="E542">
            <v>1529</v>
          </cell>
          <cell r="H542" t="str">
            <v>[175,175,175,175,175],</v>
          </cell>
          <cell r="K542" t="str">
            <v>[10,10,10,10,10],</v>
          </cell>
        </row>
        <row r="543">
          <cell r="E543">
            <v>1530</v>
          </cell>
          <cell r="H543" t="str">
            <v>[176,176,175,175,175],</v>
          </cell>
          <cell r="K543" t="str">
            <v>[10,10,10,10,10],</v>
          </cell>
        </row>
        <row r="544">
          <cell r="E544">
            <v>1531</v>
          </cell>
          <cell r="H544" t="str">
            <v>[176,176,175,176,175],</v>
          </cell>
          <cell r="K544" t="str">
            <v>[10,10,10,10,10],</v>
          </cell>
        </row>
        <row r="545">
          <cell r="E545">
            <v>1532</v>
          </cell>
          <cell r="H545" t="str">
            <v>[176,176,176,175,176],</v>
          </cell>
          <cell r="K545" t="str">
            <v>[10,10,10,10,10],</v>
          </cell>
        </row>
        <row r="546">
          <cell r="E546">
            <v>1533</v>
          </cell>
          <cell r="H546" t="str">
            <v>[176,176,176,176,176],</v>
          </cell>
          <cell r="K546" t="str">
            <v>[10,10,10,10,10],</v>
          </cell>
        </row>
        <row r="547">
          <cell r="E547">
            <v>1534</v>
          </cell>
          <cell r="H547" t="str">
            <v>[177,177,176,176,176],</v>
          </cell>
          <cell r="K547" t="str">
            <v>[10,10,10,10,10],</v>
          </cell>
        </row>
        <row r="548">
          <cell r="E548">
            <v>1535</v>
          </cell>
          <cell r="H548" t="str">
            <v>[177,177,176,177,176],</v>
          </cell>
          <cell r="K548" t="str">
            <v>[10,10,10,10,10],</v>
          </cell>
        </row>
        <row r="549">
          <cell r="E549">
            <v>1536</v>
          </cell>
          <cell r="H549" t="str">
            <v>[177,177,177,176,177],</v>
          </cell>
          <cell r="K549" t="str">
            <v>[10,10,10,10,10],</v>
          </cell>
        </row>
        <row r="550">
          <cell r="E550">
            <v>1537</v>
          </cell>
          <cell r="H550" t="str">
            <v>[177,177,177,177,177],</v>
          </cell>
          <cell r="K550" t="str">
            <v>[10,10,10,10,10],</v>
          </cell>
        </row>
        <row r="551">
          <cell r="E551">
            <v>1538</v>
          </cell>
          <cell r="H551" t="str">
            <v>[178,178,177,177,177],</v>
          </cell>
          <cell r="K551" t="str">
            <v>[10,10,10,10,10],</v>
          </cell>
        </row>
        <row r="552">
          <cell r="E552">
            <v>1539</v>
          </cell>
          <cell r="H552" t="str">
            <v>[178,178,177,178,177],</v>
          </cell>
          <cell r="K552" t="str">
            <v>[10,10,10,10,10],</v>
          </cell>
        </row>
        <row r="553">
          <cell r="E553">
            <v>1540</v>
          </cell>
          <cell r="H553" t="str">
            <v>[178,178,178,177,178],</v>
          </cell>
          <cell r="K553" t="str">
            <v>[10,10,10,10,10],</v>
          </cell>
        </row>
        <row r="554">
          <cell r="E554">
            <v>1601</v>
          </cell>
          <cell r="H554" t="str">
            <v>[178,178,178,178,178],</v>
          </cell>
          <cell r="K554" t="str">
            <v>[10,10,10,10,10],</v>
          </cell>
        </row>
        <row r="555">
          <cell r="E555">
            <v>1602</v>
          </cell>
          <cell r="H555" t="str">
            <v>[179,179,178,178,178],</v>
          </cell>
          <cell r="K555" t="str">
            <v>[10,10,10,10,10],</v>
          </cell>
        </row>
        <row r="556">
          <cell r="E556">
            <v>1603</v>
          </cell>
          <cell r="H556" t="str">
            <v>[179,179,178,179,178],</v>
          </cell>
          <cell r="K556" t="str">
            <v>[10,10,10,10,10],</v>
          </cell>
        </row>
        <row r="557">
          <cell r="E557">
            <v>1604</v>
          </cell>
          <cell r="H557" t="str">
            <v>[179,179,179,178,179],</v>
          </cell>
          <cell r="K557" t="str">
            <v>[10,10,10,10,10],</v>
          </cell>
        </row>
        <row r="558">
          <cell r="E558">
            <v>1605</v>
          </cell>
          <cell r="H558" t="str">
            <v>[179,179,179,179,179],</v>
          </cell>
          <cell r="K558" t="str">
            <v>[10,10,10,10,10],</v>
          </cell>
        </row>
        <row r="559">
          <cell r="E559">
            <v>1606</v>
          </cell>
          <cell r="H559" t="str">
            <v>[180,180,179,179,179],</v>
          </cell>
          <cell r="K559" t="str">
            <v>[10,10,10,10,10],</v>
          </cell>
        </row>
        <row r="560">
          <cell r="E560">
            <v>1607</v>
          </cell>
          <cell r="H560" t="str">
            <v>[180,180,179,180,179],</v>
          </cell>
          <cell r="K560" t="str">
            <v>[10,10,10,10,10],</v>
          </cell>
        </row>
        <row r="561">
          <cell r="E561">
            <v>1608</v>
          </cell>
          <cell r="H561" t="str">
            <v>[180,180,180,179,180],</v>
          </cell>
          <cell r="K561" t="str">
            <v>[10,10,10,10,10],</v>
          </cell>
        </row>
        <row r="562">
          <cell r="E562">
            <v>1609</v>
          </cell>
          <cell r="H562" t="str">
            <v>[180,180,180,180,180],</v>
          </cell>
          <cell r="K562" t="str">
            <v>[10,10,10,10,10],</v>
          </cell>
        </row>
        <row r="563">
          <cell r="E563">
            <v>1610</v>
          </cell>
          <cell r="H563" t="str">
            <v>[181,181,180,180,180],</v>
          </cell>
          <cell r="K563" t="str">
            <v>[10,10,10,10,10],</v>
          </cell>
        </row>
        <row r="564">
          <cell r="E564">
            <v>1611</v>
          </cell>
          <cell r="H564" t="str">
            <v>[181,181,180,181,180],</v>
          </cell>
          <cell r="K564" t="str">
            <v>[10,10,10,10,10],</v>
          </cell>
        </row>
        <row r="565">
          <cell r="E565">
            <v>1612</v>
          </cell>
          <cell r="H565" t="str">
            <v>[181,181,181,180,181],</v>
          </cell>
          <cell r="K565" t="str">
            <v>[10,10,10,10,10],</v>
          </cell>
        </row>
        <row r="566">
          <cell r="E566">
            <v>1613</v>
          </cell>
          <cell r="H566" t="str">
            <v>[181,181,181,181,181],</v>
          </cell>
          <cell r="K566" t="str">
            <v>[10,10,10,10,10],</v>
          </cell>
        </row>
        <row r="567">
          <cell r="E567">
            <v>1614</v>
          </cell>
          <cell r="H567" t="str">
            <v>[182,182,181,181,181],</v>
          </cell>
          <cell r="K567" t="str">
            <v>[10,10,10,10,10],</v>
          </cell>
        </row>
        <row r="568">
          <cell r="E568">
            <v>1615</v>
          </cell>
          <cell r="H568" t="str">
            <v>[182,182,181,182,181],</v>
          </cell>
          <cell r="K568" t="str">
            <v>[10,10,10,10,10],</v>
          </cell>
        </row>
        <row r="569">
          <cell r="E569">
            <v>1616</v>
          </cell>
          <cell r="H569" t="str">
            <v>[182,182,182,181,182],</v>
          </cell>
          <cell r="K569" t="str">
            <v>[10,10,10,10,10],</v>
          </cell>
        </row>
        <row r="570">
          <cell r="E570">
            <v>1617</v>
          </cell>
          <cell r="H570" t="str">
            <v>[182,182,182,182,182],</v>
          </cell>
          <cell r="K570" t="str">
            <v>[10,10,10,10,10],</v>
          </cell>
        </row>
        <row r="571">
          <cell r="E571">
            <v>1618</v>
          </cell>
          <cell r="H571" t="str">
            <v>[183,183,182,182,182],</v>
          </cell>
          <cell r="K571" t="str">
            <v>[10,10,10,10,10],</v>
          </cell>
        </row>
        <row r="572">
          <cell r="E572">
            <v>1619</v>
          </cell>
          <cell r="H572" t="str">
            <v>[183,183,182,183,182],</v>
          </cell>
          <cell r="K572" t="str">
            <v>[10,10,10,10,10],</v>
          </cell>
        </row>
        <row r="573">
          <cell r="E573">
            <v>1620</v>
          </cell>
          <cell r="H573" t="str">
            <v>[183,183,183,182,183],</v>
          </cell>
          <cell r="K573" t="str">
            <v>[10,10,10,10,10],</v>
          </cell>
        </row>
        <row r="574">
          <cell r="E574">
            <v>1621</v>
          </cell>
          <cell r="H574" t="str">
            <v>[183,183,183,183,183],</v>
          </cell>
          <cell r="K574" t="str">
            <v>[10,10,10,10,10],</v>
          </cell>
        </row>
        <row r="575">
          <cell r="E575">
            <v>1622</v>
          </cell>
          <cell r="H575" t="str">
            <v>[184,184,183,183,183],</v>
          </cell>
          <cell r="K575" t="str">
            <v>[10,10,10,10,10],</v>
          </cell>
        </row>
        <row r="576">
          <cell r="E576">
            <v>1623</v>
          </cell>
          <cell r="H576" t="str">
            <v>[184,184,183,184,183],</v>
          </cell>
          <cell r="K576" t="str">
            <v>[10,10,10,10,10],</v>
          </cell>
        </row>
        <row r="577">
          <cell r="E577">
            <v>1624</v>
          </cell>
          <cell r="H577" t="str">
            <v>[184,184,184,183,184],</v>
          </cell>
          <cell r="K577" t="str">
            <v>[10,10,10,10,10],</v>
          </cell>
        </row>
        <row r="578">
          <cell r="E578">
            <v>1625</v>
          </cell>
          <cell r="H578" t="str">
            <v>[184,184,184,184,184],</v>
          </cell>
          <cell r="K578" t="str">
            <v>[10,10,10,10,10],</v>
          </cell>
        </row>
        <row r="579">
          <cell r="E579">
            <v>1626</v>
          </cell>
          <cell r="H579" t="str">
            <v>[185,185,184,184,184],</v>
          </cell>
          <cell r="K579" t="str">
            <v>[10,10,10,10,10],</v>
          </cell>
        </row>
        <row r="580">
          <cell r="E580">
            <v>1627</v>
          </cell>
          <cell r="H580" t="str">
            <v>[185,185,184,185,184],</v>
          </cell>
          <cell r="K580" t="str">
            <v>[10,10,10,10,10],</v>
          </cell>
        </row>
        <row r="581">
          <cell r="E581">
            <v>1628</v>
          </cell>
          <cell r="H581" t="str">
            <v>[185,185,185,184,185],</v>
          </cell>
          <cell r="K581" t="str">
            <v>[10,10,10,10,10],</v>
          </cell>
        </row>
        <row r="582">
          <cell r="E582">
            <v>1629</v>
          </cell>
          <cell r="H582" t="str">
            <v>[185,185,185,185,185],</v>
          </cell>
          <cell r="K582" t="str">
            <v>[10,10,10,10,10],</v>
          </cell>
        </row>
        <row r="583">
          <cell r="E583">
            <v>1630</v>
          </cell>
          <cell r="H583" t="str">
            <v>[186,186,185,185,185],</v>
          </cell>
          <cell r="K583" t="str">
            <v>[10,10,10,10,10],</v>
          </cell>
        </row>
        <row r="584">
          <cell r="E584">
            <v>1631</v>
          </cell>
          <cell r="H584" t="str">
            <v>[186,186,185,186,185],</v>
          </cell>
          <cell r="K584" t="str">
            <v>[10,10,10,10,10],</v>
          </cell>
        </row>
        <row r="585">
          <cell r="E585">
            <v>1632</v>
          </cell>
          <cell r="H585" t="str">
            <v>[186,186,186,185,186],</v>
          </cell>
          <cell r="K585" t="str">
            <v>[10,10,10,10,10],</v>
          </cell>
        </row>
        <row r="586">
          <cell r="E586">
            <v>1633</v>
          </cell>
          <cell r="H586" t="str">
            <v>[186,186,186,186,186],</v>
          </cell>
          <cell r="K586" t="str">
            <v>[10,10,10,10,10],</v>
          </cell>
        </row>
        <row r="587">
          <cell r="E587">
            <v>1634</v>
          </cell>
          <cell r="H587" t="str">
            <v>[187,187,186,186,186],</v>
          </cell>
          <cell r="K587" t="str">
            <v>[10,10,10,10,10],</v>
          </cell>
        </row>
        <row r="588">
          <cell r="E588">
            <v>1635</v>
          </cell>
          <cell r="H588" t="str">
            <v>[187,187,186,187,186],</v>
          </cell>
          <cell r="K588" t="str">
            <v>[10,10,10,10,10],</v>
          </cell>
        </row>
        <row r="589">
          <cell r="E589">
            <v>1636</v>
          </cell>
          <cell r="H589" t="str">
            <v>[187,187,187,186,187],</v>
          </cell>
          <cell r="K589" t="str">
            <v>[10,10,10,10,10],</v>
          </cell>
        </row>
        <row r="590">
          <cell r="E590">
            <v>1637</v>
          </cell>
          <cell r="H590" t="str">
            <v>[187,187,187,187,187],</v>
          </cell>
          <cell r="K590" t="str">
            <v>[10,10,10,10,10],</v>
          </cell>
        </row>
        <row r="591">
          <cell r="E591">
            <v>1638</v>
          </cell>
          <cell r="H591" t="str">
            <v>[188,188,187,187,187],</v>
          </cell>
          <cell r="K591" t="str">
            <v>[10,10,10,10,10],</v>
          </cell>
        </row>
        <row r="592">
          <cell r="E592">
            <v>1639</v>
          </cell>
          <cell r="H592" t="str">
            <v>[188,188,187,188,187],</v>
          </cell>
          <cell r="K592" t="str">
            <v>[10,10,10,10,10],</v>
          </cell>
        </row>
        <row r="593">
          <cell r="E593">
            <v>1640</v>
          </cell>
          <cell r="H593" t="str">
            <v>[188,188,188,187,188],</v>
          </cell>
          <cell r="K593" t="str">
            <v>[10,10,10,10,10],</v>
          </cell>
        </row>
        <row r="594">
          <cell r="E594">
            <v>1701</v>
          </cell>
          <cell r="H594" t="str">
            <v>[188,188,188,188,188],</v>
          </cell>
          <cell r="K594" t="str">
            <v>[10,10,10,10,10],</v>
          </cell>
        </row>
        <row r="595">
          <cell r="E595">
            <v>1702</v>
          </cell>
          <cell r="H595" t="str">
            <v>[189,189,188,188,188],</v>
          </cell>
          <cell r="K595" t="str">
            <v>[10,10,10,10,10],</v>
          </cell>
        </row>
        <row r="596">
          <cell r="E596">
            <v>1703</v>
          </cell>
          <cell r="H596" t="str">
            <v>[189,189,188,189,188],</v>
          </cell>
          <cell r="K596" t="str">
            <v>[10,10,10,10,10],</v>
          </cell>
        </row>
        <row r="597">
          <cell r="E597">
            <v>1704</v>
          </cell>
          <cell r="H597" t="str">
            <v>[189,189,189,188,189],</v>
          </cell>
          <cell r="K597" t="str">
            <v>[10,10,10,10,10],</v>
          </cell>
        </row>
        <row r="598">
          <cell r="E598">
            <v>1705</v>
          </cell>
          <cell r="H598" t="str">
            <v>[189,189,189,189,189],</v>
          </cell>
          <cell r="K598" t="str">
            <v>[10,10,10,10,10],</v>
          </cell>
        </row>
        <row r="599">
          <cell r="E599">
            <v>1706</v>
          </cell>
          <cell r="H599" t="str">
            <v>[190,190,189,189,189],</v>
          </cell>
          <cell r="K599" t="str">
            <v>[10,10,10,10,10],</v>
          </cell>
        </row>
        <row r="600">
          <cell r="E600">
            <v>1707</v>
          </cell>
          <cell r="H600" t="str">
            <v>[190,190,189,190,189],</v>
          </cell>
          <cell r="K600" t="str">
            <v>[10,10,10,10,10],</v>
          </cell>
        </row>
        <row r="601">
          <cell r="E601">
            <v>1708</v>
          </cell>
          <cell r="H601" t="str">
            <v>[190,190,190,189,190],</v>
          </cell>
          <cell r="K601" t="str">
            <v>[10,10,10,10,10],</v>
          </cell>
        </row>
        <row r="602">
          <cell r="E602">
            <v>1709</v>
          </cell>
          <cell r="H602" t="str">
            <v>[190,190,190,190,190],</v>
          </cell>
          <cell r="K602" t="str">
            <v>[10,10,10,10,10],</v>
          </cell>
        </row>
        <row r="603">
          <cell r="E603">
            <v>1710</v>
          </cell>
          <cell r="H603" t="str">
            <v>[191,191,190,190,190],</v>
          </cell>
          <cell r="K603" t="str">
            <v>[10,10,10,10,10],</v>
          </cell>
        </row>
        <row r="604">
          <cell r="E604">
            <v>1711</v>
          </cell>
          <cell r="H604" t="str">
            <v>[191,191,190,191,190],</v>
          </cell>
          <cell r="K604" t="str">
            <v>[10,10,10,10,10],</v>
          </cell>
        </row>
        <row r="605">
          <cell r="E605">
            <v>1712</v>
          </cell>
          <cell r="H605" t="str">
            <v>[191,191,191,190,191],</v>
          </cell>
          <cell r="K605" t="str">
            <v>[10,10,10,10,10],</v>
          </cell>
        </row>
        <row r="606">
          <cell r="E606">
            <v>1713</v>
          </cell>
          <cell r="H606" t="str">
            <v>[191,191,191,191,191],</v>
          </cell>
          <cell r="K606" t="str">
            <v>[10,10,10,10,10],</v>
          </cell>
        </row>
        <row r="607">
          <cell r="E607">
            <v>1714</v>
          </cell>
          <cell r="H607" t="str">
            <v>[192,192,191,191,191],</v>
          </cell>
          <cell r="K607" t="str">
            <v>[10,10,10,10,10],</v>
          </cell>
        </row>
        <row r="608">
          <cell r="E608">
            <v>1715</v>
          </cell>
          <cell r="H608" t="str">
            <v>[192,192,191,192,191],</v>
          </cell>
          <cell r="K608" t="str">
            <v>[10,10,10,10,10],</v>
          </cell>
        </row>
        <row r="609">
          <cell r="E609">
            <v>1716</v>
          </cell>
          <cell r="H609" t="str">
            <v>[192,192,192,191,192],</v>
          </cell>
          <cell r="K609" t="str">
            <v>[10,10,10,10,10],</v>
          </cell>
        </row>
        <row r="610">
          <cell r="E610">
            <v>1717</v>
          </cell>
          <cell r="H610" t="str">
            <v>[192,192,192,192,192],</v>
          </cell>
          <cell r="K610" t="str">
            <v>[10,10,10,10,10],</v>
          </cell>
        </row>
        <row r="611">
          <cell r="E611">
            <v>1718</v>
          </cell>
          <cell r="H611" t="str">
            <v>[193,193,192,192,192],</v>
          </cell>
          <cell r="K611" t="str">
            <v>[10,10,10,10,10],</v>
          </cell>
        </row>
        <row r="612">
          <cell r="E612">
            <v>1719</v>
          </cell>
          <cell r="H612" t="str">
            <v>[193,193,192,193,192],</v>
          </cell>
          <cell r="K612" t="str">
            <v>[10,10,10,10,10],</v>
          </cell>
        </row>
        <row r="613">
          <cell r="E613">
            <v>1720</v>
          </cell>
          <cell r="H613" t="str">
            <v>[193,193,193,192,193],</v>
          </cell>
          <cell r="K613" t="str">
            <v>[10,10,10,10,10],</v>
          </cell>
        </row>
        <row r="614">
          <cell r="E614">
            <v>1721</v>
          </cell>
          <cell r="H614" t="str">
            <v>[193,193,193,193,193],</v>
          </cell>
          <cell r="K614" t="str">
            <v>[10,10,10,10,10],</v>
          </cell>
        </row>
        <row r="615">
          <cell r="E615">
            <v>1722</v>
          </cell>
          <cell r="H615" t="str">
            <v>[194,194,193,193,193],</v>
          </cell>
          <cell r="K615" t="str">
            <v>[10,10,10,10,10],</v>
          </cell>
        </row>
        <row r="616">
          <cell r="E616">
            <v>1723</v>
          </cell>
          <cell r="H616" t="str">
            <v>[194,194,193,194,193],</v>
          </cell>
          <cell r="K616" t="str">
            <v>[10,10,10,10,10],</v>
          </cell>
        </row>
        <row r="617">
          <cell r="E617">
            <v>1724</v>
          </cell>
          <cell r="H617" t="str">
            <v>[194,194,194,193,194],</v>
          </cell>
          <cell r="K617" t="str">
            <v>[10,10,10,10,10],</v>
          </cell>
        </row>
        <row r="618">
          <cell r="E618">
            <v>1725</v>
          </cell>
          <cell r="H618" t="str">
            <v>[194,194,194,194,194],</v>
          </cell>
          <cell r="K618" t="str">
            <v>[10,10,10,10,10],</v>
          </cell>
        </row>
        <row r="619">
          <cell r="E619">
            <v>1726</v>
          </cell>
          <cell r="H619" t="str">
            <v>[195,195,194,194,194],</v>
          </cell>
          <cell r="K619" t="str">
            <v>[10,10,10,10,10],</v>
          </cell>
        </row>
        <row r="620">
          <cell r="E620">
            <v>1727</v>
          </cell>
          <cell r="H620" t="str">
            <v>[195,195,194,195,194],</v>
          </cell>
          <cell r="K620" t="str">
            <v>[10,10,10,10,10],</v>
          </cell>
        </row>
        <row r="621">
          <cell r="E621">
            <v>1728</v>
          </cell>
          <cell r="H621" t="str">
            <v>[195,195,195,194,195],</v>
          </cell>
          <cell r="K621" t="str">
            <v>[10,10,10,10,10],</v>
          </cell>
        </row>
        <row r="622">
          <cell r="E622">
            <v>1729</v>
          </cell>
          <cell r="H622" t="str">
            <v>[195,195,195,195,195],</v>
          </cell>
          <cell r="K622" t="str">
            <v>[10,10,10,10,10],</v>
          </cell>
        </row>
        <row r="623">
          <cell r="E623">
            <v>1730</v>
          </cell>
          <cell r="H623" t="str">
            <v>[196,196,195,195,195],</v>
          </cell>
          <cell r="K623" t="str">
            <v>[10,10,10,10,10],</v>
          </cell>
        </row>
        <row r="624">
          <cell r="E624">
            <v>1731</v>
          </cell>
          <cell r="H624" t="str">
            <v>[196,196,195,196,195],</v>
          </cell>
          <cell r="K624" t="str">
            <v>[10,10,10,10,10],</v>
          </cell>
        </row>
        <row r="625">
          <cell r="E625">
            <v>1732</v>
          </cell>
          <cell r="H625" t="str">
            <v>[196,196,196,195,196],</v>
          </cell>
          <cell r="K625" t="str">
            <v>[10,10,10,10,10],</v>
          </cell>
        </row>
        <row r="626">
          <cell r="E626">
            <v>1733</v>
          </cell>
          <cell r="H626" t="str">
            <v>[196,196,196,196,196],</v>
          </cell>
          <cell r="K626" t="str">
            <v>[10,10,10,10,10],</v>
          </cell>
        </row>
        <row r="627">
          <cell r="E627">
            <v>1734</v>
          </cell>
          <cell r="H627" t="str">
            <v>[197,197,196,196,196],</v>
          </cell>
          <cell r="K627" t="str">
            <v>[10,10,10,10,10],</v>
          </cell>
        </row>
        <row r="628">
          <cell r="E628">
            <v>1735</v>
          </cell>
          <cell r="H628" t="str">
            <v>[197,197,196,197,196],</v>
          </cell>
          <cell r="K628" t="str">
            <v>[10,10,10,10,10],</v>
          </cell>
        </row>
        <row r="629">
          <cell r="E629">
            <v>1736</v>
          </cell>
          <cell r="H629" t="str">
            <v>[197,197,197,196,197],</v>
          </cell>
          <cell r="K629" t="str">
            <v>[10,10,10,10,10],</v>
          </cell>
        </row>
        <row r="630">
          <cell r="E630">
            <v>1737</v>
          </cell>
          <cell r="H630" t="str">
            <v>[197,197,197,197,197],</v>
          </cell>
          <cell r="K630" t="str">
            <v>[10,10,10,10,10],</v>
          </cell>
        </row>
        <row r="631">
          <cell r="E631">
            <v>1738</v>
          </cell>
          <cell r="H631" t="str">
            <v>[198,198,197,197,197],</v>
          </cell>
          <cell r="K631" t="str">
            <v>[10,10,10,10,10],</v>
          </cell>
        </row>
        <row r="632">
          <cell r="E632">
            <v>1739</v>
          </cell>
          <cell r="H632" t="str">
            <v>[198,198,197,198,197],</v>
          </cell>
          <cell r="K632" t="str">
            <v>[10,10,10,10,10],</v>
          </cell>
        </row>
        <row r="633">
          <cell r="E633">
            <v>1740</v>
          </cell>
          <cell r="H633" t="str">
            <v>[198,198,198,197,198],</v>
          </cell>
          <cell r="K633" t="str">
            <v>[10,10,10,10,10],</v>
          </cell>
        </row>
        <row r="634">
          <cell r="E634">
            <v>1801</v>
          </cell>
          <cell r="H634" t="str">
            <v>[198,198,198,198,198],</v>
          </cell>
          <cell r="K634" t="str">
            <v>[10,10,10,10,10],</v>
          </cell>
        </row>
        <row r="635">
          <cell r="E635">
            <v>1802</v>
          </cell>
          <cell r="H635" t="str">
            <v>[199,199,198,198,198],</v>
          </cell>
          <cell r="K635" t="str">
            <v>[10,10,10,10,10],</v>
          </cell>
        </row>
        <row r="636">
          <cell r="E636">
            <v>1803</v>
          </cell>
          <cell r="H636" t="str">
            <v>[199,199,198,199,198],</v>
          </cell>
          <cell r="K636" t="str">
            <v>[10,10,10,10,10],</v>
          </cell>
        </row>
        <row r="637">
          <cell r="E637">
            <v>1804</v>
          </cell>
          <cell r="H637" t="str">
            <v>[199,199,199,198,199],</v>
          </cell>
          <cell r="K637" t="str">
            <v>[10,10,10,10,10],</v>
          </cell>
        </row>
        <row r="638">
          <cell r="E638">
            <v>1805</v>
          </cell>
          <cell r="H638" t="str">
            <v>[199,199,199,199,199],</v>
          </cell>
          <cell r="K638" t="str">
            <v>[10,10,10,10,10],</v>
          </cell>
        </row>
        <row r="639">
          <cell r="E639">
            <v>1806</v>
          </cell>
          <cell r="H639" t="str">
            <v>[200,200,199,199,199],</v>
          </cell>
          <cell r="K639" t="str">
            <v>[10,10,10,10,10],</v>
          </cell>
        </row>
        <row r="640">
          <cell r="E640">
            <v>1807</v>
          </cell>
          <cell r="H640" t="str">
            <v>[200,200,199,200,199],</v>
          </cell>
          <cell r="K640" t="str">
            <v>[10,10,10,10,10],</v>
          </cell>
        </row>
        <row r="641">
          <cell r="E641">
            <v>1808</v>
          </cell>
          <cell r="H641" t="str">
            <v>[200,200,200,199,200],</v>
          </cell>
          <cell r="K641" t="str">
            <v>[10,10,10,10,10],</v>
          </cell>
        </row>
        <row r="642">
          <cell r="E642">
            <v>1809</v>
          </cell>
          <cell r="H642" t="str">
            <v>[200,200,200,200,200],</v>
          </cell>
          <cell r="K642" t="str">
            <v>[10,10,10,10,10],</v>
          </cell>
        </row>
        <row r="643">
          <cell r="E643">
            <v>1810</v>
          </cell>
          <cell r="H643" t="str">
            <v>[201,201,200,200,200],</v>
          </cell>
          <cell r="K643" t="str">
            <v>[10,10,10,10,10],</v>
          </cell>
        </row>
        <row r="644">
          <cell r="E644">
            <v>1811</v>
          </cell>
          <cell r="H644" t="str">
            <v>[201,201,200,201,200],</v>
          </cell>
          <cell r="K644" t="str">
            <v>[10,10,10,10,10],</v>
          </cell>
        </row>
        <row r="645">
          <cell r="E645">
            <v>1812</v>
          </cell>
          <cell r="H645" t="str">
            <v>[201,201,201,200,201],</v>
          </cell>
          <cell r="K645" t="str">
            <v>[10,10,10,10,10],</v>
          </cell>
        </row>
        <row r="646">
          <cell r="E646">
            <v>1813</v>
          </cell>
          <cell r="H646" t="str">
            <v>[201,201,201,201,201],</v>
          </cell>
          <cell r="K646" t="str">
            <v>[10,10,10,10,10],</v>
          </cell>
        </row>
        <row r="647">
          <cell r="E647">
            <v>1814</v>
          </cell>
          <cell r="H647" t="str">
            <v>[202,202,201,201,201],</v>
          </cell>
          <cell r="K647" t="str">
            <v>[10,10,10,10,10],</v>
          </cell>
        </row>
        <row r="648">
          <cell r="E648">
            <v>1815</v>
          </cell>
          <cell r="H648" t="str">
            <v>[202,202,201,202,201],</v>
          </cell>
          <cell r="K648" t="str">
            <v>[10,10,10,10,10],</v>
          </cell>
        </row>
        <row r="649">
          <cell r="E649">
            <v>1816</v>
          </cell>
          <cell r="H649" t="str">
            <v>[202,202,202,201,202],</v>
          </cell>
          <cell r="K649" t="str">
            <v>[10,10,10,10,10],</v>
          </cell>
        </row>
        <row r="650">
          <cell r="E650">
            <v>1817</v>
          </cell>
          <cell r="H650" t="str">
            <v>[202,202,202,202,202],</v>
          </cell>
          <cell r="K650" t="str">
            <v>[10,10,10,10,10],</v>
          </cell>
        </row>
        <row r="651">
          <cell r="E651">
            <v>1818</v>
          </cell>
          <cell r="H651" t="str">
            <v>[203,203,202,202,202],</v>
          </cell>
          <cell r="K651" t="str">
            <v>[10,10,10,10,10],</v>
          </cell>
        </row>
        <row r="652">
          <cell r="E652">
            <v>1819</v>
          </cell>
          <cell r="H652" t="str">
            <v>[203,203,202,203,202],</v>
          </cell>
          <cell r="K652" t="str">
            <v>[10,10,10,10,10],</v>
          </cell>
        </row>
        <row r="653">
          <cell r="E653">
            <v>1820</v>
          </cell>
          <cell r="H653" t="str">
            <v>[203,203,203,202,203],</v>
          </cell>
          <cell r="K653" t="str">
            <v>[10,10,10,10,10],</v>
          </cell>
        </row>
        <row r="654">
          <cell r="E654">
            <v>1821</v>
          </cell>
          <cell r="H654" t="str">
            <v>[203,203,203,203,203],</v>
          </cell>
          <cell r="K654" t="str">
            <v>[10,10,10,10,10],</v>
          </cell>
        </row>
        <row r="655">
          <cell r="E655">
            <v>1822</v>
          </cell>
          <cell r="H655" t="str">
            <v>[204,204,203,203,203],</v>
          </cell>
          <cell r="K655" t="str">
            <v>[10,10,10,10,10],</v>
          </cell>
        </row>
        <row r="656">
          <cell r="E656">
            <v>1823</v>
          </cell>
          <cell r="H656" t="str">
            <v>[204,204,203,204,203],</v>
          </cell>
          <cell r="K656" t="str">
            <v>[10,10,10,10,10],</v>
          </cell>
        </row>
        <row r="657">
          <cell r="E657">
            <v>1824</v>
          </cell>
          <cell r="H657" t="str">
            <v>[204,204,204,203,204],</v>
          </cell>
          <cell r="K657" t="str">
            <v>[10,10,10,10,10],</v>
          </cell>
        </row>
        <row r="658">
          <cell r="E658">
            <v>1825</v>
          </cell>
          <cell r="H658" t="str">
            <v>[204,204,204,204,204],</v>
          </cell>
          <cell r="K658" t="str">
            <v>[10,10,10,10,10],</v>
          </cell>
        </row>
        <row r="659">
          <cell r="E659">
            <v>1826</v>
          </cell>
          <cell r="H659" t="str">
            <v>[205,205,204,204,204],</v>
          </cell>
          <cell r="K659" t="str">
            <v>[10,10,10,10,10],</v>
          </cell>
        </row>
        <row r="660">
          <cell r="E660">
            <v>1827</v>
          </cell>
          <cell r="H660" t="str">
            <v>[205,205,204,205,204],</v>
          </cell>
          <cell r="K660" t="str">
            <v>[10,10,10,10,10],</v>
          </cell>
        </row>
        <row r="661">
          <cell r="E661">
            <v>1828</v>
          </cell>
          <cell r="H661" t="str">
            <v>[205,205,205,204,205],</v>
          </cell>
          <cell r="K661" t="str">
            <v>[10,10,10,10,10],</v>
          </cell>
        </row>
        <row r="662">
          <cell r="E662">
            <v>1829</v>
          </cell>
          <cell r="H662" t="str">
            <v>[205,205,205,205,205],</v>
          </cell>
          <cell r="K662" t="str">
            <v>[10,10,10,10,10],</v>
          </cell>
        </row>
        <row r="663">
          <cell r="E663">
            <v>1830</v>
          </cell>
          <cell r="H663" t="str">
            <v>[206,206,205,205,205],</v>
          </cell>
          <cell r="K663" t="str">
            <v>[10,10,10,10,10],</v>
          </cell>
        </row>
        <row r="664">
          <cell r="E664">
            <v>1831</v>
          </cell>
          <cell r="H664" t="str">
            <v>[206,206,205,206,205],</v>
          </cell>
          <cell r="K664" t="str">
            <v>[10,10,10,10,10],</v>
          </cell>
        </row>
        <row r="665">
          <cell r="E665">
            <v>1832</v>
          </cell>
          <cell r="H665" t="str">
            <v>[206,206,206,205,206],</v>
          </cell>
          <cell r="K665" t="str">
            <v>[10,10,10,10,10],</v>
          </cell>
        </row>
        <row r="666">
          <cell r="E666">
            <v>1833</v>
          </cell>
          <cell r="H666" t="str">
            <v>[206,206,206,206,206],</v>
          </cell>
          <cell r="K666" t="str">
            <v>[10,10,10,10,10],</v>
          </cell>
        </row>
        <row r="667">
          <cell r="E667">
            <v>1834</v>
          </cell>
          <cell r="H667" t="str">
            <v>[207,207,206,206,206],</v>
          </cell>
          <cell r="K667" t="str">
            <v>[10,10,10,10,10],</v>
          </cell>
        </row>
        <row r="668">
          <cell r="E668">
            <v>1835</v>
          </cell>
          <cell r="H668" t="str">
            <v>[207,207,206,207,206],</v>
          </cell>
          <cell r="K668" t="str">
            <v>[10,10,10,10,10],</v>
          </cell>
        </row>
        <row r="669">
          <cell r="E669">
            <v>1836</v>
          </cell>
          <cell r="H669" t="str">
            <v>[207,207,207,206,207],</v>
          </cell>
          <cell r="K669" t="str">
            <v>[10,10,10,10,10],</v>
          </cell>
        </row>
        <row r="670">
          <cell r="E670">
            <v>1837</v>
          </cell>
          <cell r="H670" t="str">
            <v>[207,207,207,207,207],</v>
          </cell>
          <cell r="K670" t="str">
            <v>[10,10,10,10,10],</v>
          </cell>
        </row>
        <row r="671">
          <cell r="E671">
            <v>1838</v>
          </cell>
          <cell r="H671" t="str">
            <v>[208,208,207,207,207],</v>
          </cell>
          <cell r="K671" t="str">
            <v>[10,10,10,10,10],</v>
          </cell>
        </row>
        <row r="672">
          <cell r="E672">
            <v>1839</v>
          </cell>
          <cell r="H672" t="str">
            <v>[208,208,207,208,207],</v>
          </cell>
          <cell r="K672" t="str">
            <v>[10,10,10,10,10],</v>
          </cell>
        </row>
        <row r="673">
          <cell r="E673">
            <v>1840</v>
          </cell>
          <cell r="H673" t="str">
            <v>[208,208,208,207,208],</v>
          </cell>
          <cell r="K673" t="str">
            <v>[10,10,10,10,10],</v>
          </cell>
        </row>
        <row r="674">
          <cell r="E674">
            <v>1901</v>
          </cell>
          <cell r="H674" t="str">
            <v>[208,208,208,208,208],</v>
          </cell>
          <cell r="K674" t="str">
            <v>[10,10,10,10,10],</v>
          </cell>
        </row>
        <row r="675">
          <cell r="E675">
            <v>1902</v>
          </cell>
          <cell r="H675" t="str">
            <v>[209,209,208,208,208],</v>
          </cell>
          <cell r="K675" t="str">
            <v>[10,10,10,10,10],</v>
          </cell>
        </row>
        <row r="676">
          <cell r="E676">
            <v>1903</v>
          </cell>
          <cell r="H676" t="str">
            <v>[209,209,208,209,208],</v>
          </cell>
          <cell r="K676" t="str">
            <v>[10,10,10,10,10],</v>
          </cell>
        </row>
        <row r="677">
          <cell r="E677">
            <v>1904</v>
          </cell>
          <cell r="H677" t="str">
            <v>[209,209,209,208,209],</v>
          </cell>
          <cell r="K677" t="str">
            <v>[10,10,10,10,10],</v>
          </cell>
        </row>
        <row r="678">
          <cell r="E678">
            <v>1905</v>
          </cell>
          <cell r="H678" t="str">
            <v>[209,209,209,209,209],</v>
          </cell>
          <cell r="K678" t="str">
            <v>[10,10,10,10,10],</v>
          </cell>
        </row>
        <row r="679">
          <cell r="E679">
            <v>1906</v>
          </cell>
          <cell r="H679" t="str">
            <v>[210,210,209,209,209],</v>
          </cell>
          <cell r="K679" t="str">
            <v>[10,10,10,10,10],</v>
          </cell>
        </row>
        <row r="680">
          <cell r="E680">
            <v>1907</v>
          </cell>
          <cell r="H680" t="str">
            <v>[210,210,209,210,209],</v>
          </cell>
          <cell r="K680" t="str">
            <v>[10,10,10,10,10],</v>
          </cell>
        </row>
        <row r="681">
          <cell r="E681">
            <v>1908</v>
          </cell>
          <cell r="H681" t="str">
            <v>[210,210,210,209,210],</v>
          </cell>
          <cell r="K681" t="str">
            <v>[10,10,10,10,10],</v>
          </cell>
        </row>
        <row r="682">
          <cell r="E682">
            <v>1909</v>
          </cell>
          <cell r="H682" t="str">
            <v>[210,210,210,210,210],</v>
          </cell>
          <cell r="K682" t="str">
            <v>[10,10,10,10,10],</v>
          </cell>
        </row>
        <row r="683">
          <cell r="E683">
            <v>1910</v>
          </cell>
          <cell r="H683" t="str">
            <v>[211,211,210,210,210],</v>
          </cell>
          <cell r="K683" t="str">
            <v>[10,10,10,10,10],</v>
          </cell>
        </row>
        <row r="684">
          <cell r="E684">
            <v>1911</v>
          </cell>
          <cell r="H684" t="str">
            <v>[211,211,210,211,210],</v>
          </cell>
          <cell r="K684" t="str">
            <v>[10,10,10,10,10],</v>
          </cell>
        </row>
        <row r="685">
          <cell r="E685">
            <v>1912</v>
          </cell>
          <cell r="H685" t="str">
            <v>[211,211,211,210,211],</v>
          </cell>
          <cell r="K685" t="str">
            <v>[10,10,10,10,10],</v>
          </cell>
        </row>
        <row r="686">
          <cell r="E686">
            <v>1913</v>
          </cell>
          <cell r="H686" t="str">
            <v>[211,211,211,211,211],</v>
          </cell>
          <cell r="K686" t="str">
            <v>[10,10,10,10,10],</v>
          </cell>
        </row>
        <row r="687">
          <cell r="E687">
            <v>1914</v>
          </cell>
          <cell r="H687" t="str">
            <v>[212,212,211,211,211],</v>
          </cell>
          <cell r="K687" t="str">
            <v>[10,10,10,10,10],</v>
          </cell>
        </row>
        <row r="688">
          <cell r="E688">
            <v>1915</v>
          </cell>
          <cell r="H688" t="str">
            <v>[212,212,211,212,211],</v>
          </cell>
          <cell r="K688" t="str">
            <v>[10,10,10,10,10],</v>
          </cell>
        </row>
        <row r="689">
          <cell r="E689">
            <v>1916</v>
          </cell>
          <cell r="H689" t="str">
            <v>[212,212,212,211,212],</v>
          </cell>
          <cell r="K689" t="str">
            <v>[10,10,10,10,10],</v>
          </cell>
        </row>
        <row r="690">
          <cell r="E690">
            <v>1917</v>
          </cell>
          <cell r="H690" t="str">
            <v>[212,212,212,212,212],</v>
          </cell>
          <cell r="K690" t="str">
            <v>[10,10,10,10,10],</v>
          </cell>
        </row>
        <row r="691">
          <cell r="E691">
            <v>1918</v>
          </cell>
          <cell r="H691" t="str">
            <v>[213,213,212,212,212],</v>
          </cell>
          <cell r="K691" t="str">
            <v>[10,10,10,10,10],</v>
          </cell>
        </row>
        <row r="692">
          <cell r="E692">
            <v>1919</v>
          </cell>
          <cell r="H692" t="str">
            <v>[213,213,212,213,212],</v>
          </cell>
          <cell r="K692" t="str">
            <v>[10,10,10,10,10],</v>
          </cell>
        </row>
        <row r="693">
          <cell r="E693">
            <v>1920</v>
          </cell>
          <cell r="H693" t="str">
            <v>[213,213,213,212,213],</v>
          </cell>
          <cell r="K693" t="str">
            <v>[10,10,10,10,10],</v>
          </cell>
        </row>
        <row r="694">
          <cell r="E694">
            <v>1921</v>
          </cell>
          <cell r="H694" t="str">
            <v>[213,213,213,213,213],</v>
          </cell>
          <cell r="K694" t="str">
            <v>[10,10,10,10,10],</v>
          </cell>
        </row>
        <row r="695">
          <cell r="E695">
            <v>1922</v>
          </cell>
          <cell r="H695" t="str">
            <v>[214,214,213,213,213],</v>
          </cell>
          <cell r="K695" t="str">
            <v>[10,10,10,10,10],</v>
          </cell>
        </row>
        <row r="696">
          <cell r="E696">
            <v>1923</v>
          </cell>
          <cell r="H696" t="str">
            <v>[214,214,213,214,213],</v>
          </cell>
          <cell r="K696" t="str">
            <v>[10,10,10,10,10],</v>
          </cell>
        </row>
        <row r="697">
          <cell r="E697">
            <v>1924</v>
          </cell>
          <cell r="H697" t="str">
            <v>[214,214,214,213,214],</v>
          </cell>
          <cell r="K697" t="str">
            <v>[10,10,10,10,10],</v>
          </cell>
        </row>
        <row r="698">
          <cell r="E698">
            <v>1925</v>
          </cell>
          <cell r="H698" t="str">
            <v>[214,214,214,214,214],</v>
          </cell>
          <cell r="K698" t="str">
            <v>[10,10,10,10,10],</v>
          </cell>
        </row>
        <row r="699">
          <cell r="E699">
            <v>1926</v>
          </cell>
          <cell r="H699" t="str">
            <v>[215,215,214,214,214],</v>
          </cell>
          <cell r="K699" t="str">
            <v>[10,10,10,10,10],</v>
          </cell>
        </row>
        <row r="700">
          <cell r="E700">
            <v>1927</v>
          </cell>
          <cell r="H700" t="str">
            <v>[215,215,214,215,214],</v>
          </cell>
          <cell r="K700" t="str">
            <v>[10,10,10,10,10],</v>
          </cell>
        </row>
        <row r="701">
          <cell r="E701">
            <v>1928</v>
          </cell>
          <cell r="H701" t="str">
            <v>[215,215,215,214,215],</v>
          </cell>
          <cell r="K701" t="str">
            <v>[10,10,10,10,10],</v>
          </cell>
        </row>
        <row r="702">
          <cell r="E702">
            <v>1929</v>
          </cell>
          <cell r="H702" t="str">
            <v>[215,215,215,215,215],</v>
          </cell>
          <cell r="K702" t="str">
            <v>[10,10,10,10,10],</v>
          </cell>
        </row>
        <row r="703">
          <cell r="E703">
            <v>1930</v>
          </cell>
          <cell r="H703" t="str">
            <v>[216,216,215,215,215],</v>
          </cell>
          <cell r="K703" t="str">
            <v>[10,10,10,10,10],</v>
          </cell>
        </row>
        <row r="704">
          <cell r="E704">
            <v>1931</v>
          </cell>
          <cell r="H704" t="str">
            <v>[216,216,215,216,215],</v>
          </cell>
          <cell r="K704" t="str">
            <v>[10,10,10,10,10],</v>
          </cell>
        </row>
        <row r="705">
          <cell r="E705">
            <v>1932</v>
          </cell>
          <cell r="H705" t="str">
            <v>[216,216,216,215,216],</v>
          </cell>
          <cell r="K705" t="str">
            <v>[10,10,10,10,10],</v>
          </cell>
        </row>
        <row r="706">
          <cell r="E706">
            <v>1933</v>
          </cell>
          <cell r="H706" t="str">
            <v>[216,216,216,216,216],</v>
          </cell>
          <cell r="K706" t="str">
            <v>[10,10,10,10,10],</v>
          </cell>
        </row>
        <row r="707">
          <cell r="E707">
            <v>1934</v>
          </cell>
          <cell r="H707" t="str">
            <v>[217,217,216,216,216],</v>
          </cell>
          <cell r="K707" t="str">
            <v>[10,10,10,10,10],</v>
          </cell>
        </row>
        <row r="708">
          <cell r="E708">
            <v>1935</v>
          </cell>
          <cell r="H708" t="str">
            <v>[217,217,216,217,216],</v>
          </cell>
          <cell r="K708" t="str">
            <v>[10,10,10,10,10],</v>
          </cell>
        </row>
        <row r="709">
          <cell r="E709">
            <v>1936</v>
          </cell>
          <cell r="H709" t="str">
            <v>[217,217,217,216,217],</v>
          </cell>
          <cell r="K709" t="str">
            <v>[10,10,10,10,10],</v>
          </cell>
        </row>
        <row r="710">
          <cell r="E710">
            <v>1937</v>
          </cell>
          <cell r="H710" t="str">
            <v>[217,217,217,217,217],</v>
          </cell>
          <cell r="K710" t="str">
            <v>[10,10,10,10,10],</v>
          </cell>
        </row>
        <row r="711">
          <cell r="E711">
            <v>1938</v>
          </cell>
          <cell r="H711" t="str">
            <v>[218,218,217,217,217],</v>
          </cell>
          <cell r="K711" t="str">
            <v>[10,10,10,10,10],</v>
          </cell>
        </row>
        <row r="712">
          <cell r="E712">
            <v>1939</v>
          </cell>
          <cell r="H712" t="str">
            <v>[218,218,217,218,217],</v>
          </cell>
          <cell r="K712" t="str">
            <v>[10,10,10,10,10],</v>
          </cell>
        </row>
        <row r="713">
          <cell r="E713">
            <v>1940</v>
          </cell>
          <cell r="H713" t="str">
            <v>[218,218,218,217,218],</v>
          </cell>
          <cell r="K713" t="str">
            <v>[10,10,10,10,10],</v>
          </cell>
        </row>
        <row r="714">
          <cell r="E714">
            <v>2001</v>
          </cell>
          <cell r="H714" t="str">
            <v>[218,218,218,218,218],</v>
          </cell>
          <cell r="K714" t="str">
            <v>[10,10,10,10,10],</v>
          </cell>
        </row>
        <row r="715">
          <cell r="E715">
            <v>2002</v>
          </cell>
          <cell r="H715" t="str">
            <v>[219,219,218,218,218],</v>
          </cell>
          <cell r="K715" t="str">
            <v>[10,10,10,10,10],</v>
          </cell>
        </row>
        <row r="716">
          <cell r="E716">
            <v>2003</v>
          </cell>
          <cell r="H716" t="str">
            <v>[219,219,218,219,218],</v>
          </cell>
          <cell r="K716" t="str">
            <v>[10,10,10,10,10],</v>
          </cell>
        </row>
        <row r="717">
          <cell r="E717">
            <v>2004</v>
          </cell>
          <cell r="H717" t="str">
            <v>[219,219,219,218,219],</v>
          </cell>
          <cell r="K717" t="str">
            <v>[10,10,10,10,10],</v>
          </cell>
        </row>
        <row r="718">
          <cell r="E718">
            <v>2005</v>
          </cell>
          <cell r="H718" t="str">
            <v>[219,219,219,219,219],</v>
          </cell>
          <cell r="K718" t="str">
            <v>[10,10,10,10,10],</v>
          </cell>
        </row>
        <row r="719">
          <cell r="E719">
            <v>2006</v>
          </cell>
          <cell r="H719" t="str">
            <v>[220,220,219,219,219],</v>
          </cell>
          <cell r="K719" t="str">
            <v>[10,10,10,10,10],</v>
          </cell>
        </row>
        <row r="720">
          <cell r="E720">
            <v>2007</v>
          </cell>
          <cell r="H720" t="str">
            <v>[220,220,219,220,219],</v>
          </cell>
          <cell r="K720" t="str">
            <v>[10,10,10,10,10],</v>
          </cell>
        </row>
        <row r="721">
          <cell r="E721">
            <v>2008</v>
          </cell>
          <cell r="H721" t="str">
            <v>[220,220,220,219,220],</v>
          </cell>
          <cell r="K721" t="str">
            <v>[10,10,10,10,10],</v>
          </cell>
        </row>
        <row r="722">
          <cell r="E722">
            <v>2009</v>
          </cell>
          <cell r="H722" t="str">
            <v>[220,220,220,220,220],</v>
          </cell>
          <cell r="K722" t="str">
            <v>[10,10,10,10,10],</v>
          </cell>
        </row>
        <row r="723">
          <cell r="E723">
            <v>2010</v>
          </cell>
          <cell r="H723" t="str">
            <v>[221,221,220,220,220],</v>
          </cell>
          <cell r="K723" t="str">
            <v>[10,10,10,10,10],</v>
          </cell>
        </row>
        <row r="724">
          <cell r="E724">
            <v>2011</v>
          </cell>
          <cell r="H724" t="str">
            <v>[221,221,220,221,220],</v>
          </cell>
          <cell r="K724" t="str">
            <v>[10,10,10,10,10],</v>
          </cell>
        </row>
        <row r="725">
          <cell r="E725">
            <v>2012</v>
          </cell>
          <cell r="H725" t="str">
            <v>[221,221,221,220,221],</v>
          </cell>
          <cell r="K725" t="str">
            <v>[10,10,10,10,10],</v>
          </cell>
        </row>
        <row r="726">
          <cell r="E726">
            <v>2013</v>
          </cell>
          <cell r="H726" t="str">
            <v>[221,221,221,221,221],</v>
          </cell>
          <cell r="K726" t="str">
            <v>[10,10,10,10,10],</v>
          </cell>
        </row>
        <row r="727">
          <cell r="E727">
            <v>2014</v>
          </cell>
          <cell r="H727" t="str">
            <v>[222,222,221,221,221],</v>
          </cell>
          <cell r="K727" t="str">
            <v>[10,10,10,10,10],</v>
          </cell>
        </row>
        <row r="728">
          <cell r="E728">
            <v>2015</v>
          </cell>
          <cell r="H728" t="str">
            <v>[222,222,221,222,221],</v>
          </cell>
          <cell r="K728" t="str">
            <v>[10,10,10,10,10],</v>
          </cell>
        </row>
        <row r="729">
          <cell r="E729">
            <v>2016</v>
          </cell>
          <cell r="H729" t="str">
            <v>[222,222,222,221,222],</v>
          </cell>
          <cell r="K729" t="str">
            <v>[10,10,10,10,10],</v>
          </cell>
        </row>
        <row r="730">
          <cell r="E730">
            <v>2017</v>
          </cell>
          <cell r="H730" t="str">
            <v>[222,222,222,222,222],</v>
          </cell>
          <cell r="K730" t="str">
            <v>[10,10,10,10,10],</v>
          </cell>
        </row>
        <row r="731">
          <cell r="E731">
            <v>2018</v>
          </cell>
          <cell r="H731" t="str">
            <v>[223,223,222,222,222],</v>
          </cell>
          <cell r="K731" t="str">
            <v>[10,10,10,10,10],</v>
          </cell>
        </row>
        <row r="732">
          <cell r="E732">
            <v>2019</v>
          </cell>
          <cell r="H732" t="str">
            <v>[223,223,222,223,222],</v>
          </cell>
          <cell r="K732" t="str">
            <v>[10,10,10,10,10],</v>
          </cell>
        </row>
        <row r="733">
          <cell r="E733">
            <v>2020</v>
          </cell>
          <cell r="H733" t="str">
            <v>[223,223,223,222,223],</v>
          </cell>
          <cell r="K733" t="str">
            <v>[10,10,10,10,10],</v>
          </cell>
        </row>
        <row r="734">
          <cell r="E734">
            <v>2021</v>
          </cell>
          <cell r="H734" t="str">
            <v>[223,223,223,223,223],</v>
          </cell>
          <cell r="K734" t="str">
            <v>[10,10,10,10,10],</v>
          </cell>
        </row>
        <row r="735">
          <cell r="E735">
            <v>2022</v>
          </cell>
          <cell r="H735" t="str">
            <v>[224,224,223,223,223],</v>
          </cell>
          <cell r="K735" t="str">
            <v>[10,10,10,10,10],</v>
          </cell>
        </row>
        <row r="736">
          <cell r="E736">
            <v>2023</v>
          </cell>
          <cell r="H736" t="str">
            <v>[224,224,223,224,223],</v>
          </cell>
          <cell r="K736" t="str">
            <v>[10,10,10,10,10],</v>
          </cell>
        </row>
        <row r="737">
          <cell r="E737">
            <v>2024</v>
          </cell>
          <cell r="H737" t="str">
            <v>[224,224,224,223,224],</v>
          </cell>
          <cell r="K737" t="str">
            <v>[10,10,10,10,10],</v>
          </cell>
        </row>
        <row r="738">
          <cell r="E738">
            <v>2025</v>
          </cell>
          <cell r="H738" t="str">
            <v>[224,224,224,224,224],</v>
          </cell>
          <cell r="K738" t="str">
            <v>[10,10,10,10,10],</v>
          </cell>
        </row>
        <row r="739">
          <cell r="E739">
            <v>2026</v>
          </cell>
          <cell r="H739" t="str">
            <v>[225,225,224,224,224],</v>
          </cell>
          <cell r="K739" t="str">
            <v>[10,10,10,10,10],</v>
          </cell>
        </row>
        <row r="740">
          <cell r="E740">
            <v>2027</v>
          </cell>
          <cell r="H740" t="str">
            <v>[225,225,224,225,224],</v>
          </cell>
          <cell r="K740" t="str">
            <v>[10,10,10,10,10],</v>
          </cell>
        </row>
        <row r="741">
          <cell r="E741">
            <v>2028</v>
          </cell>
          <cell r="H741" t="str">
            <v>[225,225,225,224,225],</v>
          </cell>
          <cell r="K741" t="str">
            <v>[10,10,10,10,10],</v>
          </cell>
        </row>
        <row r="742">
          <cell r="E742">
            <v>2029</v>
          </cell>
          <cell r="H742" t="str">
            <v>[225,225,225,225,225],</v>
          </cell>
          <cell r="K742" t="str">
            <v>[10,10,10,10,10],</v>
          </cell>
        </row>
        <row r="743">
          <cell r="E743">
            <v>2030</v>
          </cell>
          <cell r="H743" t="str">
            <v>[226,226,225,225,225],</v>
          </cell>
          <cell r="K743" t="str">
            <v>[10,10,10,10,10],</v>
          </cell>
        </row>
        <row r="744">
          <cell r="E744">
            <v>2031</v>
          </cell>
          <cell r="H744" t="str">
            <v>[226,226,225,226,225],</v>
          </cell>
          <cell r="K744" t="str">
            <v>[10,10,10,10,10],</v>
          </cell>
        </row>
        <row r="745">
          <cell r="E745">
            <v>2032</v>
          </cell>
          <cell r="H745" t="str">
            <v>[226,226,226,225,226],</v>
          </cell>
          <cell r="K745" t="str">
            <v>[10,10,10,10,10],</v>
          </cell>
        </row>
        <row r="746">
          <cell r="E746">
            <v>2033</v>
          </cell>
          <cell r="H746" t="str">
            <v>[226,226,226,226,226],</v>
          </cell>
          <cell r="K746" t="str">
            <v>[10,10,10,10,10],</v>
          </cell>
        </row>
        <row r="747">
          <cell r="E747">
            <v>2034</v>
          </cell>
          <cell r="H747" t="str">
            <v>[227,227,226,226,226],</v>
          </cell>
          <cell r="K747" t="str">
            <v>[10,10,10,10,10],</v>
          </cell>
        </row>
        <row r="748">
          <cell r="E748">
            <v>2035</v>
          </cell>
          <cell r="H748" t="str">
            <v>[227,227,226,227,226],</v>
          </cell>
          <cell r="K748" t="str">
            <v>[10,10,10,10,10],</v>
          </cell>
        </row>
        <row r="749">
          <cell r="E749">
            <v>2036</v>
          </cell>
          <cell r="H749" t="str">
            <v>[227,227,227,226,227],</v>
          </cell>
          <cell r="K749" t="str">
            <v>[10,10,10,10,10],</v>
          </cell>
        </row>
        <row r="750">
          <cell r="E750">
            <v>2037</v>
          </cell>
          <cell r="H750" t="str">
            <v>[227,227,227,227,227],</v>
          </cell>
          <cell r="K750" t="str">
            <v>[10,10,10,10,10],</v>
          </cell>
        </row>
        <row r="751">
          <cell r="E751">
            <v>2038</v>
          </cell>
          <cell r="H751" t="str">
            <v>[228,228,227,227,227],</v>
          </cell>
          <cell r="K751" t="str">
            <v>[10,10,10,10,10],</v>
          </cell>
        </row>
        <row r="752">
          <cell r="E752">
            <v>2039</v>
          </cell>
          <cell r="H752" t="str">
            <v>[228,228,227,228,227],</v>
          </cell>
          <cell r="K752" t="str">
            <v>[10,10,10,10,10],</v>
          </cell>
        </row>
        <row r="753">
          <cell r="E753">
            <v>2040</v>
          </cell>
          <cell r="H753" t="str">
            <v>[228,228,228,227,228],</v>
          </cell>
          <cell r="K753" t="str">
            <v>[10,10,10,10,10],</v>
          </cell>
        </row>
        <row r="754">
          <cell r="E754">
            <v>2041</v>
          </cell>
          <cell r="H754" t="str">
            <v>[228,228,228,228,228],</v>
          </cell>
          <cell r="K754" t="str">
            <v>[10,10,10,10,10],</v>
          </cell>
        </row>
        <row r="755">
          <cell r="E755">
            <v>2042</v>
          </cell>
          <cell r="H755" t="str">
            <v>[229,229,228,228,228],</v>
          </cell>
          <cell r="K755" t="str">
            <v>[10,10,10,10,10],</v>
          </cell>
        </row>
        <row r="756">
          <cell r="E756">
            <v>2043</v>
          </cell>
          <cell r="H756" t="str">
            <v>[229,229,228,229,228],</v>
          </cell>
          <cell r="K756" t="str">
            <v>[10,10,10,10,10],</v>
          </cell>
        </row>
        <row r="757">
          <cell r="E757">
            <v>2044</v>
          </cell>
          <cell r="H757" t="str">
            <v>[229,229,229,228,229],</v>
          </cell>
          <cell r="K757" t="str">
            <v>[10,10,10,10,10],</v>
          </cell>
        </row>
        <row r="758">
          <cell r="E758">
            <v>2045</v>
          </cell>
          <cell r="H758" t="str">
            <v>[229,229,229,229,229],</v>
          </cell>
          <cell r="K758" t="str">
            <v>[10,10,10,10,10],</v>
          </cell>
        </row>
        <row r="759">
          <cell r="E759">
            <v>2046</v>
          </cell>
          <cell r="H759" t="str">
            <v>[230,230,229,229,229],</v>
          </cell>
          <cell r="K759" t="str">
            <v>[10,10,10,10,10],</v>
          </cell>
        </row>
        <row r="760">
          <cell r="E760">
            <v>2047</v>
          </cell>
          <cell r="H760" t="str">
            <v>[230,230,229,230,229],</v>
          </cell>
          <cell r="K760" t="str">
            <v>[10,10,10,10,10],</v>
          </cell>
        </row>
        <row r="761">
          <cell r="E761">
            <v>2048</v>
          </cell>
          <cell r="H761" t="str">
            <v>[230,230,230,229,230],</v>
          </cell>
          <cell r="K761" t="str">
            <v>[10,10,10,10,10],</v>
          </cell>
        </row>
        <row r="762">
          <cell r="E762">
            <v>2049</v>
          </cell>
          <cell r="H762" t="str">
            <v>[230,230,230,230,230],</v>
          </cell>
          <cell r="K762" t="str">
            <v>[10,10,10,10,10],</v>
          </cell>
        </row>
        <row r="763">
          <cell r="E763">
            <v>2050</v>
          </cell>
          <cell r="H763" t="str">
            <v>[231,231,230,230,230],</v>
          </cell>
          <cell r="K763" t="str">
            <v>[10,10,10,10,10],</v>
          </cell>
        </row>
        <row r="764">
          <cell r="E764">
            <v>2051</v>
          </cell>
          <cell r="H764" t="str">
            <v>[231,231,230,231,230],</v>
          </cell>
          <cell r="K764" t="str">
            <v>[10,10,10,10,10],</v>
          </cell>
        </row>
        <row r="765">
          <cell r="E765">
            <v>2052</v>
          </cell>
          <cell r="H765" t="str">
            <v>[231,231,231,230,231],</v>
          </cell>
          <cell r="K765" t="str">
            <v>[10,10,10,10,10],</v>
          </cell>
        </row>
        <row r="766">
          <cell r="E766">
            <v>2053</v>
          </cell>
          <cell r="H766" t="str">
            <v>[231,231,231,231,231],</v>
          </cell>
          <cell r="K766" t="str">
            <v>[10,10,10,10,10],</v>
          </cell>
        </row>
        <row r="767">
          <cell r="E767">
            <v>2054</v>
          </cell>
          <cell r="H767" t="str">
            <v>[232,232,231,231,231],</v>
          </cell>
          <cell r="K767" t="str">
            <v>[10,10,10,10,10],</v>
          </cell>
        </row>
        <row r="768">
          <cell r="E768">
            <v>2055</v>
          </cell>
          <cell r="H768" t="str">
            <v>[232,232,231,232,231],</v>
          </cell>
          <cell r="K768" t="str">
            <v>[10,10,10,10,10],</v>
          </cell>
        </row>
        <row r="769">
          <cell r="E769">
            <v>2056</v>
          </cell>
          <cell r="H769" t="str">
            <v>[232,232,232,231,232],</v>
          </cell>
          <cell r="K769" t="str">
            <v>[10,10,10,10,10],</v>
          </cell>
        </row>
        <row r="770">
          <cell r="E770">
            <v>2057</v>
          </cell>
          <cell r="H770" t="str">
            <v>[232,232,232,232,232],</v>
          </cell>
          <cell r="K770" t="str">
            <v>[10,10,10,10,10],</v>
          </cell>
        </row>
        <row r="771">
          <cell r="E771">
            <v>2058</v>
          </cell>
          <cell r="H771" t="str">
            <v>[233,233,232,232,232],</v>
          </cell>
          <cell r="K771" t="str">
            <v>[10,10,10,10,10],</v>
          </cell>
        </row>
        <row r="772">
          <cell r="E772">
            <v>2059</v>
          </cell>
          <cell r="H772" t="str">
            <v>[233,233,232,233,232],</v>
          </cell>
          <cell r="K772" t="str">
            <v>[10,10,10,10,10],</v>
          </cell>
        </row>
        <row r="773">
          <cell r="E773">
            <v>2060</v>
          </cell>
          <cell r="H773" t="str">
            <v>[233,233,233,232,233],</v>
          </cell>
          <cell r="K773" t="str">
            <v>[10,10,10,10,10],</v>
          </cell>
        </row>
        <row r="774">
          <cell r="E774">
            <v>2101</v>
          </cell>
          <cell r="H774" t="str">
            <v>[233,233,233,233,233],</v>
          </cell>
          <cell r="K774" t="str">
            <v>[10,10,10,10,10],</v>
          </cell>
        </row>
        <row r="775">
          <cell r="E775">
            <v>2102</v>
          </cell>
          <cell r="H775" t="str">
            <v>[234,234,233,233,233],</v>
          </cell>
          <cell r="K775" t="str">
            <v>[10,10,10,10,10],</v>
          </cell>
        </row>
        <row r="776">
          <cell r="E776">
            <v>2103</v>
          </cell>
          <cell r="H776" t="str">
            <v>[234,234,233,234,233],</v>
          </cell>
          <cell r="K776" t="str">
            <v>[10,10,10,10,10],</v>
          </cell>
        </row>
        <row r="777">
          <cell r="E777">
            <v>2104</v>
          </cell>
          <cell r="H777" t="str">
            <v>[234,234,234,233,234],</v>
          </cell>
          <cell r="K777" t="str">
            <v>[10,10,10,10,10],</v>
          </cell>
        </row>
        <row r="778">
          <cell r="E778">
            <v>2105</v>
          </cell>
          <cell r="H778" t="str">
            <v>[234,234,234,234,234],</v>
          </cell>
          <cell r="K778" t="str">
            <v>[10,10,10,10,10],</v>
          </cell>
        </row>
        <row r="779">
          <cell r="E779">
            <v>2106</v>
          </cell>
          <cell r="H779" t="str">
            <v>[235,235,234,234,234],</v>
          </cell>
          <cell r="K779" t="str">
            <v>[10,10,10,10,10],</v>
          </cell>
        </row>
        <row r="780">
          <cell r="E780">
            <v>2107</v>
          </cell>
          <cell r="H780" t="str">
            <v>[235,235,234,235,234],</v>
          </cell>
          <cell r="K780" t="str">
            <v>[10,10,10,10,10],</v>
          </cell>
        </row>
        <row r="781">
          <cell r="E781">
            <v>2108</v>
          </cell>
          <cell r="H781" t="str">
            <v>[235,235,235,234,235],</v>
          </cell>
          <cell r="K781" t="str">
            <v>[10,10,10,10,10],</v>
          </cell>
        </row>
        <row r="782">
          <cell r="E782">
            <v>2109</v>
          </cell>
          <cell r="H782" t="str">
            <v>[235,235,235,235,235],</v>
          </cell>
          <cell r="K782" t="str">
            <v>[10,10,10,10,10],</v>
          </cell>
        </row>
        <row r="783">
          <cell r="E783">
            <v>2110</v>
          </cell>
          <cell r="H783" t="str">
            <v>[236,236,235,235,235],</v>
          </cell>
          <cell r="K783" t="str">
            <v>[10,10,10,10,10],</v>
          </cell>
        </row>
        <row r="784">
          <cell r="E784">
            <v>2111</v>
          </cell>
          <cell r="H784" t="str">
            <v>[236,236,235,236,235],</v>
          </cell>
          <cell r="K784" t="str">
            <v>[10,10,10,10,10],</v>
          </cell>
        </row>
        <row r="785">
          <cell r="E785">
            <v>2112</v>
          </cell>
          <cell r="H785" t="str">
            <v>[236,236,236,235,236],</v>
          </cell>
          <cell r="K785" t="str">
            <v>[10,10,10,10,10],</v>
          </cell>
        </row>
        <row r="786">
          <cell r="E786">
            <v>2113</v>
          </cell>
          <cell r="H786" t="str">
            <v>[236,236,236,236,236],</v>
          </cell>
          <cell r="K786" t="str">
            <v>[10,10,10,10,10],</v>
          </cell>
        </row>
        <row r="787">
          <cell r="E787">
            <v>2114</v>
          </cell>
          <cell r="H787" t="str">
            <v>[237,237,236,236,236],</v>
          </cell>
          <cell r="K787" t="str">
            <v>[10,10,10,10,10],</v>
          </cell>
        </row>
        <row r="788">
          <cell r="E788">
            <v>2115</v>
          </cell>
          <cell r="H788" t="str">
            <v>[237,237,236,237,236],</v>
          </cell>
          <cell r="K788" t="str">
            <v>[10,10,10,10,10],</v>
          </cell>
        </row>
        <row r="789">
          <cell r="E789">
            <v>2116</v>
          </cell>
          <cell r="H789" t="str">
            <v>[237,237,237,236,237],</v>
          </cell>
          <cell r="K789" t="str">
            <v>[10,10,10,10,10],</v>
          </cell>
        </row>
        <row r="790">
          <cell r="E790">
            <v>2117</v>
          </cell>
          <cell r="H790" t="str">
            <v>[237,237,237,237,237],</v>
          </cell>
          <cell r="K790" t="str">
            <v>[10,10,10,10,10],</v>
          </cell>
        </row>
        <row r="791">
          <cell r="E791">
            <v>2118</v>
          </cell>
          <cell r="H791" t="str">
            <v>[238,238,237,237,237],</v>
          </cell>
          <cell r="K791" t="str">
            <v>[10,10,10,10,10],</v>
          </cell>
        </row>
        <row r="792">
          <cell r="E792">
            <v>2119</v>
          </cell>
          <cell r="H792" t="str">
            <v>[238,238,237,238,237],</v>
          </cell>
          <cell r="K792" t="str">
            <v>[10,10,10,10,10],</v>
          </cell>
        </row>
        <row r="793">
          <cell r="E793">
            <v>2120</v>
          </cell>
          <cell r="H793" t="str">
            <v>[238,238,238,237,238],</v>
          </cell>
          <cell r="K793" t="str">
            <v>[10,10,10,10,10],</v>
          </cell>
        </row>
        <row r="794">
          <cell r="E794">
            <v>2121</v>
          </cell>
          <cell r="H794" t="str">
            <v>[238,238,238,238,238],</v>
          </cell>
          <cell r="K794" t="str">
            <v>[10,10,10,10,10],</v>
          </cell>
        </row>
        <row r="795">
          <cell r="E795">
            <v>2122</v>
          </cell>
          <cell r="H795" t="str">
            <v>[239,239,238,238,238],</v>
          </cell>
          <cell r="K795" t="str">
            <v>[10,10,10,10,10],</v>
          </cell>
        </row>
        <row r="796">
          <cell r="E796">
            <v>2123</v>
          </cell>
          <cell r="H796" t="str">
            <v>[239,239,238,239,238],</v>
          </cell>
          <cell r="K796" t="str">
            <v>[10,10,10,10,10],</v>
          </cell>
        </row>
        <row r="797">
          <cell r="E797">
            <v>2124</v>
          </cell>
          <cell r="H797" t="str">
            <v>[239,239,239,238,239],</v>
          </cell>
          <cell r="K797" t="str">
            <v>[10,10,10,10,10],</v>
          </cell>
        </row>
        <row r="798">
          <cell r="E798">
            <v>2125</v>
          </cell>
          <cell r="H798" t="str">
            <v>[239,239,239,239,239],</v>
          </cell>
          <cell r="K798" t="str">
            <v>[10,10,10,10,10],</v>
          </cell>
        </row>
        <row r="799">
          <cell r="E799">
            <v>2126</v>
          </cell>
          <cell r="H799" t="str">
            <v>[240,240,239,239,239],</v>
          </cell>
          <cell r="K799" t="str">
            <v>[10,10,10,10,10],</v>
          </cell>
        </row>
        <row r="800">
          <cell r="E800">
            <v>2127</v>
          </cell>
          <cell r="H800" t="str">
            <v>[240,240,239,240,239],</v>
          </cell>
          <cell r="K800" t="str">
            <v>[10,10,10,10,10],</v>
          </cell>
        </row>
        <row r="801">
          <cell r="E801">
            <v>2128</v>
          </cell>
          <cell r="H801" t="str">
            <v>[240,240,240,239,240],</v>
          </cell>
          <cell r="K801" t="str">
            <v>[10,10,10,10,10],</v>
          </cell>
        </row>
        <row r="802">
          <cell r="E802">
            <v>2129</v>
          </cell>
          <cell r="H802" t="str">
            <v>[240,240,240,240,240],</v>
          </cell>
          <cell r="K802" t="str">
            <v>[10,10,10,10,10],</v>
          </cell>
        </row>
        <row r="803">
          <cell r="E803">
            <v>2130</v>
          </cell>
          <cell r="H803" t="str">
            <v>[250,250,240,240,240],</v>
          </cell>
          <cell r="K803" t="str">
            <v>[10,10,10,10,10],</v>
          </cell>
        </row>
        <row r="804">
          <cell r="E804">
            <v>2131</v>
          </cell>
          <cell r="H804" t="str">
            <v>[250,250,240,250,240],</v>
          </cell>
          <cell r="K804" t="str">
            <v>[10,10,10,10,10],</v>
          </cell>
        </row>
        <row r="805">
          <cell r="E805">
            <v>2132</v>
          </cell>
          <cell r="H805" t="str">
            <v>[250,250,250,240,250],</v>
          </cell>
          <cell r="K805" t="str">
            <v>[10,10,10,10,10],</v>
          </cell>
        </row>
        <row r="806">
          <cell r="E806">
            <v>2133</v>
          </cell>
          <cell r="H806" t="str">
            <v>[250,250,250,250,250],</v>
          </cell>
          <cell r="K806" t="str">
            <v>[10,10,10,10,10],</v>
          </cell>
        </row>
        <row r="807">
          <cell r="E807">
            <v>2134</v>
          </cell>
          <cell r="H807" t="str">
            <v>[260,260,250,250,250],</v>
          </cell>
          <cell r="K807" t="str">
            <v>[10,10,10,10,10],</v>
          </cell>
        </row>
        <row r="808">
          <cell r="E808">
            <v>2135</v>
          </cell>
          <cell r="H808" t="str">
            <v>[260,260,250,260,250],</v>
          </cell>
          <cell r="K808" t="str">
            <v>[10,10,10,10,10],</v>
          </cell>
        </row>
        <row r="809">
          <cell r="E809">
            <v>2136</v>
          </cell>
          <cell r="H809" t="str">
            <v>[260,260,260,250,260],</v>
          </cell>
          <cell r="K809" t="str">
            <v>[10,10,10,10,10],</v>
          </cell>
        </row>
        <row r="810">
          <cell r="E810">
            <v>2137</v>
          </cell>
          <cell r="H810" t="str">
            <v>[260,260,260,260,260],</v>
          </cell>
          <cell r="K810" t="str">
            <v>[10,10,10,10,10],</v>
          </cell>
        </row>
        <row r="811">
          <cell r="E811">
            <v>2138</v>
          </cell>
          <cell r="H811" t="str">
            <v>[270,270,260,260,260],</v>
          </cell>
          <cell r="K811" t="str">
            <v>[10,10,10,10,10],</v>
          </cell>
        </row>
        <row r="812">
          <cell r="E812">
            <v>2139</v>
          </cell>
          <cell r="H812" t="str">
            <v>[270,270,260,270,260],</v>
          </cell>
          <cell r="K812" t="str">
            <v>[10,10,10,10,10],</v>
          </cell>
        </row>
        <row r="813">
          <cell r="E813">
            <v>2140</v>
          </cell>
          <cell r="H813" t="str">
            <v>[270,270,270,260,270],</v>
          </cell>
          <cell r="K813" t="str">
            <v>[10,10,10,10,10],</v>
          </cell>
        </row>
        <row r="814">
          <cell r="E814">
            <v>2141</v>
          </cell>
          <cell r="H814" t="str">
            <v>[270,270,270,270,270],</v>
          </cell>
          <cell r="K814" t="str">
            <v>[10,10,10,10,10],</v>
          </cell>
        </row>
        <row r="815">
          <cell r="E815">
            <v>2142</v>
          </cell>
          <cell r="H815" t="str">
            <v>[280,280,270,270,270],</v>
          </cell>
          <cell r="K815" t="str">
            <v>[10,10,10,10,10],</v>
          </cell>
        </row>
        <row r="816">
          <cell r="E816">
            <v>2143</v>
          </cell>
          <cell r="H816" t="str">
            <v>[280,280,270,280,270],</v>
          </cell>
          <cell r="K816" t="str">
            <v>[10,10,10,10,10],</v>
          </cell>
        </row>
        <row r="817">
          <cell r="E817">
            <v>2144</v>
          </cell>
          <cell r="H817" t="str">
            <v>[280,280,280,270,280],</v>
          </cell>
          <cell r="K817" t="str">
            <v>[10,10,10,10,10],</v>
          </cell>
        </row>
        <row r="818">
          <cell r="E818">
            <v>2145</v>
          </cell>
          <cell r="H818" t="str">
            <v>[280,280,280,280,280],</v>
          </cell>
          <cell r="K818" t="str">
            <v>[10,10,10,10,10],</v>
          </cell>
        </row>
        <row r="819">
          <cell r="E819">
            <v>2146</v>
          </cell>
          <cell r="H819" t="str">
            <v>[290,290,280,280,280],</v>
          </cell>
          <cell r="K819" t="str">
            <v>[10,10,10,10,10],</v>
          </cell>
        </row>
        <row r="820">
          <cell r="E820">
            <v>2147</v>
          </cell>
          <cell r="H820" t="str">
            <v>[290,290,280,290,280],</v>
          </cell>
          <cell r="K820" t="str">
            <v>[10,10,10,10,10],</v>
          </cell>
        </row>
        <row r="821">
          <cell r="E821">
            <v>2148</v>
          </cell>
          <cell r="H821" t="str">
            <v>[290,290,290,280,290],</v>
          </cell>
          <cell r="K821" t="str">
            <v>[10,10,10,10,10],</v>
          </cell>
        </row>
        <row r="822">
          <cell r="E822">
            <v>2149</v>
          </cell>
          <cell r="H822" t="str">
            <v>[290,290,290,290,290],</v>
          </cell>
          <cell r="K822" t="str">
            <v>[10,10,10,10,10],</v>
          </cell>
        </row>
        <row r="823">
          <cell r="E823">
            <v>2150</v>
          </cell>
          <cell r="H823" t="str">
            <v>[300,300,290,290,290],</v>
          </cell>
          <cell r="K823" t="str">
            <v>[10,11,10,10,10],</v>
          </cell>
        </row>
        <row r="824">
          <cell r="E824">
            <v>2151</v>
          </cell>
          <cell r="H824" t="str">
            <v>[300,300,290,300,290],</v>
          </cell>
          <cell r="K824" t="str">
            <v>[10,11,10,10,10],</v>
          </cell>
        </row>
        <row r="825">
          <cell r="E825">
            <v>2152</v>
          </cell>
          <cell r="H825" t="str">
            <v>[300,300,300,290,300],</v>
          </cell>
          <cell r="K825" t="str">
            <v>[10,11,10,10,10],</v>
          </cell>
        </row>
        <row r="826">
          <cell r="E826">
            <v>2153</v>
          </cell>
          <cell r="H826" t="str">
            <v>[300,300,300,300,300],</v>
          </cell>
          <cell r="K826" t="str">
            <v>[10,11,10,10,10],</v>
          </cell>
        </row>
        <row r="827">
          <cell r="E827">
            <v>2154</v>
          </cell>
          <cell r="H827" t="str">
            <v>[310,310,300,300,300],</v>
          </cell>
          <cell r="K827" t="str">
            <v>[10,11,10,10,10],</v>
          </cell>
        </row>
        <row r="828">
          <cell r="E828">
            <v>2155</v>
          </cell>
          <cell r="H828" t="str">
            <v>[310,310,300,310,300],</v>
          </cell>
          <cell r="K828" t="str">
            <v>[10,11,10,10,10],</v>
          </cell>
        </row>
        <row r="829">
          <cell r="E829">
            <v>2156</v>
          </cell>
          <cell r="H829" t="str">
            <v>[310,310,310,300,310],</v>
          </cell>
          <cell r="K829" t="str">
            <v>[10,11,10,10,10],</v>
          </cell>
        </row>
        <row r="830">
          <cell r="E830">
            <v>2157</v>
          </cell>
          <cell r="H830" t="str">
            <v>[310,310,310,310,310],</v>
          </cell>
          <cell r="K830" t="str">
            <v>[10,11,10,10,10],</v>
          </cell>
        </row>
        <row r="831">
          <cell r="E831">
            <v>2158</v>
          </cell>
          <cell r="H831" t="str">
            <v>[320,320,310,310,310],</v>
          </cell>
          <cell r="K831" t="str">
            <v>[10,11,10,10,10],</v>
          </cell>
        </row>
        <row r="832">
          <cell r="E832">
            <v>2159</v>
          </cell>
          <cell r="H832" t="str">
            <v>[320,320,310,320,310],</v>
          </cell>
          <cell r="K832" t="str">
            <v>[10,11,10,10,10],</v>
          </cell>
        </row>
        <row r="833">
          <cell r="E833">
            <v>2160</v>
          </cell>
          <cell r="H833" t="str">
            <v>[320,320,320,310,320],</v>
          </cell>
          <cell r="K833" t="str">
            <v>[10,11,10,10,10],</v>
          </cell>
        </row>
        <row r="834">
          <cell r="E834">
            <v>2201</v>
          </cell>
          <cell r="H834" t="str">
            <v>[320,320,320,320,320],</v>
          </cell>
          <cell r="K834" t="str">
            <v>[10,11,10,11,10],</v>
          </cell>
        </row>
        <row r="835">
          <cell r="E835">
            <v>2202</v>
          </cell>
          <cell r="H835" t="str">
            <v>[330,330,320,320,320],</v>
          </cell>
          <cell r="K835" t="str">
            <v>[10,11,10,11,10],</v>
          </cell>
        </row>
        <row r="836">
          <cell r="E836">
            <v>2203</v>
          </cell>
          <cell r="H836" t="str">
            <v>[330,330,320,330,320],</v>
          </cell>
          <cell r="K836" t="str">
            <v>[10,11,10,11,10],</v>
          </cell>
        </row>
        <row r="837">
          <cell r="E837">
            <v>2204</v>
          </cell>
          <cell r="H837" t="str">
            <v>[330,330,330,320,330],</v>
          </cell>
          <cell r="K837" t="str">
            <v>[10,11,10,11,10],</v>
          </cell>
        </row>
        <row r="838">
          <cell r="E838">
            <v>2205</v>
          </cell>
          <cell r="H838" t="str">
            <v>[330,330,330,330,330],</v>
          </cell>
          <cell r="K838" t="str">
            <v>[10,11,10,11,10],</v>
          </cell>
        </row>
        <row r="839">
          <cell r="E839">
            <v>2206</v>
          </cell>
          <cell r="H839" t="str">
            <v>[340,340,330,330,330],</v>
          </cell>
          <cell r="K839" t="str">
            <v>[10,11,10,11,10],</v>
          </cell>
        </row>
        <row r="840">
          <cell r="E840">
            <v>2207</v>
          </cell>
          <cell r="H840" t="str">
            <v>[340,340,330,340,330],</v>
          </cell>
          <cell r="K840" t="str">
            <v>[10,11,10,11,10],</v>
          </cell>
        </row>
        <row r="841">
          <cell r="E841">
            <v>2208</v>
          </cell>
          <cell r="H841" t="str">
            <v>[340,340,340,330,340],</v>
          </cell>
          <cell r="K841" t="str">
            <v>[10,11,10,11,10],</v>
          </cell>
        </row>
        <row r="842">
          <cell r="E842">
            <v>2209</v>
          </cell>
          <cell r="H842" t="str">
            <v>[340,340,340,340,340],</v>
          </cell>
          <cell r="K842" t="str">
            <v>[10,11,10,11,10],</v>
          </cell>
        </row>
        <row r="843">
          <cell r="E843">
            <v>2210</v>
          </cell>
          <cell r="H843" t="str">
            <v>[350,350,340,340,340],</v>
          </cell>
          <cell r="K843" t="str">
            <v>[10,11,10,11,10],</v>
          </cell>
        </row>
        <row r="844">
          <cell r="E844">
            <v>2211</v>
          </cell>
          <cell r="H844" t="str">
            <v>[350,350,340,350,340],</v>
          </cell>
          <cell r="K844" t="str">
            <v>[11,11,10,11,10],</v>
          </cell>
        </row>
        <row r="845">
          <cell r="E845">
            <v>2212</v>
          </cell>
          <cell r="H845" t="str">
            <v>[350,350,350,340,350],</v>
          </cell>
          <cell r="K845" t="str">
            <v>[11,11,10,11,10],</v>
          </cell>
        </row>
        <row r="846">
          <cell r="E846">
            <v>2213</v>
          </cell>
          <cell r="H846" t="str">
            <v>[350,350,350,350,350],</v>
          </cell>
          <cell r="K846" t="str">
            <v>[11,11,10,11,10],</v>
          </cell>
        </row>
        <row r="847">
          <cell r="E847">
            <v>2214</v>
          </cell>
          <cell r="H847" t="str">
            <v>[360,360,350,350,350],</v>
          </cell>
          <cell r="K847" t="str">
            <v>[11,11,10,11,10],</v>
          </cell>
        </row>
        <row r="848">
          <cell r="E848">
            <v>2215</v>
          </cell>
          <cell r="H848" t="str">
            <v>[360,360,350,360,350],</v>
          </cell>
          <cell r="K848" t="str">
            <v>[11,11,10,11,10],</v>
          </cell>
        </row>
        <row r="849">
          <cell r="E849">
            <v>2216</v>
          </cell>
          <cell r="H849" t="str">
            <v>[360,360,360,350,360],</v>
          </cell>
          <cell r="K849" t="str">
            <v>[11,11,10,11,10],</v>
          </cell>
        </row>
        <row r="850">
          <cell r="E850">
            <v>2217</v>
          </cell>
          <cell r="H850" t="str">
            <v>[360,360,360,360,360],</v>
          </cell>
          <cell r="K850" t="str">
            <v>[11,11,10,11,10],</v>
          </cell>
        </row>
        <row r="851">
          <cell r="E851">
            <v>2218</v>
          </cell>
          <cell r="H851" t="str">
            <v>[370,370,360,360,360],</v>
          </cell>
          <cell r="K851" t="str">
            <v>[11,11,10,11,10],</v>
          </cell>
        </row>
        <row r="852">
          <cell r="E852">
            <v>2219</v>
          </cell>
          <cell r="H852" t="str">
            <v>[370,370,360,370,360],</v>
          </cell>
          <cell r="K852" t="str">
            <v>[11,11,10,11,10],</v>
          </cell>
        </row>
        <row r="853">
          <cell r="E853">
            <v>2220</v>
          </cell>
          <cell r="H853" t="str">
            <v>[370,370,370,360,370],</v>
          </cell>
          <cell r="K853" t="str">
            <v>[11,11,10,11,10],</v>
          </cell>
        </row>
        <row r="854">
          <cell r="E854">
            <v>2221</v>
          </cell>
          <cell r="H854" t="str">
            <v>[370,370,370,370,370],</v>
          </cell>
          <cell r="K854" t="str">
            <v>[11,11,10,11,11],</v>
          </cell>
        </row>
        <row r="855">
          <cell r="E855">
            <v>2222</v>
          </cell>
          <cell r="H855" t="str">
            <v>[380,380,370,370,370],</v>
          </cell>
          <cell r="K855" t="str">
            <v>[11,11,10,11,11],</v>
          </cell>
        </row>
        <row r="856">
          <cell r="E856">
            <v>2223</v>
          </cell>
          <cell r="H856" t="str">
            <v>[380,380,370,380,370],</v>
          </cell>
          <cell r="K856" t="str">
            <v>[11,11,10,11,11],</v>
          </cell>
        </row>
        <row r="857">
          <cell r="E857">
            <v>2224</v>
          </cell>
          <cell r="H857" t="str">
            <v>[380,380,380,370,380],</v>
          </cell>
          <cell r="K857" t="str">
            <v>[11,11,10,11,11],</v>
          </cell>
        </row>
        <row r="858">
          <cell r="E858">
            <v>2225</v>
          </cell>
          <cell r="H858" t="str">
            <v>[380,380,380,380,380],</v>
          </cell>
          <cell r="K858" t="str">
            <v>[11,11,10,11,11],</v>
          </cell>
        </row>
        <row r="859">
          <cell r="E859">
            <v>2226</v>
          </cell>
          <cell r="H859" t="str">
            <v>[390,390,380,380,380],</v>
          </cell>
          <cell r="K859" t="str">
            <v>[11,11,10,11,11],</v>
          </cell>
        </row>
        <row r="860">
          <cell r="E860">
            <v>2227</v>
          </cell>
          <cell r="H860" t="str">
            <v>[390,390,380,390,380],</v>
          </cell>
          <cell r="K860" t="str">
            <v>[11,11,10,11,11],</v>
          </cell>
        </row>
        <row r="861">
          <cell r="E861">
            <v>2228</v>
          </cell>
          <cell r="H861" t="str">
            <v>[390,390,390,380,390],</v>
          </cell>
          <cell r="K861" t="str">
            <v>[11,11,10,11,11],</v>
          </cell>
        </row>
        <row r="862">
          <cell r="E862">
            <v>2229</v>
          </cell>
          <cell r="H862" t="str">
            <v>[390,390,390,390,390],</v>
          </cell>
          <cell r="K862" t="str">
            <v>[11,11,10,11,11],</v>
          </cell>
        </row>
        <row r="863">
          <cell r="E863">
            <v>2230</v>
          </cell>
          <cell r="H863" t="str">
            <v>[400,400,390,390,390],</v>
          </cell>
          <cell r="K863" t="str">
            <v>[11,11,10,11,11],</v>
          </cell>
        </row>
        <row r="864">
          <cell r="E864">
            <v>2231</v>
          </cell>
          <cell r="H864" t="str">
            <v>[400,400,390,400,390],</v>
          </cell>
          <cell r="K864" t="str">
            <v>[11,11,11,11,11],</v>
          </cell>
        </row>
        <row r="865">
          <cell r="E865">
            <v>2232</v>
          </cell>
          <cell r="H865" t="str">
            <v>[400,400,400,400,400],</v>
          </cell>
          <cell r="K865" t="str">
            <v>[11,11,11,11,11],</v>
          </cell>
        </row>
        <row r="866">
          <cell r="E866">
            <v>2233</v>
          </cell>
          <cell r="H866" t="str">
            <v>[410,410,400,400,400],</v>
          </cell>
          <cell r="K866" t="str">
            <v>[11,11,11,11,11],</v>
          </cell>
        </row>
        <row r="867">
          <cell r="E867">
            <v>2234</v>
          </cell>
          <cell r="H867" t="str">
            <v>[410,410,400,410,400],</v>
          </cell>
          <cell r="K867" t="str">
            <v>[11,11,11,11,11],</v>
          </cell>
        </row>
        <row r="868">
          <cell r="E868">
            <v>2235</v>
          </cell>
          <cell r="H868" t="str">
            <v>[410,410,410,410,410],</v>
          </cell>
          <cell r="K868" t="str">
            <v>[11,11,11,11,11],</v>
          </cell>
        </row>
        <row r="869">
          <cell r="E869">
            <v>2236</v>
          </cell>
          <cell r="H869" t="str">
            <v>[420,420,410,410,410],</v>
          </cell>
          <cell r="K869" t="str">
            <v>[11,11,11,11,11],</v>
          </cell>
        </row>
        <row r="870">
          <cell r="E870">
            <v>2237</v>
          </cell>
          <cell r="H870" t="str">
            <v>[420,420,410,420,410],</v>
          </cell>
          <cell r="K870" t="str">
            <v>[11,11,11,11,11],</v>
          </cell>
        </row>
        <row r="871">
          <cell r="E871">
            <v>2238</v>
          </cell>
          <cell r="H871" t="str">
            <v>[420,420,420,420,420],</v>
          </cell>
          <cell r="K871" t="str">
            <v>[11,11,11,11,11],</v>
          </cell>
        </row>
        <row r="872">
          <cell r="E872">
            <v>2239</v>
          </cell>
          <cell r="H872" t="str">
            <v>[430,430,420,420,420],</v>
          </cell>
          <cell r="K872" t="str">
            <v>[11,11,11,11,11],</v>
          </cell>
        </row>
        <row r="873">
          <cell r="E873">
            <v>2240</v>
          </cell>
          <cell r="H873" t="str">
            <v>[430,430,420,430,420],</v>
          </cell>
          <cell r="K873" t="str">
            <v>[11,11,11,11,11],</v>
          </cell>
        </row>
        <row r="874">
          <cell r="E874">
            <v>2241</v>
          </cell>
          <cell r="H874" t="str">
            <v>[430,430,430,430,430],</v>
          </cell>
          <cell r="K874" t="str">
            <v>[11,12,11,11,11],</v>
          </cell>
        </row>
        <row r="875">
          <cell r="E875">
            <v>2242</v>
          </cell>
          <cell r="H875" t="str">
            <v>[440,440,430,430,430],</v>
          </cell>
          <cell r="K875" t="str">
            <v>[11,12,11,11,11],</v>
          </cell>
        </row>
        <row r="876">
          <cell r="E876">
            <v>2243</v>
          </cell>
          <cell r="H876" t="str">
            <v>[440,440,430,440,430],</v>
          </cell>
          <cell r="K876" t="str">
            <v>[11,12,11,11,11],</v>
          </cell>
        </row>
        <row r="877">
          <cell r="E877">
            <v>2244</v>
          </cell>
          <cell r="H877" t="str">
            <v>[440,440,440,440,440],</v>
          </cell>
          <cell r="K877" t="str">
            <v>[11,12,11,11,11],</v>
          </cell>
        </row>
        <row r="878">
          <cell r="E878">
            <v>2245</v>
          </cell>
          <cell r="H878" t="str">
            <v>[450,450,440,440,440],</v>
          </cell>
          <cell r="K878" t="str">
            <v>[11,12,11,11,11],</v>
          </cell>
        </row>
        <row r="879">
          <cell r="E879">
            <v>2246</v>
          </cell>
          <cell r="H879" t="str">
            <v>[450,450,440,450,440],</v>
          </cell>
          <cell r="K879" t="str">
            <v>[11,12,11,11,11],</v>
          </cell>
        </row>
        <row r="880">
          <cell r="E880">
            <v>2247</v>
          </cell>
          <cell r="H880" t="str">
            <v>[450,450,450,450,450],</v>
          </cell>
          <cell r="K880" t="str">
            <v>[11,12,11,11,11],</v>
          </cell>
        </row>
        <row r="881">
          <cell r="E881">
            <v>2248</v>
          </cell>
          <cell r="H881" t="str">
            <v>[460,460,450,450,450],</v>
          </cell>
          <cell r="K881" t="str">
            <v>[11,12,11,11,11],</v>
          </cell>
        </row>
        <row r="882">
          <cell r="E882">
            <v>2249</v>
          </cell>
          <cell r="H882" t="str">
            <v>[460,460,450,460,450],</v>
          </cell>
          <cell r="K882" t="str">
            <v>[11,12,11,11,11],</v>
          </cell>
        </row>
        <row r="883">
          <cell r="E883">
            <v>2250</v>
          </cell>
          <cell r="H883" t="str">
            <v>[460,460,460,460,460],</v>
          </cell>
          <cell r="K883" t="str">
            <v>[11,12,11,11,11],</v>
          </cell>
        </row>
        <row r="884">
          <cell r="E884">
            <v>2251</v>
          </cell>
          <cell r="H884" t="str">
            <v>[470,470,460,460,460],</v>
          </cell>
          <cell r="K884" t="str">
            <v>[11,12,11,11,11],</v>
          </cell>
        </row>
        <row r="885">
          <cell r="E885">
            <v>2252</v>
          </cell>
          <cell r="H885" t="str">
            <v>[470,470,460,470,460],</v>
          </cell>
          <cell r="K885" t="str">
            <v>[11,12,11,12,11],</v>
          </cell>
        </row>
        <row r="886">
          <cell r="E886">
            <v>2253</v>
          </cell>
          <cell r="H886" t="str">
            <v>[470,470,470,470,470],</v>
          </cell>
          <cell r="K886" t="str">
            <v>[11,12,11,12,11],</v>
          </cell>
        </row>
        <row r="887">
          <cell r="E887">
            <v>2254</v>
          </cell>
          <cell r="H887" t="str">
            <v>[480,480,470,470,470],</v>
          </cell>
          <cell r="K887" t="str">
            <v>[11,12,11,12,11],</v>
          </cell>
        </row>
        <row r="888">
          <cell r="E888">
            <v>2255</v>
          </cell>
          <cell r="H888" t="str">
            <v>[480,480,470,480,470],</v>
          </cell>
          <cell r="K888" t="str">
            <v>[11,12,11,12,11],</v>
          </cell>
        </row>
        <row r="889">
          <cell r="E889">
            <v>2256</v>
          </cell>
          <cell r="H889" t="str">
            <v>[480,480,480,480,480],</v>
          </cell>
          <cell r="K889" t="str">
            <v>[11,12,11,12,11],</v>
          </cell>
        </row>
        <row r="890">
          <cell r="E890">
            <v>2257</v>
          </cell>
          <cell r="H890" t="str">
            <v>[480,480,480,480,480],</v>
          </cell>
          <cell r="K890" t="str">
            <v>[11,12,11,12,11],</v>
          </cell>
        </row>
        <row r="891">
          <cell r="E891">
            <v>2258</v>
          </cell>
          <cell r="H891" t="str">
            <v>[490,490,480,480,480],</v>
          </cell>
          <cell r="K891" t="str">
            <v>[11,12,11,12,11],</v>
          </cell>
        </row>
        <row r="892">
          <cell r="E892">
            <v>2259</v>
          </cell>
          <cell r="H892" t="str">
            <v>[490,490,480,490,490],</v>
          </cell>
          <cell r="K892" t="str">
            <v>[11,12,11,12,11],</v>
          </cell>
        </row>
        <row r="893">
          <cell r="E893">
            <v>2260</v>
          </cell>
          <cell r="H893" t="str">
            <v>[490,490,490,490,490],</v>
          </cell>
          <cell r="K893" t="str">
            <v>[11,12,11,12,11],</v>
          </cell>
        </row>
        <row r="894">
          <cell r="E894">
            <v>2301</v>
          </cell>
          <cell r="H894" t="str">
            <v>[500,500,490,490,490],</v>
          </cell>
          <cell r="K894" t="str">
            <v>[11,12,11,12,11],</v>
          </cell>
        </row>
        <row r="895">
          <cell r="E895">
            <v>2302</v>
          </cell>
          <cell r="H895" t="str">
            <v>[500,500,490,500,500],</v>
          </cell>
          <cell r="K895" t="str">
            <v>[12,12,11,12,11],</v>
          </cell>
        </row>
        <row r="896">
          <cell r="E896">
            <v>2303</v>
          </cell>
          <cell r="H896" t="str">
            <v>[500,500,500,500,500],</v>
          </cell>
          <cell r="K896" t="str">
            <v>[12,12,11,12,11],</v>
          </cell>
        </row>
        <row r="897">
          <cell r="E897">
            <v>2304</v>
          </cell>
          <cell r="H897" t="str">
            <v>[510,510,500,500,500],</v>
          </cell>
          <cell r="K897" t="str">
            <v>[12,12,11,12,11],</v>
          </cell>
        </row>
        <row r="898">
          <cell r="E898">
            <v>2305</v>
          </cell>
          <cell r="H898" t="str">
            <v>[510,510,500,510,510],</v>
          </cell>
          <cell r="K898" t="str">
            <v>[12,12,11,12,11],</v>
          </cell>
        </row>
        <row r="899">
          <cell r="E899">
            <v>2306</v>
          </cell>
          <cell r="H899" t="str">
            <v>[510,510,510,510,510],</v>
          </cell>
          <cell r="K899" t="str">
            <v>[12,12,11,12,11],</v>
          </cell>
        </row>
        <row r="900">
          <cell r="E900">
            <v>2307</v>
          </cell>
          <cell r="H900" t="str">
            <v>[510,510,510,510,510],</v>
          </cell>
          <cell r="K900" t="str">
            <v>[12,12,11,12,11],</v>
          </cell>
        </row>
        <row r="901">
          <cell r="E901">
            <v>2308</v>
          </cell>
          <cell r="H901" t="str">
            <v>[520,520,510,510,510],</v>
          </cell>
          <cell r="K901" t="str">
            <v>[12,12,11,12,11],</v>
          </cell>
        </row>
        <row r="902">
          <cell r="E902">
            <v>2309</v>
          </cell>
          <cell r="H902" t="str">
            <v>[520,520,510,520,520],</v>
          </cell>
          <cell r="K902" t="str">
            <v>[12,12,11,12,11],</v>
          </cell>
        </row>
        <row r="903">
          <cell r="E903">
            <v>2310</v>
          </cell>
          <cell r="H903" t="str">
            <v>[520,520,520,520,520],</v>
          </cell>
          <cell r="K903" t="str">
            <v>[12,12,11,12,11],</v>
          </cell>
        </row>
        <row r="904">
          <cell r="E904">
            <v>2311</v>
          </cell>
          <cell r="H904" t="str">
            <v>[530,530,520,520,520],</v>
          </cell>
          <cell r="K904" t="str">
            <v>[12,12,11,12,11],</v>
          </cell>
        </row>
        <row r="905">
          <cell r="E905">
            <v>2312</v>
          </cell>
          <cell r="H905" t="str">
            <v>[530,530,520,530,530],</v>
          </cell>
          <cell r="K905" t="str">
            <v>[12,12,11,12,12],</v>
          </cell>
        </row>
        <row r="906">
          <cell r="E906">
            <v>2313</v>
          </cell>
          <cell r="H906" t="str">
            <v>[530,530,530,530,530],</v>
          </cell>
          <cell r="K906" t="str">
            <v>[12,12,11,12,12],</v>
          </cell>
        </row>
        <row r="907">
          <cell r="E907">
            <v>2314</v>
          </cell>
          <cell r="H907" t="str">
            <v>[540,540,530,530,530],</v>
          </cell>
          <cell r="K907" t="str">
            <v>[12,12,11,12,12],</v>
          </cell>
        </row>
        <row r="908">
          <cell r="E908">
            <v>2315</v>
          </cell>
          <cell r="H908" t="str">
            <v>[540,540,530,540,540],</v>
          </cell>
          <cell r="K908" t="str">
            <v>[12,12,11,12,12],</v>
          </cell>
        </row>
        <row r="909">
          <cell r="E909">
            <v>2316</v>
          </cell>
          <cell r="H909" t="str">
            <v>[540,540,540,540,540],</v>
          </cell>
          <cell r="K909" t="str">
            <v>[12,12,11,12,12],</v>
          </cell>
        </row>
        <row r="910">
          <cell r="E910">
            <v>2317</v>
          </cell>
          <cell r="H910" t="str">
            <v>[540,540,540,540,540],</v>
          </cell>
          <cell r="K910" t="str">
            <v>[12,12,11,12,12],</v>
          </cell>
        </row>
        <row r="911">
          <cell r="E911">
            <v>2318</v>
          </cell>
          <cell r="H911" t="str">
            <v>[550,550,540,540,540],</v>
          </cell>
          <cell r="K911" t="str">
            <v>[12,12,11,12,12],</v>
          </cell>
        </row>
        <row r="912">
          <cell r="E912">
            <v>2319</v>
          </cell>
          <cell r="H912" t="str">
            <v>[550,550,540,550,550],</v>
          </cell>
          <cell r="K912" t="str">
            <v>[12,12,11,12,12],</v>
          </cell>
        </row>
        <row r="913">
          <cell r="E913">
            <v>2320</v>
          </cell>
          <cell r="H913" t="str">
            <v>[550,550,550,550,550],</v>
          </cell>
          <cell r="K913" t="str">
            <v>[12,12,11,12,12],</v>
          </cell>
        </row>
        <row r="914">
          <cell r="E914">
            <v>2321</v>
          </cell>
          <cell r="H914" t="str">
            <v>[560,560,550,550,550],</v>
          </cell>
          <cell r="K914" t="str">
            <v>[12,12,11,12,12],</v>
          </cell>
        </row>
        <row r="915">
          <cell r="E915">
            <v>2322</v>
          </cell>
          <cell r="H915" t="str">
            <v>[560,560,550,560,560],</v>
          </cell>
          <cell r="K915" t="str">
            <v>[12,12,12,12,12],</v>
          </cell>
        </row>
        <row r="916">
          <cell r="E916">
            <v>2323</v>
          </cell>
          <cell r="H916" t="str">
            <v>[560,560,560,560,560],</v>
          </cell>
          <cell r="K916" t="str">
            <v>[12,12,12,12,12],</v>
          </cell>
        </row>
        <row r="917">
          <cell r="E917">
            <v>2324</v>
          </cell>
          <cell r="H917" t="str">
            <v>[570,570,560,560,560],</v>
          </cell>
          <cell r="K917" t="str">
            <v>[12,12,12,12,12],</v>
          </cell>
        </row>
        <row r="918">
          <cell r="E918">
            <v>2325</v>
          </cell>
          <cell r="H918" t="str">
            <v>[570,570,560,570,570],</v>
          </cell>
          <cell r="K918" t="str">
            <v>[12,12,12,12,12],</v>
          </cell>
        </row>
        <row r="919">
          <cell r="E919">
            <v>2326</v>
          </cell>
          <cell r="H919" t="str">
            <v>[570,570,570,570,570],</v>
          </cell>
          <cell r="K919" t="str">
            <v>[12,12,12,12,12],</v>
          </cell>
        </row>
        <row r="920">
          <cell r="E920">
            <v>2327</v>
          </cell>
          <cell r="H920" t="str">
            <v>[570,570,570,570,570],</v>
          </cell>
          <cell r="K920" t="str">
            <v>[12,12,12,12,12],</v>
          </cell>
        </row>
        <row r="921">
          <cell r="E921">
            <v>2328</v>
          </cell>
          <cell r="H921" t="str">
            <v>[580,580,570,570,570],</v>
          </cell>
          <cell r="K921" t="str">
            <v>[12,12,12,12,12],</v>
          </cell>
        </row>
        <row r="922">
          <cell r="E922">
            <v>2329</v>
          </cell>
          <cell r="H922" t="str">
            <v>[580,580,570,580,580],</v>
          </cell>
          <cell r="K922" t="str">
            <v>[12,12,12,12,12],</v>
          </cell>
        </row>
        <row r="923">
          <cell r="E923">
            <v>2330</v>
          </cell>
          <cell r="H923" t="str">
            <v>[580,580,580,580,580],</v>
          </cell>
          <cell r="K923" t="str">
            <v>[12,12,12,12,12],</v>
          </cell>
        </row>
        <row r="924">
          <cell r="E924">
            <v>2331</v>
          </cell>
          <cell r="H924" t="str">
            <v>[590,590,580,580,580],</v>
          </cell>
          <cell r="K924" t="str">
            <v>[12,12,12,12,12],</v>
          </cell>
        </row>
        <row r="925">
          <cell r="E925">
            <v>2332</v>
          </cell>
          <cell r="H925" t="str">
            <v>[590,590,580,590,590],</v>
          </cell>
          <cell r="K925" t="str">
            <v>[12,13,12,12,12],</v>
          </cell>
        </row>
        <row r="926">
          <cell r="E926">
            <v>2333</v>
          </cell>
          <cell r="H926" t="str">
            <v>[590,590,590,590,590],</v>
          </cell>
          <cell r="K926" t="str">
            <v>[12,13,12,12,12],</v>
          </cell>
        </row>
        <row r="927">
          <cell r="E927">
            <v>2334</v>
          </cell>
          <cell r="H927" t="str">
            <v>[600,600,590,590,590],</v>
          </cell>
          <cell r="K927" t="str">
            <v>[12,13,12,12,12],</v>
          </cell>
        </row>
        <row r="928">
          <cell r="E928">
            <v>2335</v>
          </cell>
          <cell r="H928" t="str">
            <v>[600,600,590,600,600],</v>
          </cell>
          <cell r="K928" t="str">
            <v>[12,13,12,12,12],</v>
          </cell>
        </row>
        <row r="929">
          <cell r="E929">
            <v>2336</v>
          </cell>
          <cell r="H929" t="str">
            <v>[600,600,600,600,600],</v>
          </cell>
          <cell r="K929" t="str">
            <v>[12,13,12,12,12],</v>
          </cell>
        </row>
        <row r="930">
          <cell r="E930">
            <v>2337</v>
          </cell>
          <cell r="H930" t="str">
            <v>[600,600,600,600,600],</v>
          </cell>
          <cell r="K930" t="str">
            <v>[12,13,12,12,12],</v>
          </cell>
        </row>
        <row r="931">
          <cell r="E931">
            <v>2338</v>
          </cell>
          <cell r="H931" t="str">
            <v>[610,610,600,600,600],</v>
          </cell>
          <cell r="K931" t="str">
            <v>[12,13,12,12,12],</v>
          </cell>
        </row>
        <row r="932">
          <cell r="E932">
            <v>2339</v>
          </cell>
          <cell r="H932" t="str">
            <v>[610,610,600,610,610],</v>
          </cell>
          <cell r="K932" t="str">
            <v>[12,13,12,12,12],</v>
          </cell>
        </row>
        <row r="933">
          <cell r="E933">
            <v>2340</v>
          </cell>
          <cell r="H933" t="str">
            <v>[610,610,610,610,610],</v>
          </cell>
          <cell r="K933" t="str">
            <v>[12,13,12,12,12],</v>
          </cell>
        </row>
        <row r="934">
          <cell r="E934">
            <v>2341</v>
          </cell>
          <cell r="H934" t="str">
            <v>[620,620,610,610,610],</v>
          </cell>
          <cell r="K934" t="str">
            <v>[12,13,12,12,12],</v>
          </cell>
        </row>
        <row r="935">
          <cell r="E935">
            <v>2342</v>
          </cell>
          <cell r="H935" t="str">
            <v>[620,620,610,620,620],</v>
          </cell>
          <cell r="K935" t="str">
            <v>[12,13,12,12,12],</v>
          </cell>
        </row>
        <row r="936">
          <cell r="E936">
            <v>2343</v>
          </cell>
          <cell r="H936" t="str">
            <v>[620,620,620,620,620],</v>
          </cell>
          <cell r="K936" t="str">
            <v>[12,13,12,13,12],</v>
          </cell>
        </row>
        <row r="937">
          <cell r="E937">
            <v>2344</v>
          </cell>
          <cell r="H937" t="str">
            <v>[630,630,620,620,620],</v>
          </cell>
          <cell r="K937" t="str">
            <v>[12,13,12,13,12],</v>
          </cell>
        </row>
        <row r="938">
          <cell r="E938">
            <v>2345</v>
          </cell>
          <cell r="H938" t="str">
            <v>[630,630,620,630,630],</v>
          </cell>
          <cell r="K938" t="str">
            <v>[12,13,12,13,12],</v>
          </cell>
        </row>
        <row r="939">
          <cell r="E939">
            <v>2346</v>
          </cell>
          <cell r="H939" t="str">
            <v>[630,630,630,630,630],</v>
          </cell>
          <cell r="K939" t="str">
            <v>[12,13,12,13,12],</v>
          </cell>
        </row>
        <row r="940">
          <cell r="E940">
            <v>2347</v>
          </cell>
          <cell r="H940" t="str">
            <v>[630,630,630,630,630],</v>
          </cell>
          <cell r="K940" t="str">
            <v>[12,13,12,13,12],</v>
          </cell>
        </row>
        <row r="941">
          <cell r="E941">
            <v>2348</v>
          </cell>
          <cell r="H941" t="str">
            <v>[640,640,630,630,630],</v>
          </cell>
          <cell r="K941" t="str">
            <v>[12,13,12,13,12],</v>
          </cell>
        </row>
        <row r="942">
          <cell r="E942">
            <v>2349</v>
          </cell>
          <cell r="H942" t="str">
            <v>[640,640,630,640,640],</v>
          </cell>
          <cell r="K942" t="str">
            <v>[12,13,12,13,12],</v>
          </cell>
        </row>
        <row r="943">
          <cell r="E943">
            <v>2350</v>
          </cell>
          <cell r="H943" t="str">
            <v>[640,640,640,640,640],</v>
          </cell>
          <cell r="K943" t="str">
            <v>[12,13,12,13,12],</v>
          </cell>
        </row>
        <row r="944">
          <cell r="E944">
            <v>2351</v>
          </cell>
          <cell r="H944" t="str">
            <v>[650,650,640,640,640],</v>
          </cell>
          <cell r="K944" t="str">
            <v>[12,13,12,13,12],</v>
          </cell>
        </row>
        <row r="945">
          <cell r="E945">
            <v>2352</v>
          </cell>
          <cell r="H945" t="str">
            <v>[650,650,640,650,650],</v>
          </cell>
          <cell r="K945" t="str">
            <v>[12,13,12,13,12],</v>
          </cell>
        </row>
        <row r="946">
          <cell r="E946">
            <v>2353</v>
          </cell>
          <cell r="H946" t="str">
            <v>[650,650,650,650,650],</v>
          </cell>
          <cell r="K946" t="str">
            <v>[13,13,12,13,12],</v>
          </cell>
        </row>
        <row r="947">
          <cell r="E947">
            <v>2354</v>
          </cell>
          <cell r="H947" t="str">
            <v>[660,660,650,650,650],</v>
          </cell>
          <cell r="K947" t="str">
            <v>[13,13,12,13,12],</v>
          </cell>
        </row>
        <row r="948">
          <cell r="E948">
            <v>2355</v>
          </cell>
          <cell r="H948" t="str">
            <v>[660,660,650,660,660],</v>
          </cell>
          <cell r="K948" t="str">
            <v>[13,13,12,13,12],</v>
          </cell>
        </row>
        <row r="949">
          <cell r="E949">
            <v>2356</v>
          </cell>
          <cell r="H949" t="str">
            <v>[660,660,660,660,660],</v>
          </cell>
          <cell r="K949" t="str">
            <v>[13,13,12,13,12],</v>
          </cell>
        </row>
        <row r="950">
          <cell r="E950">
            <v>2357</v>
          </cell>
          <cell r="H950" t="str">
            <v>[660,660,660,660,660],</v>
          </cell>
          <cell r="K950" t="str">
            <v>[13,13,12,13,12],</v>
          </cell>
        </row>
        <row r="951">
          <cell r="E951">
            <v>2358</v>
          </cell>
          <cell r="H951" t="str">
            <v>[670,670,660,660,660],</v>
          </cell>
          <cell r="K951" t="str">
            <v>[13,13,12,13,12],</v>
          </cell>
        </row>
        <row r="952">
          <cell r="E952">
            <v>2359</v>
          </cell>
          <cell r="H952" t="str">
            <v>[670,670,660,670,670],</v>
          </cell>
          <cell r="K952" t="str">
            <v>[13,13,12,13,12],</v>
          </cell>
        </row>
        <row r="953">
          <cell r="E953">
            <v>2360</v>
          </cell>
          <cell r="H953" t="str">
            <v>[670,670,670,670,670],</v>
          </cell>
          <cell r="K953" t="str">
            <v>[13,13,12,13,12],</v>
          </cell>
        </row>
        <row r="954">
          <cell r="E954">
            <v>2401</v>
          </cell>
          <cell r="H954" t="str">
            <v>[680,680,670,670,670],</v>
          </cell>
          <cell r="K954" t="str">
            <v>[13,13,12,13,12],</v>
          </cell>
        </row>
        <row r="955">
          <cell r="E955">
            <v>2402</v>
          </cell>
          <cell r="H955" t="str">
            <v>[680,680,680,680,680],</v>
          </cell>
          <cell r="K955" t="str">
            <v>[13,13,12,13,12],</v>
          </cell>
        </row>
        <row r="956">
          <cell r="E956">
            <v>2403</v>
          </cell>
          <cell r="H956" t="str">
            <v>[690,690,680,680,680],</v>
          </cell>
          <cell r="K956" t="str">
            <v>[13,13,12,13,13],</v>
          </cell>
        </row>
        <row r="957">
          <cell r="E957">
            <v>2404</v>
          </cell>
          <cell r="H957" t="str">
            <v>[690,690,690,690,690],</v>
          </cell>
          <cell r="K957" t="str">
            <v>[13,13,12,13,13],</v>
          </cell>
        </row>
        <row r="958">
          <cell r="E958">
            <v>2405</v>
          </cell>
          <cell r="H958" t="str">
            <v>[700,700,690,690,690],</v>
          </cell>
          <cell r="K958" t="str">
            <v>[13,13,12,13,13],</v>
          </cell>
        </row>
        <row r="959">
          <cell r="E959">
            <v>2406</v>
          </cell>
          <cell r="H959" t="str">
            <v>[700,700,700,700,700],</v>
          </cell>
          <cell r="K959" t="str">
            <v>[13,13,12,13,13],</v>
          </cell>
        </row>
        <row r="960">
          <cell r="E960">
            <v>2407</v>
          </cell>
          <cell r="H960" t="str">
            <v>[710,710,700,700,700],</v>
          </cell>
          <cell r="K960" t="str">
            <v>[13,13,12,13,13],</v>
          </cell>
        </row>
        <row r="961">
          <cell r="E961">
            <v>2408</v>
          </cell>
          <cell r="H961" t="str">
            <v>[710,710,710,710,710],</v>
          </cell>
          <cell r="K961" t="str">
            <v>[13,13,12,13,13],</v>
          </cell>
        </row>
        <row r="962">
          <cell r="E962">
            <v>2409</v>
          </cell>
          <cell r="H962" t="str">
            <v>[720,720,710,710,710],</v>
          </cell>
          <cell r="K962" t="str">
            <v>[13,13,12,13,13],</v>
          </cell>
        </row>
        <row r="963">
          <cell r="E963">
            <v>2410</v>
          </cell>
          <cell r="H963" t="str">
            <v>[720,720,720,720,720],</v>
          </cell>
          <cell r="K963" t="str">
            <v>[13,13,12,13,13],</v>
          </cell>
        </row>
        <row r="964">
          <cell r="E964">
            <v>2411</v>
          </cell>
          <cell r="H964" t="str">
            <v>[730,730,720,720,720],</v>
          </cell>
          <cell r="K964" t="str">
            <v>[13,13,12,13,13],</v>
          </cell>
        </row>
        <row r="965">
          <cell r="E965">
            <v>2412</v>
          </cell>
          <cell r="H965" t="str">
            <v>[730,730,730,730,730],</v>
          </cell>
          <cell r="K965" t="str">
            <v>[13,13,12,13,13],</v>
          </cell>
        </row>
        <row r="966">
          <cell r="E966">
            <v>2413</v>
          </cell>
          <cell r="H966" t="str">
            <v>[740,740,730,730,730],</v>
          </cell>
          <cell r="K966" t="str">
            <v>[13,13,13,13,13],</v>
          </cell>
        </row>
        <row r="967">
          <cell r="E967">
            <v>2414</v>
          </cell>
          <cell r="H967" t="str">
            <v>[740,740,740,740,740],</v>
          </cell>
          <cell r="K967" t="str">
            <v>[13,13,13,13,13],</v>
          </cell>
        </row>
        <row r="968">
          <cell r="E968">
            <v>2415</v>
          </cell>
          <cell r="H968" t="str">
            <v>[750,750,740,740,740],</v>
          </cell>
          <cell r="K968" t="str">
            <v>[13,13,13,13,13],</v>
          </cell>
        </row>
        <row r="969">
          <cell r="E969">
            <v>2416</v>
          </cell>
          <cell r="H969" t="str">
            <v>[750,750,750,750,750],</v>
          </cell>
          <cell r="K969" t="str">
            <v>[13,13,13,13,13],</v>
          </cell>
        </row>
        <row r="970">
          <cell r="E970">
            <v>2417</v>
          </cell>
          <cell r="H970" t="str">
            <v>[760,760,750,750,750],</v>
          </cell>
          <cell r="K970" t="str">
            <v>[13,13,13,13,13],</v>
          </cell>
        </row>
        <row r="971">
          <cell r="E971">
            <v>2418</v>
          </cell>
          <cell r="H971" t="str">
            <v>[760,760,760,760,760],</v>
          </cell>
          <cell r="K971" t="str">
            <v>[13,13,13,13,13],</v>
          </cell>
        </row>
        <row r="972">
          <cell r="E972">
            <v>2419</v>
          </cell>
          <cell r="H972" t="str">
            <v>[770,770,760,760,760],</v>
          </cell>
          <cell r="K972" t="str">
            <v>[13,13,13,13,13],</v>
          </cell>
        </row>
        <row r="973">
          <cell r="E973">
            <v>2420</v>
          </cell>
          <cell r="H973" t="str">
            <v>[770,770,770,770,770],</v>
          </cell>
          <cell r="K973" t="str">
            <v>[13,13,13,13,13],</v>
          </cell>
        </row>
        <row r="974">
          <cell r="E974">
            <v>2421</v>
          </cell>
          <cell r="H974" t="str">
            <v>[780,780,770,770,770],</v>
          </cell>
          <cell r="K974" t="str">
            <v>[13,13,13,13,13],</v>
          </cell>
        </row>
        <row r="975">
          <cell r="E975">
            <v>2422</v>
          </cell>
          <cell r="H975" t="str">
            <v>[780,780,780,780,780],</v>
          </cell>
          <cell r="K975" t="str">
            <v>[13,13,13,13,13],</v>
          </cell>
        </row>
        <row r="976">
          <cell r="E976">
            <v>2423</v>
          </cell>
          <cell r="H976" t="str">
            <v>[790,790,780,780,780],</v>
          </cell>
          <cell r="K976" t="str">
            <v>[13,14,13,13,13],</v>
          </cell>
        </row>
        <row r="977">
          <cell r="E977">
            <v>2424</v>
          </cell>
          <cell r="H977" t="str">
            <v>[790,790,790,790,790],</v>
          </cell>
          <cell r="K977" t="str">
            <v>[13,14,13,13,13],</v>
          </cell>
        </row>
        <row r="978">
          <cell r="E978">
            <v>2425</v>
          </cell>
          <cell r="H978" t="str">
            <v>[800,800,790,790,790],</v>
          </cell>
          <cell r="K978" t="str">
            <v>[13,14,13,13,13],</v>
          </cell>
        </row>
        <row r="979">
          <cell r="E979">
            <v>2426</v>
          </cell>
          <cell r="H979" t="str">
            <v>[800,800,800,800,800],</v>
          </cell>
          <cell r="K979" t="str">
            <v>[13,14,13,13,13],</v>
          </cell>
        </row>
        <row r="980">
          <cell r="E980">
            <v>2427</v>
          </cell>
          <cell r="H980" t="str">
            <v>[810,810,800,800,800],</v>
          </cell>
          <cell r="K980" t="str">
            <v>[13,14,13,13,13],</v>
          </cell>
        </row>
        <row r="981">
          <cell r="E981">
            <v>2428</v>
          </cell>
          <cell r="H981" t="str">
            <v>[810,810,810,810,810],</v>
          </cell>
          <cell r="K981" t="str">
            <v>[13,14,13,13,13],</v>
          </cell>
        </row>
        <row r="982">
          <cell r="E982">
            <v>2429</v>
          </cell>
          <cell r="H982" t="str">
            <v>[820,820,810,810,810],</v>
          </cell>
          <cell r="K982" t="str">
            <v>[13,14,13,13,13],</v>
          </cell>
        </row>
        <row r="983">
          <cell r="E983">
            <v>2430</v>
          </cell>
          <cell r="H983" t="str">
            <v>[820,820,820,820,820],</v>
          </cell>
          <cell r="K983" t="str">
            <v>[13,14,13,13,13],</v>
          </cell>
        </row>
        <row r="984">
          <cell r="E984">
            <v>2431</v>
          </cell>
          <cell r="H984" t="str">
            <v>[830,830,820,820,820],</v>
          </cell>
          <cell r="K984" t="str">
            <v>[13,14,13,13,13],</v>
          </cell>
        </row>
        <row r="985">
          <cell r="E985">
            <v>2432</v>
          </cell>
          <cell r="H985" t="str">
            <v>[830,830,830,830,830],</v>
          </cell>
          <cell r="K985" t="str">
            <v>[13,14,13,13,13],</v>
          </cell>
        </row>
        <row r="986">
          <cell r="E986">
            <v>2433</v>
          </cell>
          <cell r="H986" t="str">
            <v>[840,840,830,830,830],</v>
          </cell>
          <cell r="K986" t="str">
            <v>[13,14,13,13,13],</v>
          </cell>
        </row>
        <row r="987">
          <cell r="E987">
            <v>2434</v>
          </cell>
          <cell r="H987" t="str">
            <v>[840,840,840,840,840],</v>
          </cell>
          <cell r="K987" t="str">
            <v>[13,14,13,14,13],</v>
          </cell>
        </row>
        <row r="988">
          <cell r="E988">
            <v>2435</v>
          </cell>
          <cell r="H988" t="str">
            <v>[850,850,840,840,840],</v>
          </cell>
          <cell r="K988" t="str">
            <v>[13,14,13,14,13],</v>
          </cell>
        </row>
        <row r="989">
          <cell r="E989">
            <v>2436</v>
          </cell>
          <cell r="H989" t="str">
            <v>[850,850,850,850,850],</v>
          </cell>
          <cell r="K989" t="str">
            <v>[13,14,13,14,13],</v>
          </cell>
        </row>
        <row r="990">
          <cell r="E990">
            <v>2437</v>
          </cell>
          <cell r="H990" t="str">
            <v>[860,860,850,850,850],</v>
          </cell>
          <cell r="K990" t="str">
            <v>[13,14,13,14,13],</v>
          </cell>
        </row>
        <row r="991">
          <cell r="E991">
            <v>2438</v>
          </cell>
          <cell r="H991" t="str">
            <v>[860,860,860,860,860],</v>
          </cell>
          <cell r="K991" t="str">
            <v>[13,14,13,14,13],</v>
          </cell>
        </row>
        <row r="992">
          <cell r="E992">
            <v>2439</v>
          </cell>
          <cell r="H992" t="str">
            <v>[870,870,860,860,860],</v>
          </cell>
          <cell r="K992" t="str">
            <v>[13,14,13,14,13],</v>
          </cell>
        </row>
        <row r="993">
          <cell r="E993">
            <v>2440</v>
          </cell>
          <cell r="H993" t="str">
            <v>[870,870,870,870,870],</v>
          </cell>
          <cell r="K993" t="str">
            <v>[13,14,13,14,13],</v>
          </cell>
        </row>
        <row r="994">
          <cell r="E994">
            <v>2441</v>
          </cell>
          <cell r="H994" t="str">
            <v>[880,880,870,870,870],</v>
          </cell>
          <cell r="K994" t="str">
            <v>[13,14,13,14,13],</v>
          </cell>
        </row>
        <row r="995">
          <cell r="E995">
            <v>2442</v>
          </cell>
          <cell r="H995" t="str">
            <v>[880,880,880,880,880],</v>
          </cell>
          <cell r="K995" t="str">
            <v>[13,14,13,14,13],</v>
          </cell>
        </row>
        <row r="996">
          <cell r="E996">
            <v>2443</v>
          </cell>
          <cell r="H996" t="str">
            <v>[890,890,880,880,880],</v>
          </cell>
          <cell r="K996" t="str">
            <v>[13,14,13,14,13],</v>
          </cell>
        </row>
        <row r="997">
          <cell r="E997">
            <v>2444</v>
          </cell>
          <cell r="H997" t="str">
            <v>[890,890,890,890,890],</v>
          </cell>
          <cell r="K997" t="str">
            <v>[14,14,13,14,13],</v>
          </cell>
        </row>
        <row r="998">
          <cell r="E998">
            <v>2445</v>
          </cell>
          <cell r="H998" t="str">
            <v>[900,900,890,890,890],</v>
          </cell>
          <cell r="K998" t="str">
            <v>[14,14,13,14,13],</v>
          </cell>
        </row>
        <row r="999">
          <cell r="E999">
            <v>2446</v>
          </cell>
          <cell r="H999" t="str">
            <v>[900,900,900,900,900],</v>
          </cell>
          <cell r="K999" t="str">
            <v>[14,14,13,14,13],</v>
          </cell>
        </row>
        <row r="1000">
          <cell r="E1000">
            <v>2447</v>
          </cell>
          <cell r="H1000" t="str">
            <v>[910,910,900,900,900],</v>
          </cell>
          <cell r="K1000" t="str">
            <v>[14,14,13,14,13],</v>
          </cell>
        </row>
        <row r="1001">
          <cell r="E1001">
            <v>2448</v>
          </cell>
          <cell r="H1001" t="str">
            <v>[910,910,910,910,910],</v>
          </cell>
          <cell r="K1001" t="str">
            <v>[14,14,13,14,13],</v>
          </cell>
        </row>
        <row r="1002">
          <cell r="E1002">
            <v>2449</v>
          </cell>
          <cell r="H1002" t="str">
            <v>[920,920,910,910,910],</v>
          </cell>
          <cell r="K1002" t="str">
            <v>[14,14,13,14,13],</v>
          </cell>
        </row>
        <row r="1003">
          <cell r="E1003">
            <v>2450</v>
          </cell>
          <cell r="H1003" t="str">
            <v>[920,920,920,920,920],</v>
          </cell>
          <cell r="K1003" t="str">
            <v>[14,14,13,14,13],</v>
          </cell>
        </row>
        <row r="1004">
          <cell r="E1004">
            <v>2451</v>
          </cell>
          <cell r="H1004" t="str">
            <v>[930,930,920,920,920],</v>
          </cell>
          <cell r="K1004" t="str">
            <v>[14,14,13,14,13],</v>
          </cell>
        </row>
        <row r="1005">
          <cell r="E1005">
            <v>2452</v>
          </cell>
          <cell r="H1005" t="str">
            <v>[930,930,930,930,930],</v>
          </cell>
          <cell r="K1005" t="str">
            <v>[14,14,13,14,13],</v>
          </cell>
        </row>
        <row r="1006">
          <cell r="E1006">
            <v>2453</v>
          </cell>
          <cell r="H1006" t="str">
            <v>[940,940,930,930,930],</v>
          </cell>
          <cell r="K1006" t="str">
            <v>[14,14,13,14,13],</v>
          </cell>
        </row>
        <row r="1007">
          <cell r="E1007">
            <v>2454</v>
          </cell>
          <cell r="H1007" t="str">
            <v>[940,940,940,940,940],</v>
          </cell>
          <cell r="K1007" t="str">
            <v>[14,14,13,14,14],</v>
          </cell>
        </row>
        <row r="1008">
          <cell r="E1008">
            <v>2455</v>
          </cell>
          <cell r="H1008" t="str">
            <v>[950,950,940,940,940],</v>
          </cell>
          <cell r="K1008" t="str">
            <v>[14,14,13,14,14],</v>
          </cell>
        </row>
        <row r="1009">
          <cell r="E1009">
            <v>2456</v>
          </cell>
          <cell r="H1009" t="str">
            <v>[950,950,950,950,950],</v>
          </cell>
          <cell r="K1009" t="str">
            <v>[14,14,13,14,14],</v>
          </cell>
        </row>
        <row r="1010">
          <cell r="E1010">
            <v>2457</v>
          </cell>
          <cell r="H1010" t="str">
            <v>[960,960,950,950,950],</v>
          </cell>
          <cell r="K1010" t="str">
            <v>[14,14,13,14,14],</v>
          </cell>
        </row>
        <row r="1011">
          <cell r="E1011">
            <v>2458</v>
          </cell>
          <cell r="H1011" t="str">
            <v>[960,960,960,960,960],</v>
          </cell>
          <cell r="K1011" t="str">
            <v>[14,14,13,14,14],</v>
          </cell>
        </row>
        <row r="1012">
          <cell r="E1012">
            <v>2459</v>
          </cell>
          <cell r="H1012" t="str">
            <v>[970,970,960,960,960],</v>
          </cell>
          <cell r="K1012" t="str">
            <v>[14,14,13,14,14],</v>
          </cell>
        </row>
        <row r="1013">
          <cell r="E1013">
            <v>2460</v>
          </cell>
          <cell r="H1013" t="str">
            <v>[970,970,970,970,970],</v>
          </cell>
          <cell r="K1013" t="str">
            <v>[14,14,13,14,14],</v>
          </cell>
        </row>
        <row r="1014">
          <cell r="E1014">
            <v>2501</v>
          </cell>
          <cell r="H1014" t="str">
            <v>[980,980,980,980,980],</v>
          </cell>
          <cell r="K1014" t="str">
            <v>[14,14,13,14,14],</v>
          </cell>
        </row>
        <row r="1015">
          <cell r="E1015">
            <v>2502</v>
          </cell>
          <cell r="H1015" t="str">
            <v>[990,990,990,990,990],</v>
          </cell>
          <cell r="K1015" t="str">
            <v>[14,14,13,14,14],</v>
          </cell>
        </row>
        <row r="1016">
          <cell r="E1016">
            <v>2503</v>
          </cell>
          <cell r="H1016" t="str">
            <v>[1000,1000,1000,1000,1000],</v>
          </cell>
          <cell r="K1016" t="str">
            <v>[14,14,13,14,14],</v>
          </cell>
        </row>
        <row r="1017">
          <cell r="E1017">
            <v>2504</v>
          </cell>
          <cell r="H1017" t="str">
            <v>[1010,1010,1010,1010,1010],</v>
          </cell>
          <cell r="K1017" t="str">
            <v>[14,14,14,14,14],</v>
          </cell>
        </row>
        <row r="1018">
          <cell r="E1018">
            <v>2505</v>
          </cell>
          <cell r="H1018" t="str">
            <v>[1020,1020,1020,1020,1020],</v>
          </cell>
          <cell r="K1018" t="str">
            <v>[14,14,14,14,14],</v>
          </cell>
        </row>
        <row r="1019">
          <cell r="E1019">
            <v>2506</v>
          </cell>
          <cell r="H1019" t="str">
            <v>[1030,1030,1030,1030,1030],</v>
          </cell>
          <cell r="K1019" t="str">
            <v>[14,14,14,14,14],</v>
          </cell>
        </row>
        <row r="1020">
          <cell r="E1020">
            <v>2507</v>
          </cell>
          <cell r="H1020" t="str">
            <v>[1040,1040,1040,1040,1040],</v>
          </cell>
          <cell r="K1020" t="str">
            <v>[14,14,14,14,14],</v>
          </cell>
        </row>
        <row r="1021">
          <cell r="E1021">
            <v>2508</v>
          </cell>
          <cell r="H1021" t="str">
            <v>[1050,1050,1050,1050,1050],</v>
          </cell>
          <cell r="K1021" t="str">
            <v>[14,14,14,14,14],</v>
          </cell>
        </row>
        <row r="1022">
          <cell r="E1022">
            <v>2509</v>
          </cell>
          <cell r="H1022" t="str">
            <v>[1060,1060,1060,1060,1060],</v>
          </cell>
          <cell r="K1022" t="str">
            <v>[14,14,14,14,14],</v>
          </cell>
        </row>
        <row r="1023">
          <cell r="E1023">
            <v>2510</v>
          </cell>
          <cell r="H1023" t="str">
            <v>[1070,1070,1070,1070,1070],</v>
          </cell>
          <cell r="K1023" t="str">
            <v>[14,14,14,14,14],</v>
          </cell>
        </row>
        <row r="1024">
          <cell r="E1024">
            <v>2511</v>
          </cell>
          <cell r="H1024" t="str">
            <v>[1080,1080,1080,1080,1080],</v>
          </cell>
          <cell r="K1024" t="str">
            <v>[14,14,14,14,14],</v>
          </cell>
        </row>
        <row r="1025">
          <cell r="E1025">
            <v>2512</v>
          </cell>
          <cell r="H1025" t="str">
            <v>[1090,1090,1090,1090,1090],</v>
          </cell>
          <cell r="K1025" t="str">
            <v>[14,14,14,14,14],</v>
          </cell>
        </row>
        <row r="1026">
          <cell r="E1026">
            <v>2513</v>
          </cell>
          <cell r="H1026" t="str">
            <v>[1100,1100,1100,1100,1100],</v>
          </cell>
          <cell r="K1026" t="str">
            <v>[14,14,14,14,14],</v>
          </cell>
        </row>
        <row r="1027">
          <cell r="E1027">
            <v>2514</v>
          </cell>
          <cell r="H1027" t="str">
            <v>[1110,1110,1110,1110,1110],</v>
          </cell>
          <cell r="K1027" t="str">
            <v>[14,15,14,14,14],</v>
          </cell>
        </row>
        <row r="1028">
          <cell r="E1028">
            <v>2515</v>
          </cell>
          <cell r="H1028" t="str">
            <v>[1120,1120,1120,1120,1120],</v>
          </cell>
          <cell r="K1028" t="str">
            <v>[14,15,14,14,14],</v>
          </cell>
        </row>
        <row r="1029">
          <cell r="E1029">
            <v>2516</v>
          </cell>
          <cell r="H1029" t="str">
            <v>[1130,1130,1130,1130,1130],</v>
          </cell>
          <cell r="K1029" t="str">
            <v>[14,15,14,14,14],</v>
          </cell>
        </row>
        <row r="1030">
          <cell r="E1030">
            <v>2517</v>
          </cell>
          <cell r="H1030" t="str">
            <v>[1140,1140,1140,1140,1140],</v>
          </cell>
          <cell r="K1030" t="str">
            <v>[14,15,14,14,14],</v>
          </cell>
        </row>
        <row r="1031">
          <cell r="E1031">
            <v>2518</v>
          </cell>
          <cell r="H1031" t="str">
            <v>[1150,1150,1150,1150,1150],</v>
          </cell>
          <cell r="K1031" t="str">
            <v>[14,15,14,14,14],</v>
          </cell>
        </row>
        <row r="1032">
          <cell r="E1032">
            <v>2519</v>
          </cell>
          <cell r="H1032" t="str">
            <v>[1160,1160,1160,1160,1160],</v>
          </cell>
          <cell r="K1032" t="str">
            <v>[14,15,14,14,14],</v>
          </cell>
        </row>
        <row r="1033">
          <cell r="E1033">
            <v>2520</v>
          </cell>
          <cell r="H1033" t="str">
            <v>[1170,1170,1170,1170,1170],</v>
          </cell>
          <cell r="K1033" t="str">
            <v>[14,15,14,14,14],</v>
          </cell>
        </row>
        <row r="1034">
          <cell r="E1034">
            <v>2521</v>
          </cell>
          <cell r="H1034" t="str">
            <v>[1180,1180,1180,1180,1180],</v>
          </cell>
          <cell r="K1034" t="str">
            <v>[14,15,14,14,14],</v>
          </cell>
        </row>
        <row r="1035">
          <cell r="E1035">
            <v>2522</v>
          </cell>
          <cell r="H1035" t="str">
            <v>[1190,1190,1190,1190,1190],</v>
          </cell>
          <cell r="K1035" t="str">
            <v>[14,15,14,14,14],</v>
          </cell>
        </row>
        <row r="1036">
          <cell r="E1036">
            <v>2523</v>
          </cell>
          <cell r="H1036" t="str">
            <v>[1200,1200,1200,1200,1200],</v>
          </cell>
          <cell r="K1036" t="str">
            <v>[14,15,14,14,14],</v>
          </cell>
        </row>
        <row r="1037">
          <cell r="E1037">
            <v>2524</v>
          </cell>
          <cell r="H1037" t="str">
            <v>[1210,1210,1210,1210,1210],</v>
          </cell>
          <cell r="K1037" t="str">
            <v>[14,15,14,14,14],</v>
          </cell>
        </row>
        <row r="1038">
          <cell r="E1038">
            <v>2525</v>
          </cell>
          <cell r="H1038" t="str">
            <v>[1220,1220,1220,1220,1220],</v>
          </cell>
          <cell r="K1038" t="str">
            <v>[14,15,14,15,14],</v>
          </cell>
        </row>
        <row r="1039">
          <cell r="E1039">
            <v>2526</v>
          </cell>
          <cell r="H1039" t="str">
            <v>[1230,1230,1230,1230,1230],</v>
          </cell>
          <cell r="K1039" t="str">
            <v>[14,15,14,15,14],</v>
          </cell>
        </row>
        <row r="1040">
          <cell r="E1040">
            <v>2527</v>
          </cell>
          <cell r="H1040" t="str">
            <v>[1240,1240,1240,1240,1240],</v>
          </cell>
          <cell r="K1040" t="str">
            <v>[14,15,14,15,14],</v>
          </cell>
        </row>
        <row r="1041">
          <cell r="E1041">
            <v>2528</v>
          </cell>
          <cell r="H1041" t="str">
            <v>[1250,1250,1250,1250,1250],</v>
          </cell>
          <cell r="K1041" t="str">
            <v>[14,15,14,15,14],</v>
          </cell>
        </row>
        <row r="1042">
          <cell r="E1042">
            <v>2529</v>
          </cell>
          <cell r="H1042" t="str">
            <v>[1260,1260,1260,1260,1260],</v>
          </cell>
          <cell r="K1042" t="str">
            <v>[14,15,14,15,14],</v>
          </cell>
        </row>
        <row r="1043">
          <cell r="E1043">
            <v>2530</v>
          </cell>
          <cell r="H1043" t="str">
            <v>[1270,1270,1270,1270,1270],</v>
          </cell>
          <cell r="K1043" t="str">
            <v>[14,15,14,15,14],</v>
          </cell>
        </row>
        <row r="1044">
          <cell r="E1044">
            <v>2531</v>
          </cell>
          <cell r="H1044" t="str">
            <v>[1280,1280,1280,1280,1280],</v>
          </cell>
          <cell r="K1044" t="str">
            <v>[14,15,14,15,14],</v>
          </cell>
        </row>
        <row r="1045">
          <cell r="E1045">
            <v>2532</v>
          </cell>
          <cell r="H1045" t="str">
            <v>[1290,1290,1290,1290,1290],</v>
          </cell>
          <cell r="K1045" t="str">
            <v>[14,15,14,15,14],</v>
          </cell>
        </row>
        <row r="1046">
          <cell r="E1046">
            <v>2533</v>
          </cell>
          <cell r="H1046" t="str">
            <v>[1300,1300,1300,1300,1300],</v>
          </cell>
          <cell r="K1046" t="str">
            <v>[14,15,14,15,14],</v>
          </cell>
        </row>
        <row r="1047">
          <cell r="E1047">
            <v>2534</v>
          </cell>
          <cell r="H1047" t="str">
            <v>[1310,1310,1310,1310,1310],</v>
          </cell>
          <cell r="K1047" t="str">
            <v>[14,15,14,15,14],</v>
          </cell>
        </row>
        <row r="1048">
          <cell r="E1048">
            <v>2535</v>
          </cell>
          <cell r="H1048" t="str">
            <v>[1320,1320,1320,1320,1320],</v>
          </cell>
          <cell r="K1048" t="str">
            <v>[15,15,14,15,14],</v>
          </cell>
        </row>
        <row r="1049">
          <cell r="E1049">
            <v>2536</v>
          </cell>
          <cell r="H1049" t="str">
            <v>[1330,1330,1330,1330,1330],</v>
          </cell>
          <cell r="K1049" t="str">
            <v>[15,15,14,15,14],</v>
          </cell>
        </row>
        <row r="1050">
          <cell r="E1050">
            <v>2537</v>
          </cell>
          <cell r="H1050" t="str">
            <v>[1340,1340,1340,1340,1340],</v>
          </cell>
          <cell r="K1050" t="str">
            <v>[15,15,14,15,14],</v>
          </cell>
        </row>
        <row r="1051">
          <cell r="E1051">
            <v>2538</v>
          </cell>
          <cell r="H1051" t="str">
            <v>[1350,1350,1350,1350,1350],</v>
          </cell>
          <cell r="K1051" t="str">
            <v>[15,15,14,15,14],</v>
          </cell>
        </row>
        <row r="1052">
          <cell r="E1052">
            <v>2539</v>
          </cell>
          <cell r="H1052" t="str">
            <v>[1360,1360,1360,1360,1360],</v>
          </cell>
          <cell r="K1052" t="str">
            <v>[15,15,14,15,14],</v>
          </cell>
        </row>
        <row r="1053">
          <cell r="E1053">
            <v>2540</v>
          </cell>
          <cell r="H1053" t="str">
            <v>[1370,1370,1370,1370,1370],</v>
          </cell>
          <cell r="K1053" t="str">
            <v>[15,15,14,15,14],</v>
          </cell>
        </row>
        <row r="1054">
          <cell r="E1054">
            <v>2541</v>
          </cell>
          <cell r="H1054" t="str">
            <v>[1380,1380,1380,1380,1380],</v>
          </cell>
          <cell r="K1054" t="str">
            <v>[15,15,14,15,14],</v>
          </cell>
        </row>
        <row r="1055">
          <cell r="E1055">
            <v>2542</v>
          </cell>
          <cell r="H1055" t="str">
            <v>[1390,1390,1390,1390,1390],</v>
          </cell>
          <cell r="K1055" t="str">
            <v>[15,15,14,15,14],</v>
          </cell>
        </row>
        <row r="1056">
          <cell r="E1056">
            <v>2543</v>
          </cell>
          <cell r="H1056" t="str">
            <v>[1400,1400,1400,1400,1400],</v>
          </cell>
          <cell r="K1056" t="str">
            <v>[15,15,14,15,14],</v>
          </cell>
        </row>
        <row r="1057">
          <cell r="E1057">
            <v>2544</v>
          </cell>
          <cell r="H1057" t="str">
            <v>[1410,1410,1410,1410,1410],</v>
          </cell>
          <cell r="K1057" t="str">
            <v>[15,15,14,15,14],</v>
          </cell>
        </row>
        <row r="1058">
          <cell r="E1058">
            <v>2545</v>
          </cell>
          <cell r="H1058" t="str">
            <v>[1420,1420,1420,1420,1420],</v>
          </cell>
          <cell r="K1058" t="str">
            <v>[15,15,14,15,15],</v>
          </cell>
        </row>
        <row r="1059">
          <cell r="E1059">
            <v>2546</v>
          </cell>
          <cell r="H1059" t="str">
            <v>[1430,1430,1430,1430,1430],</v>
          </cell>
          <cell r="K1059" t="str">
            <v>[15,15,14,15,15],</v>
          </cell>
        </row>
        <row r="1060">
          <cell r="E1060">
            <v>2547</v>
          </cell>
          <cell r="H1060" t="str">
            <v>[1440,1440,1440,1440,1440],</v>
          </cell>
          <cell r="K1060" t="str">
            <v>[15,15,14,15,15],</v>
          </cell>
        </row>
        <row r="1061">
          <cell r="E1061">
            <v>2548</v>
          </cell>
          <cell r="H1061" t="str">
            <v>[1450,1450,1450,1450,1450],</v>
          </cell>
          <cell r="K1061" t="str">
            <v>[15,15,14,15,15],</v>
          </cell>
        </row>
        <row r="1062">
          <cell r="E1062">
            <v>2549</v>
          </cell>
          <cell r="H1062" t="str">
            <v>[1460,1460,1460,1460,1460],</v>
          </cell>
          <cell r="K1062" t="str">
            <v>[15,15,14,15,15],</v>
          </cell>
        </row>
        <row r="1063">
          <cell r="E1063">
            <v>2550</v>
          </cell>
          <cell r="H1063" t="str">
            <v>[1470,1470,1470,1470,1470],</v>
          </cell>
          <cell r="K1063" t="str">
            <v>[15,15,14,15,15],</v>
          </cell>
        </row>
        <row r="1064">
          <cell r="E1064">
            <v>2551</v>
          </cell>
          <cell r="H1064" t="str">
            <v>[1480,1480,1480,1480,1480],</v>
          </cell>
          <cell r="K1064" t="str">
            <v>[15,15,14,15,15],</v>
          </cell>
        </row>
        <row r="1065">
          <cell r="E1065">
            <v>2552</v>
          </cell>
          <cell r="H1065" t="str">
            <v>[1500,1500,1500,1500,1500],</v>
          </cell>
          <cell r="K1065" t="str">
            <v>[15,15,14,15,15],</v>
          </cell>
        </row>
        <row r="1066">
          <cell r="E1066">
            <v>2553</v>
          </cell>
          <cell r="H1066" t="str">
            <v>[1540,1540,1540,1540,1540],</v>
          </cell>
          <cell r="K1066" t="str">
            <v>[15,15,14,15,15],</v>
          </cell>
        </row>
        <row r="1067">
          <cell r="E1067">
            <v>2554</v>
          </cell>
          <cell r="H1067" t="str">
            <v>[1560,1560,1560,1560,1560],</v>
          </cell>
          <cell r="K1067" t="str">
            <v>[15,15,14,15,15],</v>
          </cell>
        </row>
        <row r="1068">
          <cell r="E1068">
            <v>2555</v>
          </cell>
          <cell r="H1068" t="str">
            <v>[1600,1600,1600,1600,1600],</v>
          </cell>
          <cell r="K1068" t="str">
            <v>[15,15,15,15,15],</v>
          </cell>
        </row>
        <row r="1069">
          <cell r="E1069">
            <v>2556</v>
          </cell>
          <cell r="H1069" t="str">
            <v>[1640,1640,1640,1640,1640],</v>
          </cell>
          <cell r="K1069" t="str">
            <v>[15,15,15,15,15],</v>
          </cell>
        </row>
        <row r="1070">
          <cell r="E1070">
            <v>2557</v>
          </cell>
          <cell r="H1070" t="str">
            <v>[1680,1680,1680,1680,1680],</v>
          </cell>
          <cell r="K1070" t="str">
            <v>[15,15,15,15,15],</v>
          </cell>
        </row>
        <row r="1071">
          <cell r="E1071">
            <v>2558</v>
          </cell>
          <cell r="H1071" t="str">
            <v>[1720,1720,1720,1720,1720],</v>
          </cell>
          <cell r="K1071" t="str">
            <v>[15,15,15,15,15],</v>
          </cell>
        </row>
        <row r="1072">
          <cell r="E1072">
            <v>2559</v>
          </cell>
          <cell r="H1072" t="str">
            <v>[1760,1760,1760,1760,1760],</v>
          </cell>
          <cell r="K1072" t="str">
            <v>[15,15,15,15,15],</v>
          </cell>
        </row>
        <row r="1073">
          <cell r="E1073">
            <v>2560</v>
          </cell>
          <cell r="H1073" t="str">
            <v>[1800,1800,1800,1800,1800],</v>
          </cell>
          <cell r="K1073" t="str">
            <v>[15,15,15,15,15],</v>
          </cell>
        </row>
        <row r="1074">
          <cell r="E1074">
            <v>2601</v>
          </cell>
          <cell r="H1074" t="str">
            <v>[1840,1840,1840,1840,1840],</v>
          </cell>
          <cell r="K1074" t="str">
            <v>[15,15,15,15,15],</v>
          </cell>
        </row>
        <row r="1075">
          <cell r="E1075" t="e">
            <v>#VALUE!</v>
          </cell>
          <cell r="H1075" t="str">
            <v>[1,1,1,1,1],</v>
          </cell>
          <cell r="K1075" t="str">
            <v>[1,1,1,1,1],</v>
          </cell>
        </row>
        <row r="1076">
          <cell r="E1076" t="e">
            <v>#VALUE!</v>
          </cell>
          <cell r="H1076" t="str">
            <v>[1,1,1,1,1],</v>
          </cell>
          <cell r="K1076" t="str">
            <v>[1,1,1,1,1],</v>
          </cell>
        </row>
        <row r="1077">
          <cell r="E1077" t="e">
            <v>#VALUE!</v>
          </cell>
          <cell r="H1077" t="str">
            <v>[1,1,1,1,1],</v>
          </cell>
          <cell r="K1077" t="str">
            <v>[1,1,1,1,1],</v>
          </cell>
        </row>
        <row r="1078">
          <cell r="E1078" t="e">
            <v>#VALUE!</v>
          </cell>
          <cell r="H1078" t="str">
            <v>[10,10,10,10,10],</v>
          </cell>
          <cell r="K1078" t="str">
            <v>[1,1,1,1,1],</v>
          </cell>
        </row>
        <row r="1079">
          <cell r="E1079" t="e">
            <v>#VALUE!</v>
          </cell>
          <cell r="H1079" t="str">
            <v>[10,10,10,10,10],</v>
          </cell>
          <cell r="K1079" t="str">
            <v>[1,1,1,1,1],</v>
          </cell>
        </row>
        <row r="1080">
          <cell r="E1080" t="e">
            <v>#VALUE!</v>
          </cell>
          <cell r="H1080" t="str">
            <v>[10,10,10,10,10],</v>
          </cell>
          <cell r="K1080" t="str">
            <v>[1,1,1,1,1],</v>
          </cell>
        </row>
        <row r="1081">
          <cell r="E1081" t="e">
            <v>#VALUE!</v>
          </cell>
          <cell r="H1081" t="str">
            <v>[20,20,20,20,20],</v>
          </cell>
          <cell r="K1081" t="str">
            <v>[1,1,1,1,1],</v>
          </cell>
        </row>
        <row r="1082">
          <cell r="E1082" t="e">
            <v>#VALUE!</v>
          </cell>
          <cell r="H1082" t="str">
            <v>[30,30,30,30,30],</v>
          </cell>
          <cell r="K1082" t="str">
            <v>[1,1,1,1,1],</v>
          </cell>
        </row>
        <row r="1083">
          <cell r="E1083" t="e">
            <v>#VALUE!</v>
          </cell>
          <cell r="H1083" t="str">
            <v>[40,40,40,40,40],</v>
          </cell>
          <cell r="K1083" t="str">
            <v>[1,1,1,1,1],</v>
          </cell>
        </row>
        <row r="1084">
          <cell r="E1084" t="e">
            <v>#VALUE!</v>
          </cell>
          <cell r="H1084" t="str">
            <v>[40,40,40,40,40],</v>
          </cell>
          <cell r="K1084" t="str">
            <v>[1,1,1,1,1],</v>
          </cell>
        </row>
        <row r="1085">
          <cell r="E1085" t="e">
            <v>#VALUE!</v>
          </cell>
          <cell r="H1085" t="str">
            <v>[50,50,50,50,50],</v>
          </cell>
          <cell r="K1085" t="str">
            <v>[1,1,1,1,1],</v>
          </cell>
        </row>
        <row r="1086">
          <cell r="E1086" t="e">
            <v>#VALUE!</v>
          </cell>
          <cell r="H1086" t="str">
            <v>[70,70,70,70,70],</v>
          </cell>
          <cell r="K1086" t="str">
            <v>[1,1,1,1,1],</v>
          </cell>
        </row>
        <row r="1087">
          <cell r="E1087" t="e">
            <v>#VALUE!</v>
          </cell>
          <cell r="H1087" t="str">
            <v>[80,80,80,80,80],</v>
          </cell>
          <cell r="K1087" t="str">
            <v>[1,1,1,1,1],</v>
          </cell>
        </row>
        <row r="1088">
          <cell r="E1088" t="e">
            <v>#VALUE!</v>
          </cell>
          <cell r="H1088" t="str">
            <v>[100,100,100,100,100],</v>
          </cell>
          <cell r="K1088" t="str">
            <v>[1,1,1,1,1],</v>
          </cell>
        </row>
        <row r="1089">
          <cell r="E1089" t="e">
            <v>#VALUE!</v>
          </cell>
          <cell r="H1089" t="str">
            <v>[100,100,100,100,100],</v>
          </cell>
          <cell r="K1089" t="str">
            <v>[1,1,1,1,1],</v>
          </cell>
        </row>
        <row r="1090">
          <cell r="E1090" t="e">
            <v>#VALUE!</v>
          </cell>
          <cell r="H1090" t="str">
            <v>[110,110,110,110,110],</v>
          </cell>
          <cell r="K1090" t="str">
            <v>[1,1,1,1,1],</v>
          </cell>
        </row>
        <row r="1091">
          <cell r="E1091" t="e">
            <v>#VALUE!</v>
          </cell>
          <cell r="H1091" t="str">
            <v>[110,110,110,110,110],</v>
          </cell>
          <cell r="K1091" t="str">
            <v>[1,1,1,1,1],</v>
          </cell>
        </row>
        <row r="1092">
          <cell r="E1092" t="e">
            <v>#VALUE!</v>
          </cell>
          <cell r="H1092" t="str">
            <v>[110,110,110,110,110],</v>
          </cell>
          <cell r="K1092" t="str">
            <v>[1,1,1,1,1],</v>
          </cell>
        </row>
        <row r="1093">
          <cell r="E1093" t="e">
            <v>#VALUE!</v>
          </cell>
          <cell r="H1093" t="str">
            <v>[110,110,110,110,110],</v>
          </cell>
          <cell r="K1093" t="str">
            <v>[1,1,1,1,1],</v>
          </cell>
        </row>
        <row r="1094">
          <cell r="E1094" t="e">
            <v>#VALUE!</v>
          </cell>
          <cell r="H1094" t="str">
            <v>[110,110,110,110,110],</v>
          </cell>
          <cell r="K1094" t="str">
            <v>[1,1,1,1,1],</v>
          </cell>
        </row>
        <row r="1095">
          <cell r="E1095" t="e">
            <v>#VALUE!</v>
          </cell>
          <cell r="H1095" t="str">
            <v>[110,110,110,110,110],</v>
          </cell>
          <cell r="K1095" t="str">
            <v>[1,1,1,1,1],</v>
          </cell>
        </row>
        <row r="1096">
          <cell r="E1096" t="e">
            <v>#VALUE!</v>
          </cell>
          <cell r="H1096" t="str">
            <v>[110,110,110,110,110],</v>
          </cell>
          <cell r="K1096" t="str">
            <v>[1,1,1,1,1],</v>
          </cell>
        </row>
        <row r="1097">
          <cell r="E1097" t="e">
            <v>#VALUE!</v>
          </cell>
          <cell r="H1097" t="str">
            <v>[110,110,110,110,110],</v>
          </cell>
          <cell r="K1097" t="str">
            <v>[1,1,1,1,1],</v>
          </cell>
        </row>
        <row r="1098">
          <cell r="E1098" t="e">
            <v>#VALUE!</v>
          </cell>
          <cell r="H1098" t="str">
            <v>[110,110,110,110,110],</v>
          </cell>
          <cell r="K1098" t="str">
            <v>[1,1,1,1,1],</v>
          </cell>
        </row>
        <row r="1099">
          <cell r="E1099" t="e">
            <v>#VALUE!</v>
          </cell>
          <cell r="H1099" t="str">
            <v>[110,110,110,110,110],</v>
          </cell>
          <cell r="K1099" t="str">
            <v>[1,1,1,1,1],</v>
          </cell>
        </row>
        <row r="1100">
          <cell r="E1100" t="e">
            <v>#VALUE!</v>
          </cell>
          <cell r="H1100" t="str">
            <v>[110,110,110,110,110],</v>
          </cell>
          <cell r="K1100" t="str">
            <v>[1,1,1,1,1],</v>
          </cell>
        </row>
        <row r="1101">
          <cell r="E1101" t="e">
            <v>#VALUE!</v>
          </cell>
          <cell r="H1101" t="str">
            <v>[110,110,110,110,110],</v>
          </cell>
          <cell r="K1101" t="str">
            <v>[1,1,1,1,1],</v>
          </cell>
        </row>
        <row r="1102">
          <cell r="E1102" t="e">
            <v>#VALUE!</v>
          </cell>
          <cell r="H1102" t="str">
            <v>[15,15,15,15,15],</v>
          </cell>
          <cell r="K1102" t="str">
            <v>[2,2,2,2,2],</v>
          </cell>
        </row>
        <row r="1103">
          <cell r="E1103" t="e">
            <v>#VALUE!</v>
          </cell>
          <cell r="H1103" t="str">
            <v>[16,16,16,16,16],</v>
          </cell>
          <cell r="K1103" t="str">
            <v>[2,2,2,2,2],</v>
          </cell>
        </row>
        <row r="1104">
          <cell r="E1104" t="e">
            <v>#VALUE!</v>
          </cell>
          <cell r="H1104" t="str">
            <v>[17,17,17,17,17],</v>
          </cell>
          <cell r="K1104" t="str">
            <v>[2,2,2,2,2],</v>
          </cell>
        </row>
        <row r="1105">
          <cell r="E1105" t="e">
            <v>#VALUE!</v>
          </cell>
          <cell r="H1105" t="str">
            <v>[19,19,19,19,19],</v>
          </cell>
          <cell r="K1105" t="str">
            <v>[3,3,2,3,2],</v>
          </cell>
        </row>
        <row r="1106">
          <cell r="E1106" t="e">
            <v>#VALUE!</v>
          </cell>
          <cell r="H1106" t="str">
            <v>[20,20,20,20,20],</v>
          </cell>
          <cell r="K1106" t="str">
            <v>[3,3,2,3,2],</v>
          </cell>
        </row>
        <row r="1107">
          <cell r="E1107" t="e">
            <v>#VALUE!</v>
          </cell>
          <cell r="H1107" t="str">
            <v>[21,21,20,20,20],</v>
          </cell>
          <cell r="K1107" t="str">
            <v>[3,3,2,2,2],</v>
          </cell>
        </row>
        <row r="1108">
          <cell r="E1108" t="e">
            <v>#VALUE!</v>
          </cell>
          <cell r="H1108" t="str">
            <v>[20,20,21,21,21],</v>
          </cell>
          <cell r="K1108" t="str">
            <v>[2,2,3,3,3],</v>
          </cell>
        </row>
        <row r="1109">
          <cell r="E1109" t="e">
            <v>#VALUE!</v>
          </cell>
          <cell r="H1109" t="str">
            <v>[21,21,21,21,21],</v>
          </cell>
          <cell r="K1109" t="str">
            <v>[3,3,3,3,3],</v>
          </cell>
        </row>
        <row r="1110">
          <cell r="E1110" t="e">
            <v>#VALUE!</v>
          </cell>
          <cell r="H1110" t="str">
            <v>[22,22,22,22,22],</v>
          </cell>
          <cell r="K1110" t="str">
            <v>[3,3,3,3,3],</v>
          </cell>
        </row>
        <row r="1111">
          <cell r="E1111" t="e">
            <v>#VALUE!</v>
          </cell>
          <cell r="H1111" t="str">
            <v>[23,23,23,23,23],</v>
          </cell>
          <cell r="K1111" t="str">
            <v>[3,3,3,3,3],</v>
          </cell>
        </row>
        <row r="1112">
          <cell r="E1112" t="e">
            <v>#VALUE!</v>
          </cell>
          <cell r="H1112" t="str">
            <v>[25,25,25,25,25],</v>
          </cell>
          <cell r="K1112" t="str">
            <v>[3,3,3,3,3],</v>
          </cell>
        </row>
        <row r="1113">
          <cell r="E1113" t="e">
            <v>#VALUE!</v>
          </cell>
          <cell r="H1113" t="str">
            <v>[26,26,26,26,26],</v>
          </cell>
          <cell r="K1113" t="str">
            <v>[3,3,3,3,3],</v>
          </cell>
        </row>
        <row r="1114">
          <cell r="E1114" t="e">
            <v>#VALUE!</v>
          </cell>
          <cell r="H1114" t="str">
            <v>[28,28,28,28,28],</v>
          </cell>
          <cell r="K1114" t="str">
            <v>[3,3,3,3,3],</v>
          </cell>
        </row>
        <row r="1115">
          <cell r="E1115" t="e">
            <v>#VALUE!</v>
          </cell>
          <cell r="H1115" t="str">
            <v>[32,32,32,32,32],</v>
          </cell>
          <cell r="K1115" t="str">
            <v>[3,3,3,3,3],</v>
          </cell>
        </row>
        <row r="1116">
          <cell r="E1116" t="e">
            <v>#VALUE!</v>
          </cell>
          <cell r="H1116" t="str">
            <v>[36,36,36,36,36],</v>
          </cell>
          <cell r="K1116" t="str">
            <v>[3,3,3,3,3],</v>
          </cell>
        </row>
        <row r="1117">
          <cell r="E1117" t="e">
            <v>#VALUE!</v>
          </cell>
          <cell r="H1117" t="str">
            <v>[38,38,38,38,38],</v>
          </cell>
          <cell r="K1117" t="str">
            <v>[3,3,3,3,3],</v>
          </cell>
        </row>
        <row r="1118">
          <cell r="E1118" t="e">
            <v>#VALUE!</v>
          </cell>
          <cell r="H1118" t="str">
            <v>[39,39,39,39,39],</v>
          </cell>
          <cell r="K1118" t="str">
            <v>[3,3,3,3,3],</v>
          </cell>
        </row>
        <row r="1119">
          <cell r="E1119" t="e">
            <v>#VALUE!</v>
          </cell>
          <cell r="H1119" t="str">
            <v>[40,40,40,40,40],</v>
          </cell>
          <cell r="K1119" t="str">
            <v>[3,3,3,3,3],</v>
          </cell>
        </row>
        <row r="1120">
          <cell r="E1120" t="e">
            <v>#VALUE!</v>
          </cell>
          <cell r="H1120" t="str">
            <v>[41,41,40,40,40],</v>
          </cell>
          <cell r="K1120" t="str">
            <v>[4,4,3,3,3],</v>
          </cell>
        </row>
        <row r="1121">
          <cell r="E1121" t="e">
            <v>#VALUE!</v>
          </cell>
          <cell r="H1121" t="str">
            <v>[42,42,42,42,42],</v>
          </cell>
          <cell r="K1121" t="str">
            <v>[4,4,4,4,4],</v>
          </cell>
        </row>
        <row r="1122">
          <cell r="E1122" t="e">
            <v>#VALUE!</v>
          </cell>
          <cell r="H1122" t="str">
            <v>[44,44,44,44,44],</v>
          </cell>
          <cell r="K1122" t="str">
            <v>[4,4,4,4,4],</v>
          </cell>
        </row>
        <row r="1123">
          <cell r="E1123" t="e">
            <v>#VALUE!</v>
          </cell>
          <cell r="H1123" t="str">
            <v>[48,48,48,48,48],</v>
          </cell>
          <cell r="K1123" t="str">
            <v>[4,4,4,4,4],</v>
          </cell>
        </row>
        <row r="1124">
          <cell r="E1124" t="e">
            <v>#VALUE!</v>
          </cell>
          <cell r="H1124" t="str">
            <v>[49,49,49,49,49],</v>
          </cell>
          <cell r="K1124" t="str">
            <v>[4,4,4,4,4],</v>
          </cell>
        </row>
        <row r="1125">
          <cell r="E1125" t="e">
            <v>#VALUE!</v>
          </cell>
          <cell r="H1125" t="str">
            <v>[50,50,50,50,50],</v>
          </cell>
          <cell r="K1125" t="str">
            <v>[4,4,4,4,4],</v>
          </cell>
        </row>
        <row r="1126">
          <cell r="E1126" t="e">
            <v>#VALUE!</v>
          </cell>
          <cell r="H1126" t="str">
            <v>[51,51,51,51,51],</v>
          </cell>
          <cell r="K1126" t="str">
            <v>[4,4,4,4,4],</v>
          </cell>
        </row>
        <row r="1127">
          <cell r="E1127" t="e">
            <v>#VALUE!</v>
          </cell>
          <cell r="H1127" t="str">
            <v>[52,52,52,52,52],</v>
          </cell>
          <cell r="K1127" t="str">
            <v>[4,4,4,4,4],</v>
          </cell>
        </row>
        <row r="1128">
          <cell r="E1128" t="e">
            <v>#VALUE!</v>
          </cell>
          <cell r="H1128" t="str">
            <v>[53,53,53,53,53],</v>
          </cell>
          <cell r="K1128" t="str">
            <v>[4,4,4,4,4],</v>
          </cell>
        </row>
        <row r="1129">
          <cell r="E1129" t="e">
            <v>#VALUE!</v>
          </cell>
          <cell r="H1129" t="str">
            <v>[55,55,55,55,55],</v>
          </cell>
          <cell r="K1129" t="str">
            <v>[4,4,4,4,4],</v>
          </cell>
        </row>
        <row r="1130">
          <cell r="E1130" t="e">
            <v>#VALUE!</v>
          </cell>
          <cell r="H1130" t="str">
            <v>[61,61,60,60,60],</v>
          </cell>
          <cell r="K1130" t="str">
            <v>[5,5,4,4,4],</v>
          </cell>
        </row>
        <row r="1131">
          <cell r="E1131" t="e">
            <v>#VALUE!</v>
          </cell>
          <cell r="H1131" t="str">
            <v>[62,62,62,62,62],</v>
          </cell>
          <cell r="K1131" t="str">
            <v>[5,5,5,5,5],</v>
          </cell>
        </row>
        <row r="1132">
          <cell r="E1132" t="e">
            <v>#VALUE!</v>
          </cell>
          <cell r="H1132" t="str">
            <v>[64,64,64,64,64],</v>
          </cell>
          <cell r="K1132" t="str">
            <v>[5,5,5,5,5],</v>
          </cell>
        </row>
        <row r="1133">
          <cell r="E1133" t="e">
            <v>#VALUE!</v>
          </cell>
          <cell r="H1133" t="str">
            <v>[65,65,65,65,65],</v>
          </cell>
          <cell r="K1133" t="str">
            <v>[5,5,5,5,5],</v>
          </cell>
        </row>
        <row r="1134">
          <cell r="E1134" t="e">
            <v>#VALUE!</v>
          </cell>
          <cell r="H1134" t="str">
            <v>[66,66,66,66,66],</v>
          </cell>
          <cell r="K1134" t="str">
            <v>[5,5,5,5,5],</v>
          </cell>
        </row>
        <row r="1135">
          <cell r="E1135" t="e">
            <v>#VALUE!</v>
          </cell>
          <cell r="H1135" t="str">
            <v>[67,67,67,67,67],</v>
          </cell>
          <cell r="K1135" t="str">
            <v>[5,5,5,5,5],</v>
          </cell>
        </row>
        <row r="1136">
          <cell r="E1136" t="e">
            <v>#VALUE!</v>
          </cell>
          <cell r="H1136" t="str">
            <v>[69,69,69,69,69],</v>
          </cell>
          <cell r="K1136" t="str">
            <v>[5,5,5,5,5],</v>
          </cell>
        </row>
        <row r="1137">
          <cell r="E1137" t="e">
            <v>#VALUE!</v>
          </cell>
          <cell r="H1137" t="str">
            <v>[70,70,70,70,70],</v>
          </cell>
          <cell r="K1137" t="str">
            <v>[5,5,5,5,5],</v>
          </cell>
        </row>
        <row r="1138">
          <cell r="E1138" t="e">
            <v>#VALUE!</v>
          </cell>
          <cell r="H1138" t="str">
            <v>[72,72,72,72,72],</v>
          </cell>
          <cell r="K1138" t="str">
            <v>[5,5,5,5,5],</v>
          </cell>
        </row>
        <row r="1139">
          <cell r="E1139" t="e">
            <v>#VALUE!</v>
          </cell>
          <cell r="H1139" t="str">
            <v>[74,74,74,74,74],</v>
          </cell>
          <cell r="K1139" t="str">
            <v>[5,5,5,5,5],</v>
          </cell>
        </row>
        <row r="1140">
          <cell r="E1140" t="e">
            <v>#VALUE!</v>
          </cell>
          <cell r="H1140" t="str">
            <v>[78,78,78,78,78],</v>
          </cell>
          <cell r="K1140" t="str">
            <v>[5,5,5,5,5],</v>
          </cell>
        </row>
        <row r="1141">
          <cell r="E1141" t="e">
            <v>#VALUE!</v>
          </cell>
          <cell r="H1141" t="str">
            <v>[80,80,80,80,80],</v>
          </cell>
          <cell r="K1141" t="str">
            <v>[5,5,5,5,5],</v>
          </cell>
        </row>
        <row r="1142">
          <cell r="E1142" t="e">
            <v>#VALUE!</v>
          </cell>
          <cell r="H1142" t="str">
            <v>[81,81,80,80,80],</v>
          </cell>
          <cell r="K1142" t="str">
            <v>[6,6,5,5,5],</v>
          </cell>
        </row>
        <row r="1143">
          <cell r="E1143" t="e">
            <v>#VALUE!</v>
          </cell>
          <cell r="H1143" t="str">
            <v>[80,80,81,81,81],</v>
          </cell>
          <cell r="K1143" t="str">
            <v>[5,5,6,6,6],</v>
          </cell>
        </row>
        <row r="1144">
          <cell r="E1144" t="e">
            <v>#VALUE!</v>
          </cell>
          <cell r="H1144" t="str">
            <v>[81,81,81,81,81],</v>
          </cell>
          <cell r="K1144" t="str">
            <v>[6,6,6,6,6],</v>
          </cell>
        </row>
        <row r="1145">
          <cell r="E1145" t="e">
            <v>#VALUE!</v>
          </cell>
          <cell r="H1145" t="str">
            <v>[83,83,83,83,83],</v>
          </cell>
          <cell r="K1145" t="str">
            <v>[6,6,6,6,6],</v>
          </cell>
        </row>
        <row r="1146">
          <cell r="E1146" t="e">
            <v>#VALUE!</v>
          </cell>
          <cell r="H1146" t="str">
            <v>[85,85,85,85,85],</v>
          </cell>
          <cell r="K1146" t="str">
            <v>[6,6,6,6,6],</v>
          </cell>
        </row>
        <row r="1147">
          <cell r="E1147" t="e">
            <v>#VALUE!</v>
          </cell>
          <cell r="H1147" t="str">
            <v>[88,88,88,88,88],</v>
          </cell>
          <cell r="K1147" t="str">
            <v>[6,6,6,6,6],</v>
          </cell>
        </row>
        <row r="1148">
          <cell r="E1148" t="e">
            <v>#VALUE!</v>
          </cell>
          <cell r="H1148" t="str">
            <v>[90,90,90,90,90],</v>
          </cell>
          <cell r="K1148" t="str">
            <v>[6,6,6,6,6],</v>
          </cell>
        </row>
        <row r="1149">
          <cell r="E1149" t="e">
            <v>#VALUE!</v>
          </cell>
          <cell r="H1149" t="str">
            <v>[95,95,95,95,95],</v>
          </cell>
          <cell r="K1149" t="str">
            <v>[6,6,6,6,6],</v>
          </cell>
        </row>
        <row r="1150">
          <cell r="E1150" t="e">
            <v>#VALUE!</v>
          </cell>
          <cell r="H1150" t="str">
            <v>[96,96,96,96,96],</v>
          </cell>
          <cell r="K1150" t="str">
            <v>[6,6,6,6,6],</v>
          </cell>
        </row>
        <row r="1151">
          <cell r="E1151" t="e">
            <v>#VALUE!</v>
          </cell>
          <cell r="H1151" t="str">
            <v>[97,97,97,97,97],</v>
          </cell>
          <cell r="K1151" t="str">
            <v>[6,6,6,6,6],</v>
          </cell>
        </row>
        <row r="1152">
          <cell r="E1152" t="e">
            <v>#VALUE!</v>
          </cell>
          <cell r="H1152" t="str">
            <v>[98,98,98,98,98],</v>
          </cell>
          <cell r="K1152" t="str">
            <v>[6,6,6,6,6],</v>
          </cell>
        </row>
        <row r="1153">
          <cell r="E1153" t="e">
            <v>#VALUE!</v>
          </cell>
          <cell r="H1153" t="str">
            <v>[99,99,99,99,99],</v>
          </cell>
          <cell r="K1153" t="str">
            <v>[6,6,6,6,6],</v>
          </cell>
        </row>
        <row r="1154">
          <cell r="E1154" t="e">
            <v>#VALUE!</v>
          </cell>
          <cell r="H1154" t="str">
            <v>[100,100,100,100,100],</v>
          </cell>
          <cell r="K1154" t="str">
            <v>[6,6,6,6,6],</v>
          </cell>
        </row>
        <row r="1155">
          <cell r="E1155" t="e">
            <v>#VALUE!</v>
          </cell>
          <cell r="H1155" t="str">
            <v>[101,101,101,101,101],</v>
          </cell>
          <cell r="K1155" t="str">
            <v>[7,7,7,7,7],</v>
          </cell>
        </row>
        <row r="1156">
          <cell r="E1156" t="e">
            <v>#VALUE!</v>
          </cell>
          <cell r="H1156" t="str">
            <v>[102,102,102,102,102],</v>
          </cell>
          <cell r="K1156" t="str">
            <v>[7,7,7,7,7],</v>
          </cell>
        </row>
        <row r="1157">
          <cell r="E1157" t="e">
            <v>#VALUE!</v>
          </cell>
          <cell r="H1157" t="str">
            <v>[104,104,104,104,104],</v>
          </cell>
          <cell r="K1157" t="str">
            <v>[7,7,7,7,7],</v>
          </cell>
        </row>
        <row r="1158">
          <cell r="E1158" t="e">
            <v>#VALUE!</v>
          </cell>
          <cell r="H1158" t="str">
            <v>[106,106,106,106,106],</v>
          </cell>
          <cell r="K1158" t="str">
            <v>[7,7,7,7,7],</v>
          </cell>
        </row>
        <row r="1159">
          <cell r="E1159" t="e">
            <v>#VALUE!</v>
          </cell>
          <cell r="H1159" t="str">
            <v>[107,107,107,107,107],</v>
          </cell>
          <cell r="K1159" t="str">
            <v>[7,7,7,7,7],</v>
          </cell>
        </row>
        <row r="1160">
          <cell r="E1160" t="e">
            <v>#VALUE!</v>
          </cell>
          <cell r="H1160" t="str">
            <v>[108,108,108,108,108],</v>
          </cell>
          <cell r="K1160" t="str">
            <v>[7,7,7,7,7],</v>
          </cell>
        </row>
        <row r="1161">
          <cell r="E1161" t="e">
            <v>#VALUE!</v>
          </cell>
          <cell r="H1161" t="str">
            <v>[109,109,109,109,109],</v>
          </cell>
          <cell r="K1161" t="str">
            <v>[7,7,7,7,7],</v>
          </cell>
        </row>
        <row r="1162">
          <cell r="E1162" t="e">
            <v>#VALUE!</v>
          </cell>
          <cell r="H1162" t="str">
            <v>[110,110,110,110,110],</v>
          </cell>
          <cell r="K1162" t="str">
            <v>[7,7,7,7,7],</v>
          </cell>
        </row>
        <row r="1163">
          <cell r="E1163" t="e">
            <v>#VALUE!</v>
          </cell>
          <cell r="H1163" t="str">
            <v>[111,111,111,111,111],</v>
          </cell>
          <cell r="K1163" t="str">
            <v>[7,7,7,7,7],</v>
          </cell>
        </row>
        <row r="1164">
          <cell r="E1164" t="e">
            <v>#VALUE!</v>
          </cell>
          <cell r="H1164" t="str">
            <v>[113,113,113,113,113],</v>
          </cell>
          <cell r="K1164" t="str">
            <v>[7,7,7,7,7],</v>
          </cell>
        </row>
        <row r="1165">
          <cell r="E1165" t="e">
            <v>#VALUE!</v>
          </cell>
          <cell r="H1165" t="str">
            <v>[119,119,119,119,119],</v>
          </cell>
          <cell r="K1165" t="str">
            <v>[7,7,7,7,7],</v>
          </cell>
        </row>
        <row r="1166">
          <cell r="E1166" t="e">
            <v>#VALUE!</v>
          </cell>
          <cell r="H1166" t="str">
            <v>[120,120,121,121,121],</v>
          </cell>
          <cell r="K1166" t="str">
            <v>[7,7,9,9,9],</v>
          </cell>
        </row>
        <row r="1167">
          <cell r="E1167" t="e">
            <v>#VALUE!</v>
          </cell>
          <cell r="H1167" t="str">
            <v>[121,121,121,121,121],</v>
          </cell>
          <cell r="K1167" t="str">
            <v>[9,9,9,9,9],</v>
          </cell>
        </row>
        <row r="1168">
          <cell r="E1168" t="e">
            <v>#VALUE!</v>
          </cell>
          <cell r="H1168" t="str">
            <v>[122,122,122,122,122],</v>
          </cell>
          <cell r="K1168" t="str">
            <v>[9,9,9,9,9],</v>
          </cell>
        </row>
        <row r="1169">
          <cell r="E1169" t="e">
            <v>#VALUE!</v>
          </cell>
          <cell r="H1169" t="str">
            <v>[123,123,123,123,123],</v>
          </cell>
          <cell r="K1169" t="str">
            <v>[9,9,9,9,9],</v>
          </cell>
        </row>
        <row r="1170">
          <cell r="E1170" t="e">
            <v>#VALUE!</v>
          </cell>
          <cell r="H1170" t="str">
            <v>[124,124,124,124,124],</v>
          </cell>
          <cell r="K1170" t="str">
            <v>[9,9,9,9,9],</v>
          </cell>
        </row>
        <row r="1171">
          <cell r="E1171" t="e">
            <v>#VALUE!</v>
          </cell>
          <cell r="H1171" t="str">
            <v>[125,125,125,125,125],</v>
          </cell>
          <cell r="K1171" t="str">
            <v>[9,9,9,9,9],</v>
          </cell>
        </row>
        <row r="1172">
          <cell r="E1172" t="e">
            <v>#VALUE!</v>
          </cell>
          <cell r="H1172" t="str">
            <v>[126,126,126,126,126],</v>
          </cell>
          <cell r="K1172" t="str">
            <v>[9,9,9,9,9],</v>
          </cell>
        </row>
        <row r="1173">
          <cell r="E1173" t="e">
            <v>#VALUE!</v>
          </cell>
          <cell r="H1173" t="str">
            <v>[127,127,127,127,127],</v>
          </cell>
          <cell r="K1173" t="str">
            <v>[9,9,9,9,9],</v>
          </cell>
        </row>
        <row r="1174">
          <cell r="E1174" t="e">
            <v>#VALUE!</v>
          </cell>
          <cell r="H1174" t="str">
            <v>[130,130,130,130,130],</v>
          </cell>
          <cell r="K1174" t="str">
            <v>[9,9,9,9,9],</v>
          </cell>
        </row>
        <row r="1175">
          <cell r="E1175" t="e">
            <v>#VALUE!</v>
          </cell>
          <cell r="H1175" t="str">
            <v>[132,132,132,132,132],</v>
          </cell>
          <cell r="K1175" t="str">
            <v>[9,9,9,9,9],</v>
          </cell>
        </row>
        <row r="1176">
          <cell r="E1176" t="e">
            <v>#VALUE!</v>
          </cell>
          <cell r="H1176" t="str">
            <v>[133,133,133,133,133],</v>
          </cell>
          <cell r="K1176" t="str">
            <v>[9,9,9,9,9],</v>
          </cell>
        </row>
        <row r="1177">
          <cell r="E1177" t="e">
            <v>#VALUE!</v>
          </cell>
          <cell r="H1177" t="str">
            <v>[137,137,137,137,137],</v>
          </cell>
          <cell r="K1177" t="str">
            <v>[9,9,9,9,9],</v>
          </cell>
        </row>
        <row r="1178">
          <cell r="E1178" t="e">
            <v>#VALUE!</v>
          </cell>
          <cell r="H1178" t="str">
            <v>[138,138,138,138,138],</v>
          </cell>
          <cell r="K1178" t="str">
            <v>[9,9,9,9,9],</v>
          </cell>
        </row>
        <row r="1179">
          <cell r="E1179" t="e">
            <v>#VALUE!</v>
          </cell>
          <cell r="H1179" t="str">
            <v>[139,139,139,139,139],</v>
          </cell>
          <cell r="K1179" t="str">
            <v>[9,9,9,9,9],</v>
          </cell>
        </row>
        <row r="1180">
          <cell r="E1180" t="e">
            <v>#VALUE!</v>
          </cell>
          <cell r="H1180" t="str">
            <v>[140,140,140,140,140],</v>
          </cell>
          <cell r="K1180" t="str">
            <v>[9,9,9,9,9],</v>
          </cell>
        </row>
        <row r="1181">
          <cell r="E1181" t="e">
            <v>#VALUE!</v>
          </cell>
          <cell r="H1181" t="str">
            <v>[141,141,140,140,140],</v>
          </cell>
          <cell r="K1181" t="str">
            <v>[10,10,9,9,9],</v>
          </cell>
        </row>
        <row r="1182">
          <cell r="E1182" t="e">
            <v>#VALUE!</v>
          </cell>
          <cell r="H1182" t="str">
            <v>[141,141,141,141,141],</v>
          </cell>
          <cell r="K1182" t="str">
            <v>[10,10,10,10,10],</v>
          </cell>
        </row>
        <row r="1183">
          <cell r="E1183" t="e">
            <v>#VALUE!</v>
          </cell>
          <cell r="H1183" t="str">
            <v>[142,142,142,142,142],</v>
          </cell>
          <cell r="K1183" t="str">
            <v>[10,10,10,10,10],</v>
          </cell>
        </row>
        <row r="1184">
          <cell r="E1184" t="e">
            <v>#VALUE!</v>
          </cell>
          <cell r="H1184" t="str">
            <v>[148,148,148,148,148],</v>
          </cell>
          <cell r="K1184" t="str">
            <v>[10,10,10,10,10],</v>
          </cell>
        </row>
        <row r="1185">
          <cell r="E1185" t="e">
            <v>#VALUE!</v>
          </cell>
          <cell r="H1185" t="str">
            <v>[149,149,149,149,149],</v>
          </cell>
          <cell r="K1185" t="str">
            <v>[10,10,10,10,10],</v>
          </cell>
        </row>
        <row r="1186">
          <cell r="E1186" t="e">
            <v>#VALUE!</v>
          </cell>
          <cell r="H1186" t="str">
            <v>[150,150,150,150,150],</v>
          </cell>
          <cell r="K1186" t="str">
            <v>[10,10,10,10,10],</v>
          </cell>
        </row>
        <row r="1187">
          <cell r="E1187" t="e">
            <v>#VALUE!</v>
          </cell>
          <cell r="H1187" t="str">
            <v>[151,151,151,151,151],</v>
          </cell>
          <cell r="K1187" t="str">
            <v>[10,10,10,10,10],</v>
          </cell>
        </row>
        <row r="1188">
          <cell r="E1188" t="e">
            <v>#VALUE!</v>
          </cell>
          <cell r="H1188" t="str">
            <v>[152,152,152,152,152],</v>
          </cell>
          <cell r="K1188" t="str">
            <v>[10,10,10,10,10],</v>
          </cell>
        </row>
        <row r="1189">
          <cell r="E1189" t="e">
            <v>#VALUE!</v>
          </cell>
          <cell r="H1189" t="str">
            <v>[153,153,153,153,153],</v>
          </cell>
          <cell r="K1189" t="str">
            <v>[10,10,10,10,10],</v>
          </cell>
        </row>
        <row r="1190">
          <cell r="E1190" t="e">
            <v>#VALUE!</v>
          </cell>
          <cell r="H1190" t="str">
            <v>[154,154,154,154,154],</v>
          </cell>
          <cell r="K1190" t="str">
            <v>[10,10,10,10,10],</v>
          </cell>
        </row>
        <row r="1191">
          <cell r="E1191" t="e">
            <v>#VALUE!</v>
          </cell>
          <cell r="H1191" t="str">
            <v>[155,155,155,155,155],</v>
          </cell>
          <cell r="K1191" t="str">
            <v>[10,10,10,10,10],</v>
          </cell>
        </row>
        <row r="1192">
          <cell r="E1192" t="e">
            <v>#VALUE!</v>
          </cell>
          <cell r="H1192" t="str">
            <v>[156,156,156,156,156],</v>
          </cell>
          <cell r="K1192" t="str">
            <v>[10,10,10,10,10],</v>
          </cell>
        </row>
        <row r="1193">
          <cell r="E1193" t="e">
            <v>#VALUE!</v>
          </cell>
          <cell r="H1193" t="str">
            <v>[157,157,157,157,157],</v>
          </cell>
          <cell r="K1193" t="str">
            <v>[10,10,10,10,10],</v>
          </cell>
        </row>
        <row r="1194">
          <cell r="E1194" t="e">
            <v>#VALUE!</v>
          </cell>
          <cell r="H1194" t="str">
            <v>[158,158,158,158,158],</v>
          </cell>
          <cell r="K1194" t="str">
            <v>[10,10,10,10,10],</v>
          </cell>
        </row>
        <row r="1195">
          <cell r="E1195" t="e">
            <v>#VALUE!</v>
          </cell>
          <cell r="H1195" t="str">
            <v>[159,159,159,159,159],</v>
          </cell>
          <cell r="K1195" t="str">
            <v>[10,10,10,10,10],</v>
          </cell>
        </row>
        <row r="1196">
          <cell r="E1196" t="e">
            <v>#VALUE!</v>
          </cell>
          <cell r="H1196" t="str">
            <v>[163,163,163,163,163],</v>
          </cell>
          <cell r="K1196" t="str">
            <v>[10,10,10,10,10],</v>
          </cell>
        </row>
        <row r="1197">
          <cell r="E1197" t="e">
            <v>#VALUE!</v>
          </cell>
          <cell r="H1197" t="str">
            <v>[164,164,164,164,164],</v>
          </cell>
          <cell r="K1197" t="str">
            <v>[10,10,10,10,10],</v>
          </cell>
        </row>
        <row r="1198">
          <cell r="E1198" t="e">
            <v>#VALUE!</v>
          </cell>
          <cell r="H1198" t="str">
            <v>[165,165,165,165,165],</v>
          </cell>
          <cell r="K1198" t="str">
            <v>[10,10,10,10,10],</v>
          </cell>
        </row>
        <row r="1199">
          <cell r="E1199" t="e">
            <v>#VALUE!</v>
          </cell>
          <cell r="H1199" t="str">
            <v>[166,166,166,166,166],</v>
          </cell>
          <cell r="K1199" t="str">
            <v>[10,10,10,10,10],</v>
          </cell>
        </row>
        <row r="1200">
          <cell r="E1200" t="e">
            <v>#VALUE!</v>
          </cell>
          <cell r="H1200" t="str">
            <v>[167,167,167,167,167],</v>
          </cell>
          <cell r="K1200" t="str">
            <v>[10,10,10,10,10],</v>
          </cell>
        </row>
        <row r="1201">
          <cell r="E1201" t="e">
            <v>#VALUE!</v>
          </cell>
          <cell r="H1201" t="str">
            <v>[168,168,168,168,168],</v>
          </cell>
          <cell r="K1201" t="str">
            <v>[10,10,10,10,10],</v>
          </cell>
        </row>
        <row r="1202">
          <cell r="E1202" t="e">
            <v>#VALUE!</v>
          </cell>
          <cell r="H1202" t="str">
            <v>[169,169,169,169,169],</v>
          </cell>
          <cell r="K1202" t="str">
            <v>[10,10,10,10,10],</v>
          </cell>
        </row>
        <row r="1203">
          <cell r="E1203" t="e">
            <v>#VALUE!</v>
          </cell>
          <cell r="H1203" t="str">
            <v>[171,171,171,171,171],</v>
          </cell>
          <cell r="K1203" t="str">
            <v>[10,10,10,10,10],</v>
          </cell>
        </row>
        <row r="1204">
          <cell r="E1204" t="e">
            <v>#VALUE!</v>
          </cell>
          <cell r="H1204" t="str">
            <v>[172,172,172,172,172],</v>
          </cell>
          <cell r="K1204" t="str">
            <v>[10,10,10,10,10],</v>
          </cell>
        </row>
        <row r="1205">
          <cell r="E1205" t="e">
            <v>#VALUE!</v>
          </cell>
          <cell r="H1205" t="str">
            <v>[178,178,178,178,178],</v>
          </cell>
          <cell r="K1205" t="str">
            <v>[10,10,10,10,10],</v>
          </cell>
        </row>
        <row r="1206">
          <cell r="E1206" t="e">
            <v>#VALUE!</v>
          </cell>
          <cell r="H1206" t="str">
            <v>[179,179,179,179,179],</v>
          </cell>
          <cell r="K1206" t="str">
            <v>[10,10,10,10,10],</v>
          </cell>
        </row>
        <row r="1207">
          <cell r="E1207" t="e">
            <v>#VALUE!</v>
          </cell>
          <cell r="H1207" t="str">
            <v>[180,180,180,180,180],</v>
          </cell>
          <cell r="K1207" t="str">
            <v>[10,10,10,10,10],</v>
          </cell>
        </row>
        <row r="1208">
          <cell r="E1208" t="e">
            <v>#VALUE!</v>
          </cell>
          <cell r="H1208" t="str">
            <v>[181,181,180,180,180],</v>
          </cell>
          <cell r="K1208" t="str">
            <v>[10,10,10,10,10],</v>
          </cell>
        </row>
        <row r="1209">
          <cell r="E1209" t="e">
            <v>#VALUE!</v>
          </cell>
          <cell r="H1209" t="str">
            <v>[180,180,181,181,181],</v>
          </cell>
          <cell r="K1209" t="str">
            <v>[10,10,10,10,10],</v>
          </cell>
        </row>
        <row r="1210">
          <cell r="E1210" t="e">
            <v>#VALUE!</v>
          </cell>
          <cell r="H1210" t="str">
            <v>[181,181,181,181,181],</v>
          </cell>
          <cell r="K1210" t="str">
            <v>[10,10,10,10,10],</v>
          </cell>
        </row>
        <row r="1211">
          <cell r="E1211" t="e">
            <v>#VALUE!</v>
          </cell>
          <cell r="H1211" t="str">
            <v>[182,182,182,182,182],</v>
          </cell>
          <cell r="K1211" t="str">
            <v>[10,10,10,10,10],</v>
          </cell>
        </row>
        <row r="1212">
          <cell r="E1212" t="e">
            <v>#VALUE!</v>
          </cell>
          <cell r="H1212" t="str">
            <v>[183,183,183,183,183],</v>
          </cell>
          <cell r="K1212" t="str">
            <v>[10,10,10,10,10],</v>
          </cell>
        </row>
        <row r="1213">
          <cell r="E1213" t="e">
            <v>#VALUE!</v>
          </cell>
          <cell r="H1213" t="str">
            <v>[184,184,184,184,184],</v>
          </cell>
          <cell r="K1213" t="str">
            <v>[10,10,10,10,10],</v>
          </cell>
        </row>
        <row r="1214">
          <cell r="E1214" t="e">
            <v>#VALUE!</v>
          </cell>
          <cell r="H1214" t="str">
            <v>[185,185,185,185,185],</v>
          </cell>
          <cell r="K1214" t="str">
            <v>[10,10,10,10,10],</v>
          </cell>
        </row>
        <row r="1215">
          <cell r="E1215" t="e">
            <v>#VALUE!</v>
          </cell>
          <cell r="H1215" t="str">
            <v>[186,186,186,186,186],</v>
          </cell>
          <cell r="K1215" t="str">
            <v>[10,10,10,10,10],</v>
          </cell>
        </row>
        <row r="1216">
          <cell r="E1216" t="e">
            <v>#VALUE!</v>
          </cell>
          <cell r="H1216" t="str">
            <v>[191,191,191,191,191],</v>
          </cell>
          <cell r="K1216" t="str">
            <v>[10,10,10,10,10],</v>
          </cell>
        </row>
        <row r="1217">
          <cell r="E1217" t="e">
            <v>#VALUE!</v>
          </cell>
          <cell r="H1217" t="str">
            <v>[192,192,192,192,192],</v>
          </cell>
          <cell r="K1217" t="str">
            <v>[10,10,10,10,10],</v>
          </cell>
        </row>
        <row r="1218">
          <cell r="E1218" t="e">
            <v>#VALUE!</v>
          </cell>
          <cell r="H1218" t="str">
            <v>[193,193,193,193,193],</v>
          </cell>
          <cell r="K1218" t="str">
            <v>[10,10,10,10,10],</v>
          </cell>
        </row>
        <row r="1219">
          <cell r="E1219" t="e">
            <v>#VALUE!</v>
          </cell>
          <cell r="H1219" t="str">
            <v>[194,194,194,194,194],</v>
          </cell>
          <cell r="K1219" t="str">
            <v>[10,10,10,10,10],</v>
          </cell>
        </row>
        <row r="1220">
          <cell r="E1220" t="e">
            <v>#VALUE!</v>
          </cell>
          <cell r="H1220" t="str">
            <v>[195,195,195,195,195],</v>
          </cell>
          <cell r="K1220" t="str">
            <v>[10,10,10,10,10],</v>
          </cell>
        </row>
        <row r="1221">
          <cell r="E1221" t="e">
            <v>#VALUE!</v>
          </cell>
          <cell r="H1221" t="str">
            <v>[196,196,196,196,196],</v>
          </cell>
          <cell r="K1221" t="str">
            <v>[10,10,10,10,10],</v>
          </cell>
        </row>
        <row r="1222">
          <cell r="E1222" t="e">
            <v>#VALUE!</v>
          </cell>
          <cell r="H1222" t="str">
            <v>[197,197,197,197,197],</v>
          </cell>
          <cell r="K1222" t="str">
            <v>[10,10,10,10,10],</v>
          </cell>
        </row>
        <row r="1223">
          <cell r="E1223" t="e">
            <v>#VALUE!</v>
          </cell>
          <cell r="H1223" t="str">
            <v>[198,198,198,198,198],</v>
          </cell>
          <cell r="K1223" t="str">
            <v>[10,10,10,10,10],</v>
          </cell>
        </row>
        <row r="1224">
          <cell r="E1224" t="e">
            <v>#VALUE!</v>
          </cell>
          <cell r="H1224" t="str">
            <v>[199,199,199,199,199],</v>
          </cell>
          <cell r="K1224" t="str">
            <v>[10,10,10,10,10],</v>
          </cell>
        </row>
        <row r="1225">
          <cell r="E1225" t="e">
            <v>#VALUE!</v>
          </cell>
          <cell r="H1225" t="str">
            <v>[201,201,200,200,200],</v>
          </cell>
          <cell r="K1225" t="str">
            <v>[10,10,10,10,10],</v>
          </cell>
        </row>
        <row r="1226">
          <cell r="E1226" t="e">
            <v>#VALUE!</v>
          </cell>
          <cell r="H1226" t="str">
            <v>[200,200,201,201,201],</v>
          </cell>
          <cell r="K1226" t="str">
            <v>[10,10,10,10,10],</v>
          </cell>
        </row>
        <row r="1227">
          <cell r="E1227" t="e">
            <v>#VALUE!</v>
          </cell>
          <cell r="H1227" t="str">
            <v>[205,205,205,205,205],</v>
          </cell>
          <cell r="K1227" t="str">
            <v>[10,10,10,10,10],</v>
          </cell>
        </row>
        <row r="1228">
          <cell r="E1228" t="e">
            <v>#VALUE!</v>
          </cell>
          <cell r="H1228" t="str">
            <v>[206,206,206,206,206],</v>
          </cell>
          <cell r="K1228" t="str">
            <v>[10,10,10,10,10],</v>
          </cell>
        </row>
        <row r="1229">
          <cell r="E1229" t="e">
            <v>#VALUE!</v>
          </cell>
          <cell r="H1229" t="str">
            <v>[207,207,207,207,207],</v>
          </cell>
          <cell r="K1229" t="str">
            <v>[10,10,10,10,10],</v>
          </cell>
        </row>
        <row r="1230">
          <cell r="E1230" t="e">
            <v>#VALUE!</v>
          </cell>
          <cell r="H1230" t="str">
            <v>[208,208,208,208,208],</v>
          </cell>
          <cell r="K1230" t="str">
            <v>[10,10,10,10,10],</v>
          </cell>
        </row>
        <row r="1231">
          <cell r="E1231" t="e">
            <v>#VALUE!</v>
          </cell>
          <cell r="H1231" t="str">
            <v>[209,209,209,209,209],</v>
          </cell>
          <cell r="K1231" t="str">
            <v>[10,10,10,10,10],</v>
          </cell>
        </row>
        <row r="1232">
          <cell r="E1232" t="e">
            <v>#VALUE!</v>
          </cell>
          <cell r="H1232" t="str">
            <v>[210,210,210,210,210],</v>
          </cell>
          <cell r="K1232" t="str">
            <v>[10,10,10,10,10],</v>
          </cell>
        </row>
        <row r="1233">
          <cell r="E1233" t="e">
            <v>#VALUE!</v>
          </cell>
          <cell r="H1233" t="str">
            <v>[211,211,211,211,211],</v>
          </cell>
          <cell r="K1233" t="str">
            <v>[10,10,10,10,10],</v>
          </cell>
        </row>
        <row r="1234">
          <cell r="E1234" t="e">
            <v>#VALUE!</v>
          </cell>
          <cell r="H1234" t="str">
            <v>[212,212,212,212,212],</v>
          </cell>
          <cell r="K1234" t="str">
            <v>[10,10,10,10,10],</v>
          </cell>
        </row>
        <row r="1235">
          <cell r="E1235" t="e">
            <v>#VALUE!</v>
          </cell>
          <cell r="H1235" t="str">
            <v>[213,213,213,213,213],</v>
          </cell>
          <cell r="K1235" t="str">
            <v>[10,10,10,10,10],</v>
          </cell>
        </row>
        <row r="1236">
          <cell r="E1236" t="e">
            <v>#VALUE!</v>
          </cell>
          <cell r="H1236" t="str">
            <v>[214,214,214,214,214],</v>
          </cell>
          <cell r="K1236" t="str">
            <v>[10,10,10,10,10],</v>
          </cell>
        </row>
        <row r="1237">
          <cell r="E1237" t="e">
            <v>#VALUE!</v>
          </cell>
          <cell r="H1237" t="str">
            <v>[215,215,215,215,215],</v>
          </cell>
          <cell r="K1237" t="str">
            <v>[10,10,10,10,10],</v>
          </cell>
        </row>
        <row r="1238">
          <cell r="E1238" t="e">
            <v>#VALUE!</v>
          </cell>
          <cell r="H1238" t="str">
            <v>[219,219,219,219,219],</v>
          </cell>
          <cell r="K1238" t="str">
            <v>[10,10,10,10,10],</v>
          </cell>
        </row>
        <row r="1239">
          <cell r="E1239" t="e">
            <v>#VALUE!</v>
          </cell>
          <cell r="H1239" t="str">
            <v>[220,220,220,220,220],</v>
          </cell>
          <cell r="K1239" t="str">
            <v>[10,10,10,10,10],</v>
          </cell>
        </row>
        <row r="1240">
          <cell r="E1240" t="e">
            <v>#VALUE!</v>
          </cell>
          <cell r="H1240" t="str">
            <v>[221,221,220,220,220],</v>
          </cell>
          <cell r="K1240" t="str">
            <v>[10,10,10,10,10],</v>
          </cell>
        </row>
        <row r="1241">
          <cell r="E1241" t="e">
            <v>#VALUE!</v>
          </cell>
          <cell r="H1241" t="str">
            <v>[220,220,221,221,221],</v>
          </cell>
          <cell r="K1241" t="str">
            <v>[10,10,10,10,10],</v>
          </cell>
        </row>
        <row r="1242">
          <cell r="E1242" t="e">
            <v>#VALUE!</v>
          </cell>
          <cell r="H1242" t="str">
            <v>[221,221,221,221,221],</v>
          </cell>
          <cell r="K1242" t="str">
            <v>[10,10,10,10,10],</v>
          </cell>
        </row>
        <row r="1243">
          <cell r="E1243" t="e">
            <v>#VALUE!</v>
          </cell>
          <cell r="H1243" t="str">
            <v>[222,222,222,222,222],</v>
          </cell>
          <cell r="K1243" t="str">
            <v>[10,10,10,10,10],</v>
          </cell>
        </row>
        <row r="1244">
          <cell r="E1244" t="e">
            <v>#VALUE!</v>
          </cell>
          <cell r="H1244" t="str">
            <v>[223,223,223,223,223],</v>
          </cell>
          <cell r="K1244" t="str">
            <v>[10,10,10,10,10],</v>
          </cell>
        </row>
        <row r="1245">
          <cell r="E1245" t="e">
            <v>#VALUE!</v>
          </cell>
          <cell r="H1245" t="str">
            <v>[224,224,224,224,224],</v>
          </cell>
          <cell r="K1245" t="str">
            <v>[10,10,10,10,10],</v>
          </cell>
        </row>
        <row r="1246">
          <cell r="E1246" t="e">
            <v>#VALUE!</v>
          </cell>
          <cell r="H1246" t="str">
            <v>[225,225,225,225,225],</v>
          </cell>
          <cell r="K1246" t="str">
            <v>[10,10,10,10,10],</v>
          </cell>
        </row>
        <row r="1247">
          <cell r="E1247" t="e">
            <v>#VALUE!</v>
          </cell>
          <cell r="H1247" t="str">
            <v>[226,226,226,226,226],</v>
          </cell>
          <cell r="K1247" t="str">
            <v>[10,10,10,10,10],</v>
          </cell>
        </row>
        <row r="1248">
          <cell r="E1248" t="e">
            <v>#VALUE!</v>
          </cell>
          <cell r="H1248" t="str">
            <v>[227,227,227,227,227],</v>
          </cell>
          <cell r="K1248" t="str">
            <v>[10,10,10,10,10],</v>
          </cell>
        </row>
        <row r="1249">
          <cell r="E1249" t="e">
            <v>#VALUE!</v>
          </cell>
          <cell r="H1249" t="str">
            <v>[235,235,235,235,235],</v>
          </cell>
          <cell r="K1249" t="str">
            <v>[10,10,10,10,10],</v>
          </cell>
        </row>
        <row r="1250">
          <cell r="E1250" t="e">
            <v>#VALUE!</v>
          </cell>
          <cell r="H1250" t="str">
            <v>[236,236,236,236,236],</v>
          </cell>
          <cell r="K1250" t="str">
            <v>[10,10,10,10,10],</v>
          </cell>
        </row>
        <row r="1251">
          <cell r="E1251" t="e">
            <v>#VALUE!</v>
          </cell>
          <cell r="H1251" t="str">
            <v>[237,237,237,237,237],</v>
          </cell>
          <cell r="K1251" t="str">
            <v>[10,10,10,10,10],</v>
          </cell>
        </row>
        <row r="1252">
          <cell r="E1252" t="e">
            <v>#VALUE!</v>
          </cell>
          <cell r="H1252" t="str">
            <v>[238,238,238,238,238],</v>
          </cell>
          <cell r="K1252" t="str">
            <v>[10,10,10,10,10],</v>
          </cell>
        </row>
        <row r="1253">
          <cell r="E1253" t="e">
            <v>#VALUE!</v>
          </cell>
          <cell r="H1253" t="str">
            <v>[239,239,239,239,239],</v>
          </cell>
          <cell r="K1253" t="str">
            <v>[10,10,10,10,10],</v>
          </cell>
        </row>
        <row r="1254">
          <cell r="E1254" t="e">
            <v>#VALUE!</v>
          </cell>
          <cell r="H1254" t="str">
            <v>[240,240,240,240,240],</v>
          </cell>
          <cell r="K1254" t="str">
            <v>[10,10,10,10,10],</v>
          </cell>
        </row>
        <row r="1255">
          <cell r="E1255" t="e">
            <v>#VALUE!</v>
          </cell>
          <cell r="H1255" t="str">
            <v>[250,250,240,240,240],</v>
          </cell>
          <cell r="K1255" t="str">
            <v>[10,10,10,10,10],</v>
          </cell>
        </row>
        <row r="1256">
          <cell r="E1256" t="e">
            <v>#VALUE!</v>
          </cell>
          <cell r="H1256" t="str">
            <v>[250,250,250,250,250],</v>
          </cell>
          <cell r="K1256" t="str">
            <v>[10,10,10,10,10],</v>
          </cell>
        </row>
        <row r="1257">
          <cell r="E1257" t="e">
            <v>#VALUE!</v>
          </cell>
          <cell r="H1257" t="str">
            <v>[260,260,260,260,260],</v>
          </cell>
          <cell r="K1257" t="str">
            <v>[10,10,10,10,10],</v>
          </cell>
        </row>
        <row r="1258">
          <cell r="E1258" t="e">
            <v>#VALUE!</v>
          </cell>
          <cell r="H1258" t="str">
            <v>[270,270,270,270,270],</v>
          </cell>
          <cell r="K1258" t="str">
            <v>[10,10,10,10,10],</v>
          </cell>
        </row>
        <row r="1259">
          <cell r="E1259" t="e">
            <v>#VALUE!</v>
          </cell>
          <cell r="H1259" t="str">
            <v>[280,280,280,280,280],</v>
          </cell>
          <cell r="K1259" t="str">
            <v>[10,10,10,10,10],</v>
          </cell>
        </row>
        <row r="1260">
          <cell r="E1260" t="e">
            <v>#VALUE!</v>
          </cell>
          <cell r="H1260" t="str">
            <v>[290,290,290,290,290],</v>
          </cell>
          <cell r="K1260" t="str">
            <v>[10,10,10,10,10],</v>
          </cell>
        </row>
        <row r="1261">
          <cell r="E1261" t="e">
            <v>#VALUE!</v>
          </cell>
          <cell r="H1261" t="str">
            <v>[300,300,300,300,300],</v>
          </cell>
          <cell r="K1261" t="str">
            <v>[10,10,10,10,10],</v>
          </cell>
        </row>
        <row r="1262">
          <cell r="E1262" t="e">
            <v>#VALUE!</v>
          </cell>
          <cell r="H1262" t="str">
            <v>[310,310,310,310,310],</v>
          </cell>
          <cell r="K1262" t="str">
            <v>[10,10,10,10,10],</v>
          </cell>
        </row>
        <row r="1263">
          <cell r="E1263" t="e">
            <v>#VALUE!</v>
          </cell>
          <cell r="H1263" t="str">
            <v>[320,320,320,320,320],</v>
          </cell>
          <cell r="K1263" t="str">
            <v>[10,10,10,10,10],</v>
          </cell>
        </row>
        <row r="1264">
          <cell r="E1264" t="e">
            <v>#VALUE!</v>
          </cell>
          <cell r="H1264" t="str">
            <v>[330,330,330,330,330],</v>
          </cell>
          <cell r="K1264" t="str">
            <v>[10,10,10,10,10],</v>
          </cell>
        </row>
        <row r="1265">
          <cell r="E1265" t="e">
            <v>#VALUE!</v>
          </cell>
          <cell r="H1265" t="str">
            <v>[340,340,340,340,340],</v>
          </cell>
          <cell r="K1265" t="str">
            <v>[10,10,10,10,10],</v>
          </cell>
        </row>
        <row r="1266">
          <cell r="E1266" t="e">
            <v>#VALUE!</v>
          </cell>
          <cell r="H1266" t="str">
            <v>[350,350,350,350,350],</v>
          </cell>
          <cell r="K1266" t="str">
            <v>[10,10,10,10,10],</v>
          </cell>
        </row>
        <row r="1267">
          <cell r="E1267" t="e">
            <v>#VALUE!</v>
          </cell>
          <cell r="H1267" t="str">
            <v>[360,360,360,360,360],</v>
          </cell>
          <cell r="K1267" t="str">
            <v>[10,10,10,10,10],</v>
          </cell>
        </row>
        <row r="1268">
          <cell r="E1268" t="e">
            <v>#VALUE!</v>
          </cell>
          <cell r="H1268" t="str">
            <v>[370,370,370,370,370],</v>
          </cell>
          <cell r="K1268" t="str">
            <v>[10,10,10,10,10],</v>
          </cell>
        </row>
        <row r="1269">
          <cell r="E1269" t="e">
            <v>#VALUE!</v>
          </cell>
          <cell r="H1269" t="str">
            <v>[380,380,380,380,380],</v>
          </cell>
          <cell r="K1269" t="str">
            <v>[10,10,10,10,10],</v>
          </cell>
        </row>
        <row r="1270">
          <cell r="E1270" t="e">
            <v>#VALUE!</v>
          </cell>
          <cell r="H1270" t="str">
            <v>[390,390,390,390,390],</v>
          </cell>
          <cell r="K1270" t="str">
            <v>[10,10,10,10,10],</v>
          </cell>
        </row>
        <row r="1271">
          <cell r="E1271" t="e">
            <v>#VALUE!</v>
          </cell>
          <cell r="H1271" t="str">
            <v>[400,400,400,400,400],</v>
          </cell>
          <cell r="K1271" t="str">
            <v>[10,10,10,10,10],</v>
          </cell>
        </row>
        <row r="1272">
          <cell r="E1272" t="e">
            <v>#VALUE!</v>
          </cell>
          <cell r="H1272" t="str">
            <v>[410,410,410,410,410],</v>
          </cell>
          <cell r="K1272" t="str">
            <v>[10,10,10,10,10],</v>
          </cell>
        </row>
        <row r="1273">
          <cell r="E1273" t="e">
            <v>#VALUE!</v>
          </cell>
          <cell r="H1273" t="str">
            <v>[420,420,420,420,420],</v>
          </cell>
          <cell r="K1273" t="str">
            <v>[10,10,10,10,10],</v>
          </cell>
        </row>
        <row r="1274">
          <cell r="E1274" t="e">
            <v>#VALUE!</v>
          </cell>
          <cell r="H1274" t="str">
            <v>[440,440,440,440,440],</v>
          </cell>
          <cell r="K1274" t="str">
            <v>[10,10,10,10,10],</v>
          </cell>
        </row>
        <row r="1275">
          <cell r="E1275" t="e">
            <v>#VALUE!</v>
          </cell>
          <cell r="H1275" t="str">
            <v>[500,500,500,500,500],</v>
          </cell>
          <cell r="K1275" t="str">
            <v>[11,11,10,11,10],</v>
          </cell>
        </row>
        <row r="1276">
          <cell r="E1276" t="e">
            <v>#VALUE!</v>
          </cell>
          <cell r="H1276" t="str">
            <v>[510,510,510,510,510],</v>
          </cell>
          <cell r="K1276" t="str">
            <v>[11,11,10,11,10],</v>
          </cell>
        </row>
        <row r="1277">
          <cell r="E1277" t="e">
            <v>#VALUE!</v>
          </cell>
          <cell r="H1277" t="str">
            <v>[520,520,520,520,520],</v>
          </cell>
          <cell r="K1277" t="str">
            <v>[11,11,10,11,11],</v>
          </cell>
        </row>
        <row r="1278">
          <cell r="E1278" t="e">
            <v>#VALUE!</v>
          </cell>
          <cell r="H1278" t="str">
            <v>[530,530,530,530,530],</v>
          </cell>
          <cell r="K1278" t="str">
            <v>[11,11,10,11,11],</v>
          </cell>
        </row>
        <row r="1279">
          <cell r="E1279" t="e">
            <v>#VALUE!</v>
          </cell>
          <cell r="H1279" t="str">
            <v>[540,540,540,540,540],</v>
          </cell>
          <cell r="K1279" t="str">
            <v>[11,11,11,11,11],</v>
          </cell>
        </row>
        <row r="1280">
          <cell r="E1280" t="e">
            <v>#VALUE!</v>
          </cell>
          <cell r="H1280" t="str">
            <v>[550,550,550,550,550],</v>
          </cell>
          <cell r="K1280" t="str">
            <v>[11,11,11,11,11],</v>
          </cell>
        </row>
        <row r="1281">
          <cell r="E1281" t="e">
            <v>#VALUE!</v>
          </cell>
          <cell r="H1281" t="str">
            <v>[560,560,560,560,560],</v>
          </cell>
          <cell r="K1281" t="str">
            <v>[11,11,11,11,11],</v>
          </cell>
        </row>
        <row r="1282">
          <cell r="E1282" t="e">
            <v>#VALUE!</v>
          </cell>
          <cell r="H1282" t="str">
            <v>[570,570,570,570,570],</v>
          </cell>
          <cell r="K1282" t="str">
            <v>[11,11,11,11,11],</v>
          </cell>
        </row>
        <row r="1283">
          <cell r="E1283" t="e">
            <v>#VALUE!</v>
          </cell>
          <cell r="H1283" t="str">
            <v>[580,580,580,580,580],</v>
          </cell>
          <cell r="K1283" t="str">
            <v>[11,11,11,11,11],</v>
          </cell>
        </row>
        <row r="1284">
          <cell r="E1284" t="e">
            <v>#VALUE!</v>
          </cell>
          <cell r="H1284" t="str">
            <v>[590,590,590,590,590],</v>
          </cell>
          <cell r="K1284" t="str">
            <v>[11,11,11,11,11],</v>
          </cell>
        </row>
        <row r="1285">
          <cell r="E1285" t="e">
            <v>#VALUE!</v>
          </cell>
          <cell r="H1285" t="str">
            <v>[600,600,600,600,600],</v>
          </cell>
          <cell r="K1285" t="str">
            <v>[11,11,11,11,11],</v>
          </cell>
        </row>
        <row r="1286">
          <cell r="E1286" t="e">
            <v>#VALUE!</v>
          </cell>
          <cell r="H1286" t="str">
            <v>[610,610,610,610,610],</v>
          </cell>
          <cell r="K1286" t="str">
            <v>[11,11,11,11,11],</v>
          </cell>
        </row>
        <row r="1287">
          <cell r="E1287" t="e">
            <v>#VALUE!</v>
          </cell>
          <cell r="H1287" t="str">
            <v>[620,620,620,620,620],</v>
          </cell>
          <cell r="K1287" t="str">
            <v>[11,11,11,11,11],</v>
          </cell>
        </row>
        <row r="1288">
          <cell r="E1288" t="e">
            <v>#VALUE!</v>
          </cell>
          <cell r="H1288" t="str">
            <v>[630,630,630,630,630],</v>
          </cell>
          <cell r="K1288" t="str">
            <v>[11,11,11,11,11],</v>
          </cell>
        </row>
        <row r="1289">
          <cell r="E1289" t="e">
            <v>#VALUE!</v>
          </cell>
          <cell r="H1289" t="str">
            <v>[640,640,640,640,640],</v>
          </cell>
          <cell r="K1289" t="str">
            <v>[11,11,11,11,11],</v>
          </cell>
        </row>
        <row r="1290">
          <cell r="E1290" t="e">
            <v>#VALUE!</v>
          </cell>
          <cell r="H1290" t="str">
            <v>[650,650,650,650,650],</v>
          </cell>
          <cell r="K1290" t="str">
            <v>[11,11,11,11,11],</v>
          </cell>
        </row>
        <row r="1291">
          <cell r="E1291" t="e">
            <v>#VALUE!</v>
          </cell>
          <cell r="H1291" t="str">
            <v>[660,660,660,660,660],</v>
          </cell>
          <cell r="K1291" t="str">
            <v>[11,11,11,11,11],</v>
          </cell>
        </row>
        <row r="1292">
          <cell r="E1292" t="e">
            <v>#VALUE!</v>
          </cell>
          <cell r="H1292" t="str">
            <v>[670,670,670,670,670],</v>
          </cell>
          <cell r="K1292" t="str">
            <v>[11,11,11,11,11],</v>
          </cell>
        </row>
        <row r="1293">
          <cell r="E1293" t="e">
            <v>#VALUE!</v>
          </cell>
          <cell r="H1293" t="str">
            <v>[680,680,680,680,680],</v>
          </cell>
          <cell r="K1293" t="str">
            <v>[11,11,11,11,11],</v>
          </cell>
        </row>
        <row r="1294">
          <cell r="E1294" t="e">
            <v>#VALUE!</v>
          </cell>
          <cell r="H1294" t="str">
            <v>[690,690,690,690,690],</v>
          </cell>
          <cell r="K1294" t="str">
            <v>[11,11,11,11,11],</v>
          </cell>
        </row>
        <row r="1295">
          <cell r="E1295" t="e">
            <v>#VALUE!</v>
          </cell>
          <cell r="H1295" t="str">
            <v>[700,700,700,700,700],</v>
          </cell>
          <cell r="K1295" t="str">
            <v>[11,11,11,11,11],</v>
          </cell>
        </row>
        <row r="1296">
          <cell r="E1296" t="e">
            <v>#VALUE!</v>
          </cell>
          <cell r="H1296" t="str">
            <v>[710,710,710,710,710],</v>
          </cell>
          <cell r="K1296" t="str">
            <v>[11,11,11,11,11],</v>
          </cell>
        </row>
        <row r="1297">
          <cell r="E1297" t="e">
            <v>#VALUE!</v>
          </cell>
          <cell r="H1297" t="str">
            <v>[720,720,720,720,720],</v>
          </cell>
          <cell r="K1297" t="str">
            <v>[11,11,11,11,11],</v>
          </cell>
        </row>
        <row r="1298">
          <cell r="E1298" t="e">
            <v>#VALUE!</v>
          </cell>
          <cell r="H1298" t="str">
            <v>[730,730,730,730,730],</v>
          </cell>
          <cell r="K1298" t="str">
            <v>[11,11,11,11,11],</v>
          </cell>
        </row>
        <row r="1299">
          <cell r="E1299" t="e">
            <v>#VALUE!</v>
          </cell>
          <cell r="H1299" t="str">
            <v>[740,740,740,740,740],</v>
          </cell>
          <cell r="K1299" t="str">
            <v>[11,11,11,11,11],</v>
          </cell>
        </row>
        <row r="1300">
          <cell r="E1300" t="e">
            <v>#VALUE!</v>
          </cell>
          <cell r="H1300" t="str">
            <v>[820,820,820,820,820],</v>
          </cell>
          <cell r="K1300" t="str">
            <v>[11,11,11,11,11],</v>
          </cell>
        </row>
        <row r="1301">
          <cell r="E1301" t="e">
            <v>#VALUE!</v>
          </cell>
          <cell r="H1301" t="str">
            <v>[830,830,830,830,830],</v>
          </cell>
          <cell r="K1301" t="str">
            <v>[11,11,11,11,11],</v>
          </cell>
        </row>
        <row r="1302">
          <cell r="E1302" t="e">
            <v>#VALUE!</v>
          </cell>
          <cell r="H1302" t="str">
            <v>[840,840,840,840,840],</v>
          </cell>
          <cell r="K1302" t="str">
            <v>[11,11,11,11,11],</v>
          </cell>
        </row>
        <row r="1303">
          <cell r="E1303" t="e">
            <v>#VALUE!</v>
          </cell>
          <cell r="H1303" t="str">
            <v>[850,850,850,850,850],</v>
          </cell>
          <cell r="K1303" t="str">
            <v>[11,11,11,11,11],</v>
          </cell>
        </row>
        <row r="1304">
          <cell r="E1304" t="e">
            <v>#VALUE!</v>
          </cell>
          <cell r="H1304" t="str">
            <v>[860,860,860,860,860],</v>
          </cell>
          <cell r="K1304" t="str">
            <v>[11,12,11,11,11],</v>
          </cell>
        </row>
        <row r="1305">
          <cell r="E1305" t="e">
            <v>#VALUE!</v>
          </cell>
          <cell r="H1305" t="str">
            <v>[870,870,870,870,870],</v>
          </cell>
          <cell r="K1305" t="str">
            <v>[11,12,11,11,11],</v>
          </cell>
        </row>
        <row r="1306">
          <cell r="E1306" t="e">
            <v>#VALUE!</v>
          </cell>
          <cell r="H1306" t="str">
            <v>[880,880,880,880,880],</v>
          </cell>
          <cell r="K1306" t="str">
            <v>[11,12,11,12,11],</v>
          </cell>
        </row>
        <row r="1307">
          <cell r="E1307" t="e">
            <v>#VALUE!</v>
          </cell>
          <cell r="H1307" t="str">
            <v>[890,890,890,890,890],</v>
          </cell>
          <cell r="K1307" t="str">
            <v>[11,12,11,12,11],</v>
          </cell>
        </row>
        <row r="1308">
          <cell r="E1308" t="e">
            <v>#VALUE!</v>
          </cell>
          <cell r="H1308" t="str">
            <v>[900,900,900,900,900],</v>
          </cell>
          <cell r="K1308" t="str">
            <v>[12,12,11,12,11],</v>
          </cell>
        </row>
        <row r="1309">
          <cell r="E1309" t="e">
            <v>#VALUE!</v>
          </cell>
          <cell r="H1309" t="str">
            <v>[910,910,910,910,910],</v>
          </cell>
          <cell r="K1309" t="str">
            <v>[12,12,11,12,11],</v>
          </cell>
        </row>
        <row r="1310">
          <cell r="E1310" t="e">
            <v>#VALUE!</v>
          </cell>
          <cell r="H1310" t="str">
            <v>[920,920,920,920,920],</v>
          </cell>
          <cell r="K1310" t="str">
            <v>[12,12,11,12,12],</v>
          </cell>
        </row>
        <row r="1311">
          <cell r="E1311" t="e">
            <v>#VALUE!</v>
          </cell>
          <cell r="H1311" t="str">
            <v>[930,930,930,930,930],</v>
          </cell>
          <cell r="K1311" t="str">
            <v>[12,12,11,12,12],</v>
          </cell>
        </row>
        <row r="1312">
          <cell r="E1312" t="e">
            <v>#VALUE!</v>
          </cell>
          <cell r="H1312" t="str">
            <v>[940,940,940,940,940],</v>
          </cell>
          <cell r="K1312" t="str">
            <v>[12,12,12,12,12],</v>
          </cell>
        </row>
        <row r="1313">
          <cell r="E1313" t="e">
            <v>#VALUE!</v>
          </cell>
          <cell r="H1313" t="str">
            <v>[950,950,950,950,950],</v>
          </cell>
          <cell r="K1313" t="str">
            <v>[12,12,12,12,12],</v>
          </cell>
        </row>
        <row r="1314">
          <cell r="E1314" t="e">
            <v>#VALUE!</v>
          </cell>
          <cell r="H1314" t="str">
            <v>[960,960,960,960,960],</v>
          </cell>
          <cell r="K1314" t="str">
            <v>[12,12,12,12,12],</v>
          </cell>
        </row>
        <row r="1315">
          <cell r="E1315" t="e">
            <v>#VALUE!</v>
          </cell>
          <cell r="H1315" t="str">
            <v>[970,970,970,970,970],</v>
          </cell>
          <cell r="K1315" t="str">
            <v>[12,12,12,12,12],</v>
          </cell>
        </row>
        <row r="1316">
          <cell r="E1316" t="e">
            <v>#VALUE!</v>
          </cell>
          <cell r="H1316" t="str">
            <v>[980,980,980,980,980],</v>
          </cell>
          <cell r="K1316" t="str">
            <v>[12,12,12,12,12],</v>
          </cell>
        </row>
        <row r="1317">
          <cell r="E1317" t="e">
            <v>#VALUE!</v>
          </cell>
          <cell r="H1317" t="str">
            <v>[990,990,990,990,990],</v>
          </cell>
          <cell r="K1317" t="str">
            <v>[12,12,12,12,12],</v>
          </cell>
        </row>
        <row r="1318">
          <cell r="E1318" t="e">
            <v>#VALUE!</v>
          </cell>
          <cell r="H1318" t="str">
            <v>[1000,1000,1000,1000,1000],</v>
          </cell>
          <cell r="K1318" t="str">
            <v>[12,12,12,12,12],</v>
          </cell>
        </row>
        <row r="1319">
          <cell r="E1319" t="e">
            <v>#VALUE!</v>
          </cell>
          <cell r="H1319" t="str">
            <v>[1010,1010,1010,1010,1010],</v>
          </cell>
          <cell r="K1319" t="str">
            <v>[12,12,12,12,12],</v>
          </cell>
        </row>
        <row r="1320">
          <cell r="E1320" t="e">
            <v>#VALUE!</v>
          </cell>
          <cell r="H1320" t="str">
            <v>[1020,1020,1020,1020,1020],</v>
          </cell>
          <cell r="K1320" t="str">
            <v>[12,12,12,12,12],</v>
          </cell>
        </row>
        <row r="1321">
          <cell r="E1321" t="e">
            <v>#VALUE!</v>
          </cell>
          <cell r="H1321" t="str">
            <v>[1030,1030,1030,1030,1030],</v>
          </cell>
          <cell r="K1321" t="str">
            <v>[12,12,12,12,12],</v>
          </cell>
        </row>
        <row r="1322">
          <cell r="E1322" t="e">
            <v>#VALUE!</v>
          </cell>
          <cell r="H1322" t="str">
            <v>[1040,1040,1040,1040,1040],</v>
          </cell>
          <cell r="K1322" t="str">
            <v>[12,12,12,12,12],</v>
          </cell>
        </row>
        <row r="1323">
          <cell r="E1323" t="e">
            <v>#VALUE!</v>
          </cell>
          <cell r="H1323" t="str">
            <v>[1050,1050,1050,1050,1050],</v>
          </cell>
          <cell r="K1323" t="str">
            <v>[12,12,12,12,12],</v>
          </cell>
        </row>
        <row r="1324">
          <cell r="E1324" t="e">
            <v>#VALUE!</v>
          </cell>
          <cell r="H1324" t="str">
            <v>[1060,1060,1060,1060,1060],</v>
          </cell>
          <cell r="K1324" t="str">
            <v>[12,12,12,12,12],</v>
          </cell>
        </row>
        <row r="1325">
          <cell r="E1325" t="e">
            <v>#VALUE!</v>
          </cell>
          <cell r="H1325" t="str">
            <v>[1140,1140,1140,1140,1140],</v>
          </cell>
          <cell r="K1325" t="str">
            <v>[12,12,12,12,12],</v>
          </cell>
        </row>
        <row r="1326">
          <cell r="E1326" t="e">
            <v>#VALUE!</v>
          </cell>
          <cell r="H1326" t="str">
            <v>[1150,1150,1150,1150,1150],</v>
          </cell>
          <cell r="K1326" t="str">
            <v>[12,12,12,12,12],</v>
          </cell>
        </row>
        <row r="1327">
          <cell r="E1327" t="e">
            <v>#VALUE!</v>
          </cell>
          <cell r="H1327" t="str">
            <v>[1160,1160,1160,1160,1160],</v>
          </cell>
          <cell r="K1327" t="str">
            <v>[12,12,12,12,12],</v>
          </cell>
        </row>
        <row r="1328">
          <cell r="E1328" t="e">
            <v>#VALUE!</v>
          </cell>
          <cell r="H1328" t="str">
            <v>[1180,1180,1180,1180,1180],</v>
          </cell>
          <cell r="K1328" t="str">
            <v>[12,12,12,12,12],</v>
          </cell>
        </row>
        <row r="1329">
          <cell r="E1329" t="e">
            <v>#VALUE!</v>
          </cell>
          <cell r="H1329" t="str">
            <v>[1190,1190,1190,1190,1190],</v>
          </cell>
          <cell r="K1329" t="str">
            <v>[12,12,12,12,12],</v>
          </cell>
        </row>
        <row r="1330">
          <cell r="E1330" t="e">
            <v>#VALUE!</v>
          </cell>
          <cell r="H1330" t="str">
            <v>[1200,1200,1200,1200,1200],</v>
          </cell>
          <cell r="K1330" t="str">
            <v>[12,12,12,12,12],</v>
          </cell>
        </row>
        <row r="1331">
          <cell r="E1331" t="e">
            <v>#VALUE!</v>
          </cell>
          <cell r="H1331" t="str">
            <v>[1210,1210,1210,1210,1210],</v>
          </cell>
          <cell r="K1331" t="str">
            <v>[12,12,12,12,12],</v>
          </cell>
        </row>
        <row r="1332">
          <cell r="E1332" t="e">
            <v>#VALUE!</v>
          </cell>
          <cell r="H1332" t="str">
            <v>[1220,1220,1220,1220,1220],</v>
          </cell>
          <cell r="K1332" t="str">
            <v>[12,12,12,12,12],</v>
          </cell>
        </row>
        <row r="1333">
          <cell r="E1333" t="e">
            <v>#VALUE!</v>
          </cell>
          <cell r="H1333" t="str">
            <v>[1230,1230,1230,1230,1230],</v>
          </cell>
          <cell r="K1333" t="str">
            <v>[12,12,12,12,12],</v>
          </cell>
        </row>
        <row r="1334">
          <cell r="E1334" t="e">
            <v>#VALUE!</v>
          </cell>
          <cell r="H1334" t="str">
            <v>[1240,1240,1240,1240,1240],</v>
          </cell>
          <cell r="K1334" t="str">
            <v>[12,12,12,12,12],</v>
          </cell>
        </row>
        <row r="1335">
          <cell r="E1335" t="e">
            <v>#VALUE!</v>
          </cell>
          <cell r="H1335" t="str">
            <v>[1250,1250,1250,1250,1250],</v>
          </cell>
          <cell r="K1335" t="str">
            <v>[12,12,12,12,12],</v>
          </cell>
        </row>
        <row r="1336">
          <cell r="E1336" t="e">
            <v>#VALUE!</v>
          </cell>
          <cell r="H1336" t="str">
            <v>[1260,1260,1260,1260,1260],</v>
          </cell>
          <cell r="K1336" t="str">
            <v>[12,12,12,12,12],</v>
          </cell>
        </row>
        <row r="1337">
          <cell r="E1337" t="e">
            <v>#VALUE!</v>
          </cell>
          <cell r="H1337" t="str">
            <v>[1270,1270,1270,1270,1270],</v>
          </cell>
          <cell r="K1337" t="str">
            <v>[12,12,12,12,12],</v>
          </cell>
        </row>
        <row r="1338">
          <cell r="E1338" t="e">
            <v>#VALUE!</v>
          </cell>
          <cell r="H1338" t="str">
            <v>[1280,1280,1280,1280,1280],</v>
          </cell>
          <cell r="K1338" t="str">
            <v>[12,12,12,12,12],</v>
          </cell>
        </row>
        <row r="1339">
          <cell r="E1339" t="e">
            <v>#VALUE!</v>
          </cell>
          <cell r="H1339" t="str">
            <v>[1290,1290,1290,1290,1290],</v>
          </cell>
          <cell r="K1339" t="str">
            <v>[12,12,12,12,12],</v>
          </cell>
        </row>
        <row r="1340">
          <cell r="E1340" t="e">
            <v>#VALUE!</v>
          </cell>
          <cell r="H1340" t="str">
            <v>[1300,1300,1300,1300,1300],</v>
          </cell>
          <cell r="K1340" t="str">
            <v>[12,12,12,12,12],</v>
          </cell>
        </row>
        <row r="1341">
          <cell r="E1341" t="e">
            <v>#VALUE!</v>
          </cell>
          <cell r="H1341" t="str">
            <v>[1310,1310,1310,1310,1310],</v>
          </cell>
          <cell r="K1341" t="str">
            <v>[12,12,12,12,12],</v>
          </cell>
        </row>
        <row r="1342">
          <cell r="E1342" t="e">
            <v>#VALUE!</v>
          </cell>
          <cell r="H1342" t="str">
            <v>[1320,1320,1320,1320,1320],</v>
          </cell>
          <cell r="K1342" t="str">
            <v>[12,12,12,12,12],</v>
          </cell>
        </row>
        <row r="1343">
          <cell r="E1343" t="e">
            <v>#VALUE!</v>
          </cell>
          <cell r="H1343" t="str">
            <v>[1330,1330,1330,1330,1330],</v>
          </cell>
          <cell r="K1343" t="str">
            <v>[12,12,12,12,12],</v>
          </cell>
        </row>
        <row r="1344">
          <cell r="E1344" t="e">
            <v>#VALUE!</v>
          </cell>
          <cell r="H1344" t="str">
            <v>[1340,1340,1340,1340,1340],</v>
          </cell>
          <cell r="K1344" t="str">
            <v>[12,12,12,12,12],</v>
          </cell>
        </row>
        <row r="1345">
          <cell r="E1345" t="e">
            <v>#VALUE!</v>
          </cell>
          <cell r="H1345" t="str">
            <v>[1350,1350,1350,1350,1350],</v>
          </cell>
          <cell r="K1345" t="str">
            <v>[12,12,12,12,12],</v>
          </cell>
        </row>
        <row r="1346">
          <cell r="E1346" t="e">
            <v>#VALUE!</v>
          </cell>
          <cell r="H1346" t="str">
            <v>[1360,1360,1360,1360,1360],</v>
          </cell>
          <cell r="K1346" t="str">
            <v>[12,13,12,12,12],</v>
          </cell>
        </row>
        <row r="1347">
          <cell r="E1347" t="e">
            <v>#VALUE!</v>
          </cell>
          <cell r="H1347" t="str">
            <v>[1370,1370,1370,1370,1370],</v>
          </cell>
          <cell r="K1347" t="str">
            <v>[12,13,12,12,12],</v>
          </cell>
        </row>
        <row r="1348">
          <cell r="E1348" t="e">
            <v>#VALUE!</v>
          </cell>
          <cell r="H1348" t="str">
            <v>[1380,1380,1380,1380,1380],</v>
          </cell>
          <cell r="K1348" t="str">
            <v>[12,13,12,13,12],</v>
          </cell>
        </row>
        <row r="1349">
          <cell r="E1349" t="e">
            <v>#VALUE!</v>
          </cell>
          <cell r="H1349" t="str">
            <v>[1450,1450,1450,1450,1450],</v>
          </cell>
          <cell r="K1349" t="str">
            <v>[13,13,13,13,13],</v>
          </cell>
        </row>
        <row r="1350">
          <cell r="E1350" t="e">
            <v>#VALUE!</v>
          </cell>
          <cell r="H1350" t="str">
            <v>[1460,1460,1460,1460,1460],</v>
          </cell>
          <cell r="K1350" t="str">
            <v>[13,13,13,13,13],</v>
          </cell>
        </row>
        <row r="1351">
          <cell r="E1351" t="e">
            <v>#VALUE!</v>
          </cell>
          <cell r="H1351" t="str">
            <v>[1470,1470,1470,1470,1470],</v>
          </cell>
          <cell r="K1351" t="str">
            <v>[13,13,13,13,13],</v>
          </cell>
        </row>
        <row r="1352">
          <cell r="E1352" t="e">
            <v>#VALUE!</v>
          </cell>
          <cell r="H1352" t="str">
            <v>[1480,1480,1480,1480,1480],</v>
          </cell>
          <cell r="K1352" t="str">
            <v>[13,13,13,13,13],</v>
          </cell>
        </row>
        <row r="1353">
          <cell r="E1353" t="e">
            <v>#VALUE!</v>
          </cell>
          <cell r="H1353" t="str">
            <v>[1490,1490,1490,1490,1490],</v>
          </cell>
          <cell r="K1353" t="str">
            <v>[13,13,13,13,13],</v>
          </cell>
        </row>
        <row r="1354">
          <cell r="E1354" t="e">
            <v>#VALUE!</v>
          </cell>
          <cell r="H1354" t="str">
            <v>[1500,1500,1500,1500,1500],</v>
          </cell>
          <cell r="K1354" t="str">
            <v>[13,13,13,13,13],</v>
          </cell>
        </row>
        <row r="1355">
          <cell r="E1355" t="e">
            <v>#VALUE!</v>
          </cell>
          <cell r="H1355" t="str">
            <v>[1510,1510,1510,1510,1510],</v>
          </cell>
          <cell r="K1355" t="str">
            <v>[13,13,13,13,13],</v>
          </cell>
        </row>
        <row r="1356">
          <cell r="E1356" t="e">
            <v>#VALUE!</v>
          </cell>
          <cell r="H1356" t="str">
            <v>[1520,1520,1520,1520,1520],</v>
          </cell>
          <cell r="K1356" t="str">
            <v>[13,13,13,13,13],</v>
          </cell>
        </row>
        <row r="1357">
          <cell r="E1357" t="e">
            <v>#VALUE!</v>
          </cell>
          <cell r="H1357" t="str">
            <v>[1530,1530,1530,1530,1530],</v>
          </cell>
          <cell r="K1357" t="str">
            <v>[13,13,13,13,13],</v>
          </cell>
        </row>
        <row r="1358">
          <cell r="E1358" t="e">
            <v>#VALUE!</v>
          </cell>
          <cell r="H1358" t="str">
            <v>[1540,1540,1540,1540,1540],</v>
          </cell>
          <cell r="K1358" t="str">
            <v>[13,13,13,13,13],</v>
          </cell>
        </row>
        <row r="1359">
          <cell r="E1359" t="e">
            <v>#VALUE!</v>
          </cell>
          <cell r="H1359" t="str">
            <v>[1550,1550,1550,1550,1550],</v>
          </cell>
          <cell r="K1359" t="str">
            <v>[13,13,13,13,13],</v>
          </cell>
        </row>
        <row r="1360">
          <cell r="E1360" t="e">
            <v>#VALUE!</v>
          </cell>
          <cell r="H1360" t="str">
            <v>[1560,1560,1560,1560,1560],</v>
          </cell>
          <cell r="K1360" t="str">
            <v>[13,13,13,13,13],</v>
          </cell>
        </row>
        <row r="1361">
          <cell r="E1361" t="e">
            <v>#VALUE!</v>
          </cell>
          <cell r="H1361" t="str">
            <v>[1570,1570,1570,1570,1570],</v>
          </cell>
          <cell r="K1361" t="str">
            <v>[13,13,13,13,13],</v>
          </cell>
        </row>
        <row r="1362">
          <cell r="E1362" t="e">
            <v>#VALUE!</v>
          </cell>
          <cell r="H1362" t="str">
            <v>[1580,1580,1580,1580,1580],</v>
          </cell>
          <cell r="K1362" t="str">
            <v>[13,13,13,13,13],</v>
          </cell>
        </row>
        <row r="1363">
          <cell r="E1363" t="e">
            <v>#VALUE!</v>
          </cell>
          <cell r="H1363" t="str">
            <v>[1590,1590,1590,1590,1590],</v>
          </cell>
          <cell r="K1363" t="str">
            <v>[13,13,13,13,13],</v>
          </cell>
        </row>
        <row r="1364">
          <cell r="E1364" t="e">
            <v>#VALUE!</v>
          </cell>
          <cell r="H1364" t="str">
            <v>[1600,1600,1600,1600,1600],</v>
          </cell>
          <cell r="K1364" t="str">
            <v>[13,13,13,13,13],</v>
          </cell>
        </row>
        <row r="1365">
          <cell r="E1365" t="e">
            <v>#VALUE!</v>
          </cell>
          <cell r="H1365" t="str">
            <v>[1610,1610,1610,1610,1610],</v>
          </cell>
          <cell r="K1365" t="str">
            <v>[13,13,13,13,13],</v>
          </cell>
        </row>
        <row r="1366">
          <cell r="E1366" t="e">
            <v>#VALUE!</v>
          </cell>
          <cell r="H1366" t="str">
            <v>[1620,1620,1620,1620,1620],</v>
          </cell>
          <cell r="K1366" t="str">
            <v>[13,13,13,13,13],</v>
          </cell>
        </row>
        <row r="1367">
          <cell r="E1367" t="e">
            <v>#VALUE!</v>
          </cell>
          <cell r="H1367" t="str">
            <v>[1630,1630,1630,1630,1630],</v>
          </cell>
          <cell r="K1367" t="str">
            <v>[13,13,13,13,13],</v>
          </cell>
        </row>
        <row r="1368">
          <cell r="E1368" t="e">
            <v>#VALUE!</v>
          </cell>
          <cell r="H1368" t="str">
            <v>[1640,1640,1640,1640,1640],</v>
          </cell>
          <cell r="K1368" t="str">
            <v>[13,13,13,13,13],</v>
          </cell>
        </row>
        <row r="1369">
          <cell r="E1369" t="e">
            <v>#VALUE!</v>
          </cell>
          <cell r="H1369" t="str">
            <v>[1650,1650,1650,1650,1650],</v>
          </cell>
          <cell r="K1369" t="str">
            <v>[13,13,13,13,13],</v>
          </cell>
        </row>
        <row r="1370">
          <cell r="E1370" t="e">
            <v>#VALUE!</v>
          </cell>
          <cell r="H1370" t="str">
            <v>[1660,1660,1660,1660,1660],</v>
          </cell>
          <cell r="K1370" t="str">
            <v>[13,13,13,13,13],</v>
          </cell>
        </row>
        <row r="1371">
          <cell r="E1371" t="e">
            <v>#VALUE!</v>
          </cell>
          <cell r="H1371" t="str">
            <v>[1670,1670,1670,1670,1670],</v>
          </cell>
          <cell r="K1371" t="str">
            <v>[13,13,13,13,13],</v>
          </cell>
        </row>
        <row r="1372">
          <cell r="E1372" t="e">
            <v>#VALUE!</v>
          </cell>
          <cell r="H1372" t="str">
            <v>[1680,1680,1680,1680,1680],</v>
          </cell>
          <cell r="K1372" t="str">
            <v>[13,13,13,13,13],</v>
          </cell>
        </row>
        <row r="1373">
          <cell r="E1373" t="e">
            <v>#VALUE!</v>
          </cell>
          <cell r="H1373" t="str">
            <v>[1690,1690,1690,1690,1690],</v>
          </cell>
          <cell r="K1373" t="str">
            <v>[13,13,13,13,13],</v>
          </cell>
        </row>
        <row r="1374">
          <cell r="E1374" t="e">
            <v>#VALUE!</v>
          </cell>
          <cell r="H1374" t="str">
            <v>[1700,1700,1700,1700,1700],</v>
          </cell>
          <cell r="K1374" t="str">
            <v>[13,13,13,13,13],</v>
          </cell>
        </row>
        <row r="1375">
          <cell r="E1375" t="e">
            <v>#VALUE!</v>
          </cell>
          <cell r="H1375" t="str">
            <v>[1,1,1,1,1],</v>
          </cell>
          <cell r="K1375" t="str">
            <v>[1,1,1,5,1],</v>
          </cell>
        </row>
        <row r="1376">
          <cell r="E1376" t="e">
            <v>#VALUE!</v>
          </cell>
          <cell r="H1376" t="str">
            <v>[1,1,1,1,1],</v>
          </cell>
          <cell r="K1376" t="str">
            <v>[1,5,1,1,1],</v>
          </cell>
        </row>
        <row r="1377">
          <cell r="E1377" t="e">
            <v>#VALUE!</v>
          </cell>
          <cell r="H1377" t="str">
            <v>[1,1,1,1,1],</v>
          </cell>
          <cell r="K1377" t="str">
            <v>[1,1,1,1,1],</v>
          </cell>
        </row>
        <row r="1378">
          <cell r="E1378" t="e">
            <v>#VALUE!</v>
          </cell>
          <cell r="H1378" t="str">
            <v>[3,3,3,3,3],</v>
          </cell>
          <cell r="K1378" t="str">
            <v>[1,1,1,1,1],</v>
          </cell>
        </row>
        <row r="1379">
          <cell r="E1379" t="e">
            <v>#VALUE!</v>
          </cell>
          <cell r="H1379" t="str">
            <v>[5,5,5,5,5],</v>
          </cell>
          <cell r="K1379" t="str">
            <v>[1,1,1,1,1],</v>
          </cell>
        </row>
        <row r="1380">
          <cell r="E1380" t="e">
            <v>#VALUE!</v>
          </cell>
          <cell r="H1380" t="str">
            <v>[7,7,7,7,7],</v>
          </cell>
          <cell r="K1380" t="str">
            <v>[1,1,1,1,1],</v>
          </cell>
        </row>
        <row r="1381">
          <cell r="E1381" t="e">
            <v>#VALUE!</v>
          </cell>
          <cell r="H1381" t="str">
            <v>[20,20,21,20,20],</v>
          </cell>
          <cell r="K1381" t="str">
            <v>[1,1,1,1,1],</v>
          </cell>
        </row>
        <row r="1382">
          <cell r="E1382" t="e">
            <v>#VALUE!</v>
          </cell>
          <cell r="H1382" t="str">
            <v>[21,20,21,20,20],</v>
          </cell>
          <cell r="K1382" t="str">
            <v>[1,1,1,1,1],</v>
          </cell>
        </row>
        <row r="1383">
          <cell r="E1383" t="e">
            <v>#VALUE!</v>
          </cell>
          <cell r="H1383" t="str">
            <v>[21,21,21,20,20],</v>
          </cell>
          <cell r="K1383" t="str">
            <v>[1,1,1,1,1],</v>
          </cell>
        </row>
        <row r="1384">
          <cell r="E1384" t="e">
            <v>#VALUE!</v>
          </cell>
          <cell r="H1384" t="str">
            <v>[22,22,22,22,22],</v>
          </cell>
          <cell r="K1384" t="str">
            <v>[2,1,2,1,1],</v>
          </cell>
        </row>
        <row r="1385">
          <cell r="E1385" t="e">
            <v>#VALUE!</v>
          </cell>
          <cell r="H1385" t="str">
            <v>[23,23,23,23,23],</v>
          </cell>
          <cell r="K1385" t="str">
            <v>[2,1,2,2,1],</v>
          </cell>
        </row>
        <row r="1386">
          <cell r="E1386" t="e">
            <v>#VALUE!</v>
          </cell>
          <cell r="H1386" t="str">
            <v>[24,24,24,24,24],</v>
          </cell>
          <cell r="K1386" t="str">
            <v>[2,2,2,2,1],</v>
          </cell>
        </row>
        <row r="1387">
          <cell r="E1387" t="e">
            <v>#VALUE!</v>
          </cell>
          <cell r="H1387" t="str">
            <v>[26,26,26,26,26],</v>
          </cell>
          <cell r="K1387" t="str">
            <v>[2,2,2,2,2],</v>
          </cell>
        </row>
        <row r="1388">
          <cell r="E1388" t="e">
            <v>#VALUE!</v>
          </cell>
          <cell r="H1388" t="str">
            <v>[27,27,27,27,27],</v>
          </cell>
          <cell r="K1388" t="str">
            <v>[2,2,2,2,2],</v>
          </cell>
        </row>
        <row r="1389">
          <cell r="E1389" t="e">
            <v>#VALUE!</v>
          </cell>
          <cell r="H1389" t="str">
            <v>[28,28,28,28,28],</v>
          </cell>
          <cell r="K1389" t="str">
            <v>[2,2,2,2,2],</v>
          </cell>
        </row>
        <row r="1390">
          <cell r="E1390" t="e">
            <v>#VALUE!</v>
          </cell>
          <cell r="H1390" t="str">
            <v>[29,29,29,29,29],</v>
          </cell>
          <cell r="K1390" t="str">
            <v>[2,2,2,2,2],</v>
          </cell>
        </row>
        <row r="1391">
          <cell r="E1391" t="e">
            <v>#VALUE!</v>
          </cell>
          <cell r="H1391" t="str">
            <v>[30,30,30,30,30],</v>
          </cell>
          <cell r="K1391" t="str">
            <v>[2,2,2,2,2],</v>
          </cell>
        </row>
        <row r="1392">
          <cell r="E1392" t="e">
            <v>#VALUE!</v>
          </cell>
          <cell r="H1392" t="str">
            <v>[31,31,31,31,31],</v>
          </cell>
          <cell r="K1392" t="str">
            <v>[2,2,2,2,2],</v>
          </cell>
        </row>
        <row r="1393">
          <cell r="E1393" t="e">
            <v>#VALUE!</v>
          </cell>
          <cell r="H1393" t="str">
            <v>[32,32,32,32,32],</v>
          </cell>
          <cell r="K1393" t="str">
            <v>[2,2,2,2,2],</v>
          </cell>
        </row>
        <row r="1394">
          <cell r="E1394" t="e">
            <v>#VALUE!</v>
          </cell>
          <cell r="H1394" t="str">
            <v>[34,34,34,34,34],</v>
          </cell>
          <cell r="K1394" t="str">
            <v>[2,2,2,2,2],</v>
          </cell>
        </row>
        <row r="1395">
          <cell r="E1395" t="e">
            <v>#VALUE!</v>
          </cell>
          <cell r="H1395" t="str">
            <v>[36,36,36,36,36],</v>
          </cell>
          <cell r="K1395" t="str">
            <v>[2,2,2,2,2],</v>
          </cell>
        </row>
        <row r="1396">
          <cell r="E1396" t="e">
            <v>#VALUE!</v>
          </cell>
          <cell r="H1396" t="str">
            <v>[38,38,38,38,38],</v>
          </cell>
          <cell r="K1396" t="str">
            <v>[2,2,2,2,2],</v>
          </cell>
        </row>
        <row r="1397">
          <cell r="E1397" t="e">
            <v>#VALUE!</v>
          </cell>
          <cell r="H1397" t="str">
            <v>[39,39,39,39,39],</v>
          </cell>
          <cell r="K1397" t="str">
            <v>[2,2,2,2,2],</v>
          </cell>
        </row>
        <row r="1398">
          <cell r="E1398" t="e">
            <v>#VALUE!</v>
          </cell>
          <cell r="H1398" t="str">
            <v>[40,40,40,40,40],</v>
          </cell>
          <cell r="K1398" t="str">
            <v>[2,2,2,2,2],</v>
          </cell>
        </row>
        <row r="1399">
          <cell r="E1399" t="e">
            <v>#VALUE!</v>
          </cell>
          <cell r="H1399" t="str">
            <v>[40,40,41,40,40],</v>
          </cell>
          <cell r="K1399" t="str">
            <v>[2,2,2,2,2],</v>
          </cell>
        </row>
        <row r="1400">
          <cell r="E1400" t="e">
            <v>#VALUE!</v>
          </cell>
          <cell r="H1400" t="str">
            <v>[41,41,41,40,40],</v>
          </cell>
          <cell r="K1400" t="str">
            <v>[2,2,2,2,2],</v>
          </cell>
        </row>
        <row r="1401">
          <cell r="E1401" t="e">
            <v>#VALUE!</v>
          </cell>
          <cell r="H1401" t="str">
            <v>[41,41,41,41,41],</v>
          </cell>
          <cell r="K1401" t="str">
            <v>[2,2,2,2,2],</v>
          </cell>
        </row>
        <row r="1402">
          <cell r="E1402" t="e">
            <v>#VALUE!</v>
          </cell>
          <cell r="H1402" t="str">
            <v>[42,42,42,42,42],</v>
          </cell>
          <cell r="K1402" t="str">
            <v>[3,2,2,2,2],</v>
          </cell>
        </row>
        <row r="1403">
          <cell r="E1403" t="e">
            <v>#VALUE!</v>
          </cell>
          <cell r="H1403" t="str">
            <v>[44,44,44,44,44],</v>
          </cell>
          <cell r="K1403" t="str">
            <v>[3,2,3,3,2],</v>
          </cell>
        </row>
        <row r="1404">
          <cell r="E1404" t="e">
            <v>#VALUE!</v>
          </cell>
          <cell r="H1404" t="str">
            <v>[45,45,45,45,45],</v>
          </cell>
          <cell r="K1404" t="str">
            <v>[3,3,3,3,2],</v>
          </cell>
        </row>
        <row r="1405">
          <cell r="E1405" t="e">
            <v>#VALUE!</v>
          </cell>
          <cell r="H1405" t="str">
            <v>[46,46,46,46,46],</v>
          </cell>
          <cell r="K1405" t="str">
            <v>[3,3,3,3,3],</v>
          </cell>
        </row>
        <row r="1406">
          <cell r="E1406" t="e">
            <v>#VALUE!</v>
          </cell>
          <cell r="H1406" t="str">
            <v>[48,48,48,48,48],</v>
          </cell>
          <cell r="K1406" t="str">
            <v>[3,3,3,3,3],</v>
          </cell>
        </row>
        <row r="1407">
          <cell r="E1407" t="e">
            <v>#VALUE!</v>
          </cell>
          <cell r="H1407" t="str">
            <v>[49,49,49,49,49],</v>
          </cell>
          <cell r="K1407" t="str">
            <v>[3,3,3,3,3],</v>
          </cell>
        </row>
        <row r="1408">
          <cell r="E1408" t="e">
            <v>#VALUE!</v>
          </cell>
          <cell r="H1408" t="str">
            <v>[50,50,50,50,50],</v>
          </cell>
          <cell r="K1408" t="str">
            <v>[3,3,3,3,3],</v>
          </cell>
        </row>
        <row r="1409">
          <cell r="E1409" t="e">
            <v>#VALUE!</v>
          </cell>
          <cell r="H1409" t="str">
            <v>[52,52,52,52,52],</v>
          </cell>
          <cell r="K1409" t="str">
            <v>[3,3,3,3,3],</v>
          </cell>
        </row>
        <row r="1410">
          <cell r="E1410" t="e">
            <v>#VALUE!</v>
          </cell>
          <cell r="H1410" t="str">
            <v>[53,53,53,53,53],</v>
          </cell>
          <cell r="K1410" t="str">
            <v>[3,3,3,3,3],</v>
          </cell>
        </row>
        <row r="1411">
          <cell r="E1411" t="e">
            <v>#VALUE!</v>
          </cell>
          <cell r="H1411" t="str">
            <v>[54,54,54,54,54],</v>
          </cell>
          <cell r="K1411" t="str">
            <v>[3,3,3,3,3],</v>
          </cell>
        </row>
        <row r="1412">
          <cell r="E1412" t="e">
            <v>#VALUE!</v>
          </cell>
          <cell r="H1412" t="str">
            <v>[56,56,56,56,56],</v>
          </cell>
          <cell r="K1412" t="str">
            <v>[3,3,3,3,3],</v>
          </cell>
        </row>
        <row r="1413">
          <cell r="E1413" t="e">
            <v>#VALUE!</v>
          </cell>
          <cell r="H1413" t="str">
            <v>[58,58,58,58,58],</v>
          </cell>
          <cell r="K1413" t="str">
            <v>[3,3,3,3,3],</v>
          </cell>
        </row>
        <row r="1414">
          <cell r="E1414" t="e">
            <v>#VALUE!</v>
          </cell>
          <cell r="H1414" t="str">
            <v>[59,59,59,59,59],</v>
          </cell>
          <cell r="K1414" t="str">
            <v>[3,3,3,3,3],</v>
          </cell>
        </row>
        <row r="1415">
          <cell r="E1415" t="e">
            <v>#VALUE!</v>
          </cell>
          <cell r="H1415" t="str">
            <v>[60,60,60,60,60],</v>
          </cell>
          <cell r="K1415" t="str">
            <v>[3,3,3,3,3],</v>
          </cell>
        </row>
        <row r="1416">
          <cell r="E1416" t="e">
            <v>#VALUE!</v>
          </cell>
          <cell r="H1416" t="str">
            <v>[60,60,61,60,60],</v>
          </cell>
          <cell r="K1416" t="str">
            <v>[3,3,3,3,3],</v>
          </cell>
        </row>
        <row r="1417">
          <cell r="E1417" t="e">
            <v>#VALUE!</v>
          </cell>
          <cell r="H1417" t="str">
            <v>[61,61,61,60,60],</v>
          </cell>
          <cell r="K1417" t="str">
            <v>[3,3,3,3,3],</v>
          </cell>
        </row>
        <row r="1418">
          <cell r="E1418" t="e">
            <v>#VALUE!</v>
          </cell>
          <cell r="H1418" t="str">
            <v>[62,62,62,62,62],</v>
          </cell>
          <cell r="K1418" t="str">
            <v>[3,3,3,3,3],</v>
          </cell>
        </row>
        <row r="1419">
          <cell r="E1419" t="e">
            <v>#VALUE!</v>
          </cell>
          <cell r="H1419" t="str">
            <v>[64,64,64,64,64],</v>
          </cell>
          <cell r="K1419" t="str">
            <v>[4,3,4,3,3],</v>
          </cell>
        </row>
        <row r="1420">
          <cell r="E1420" t="e">
            <v>#VALUE!</v>
          </cell>
          <cell r="H1420" t="str">
            <v>[78,78,78,78,78],</v>
          </cell>
          <cell r="K1420" t="str">
            <v>[4,4,4,4,4],</v>
          </cell>
        </row>
        <row r="1421">
          <cell r="E1421" t="e">
            <v>#VALUE!</v>
          </cell>
          <cell r="H1421" t="str">
            <v>[80,80,80,80,80],</v>
          </cell>
          <cell r="K1421" t="str">
            <v>[4,4,4,4,4],</v>
          </cell>
        </row>
        <row r="1422">
          <cell r="E1422" t="e">
            <v>#VALUE!</v>
          </cell>
          <cell r="H1422" t="str">
            <v>[81,81,81,80,80],</v>
          </cell>
          <cell r="K1422" t="str">
            <v>[4,4,4,4,4],</v>
          </cell>
        </row>
        <row r="1423">
          <cell r="E1423" t="e">
            <v>#VALUE!</v>
          </cell>
          <cell r="H1423" t="str">
            <v>[81,81,81,81,81],</v>
          </cell>
          <cell r="K1423" t="str">
            <v>[4,4,4,4,4],</v>
          </cell>
        </row>
        <row r="1424">
          <cell r="E1424" t="e">
            <v>#VALUE!</v>
          </cell>
          <cell r="H1424" t="str">
            <v>[82,82,82,82,82],</v>
          </cell>
          <cell r="K1424" t="str">
            <v>[4,4,4,4,4],</v>
          </cell>
        </row>
        <row r="1425">
          <cell r="E1425" t="e">
            <v>#VALUE!</v>
          </cell>
          <cell r="H1425" t="str">
            <v>[84,84,84,84,84],</v>
          </cell>
          <cell r="K1425" t="str">
            <v>[5,4,4,4,4],</v>
          </cell>
        </row>
        <row r="1426">
          <cell r="E1426" t="e">
            <v>#VALUE!</v>
          </cell>
          <cell r="H1426" t="str">
            <v>[85,85,85,85,85],</v>
          </cell>
          <cell r="K1426" t="str">
            <v>[5,4,5,4,4],</v>
          </cell>
        </row>
        <row r="1427">
          <cell r="E1427" t="e">
            <v>#VALUE!</v>
          </cell>
          <cell r="H1427" t="str">
            <v>[86,86,86,86,86],</v>
          </cell>
          <cell r="K1427" t="str">
            <v>[5,4,5,5,4],</v>
          </cell>
        </row>
        <row r="1428">
          <cell r="E1428" t="e">
            <v>#VALUE!</v>
          </cell>
          <cell r="H1428" t="str">
            <v>[88,88,88,88,88],</v>
          </cell>
          <cell r="K1428" t="str">
            <v>[5,5,5,5,5],</v>
          </cell>
        </row>
        <row r="1429">
          <cell r="E1429" t="e">
            <v>#VALUE!</v>
          </cell>
          <cell r="H1429" t="str">
            <v>[90,90,90,90,90],</v>
          </cell>
          <cell r="K1429" t="str">
            <v>[5,5,5,5,5],</v>
          </cell>
        </row>
        <row r="1430">
          <cell r="E1430" t="e">
            <v>#VALUE!</v>
          </cell>
          <cell r="H1430" t="str">
            <v>[92,92,92,92,92],</v>
          </cell>
          <cell r="K1430" t="str">
            <v>[5,5,5,5,5],</v>
          </cell>
        </row>
        <row r="1431">
          <cell r="E1431" t="e">
            <v>#VALUE!</v>
          </cell>
          <cell r="H1431" t="str">
            <v>[94,94,94,94,94],</v>
          </cell>
          <cell r="K1431" t="str">
            <v>[5,5,5,5,5],</v>
          </cell>
        </row>
        <row r="1432">
          <cell r="E1432" t="e">
            <v>#VALUE!</v>
          </cell>
          <cell r="H1432" t="str">
            <v>[95,95,95,95,95],</v>
          </cell>
          <cell r="K1432" t="str">
            <v>[5,5,5,5,5],</v>
          </cell>
        </row>
        <row r="1433">
          <cell r="E1433" t="e">
            <v>#VALUE!</v>
          </cell>
          <cell r="H1433" t="str">
            <v>[96,96,96,96,96],</v>
          </cell>
          <cell r="K1433" t="str">
            <v>[5,5,5,5,5],</v>
          </cell>
        </row>
        <row r="1434">
          <cell r="E1434" t="e">
            <v>#VALUE!</v>
          </cell>
          <cell r="H1434" t="str">
            <v>[97,97,97,97,97],</v>
          </cell>
          <cell r="K1434" t="str">
            <v>[5,5,5,5,5],</v>
          </cell>
        </row>
        <row r="1435">
          <cell r="E1435" t="e">
            <v>#VALUE!</v>
          </cell>
          <cell r="H1435" t="str">
            <v>[98,98,98,98,98],</v>
          </cell>
          <cell r="K1435" t="str">
            <v>[5,5,5,5,5],</v>
          </cell>
        </row>
        <row r="1436">
          <cell r="E1436" t="e">
            <v>#VALUE!</v>
          </cell>
          <cell r="H1436" t="str">
            <v>[100,100,100,100,100],</v>
          </cell>
          <cell r="K1436" t="str">
            <v>[5,5,5,5,5],</v>
          </cell>
        </row>
        <row r="1437">
          <cell r="E1437" t="e">
            <v>#VALUE!</v>
          </cell>
          <cell r="H1437" t="str">
            <v>[100,100,101,100,100],</v>
          </cell>
          <cell r="K1437" t="str">
            <v>[5,5,5,5,5],</v>
          </cell>
        </row>
        <row r="1438">
          <cell r="E1438" t="e">
            <v>#VALUE!</v>
          </cell>
          <cell r="H1438" t="str">
            <v>[101,101,101,100,100],</v>
          </cell>
          <cell r="K1438" t="str">
            <v>[5,5,5,5,5],</v>
          </cell>
        </row>
        <row r="1439">
          <cell r="E1439" t="e">
            <v>#VALUE!</v>
          </cell>
          <cell r="H1439" t="str">
            <v>[103,103,103,103,103],</v>
          </cell>
          <cell r="K1439" t="str">
            <v>[5,5,5,5,5],</v>
          </cell>
        </row>
        <row r="1440">
          <cell r="E1440" t="e">
            <v>#VALUE!</v>
          </cell>
          <cell r="H1440" t="str">
            <v>[104,104,104,104,104],</v>
          </cell>
          <cell r="K1440" t="str">
            <v>[5,5,5,5,5],</v>
          </cell>
        </row>
        <row r="1441">
          <cell r="E1441" t="e">
            <v>#VALUE!</v>
          </cell>
          <cell r="H1441" t="str">
            <v>[106,106,106,106,106],</v>
          </cell>
          <cell r="K1441" t="str">
            <v>[6,5,6,5,5],</v>
          </cell>
        </row>
        <row r="1442">
          <cell r="E1442" t="e">
            <v>#VALUE!</v>
          </cell>
          <cell r="H1442" t="str">
            <v>[107,107,107,107,107],</v>
          </cell>
          <cell r="K1442" t="str">
            <v>[6,5,6,6,5],</v>
          </cell>
        </row>
        <row r="1443">
          <cell r="E1443" t="e">
            <v>#VALUE!</v>
          </cell>
          <cell r="H1443" t="str">
            <v>[108,108,108,108,108],</v>
          </cell>
          <cell r="K1443" t="str">
            <v>[6,6,6,6,5],</v>
          </cell>
        </row>
        <row r="1444">
          <cell r="E1444" t="e">
            <v>#VALUE!</v>
          </cell>
          <cell r="H1444" t="str">
            <v>[110,110,110,110,110],</v>
          </cell>
          <cell r="K1444" t="str">
            <v>[6,6,6,6,6],</v>
          </cell>
        </row>
        <row r="1445">
          <cell r="E1445" t="e">
            <v>#VALUE!</v>
          </cell>
          <cell r="H1445" t="str">
            <v>[111,111,111,111,111],</v>
          </cell>
          <cell r="K1445" t="str">
            <v>[6,6,6,6,6],</v>
          </cell>
        </row>
        <row r="1446">
          <cell r="E1446" t="e">
            <v>#VALUE!</v>
          </cell>
          <cell r="H1446" t="str">
            <v>[112,112,112,112,112],</v>
          </cell>
          <cell r="K1446" t="str">
            <v>[6,6,6,6,6],</v>
          </cell>
        </row>
        <row r="1447">
          <cell r="E1447" t="e">
            <v>#VALUE!</v>
          </cell>
          <cell r="H1447" t="str">
            <v>[114,114,114,114,114],</v>
          </cell>
          <cell r="K1447" t="str">
            <v>[6,6,6,6,6],</v>
          </cell>
        </row>
        <row r="1448">
          <cell r="E1448" t="e">
            <v>#VALUE!</v>
          </cell>
          <cell r="H1448" t="str">
            <v>[115,115,115,115,115],</v>
          </cell>
          <cell r="K1448" t="str">
            <v>[6,6,6,6,6],</v>
          </cell>
        </row>
        <row r="1449">
          <cell r="E1449" t="e">
            <v>#VALUE!</v>
          </cell>
          <cell r="H1449" t="str">
            <v>[116,116,116,116,116],</v>
          </cell>
          <cell r="K1449" t="str">
            <v>[6,6,6,6,6],</v>
          </cell>
        </row>
        <row r="1450">
          <cell r="E1450" t="e">
            <v>#VALUE!</v>
          </cell>
          <cell r="H1450" t="str">
            <v>[118,118,118,118,118],</v>
          </cell>
          <cell r="K1450" t="str">
            <v>[6,6,6,6,6],</v>
          </cell>
        </row>
        <row r="1451">
          <cell r="E1451" t="e">
            <v>#VALUE!</v>
          </cell>
          <cell r="H1451" t="str">
            <v>[119,119,119,119,119],</v>
          </cell>
          <cell r="K1451" t="str">
            <v>[6,6,6,6,6],</v>
          </cell>
        </row>
        <row r="1452">
          <cell r="E1452" t="e">
            <v>#VALUE!</v>
          </cell>
          <cell r="H1452" t="str">
            <v>[120,120,120,120,120],</v>
          </cell>
          <cell r="K1452" t="str">
            <v>[6,6,6,6,6],</v>
          </cell>
        </row>
        <row r="1453">
          <cell r="E1453" t="e">
            <v>#VALUE!</v>
          </cell>
          <cell r="H1453" t="str">
            <v>[121,121,121,120,120],</v>
          </cell>
          <cell r="K1453" t="str">
            <v>[6,6,6,6,6],</v>
          </cell>
        </row>
        <row r="1454">
          <cell r="E1454" t="e">
            <v>#VALUE!</v>
          </cell>
          <cell r="H1454" t="str">
            <v>[122,122,122,122,122],</v>
          </cell>
          <cell r="K1454" t="str">
            <v>[6,6,6,6,6],</v>
          </cell>
        </row>
        <row r="1455">
          <cell r="E1455" t="e">
            <v>#VALUE!</v>
          </cell>
          <cell r="H1455" t="str">
            <v>[136,136,136,136,136],</v>
          </cell>
          <cell r="K1455" t="str">
            <v>[7,7,7,7,7],</v>
          </cell>
        </row>
        <row r="1456">
          <cell r="E1456" t="e">
            <v>#VALUE!</v>
          </cell>
          <cell r="H1456" t="str">
            <v>[137,137,137,137,137],</v>
          </cell>
          <cell r="K1456" t="str">
            <v>[7,7,7,7,7],</v>
          </cell>
        </row>
        <row r="1457">
          <cell r="E1457" t="e">
            <v>#VALUE!</v>
          </cell>
          <cell r="H1457" t="str">
            <v>[138,138,138,138,138],</v>
          </cell>
          <cell r="K1457" t="str">
            <v>[7,7,7,7,7],</v>
          </cell>
        </row>
        <row r="1458">
          <cell r="E1458" t="e">
            <v>#VALUE!</v>
          </cell>
          <cell r="H1458" t="str">
            <v>[140,140,140,140,140],</v>
          </cell>
          <cell r="K1458" t="str">
            <v>[7,7,7,7,7],</v>
          </cell>
        </row>
        <row r="1459">
          <cell r="E1459" t="e">
            <v>#VALUE!</v>
          </cell>
          <cell r="H1459" t="str">
            <v>[140,140,141,140,140],</v>
          </cell>
          <cell r="K1459" t="str">
            <v>[7,7,7,7,7],</v>
          </cell>
        </row>
        <row r="1460">
          <cell r="E1460" t="e">
            <v>#VALUE!</v>
          </cell>
          <cell r="H1460" t="str">
            <v>[141,141,141,140,140],</v>
          </cell>
          <cell r="K1460" t="str">
            <v>[7,7,7,7,7],</v>
          </cell>
        </row>
        <row r="1461">
          <cell r="E1461" t="e">
            <v>#VALUE!</v>
          </cell>
          <cell r="H1461" t="str">
            <v>[141,141,141,141,141],</v>
          </cell>
          <cell r="K1461" t="str">
            <v>[7,7,7,7,7],</v>
          </cell>
        </row>
        <row r="1462">
          <cell r="E1462" t="e">
            <v>#VALUE!</v>
          </cell>
          <cell r="H1462" t="str">
            <v>[142,142,142,142,142],</v>
          </cell>
          <cell r="K1462" t="str">
            <v>[7,7,7,7,7],</v>
          </cell>
        </row>
        <row r="1463">
          <cell r="E1463" t="e">
            <v>#VALUE!</v>
          </cell>
          <cell r="H1463" t="str">
            <v>[143,143,143,143,143],</v>
          </cell>
          <cell r="K1463" t="str">
            <v>[7,7,7,7,7],</v>
          </cell>
        </row>
        <row r="1464">
          <cell r="E1464" t="e">
            <v>#VALUE!</v>
          </cell>
          <cell r="H1464" t="str">
            <v>[144,144,144,144,144],</v>
          </cell>
          <cell r="K1464" t="str">
            <v>[7,7,7,7,7],</v>
          </cell>
        </row>
        <row r="1465">
          <cell r="E1465" t="e">
            <v>#VALUE!</v>
          </cell>
          <cell r="H1465" t="str">
            <v>[145,145,145,145,145],</v>
          </cell>
          <cell r="K1465" t="str">
            <v>[7,7,7,7,7],</v>
          </cell>
        </row>
        <row r="1466">
          <cell r="E1466" t="e">
            <v>#VALUE!</v>
          </cell>
          <cell r="H1466" t="str">
            <v>[146,146,146,146,146],</v>
          </cell>
          <cell r="K1466" t="str">
            <v>[7,7,7,7,7],</v>
          </cell>
        </row>
        <row r="1467">
          <cell r="E1467" t="e">
            <v>#VALUE!</v>
          </cell>
          <cell r="H1467" t="str">
            <v>[147,147,147,147,147],</v>
          </cell>
          <cell r="K1467" t="str">
            <v>[8,7,7,7,7],</v>
          </cell>
        </row>
        <row r="1468">
          <cell r="E1468" t="e">
            <v>#VALUE!</v>
          </cell>
          <cell r="H1468" t="str">
            <v>[148,148,148,148,148],</v>
          </cell>
          <cell r="K1468" t="str">
            <v>[8,7,8,7,7],</v>
          </cell>
        </row>
        <row r="1469">
          <cell r="E1469" t="e">
            <v>#VALUE!</v>
          </cell>
          <cell r="H1469" t="str">
            <v>[150,150,150,150,150],</v>
          </cell>
          <cell r="K1469" t="str">
            <v>[8,8,8,8,7],</v>
          </cell>
        </row>
        <row r="1470">
          <cell r="E1470" t="e">
            <v>#VALUE!</v>
          </cell>
          <cell r="H1470" t="str">
            <v>[152,152,152,152,152],</v>
          </cell>
          <cell r="K1470" t="str">
            <v>[8,8,8,8,8],</v>
          </cell>
        </row>
        <row r="1471">
          <cell r="E1471" t="e">
            <v>#VALUE!</v>
          </cell>
          <cell r="H1471" t="str">
            <v>[154,154,154,154,154],</v>
          </cell>
          <cell r="K1471" t="str">
            <v>[8,8,8,8,8],</v>
          </cell>
        </row>
        <row r="1472">
          <cell r="E1472" t="e">
            <v>#VALUE!</v>
          </cell>
          <cell r="H1472" t="str">
            <v>[155,155,155,155,155],</v>
          </cell>
          <cell r="K1472" t="str">
            <v>[8,8,8,8,8],</v>
          </cell>
        </row>
        <row r="1473">
          <cell r="E1473" t="e">
            <v>#VALUE!</v>
          </cell>
          <cell r="H1473" t="str">
            <v>[156,156,156,156,156],</v>
          </cell>
          <cell r="K1473" t="str">
            <v>[8,8,8,8,8],</v>
          </cell>
        </row>
        <row r="1474">
          <cell r="E1474" t="e">
            <v>#VALUE!</v>
          </cell>
          <cell r="H1474" t="str">
            <v>[158,158,158,158,158],</v>
          </cell>
          <cell r="K1474" t="str">
            <v>[8,8,8,8,8],</v>
          </cell>
        </row>
        <row r="1475">
          <cell r="E1475" t="e">
            <v>#VALUE!</v>
          </cell>
          <cell r="H1475" t="str">
            <v>[159,159,159,159,159],</v>
          </cell>
          <cell r="K1475" t="str">
            <v>[8,8,8,8,8],</v>
          </cell>
        </row>
        <row r="1476">
          <cell r="E1476" t="e">
            <v>#VALUE!</v>
          </cell>
          <cell r="H1476" t="str">
            <v>[160,160,160,160,160],</v>
          </cell>
          <cell r="K1476" t="str">
            <v>[8,8,8,8,8],</v>
          </cell>
        </row>
        <row r="1477">
          <cell r="E1477" t="e">
            <v>#VALUE!</v>
          </cell>
          <cell r="H1477" t="str">
            <v>[161,161,161,160,160],</v>
          </cell>
          <cell r="K1477" t="str">
            <v>[8,8,8,8,8],</v>
          </cell>
        </row>
        <row r="1478">
          <cell r="E1478" t="e">
            <v>#VALUE!</v>
          </cell>
          <cell r="H1478" t="str">
            <v>[161,161,161,161,161],</v>
          </cell>
          <cell r="K1478" t="str">
            <v>[8,8,8,8,8],</v>
          </cell>
        </row>
        <row r="1479">
          <cell r="E1479" t="e">
            <v>#VALUE!</v>
          </cell>
          <cell r="H1479" t="str">
            <v>[162,162,162,162,162],</v>
          </cell>
          <cell r="K1479" t="str">
            <v>[8,8,8,8,8],</v>
          </cell>
        </row>
        <row r="1480">
          <cell r="E1480" t="e">
            <v>#VALUE!</v>
          </cell>
          <cell r="H1480" t="str">
            <v>[164,164,164,164,164],</v>
          </cell>
          <cell r="K1480" t="str">
            <v>[8,8,8,8,8],</v>
          </cell>
        </row>
        <row r="1481">
          <cell r="E1481" t="e">
            <v>#VALUE!</v>
          </cell>
          <cell r="H1481" t="str">
            <v>[165,165,165,165,165],</v>
          </cell>
          <cell r="K1481" t="str">
            <v>[8,8,8,8,8],</v>
          </cell>
        </row>
        <row r="1482">
          <cell r="E1482" t="e">
            <v>#VALUE!</v>
          </cell>
          <cell r="H1482" t="str">
            <v>[166,166,166,166,166],</v>
          </cell>
          <cell r="K1482" t="str">
            <v>[8,8,8,8,8],</v>
          </cell>
        </row>
        <row r="1483">
          <cell r="E1483" t="e">
            <v>#VALUE!</v>
          </cell>
          <cell r="H1483" t="str">
            <v>[167,167,167,167,167],</v>
          </cell>
          <cell r="K1483" t="str">
            <v>[8,8,8,8,8],</v>
          </cell>
        </row>
        <row r="1484">
          <cell r="E1484" t="e">
            <v>#VALUE!</v>
          </cell>
          <cell r="H1484" t="str">
            <v>[168,168,168,168,168],</v>
          </cell>
          <cell r="K1484" t="str">
            <v>[9,8,8,8,8],</v>
          </cell>
        </row>
        <row r="1485">
          <cell r="E1485" t="e">
            <v>#VALUE!</v>
          </cell>
          <cell r="H1485" t="str">
            <v>[169,169,169,169,169],</v>
          </cell>
          <cell r="K1485" t="str">
            <v>[9,8,9,8,8],</v>
          </cell>
        </row>
        <row r="1486">
          <cell r="E1486" t="e">
            <v>#VALUE!</v>
          </cell>
          <cell r="H1486" t="str">
            <v>[170,170,170,170,170],</v>
          </cell>
          <cell r="K1486" t="str">
            <v>[9,8,9,9,8],</v>
          </cell>
        </row>
        <row r="1487">
          <cell r="E1487" t="e">
            <v>#VALUE!</v>
          </cell>
          <cell r="H1487" t="str">
            <v>[171,171,171,171,171],</v>
          </cell>
          <cell r="K1487" t="str">
            <v>[9,9,9,9,8],</v>
          </cell>
        </row>
        <row r="1488">
          <cell r="E1488" t="e">
            <v>#VALUE!</v>
          </cell>
          <cell r="H1488" t="str">
            <v>[172,172,172,172,172],</v>
          </cell>
          <cell r="K1488" t="str">
            <v>[9,9,9,9,9],</v>
          </cell>
        </row>
        <row r="1489">
          <cell r="E1489" t="e">
            <v>#VALUE!</v>
          </cell>
          <cell r="H1489" t="str">
            <v>[174,174,174,174,174],</v>
          </cell>
          <cell r="K1489" t="str">
            <v>[9,9,9,9,9],</v>
          </cell>
        </row>
        <row r="1490">
          <cell r="E1490" t="e">
            <v>#VALUE!</v>
          </cell>
          <cell r="H1490" t="str">
            <v>[175,175,175,175,175],</v>
          </cell>
          <cell r="K1490" t="str">
            <v>[9,9,9,9,9],</v>
          </cell>
        </row>
        <row r="1491">
          <cell r="E1491" t="e">
            <v>#VALUE!</v>
          </cell>
          <cell r="H1491" t="str">
            <v>[176,176,176,176,176],</v>
          </cell>
          <cell r="K1491" t="str">
            <v>[9,9,9,9,9],</v>
          </cell>
        </row>
        <row r="1492">
          <cell r="E1492" t="e">
            <v>#VALUE!</v>
          </cell>
          <cell r="H1492" t="str">
            <v>[178,178,178,178,178],</v>
          </cell>
          <cell r="K1492" t="str">
            <v>[9,9,9,9,9],</v>
          </cell>
        </row>
        <row r="1493">
          <cell r="E1493" t="e">
            <v>#VALUE!</v>
          </cell>
          <cell r="H1493" t="str">
            <v>[180,180,180,180,180],</v>
          </cell>
          <cell r="K1493" t="str">
            <v>[9,9,9,9,9],</v>
          </cell>
        </row>
        <row r="1494">
          <cell r="E1494" t="e">
            <v>#VALUE!</v>
          </cell>
          <cell r="H1494" t="str">
            <v>[180,180,181,180,180],</v>
          </cell>
          <cell r="K1494" t="str">
            <v>[9,9,9,9,9],</v>
          </cell>
        </row>
        <row r="1495">
          <cell r="E1495" t="e">
            <v>#VALUE!</v>
          </cell>
          <cell r="H1495" t="str">
            <v>[181,181,181,180,180],</v>
          </cell>
          <cell r="K1495" t="str">
            <v>[9,9,9,9,9],</v>
          </cell>
        </row>
        <row r="1496">
          <cell r="E1496" t="e">
            <v>#VALUE!</v>
          </cell>
          <cell r="H1496" t="str">
            <v>[194,194,194,194,194],</v>
          </cell>
          <cell r="K1496" t="str">
            <v>[9,9,9,9,9],</v>
          </cell>
        </row>
        <row r="1497">
          <cell r="E1497" t="e">
            <v>#VALUE!</v>
          </cell>
          <cell r="H1497" t="str">
            <v>[196,196,196,196,196],</v>
          </cell>
          <cell r="K1497" t="str">
            <v>[9,9,9,9,9],</v>
          </cell>
        </row>
        <row r="1498">
          <cell r="E1498" t="e">
            <v>#VALUE!</v>
          </cell>
          <cell r="H1498" t="str">
            <v>[198,198,198,198,198],</v>
          </cell>
          <cell r="K1498" t="str">
            <v>[9,9,9,9,9],</v>
          </cell>
        </row>
        <row r="1499">
          <cell r="E1499" t="e">
            <v>#VALUE!</v>
          </cell>
          <cell r="H1499" t="str">
            <v>[199,199,199,199,199],</v>
          </cell>
          <cell r="K1499" t="str">
            <v>[9,9,9,9,9],</v>
          </cell>
        </row>
        <row r="1500">
          <cell r="E1500" t="e">
            <v>#VALUE!</v>
          </cell>
          <cell r="H1500" t="str">
            <v>[200,200,200,200,200],</v>
          </cell>
          <cell r="K1500" t="str">
            <v>[9,9,9,9,9],</v>
          </cell>
        </row>
        <row r="1501">
          <cell r="E1501" t="e">
            <v>#VALUE!</v>
          </cell>
          <cell r="H1501" t="str">
            <v>[201,201,201,200,200],</v>
          </cell>
          <cell r="K1501" t="str">
            <v>[9,9,9,9,9],</v>
          </cell>
        </row>
        <row r="1502">
          <cell r="E1502" t="e">
            <v>#VALUE!</v>
          </cell>
          <cell r="H1502" t="str">
            <v>[202,202,202,202,202],</v>
          </cell>
          <cell r="K1502" t="str">
            <v>[9,9,9,9,9],</v>
          </cell>
        </row>
        <row r="1503">
          <cell r="E1503" t="e">
            <v>#VALUE!</v>
          </cell>
          <cell r="H1503" t="str">
            <v>[204,204,204,204,204],</v>
          </cell>
          <cell r="K1503" t="str">
            <v>[9,9,9,9,9],</v>
          </cell>
        </row>
        <row r="1504">
          <cell r="E1504" t="e">
            <v>#VALUE!</v>
          </cell>
          <cell r="H1504" t="str">
            <v>[206,206,206,206,206],</v>
          </cell>
          <cell r="K1504" t="str">
            <v>[9,9,9,9,9],</v>
          </cell>
        </row>
        <row r="1505">
          <cell r="E1505" t="e">
            <v>#VALUE!</v>
          </cell>
          <cell r="H1505" t="str">
            <v>[208,208,208,208,208],</v>
          </cell>
          <cell r="K1505" t="str">
            <v>[9,9,9,9,9],</v>
          </cell>
        </row>
        <row r="1506">
          <cell r="E1506" t="e">
            <v>#VALUE!</v>
          </cell>
          <cell r="H1506" t="str">
            <v>[210,210,210,210,210],</v>
          </cell>
          <cell r="K1506" t="str">
            <v>[9,9,9,9,9],</v>
          </cell>
        </row>
        <row r="1507">
          <cell r="E1507" t="e">
            <v>#VALUE!</v>
          </cell>
          <cell r="H1507" t="str">
            <v>[212,212,212,212,212],</v>
          </cell>
          <cell r="K1507" t="str">
            <v>[9,9,9,9,9],</v>
          </cell>
        </row>
        <row r="1508">
          <cell r="E1508" t="e">
            <v>#VALUE!</v>
          </cell>
          <cell r="H1508" t="str">
            <v>[213,213,213,213,213],</v>
          </cell>
          <cell r="K1508" t="str">
            <v>[9,9,9,9,9],</v>
          </cell>
        </row>
        <row r="1509">
          <cell r="E1509" t="e">
            <v>#VALUE!</v>
          </cell>
          <cell r="H1509" t="str">
            <v>[214,214,214,214,214],</v>
          </cell>
          <cell r="K1509" t="str">
            <v>[9,9,9,9,9],</v>
          </cell>
        </row>
        <row r="1510">
          <cell r="E1510" t="e">
            <v>#VALUE!</v>
          </cell>
          <cell r="H1510" t="str">
            <v>[215,215,215,215,215],</v>
          </cell>
          <cell r="K1510" t="str">
            <v>[9,9,9,9,9],</v>
          </cell>
        </row>
        <row r="1511">
          <cell r="E1511" t="e">
            <v>#VALUE!</v>
          </cell>
          <cell r="H1511" t="str">
            <v>[216,216,216,216,216],</v>
          </cell>
          <cell r="K1511" t="str">
            <v>[9,9,9,9,9],</v>
          </cell>
        </row>
        <row r="1512">
          <cell r="E1512" t="e">
            <v>#VALUE!</v>
          </cell>
          <cell r="H1512" t="str">
            <v>[217,217,217,217,217],</v>
          </cell>
          <cell r="K1512" t="str">
            <v>[9,9,9,9,9],</v>
          </cell>
        </row>
        <row r="1513">
          <cell r="E1513" t="e">
            <v>#VALUE!</v>
          </cell>
          <cell r="H1513" t="str">
            <v>[218,218,218,218,218],</v>
          </cell>
          <cell r="K1513" t="str">
            <v>[9,9,9,9,9],</v>
          </cell>
        </row>
        <row r="1514">
          <cell r="E1514" t="e">
            <v>#VALUE!</v>
          </cell>
          <cell r="H1514" t="str">
            <v>[220,220,220,220,220],</v>
          </cell>
          <cell r="K1514" t="str">
            <v>[9,9,9,9,9],</v>
          </cell>
        </row>
        <row r="1515">
          <cell r="E1515" t="e">
            <v>#VALUE!</v>
          </cell>
          <cell r="H1515" t="str">
            <v>[220,220,221,220,220],</v>
          </cell>
          <cell r="K1515" t="str">
            <v>[9,9,9,9,9],</v>
          </cell>
        </row>
        <row r="1516">
          <cell r="E1516" t="e">
            <v>#VALUE!</v>
          </cell>
          <cell r="H1516" t="str">
            <v>[221,221,221,220,220],</v>
          </cell>
          <cell r="K1516" t="str">
            <v>[9,9,9,9,9],</v>
          </cell>
        </row>
        <row r="1517">
          <cell r="E1517" t="e">
            <v>#VALUE!</v>
          </cell>
          <cell r="H1517" t="str">
            <v>[222,222,222,222,222],</v>
          </cell>
          <cell r="K1517" t="str">
            <v>[9,9,9,9,9],</v>
          </cell>
        </row>
        <row r="1518">
          <cell r="E1518" t="e">
            <v>#VALUE!</v>
          </cell>
          <cell r="H1518" t="str">
            <v>[223,223,223,223,223],</v>
          </cell>
          <cell r="K1518" t="str">
            <v>[9,9,9,9,9],</v>
          </cell>
        </row>
        <row r="1519">
          <cell r="E1519" t="e">
            <v>#VALUE!</v>
          </cell>
          <cell r="H1519" t="str">
            <v>[224,224,224,224,224],</v>
          </cell>
          <cell r="K1519" t="str">
            <v>[9,9,9,9,9],</v>
          </cell>
        </row>
        <row r="1520">
          <cell r="E1520" t="e">
            <v>#VALUE!</v>
          </cell>
          <cell r="H1520" t="str">
            <v>[226,226,226,226,226],</v>
          </cell>
          <cell r="K1520" t="str">
            <v>[9,9,9,9,9],</v>
          </cell>
        </row>
        <row r="1521">
          <cell r="E1521" t="e">
            <v>#VALUE!</v>
          </cell>
          <cell r="H1521" t="str">
            <v>[227,227,227,227,227],</v>
          </cell>
          <cell r="K1521" t="str">
            <v>[9,9,9,9,9],</v>
          </cell>
        </row>
        <row r="1522">
          <cell r="E1522" t="e">
            <v>#VALUE!</v>
          </cell>
          <cell r="H1522" t="str">
            <v>[228,228,228,228,228],</v>
          </cell>
          <cell r="K1522" t="str">
            <v>[9,9,9,9,9],</v>
          </cell>
        </row>
        <row r="1523">
          <cell r="E1523" t="e">
            <v>#VALUE!</v>
          </cell>
          <cell r="H1523" t="str">
            <v>[230,230,230,230,230],</v>
          </cell>
          <cell r="K1523" t="str">
            <v>[9,9,9,9,9],</v>
          </cell>
        </row>
        <row r="1524">
          <cell r="E1524" t="e">
            <v>#VALUE!</v>
          </cell>
          <cell r="H1524" t="str">
            <v>[232,232,232,232,232],</v>
          </cell>
          <cell r="K1524" t="str">
            <v>[9,9,9,9,9],</v>
          </cell>
        </row>
        <row r="1525">
          <cell r="E1525" t="e">
            <v>#VALUE!</v>
          </cell>
          <cell r="H1525" t="str">
            <v>[234,234,234,234,234],</v>
          </cell>
          <cell r="K1525" t="str">
            <v>[9,9,9,9,9],</v>
          </cell>
        </row>
        <row r="1526">
          <cell r="E1526" t="e">
            <v>#VALUE!</v>
          </cell>
          <cell r="H1526" t="str">
            <v>[235,235,235,235,235],</v>
          </cell>
          <cell r="K1526" t="str">
            <v>[9,9,9,9,9],</v>
          </cell>
        </row>
        <row r="1527">
          <cell r="E1527" t="e">
            <v>#VALUE!</v>
          </cell>
          <cell r="H1527" t="str">
            <v>[236,236,236,236,236],</v>
          </cell>
          <cell r="K1527" t="str">
            <v>[9,9,9,9,9],</v>
          </cell>
        </row>
        <row r="1528">
          <cell r="E1528" t="e">
            <v>#VALUE!</v>
          </cell>
          <cell r="H1528" t="str">
            <v>[238,238,238,238,238],</v>
          </cell>
          <cell r="K1528" t="str">
            <v>[9,9,9,9,9],</v>
          </cell>
        </row>
        <row r="1529">
          <cell r="E1529" t="e">
            <v>#VALUE!</v>
          </cell>
          <cell r="H1529" t="str">
            <v>[239,239,239,239,239],</v>
          </cell>
          <cell r="K1529" t="str">
            <v>[9,9,9,9,9],</v>
          </cell>
        </row>
        <row r="1530">
          <cell r="E1530" t="e">
            <v>#VALUE!</v>
          </cell>
          <cell r="H1530" t="str">
            <v>[240,240,240,240,240],</v>
          </cell>
          <cell r="K1530" t="str">
            <v>[9,9,9,9,9],</v>
          </cell>
        </row>
        <row r="1531">
          <cell r="E1531" t="e">
            <v>#VALUE!</v>
          </cell>
          <cell r="H1531" t="str">
            <v>[270,270,270,270,270],</v>
          </cell>
          <cell r="K1531" t="str">
            <v>[9,9,9,9,9],</v>
          </cell>
        </row>
        <row r="1532">
          <cell r="E1532" t="e">
            <v>#VALUE!</v>
          </cell>
          <cell r="H1532" t="str">
            <v>[330,330,330,330,330],</v>
          </cell>
          <cell r="K1532" t="str">
            <v>[9,9,9,9,9],</v>
          </cell>
        </row>
        <row r="1533">
          <cell r="E1533" t="e">
            <v>#VALUE!</v>
          </cell>
          <cell r="H1533" t="str">
            <v>[360,360,360,360,360],</v>
          </cell>
          <cell r="K1533" t="str">
            <v>[9,9,9,9,9],</v>
          </cell>
        </row>
        <row r="1534">
          <cell r="E1534" t="e">
            <v>#VALUE!</v>
          </cell>
          <cell r="H1534" t="str">
            <v>[370,370,370,370,370],</v>
          </cell>
          <cell r="K1534" t="str">
            <v>[9,9,9,9,9],</v>
          </cell>
        </row>
        <row r="1535">
          <cell r="E1535" t="e">
            <v>#VALUE!</v>
          </cell>
          <cell r="H1535" t="str">
            <v>[380,380,380,380,380],</v>
          </cell>
          <cell r="K1535" t="str">
            <v>[9,9,9,9,9],</v>
          </cell>
        </row>
        <row r="1536">
          <cell r="E1536" t="e">
            <v>#VALUE!</v>
          </cell>
          <cell r="H1536" t="str">
            <v>[390,390,390,390,390],</v>
          </cell>
          <cell r="K1536" t="str">
            <v>[9,9,9,9,9],</v>
          </cell>
        </row>
        <row r="1537">
          <cell r="E1537" t="e">
            <v>#VALUE!</v>
          </cell>
          <cell r="H1537" t="str">
            <v>[400,400,400,400,400],</v>
          </cell>
          <cell r="K1537" t="str">
            <v>[9,9,9,9,9],</v>
          </cell>
        </row>
        <row r="1538">
          <cell r="E1538" t="e">
            <v>#VALUE!</v>
          </cell>
          <cell r="H1538" t="str">
            <v>[420,420,420,420,420],</v>
          </cell>
          <cell r="K1538" t="str">
            <v>[9,9,9,9,9],</v>
          </cell>
        </row>
        <row r="1539">
          <cell r="E1539" t="e">
            <v>#VALUE!</v>
          </cell>
          <cell r="H1539" t="str">
            <v>[440,440,440,440,440],</v>
          </cell>
          <cell r="K1539" t="str">
            <v>[9,9,9,9,9],</v>
          </cell>
        </row>
        <row r="1540">
          <cell r="E1540" t="e">
            <v>#VALUE!</v>
          </cell>
          <cell r="H1540" t="str">
            <v>[450,450,450,440,440],</v>
          </cell>
          <cell r="K1540" t="str">
            <v>[9,9,9,9,9],</v>
          </cell>
        </row>
        <row r="1541">
          <cell r="E1541" t="e">
            <v>#VALUE!</v>
          </cell>
          <cell r="H1541" t="str">
            <v>[450,450,450,450,450],</v>
          </cell>
          <cell r="K1541" t="str">
            <v>[9,9,9,9,9],</v>
          </cell>
        </row>
        <row r="1542">
          <cell r="E1542" t="e">
            <v>#VALUE!</v>
          </cell>
          <cell r="H1542" t="str">
            <v>[460,460,460,460,460],</v>
          </cell>
          <cell r="K1542" t="str">
            <v>[9,9,9,9,9],</v>
          </cell>
        </row>
        <row r="1543">
          <cell r="E1543" t="e">
            <v>#VALUE!</v>
          </cell>
          <cell r="H1543" t="str">
            <v>[480,480,480,480,480],</v>
          </cell>
          <cell r="K1543" t="str">
            <v>[9,9,9,9,9],</v>
          </cell>
        </row>
        <row r="1544">
          <cell r="E1544" t="e">
            <v>#VALUE!</v>
          </cell>
          <cell r="H1544" t="str">
            <v>[490,490,490,490,490],</v>
          </cell>
          <cell r="K1544" t="str">
            <v>[9,9,9,9,9],</v>
          </cell>
        </row>
        <row r="1545">
          <cell r="E1545" t="e">
            <v>#VALUE!</v>
          </cell>
          <cell r="H1545" t="str">
            <v>[500,500,500,500,500],</v>
          </cell>
          <cell r="K1545" t="str">
            <v>[9,9,9,9,9],</v>
          </cell>
        </row>
        <row r="1546">
          <cell r="E1546" t="e">
            <v>#VALUE!</v>
          </cell>
          <cell r="H1546" t="str">
            <v>[520,520,520,520,520],</v>
          </cell>
          <cell r="K1546" t="str">
            <v>[9,9,9,9,9],</v>
          </cell>
        </row>
        <row r="1547">
          <cell r="E1547" t="e">
            <v>#VALUE!</v>
          </cell>
          <cell r="H1547" t="str">
            <v>[540,540,540,540,540],</v>
          </cell>
          <cell r="K1547" t="str">
            <v>[9,9,9,9,9],</v>
          </cell>
        </row>
        <row r="1548">
          <cell r="E1548" t="e">
            <v>#VALUE!</v>
          </cell>
          <cell r="H1548" t="str">
            <v>[550,550,550,550,550],</v>
          </cell>
          <cell r="K1548" t="str">
            <v>[9,9,9,9,9],</v>
          </cell>
        </row>
        <row r="1549">
          <cell r="E1549" t="e">
            <v>#VALUE!</v>
          </cell>
          <cell r="H1549" t="str">
            <v>[560,560,560,560,560],</v>
          </cell>
          <cell r="K1549" t="str">
            <v>[9,9,9,9,9],</v>
          </cell>
        </row>
        <row r="1550">
          <cell r="E1550" t="e">
            <v>#VALUE!</v>
          </cell>
          <cell r="H1550" t="str">
            <v>[570,570,570,570,570],</v>
          </cell>
          <cell r="K1550" t="str">
            <v>[9,9,9,9,9],</v>
          </cell>
        </row>
        <row r="1551">
          <cell r="E1551" t="e">
            <v>#VALUE!</v>
          </cell>
          <cell r="H1551" t="str">
            <v>[580,580,580,580,580],</v>
          </cell>
          <cell r="K1551" t="str">
            <v>[9,9,9,9,9],</v>
          </cell>
        </row>
        <row r="1552">
          <cell r="E1552" t="e">
            <v>#VALUE!</v>
          </cell>
          <cell r="H1552" t="str">
            <v>[590,590,590,590,590],</v>
          </cell>
          <cell r="K1552" t="str">
            <v>[9,9,9,9,9],</v>
          </cell>
        </row>
        <row r="1553">
          <cell r="E1553" t="e">
            <v>#VALUE!</v>
          </cell>
          <cell r="H1553" t="str">
            <v>[600,600,600,600,600],</v>
          </cell>
          <cell r="K1553" t="str">
            <v>[9,9,9,9,9],</v>
          </cell>
        </row>
        <row r="1554">
          <cell r="E1554" t="e">
            <v>#VALUE!</v>
          </cell>
          <cell r="H1554" t="str">
            <v>[610,610,610,610,610],</v>
          </cell>
          <cell r="K1554" t="str">
            <v>[9,9,9,9,9],</v>
          </cell>
        </row>
        <row r="1555">
          <cell r="E1555" t="e">
            <v>#VALUE!</v>
          </cell>
          <cell r="H1555" t="str">
            <v>[620,620,620,620,620],</v>
          </cell>
          <cell r="K1555" t="str">
            <v>[9,9,9,9,9],</v>
          </cell>
        </row>
        <row r="1556">
          <cell r="E1556" t="e">
            <v>#VALUE!</v>
          </cell>
          <cell r="H1556" t="str">
            <v>[630,630,630,630,630],</v>
          </cell>
          <cell r="K1556" t="str">
            <v>[9,9,9,9,9],</v>
          </cell>
        </row>
        <row r="1557">
          <cell r="E1557" t="e">
            <v>#VALUE!</v>
          </cell>
          <cell r="H1557" t="str">
            <v>[640,640,640,640,640],</v>
          </cell>
          <cell r="K1557" t="str">
            <v>[9,9,9,9,9],</v>
          </cell>
        </row>
        <row r="1558">
          <cell r="E1558" t="e">
            <v>#VALUE!</v>
          </cell>
          <cell r="H1558" t="str">
            <v>[640,640,650,640,640],</v>
          </cell>
          <cell r="K1558" t="str">
            <v>[9,9,9,9,9],</v>
          </cell>
        </row>
        <row r="1559">
          <cell r="E1559" t="e">
            <v>#VALUE!</v>
          </cell>
          <cell r="H1559" t="str">
            <v>[650,650,650,640,640],</v>
          </cell>
          <cell r="K1559" t="str">
            <v>[9,9,9,9,9],</v>
          </cell>
        </row>
        <row r="1560">
          <cell r="E1560" t="e">
            <v>#VALUE!</v>
          </cell>
          <cell r="H1560" t="str">
            <v>[650,650,650,650,650],</v>
          </cell>
          <cell r="K1560" t="str">
            <v>[9,9,9,9,9],</v>
          </cell>
        </row>
        <row r="1561">
          <cell r="E1561" t="e">
            <v>#VALUE!</v>
          </cell>
          <cell r="H1561" t="str">
            <v>[660,660,660,660,660],</v>
          </cell>
          <cell r="K1561" t="str">
            <v>[10,9,9,9,9],</v>
          </cell>
        </row>
        <row r="1562">
          <cell r="E1562" t="e">
            <v>#VALUE!</v>
          </cell>
          <cell r="H1562" t="str">
            <v>[670,670,670,670,670],</v>
          </cell>
          <cell r="K1562" t="str">
            <v>[9,10,9,9,10],</v>
          </cell>
        </row>
        <row r="1563">
          <cell r="E1563" t="e">
            <v>#VALUE!</v>
          </cell>
          <cell r="H1563" t="str">
            <v>[680,680,680,680,680],</v>
          </cell>
          <cell r="K1563" t="str">
            <v>[10,9,10,10,9],</v>
          </cell>
        </row>
        <row r="1564">
          <cell r="E1564" t="e">
            <v>#VALUE!</v>
          </cell>
          <cell r="H1564" t="str">
            <v>[700,700,700,700,700],</v>
          </cell>
          <cell r="K1564" t="str">
            <v>[10,10,10,10,10],</v>
          </cell>
        </row>
        <row r="1565">
          <cell r="E1565" t="e">
            <v>#VALUE!</v>
          </cell>
          <cell r="H1565" t="str">
            <v>[720,720,720,720,720],</v>
          </cell>
          <cell r="K1565" t="str">
            <v>[10,10,10,10,10],</v>
          </cell>
        </row>
        <row r="1566">
          <cell r="E1566" t="e">
            <v>#VALUE!</v>
          </cell>
          <cell r="H1566" t="str">
            <v>[730,730,730,730,730],</v>
          </cell>
          <cell r="K1566" t="str">
            <v>[10,10,10,10,10],</v>
          </cell>
        </row>
        <row r="1567">
          <cell r="E1567" t="e">
            <v>#VALUE!</v>
          </cell>
          <cell r="H1567" t="str">
            <v>[740,740,740,740,740],</v>
          </cell>
          <cell r="K1567" t="str">
            <v>[10,10,10,10,10],</v>
          </cell>
        </row>
        <row r="1568">
          <cell r="E1568" t="e">
            <v>#VALUE!</v>
          </cell>
          <cell r="H1568" t="str">
            <v>[760,760,760,760,760],</v>
          </cell>
          <cell r="K1568" t="str">
            <v>[10,10,10,10,10],</v>
          </cell>
        </row>
        <row r="1569">
          <cell r="E1569" t="e">
            <v>#VALUE!</v>
          </cell>
          <cell r="H1569" t="str">
            <v>[780,780,780,780,780],</v>
          </cell>
          <cell r="K1569" t="str">
            <v>[10,10,10,10,10],</v>
          </cell>
        </row>
        <row r="1570">
          <cell r="E1570" t="e">
            <v>#VALUE!</v>
          </cell>
          <cell r="H1570" t="str">
            <v>[790,790,790,790,790],</v>
          </cell>
          <cell r="K1570" t="str">
            <v>[10,10,10,10,10],</v>
          </cell>
        </row>
        <row r="1571">
          <cell r="E1571" t="e">
            <v>#VALUE!</v>
          </cell>
          <cell r="H1571" t="str">
            <v>[800,800,800,800,800],</v>
          </cell>
          <cell r="K1571" t="str">
            <v>[10,10,10,10,10],</v>
          </cell>
        </row>
        <row r="1572">
          <cell r="E1572" t="e">
            <v>#VALUE!</v>
          </cell>
          <cell r="H1572" t="str">
            <v>[820,820,820,820,820],</v>
          </cell>
          <cell r="K1572" t="str">
            <v>[10,10,10,10,10],</v>
          </cell>
        </row>
        <row r="1573">
          <cell r="E1573" t="e">
            <v>#VALUE!</v>
          </cell>
          <cell r="H1573" t="str">
            <v>[940,940,940,940,940],</v>
          </cell>
          <cell r="K1573" t="str">
            <v>[11,11,11,11,11],</v>
          </cell>
        </row>
        <row r="1574">
          <cell r="E1574" t="e">
            <v>#VALUE!</v>
          </cell>
          <cell r="H1574" t="str">
            <v>[950,950,950,950,950],</v>
          </cell>
          <cell r="K1574" t="str">
            <v>[11,11,11,11,11],</v>
          </cell>
        </row>
        <row r="1575">
          <cell r="E1575" t="e">
            <v>#VALUE!</v>
          </cell>
          <cell r="H1575" t="str">
            <v>[960,960,960,960,960],</v>
          </cell>
          <cell r="K1575" t="str">
            <v>[11,11,11,11,11],</v>
          </cell>
        </row>
        <row r="1576">
          <cell r="E1576" t="e">
            <v>#VALUE!</v>
          </cell>
          <cell r="H1576" t="str">
            <v>[980,980,980,980,980],</v>
          </cell>
          <cell r="K1576" t="str">
            <v>[11,11,11,11,11],</v>
          </cell>
        </row>
        <row r="1577">
          <cell r="E1577" t="e">
            <v>#VALUE!</v>
          </cell>
          <cell r="H1577" t="str">
            <v>[1000,1000,1000,1000,1000],</v>
          </cell>
          <cell r="K1577" t="str">
            <v>[11,11,11,11,11],</v>
          </cell>
        </row>
        <row r="1578">
          <cell r="E1578" t="e">
            <v>#VALUE!</v>
          </cell>
          <cell r="H1578" t="str">
            <v>[1010,1010,1010,1010,1010],</v>
          </cell>
          <cell r="K1578" t="str">
            <v>[11,11,11,11,11],</v>
          </cell>
        </row>
        <row r="1579">
          <cell r="E1579" t="e">
            <v>#VALUE!</v>
          </cell>
          <cell r="H1579" t="str">
            <v>[1020,1020,1020,1020,1020],</v>
          </cell>
          <cell r="K1579" t="str">
            <v>[11,11,11,11,11],</v>
          </cell>
        </row>
        <row r="1580">
          <cell r="E1580" t="e">
            <v>#VALUE!</v>
          </cell>
          <cell r="H1580" t="str">
            <v>[1040,1040,1040,1040,1040],</v>
          </cell>
          <cell r="K1580" t="str">
            <v>[11,11,11,11,11],</v>
          </cell>
        </row>
        <row r="1581">
          <cell r="E1581" t="e">
            <v>#VALUE!</v>
          </cell>
          <cell r="H1581" t="str">
            <v>[1040,1040,1050,1040,1040],</v>
          </cell>
          <cell r="K1581" t="str">
            <v>[11,11,11,11,11],</v>
          </cell>
        </row>
        <row r="1582">
          <cell r="E1582" t="e">
            <v>#VALUE!</v>
          </cell>
          <cell r="H1582" t="str">
            <v>[1050,1050,1050,1040,1040],</v>
          </cell>
          <cell r="K1582" t="str">
            <v>[11,11,11,11,11],</v>
          </cell>
        </row>
        <row r="1583">
          <cell r="E1583" t="e">
            <v>#VALUE!</v>
          </cell>
          <cell r="H1583" t="str">
            <v>[1060,1060,1060,1060,1060],</v>
          </cell>
          <cell r="K1583" t="str">
            <v>[11,11,11,11,11],</v>
          </cell>
        </row>
        <row r="1584">
          <cell r="E1584" t="e">
            <v>#VALUE!</v>
          </cell>
          <cell r="H1584" t="str">
            <v>[1070,1070,1070,1070,1070],</v>
          </cell>
          <cell r="K1584" t="str">
            <v>[12,11,11,11,11],</v>
          </cell>
        </row>
        <row r="1585">
          <cell r="E1585" t="e">
            <v>#VALUE!</v>
          </cell>
          <cell r="H1585" t="str">
            <v>[1080,1080,1080,1080,1080],</v>
          </cell>
          <cell r="K1585" t="str">
            <v>[11,12,11,11,12],</v>
          </cell>
        </row>
        <row r="1586">
          <cell r="E1586" t="e">
            <v>#VALUE!</v>
          </cell>
          <cell r="H1586" t="str">
            <v>[1100,1100,1100,1100,1100],</v>
          </cell>
          <cell r="K1586" t="str">
            <v>[11,12,12,12,12],</v>
          </cell>
        </row>
        <row r="1587">
          <cell r="E1587" t="e">
            <v>#VALUE!</v>
          </cell>
          <cell r="H1587" t="str">
            <v>[1110,1110,1110,1110,1110],</v>
          </cell>
          <cell r="K1587" t="str">
            <v>[12,12,12,12,12],</v>
          </cell>
        </row>
        <row r="1588">
          <cell r="E1588" t="e">
            <v>#VALUE!</v>
          </cell>
          <cell r="H1588" t="str">
            <v>[1120,1120,1120,1120,1120],</v>
          </cell>
          <cell r="K1588" t="str">
            <v>[12,12,12,12,12],</v>
          </cell>
        </row>
        <row r="1589">
          <cell r="E1589" t="e">
            <v>#VALUE!</v>
          </cell>
          <cell r="H1589" t="str">
            <v>[1130,1130,1130,1130,1130],</v>
          </cell>
          <cell r="K1589" t="str">
            <v>[12,12,12,12,12],</v>
          </cell>
        </row>
        <row r="1590">
          <cell r="E1590" t="e">
            <v>#VALUE!</v>
          </cell>
          <cell r="H1590" t="str">
            <v>[1140,1140,1140,1140,1140],</v>
          </cell>
          <cell r="K1590" t="str">
            <v>[12,12,12,12,12],</v>
          </cell>
        </row>
        <row r="1591">
          <cell r="E1591" t="e">
            <v>#VALUE!</v>
          </cell>
          <cell r="H1591" t="str">
            <v>[1150,1150,1150,1150,1150],</v>
          </cell>
          <cell r="K1591" t="str">
            <v>[12,12,12,12,12],</v>
          </cell>
        </row>
        <row r="1592">
          <cell r="E1592" t="e">
            <v>#VALUE!</v>
          </cell>
          <cell r="H1592" t="str">
            <v>[1160,1160,1160,1160,1160],</v>
          </cell>
          <cell r="K1592" t="str">
            <v>[12,12,12,12,12],</v>
          </cell>
        </row>
        <row r="1593">
          <cell r="E1593" t="e">
            <v>#VALUE!</v>
          </cell>
          <cell r="H1593" t="str">
            <v>[1170,1170,1170,1170,1170],</v>
          </cell>
          <cell r="K1593" t="str">
            <v>[12,12,12,12,12],</v>
          </cell>
        </row>
        <row r="1594">
          <cell r="E1594" t="e">
            <v>#VALUE!</v>
          </cell>
          <cell r="H1594" t="str">
            <v>[1180,1180,1180,1180,1180],</v>
          </cell>
          <cell r="K1594" t="str">
            <v>[12,12,12,12,12],</v>
          </cell>
        </row>
        <row r="1595">
          <cell r="E1595" t="e">
            <v>#VALUE!</v>
          </cell>
          <cell r="H1595" t="str">
            <v>[1190,1190,1190,1190,1190],</v>
          </cell>
          <cell r="K1595" t="str">
            <v>[12,12,12,12,12],</v>
          </cell>
        </row>
        <row r="1596">
          <cell r="E1596" t="e">
            <v>#VALUE!</v>
          </cell>
          <cell r="H1596" t="str">
            <v>[1200,1200,1200,1200,1200],</v>
          </cell>
          <cell r="K1596" t="str">
            <v>[12,12,12,12,12],</v>
          </cell>
        </row>
        <row r="1597">
          <cell r="E1597" t="e">
            <v>#VALUE!</v>
          </cell>
          <cell r="H1597" t="str">
            <v>[1210,1210,1210,1210,1210],</v>
          </cell>
          <cell r="K1597" t="str">
            <v>[12,12,12,12,12],</v>
          </cell>
        </row>
        <row r="1598">
          <cell r="E1598" t="e">
            <v>#VALUE!</v>
          </cell>
          <cell r="H1598" t="str">
            <v>[1220,1220,1220,1220,1220],</v>
          </cell>
          <cell r="K1598" t="str">
            <v>[12,12,12,12,12],</v>
          </cell>
        </row>
        <row r="1599">
          <cell r="E1599" t="e">
            <v>#VALUE!</v>
          </cell>
          <cell r="H1599" t="str">
            <v>[1230,1230,1230,1230,1230],</v>
          </cell>
          <cell r="K1599" t="str">
            <v>[12,12,12,12,12],</v>
          </cell>
        </row>
        <row r="1600">
          <cell r="E1600" t="e">
            <v>#VALUE!</v>
          </cell>
          <cell r="H1600" t="str">
            <v>[1240,1240,1240,1240,1240],</v>
          </cell>
          <cell r="K1600" t="str">
            <v>[12,12,12,12,12],</v>
          </cell>
        </row>
        <row r="1601">
          <cell r="E1601" t="e">
            <v>#VALUE!</v>
          </cell>
          <cell r="H1601" t="str">
            <v>[1250,1250,1250,1240,1240],</v>
          </cell>
          <cell r="K1601" t="str">
            <v>[12,12,12,12,12],</v>
          </cell>
        </row>
        <row r="1602">
          <cell r="E1602" t="e">
            <v>#VALUE!</v>
          </cell>
          <cell r="H1602" t="str">
            <v>[1250,1250,1250,1250,1250],</v>
          </cell>
          <cell r="K1602" t="str">
            <v>[12,12,12,12,12],</v>
          </cell>
        </row>
        <row r="1603">
          <cell r="E1603" t="e">
            <v>#VALUE!</v>
          </cell>
          <cell r="H1603" t="str">
            <v>[1260,1260,1260,1260,1260],</v>
          </cell>
          <cell r="K1603" t="str">
            <v>[12,12,12,12,12],</v>
          </cell>
        </row>
        <row r="1604">
          <cell r="E1604" t="e">
            <v>#VALUE!</v>
          </cell>
          <cell r="H1604" t="str">
            <v>[1280,1280,1280,1280,1280],</v>
          </cell>
          <cell r="K1604" t="str">
            <v>[12,13,12,12,13],</v>
          </cell>
        </row>
        <row r="1605">
          <cell r="E1605" t="e">
            <v>#VALUE!</v>
          </cell>
          <cell r="H1605" t="str">
            <v>[1300,1300,1300,1300,1300],</v>
          </cell>
          <cell r="K1605" t="str">
            <v>[12,13,13,13,13],</v>
          </cell>
        </row>
        <row r="1606">
          <cell r="E1606" t="e">
            <v>#VALUE!</v>
          </cell>
          <cell r="H1606" t="str">
            <v>[1320,1320,1320,1320,1320],</v>
          </cell>
          <cell r="K1606" t="str">
            <v>[13,13,13,13,13],</v>
          </cell>
        </row>
        <row r="1607">
          <cell r="E1607" t="e">
            <v>#VALUE!</v>
          </cell>
          <cell r="H1607" t="str">
            <v>[1340,1340,1340,1340,1340],</v>
          </cell>
          <cell r="K1607" t="str">
            <v>[13,13,13,13,13],</v>
          </cell>
        </row>
        <row r="1608">
          <cell r="E1608" t="e">
            <v>#VALUE!</v>
          </cell>
          <cell r="H1608" t="str">
            <v>[1360,1360,1360,1360,1360],</v>
          </cell>
          <cell r="K1608" t="str">
            <v>[13,13,13,13,13],</v>
          </cell>
        </row>
        <row r="1609">
          <cell r="E1609" t="e">
            <v>#VALUE!</v>
          </cell>
          <cell r="H1609" t="str">
            <v>[1380,1380,1380,1380,1380],</v>
          </cell>
          <cell r="K1609" t="str">
            <v>[13,13,13,13,13],</v>
          </cell>
        </row>
        <row r="1610">
          <cell r="E1610" t="e">
            <v>#VALUE!</v>
          </cell>
          <cell r="H1610" t="str">
            <v>[1390,1390,1390,1390,1390],</v>
          </cell>
          <cell r="K1610" t="str">
            <v>[13,13,13,13,13],</v>
          </cell>
        </row>
        <row r="1611">
          <cell r="E1611" t="e">
            <v>#VALUE!</v>
          </cell>
          <cell r="H1611" t="str">
            <v>[1400,1400,1400,1400,1400],</v>
          </cell>
          <cell r="K1611" t="str">
            <v>[13,13,13,13,13],</v>
          </cell>
        </row>
        <row r="1612">
          <cell r="E1612" t="e">
            <v>#VALUE!</v>
          </cell>
          <cell r="H1612" t="str">
            <v>[1520,1520,1520,1520,1520],</v>
          </cell>
          <cell r="K1612" t="str">
            <v>[14,14,14,14,14],</v>
          </cell>
        </row>
        <row r="1613">
          <cell r="E1613" t="e">
            <v>#VALUE!</v>
          </cell>
          <cell r="H1613" t="str">
            <v>[1540,1540,1540,1540,1540],</v>
          </cell>
          <cell r="K1613" t="str">
            <v>[14,14,14,14,14],</v>
          </cell>
        </row>
        <row r="1614">
          <cell r="E1614" t="e">
            <v>#VALUE!</v>
          </cell>
          <cell r="H1614" t="str">
            <v>[1560,1560,1560,1560,1560],</v>
          </cell>
          <cell r="K1614" t="str">
            <v>[14,14,14,14,14],</v>
          </cell>
        </row>
        <row r="1615">
          <cell r="E1615" t="e">
            <v>#VALUE!</v>
          </cell>
          <cell r="H1615" t="str">
            <v>[1580,1580,1580,1580,1580],</v>
          </cell>
          <cell r="K1615" t="str">
            <v>[14,14,14,14,14],</v>
          </cell>
        </row>
        <row r="1616">
          <cell r="E1616" t="e">
            <v>#VALUE!</v>
          </cell>
          <cell r="H1616" t="str">
            <v>[1600,1600,1600,1600,1600],</v>
          </cell>
          <cell r="K1616" t="str">
            <v>[14,14,14,14,14],</v>
          </cell>
        </row>
        <row r="1617">
          <cell r="E1617" t="e">
            <v>#VALUE!</v>
          </cell>
          <cell r="H1617" t="str">
            <v>[1620,1620,1620,1620,1620],</v>
          </cell>
          <cell r="K1617" t="str">
            <v>[14,14,14,14,14],</v>
          </cell>
        </row>
        <row r="1618">
          <cell r="E1618" t="e">
            <v>#VALUE!</v>
          </cell>
          <cell r="H1618" t="str">
            <v>[1640,1640,1640,1640,1640],</v>
          </cell>
          <cell r="K1618" t="str">
            <v>[14,14,14,14,14],</v>
          </cell>
        </row>
        <row r="1619">
          <cell r="E1619" t="e">
            <v>#VALUE!</v>
          </cell>
          <cell r="H1619" t="str">
            <v>[1650,1650,1650,1640,1640],</v>
          </cell>
          <cell r="K1619" t="str">
            <v>[14,14,14,14,14],</v>
          </cell>
        </row>
        <row r="1620">
          <cell r="E1620" t="e">
            <v>#VALUE!</v>
          </cell>
          <cell r="H1620" t="str">
            <v>[1660,1660,1660,1660,1660],</v>
          </cell>
          <cell r="K1620" t="str">
            <v>[14,14,14,14,14],</v>
          </cell>
        </row>
        <row r="1621">
          <cell r="E1621" t="e">
            <v>#VALUE!</v>
          </cell>
          <cell r="H1621" t="str">
            <v>[1680,1680,1680,1680,1680],</v>
          </cell>
          <cell r="K1621" t="str">
            <v>[14,15,14,14,15],</v>
          </cell>
        </row>
        <row r="1622">
          <cell r="E1622" t="e">
            <v>#VALUE!</v>
          </cell>
          <cell r="H1622" t="str">
            <v>[1700,1700,1700,1700,1700],</v>
          </cell>
          <cell r="K1622" t="str">
            <v>[14,15,15,15,15],</v>
          </cell>
        </row>
        <row r="1623">
          <cell r="E1623" t="e">
            <v>#VALUE!</v>
          </cell>
          <cell r="H1623" t="str">
            <v>[1710,1710,1710,1710,1710],</v>
          </cell>
          <cell r="K1623" t="str">
            <v>[15,15,15,15,15],</v>
          </cell>
        </row>
        <row r="1624">
          <cell r="E1624" t="e">
            <v>#VALUE!</v>
          </cell>
          <cell r="H1624" t="str">
            <v>[1720,1720,1720,1720,1720],</v>
          </cell>
          <cell r="K1624" t="str">
            <v>[15,15,15,15,15],</v>
          </cell>
        </row>
        <row r="1625">
          <cell r="E1625" t="e">
            <v>#VALUE!</v>
          </cell>
          <cell r="H1625" t="str">
            <v>[1730,1730,1730,1730,1730],</v>
          </cell>
          <cell r="K1625" t="str">
            <v>[15,15,15,15,15],</v>
          </cell>
        </row>
        <row r="1626">
          <cell r="E1626" t="e">
            <v>#VALUE!</v>
          </cell>
          <cell r="H1626" t="str">
            <v>[1740,1740,1740,1740,1740],</v>
          </cell>
          <cell r="K1626" t="str">
            <v>[15,15,15,15,15],</v>
          </cell>
        </row>
        <row r="1627">
          <cell r="E1627" t="e">
            <v>#VALUE!</v>
          </cell>
          <cell r="H1627" t="str">
            <v>[1750,1750,1750,1750,1750],</v>
          </cell>
          <cell r="K1627" t="str">
            <v>[15,15,15,15,15],</v>
          </cell>
        </row>
        <row r="1628">
          <cell r="E1628" t="e">
            <v>#VALUE!</v>
          </cell>
          <cell r="H1628" t="str">
            <v>[1760,1760,1760,1760,1760],</v>
          </cell>
          <cell r="K1628" t="str">
            <v>[15,15,15,15,15],</v>
          </cell>
        </row>
        <row r="1629">
          <cell r="E1629" t="e">
            <v>#VALUE!</v>
          </cell>
          <cell r="H1629" t="str">
            <v>[1770,1770,1770,1770,1770],</v>
          </cell>
          <cell r="K1629" t="str">
            <v>[15,15,15,15,15],</v>
          </cell>
        </row>
        <row r="1630">
          <cell r="E1630" t="e">
            <v>#VALUE!</v>
          </cell>
          <cell r="H1630" t="str">
            <v>[1780,1780,1780,1780,1780],</v>
          </cell>
          <cell r="K1630" t="str">
            <v>[15,15,15,15,15],</v>
          </cell>
        </row>
        <row r="1631">
          <cell r="E1631" t="e">
            <v>#VALUE!</v>
          </cell>
          <cell r="H1631" t="str">
            <v>[1790,1790,1790,1790,1790],</v>
          </cell>
          <cell r="K1631" t="str">
            <v>[15,15,15,15,15],</v>
          </cell>
        </row>
        <row r="1632">
          <cell r="E1632" t="e">
            <v>#VALUE!</v>
          </cell>
          <cell r="H1632" t="str">
            <v>[1800,1800,1800,1800,1800],</v>
          </cell>
          <cell r="K1632" t="str">
            <v>[15,15,15,15,15],</v>
          </cell>
        </row>
        <row r="1633">
          <cell r="E1633" t="e">
            <v>#VALUE!</v>
          </cell>
          <cell r="H1633" t="str">
            <v>[1820,1820,1820,1820,1820],</v>
          </cell>
          <cell r="K1633" t="str">
            <v>[15,15,15,15,15],</v>
          </cell>
        </row>
        <row r="1634">
          <cell r="E1634" t="e">
            <v>#VALUE!</v>
          </cell>
          <cell r="H1634" t="str">
            <v>[1840,1840,1840,1840,1840],</v>
          </cell>
          <cell r="K1634" t="str">
            <v>[15,15,15,15,15],</v>
          </cell>
        </row>
        <row r="1635">
          <cell r="E1635" t="e">
            <v>#VALUE!</v>
          </cell>
          <cell r="H1635" t="str">
            <v>[1850,1850,1850,1840,1840],</v>
          </cell>
          <cell r="K1635" t="str">
            <v>[15,15,15,15,15],</v>
          </cell>
        </row>
        <row r="1636">
          <cell r="E1636" t="e">
            <v>#VALUE!</v>
          </cell>
          <cell r="H1636" t="str">
            <v>[1,1,1,1,1],</v>
          </cell>
          <cell r="K1636" t="str">
            <v>[1,1,1,1,1],</v>
          </cell>
        </row>
        <row r="1637">
          <cell r="E1637" t="e">
            <v>#VALUE!</v>
          </cell>
          <cell r="H1637" t="str">
            <v>[2,2,2,2,2],</v>
          </cell>
          <cell r="K1637" t="str">
            <v>[1,1,1,1,1],</v>
          </cell>
        </row>
        <row r="1638">
          <cell r="E1638" t="e">
            <v>#VALUE!</v>
          </cell>
          <cell r="H1638" t="str">
            <v>[3,3,3,3,3],</v>
          </cell>
          <cell r="K1638" t="str">
            <v>[1,1,1,1,1],</v>
          </cell>
        </row>
        <row r="1639">
          <cell r="E1639" t="e">
            <v>#VALUE!</v>
          </cell>
          <cell r="H1639" t="str">
            <v>[4,4,4,4,4],</v>
          </cell>
          <cell r="K1639" t="str">
            <v>[1,1,1,1,1],</v>
          </cell>
        </row>
        <row r="1640">
          <cell r="E1640" t="e">
            <v>#VALUE!</v>
          </cell>
          <cell r="H1640" t="str">
            <v>[5,5,5,5,5],</v>
          </cell>
          <cell r="K1640" t="str">
            <v>[1,1,1,1,1],</v>
          </cell>
        </row>
        <row r="1641">
          <cell r="E1641" t="e">
            <v>#VALUE!</v>
          </cell>
          <cell r="H1641" t="str">
            <v>[6,6,6,6,6],</v>
          </cell>
          <cell r="K1641" t="str">
            <v>[1,1,1,1,1],</v>
          </cell>
        </row>
        <row r="1642">
          <cell r="E1642" t="e">
            <v>#VALUE!</v>
          </cell>
          <cell r="H1642" t="str">
            <v>[7,7,7,7,7],</v>
          </cell>
          <cell r="K1642" t="str">
            <v>[1,1,1,1,1],</v>
          </cell>
        </row>
        <row r="1643">
          <cell r="E1643" t="e">
            <v>#VALUE!</v>
          </cell>
          <cell r="H1643" t="str">
            <v>[8,8,8,8,8],</v>
          </cell>
          <cell r="K1643" t="str">
            <v>[1,1,1,1,1],</v>
          </cell>
        </row>
        <row r="1644">
          <cell r="E1644" t="e">
            <v>#VALUE!</v>
          </cell>
          <cell r="H1644" t="str">
            <v>[9,9,9,9,9],</v>
          </cell>
          <cell r="K1644" t="str">
            <v>[1,1,1,1,1],</v>
          </cell>
        </row>
        <row r="1645">
          <cell r="E1645" t="e">
            <v>#VALUE!</v>
          </cell>
          <cell r="H1645" t="str">
            <v>[10,10,10,10,10],</v>
          </cell>
          <cell r="K1645" t="str">
            <v>[1,1,1,1,1],</v>
          </cell>
        </row>
        <row r="1646">
          <cell r="E1646" t="e">
            <v>#VALUE!</v>
          </cell>
          <cell r="H1646" t="str">
            <v>[11,11,11,11,11],</v>
          </cell>
          <cell r="K1646" t="str">
            <v>[1,1,1,1,1],</v>
          </cell>
        </row>
        <row r="1647">
          <cell r="E1647" t="e">
            <v>#VALUE!</v>
          </cell>
          <cell r="H1647" t="str">
            <v>[12,12,12,12,12],</v>
          </cell>
          <cell r="K1647" t="str">
            <v>[1,1,1,1,1],</v>
          </cell>
        </row>
        <row r="1648">
          <cell r="E1648" t="e">
            <v>#VALUE!</v>
          </cell>
          <cell r="H1648" t="str">
            <v>[13,13,13,13,13],</v>
          </cell>
          <cell r="K1648" t="str">
            <v>[1,1,1,1,1],</v>
          </cell>
        </row>
        <row r="1649">
          <cell r="E1649" t="e">
            <v>#VALUE!</v>
          </cell>
          <cell r="H1649" t="str">
            <v>[14,14,14,14,14],</v>
          </cell>
          <cell r="K1649" t="str">
            <v>[1,1,1,1,1],</v>
          </cell>
        </row>
        <row r="1650">
          <cell r="E1650" t="e">
            <v>#VALUE!</v>
          </cell>
          <cell r="H1650" t="str">
            <v>[15,15,15,15,15],</v>
          </cell>
          <cell r="K1650" t="str">
            <v>[1,1,1,1,1],</v>
          </cell>
        </row>
        <row r="1651">
          <cell r="E1651" t="e">
            <v>#VALUE!</v>
          </cell>
          <cell r="H1651" t="str">
            <v>[16,16,16,16,16],</v>
          </cell>
          <cell r="K1651" t="str">
            <v>[1,1,1,1,1],</v>
          </cell>
        </row>
        <row r="1652">
          <cell r="E1652" t="e">
            <v>#VALUE!</v>
          </cell>
          <cell r="H1652" t="str">
            <v>[17,17,17,17,17],</v>
          </cell>
          <cell r="K1652" t="str">
            <v>[1,1,1,1,1],</v>
          </cell>
        </row>
        <row r="1653">
          <cell r="E1653" t="e">
            <v>#VALUE!</v>
          </cell>
          <cell r="H1653" t="str">
            <v>[18,18,18,18,18],</v>
          </cell>
          <cell r="K1653" t="str">
            <v>[1,1,1,1,1],</v>
          </cell>
        </row>
        <row r="1654">
          <cell r="E1654" t="e">
            <v>#VALUE!</v>
          </cell>
          <cell r="H1654" t="str">
            <v>[19,19,19,19,19],</v>
          </cell>
          <cell r="K1654" t="str">
            <v>[1,1,1,1,1],</v>
          </cell>
        </row>
        <row r="1655">
          <cell r="E1655" t="e">
            <v>#VALUE!</v>
          </cell>
          <cell r="H1655" t="str">
            <v>[20,20,20,20,20],</v>
          </cell>
          <cell r="K1655" t="str">
            <v>[1,1,1,1,1],</v>
          </cell>
        </row>
        <row r="1656">
          <cell r="E1656" t="e">
            <v>#VALUE!</v>
          </cell>
          <cell r="H1656" t="str">
            <v>[20,20,21,20,20],</v>
          </cell>
          <cell r="K1656" t="str">
            <v>[1,1,1,1,1],</v>
          </cell>
        </row>
        <row r="1657">
          <cell r="E1657" t="e">
            <v>#VALUE!</v>
          </cell>
          <cell r="H1657" t="str">
            <v>[21,20,21,20,20],</v>
          </cell>
          <cell r="K1657" t="str">
            <v>[1,1,1,1,1],</v>
          </cell>
        </row>
        <row r="1658">
          <cell r="E1658" t="e">
            <v>#VALUE!</v>
          </cell>
          <cell r="H1658" t="str">
            <v>[21,21,21,20,20],</v>
          </cell>
          <cell r="K1658" t="str">
            <v>[1,1,1,1,1],</v>
          </cell>
        </row>
        <row r="1659">
          <cell r="E1659" t="e">
            <v>#VALUE!</v>
          </cell>
          <cell r="H1659" t="str">
            <v>[21,21,21,21,21],</v>
          </cell>
          <cell r="K1659" t="str">
            <v>[2,1,1,1,1],</v>
          </cell>
        </row>
        <row r="1660">
          <cell r="E1660" t="e">
            <v>#VALUE!</v>
          </cell>
          <cell r="H1660" t="str">
            <v>[22,22,22,22,22],</v>
          </cell>
          <cell r="K1660" t="str">
            <v>[2,1,2,1,1],</v>
          </cell>
        </row>
        <row r="1661">
          <cell r="E1661" t="e">
            <v>#VALUE!</v>
          </cell>
          <cell r="H1661" t="str">
            <v>[23,23,23,23,23],</v>
          </cell>
          <cell r="K1661" t="str">
            <v>[2,1,2,2,1],</v>
          </cell>
        </row>
        <row r="1662">
          <cell r="E1662" t="e">
            <v>#VALUE!</v>
          </cell>
          <cell r="H1662" t="str">
            <v>[24,24,24,24,24],</v>
          </cell>
          <cell r="K1662" t="str">
            <v>[2,2,2,2,1],</v>
          </cell>
        </row>
        <row r="1663">
          <cell r="E1663" t="e">
            <v>#VALUE!</v>
          </cell>
          <cell r="H1663" t="str">
            <v>[25,25,25,25,25],</v>
          </cell>
          <cell r="K1663" t="str">
            <v>[2,2,2,2,2],</v>
          </cell>
        </row>
        <row r="1664">
          <cell r="E1664" t="e">
            <v>#VALUE!</v>
          </cell>
          <cell r="H1664" t="str">
            <v>[26,26,26,26,26],</v>
          </cell>
          <cell r="K1664" t="str">
            <v>[2,2,2,2,2],</v>
          </cell>
        </row>
        <row r="1665">
          <cell r="E1665" t="e">
            <v>#VALUE!</v>
          </cell>
          <cell r="H1665" t="str">
            <v>[27,27,27,27,27],</v>
          </cell>
          <cell r="K1665" t="str">
            <v>[2,2,2,2,2],</v>
          </cell>
        </row>
        <row r="1666">
          <cell r="E1666" t="e">
            <v>#VALUE!</v>
          </cell>
          <cell r="H1666" t="str">
            <v>[40,40,41,40,40],</v>
          </cell>
          <cell r="K1666" t="str">
            <v>[2,2,2,2,2],</v>
          </cell>
        </row>
        <row r="1667">
          <cell r="E1667" t="e">
            <v>#VALUE!</v>
          </cell>
          <cell r="H1667" t="str">
            <v>[41,41,41,40,40],</v>
          </cell>
          <cell r="K1667" t="str">
            <v>[2,2,2,2,2],</v>
          </cell>
        </row>
        <row r="1668">
          <cell r="E1668" t="e">
            <v>#VALUE!</v>
          </cell>
          <cell r="H1668" t="str">
            <v>[41,41,41,41,41],</v>
          </cell>
          <cell r="K1668" t="str">
            <v>[2,2,2,2,2],</v>
          </cell>
        </row>
        <row r="1669">
          <cell r="E1669" t="e">
            <v>#VALUE!</v>
          </cell>
          <cell r="H1669" t="str">
            <v>[42,42,42,42,42],</v>
          </cell>
          <cell r="K1669" t="str">
            <v>[3,2,2,2,2],</v>
          </cell>
        </row>
        <row r="1670">
          <cell r="E1670" t="e">
            <v>#VALUE!</v>
          </cell>
          <cell r="H1670" t="str">
            <v>[43,43,43,43,43],</v>
          </cell>
          <cell r="K1670" t="str">
            <v>[3,2,3,2,2],</v>
          </cell>
        </row>
        <row r="1671">
          <cell r="E1671" t="e">
            <v>#VALUE!</v>
          </cell>
          <cell r="H1671" t="str">
            <v>[44,44,44,44,44],</v>
          </cell>
          <cell r="K1671" t="str">
            <v>[3,2,3,3,2],</v>
          </cell>
        </row>
        <row r="1672">
          <cell r="E1672" t="e">
            <v>#VALUE!</v>
          </cell>
          <cell r="H1672" t="str">
            <v>[45,45,45,45,45],</v>
          </cell>
          <cell r="K1672" t="str">
            <v>[3,3,3,3,2],</v>
          </cell>
        </row>
        <row r="1673">
          <cell r="E1673" t="e">
            <v>#VALUE!</v>
          </cell>
          <cell r="H1673" t="str">
            <v>[100,100,100,100,100],</v>
          </cell>
          <cell r="K1673" t="str">
            <v>[7,7,7,7,7],</v>
          </cell>
        </row>
        <row r="1674">
          <cell r="E1674" t="e">
            <v>#VALUE!</v>
          </cell>
          <cell r="H1674" t="str">
            <v>[100,100,100,100,100],</v>
          </cell>
          <cell r="K1674" t="str">
            <v>[7,7,7,7,7],</v>
          </cell>
        </row>
        <row r="1675">
          <cell r="E1675" t="e">
            <v>#VALUE!</v>
          </cell>
          <cell r="H1675" t="str">
            <v>[100,100,100,100,100],</v>
          </cell>
          <cell r="K1675" t="str">
            <v>[7,7,7,7,7],</v>
          </cell>
        </row>
        <row r="1676">
          <cell r="E1676" t="e">
            <v>#VALUE!</v>
          </cell>
          <cell r="H1676" t="str">
            <v>[100,100,100,100,100],</v>
          </cell>
          <cell r="K1676" t="str">
            <v>[7,7,7,7,7],</v>
          </cell>
        </row>
        <row r="1677">
          <cell r="E1677" t="e">
            <v>#VALUE!</v>
          </cell>
          <cell r="H1677" t="str">
            <v>[100,100,100,100,100],</v>
          </cell>
          <cell r="K1677" t="str">
            <v>[7,7,7,7,7],</v>
          </cell>
        </row>
        <row r="1678">
          <cell r="E1678" t="e">
            <v>#VALUE!</v>
          </cell>
          <cell r="H1678" t="str">
            <v>[100,100,100,100,100],</v>
          </cell>
          <cell r="K1678" t="str">
            <v>[7,7,7,7,7],</v>
          </cell>
        </row>
        <row r="1679">
          <cell r="E1679" t="e">
            <v>#VALUE!</v>
          </cell>
          <cell r="H1679" t="str">
            <v>[100,100,100,100,100],</v>
          </cell>
          <cell r="K1679" t="str">
            <v>[7,7,7,7,7],</v>
          </cell>
        </row>
        <row r="1680">
          <cell r="E1680" t="e">
            <v>#VALUE!</v>
          </cell>
          <cell r="H1680" t="str">
            <v>[100,100,100,100,100],</v>
          </cell>
          <cell r="K1680" t="str">
            <v>[7,7,7,7,7],</v>
          </cell>
        </row>
        <row r="1681">
          <cell r="E1681" t="e">
            <v>#VALUE!</v>
          </cell>
          <cell r="H1681" t="str">
            <v>[100,100,100,100,100],</v>
          </cell>
          <cell r="K1681" t="str">
            <v>[7,7,7,7,7],</v>
          </cell>
        </row>
        <row r="1682">
          <cell r="E1682" t="e">
            <v>#VALUE!</v>
          </cell>
          <cell r="H1682" t="str">
            <v>[100,100,100,100,100],</v>
          </cell>
          <cell r="K1682" t="str">
            <v>[7,7,7,7,7],</v>
          </cell>
        </row>
        <row r="1683">
          <cell r="E1683" t="e">
            <v>#VALUE!</v>
          </cell>
          <cell r="H1683" t="str">
            <v>[100,100,100,100,100],</v>
          </cell>
          <cell r="K1683" t="str">
            <v>[7,7,7,7,7],</v>
          </cell>
        </row>
        <row r="1684">
          <cell r="E1684" t="e">
            <v>#VALUE!</v>
          </cell>
          <cell r="H1684" t="str">
            <v>[100,100,100,100,100],</v>
          </cell>
          <cell r="K1684" t="str">
            <v>[7,7,7,7,7],</v>
          </cell>
        </row>
        <row r="1685">
          <cell r="E1685" t="e">
            <v>#VALUE!</v>
          </cell>
          <cell r="H1685" t="str">
            <v>[100,100,100,100,100],</v>
          </cell>
          <cell r="K1685" t="str">
            <v>[7,7,7,7,7],</v>
          </cell>
        </row>
        <row r="1686">
          <cell r="E1686" t="e">
            <v>#VALUE!</v>
          </cell>
          <cell r="H1686" t="str">
            <v>[100,100,100,100,100],</v>
          </cell>
          <cell r="K1686" t="str">
            <v>[7,7,7,7,7],</v>
          </cell>
        </row>
        <row r="1687">
          <cell r="E1687" t="e">
            <v>#VALUE!</v>
          </cell>
          <cell r="H1687" t="str">
            <v>[100,100,100,100,100],</v>
          </cell>
          <cell r="K1687" t="str">
            <v>[7,7,7,7,7],</v>
          </cell>
        </row>
        <row r="1688">
          <cell r="E1688" t="e">
            <v>#VALUE!</v>
          </cell>
          <cell r="H1688" t="str">
            <v>[100,100,100,100,100],</v>
          </cell>
          <cell r="K1688" t="str">
            <v>[7,7,7,7,7],</v>
          </cell>
        </row>
        <row r="1689">
          <cell r="E1689" t="e">
            <v>#VALUE!</v>
          </cell>
          <cell r="H1689" t="str">
            <v>[100,100,100,100,100],</v>
          </cell>
          <cell r="K1689" t="str">
            <v>[7,7,7,7,7],</v>
          </cell>
        </row>
        <row r="1690">
          <cell r="E1690" t="e">
            <v>#VALUE!</v>
          </cell>
          <cell r="H1690" t="str">
            <v>[100,100,100,100,100],</v>
          </cell>
          <cell r="K1690" t="str">
            <v>[7,7,7,7,7],</v>
          </cell>
        </row>
        <row r="1691">
          <cell r="E1691" t="e">
            <v>#VALUE!</v>
          </cell>
          <cell r="H1691" t="str">
            <v>[100,100,100,100,100],</v>
          </cell>
          <cell r="K1691" t="str">
            <v>[7,7,7,7,7],</v>
          </cell>
        </row>
        <row r="1692">
          <cell r="E1692" t="e">
            <v>#VALUE!</v>
          </cell>
          <cell r="H1692" t="str">
            <v>[100,100,100,100,100],</v>
          </cell>
          <cell r="K1692" t="str">
            <v>[7,7,7,7,7],</v>
          </cell>
        </row>
        <row r="1693">
          <cell r="E1693" t="e">
            <v>#VALUE!</v>
          </cell>
          <cell r="H1693" t="str">
            <v>[100,100,100,100,100],</v>
          </cell>
          <cell r="K1693" t="str">
            <v>[7,7,7,7,7],</v>
          </cell>
        </row>
        <row r="1694">
          <cell r="E1694" t="e">
            <v>#VALUE!</v>
          </cell>
          <cell r="H1694" t="str">
            <v>[100,100,100,100,100],</v>
          </cell>
          <cell r="K1694" t="str">
            <v>[7,7,7,7,7],</v>
          </cell>
        </row>
        <row r="1695">
          <cell r="E1695" t="e">
            <v>#VALUE!</v>
          </cell>
          <cell r="H1695" t="str">
            <v>[100,100,100,100,100],</v>
          </cell>
          <cell r="K1695" t="str">
            <v>[7,7,7,7,7],</v>
          </cell>
        </row>
        <row r="1696">
          <cell r="E1696" t="e">
            <v>#VALUE!</v>
          </cell>
          <cell r="H1696" t="str">
            <v>[100,100,100,100,100],</v>
          </cell>
          <cell r="K1696" t="str">
            <v>[7,7,7,7,7],</v>
          </cell>
        </row>
        <row r="1697">
          <cell r="E1697" t="e">
            <v>#VALUE!</v>
          </cell>
          <cell r="H1697" t="str">
            <v>[100,100,100,100,100],</v>
          </cell>
          <cell r="K1697" t="str">
            <v>[7,7,7,7,7],</v>
          </cell>
        </row>
        <row r="1698">
          <cell r="E1698" t="e">
            <v>#VALUE!</v>
          </cell>
          <cell r="H1698" t="str">
            <v>[100,100,100,100,100],</v>
          </cell>
          <cell r="K1698" t="str">
            <v>[7,7,7,7,7],</v>
          </cell>
        </row>
        <row r="1699">
          <cell r="E1699" t="e">
            <v>#VALUE!</v>
          </cell>
          <cell r="H1699" t="str">
            <v>[100,100,100,100,100],</v>
          </cell>
          <cell r="K1699" t="str">
            <v>[7,7,7,7,7],</v>
          </cell>
        </row>
        <row r="1700">
          <cell r="E1700" t="e">
            <v>#VALUE!</v>
          </cell>
          <cell r="H1700" t="str">
            <v>[100,100,100,100,100],</v>
          </cell>
          <cell r="K1700" t="str">
            <v>[7,7,7,7,7],</v>
          </cell>
        </row>
        <row r="1701">
          <cell r="E1701" t="e">
            <v>#VALUE!</v>
          </cell>
          <cell r="H1701" t="str">
            <v>[100,100,100,100,100],</v>
          </cell>
          <cell r="K1701" t="str">
            <v>[7,7,7,7,7],</v>
          </cell>
        </row>
        <row r="1702">
          <cell r="E1702" t="e">
            <v>#VALUE!</v>
          </cell>
          <cell r="H1702" t="str">
            <v>[100,100,100,100,100],</v>
          </cell>
          <cell r="K1702" t="str">
            <v>[7,7,7,7,7],</v>
          </cell>
        </row>
        <row r="1703">
          <cell r="E1703" t="e">
            <v>#VALUE!</v>
          </cell>
          <cell r="H1703" t="str">
            <v>[100,100,100,100,100],</v>
          </cell>
          <cell r="K1703" t="str">
            <v>[7,7,7,7,7],</v>
          </cell>
        </row>
        <row r="1704">
          <cell r="E1704" t="e">
            <v>#VALUE!</v>
          </cell>
          <cell r="H1704" t="str">
            <v>[100,100,100,100,100],</v>
          </cell>
          <cell r="K1704" t="str">
            <v>[7,7,7,7,7],</v>
          </cell>
        </row>
        <row r="1705">
          <cell r="E1705" t="e">
            <v>#VALUE!</v>
          </cell>
          <cell r="H1705" t="str">
            <v>[100,100,100,100,100],</v>
          </cell>
          <cell r="K1705" t="str">
            <v>[7,7,7,7,7],</v>
          </cell>
        </row>
        <row r="1706">
          <cell r="E1706" t="e">
            <v>#VALUE!</v>
          </cell>
          <cell r="H1706" t="str">
            <v>[100,100,100,100,100],</v>
          </cell>
          <cell r="K1706" t="str">
            <v>[7,7,7,7,7],</v>
          </cell>
        </row>
        <row r="1707">
          <cell r="E1707" t="e">
            <v>#VALUE!</v>
          </cell>
          <cell r="H1707" t="str">
            <v>[100,100,100,100,100],</v>
          </cell>
          <cell r="K1707" t="str">
            <v>[7,7,7,7,7],</v>
          </cell>
        </row>
        <row r="1708">
          <cell r="E1708" t="e">
            <v>#VALUE!</v>
          </cell>
          <cell r="H1708" t="str">
            <v>[100,100,100,100,100],</v>
          </cell>
          <cell r="K1708" t="str">
            <v>[7,7,7,7,7],</v>
          </cell>
        </row>
        <row r="1709">
          <cell r="E1709" t="e">
            <v>#VALUE!</v>
          </cell>
          <cell r="H1709" t="str">
            <v>[100,100,100,100,100],</v>
          </cell>
          <cell r="K1709" t="str">
            <v>[7,7,7,7,7],</v>
          </cell>
        </row>
        <row r="1710">
          <cell r="E1710" t="e">
            <v>#VALUE!</v>
          </cell>
          <cell r="H1710" t="str">
            <v>[100,100,100,100,100],</v>
          </cell>
          <cell r="K1710" t="str">
            <v>[7,7,7,7,7],</v>
          </cell>
        </row>
        <row r="1711">
          <cell r="E1711" t="e">
            <v>#VALUE!</v>
          </cell>
          <cell r="H1711" t="str">
            <v>[100,100,100,100,100],</v>
          </cell>
          <cell r="K1711" t="str">
            <v>[7,7,7,7,7],</v>
          </cell>
        </row>
        <row r="1712">
          <cell r="E1712" t="e">
            <v>#VALUE!</v>
          </cell>
          <cell r="H1712" t="str">
            <v>[100,100,100,100,100],</v>
          </cell>
          <cell r="K1712" t="str">
            <v>[7,7,7,7,7],</v>
          </cell>
        </row>
        <row r="1713">
          <cell r="E1713" t="e">
            <v>#VALUE!</v>
          </cell>
          <cell r="H1713" t="str">
            <v>[100,100,100,100,100],</v>
          </cell>
          <cell r="K1713" t="str">
            <v>[7,7,7,7,7],</v>
          </cell>
        </row>
        <row r="1714">
          <cell r="E1714" t="e">
            <v>#VALUE!</v>
          </cell>
          <cell r="H1714" t="str">
            <v>[100,100,100,100,100],</v>
          </cell>
          <cell r="K1714" t="str">
            <v>[7,7,7,7,7],</v>
          </cell>
        </row>
        <row r="1715">
          <cell r="E1715" t="e">
            <v>#VALUE!</v>
          </cell>
          <cell r="H1715" t="str">
            <v>[100,100,100,100,100],</v>
          </cell>
          <cell r="K1715" t="str">
            <v>[7,7,7,7,7],</v>
          </cell>
        </row>
        <row r="1716">
          <cell r="E1716" t="e">
            <v>#VALUE!</v>
          </cell>
          <cell r="H1716" t="str">
            <v>[100,100,100,100,100],</v>
          </cell>
          <cell r="K1716" t="str">
            <v>[7,7,7,7,7],</v>
          </cell>
        </row>
        <row r="1717">
          <cell r="E1717" t="e">
            <v>#VALUE!</v>
          </cell>
          <cell r="H1717" t="str">
            <v>[100,100,100,100,100],</v>
          </cell>
          <cell r="K1717" t="str">
            <v>[7,7,7,7,7],</v>
          </cell>
        </row>
        <row r="1718">
          <cell r="E1718" t="e">
            <v>#VALUE!</v>
          </cell>
          <cell r="H1718" t="str">
            <v>[100,100,100,100,100],</v>
          </cell>
          <cell r="K1718" t="str">
            <v>[7,7,7,7,7],</v>
          </cell>
        </row>
        <row r="1719">
          <cell r="E1719" t="e">
            <v>#VALUE!</v>
          </cell>
          <cell r="H1719" t="str">
            <v>[100,100,100,100,100],</v>
          </cell>
          <cell r="K1719" t="str">
            <v>[7,7,7,7,7],</v>
          </cell>
        </row>
        <row r="1720">
          <cell r="E1720" t="e">
            <v>#VALUE!</v>
          </cell>
          <cell r="H1720" t="str">
            <v>[100,100,100,100,100],</v>
          </cell>
          <cell r="K1720" t="str">
            <v>[7,7,7,7,7],</v>
          </cell>
        </row>
        <row r="1721">
          <cell r="E1721" t="e">
            <v>#VALUE!</v>
          </cell>
          <cell r="H1721" t="str">
            <v>[100,100,100,100,100],</v>
          </cell>
          <cell r="K1721" t="str">
            <v>[7,7,7,7,7],</v>
          </cell>
        </row>
        <row r="1722">
          <cell r="E1722" t="e">
            <v>#VALUE!</v>
          </cell>
          <cell r="H1722" t="str">
            <v>[100,100,100,100,100],</v>
          </cell>
          <cell r="K1722" t="str">
            <v>[7,7,7,7,7],</v>
          </cell>
        </row>
        <row r="1723">
          <cell r="E1723" t="e">
            <v>#VALUE!</v>
          </cell>
          <cell r="H1723" t="str">
            <v>[100,100,100,100,100],</v>
          </cell>
          <cell r="K1723" t="str">
            <v>[7,7,7,7,7],</v>
          </cell>
        </row>
        <row r="1724">
          <cell r="E1724" t="e">
            <v>#VALUE!</v>
          </cell>
          <cell r="H1724" t="str">
            <v>[100,100,100,100,100],</v>
          </cell>
          <cell r="K1724" t="str">
            <v>[7,7,7,7,7],</v>
          </cell>
        </row>
        <row r="1725">
          <cell r="E1725" t="e">
            <v>#VALUE!</v>
          </cell>
          <cell r="H1725" t="str">
            <v>[2,2,2,2,2],</v>
          </cell>
          <cell r="K1725" t="str">
            <v>[2,2,2,2,2],</v>
          </cell>
        </row>
        <row r="1726">
          <cell r="E1726" t="e">
            <v>#VALUE!</v>
          </cell>
          <cell r="H1726" t="str">
            <v>[100,100,100,100,100],</v>
          </cell>
          <cell r="K1726" t="str">
            <v>[7,7,7,7,7],</v>
          </cell>
        </row>
        <row r="1727">
          <cell r="E1727" t="e">
            <v>#VALUE!</v>
          </cell>
          <cell r="H1727" t="str">
            <v>[100,100,100,100,100],</v>
          </cell>
          <cell r="K1727" t="str">
            <v>[7,7,7,7,7],</v>
          </cell>
        </row>
        <row r="1728">
          <cell r="E1728" t="e">
            <v>#VALUE!</v>
          </cell>
          <cell r="H1728" t="str">
            <v>[100,100,100,100,100],</v>
          </cell>
          <cell r="K1728" t="str">
            <v>[7,7,7,7,7],</v>
          </cell>
        </row>
        <row r="1729">
          <cell r="E1729" t="e">
            <v>#VALUE!</v>
          </cell>
          <cell r="H1729" t="str">
            <v>[100,100,100,100,100],</v>
          </cell>
          <cell r="K1729" t="str">
            <v>[7,7,7,7,7],</v>
          </cell>
        </row>
        <row r="1730">
          <cell r="E1730" t="e">
            <v>#VALUE!</v>
          </cell>
          <cell r="H1730" t="str">
            <v>[100,100,100,100,100],</v>
          </cell>
          <cell r="K1730" t="str">
            <v>[7,7,7,7,7],</v>
          </cell>
        </row>
        <row r="1731">
          <cell r="E1731" t="e">
            <v>#VALUE!</v>
          </cell>
          <cell r="H1731" t="str">
            <v>[100,100,100,100,100],</v>
          </cell>
          <cell r="K1731" t="str">
            <v>[7,7,7,7,7],</v>
          </cell>
        </row>
        <row r="1732">
          <cell r="E1732" t="e">
            <v>#VALUE!</v>
          </cell>
          <cell r="H1732" t="str">
            <v>[100,100,100,100,100],</v>
          </cell>
          <cell r="K1732" t="str">
            <v>[7,7,7,7,7],</v>
          </cell>
        </row>
        <row r="1733">
          <cell r="E1733" t="e">
            <v>#VALUE!</v>
          </cell>
          <cell r="H1733" t="str">
            <v>[80,80,80,80,80],</v>
          </cell>
          <cell r="K1733" t="str">
            <v>[4,4,4,4,4],</v>
          </cell>
        </row>
        <row r="1734">
          <cell r="E1734" t="e">
            <v>#VALUE!</v>
          </cell>
          <cell r="H1734" t="str">
            <v>[90,90,90,101,90],</v>
          </cell>
          <cell r="K1734" t="str">
            <v>[4,4,4,4,4],</v>
          </cell>
        </row>
        <row r="1735">
          <cell r="E1735" t="e">
            <v>#VALUE!</v>
          </cell>
          <cell r="H1735" t="str">
            <v>[85,85,85,85,85],</v>
          </cell>
          <cell r="K1735" t="str">
            <v>[4,4,4,4,4],</v>
          </cell>
        </row>
        <row r="1736">
          <cell r="E1736" t="e">
            <v>#VALUE!</v>
          </cell>
          <cell r="H1736" t="str">
            <v>[90,90,95,95,95],</v>
          </cell>
          <cell r="K1736" t="str">
            <v>[4,4,4,4,4],</v>
          </cell>
        </row>
        <row r="1737">
          <cell r="E1737" t="e">
            <v>#VALUE!</v>
          </cell>
          <cell r="H1737" t="str">
            <v>[95,95,95,95,95],</v>
          </cell>
          <cell r="K1737" t="str">
            <v>[4,4,4,4,4],</v>
          </cell>
        </row>
        <row r="1738">
          <cell r="E1738" t="e">
            <v>#VALUE!</v>
          </cell>
          <cell r="H1738" t="str">
            <v>[95,95,95,101,95],</v>
          </cell>
          <cell r="K1738" t="str">
            <v>[4,4,4,4,4],</v>
          </cell>
        </row>
        <row r="1739">
          <cell r="E1739" t="e">
            <v>#VALUE!</v>
          </cell>
          <cell r="H1739" t="str">
            <v>[121,121,121,121,121],</v>
          </cell>
          <cell r="K1739" t="str">
            <v>[6,6,6,6,6],</v>
          </cell>
        </row>
        <row r="1740">
          <cell r="E1740" t="e">
            <v>#VALUE!</v>
          </cell>
          <cell r="H1740" t="str">
            <v>[93,93,93,93,93],</v>
          </cell>
          <cell r="K1740" t="str">
            <v>[5,5,5,5,5],</v>
          </cell>
        </row>
        <row r="1741">
          <cell r="E1741" t="e">
            <v>#VALUE!</v>
          </cell>
          <cell r="H1741" t="str">
            <v>[96,96,96,96,96],</v>
          </cell>
          <cell r="K1741" t="str">
            <v>[5,5,5,5,5],</v>
          </cell>
        </row>
        <row r="1742">
          <cell r="E1742" t="e">
            <v>#VALUE!</v>
          </cell>
          <cell r="H1742" t="str">
            <v>[108,108,108,108,108],</v>
          </cell>
          <cell r="K1742" t="str">
            <v>[6,6,6,6,6],</v>
          </cell>
        </row>
        <row r="1743">
          <cell r="E1743" t="e">
            <v>#VALUE!</v>
          </cell>
          <cell r="H1743" t="str">
            <v>[125,125,125,125,125],</v>
          </cell>
          <cell r="K1743" t="str">
            <v>[7,7,7,7,7],</v>
          </cell>
        </row>
        <row r="1744">
          <cell r="E1744" t="e">
            <v>#VALUE!</v>
          </cell>
          <cell r="H1744" t="str">
            <v>[104,104,104,104,104],</v>
          </cell>
          <cell r="K1744" t="str">
            <v>[6,6,6,6,6],</v>
          </cell>
        </row>
        <row r="1745">
          <cell r="E1745" t="e">
            <v>#VALUE!</v>
          </cell>
          <cell r="H1745" t="str">
            <v>[111,111,111,111,111],</v>
          </cell>
          <cell r="K1745" t="str">
            <v>[6,6,6,6,6],</v>
          </cell>
        </row>
        <row r="1746">
          <cell r="E1746" t="e">
            <v>#VALUE!</v>
          </cell>
          <cell r="H1746" t="str">
            <v>[92,92,92,92,92],</v>
          </cell>
          <cell r="K1746" t="str">
            <v>[5,5,5,5,5],</v>
          </cell>
        </row>
        <row r="1747">
          <cell r="E1747" t="e">
            <v>#VALUE!</v>
          </cell>
          <cell r="H1747" t="str">
            <v>[118,118,118,118,118],</v>
          </cell>
          <cell r="K1747" t="str">
            <v>[6,6,6,6,6],</v>
          </cell>
        </row>
        <row r="1748">
          <cell r="E1748" t="e">
            <v>#VALUE!</v>
          </cell>
          <cell r="H1748" t="str">
            <v>[98,98,98,98,98],</v>
          </cell>
          <cell r="K1748" t="str">
            <v>[5,5,5,5,5],</v>
          </cell>
        </row>
        <row r="1749">
          <cell r="E1749" t="e">
            <v>#VALUE!</v>
          </cell>
          <cell r="H1749" t="str">
            <v>[100,100,100,100,100],</v>
          </cell>
          <cell r="K1749" t="str">
            <v>[5,5,5,5,5],</v>
          </cell>
        </row>
        <row r="1750">
          <cell r="E1750" t="e">
            <v>#VALUE!</v>
          </cell>
          <cell r="H1750" t="str">
            <v>[114,114,114,114,114],</v>
          </cell>
          <cell r="K1750" t="str">
            <v>[6,6,6,6,6],</v>
          </cell>
        </row>
        <row r="1751">
          <cell r="E1751" t="e">
            <v>#VALUE!</v>
          </cell>
          <cell r="H1751" t="str">
            <v>[98,98,98,98,98],</v>
          </cell>
          <cell r="K1751" t="str">
            <v>[5,5,5,5,5],</v>
          </cell>
        </row>
        <row r="1752">
          <cell r="E1752" t="e">
            <v>#VALUE!</v>
          </cell>
          <cell r="H1752" t="str">
            <v>[112,112,112,112,112],</v>
          </cell>
          <cell r="K1752" t="str">
            <v>[6,6,6,6,6],</v>
          </cell>
        </row>
        <row r="1753">
          <cell r="E1753" t="e">
            <v>#VALUE!</v>
          </cell>
          <cell r="H1753" t="str">
            <v>[130,130,130,130,130],</v>
          </cell>
          <cell r="K1753" t="str">
            <v>[7,7,7,7,7],</v>
          </cell>
        </row>
        <row r="1754">
          <cell r="E1754" t="e">
            <v>#VALUE!</v>
          </cell>
          <cell r="H1754" t="str">
            <v>[101,101,101,101,101],</v>
          </cell>
          <cell r="K1754" t="str">
            <v>[6,6,6,6,6],</v>
          </cell>
        </row>
        <row r="1755">
          <cell r="E1755" t="e">
            <v>#VALUE!</v>
          </cell>
          <cell r="H1755" t="str">
            <v>[130,130,130,130,130],</v>
          </cell>
          <cell r="K1755" t="str">
            <v>[7,7,7,7,7],</v>
          </cell>
        </row>
        <row r="1756">
          <cell r="E1756" t="e">
            <v>#VALUE!</v>
          </cell>
          <cell r="H1756" t="str">
            <v>[106,106,106,106,106],</v>
          </cell>
          <cell r="K1756" t="str">
            <v>[6,6,6,6,6],</v>
          </cell>
        </row>
        <row r="1757">
          <cell r="E1757" t="e">
            <v>#VALUE!</v>
          </cell>
          <cell r="H1757" t="str">
            <v>[112,112,112,112,112],</v>
          </cell>
          <cell r="K1757" t="str">
            <v>[6,6,6,6,6],</v>
          </cell>
        </row>
        <row r="1758">
          <cell r="E1758" t="e">
            <v>#VALUE!</v>
          </cell>
          <cell r="H1758" t="str">
            <v>[106,106,106,106,106],</v>
          </cell>
          <cell r="K1758" t="str">
            <v>[6,6,6,6,6],</v>
          </cell>
        </row>
        <row r="1759">
          <cell r="E1759" t="e">
            <v>#VALUE!</v>
          </cell>
          <cell r="H1759" t="str">
            <v>[120,120,120,120,120],</v>
          </cell>
          <cell r="K1759" t="str">
            <v>[6,6,6,6,6],</v>
          </cell>
        </row>
        <row r="1760">
          <cell r="E1760" t="e">
            <v>#VALUE!</v>
          </cell>
          <cell r="H1760" t="str">
            <v>[110,110,110,110,110],</v>
          </cell>
          <cell r="K1760" t="str">
            <v>[6,6,6,6,6],</v>
          </cell>
        </row>
        <row r="1761">
          <cell r="E1761" t="e">
            <v>#VALUE!</v>
          </cell>
          <cell r="H1761" t="str">
            <v>[116,116,116,116,116],</v>
          </cell>
          <cell r="K1761" t="str">
            <v>[6,6,6,6,6],</v>
          </cell>
        </row>
        <row r="1762">
          <cell r="E1762" t="e">
            <v>#VALUE!</v>
          </cell>
          <cell r="H1762" t="str">
            <v>[114,114,114,114,114],</v>
          </cell>
          <cell r="K1762" t="str">
            <v>[6,6,6,6,6],</v>
          </cell>
        </row>
        <row r="1763">
          <cell r="E1763" t="e">
            <v>#VALUE!</v>
          </cell>
          <cell r="H1763" t="str">
            <v>[130,130,130,130,130],</v>
          </cell>
          <cell r="K1763" t="str">
            <v>[7,7,7,7,7],</v>
          </cell>
        </row>
        <row r="1764">
          <cell r="E1764" t="e">
            <v>#VALUE!</v>
          </cell>
          <cell r="H1764" t="str">
            <v>[135,135,135,135,135],</v>
          </cell>
          <cell r="K1764" t="str">
            <v>[7,7,7,7,7],</v>
          </cell>
        </row>
        <row r="1765">
          <cell r="E1765" t="e">
            <v>#VALUE!</v>
          </cell>
          <cell r="H1765" t="str">
            <v>[125,125,125,125,125],</v>
          </cell>
          <cell r="K1765" t="str">
            <v>[7,7,7,7,7],</v>
          </cell>
        </row>
        <row r="1766">
          <cell r="E1766" t="e">
            <v>#VALUE!</v>
          </cell>
          <cell r="H1766" t="str">
            <v>[120,120,120,120,120],</v>
          </cell>
          <cell r="K1766" t="str">
            <v>[6,6,6,6,6],</v>
          </cell>
        </row>
        <row r="1767">
          <cell r="E1767" t="e">
            <v>#VALUE!</v>
          </cell>
          <cell r="H1767" t="str">
            <v>[120,120,120,120,120],</v>
          </cell>
          <cell r="K1767" t="str">
            <v>[6,6,6,6,6],</v>
          </cell>
        </row>
        <row r="1768">
          <cell r="E1768" t="e">
            <v>#VALUE!</v>
          </cell>
          <cell r="H1768" t="str">
            <v>[123,123,123,123,123],</v>
          </cell>
          <cell r="K1768" t="str">
            <v>[6,6,6,6,6],</v>
          </cell>
        </row>
        <row r="1769">
          <cell r="E1769" t="e">
            <v>#VALUE!</v>
          </cell>
          <cell r="H1769" t="str">
            <v>[105,105,105,105,105],</v>
          </cell>
          <cell r="K1769" t="str">
            <v>[6,6,6,6,6],</v>
          </cell>
        </row>
        <row r="1770">
          <cell r="E1770" t="e">
            <v>#VALUE!</v>
          </cell>
          <cell r="H1770" t="str">
            <v>[110,110,110,110,110],</v>
          </cell>
          <cell r="K1770" t="str">
            <v>[6,6,6,6,6],</v>
          </cell>
        </row>
        <row r="1771">
          <cell r="E1771" t="e">
            <v>#VALUE!</v>
          </cell>
          <cell r="H1771" t="str">
            <v>[120,120,120,120,120],</v>
          </cell>
          <cell r="K1771" t="str">
            <v>[7,6,6,6,7],</v>
          </cell>
        </row>
        <row r="1772">
          <cell r="E1772" t="e">
            <v>#VALUE!</v>
          </cell>
          <cell r="H1772" t="str">
            <v>[125,120,125,120,125],</v>
          </cell>
          <cell r="K1772" t="str">
            <v>[7,6,7,6,7],</v>
          </cell>
        </row>
        <row r="1773">
          <cell r="E1773" t="e">
            <v>#VALUE!</v>
          </cell>
          <cell r="H1773" t="str">
            <v>[120,120,120,125,120],</v>
          </cell>
          <cell r="K1773" t="str">
            <v>[6,6,6,7,6],</v>
          </cell>
        </row>
        <row r="1774">
          <cell r="E1774" t="e">
            <v>#VALUE!</v>
          </cell>
          <cell r="H1774" t="str">
            <v>[120,120,120,120,120],</v>
          </cell>
          <cell r="K1774" t="str">
            <v>[7,7,7,7,7],</v>
          </cell>
        </row>
        <row r="1775">
          <cell r="E1775" t="e">
            <v>#VALUE!</v>
          </cell>
          <cell r="H1775" t="str">
            <v>[130,130,130,130,130],</v>
          </cell>
          <cell r="K1775" t="str">
            <v>[7,7,7,7,7],</v>
          </cell>
        </row>
        <row r="1776">
          <cell r="E1776" t="e">
            <v>#VALUE!</v>
          </cell>
          <cell r="H1776" t="str">
            <v>[120,120,120,125,120],</v>
          </cell>
          <cell r="K1776" t="str">
            <v>[6,6,6,7,6],</v>
          </cell>
        </row>
        <row r="1777">
          <cell r="E1777" t="e">
            <v>#VALUE!</v>
          </cell>
          <cell r="H1777" t="str">
            <v>[130,130,130,130,130],</v>
          </cell>
          <cell r="K1777" t="str">
            <v>[6,7,7,6,7],</v>
          </cell>
        </row>
        <row r="1778">
          <cell r="E1778" t="e">
            <v>#VALUE!</v>
          </cell>
          <cell r="H1778" t="str">
            <v>[140,140,140,140,140],</v>
          </cell>
          <cell r="K1778" t="str">
            <v>[7,7,7,9,7],</v>
          </cell>
        </row>
        <row r="1779">
          <cell r="E1779" t="e">
            <v>#VALUE!</v>
          </cell>
          <cell r="H1779" t="str">
            <v>[145,145,145,145,145],</v>
          </cell>
          <cell r="K1779" t="str">
            <v>[7,7,7,7,7],</v>
          </cell>
        </row>
        <row r="1780">
          <cell r="E1780" t="e">
            <v>#VALUE!</v>
          </cell>
          <cell r="H1780" t="str">
            <v>[120,120,120,120,120],</v>
          </cell>
          <cell r="K1780" t="str">
            <v>[6,7,7,6,7],</v>
          </cell>
        </row>
        <row r="1781">
          <cell r="E1781" t="e">
            <v>#VALUE!</v>
          </cell>
          <cell r="H1781" t="str">
            <v>[130,130,130,130,130],</v>
          </cell>
          <cell r="K1781" t="str">
            <v>[6,7,7,7,6],</v>
          </cell>
        </row>
        <row r="1782">
          <cell r="E1782" t="e">
            <v>#VALUE!</v>
          </cell>
          <cell r="H1782" t="str">
            <v>[140,140,145,140,145],</v>
          </cell>
          <cell r="K1782" t="str">
            <v>[7,7,7,7,7],</v>
          </cell>
        </row>
        <row r="1783">
          <cell r="E1783" t="e">
            <v>#VALUE!</v>
          </cell>
          <cell r="H1783" t="str">
            <v>[140,140,145,145,140],</v>
          </cell>
          <cell r="K1783" t="str">
            <v>[7,7,7,7,7],</v>
          </cell>
        </row>
        <row r="1784">
          <cell r="E1784" t="e">
            <v>#VALUE!</v>
          </cell>
          <cell r="H1784" t="str">
            <v>[160,160,160,161,160],</v>
          </cell>
          <cell r="K1784" t="str">
            <v>[7,7,7,9,7],</v>
          </cell>
        </row>
        <row r="1785">
          <cell r="E1785" t="e">
            <v>#VALUE!</v>
          </cell>
          <cell r="H1785" t="str">
            <v>[140,140,145,140,145],</v>
          </cell>
          <cell r="K1785" t="str">
            <v>[7,7,7,7,7],</v>
          </cell>
        </row>
        <row r="1786">
          <cell r="E1786" t="e">
            <v>#VALUE!</v>
          </cell>
          <cell r="H1786" t="str">
            <v>[145,145,145,145,145],</v>
          </cell>
          <cell r="K1786" t="str">
            <v>[9,9,9,9,9],</v>
          </cell>
        </row>
        <row r="1787">
          <cell r="E1787" t="e">
            <v>#VALUE!</v>
          </cell>
          <cell r="H1787" t="str">
            <v>[190,190,190,190,190],</v>
          </cell>
          <cell r="K1787" t="str">
            <v>[9,9,9,9,9],</v>
          </cell>
        </row>
        <row r="1788">
          <cell r="E1788" t="e">
            <v>#VALUE!</v>
          </cell>
          <cell r="H1788" t="str">
            <v>[130,130,130,130,130],</v>
          </cell>
          <cell r="K1788" t="str">
            <v>[9,9,9,9,9],</v>
          </cell>
        </row>
        <row r="1789">
          <cell r="E1789" t="e">
            <v>#VALUE!</v>
          </cell>
          <cell r="H1789" t="str">
            <v>[190,190,190,190,190],</v>
          </cell>
          <cell r="K1789" t="str">
            <v>[9,9,9,9,9],</v>
          </cell>
        </row>
        <row r="1790">
          <cell r="E1790" t="e">
            <v>#VALUE!</v>
          </cell>
          <cell r="H1790" t="str">
            <v>[170,170,170,170,170],</v>
          </cell>
          <cell r="K1790" t="str">
            <v>[9,9,9,9,9],</v>
          </cell>
        </row>
        <row r="1791">
          <cell r="E1791" t="e">
            <v>#VALUE!</v>
          </cell>
          <cell r="H1791" t="str">
            <v>[146,146,146,146,146],</v>
          </cell>
          <cell r="K1791" t="str">
            <v>[9,9,9,9,9],</v>
          </cell>
        </row>
        <row r="1792">
          <cell r="E1792" t="e">
            <v>#VALUE!</v>
          </cell>
          <cell r="H1792" t="str">
            <v>[170,170,170,170,170],</v>
          </cell>
          <cell r="K1792" t="str">
            <v>[9,9,9,9,9],</v>
          </cell>
        </row>
        <row r="1793">
          <cell r="E1793" t="e">
            <v>#VALUE!</v>
          </cell>
          <cell r="H1793" t="str">
            <v>[135,135,135,135,135],</v>
          </cell>
          <cell r="K1793" t="str">
            <v>[9,9,9,9,9],</v>
          </cell>
        </row>
        <row r="1794">
          <cell r="E1794" t="e">
            <v>#VALUE!</v>
          </cell>
          <cell r="H1794" t="str">
            <v>[190,190,190,190,190],</v>
          </cell>
          <cell r="K1794" t="str">
            <v>[9,9,9,9,9],</v>
          </cell>
        </row>
        <row r="1795">
          <cell r="E1795" t="e">
            <v>#VALUE!</v>
          </cell>
          <cell r="H1795" t="str">
            <v>[170,170,170,170,170],</v>
          </cell>
          <cell r="K1795" t="str">
            <v>[9,9,9,9,9],</v>
          </cell>
        </row>
        <row r="1796">
          <cell r="E1796" t="e">
            <v>#VALUE!</v>
          </cell>
          <cell r="H1796" t="str">
            <v>[160,160,160,160,160],</v>
          </cell>
          <cell r="K1796" t="str">
            <v>[9,9,9,9,9],</v>
          </cell>
        </row>
        <row r="1797">
          <cell r="E1797" t="e">
            <v>#VALUE!</v>
          </cell>
          <cell r="H1797" t="str">
            <v>[140,140,140,140,140],</v>
          </cell>
          <cell r="K1797" t="str">
            <v>[9,9,9,9,9],</v>
          </cell>
        </row>
        <row r="1798">
          <cell r="E1798" t="e">
            <v>#VALUE!</v>
          </cell>
          <cell r="H1798" t="str">
            <v>[140,140,140,140,140],</v>
          </cell>
          <cell r="K1798" t="str">
            <v>[9,9,9,9,9],</v>
          </cell>
        </row>
        <row r="1799">
          <cell r="E1799" t="e">
            <v>#VALUE!</v>
          </cell>
          <cell r="H1799" t="str">
            <v>[151,151,151,151,151],</v>
          </cell>
          <cell r="K1799" t="str">
            <v>[9,9,9,9,9],</v>
          </cell>
        </row>
        <row r="1800">
          <cell r="E1800" t="e">
            <v>#VALUE!</v>
          </cell>
          <cell r="H1800" t="str">
            <v>[170,170,170,170,170],</v>
          </cell>
          <cell r="K1800" t="str">
            <v>[9,9,9,9,9],</v>
          </cell>
        </row>
        <row r="1801">
          <cell r="E1801" t="e">
            <v>#VALUE!</v>
          </cell>
          <cell r="H1801" t="str">
            <v>[141,141,141,141,141],</v>
          </cell>
          <cell r="K1801" t="str">
            <v>[9,9,9,9,9],</v>
          </cell>
        </row>
        <row r="1802">
          <cell r="E1802" t="e">
            <v>#VALUE!</v>
          </cell>
          <cell r="H1802" t="str">
            <v>[135,135,135,135,135],</v>
          </cell>
          <cell r="K1802" t="str">
            <v>[9,9,9,9,9],</v>
          </cell>
        </row>
        <row r="1803">
          <cell r="E1803" t="e">
            <v>#VALUE!</v>
          </cell>
          <cell r="H1803" t="str">
            <v>[137,137,137,137,137],</v>
          </cell>
          <cell r="K1803" t="str">
            <v>[9,9,9,9,9],</v>
          </cell>
        </row>
        <row r="1804">
          <cell r="E1804" t="e">
            <v>#VALUE!</v>
          </cell>
          <cell r="H1804" t="str">
            <v>[190,190,190,190,190],</v>
          </cell>
          <cell r="K1804" t="str">
            <v>[9,9,9,9,9],</v>
          </cell>
        </row>
        <row r="1805">
          <cell r="E1805" t="e">
            <v>#VALUE!</v>
          </cell>
          <cell r="H1805" t="str">
            <v>[141,141,141,141,141],</v>
          </cell>
          <cell r="K1805" t="str">
            <v>[9,9,9,9,9],</v>
          </cell>
        </row>
        <row r="1806">
          <cell r="E1806" t="e">
            <v>#VALUE!</v>
          </cell>
          <cell r="H1806" t="str">
            <v>[190,190,190,190,190],</v>
          </cell>
          <cell r="K1806" t="str">
            <v>[9,9,9,9,9],</v>
          </cell>
        </row>
        <row r="1807">
          <cell r="E1807" t="e">
            <v>#VALUE!</v>
          </cell>
          <cell r="H1807" t="str">
            <v>[142,142,142,142,142],</v>
          </cell>
          <cell r="K1807" t="str">
            <v>[9,9,9,9,9],</v>
          </cell>
        </row>
        <row r="1808">
          <cell r="E1808" t="e">
            <v>#VALUE!</v>
          </cell>
          <cell r="H1808" t="str">
            <v>[152,152,152,152,152],</v>
          </cell>
          <cell r="K1808" t="str">
            <v>[9,9,9,9,9],</v>
          </cell>
        </row>
        <row r="1809">
          <cell r="E1809" t="e">
            <v>#VALUE!</v>
          </cell>
          <cell r="H1809" t="str">
            <v>[146,146,146,146,146],</v>
          </cell>
          <cell r="K1809" t="str">
            <v>[9,9,9,9,9],</v>
          </cell>
        </row>
        <row r="1810">
          <cell r="E1810" t="e">
            <v>#VALUE!</v>
          </cell>
          <cell r="H1810" t="str">
            <v>[155,155,155,155,155],</v>
          </cell>
          <cell r="K1810" t="str">
            <v>[9,9,9,9,9],</v>
          </cell>
        </row>
        <row r="1811">
          <cell r="E1811" t="e">
            <v>#VALUE!</v>
          </cell>
          <cell r="H1811" t="str">
            <v>[155,155,155,155,155],</v>
          </cell>
          <cell r="K1811" t="str">
            <v>[9,9,9,9,9],</v>
          </cell>
        </row>
        <row r="1812">
          <cell r="E1812" t="e">
            <v>#VALUE!</v>
          </cell>
          <cell r="H1812" t="str">
            <v>[159,159,159,159,159],</v>
          </cell>
          <cell r="K1812" t="str">
            <v>[9,9,9,9,9],</v>
          </cell>
        </row>
        <row r="1813">
          <cell r="E1813" t="e">
            <v>#VALUE!</v>
          </cell>
          <cell r="H1813" t="str">
            <v>[170,170,170,170,170],</v>
          </cell>
          <cell r="K1813" t="str">
            <v>[9,9,9,9,9],</v>
          </cell>
        </row>
        <row r="1814">
          <cell r="E1814" t="e">
            <v>#VALUE!</v>
          </cell>
          <cell r="H1814" t="str">
            <v>[158,158,158,158,158],</v>
          </cell>
          <cell r="K1814" t="str">
            <v>[9,9,9,9,9],</v>
          </cell>
        </row>
        <row r="1815">
          <cell r="E1815" t="e">
            <v>#VALUE!</v>
          </cell>
          <cell r="H1815" t="str">
            <v>[175,175,175,175,175],</v>
          </cell>
          <cell r="K1815" t="str">
            <v>[9,9,9,9,9],</v>
          </cell>
        </row>
        <row r="1816">
          <cell r="E1816" t="e">
            <v>#VALUE!</v>
          </cell>
          <cell r="H1816" t="str">
            <v>[148,148,148,148,148],</v>
          </cell>
          <cell r="K1816" t="str">
            <v>[9,9,9,9,9],</v>
          </cell>
        </row>
        <row r="1817">
          <cell r="E1817" t="e">
            <v>#VALUE!</v>
          </cell>
          <cell r="H1817" t="str">
            <v>[146,146,146,146,146],</v>
          </cell>
          <cell r="K1817" t="str">
            <v>[9,9,9,9,9],</v>
          </cell>
        </row>
        <row r="1818">
          <cell r="E1818" t="e">
            <v>#VALUE!</v>
          </cell>
          <cell r="H1818" t="str">
            <v>[148,148,148,148,148],</v>
          </cell>
          <cell r="K1818" t="str">
            <v>[9,9,9,9,9],</v>
          </cell>
        </row>
        <row r="1819">
          <cell r="E1819" t="e">
            <v>#VALUE!</v>
          </cell>
          <cell r="H1819" t="str">
            <v>[164,164,164,164,164],</v>
          </cell>
          <cell r="K1819" t="str">
            <v>[9,9,9,9,9],</v>
          </cell>
        </row>
        <row r="1820">
          <cell r="E1820" t="e">
            <v>#VALUE!</v>
          </cell>
          <cell r="H1820" t="str">
            <v>[156,156,156,156,156],</v>
          </cell>
          <cell r="K1820" t="str">
            <v>[9,9,9,9,9],</v>
          </cell>
        </row>
        <row r="1821">
          <cell r="E1821" t="e">
            <v>#VALUE!</v>
          </cell>
          <cell r="H1821" t="str">
            <v>[185,185,185,185,185],</v>
          </cell>
          <cell r="K1821" t="str">
            <v>[9,9,9,9,9],</v>
          </cell>
        </row>
        <row r="1822">
          <cell r="E1822" t="e">
            <v>#VALUE!</v>
          </cell>
          <cell r="H1822" t="str">
            <v>[175,175,175,175,175],</v>
          </cell>
          <cell r="K1822" t="str">
            <v>[9,9,9,9,9],</v>
          </cell>
        </row>
        <row r="1823">
          <cell r="E1823" t="e">
            <v>#VALUE!</v>
          </cell>
          <cell r="H1823" t="str">
            <v>[175,175,175,175,175],</v>
          </cell>
          <cell r="K1823" t="str">
            <v>[9,9,9,9,9],</v>
          </cell>
        </row>
        <row r="1824">
          <cell r="E1824" t="e">
            <v>#VALUE!</v>
          </cell>
          <cell r="H1824" t="str">
            <v>[139,139,139,139,139],</v>
          </cell>
          <cell r="K1824" t="str">
            <v>[7,9,7,9,9],</v>
          </cell>
        </row>
        <row r="1825">
          <cell r="E1825" t="e">
            <v>#VALUE!</v>
          </cell>
          <cell r="H1825" t="str">
            <v>[141,141,141,141,141],</v>
          </cell>
          <cell r="K1825" t="str">
            <v>[7,9,7,9,9],</v>
          </cell>
        </row>
        <row r="1826">
          <cell r="E1826" t="e">
            <v>#VALUE!</v>
          </cell>
          <cell r="H1826" t="str">
            <v>[128,128,128,128,128],</v>
          </cell>
          <cell r="K1826" t="str">
            <v>[7,9,7,9,9],</v>
          </cell>
        </row>
        <row r="1827">
          <cell r="E1827" t="e">
            <v>#VALUE!</v>
          </cell>
          <cell r="H1827" t="str">
            <v>[140,140,140,140,140],</v>
          </cell>
          <cell r="K1827" t="str">
            <v>[7,9,7,9,9],</v>
          </cell>
        </row>
        <row r="1828">
          <cell r="E1828" t="e">
            <v>#VALUE!</v>
          </cell>
          <cell r="H1828" t="str">
            <v>[160,160,160,160,160],</v>
          </cell>
          <cell r="K1828" t="str">
            <v>[9,9,9,9,9],</v>
          </cell>
        </row>
        <row r="1829">
          <cell r="E1829" t="e">
            <v>#VALUE!</v>
          </cell>
          <cell r="H1829" t="str">
            <v>[120,120,120,120,120],</v>
          </cell>
          <cell r="K1829" t="str">
            <v>[7,9,7,9,9],</v>
          </cell>
        </row>
        <row r="1830">
          <cell r="E1830" t="e">
            <v>#VALUE!</v>
          </cell>
          <cell r="H1830" t="str">
            <v>[161,161,161,161,161],</v>
          </cell>
          <cell r="K1830" t="str">
            <v>[9,9,9,9,9],</v>
          </cell>
        </row>
        <row r="1831">
          <cell r="E1831" t="e">
            <v>#VALUE!</v>
          </cell>
          <cell r="H1831" t="str">
            <v>[150,150,150,150,150],</v>
          </cell>
          <cell r="K1831" t="str">
            <v>[9,9,9,9,9],</v>
          </cell>
        </row>
        <row r="1832">
          <cell r="E1832" t="e">
            <v>#VALUE!</v>
          </cell>
          <cell r="H1832" t="str">
            <v>[146,146,146,146,146],</v>
          </cell>
          <cell r="K1832" t="str">
            <v>[7,9,7,9,9],</v>
          </cell>
        </row>
        <row r="1833">
          <cell r="E1833" t="e">
            <v>#VALUE!</v>
          </cell>
          <cell r="H1833" t="str">
            <v>[150,150,150,150,150],</v>
          </cell>
          <cell r="K1833" t="str">
            <v>[7,9,7,9,9],</v>
          </cell>
        </row>
        <row r="1834">
          <cell r="E1834" t="e">
            <v>#VALUE!</v>
          </cell>
          <cell r="H1834" t="str">
            <v>[151,151,151,151,151],</v>
          </cell>
          <cell r="K1834" t="str">
            <v>[9,9,9,9,9],</v>
          </cell>
        </row>
        <row r="1835">
          <cell r="E1835" t="e">
            <v>#VALUE!</v>
          </cell>
          <cell r="H1835" t="str">
            <v>[140,140,140,140,140],</v>
          </cell>
          <cell r="K1835" t="str">
            <v>[7,9,7,9,9],</v>
          </cell>
        </row>
        <row r="1836">
          <cell r="E1836" t="e">
            <v>#VALUE!</v>
          </cell>
          <cell r="H1836" t="str">
            <v>[121,121,121,121,121],</v>
          </cell>
          <cell r="K1836" t="str">
            <v>[7,9,7,9,9],</v>
          </cell>
        </row>
        <row r="1837">
          <cell r="E1837" t="e">
            <v>#VALUE!</v>
          </cell>
          <cell r="H1837" t="str">
            <v>[131,131,131,131,131],</v>
          </cell>
          <cell r="K1837" t="str">
            <v>[7,9,7,9,9],</v>
          </cell>
        </row>
        <row r="1838">
          <cell r="E1838" t="e">
            <v>#VALUE!</v>
          </cell>
          <cell r="H1838" t="str">
            <v>[127,127,127,127,127],</v>
          </cell>
          <cell r="K1838" t="str">
            <v>[7,9,7,9,9],</v>
          </cell>
        </row>
        <row r="1839">
          <cell r="E1839" t="e">
            <v>#VALUE!</v>
          </cell>
          <cell r="H1839" t="str">
            <v>[145,145,145,145,145],</v>
          </cell>
          <cell r="K1839" t="str">
            <v>[9,9,9,9,9],</v>
          </cell>
        </row>
        <row r="1840">
          <cell r="E1840" t="e">
            <v>#VALUE!</v>
          </cell>
          <cell r="H1840" t="str">
            <v>[142,142,142,142,142],</v>
          </cell>
          <cell r="K1840" t="str">
            <v>[7,9,7,9,9],</v>
          </cell>
        </row>
        <row r="1841">
          <cell r="E1841" t="e">
            <v>#VALUE!</v>
          </cell>
          <cell r="H1841" t="str">
            <v>[132,132,132,132,132],</v>
          </cell>
          <cell r="K1841" t="str">
            <v>[7,9,7,9,9],</v>
          </cell>
        </row>
        <row r="1842">
          <cell r="E1842" t="e">
            <v>#VALUE!</v>
          </cell>
          <cell r="H1842" t="str">
            <v>[135,135,135,135,135],</v>
          </cell>
          <cell r="K1842" t="str">
            <v>[7,9,7,9,9],</v>
          </cell>
        </row>
        <row r="1843">
          <cell r="E1843" t="e">
            <v>#VALUE!</v>
          </cell>
          <cell r="H1843" t="str">
            <v>[133,133,133,133,133],</v>
          </cell>
          <cell r="K1843" t="str">
            <v>[7,9,7,9,9],</v>
          </cell>
        </row>
        <row r="1844">
          <cell r="E1844" t="e">
            <v>#VALUE!</v>
          </cell>
          <cell r="H1844" t="str">
            <v>[141,141,141,141,141],</v>
          </cell>
          <cell r="K1844" t="str">
            <v>[7,9,7,9,9],</v>
          </cell>
        </row>
        <row r="1845">
          <cell r="E1845" t="e">
            <v>#VALUE!</v>
          </cell>
          <cell r="H1845" t="str">
            <v>[152,152,152,152,152],</v>
          </cell>
          <cell r="K1845" t="str">
            <v>[7,9,7,9,9],</v>
          </cell>
        </row>
        <row r="1846">
          <cell r="E1846" t="e">
            <v>#VALUE!</v>
          </cell>
          <cell r="H1846" t="str">
            <v>[145,145,145,145,145],</v>
          </cell>
          <cell r="K1846" t="str">
            <v>[7,9,7,9,9],</v>
          </cell>
        </row>
        <row r="1847">
          <cell r="E1847" t="e">
            <v>#VALUE!</v>
          </cell>
          <cell r="H1847" t="str">
            <v>[155,155,155,155,155],</v>
          </cell>
          <cell r="K1847" t="str">
            <v>[7,9,7,9,9],</v>
          </cell>
        </row>
        <row r="1848">
          <cell r="E1848" t="e">
            <v>#VALUE!</v>
          </cell>
          <cell r="H1848" t="str">
            <v>[157,167,157,157,156],</v>
          </cell>
          <cell r="K1848" t="str">
            <v>[9,10,9,9,9],</v>
          </cell>
        </row>
        <row r="1849">
          <cell r="E1849" t="e">
            <v>#VALUE!</v>
          </cell>
          <cell r="H1849" t="str">
            <v>[157,157,157,157,157],</v>
          </cell>
          <cell r="K1849" t="str">
            <v>[9,9,9,9,9],</v>
          </cell>
        </row>
        <row r="1850">
          <cell r="E1850" t="e">
            <v>#VALUE!</v>
          </cell>
          <cell r="H1850" t="str">
            <v>[158,157,157,157,157],</v>
          </cell>
          <cell r="K1850" t="str">
            <v>[9,9,9,9,10],</v>
          </cell>
        </row>
        <row r="1851">
          <cell r="E1851" t="e">
            <v>#VALUE!</v>
          </cell>
          <cell r="H1851" t="str">
            <v>[158,158,157,157,157],</v>
          </cell>
          <cell r="K1851" t="str">
            <v>[9,9,10,9,9],</v>
          </cell>
        </row>
        <row r="1852">
          <cell r="E1852" t="e">
            <v>#VALUE!</v>
          </cell>
          <cell r="H1852" t="str">
            <v>[158,158,158,157,167],</v>
          </cell>
          <cell r="K1852" t="str">
            <v>[10,9,10,9,10],</v>
          </cell>
        </row>
        <row r="1853">
          <cell r="E1853" t="e">
            <v>#VALUE!</v>
          </cell>
          <cell r="H1853" t="str">
            <v>[158,158,158,158,157],</v>
          </cell>
          <cell r="K1853" t="str">
            <v>[9,9,9,10,9],</v>
          </cell>
        </row>
        <row r="1854">
          <cell r="E1854" t="e">
            <v>#VALUE!</v>
          </cell>
          <cell r="H1854" t="str">
            <v>[158,158,158,158,158],</v>
          </cell>
          <cell r="K1854" t="str">
            <v>[9,9,10,9,9],</v>
          </cell>
        </row>
        <row r="1855">
          <cell r="E1855" t="e">
            <v>#VALUE!</v>
          </cell>
          <cell r="H1855" t="str">
            <v>[159,158,158,158,158],</v>
          </cell>
          <cell r="K1855" t="str">
            <v>[9,9,10,9,9],</v>
          </cell>
        </row>
        <row r="1856">
          <cell r="E1856" t="e">
            <v>#VALUE!</v>
          </cell>
          <cell r="H1856" t="str">
            <v>[169,159,158,158,158],</v>
          </cell>
          <cell r="K1856" t="str">
            <v>[10,10,9,10,9],</v>
          </cell>
        </row>
        <row r="1857">
          <cell r="E1857" t="e">
            <v>#VALUE!</v>
          </cell>
          <cell r="H1857" t="str">
            <v>[159,159,159,158,158],</v>
          </cell>
          <cell r="K1857" t="str">
            <v>[9,9,10,9,9],</v>
          </cell>
        </row>
        <row r="1858">
          <cell r="E1858" t="e">
            <v>#VALUE!</v>
          </cell>
          <cell r="H1858" t="str">
            <v>[159,159,159,159,159],</v>
          </cell>
          <cell r="K1858" t="str">
            <v>[9,10,9,9,9],</v>
          </cell>
        </row>
        <row r="1859">
          <cell r="E1859" t="e">
            <v>#VALUE!</v>
          </cell>
          <cell r="H1859" t="str">
            <v>[160,159,159,169,159],</v>
          </cell>
          <cell r="K1859" t="str">
            <v>[9,9,9,10,9],</v>
          </cell>
        </row>
        <row r="1860">
          <cell r="E1860" t="e">
            <v>#VALUE!</v>
          </cell>
          <cell r="H1860" t="str">
            <v>[160,160,160,160,170],</v>
          </cell>
          <cell r="K1860" t="str">
            <v>[9,10,9,9,9],</v>
          </cell>
        </row>
        <row r="1861">
          <cell r="E1861" t="e">
            <v>#VALUE!</v>
          </cell>
          <cell r="H1861" t="str">
            <v>[161,171,161,161,160],</v>
          </cell>
          <cell r="K1861" t="str">
            <v>[9,10,10,9,9],</v>
          </cell>
        </row>
        <row r="1862">
          <cell r="E1862" t="e">
            <v>#VALUE!</v>
          </cell>
          <cell r="H1862" t="str">
            <v>[162,162,161,161,161],</v>
          </cell>
          <cell r="K1862" t="str">
            <v>[9,10,9,10,10],</v>
          </cell>
        </row>
        <row r="1863">
          <cell r="E1863" t="e">
            <v>#VALUE!</v>
          </cell>
          <cell r="H1863" t="str">
            <v>[162,162,172,161,161],</v>
          </cell>
          <cell r="K1863" t="str">
            <v>[10,10,10,10,9],</v>
          </cell>
        </row>
        <row r="1864">
          <cell r="E1864" t="e">
            <v>#VALUE!</v>
          </cell>
          <cell r="H1864" t="str">
            <v>[162,162,162,162,162],</v>
          </cell>
          <cell r="K1864" t="str">
            <v>[9,10,10,9,9],</v>
          </cell>
        </row>
        <row r="1865">
          <cell r="E1865" t="e">
            <v>#VALUE!</v>
          </cell>
          <cell r="H1865" t="str">
            <v>[163,162,162,162,162],</v>
          </cell>
          <cell r="K1865" t="str">
            <v>[9,10,10,9,10],</v>
          </cell>
        </row>
        <row r="1866">
          <cell r="E1866" t="e">
            <v>#VALUE!</v>
          </cell>
          <cell r="H1866" t="str">
            <v>[163,173,162,162,162],</v>
          </cell>
          <cell r="K1866" t="str">
            <v>[10,10,10,9,10],</v>
          </cell>
        </row>
        <row r="1867">
          <cell r="E1867" t="e">
            <v>#VALUE!</v>
          </cell>
          <cell r="H1867" t="str">
            <v>[163,163,163,163,163],</v>
          </cell>
          <cell r="K1867" t="str">
            <v>[10,10,9,10,10],</v>
          </cell>
        </row>
        <row r="1868">
          <cell r="E1868" t="e">
            <v>#VALUE!</v>
          </cell>
          <cell r="H1868" t="str">
            <v>[174,173,173,173,193],</v>
          </cell>
          <cell r="K1868" t="str">
            <v>[10,10,9,10,10],</v>
          </cell>
        </row>
        <row r="1869">
          <cell r="E1869" t="e">
            <v>#VALUE!</v>
          </cell>
          <cell r="H1869" t="str">
            <v>[164,164,163,163,163],</v>
          </cell>
          <cell r="K1869" t="str">
            <v>[9,10,10,9,10],</v>
          </cell>
        </row>
        <row r="1870">
          <cell r="E1870" t="e">
            <v>#VALUE!</v>
          </cell>
          <cell r="H1870" t="str">
            <v>[164,164,164,163,163],</v>
          </cell>
          <cell r="K1870" t="str">
            <v>[9,10,10,9,10],</v>
          </cell>
        </row>
        <row r="1871">
          <cell r="E1871" t="e">
            <v>#VALUE!</v>
          </cell>
          <cell r="H1871" t="str">
            <v>[164,164,164,164,163],</v>
          </cell>
          <cell r="K1871" t="str">
            <v>[9,10,10,9,10],</v>
          </cell>
        </row>
        <row r="1872">
          <cell r="E1872" t="e">
            <v>#VALUE!</v>
          </cell>
          <cell r="H1872" t="str">
            <v>[194,173,173,173,173],</v>
          </cell>
          <cell r="K1872" t="str">
            <v>[10,10,10,10,10],</v>
          </cell>
        </row>
        <row r="1873">
          <cell r="E1873" t="e">
            <v>#VALUE!</v>
          </cell>
          <cell r="H1873" t="str">
            <v>[160,160,160,160,160],</v>
          </cell>
          <cell r="K1873" t="str">
            <v>[10,10,10,10,10],</v>
          </cell>
        </row>
        <row r="1874">
          <cell r="E1874" t="e">
            <v>#VALUE!</v>
          </cell>
          <cell r="H1874" t="str">
            <v>[160,160,160,160,160],</v>
          </cell>
          <cell r="K1874" t="str">
            <v>[10,10,10,10,10],</v>
          </cell>
        </row>
        <row r="1875">
          <cell r="E1875" t="e">
            <v>#VALUE!</v>
          </cell>
          <cell r="H1875" t="str">
            <v>[161,162,161,161,160],</v>
          </cell>
          <cell r="K1875" t="str">
            <v>[10,10,10,10,10],</v>
          </cell>
        </row>
        <row r="1876">
          <cell r="E1876" t="e">
            <v>#VALUE!</v>
          </cell>
          <cell r="H1876" t="str">
            <v>[162,162,162,162,162],</v>
          </cell>
          <cell r="K1876" t="str">
            <v>[10,10,10,10,10],</v>
          </cell>
        </row>
        <row r="1877">
          <cell r="E1877" t="e">
            <v>#VALUE!</v>
          </cell>
          <cell r="H1877" t="str">
            <v>[165,165,165,165,165],</v>
          </cell>
          <cell r="K1877" t="str">
            <v>[10,10,10,10,10],</v>
          </cell>
        </row>
        <row r="1878">
          <cell r="E1878" t="e">
            <v>#VALUE!</v>
          </cell>
          <cell r="H1878" t="str">
            <v>[165,165,165,165,165],</v>
          </cell>
          <cell r="K1878" t="str">
            <v>[10,10,10,10,10],</v>
          </cell>
        </row>
        <row r="1879">
          <cell r="E1879" t="e">
            <v>#VALUE!</v>
          </cell>
          <cell r="H1879" t="str">
            <v>[170,168,167,168,168],</v>
          </cell>
          <cell r="K1879" t="str">
            <v>[10,10,10,10,10],</v>
          </cell>
        </row>
        <row r="1880">
          <cell r="E1880" t="e">
            <v>#VALUE!</v>
          </cell>
          <cell r="H1880" t="str">
            <v>[160,160,160,160,160],</v>
          </cell>
          <cell r="K1880" t="str">
            <v>[10,10,10,10,10],</v>
          </cell>
        </row>
        <row r="1881">
          <cell r="E1881" t="e">
            <v>#VALUE!</v>
          </cell>
          <cell r="H1881" t="str">
            <v>[162,162,162,162,162],</v>
          </cell>
          <cell r="K1881" t="str">
            <v>[10,10,10,10,10],</v>
          </cell>
        </row>
        <row r="1882">
          <cell r="E1882" t="e">
            <v>#VALUE!</v>
          </cell>
          <cell r="H1882" t="str">
            <v>[164,164,164,164,164],</v>
          </cell>
          <cell r="K1882" t="str">
            <v>[10,10,10,10,10],</v>
          </cell>
        </row>
        <row r="1883">
          <cell r="E1883" t="e">
            <v>#VALUE!</v>
          </cell>
          <cell r="H1883" t="str">
            <v>[164,164,165,165,165],</v>
          </cell>
          <cell r="K1883" t="str">
            <v>[10,10,10,10,10],</v>
          </cell>
        </row>
        <row r="1884">
          <cell r="E1884" t="e">
            <v>#VALUE!</v>
          </cell>
          <cell r="H1884" t="str">
            <v>[165,165,165,165,165],</v>
          </cell>
          <cell r="K1884" t="str">
            <v>[10,10,10,10,10],</v>
          </cell>
        </row>
        <row r="1885">
          <cell r="E1885" t="e">
            <v>#VALUE!</v>
          </cell>
          <cell r="H1885" t="str">
            <v>[165,168,168,167,166],</v>
          </cell>
          <cell r="K1885" t="str">
            <v>[10,10,10,10,10],</v>
          </cell>
        </row>
        <row r="1886">
          <cell r="E1886" t="e">
            <v>#VALUE!</v>
          </cell>
          <cell r="H1886" t="str">
            <v>[165,205,166,168,165],</v>
          </cell>
          <cell r="K1886" t="str">
            <v>[10,10,10,10,10],</v>
          </cell>
        </row>
        <row r="1887">
          <cell r="E1887" t="e">
            <v>#VALUE!</v>
          </cell>
          <cell r="H1887" t="str">
            <v>[166,167,168,165,205],</v>
          </cell>
          <cell r="K1887" t="str">
            <v>[10,10,10,10,10],</v>
          </cell>
        </row>
        <row r="1888">
          <cell r="E1888" t="e">
            <v>#VALUE!</v>
          </cell>
          <cell r="H1888" t="str">
            <v>[163,165,170,205,168],</v>
          </cell>
          <cell r="K1888" t="str">
            <v>[10,10,10,10,10],</v>
          </cell>
        </row>
        <row r="1889">
          <cell r="E1889" t="e">
            <v>#VALUE!</v>
          </cell>
          <cell r="H1889" t="str">
            <v>[166,167,168,169,205],</v>
          </cell>
          <cell r="K1889" t="str">
            <v>[10,10,10,10,10],</v>
          </cell>
        </row>
        <row r="1890">
          <cell r="E1890" t="e">
            <v>#VALUE!</v>
          </cell>
          <cell r="H1890" t="str">
            <v>[210,166,166,166,166],</v>
          </cell>
          <cell r="K1890" t="str">
            <v>[10,10,10,10,10],</v>
          </cell>
        </row>
        <row r="1891">
          <cell r="E1891" t="e">
            <v>#VALUE!</v>
          </cell>
          <cell r="H1891" t="str">
            <v>[220,166,166,166,166],</v>
          </cell>
          <cell r="K1891" t="str">
            <v>[10,10,10,10,10],</v>
          </cell>
        </row>
        <row r="1892">
          <cell r="E1892" t="e">
            <v>#VALUE!</v>
          </cell>
          <cell r="H1892" t="str">
            <v>[230,166,166,166,166],</v>
          </cell>
          <cell r="K1892" t="str">
            <v>[10,10,10,10,10],</v>
          </cell>
        </row>
        <row r="1893">
          <cell r="E1893" t="e">
            <v>#VALUE!</v>
          </cell>
          <cell r="H1893" t="str">
            <v>[240,166,166,166,166],</v>
          </cell>
          <cell r="K1893" t="str">
            <v>[10,10,10,10,10],</v>
          </cell>
        </row>
        <row r="1894">
          <cell r="E1894" t="e">
            <v>#VALUE!</v>
          </cell>
          <cell r="H1894" t="str">
            <v>[390,166,166,166,166],</v>
          </cell>
          <cell r="K1894" t="str">
            <v>[10,10,10,10,10],</v>
          </cell>
        </row>
        <row r="1895">
          <cell r="E1895" t="e">
            <v>#VALUE!</v>
          </cell>
          <cell r="H1895" t="str">
            <v>[540,166,166,166,166],</v>
          </cell>
          <cell r="K1895" t="str">
            <v>[10,10,10,10,10],</v>
          </cell>
        </row>
        <row r="1896">
          <cell r="E1896" t="e">
            <v>#VALUE!</v>
          </cell>
          <cell r="H1896" t="str">
            <v>[690,166,166,166,166],</v>
          </cell>
          <cell r="K1896" t="str">
            <v>[10,10,10,10,10],</v>
          </cell>
        </row>
        <row r="1897">
          <cell r="E1897" t="e">
            <v>#VALUE!</v>
          </cell>
          <cell r="H1897" t="str">
            <v>[840,166,166,166,166],</v>
          </cell>
          <cell r="K1897" t="str">
            <v>[10,10,10,10,10],</v>
          </cell>
        </row>
        <row r="1898">
          <cell r="E1898" t="e">
            <v>#VALUE!</v>
          </cell>
          <cell r="H1898" t="str">
            <v>[165,165,165,165,165],</v>
          </cell>
          <cell r="K1898" t="str">
            <v>[10,10,10,10,10],</v>
          </cell>
        </row>
        <row r="1899">
          <cell r="E1899" t="e">
            <v>#VALUE!</v>
          </cell>
          <cell r="H1899" t="str">
            <v>[201,200,200,200,201],</v>
          </cell>
          <cell r="K1899" t="str">
            <v>[10,10,10,10,10],</v>
          </cell>
        </row>
        <row r="1900">
          <cell r="E1900" t="e">
            <v>#VALUE!</v>
          </cell>
          <cell r="H1900" t="str">
            <v>[175,175,175,175,175],</v>
          </cell>
          <cell r="K1900" t="str">
            <v>[10,10,10,10,10],</v>
          </cell>
        </row>
        <row r="1901">
          <cell r="E1901" t="e">
            <v>#VALUE!</v>
          </cell>
          <cell r="H1901" t="str">
            <v>[180,180,180,180,180],</v>
          </cell>
          <cell r="K1901" t="str">
            <v>[10,10,10,10,10],</v>
          </cell>
        </row>
        <row r="1902">
          <cell r="E1902" t="e">
            <v>#VALUE!</v>
          </cell>
          <cell r="H1902" t="str">
            <v>[181,181,181,181,181],</v>
          </cell>
          <cell r="K1902" t="str">
            <v>[10,10,10,10,10],</v>
          </cell>
        </row>
        <row r="1903">
          <cell r="E1903" t="e">
            <v>#VALUE!</v>
          </cell>
          <cell r="H1903" t="str">
            <v>[185,185,185,185,185],</v>
          </cell>
          <cell r="K1903" t="str">
            <v>[10,10,10,10,10],</v>
          </cell>
        </row>
        <row r="1904">
          <cell r="E1904" t="e">
            <v>#VALUE!</v>
          </cell>
          <cell r="H1904" t="str">
            <v>[200,200,200,201,201],</v>
          </cell>
          <cell r="K1904" t="str">
            <v>[10,10,10,10,10],</v>
          </cell>
        </row>
        <row r="1905">
          <cell r="E1905" t="e">
            <v>#VALUE!</v>
          </cell>
          <cell r="H1905" t="str">
            <v>[201,201,200,200,200],</v>
          </cell>
          <cell r="K1905" t="str">
            <v>[10,10,10,10,10],</v>
          </cell>
        </row>
        <row r="1906">
          <cell r="E1906" t="e">
            <v>#VALUE!</v>
          </cell>
          <cell r="H1906" t="str">
            <v>[161,161,161,161,161],</v>
          </cell>
          <cell r="K1906" t="str">
            <v>[10,10,10,10,10],</v>
          </cell>
        </row>
        <row r="1907">
          <cell r="E1907" t="e">
            <v>#VALUE!</v>
          </cell>
          <cell r="H1907" t="str">
            <v>[181,181,181,181,181],</v>
          </cell>
          <cell r="K1907" t="str">
            <v>[10,10,10,10,10],</v>
          </cell>
        </row>
        <row r="1908">
          <cell r="E1908" t="e">
            <v>#VALUE!</v>
          </cell>
          <cell r="H1908" t="str">
            <v>[190,190,190,190,190],</v>
          </cell>
          <cell r="K1908" t="str">
            <v>[10,10,10,10,10],</v>
          </cell>
        </row>
        <row r="1909">
          <cell r="E1909" t="e">
            <v>#VALUE!</v>
          </cell>
          <cell r="H1909" t="str">
            <v>[222,222,222,222,222],</v>
          </cell>
          <cell r="K1909" t="str">
            <v>[10,10,10,10,10],</v>
          </cell>
        </row>
        <row r="1910">
          <cell r="E1910" t="e">
            <v>#VALUE!</v>
          </cell>
          <cell r="H1910" t="str">
            <v>[175,175,175,175,175],</v>
          </cell>
          <cell r="K1910" t="str">
            <v>[10,10,10,10,10],</v>
          </cell>
        </row>
        <row r="1911">
          <cell r="E1911" t="e">
            <v>#VALUE!</v>
          </cell>
          <cell r="H1911" t="str">
            <v>[170,170,170,170,170],</v>
          </cell>
          <cell r="K1911" t="str">
            <v>[10,10,10,10,10],</v>
          </cell>
        </row>
        <row r="1912">
          <cell r="E1912" t="e">
            <v>#VALUE!</v>
          </cell>
          <cell r="H1912" t="str">
            <v>[161,161,161,161,161],</v>
          </cell>
          <cell r="K1912" t="str">
            <v>[10,10,10,10,10],</v>
          </cell>
        </row>
        <row r="1913">
          <cell r="E1913" t="e">
            <v>#VALUE!</v>
          </cell>
          <cell r="H1913" t="str">
            <v>[181,181,181,181,181],</v>
          </cell>
          <cell r="K1913" t="str">
            <v>[10,10,10,10,10],</v>
          </cell>
        </row>
        <row r="1914">
          <cell r="E1914" t="e">
            <v>#VALUE!</v>
          </cell>
          <cell r="H1914" t="str">
            <v>[200,200,201,200,201],</v>
          </cell>
          <cell r="K1914" t="str">
            <v>[10,10,10,10,10],</v>
          </cell>
        </row>
        <row r="1915">
          <cell r="E1915" t="e">
            <v>#VALUE!</v>
          </cell>
          <cell r="H1915" t="str">
            <v>[185,185,185,185,185],</v>
          </cell>
          <cell r="K1915" t="str">
            <v>[10,10,10,10,10],</v>
          </cell>
        </row>
        <row r="1916">
          <cell r="E1916" t="e">
            <v>#VALUE!</v>
          </cell>
          <cell r="H1916" t="str">
            <v>[185,185,185,185,185],</v>
          </cell>
          <cell r="K1916" t="str">
            <v>[10,10,10,10,10],</v>
          </cell>
        </row>
        <row r="1917">
          <cell r="E1917" t="e">
            <v>#VALUE!</v>
          </cell>
          <cell r="H1917" t="str">
            <v>[190,190,190,190,190],</v>
          </cell>
          <cell r="K1917" t="str">
            <v>[10,10,10,10,10],</v>
          </cell>
        </row>
        <row r="1918">
          <cell r="E1918" t="e">
            <v>#VALUE!</v>
          </cell>
          <cell r="H1918" t="str">
            <v>[185,185,185,185,185],</v>
          </cell>
          <cell r="K1918" t="str">
            <v>[10,10,10,10,10],</v>
          </cell>
        </row>
        <row r="1919">
          <cell r="E1919" t="e">
            <v>#VALUE!</v>
          </cell>
          <cell r="H1919" t="str">
            <v>[181,181,181,181,181],</v>
          </cell>
          <cell r="K1919" t="str">
            <v>[10,10,10,10,10],</v>
          </cell>
        </row>
        <row r="1920">
          <cell r="E1920" t="e">
            <v>#VALUE!</v>
          </cell>
          <cell r="H1920" t="str">
            <v>[175,175,175,175,175],</v>
          </cell>
          <cell r="K1920" t="str">
            <v>[10,10,10,10,10],</v>
          </cell>
        </row>
        <row r="1921">
          <cell r="E1921" t="e">
            <v>#VALUE!</v>
          </cell>
          <cell r="H1921" t="str">
            <v>[222,222,222,222,222],</v>
          </cell>
          <cell r="K1921" t="str">
            <v>[10,10,10,10,10],</v>
          </cell>
        </row>
        <row r="1922">
          <cell r="E1922" t="e">
            <v>#VALUE!</v>
          </cell>
          <cell r="H1922" t="str">
            <v>[170,170,170,170,170],</v>
          </cell>
          <cell r="K1922" t="str">
            <v>[10,10,10,10,10],</v>
          </cell>
        </row>
        <row r="1923">
          <cell r="E1923" t="e">
            <v>#VALUE!</v>
          </cell>
          <cell r="H1923" t="str">
            <v>[180,180,180,180,180],</v>
          </cell>
          <cell r="K1923" t="str">
            <v>[10,10,10,10,10],</v>
          </cell>
        </row>
        <row r="1924">
          <cell r="E1924" t="e">
            <v>#VALUE!</v>
          </cell>
          <cell r="H1924" t="str">
            <v>[170,170,170,170,170],</v>
          </cell>
          <cell r="K1924" t="str">
            <v>[10,10,10,10,10],</v>
          </cell>
        </row>
        <row r="1925">
          <cell r="E1925" t="e">
            <v>#VALUE!</v>
          </cell>
          <cell r="H1925" t="str">
            <v>[175,175,175,175,175],</v>
          </cell>
          <cell r="K1925" t="str">
            <v>[10,10,10,10,10],</v>
          </cell>
        </row>
        <row r="1926">
          <cell r="E1926" t="e">
            <v>#VALUE!</v>
          </cell>
          <cell r="H1926" t="str">
            <v>[165,165,165,165,165],</v>
          </cell>
          <cell r="K1926" t="str">
            <v>[10,10,10,10,10],</v>
          </cell>
        </row>
        <row r="1927">
          <cell r="E1927" t="e">
            <v>#VALUE!</v>
          </cell>
          <cell r="H1927" t="str">
            <v>[185,185,185,185,185],</v>
          </cell>
          <cell r="K1927" t="str">
            <v>[10,10,10,10,10],</v>
          </cell>
        </row>
        <row r="1928">
          <cell r="E1928" t="e">
            <v>#VALUE!</v>
          </cell>
          <cell r="H1928" t="str">
            <v>[160,160,160,160,160],</v>
          </cell>
          <cell r="K1928" t="str">
            <v>[10,10,10,10,10],</v>
          </cell>
        </row>
        <row r="1929">
          <cell r="E1929" t="e">
            <v>#VALUE!</v>
          </cell>
          <cell r="H1929" t="str">
            <v>[180,180,180,180,180],</v>
          </cell>
          <cell r="K1929" t="str">
            <v>[10,10,10,10,10],</v>
          </cell>
        </row>
        <row r="1930">
          <cell r="E1930" t="e">
            <v>#VALUE!</v>
          </cell>
          <cell r="H1930" t="str">
            <v>[220,220,220,220,220],</v>
          </cell>
          <cell r="K1930" t="str">
            <v>[10,10,10,10,10],</v>
          </cell>
        </row>
        <row r="1931">
          <cell r="E1931" t="e">
            <v>#VALUE!</v>
          </cell>
          <cell r="H1931" t="str">
            <v>[180,180,180,180,180],</v>
          </cell>
          <cell r="K1931" t="str">
            <v>[10,10,10,10,10],</v>
          </cell>
        </row>
        <row r="1932">
          <cell r="E1932" t="e">
            <v>#VALUE!</v>
          </cell>
          <cell r="H1932" t="str">
            <v>[200,200,200,200,200],</v>
          </cell>
          <cell r="K1932" t="str">
            <v>[10,10,10,10,10],</v>
          </cell>
        </row>
        <row r="1933">
          <cell r="E1933" t="e">
            <v>#VALUE!</v>
          </cell>
          <cell r="H1933" t="str">
            <v>[220,220,220,220,220],</v>
          </cell>
          <cell r="K1933" t="str">
            <v>[10,10,10,10,10],</v>
          </cell>
        </row>
        <row r="1934">
          <cell r="E1934" t="e">
            <v>#VALUE!</v>
          </cell>
          <cell r="H1934" t="str">
            <v>[180,180,180,180,180],</v>
          </cell>
          <cell r="K1934" t="str">
            <v>[10,10,10,10,10],</v>
          </cell>
        </row>
        <row r="1935">
          <cell r="E1935" t="e">
            <v>#VALUE!</v>
          </cell>
          <cell r="H1935" t="str">
            <v>[200,200,200,200,200],</v>
          </cell>
          <cell r="K1935" t="str">
            <v>[10,10,10,10,10],</v>
          </cell>
        </row>
        <row r="1936">
          <cell r="E1936" t="e">
            <v>#VALUE!</v>
          </cell>
          <cell r="H1936" t="str">
            <v>[220,220,220,220,220],</v>
          </cell>
          <cell r="K1936" t="str">
            <v>[10,10,10,10,10],</v>
          </cell>
        </row>
        <row r="1937">
          <cell r="E1937" t="e">
            <v>#VALUE!</v>
          </cell>
          <cell r="H1937" t="str">
            <v>[180,180,180,180,180],</v>
          </cell>
          <cell r="K1937" t="str">
            <v>[10,10,10,10,10],</v>
          </cell>
        </row>
        <row r="1938">
          <cell r="E1938" t="e">
            <v>#VALUE!</v>
          </cell>
          <cell r="H1938" t="str">
            <v>[200,200,200,200,200],</v>
          </cell>
          <cell r="K1938" t="str">
            <v>[10,10,10,10,10],</v>
          </cell>
        </row>
        <row r="1939">
          <cell r="E1939" t="e">
            <v>#VALUE!</v>
          </cell>
          <cell r="H1939" t="str">
            <v>[220,220,220,220,220],</v>
          </cell>
          <cell r="K1939" t="str">
            <v>[10,10,10,10,10],</v>
          </cell>
        </row>
        <row r="1940">
          <cell r="E1940" t="e">
            <v>#VALUE!</v>
          </cell>
          <cell r="H1940" t="str">
            <v>[180,180,180,180,180],</v>
          </cell>
          <cell r="K1940" t="str">
            <v>[10,10,10,10,10],</v>
          </cell>
        </row>
        <row r="1941">
          <cell r="E1941" t="e">
            <v>#VALUE!</v>
          </cell>
          <cell r="H1941" t="str">
            <v>[200,200,200,200,200],</v>
          </cell>
          <cell r="K1941" t="str">
            <v>[10,10,10,10,10],</v>
          </cell>
        </row>
        <row r="1942">
          <cell r="E1942" t="e">
            <v>#VALUE!</v>
          </cell>
          <cell r="H1942" t="str">
            <v>[220,220,220,220,220],</v>
          </cell>
          <cell r="K1942" t="str">
            <v>[10,10,10,10,10],</v>
          </cell>
        </row>
        <row r="1943">
          <cell r="E1943" t="e">
            <v>#VALUE!</v>
          </cell>
          <cell r="H1943" t="str">
            <v>[180,180,180,180,180],</v>
          </cell>
          <cell r="K1943" t="str">
            <v>[10,10,10,10,10],</v>
          </cell>
        </row>
        <row r="1944">
          <cell r="E1944" t="e">
            <v>#VALUE!</v>
          </cell>
          <cell r="H1944" t="str">
            <v>[200,200,200,200,200],</v>
          </cell>
          <cell r="K1944" t="str">
            <v>[10,10,10,10,10],</v>
          </cell>
        </row>
        <row r="1945">
          <cell r="E1945" t="e">
            <v>#VALUE!</v>
          </cell>
          <cell r="H1945" t="str">
            <v>[220,220,220,220,220],</v>
          </cell>
          <cell r="K1945" t="str">
            <v>[10,10,10,10,10],</v>
          </cell>
        </row>
        <row r="1946">
          <cell r="E1946" t="e">
            <v>#VALUE!</v>
          </cell>
          <cell r="H1946" t="str">
            <v>[220,220,220,220,220],</v>
          </cell>
          <cell r="K1946" t="str">
            <v>[10,10,10,10,10],</v>
          </cell>
        </row>
        <row r="1947">
          <cell r="E1947" t="e">
            <v>#VALUE!</v>
          </cell>
          <cell r="H1947" t="str">
            <v>[180,180,180,180,180],</v>
          </cell>
          <cell r="K1947" t="str">
            <v>[10,10,10,10,10],</v>
          </cell>
        </row>
        <row r="1948">
          <cell r="E1948" t="e">
            <v>#VALUE!</v>
          </cell>
          <cell r="H1948" t="str">
            <v>[200,200,200,200,200],</v>
          </cell>
          <cell r="K1948" t="str">
            <v>[10,10,10,10,10],</v>
          </cell>
        </row>
        <row r="1949">
          <cell r="E1949" t="e">
            <v>#VALUE!</v>
          </cell>
          <cell r="H1949" t="str">
            <v>[230,230,230,230,230],</v>
          </cell>
          <cell r="K1949" t="str">
            <v>[10,10,10,10,10],</v>
          </cell>
        </row>
        <row r="1950">
          <cell r="E1950" t="e">
            <v>#VALUE!</v>
          </cell>
          <cell r="H1950" t="str">
            <v>[180,180,180,180,180],</v>
          </cell>
          <cell r="K1950" t="str">
            <v>[10,10,10,10,10],</v>
          </cell>
        </row>
        <row r="1951">
          <cell r="E1951" t="e">
            <v>#VALUE!</v>
          </cell>
          <cell r="H1951" t="str">
            <v>[200,200,200,200,200],</v>
          </cell>
          <cell r="K1951" t="str">
            <v>[10,10,10,10,10],</v>
          </cell>
        </row>
        <row r="1952">
          <cell r="E1952" t="e">
            <v>#VALUE!</v>
          </cell>
          <cell r="H1952" t="str">
            <v>[240,240,240,240,240],</v>
          </cell>
          <cell r="K1952" t="str">
            <v>[10,10,10,10,10],</v>
          </cell>
        </row>
        <row r="1953">
          <cell r="E1953" t="e">
            <v>#VALUE!</v>
          </cell>
          <cell r="H1953" t="str">
            <v>[180,180,180,180,180],</v>
          </cell>
          <cell r="K1953" t="str">
            <v>[10,10,10,10,10],</v>
          </cell>
        </row>
        <row r="1954">
          <cell r="E1954" t="e">
            <v>#VALUE!</v>
          </cell>
          <cell r="H1954" t="str">
            <v>[183,183,183,183,183],</v>
          </cell>
          <cell r="K1954" t="str">
            <v>[10,10,10,10,10],</v>
          </cell>
        </row>
        <row r="1955">
          <cell r="E1955" t="e">
            <v>#VALUE!</v>
          </cell>
          <cell r="H1955" t="str">
            <v>[186,186,186,186,186],</v>
          </cell>
          <cell r="K1955" t="str">
            <v>[10,10,10,10,10],</v>
          </cell>
        </row>
        <row r="1956">
          <cell r="E1956" t="e">
            <v>#VALUE!</v>
          </cell>
          <cell r="H1956" t="str">
            <v>[189,189,189,189,189],</v>
          </cell>
          <cell r="K1956" t="str">
            <v>[10,10,10,10,10],</v>
          </cell>
        </row>
        <row r="1957">
          <cell r="E1957" t="e">
            <v>#VALUE!</v>
          </cell>
          <cell r="H1957" t="str">
            <v>[192,192,192,192,192],</v>
          </cell>
          <cell r="K1957" t="str">
            <v>[10,10,10,10,10],</v>
          </cell>
        </row>
        <row r="1958">
          <cell r="E1958" t="e">
            <v>#VALUE!</v>
          </cell>
          <cell r="H1958" t="str">
            <v>[195,195,195,195,195],</v>
          </cell>
          <cell r="K1958" t="str">
            <v>[10,10,10,10,10],</v>
          </cell>
        </row>
        <row r="1959">
          <cell r="E1959" t="e">
            <v>#VALUE!</v>
          </cell>
          <cell r="H1959" t="str">
            <v>[198,198,198,198,198],</v>
          </cell>
          <cell r="K1959" t="str">
            <v>[10,10,10,10,10],</v>
          </cell>
        </row>
        <row r="1960">
          <cell r="E1960" t="e">
            <v>#VALUE!</v>
          </cell>
          <cell r="H1960" t="str">
            <v>[201,201,201,201,201],</v>
          </cell>
          <cell r="K1960" t="str">
            <v>[10,10,10,10,10],</v>
          </cell>
        </row>
        <row r="1961">
          <cell r="E1961" t="e">
            <v>#VALUE!</v>
          </cell>
          <cell r="H1961" t="str">
            <v>[204,204,204,204,204],</v>
          </cell>
          <cell r="K1961" t="str">
            <v>[10,10,10,10,10],</v>
          </cell>
        </row>
        <row r="1962">
          <cell r="E1962" t="e">
            <v>#VALUE!</v>
          </cell>
          <cell r="H1962" t="str">
            <v>[207,207,207,207,207],</v>
          </cell>
          <cell r="K1962" t="str">
            <v>[10,10,10,10,10],</v>
          </cell>
        </row>
        <row r="1963">
          <cell r="E1963" t="e">
            <v>#VALUE!</v>
          </cell>
          <cell r="H1963" t="str">
            <v>[210,210,210,210,210],</v>
          </cell>
          <cell r="K1963" t="str">
            <v>[10,10,10,10,10],</v>
          </cell>
        </row>
        <row r="1964">
          <cell r="E1964" t="e">
            <v>#VALUE!</v>
          </cell>
          <cell r="H1964" t="str">
            <v>[213,213,213,213,213],</v>
          </cell>
          <cell r="K1964" t="str">
            <v>[10,10,10,10,10],</v>
          </cell>
        </row>
        <row r="1965">
          <cell r="E1965" t="e">
            <v>#VALUE!</v>
          </cell>
          <cell r="H1965" t="str">
            <v>[216,216,216,216,216],</v>
          </cell>
          <cell r="K1965" t="str">
            <v>[10,10,10,10,10],</v>
          </cell>
        </row>
        <row r="1966">
          <cell r="E1966" t="e">
            <v>#VALUE!</v>
          </cell>
          <cell r="H1966" t="str">
            <v>[219,219,219,219,219],</v>
          </cell>
          <cell r="K1966" t="str">
            <v>[10,10,10,10,10],</v>
          </cell>
        </row>
        <row r="1967">
          <cell r="E1967" t="e">
            <v>#VALUE!</v>
          </cell>
          <cell r="H1967" t="str">
            <v>[222,222,222,222,222],</v>
          </cell>
          <cell r="K1967" t="str">
            <v>[10,10,10,10,10],</v>
          </cell>
        </row>
        <row r="1968">
          <cell r="E1968" t="e">
            <v>#VALUE!</v>
          </cell>
          <cell r="H1968" t="str">
            <v>[225,225,225,225,225],</v>
          </cell>
          <cell r="K1968" t="str">
            <v>[10,10,10,10,10],</v>
          </cell>
        </row>
        <row r="1969">
          <cell r="E1969" t="e">
            <v>#VALUE!</v>
          </cell>
          <cell r="H1969" t="str">
            <v>[228,228,228,228,228],</v>
          </cell>
          <cell r="K1969" t="str">
            <v>[9,10,9,9,9],</v>
          </cell>
        </row>
        <row r="1970">
          <cell r="E1970" t="e">
            <v>#VALUE!</v>
          </cell>
          <cell r="H1970" t="str">
            <v>[231,231,231,231,231],</v>
          </cell>
          <cell r="K1970" t="str">
            <v>[10,10,10,10,10],</v>
          </cell>
        </row>
        <row r="1971">
          <cell r="E1971" t="e">
            <v>#VALUE!</v>
          </cell>
          <cell r="H1971" t="str">
            <v>[234,234,234,234,234],</v>
          </cell>
          <cell r="K1971" t="str">
            <v>[10,10,10,10,10],</v>
          </cell>
        </row>
        <row r="1972">
          <cell r="E1972" t="e">
            <v>#VALUE!</v>
          </cell>
          <cell r="H1972" t="str">
            <v>[237,237,237,237,237],</v>
          </cell>
          <cell r="K1972" t="str">
            <v>[10,10,10,10,10],</v>
          </cell>
        </row>
        <row r="1973">
          <cell r="E1973" t="e">
            <v>#VALUE!</v>
          </cell>
          <cell r="H1973" t="str">
            <v>[240,240,240,240,240],</v>
          </cell>
          <cell r="K1973" t="str">
            <v>[10,10,10,10,10],</v>
          </cell>
        </row>
        <row r="1974">
          <cell r="E1974" t="e">
            <v>#VALUE!</v>
          </cell>
          <cell r="H1974" t="str">
            <v>[270,270,270,270,270],</v>
          </cell>
          <cell r="K1974" t="str">
            <v>[10,10,10,10,10],</v>
          </cell>
        </row>
        <row r="1975">
          <cell r="E1975" t="e">
            <v>#VALUE!</v>
          </cell>
          <cell r="H1975" t="str">
            <v>[300,300,300,300,300],</v>
          </cell>
          <cell r="K1975" t="str">
            <v>[10,10,10,10,10],</v>
          </cell>
        </row>
        <row r="1976">
          <cell r="E1976" t="e">
            <v>#VALUE!</v>
          </cell>
          <cell r="H1976" t="str">
            <v>[390,390,390,390,390],</v>
          </cell>
          <cell r="K1976" t="str">
            <v>[10,10,10,10,10],</v>
          </cell>
        </row>
        <row r="1977">
          <cell r="E1977" t="e">
            <v>#VALUE!</v>
          </cell>
          <cell r="H1977" t="str">
            <v>[360,360,360,360,360],</v>
          </cell>
          <cell r="K1977" t="str">
            <v>[10,10,10,10,10],</v>
          </cell>
        </row>
        <row r="1978">
          <cell r="E1978" t="e">
            <v>#VALUE!</v>
          </cell>
          <cell r="H1978" t="str">
            <v>[390,390,390,390,390],</v>
          </cell>
          <cell r="K1978" t="str">
            <v>[10,10,10,10,10],</v>
          </cell>
        </row>
        <row r="1979">
          <cell r="E1979" t="e">
            <v>#VALUE!</v>
          </cell>
          <cell r="H1979" t="str">
            <v>[420,420,420,420,420],</v>
          </cell>
          <cell r="K1979" t="str">
            <v>[10,10,10,10,10],</v>
          </cell>
        </row>
        <row r="1980">
          <cell r="E1980" t="e">
            <v>#VALUE!</v>
          </cell>
          <cell r="H1980" t="str">
            <v>[1,1,1,1,1],</v>
          </cell>
          <cell r="K1980" t="str">
            <v>[1,1,1,1,1],</v>
          </cell>
        </row>
        <row r="1981">
          <cell r="E1981" t="e">
            <v>#VALUE!</v>
          </cell>
          <cell r="H1981" t="str">
            <v>[1,1,1,1,1],</v>
          </cell>
          <cell r="K1981" t="str">
            <v>[1,1,1,1,1],</v>
          </cell>
        </row>
        <row r="1982">
          <cell r="E1982" t="e">
            <v>#VALUE!</v>
          </cell>
          <cell r="H1982" t="str">
            <v>[1,1,1,1,1],</v>
          </cell>
          <cell r="K1982" t="str">
            <v>[1,1,1,1,1],</v>
          </cell>
        </row>
        <row r="1983">
          <cell r="E1983" t="e">
            <v>#VALUE!</v>
          </cell>
          <cell r="H1983" t="str">
            <v>[1,1,1,1,1],</v>
          </cell>
          <cell r="K1983" t="str">
            <v>[1,1,1,1,1],</v>
          </cell>
        </row>
        <row r="1984">
          <cell r="E1984" t="e">
            <v>#VALUE!</v>
          </cell>
          <cell r="H1984" t="str">
            <v>[1,1,1,1,1],</v>
          </cell>
          <cell r="K1984" t="str">
            <v>[1,1,1,1,1],</v>
          </cell>
        </row>
        <row r="1985">
          <cell r="E1985" t="e">
            <v>#VALUE!</v>
          </cell>
          <cell r="H1985" t="str">
            <v>[190,190,190,190,190],</v>
          </cell>
          <cell r="K1985" t="str">
            <v>[10,10,10,10,10],</v>
          </cell>
        </row>
        <row r="1986">
          <cell r="E1986" t="e">
            <v>#VALUE!</v>
          </cell>
          <cell r="H1986" t="str">
            <v>[1,1,1,1,1],</v>
          </cell>
          <cell r="K1986" t="str">
            <v>[1,1,1,1,1],</v>
          </cell>
        </row>
        <row r="1987">
          <cell r="E1987" t="e">
            <v>#VALUE!</v>
          </cell>
          <cell r="H1987" t="str">
            <v>[1,1,1,1,1],</v>
          </cell>
          <cell r="K1987" t="str">
            <v>[1,1,1,1,1],</v>
          </cell>
        </row>
        <row r="1988">
          <cell r="E1988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61FE9-4A18-42FB-BF1A-5F7C6C498F56}">
  <dimension ref="A1:AJ169"/>
  <sheetViews>
    <sheetView workbookViewId="0">
      <selection activeCell="Y31" sqref="Y31"/>
    </sheetView>
  </sheetViews>
  <sheetFormatPr defaultRowHeight="14.25" x14ac:dyDescent="0.2"/>
  <cols>
    <col min="4" max="4" width="9" style="22"/>
    <col min="5" max="5" width="9" style="22" customWidth="1"/>
    <col min="6" max="7" width="9" style="22"/>
    <col min="14" max="14" width="11" bestFit="1" customWidth="1"/>
    <col min="15" max="15" width="10.5" bestFit="1" customWidth="1"/>
  </cols>
  <sheetData>
    <row r="1" spans="1:36" x14ac:dyDescent="0.2">
      <c r="B1" t="s">
        <v>332</v>
      </c>
      <c r="I1" t="s">
        <v>254</v>
      </c>
      <c r="J1">
        <f>O2</f>
        <v>60000</v>
      </c>
      <c r="M1" t="s">
        <v>86</v>
      </c>
      <c r="O1" t="s">
        <v>245</v>
      </c>
      <c r="P1" t="s">
        <v>249</v>
      </c>
      <c r="S1" t="s">
        <v>75</v>
      </c>
      <c r="T1" t="s">
        <v>76</v>
      </c>
      <c r="U1" t="s">
        <v>77</v>
      </c>
      <c r="V1" t="s">
        <v>244</v>
      </c>
      <c r="W1" t="s">
        <v>246</v>
      </c>
      <c r="X1" t="s">
        <v>227</v>
      </c>
      <c r="Y1" t="s">
        <v>247</v>
      </c>
      <c r="Z1" t="s">
        <v>241</v>
      </c>
      <c r="AA1" t="s">
        <v>248</v>
      </c>
      <c r="AB1" t="s">
        <v>228</v>
      </c>
      <c r="AC1" t="s">
        <v>237</v>
      </c>
      <c r="AD1" t="s">
        <v>229</v>
      </c>
      <c r="AE1" t="s">
        <v>230</v>
      </c>
      <c r="AF1" t="s">
        <v>239</v>
      </c>
      <c r="AG1" t="s">
        <v>231</v>
      </c>
      <c r="AH1" t="s">
        <v>238</v>
      </c>
      <c r="AI1" t="s">
        <v>232</v>
      </c>
      <c r="AJ1" t="s">
        <v>252</v>
      </c>
    </row>
    <row r="2" spans="1:36" x14ac:dyDescent="0.2">
      <c r="A2">
        <f>ROUND(M2*0.2,2)</f>
        <v>0.2</v>
      </c>
      <c r="B2">
        <v>0.2</v>
      </c>
      <c r="C2" t="s">
        <v>75</v>
      </c>
      <c r="I2" t="s">
        <v>250</v>
      </c>
      <c r="J2">
        <f>O3*O3/(O3+5*O4)</f>
        <v>2500</v>
      </c>
      <c r="M2">
        <f>HLOOKUP(N2,$S$1:$AJ$27,27,0)/$S$27</f>
        <v>1</v>
      </c>
      <c r="N2" t="s">
        <v>75</v>
      </c>
      <c r="O2">
        <f>J11</f>
        <v>60000</v>
      </c>
      <c r="P2">
        <v>1</v>
      </c>
      <c r="R2" t="s">
        <v>75</v>
      </c>
      <c r="S2">
        <f>IF(S$1=$R2,$O2+VLOOKUP(S$1,$N$1:$P$19,3,0),$O2)</f>
        <v>60001</v>
      </c>
      <c r="T2">
        <f t="shared" ref="T2:AJ17" si="0">IF(T$1=$R2,$O2+VLOOKUP(T$1,$N$1:$P$19,3,0),$O2)</f>
        <v>60000</v>
      </c>
      <c r="U2">
        <f t="shared" si="0"/>
        <v>60000</v>
      </c>
      <c r="V2">
        <f t="shared" si="0"/>
        <v>60000</v>
      </c>
      <c r="W2">
        <f t="shared" si="0"/>
        <v>60000</v>
      </c>
      <c r="X2">
        <f t="shared" si="0"/>
        <v>60000</v>
      </c>
      <c r="Y2">
        <f t="shared" si="0"/>
        <v>60000</v>
      </c>
      <c r="Z2">
        <f t="shared" si="0"/>
        <v>60000</v>
      </c>
      <c r="AA2">
        <f t="shared" si="0"/>
        <v>60000</v>
      </c>
      <c r="AB2">
        <f t="shared" si="0"/>
        <v>60000</v>
      </c>
      <c r="AC2">
        <f t="shared" si="0"/>
        <v>60000</v>
      </c>
      <c r="AD2">
        <f t="shared" si="0"/>
        <v>60000</v>
      </c>
      <c r="AE2">
        <f t="shared" si="0"/>
        <v>60000</v>
      </c>
      <c r="AF2">
        <f t="shared" si="0"/>
        <v>60000</v>
      </c>
      <c r="AG2">
        <f t="shared" si="0"/>
        <v>60000</v>
      </c>
      <c r="AH2">
        <f t="shared" si="0"/>
        <v>60000</v>
      </c>
      <c r="AI2">
        <f t="shared" si="0"/>
        <v>60000</v>
      </c>
      <c r="AJ2">
        <f t="shared" si="0"/>
        <v>60000</v>
      </c>
    </row>
    <row r="3" spans="1:36" x14ac:dyDescent="0.2">
      <c r="A3">
        <f>ROUND(M3*0.2,2)</f>
        <v>3.6</v>
      </c>
      <c r="B3">
        <v>3.6</v>
      </c>
      <c r="C3" t="s">
        <v>76</v>
      </c>
      <c r="D3" s="43" t="s">
        <v>242</v>
      </c>
      <c r="E3" s="43"/>
      <c r="F3" s="43"/>
      <c r="G3" s="43"/>
      <c r="I3" t="s">
        <v>252</v>
      </c>
      <c r="J3">
        <v>2</v>
      </c>
      <c r="M3">
        <f>HLOOKUP(N3,$S$1:$AJ$27,27,0)/$S$27</f>
        <v>18.000599940023676</v>
      </c>
      <c r="N3" t="s">
        <v>76</v>
      </c>
      <c r="O3">
        <f t="shared" ref="O3:O4" si="1">J12</f>
        <v>5000</v>
      </c>
      <c r="P3">
        <v>1</v>
      </c>
      <c r="R3" t="s">
        <v>76</v>
      </c>
      <c r="S3">
        <f t="shared" ref="S3:AH19" si="2">IF(S$1=$R3,$O3+VLOOKUP(S$1,$N$1:$P$19,3,0),$O3)</f>
        <v>5000</v>
      </c>
      <c r="T3">
        <f t="shared" si="2"/>
        <v>5001</v>
      </c>
      <c r="U3">
        <f t="shared" si="2"/>
        <v>5000</v>
      </c>
      <c r="V3">
        <f t="shared" si="2"/>
        <v>5000</v>
      </c>
      <c r="W3">
        <f t="shared" si="2"/>
        <v>5000</v>
      </c>
      <c r="X3">
        <f t="shared" si="2"/>
        <v>5000</v>
      </c>
      <c r="Y3">
        <f t="shared" si="2"/>
        <v>5000</v>
      </c>
      <c r="Z3">
        <f t="shared" si="2"/>
        <v>5000</v>
      </c>
      <c r="AA3">
        <f t="shared" si="2"/>
        <v>5000</v>
      </c>
      <c r="AB3">
        <f t="shared" si="2"/>
        <v>5000</v>
      </c>
      <c r="AC3">
        <f t="shared" si="2"/>
        <v>5000</v>
      </c>
      <c r="AD3">
        <f t="shared" si="2"/>
        <v>5000</v>
      </c>
      <c r="AE3">
        <f t="shared" si="2"/>
        <v>5000</v>
      </c>
      <c r="AF3">
        <f t="shared" si="2"/>
        <v>5000</v>
      </c>
      <c r="AG3">
        <f t="shared" si="2"/>
        <v>5000</v>
      </c>
      <c r="AH3">
        <f t="shared" si="2"/>
        <v>5000</v>
      </c>
      <c r="AI3">
        <f t="shared" si="0"/>
        <v>5000</v>
      </c>
      <c r="AJ3">
        <f t="shared" si="0"/>
        <v>5000</v>
      </c>
    </row>
    <row r="4" spans="1:36" x14ac:dyDescent="0.2">
      <c r="A4">
        <f>ROUND(M4*0.2,2)</f>
        <v>6</v>
      </c>
      <c r="B4">
        <v>6</v>
      </c>
      <c r="C4" t="s">
        <v>77</v>
      </c>
      <c r="D4" s="43"/>
      <c r="E4" s="43"/>
      <c r="F4" s="43"/>
      <c r="G4" s="43"/>
      <c r="I4" t="s">
        <v>251</v>
      </c>
      <c r="J4">
        <v>1</v>
      </c>
      <c r="M4">
        <f t="shared" ref="M4:M19" si="3">HLOOKUP(N4,$S$1:$AJ$27,27,0)/$S$27</f>
        <v>30</v>
      </c>
      <c r="N4" t="s">
        <v>77</v>
      </c>
      <c r="O4">
        <f t="shared" si="1"/>
        <v>1000</v>
      </c>
      <c r="P4">
        <v>1</v>
      </c>
      <c r="R4" t="s">
        <v>77</v>
      </c>
      <c r="S4">
        <f t="shared" si="2"/>
        <v>1000</v>
      </c>
      <c r="T4">
        <f t="shared" si="0"/>
        <v>1000</v>
      </c>
      <c r="U4">
        <f t="shared" si="0"/>
        <v>1001</v>
      </c>
      <c r="V4">
        <f t="shared" si="0"/>
        <v>1000</v>
      </c>
      <c r="W4">
        <f t="shared" si="0"/>
        <v>1000</v>
      </c>
      <c r="X4">
        <f t="shared" si="0"/>
        <v>1000</v>
      </c>
      <c r="Y4">
        <f t="shared" si="0"/>
        <v>1000</v>
      </c>
      <c r="Z4">
        <f t="shared" si="0"/>
        <v>1000</v>
      </c>
      <c r="AA4">
        <f t="shared" si="0"/>
        <v>1000</v>
      </c>
      <c r="AB4">
        <f t="shared" si="0"/>
        <v>1000</v>
      </c>
      <c r="AC4">
        <f t="shared" si="0"/>
        <v>1000</v>
      </c>
      <c r="AD4">
        <f t="shared" si="0"/>
        <v>1000</v>
      </c>
      <c r="AE4">
        <f t="shared" si="0"/>
        <v>1000</v>
      </c>
      <c r="AF4">
        <f t="shared" si="0"/>
        <v>1000</v>
      </c>
      <c r="AG4">
        <f t="shared" si="0"/>
        <v>1000</v>
      </c>
      <c r="AH4">
        <f t="shared" si="0"/>
        <v>1000</v>
      </c>
      <c r="AI4">
        <f t="shared" si="0"/>
        <v>1000</v>
      </c>
      <c r="AJ4">
        <f t="shared" si="0"/>
        <v>1000</v>
      </c>
    </row>
    <row r="5" spans="1:36" x14ac:dyDescent="0.2">
      <c r="A5">
        <f>ROUND(M5*0.2,2)*0.55</f>
        <v>73.33150000000002</v>
      </c>
      <c r="B5">
        <v>72</v>
      </c>
      <c r="C5" t="s">
        <v>244</v>
      </c>
      <c r="D5" s="43" t="s">
        <v>335</v>
      </c>
      <c r="E5" s="43"/>
      <c r="F5" s="43"/>
      <c r="G5" s="43"/>
      <c r="I5" t="s">
        <v>255</v>
      </c>
      <c r="J5">
        <f>J2*J3*J4</f>
        <v>5000</v>
      </c>
      <c r="M5">
        <f>HLOOKUP(N5,$S$1:$AJ$27,27,0)/$S$27</f>
        <v>666.66666666666424</v>
      </c>
      <c r="N5" t="s">
        <v>244</v>
      </c>
      <c r="O5" s="24">
        <v>0.9</v>
      </c>
      <c r="P5" s="24">
        <v>0.01</v>
      </c>
      <c r="R5" t="s">
        <v>244</v>
      </c>
      <c r="S5">
        <f t="shared" si="2"/>
        <v>0.9</v>
      </c>
      <c r="T5">
        <f t="shared" si="0"/>
        <v>0.9</v>
      </c>
      <c r="U5">
        <f t="shared" si="0"/>
        <v>0.9</v>
      </c>
      <c r="V5">
        <f t="shared" si="0"/>
        <v>0.91</v>
      </c>
      <c r="W5">
        <f t="shared" si="0"/>
        <v>0.9</v>
      </c>
      <c r="X5">
        <f t="shared" si="0"/>
        <v>0.9</v>
      </c>
      <c r="Y5">
        <f t="shared" si="0"/>
        <v>0.9</v>
      </c>
      <c r="Z5">
        <f t="shared" si="0"/>
        <v>0.9</v>
      </c>
      <c r="AA5">
        <f t="shared" si="0"/>
        <v>0.9</v>
      </c>
      <c r="AB5">
        <f t="shared" si="0"/>
        <v>0.9</v>
      </c>
      <c r="AC5">
        <f t="shared" si="0"/>
        <v>0.9</v>
      </c>
      <c r="AD5">
        <f t="shared" si="0"/>
        <v>0.9</v>
      </c>
      <c r="AE5">
        <f t="shared" si="0"/>
        <v>0.9</v>
      </c>
      <c r="AF5">
        <f t="shared" si="0"/>
        <v>0.9</v>
      </c>
      <c r="AG5">
        <f t="shared" si="0"/>
        <v>0.9</v>
      </c>
      <c r="AH5">
        <f t="shared" si="0"/>
        <v>0.9</v>
      </c>
      <c r="AI5">
        <f t="shared" si="0"/>
        <v>0.9</v>
      </c>
      <c r="AJ5">
        <f t="shared" si="0"/>
        <v>0.9</v>
      </c>
    </row>
    <row r="6" spans="1:36" x14ac:dyDescent="0.2">
      <c r="A6">
        <f>ROUND(M6*0.2,2)*0.55</f>
        <v>74.156500000000008</v>
      </c>
      <c r="B6">
        <v>72</v>
      </c>
      <c r="C6" t="s">
        <v>246</v>
      </c>
      <c r="D6" s="43"/>
      <c r="E6" s="43"/>
      <c r="F6" s="43"/>
      <c r="G6" s="43"/>
      <c r="I6" t="s">
        <v>256</v>
      </c>
      <c r="J6">
        <f>J1/J5</f>
        <v>12</v>
      </c>
      <c r="M6">
        <f>HLOOKUP(N6,$S$1:$AJ$27,27,0)/$S$27</f>
        <v>674.15730337078276</v>
      </c>
      <c r="N6" t="s">
        <v>246</v>
      </c>
      <c r="O6" s="24">
        <f>J9</f>
        <v>0.1</v>
      </c>
      <c r="P6" s="24">
        <v>0.01</v>
      </c>
      <c r="R6" t="s">
        <v>246</v>
      </c>
      <c r="S6">
        <f t="shared" si="2"/>
        <v>0.1</v>
      </c>
      <c r="T6">
        <f t="shared" si="0"/>
        <v>0.1</v>
      </c>
      <c r="U6">
        <f t="shared" si="0"/>
        <v>0.1</v>
      </c>
      <c r="V6">
        <f t="shared" si="0"/>
        <v>0.1</v>
      </c>
      <c r="W6">
        <f t="shared" si="0"/>
        <v>0.11</v>
      </c>
      <c r="X6">
        <f t="shared" si="0"/>
        <v>0.1</v>
      </c>
      <c r="Y6">
        <f t="shared" si="0"/>
        <v>0.1</v>
      </c>
      <c r="Z6">
        <f t="shared" si="0"/>
        <v>0.1</v>
      </c>
      <c r="AA6">
        <f t="shared" si="0"/>
        <v>0.1</v>
      </c>
      <c r="AB6">
        <f t="shared" si="0"/>
        <v>0.1</v>
      </c>
      <c r="AC6">
        <f t="shared" si="0"/>
        <v>0.1</v>
      </c>
      <c r="AD6">
        <f t="shared" si="0"/>
        <v>0.1</v>
      </c>
      <c r="AE6">
        <f t="shared" si="0"/>
        <v>0.1</v>
      </c>
      <c r="AF6">
        <f t="shared" si="0"/>
        <v>0.1</v>
      </c>
      <c r="AG6">
        <f t="shared" si="0"/>
        <v>0.1</v>
      </c>
      <c r="AH6">
        <f t="shared" si="0"/>
        <v>0.1</v>
      </c>
      <c r="AI6">
        <f t="shared" si="0"/>
        <v>0.1</v>
      </c>
      <c r="AJ6">
        <f t="shared" si="0"/>
        <v>0.1</v>
      </c>
    </row>
    <row r="7" spans="1:36" ht="14.25" customHeight="1" x14ac:dyDescent="0.2">
      <c r="A7">
        <f>ROUND(M7*0.2,2)</f>
        <v>1745.45</v>
      </c>
      <c r="B7">
        <v>100</v>
      </c>
      <c r="C7" t="s">
        <v>227</v>
      </c>
      <c r="D7" s="43" t="s">
        <v>240</v>
      </c>
      <c r="E7" s="43"/>
      <c r="F7" s="43"/>
      <c r="G7" s="43"/>
      <c r="I7" t="s">
        <v>257</v>
      </c>
      <c r="J7">
        <v>6</v>
      </c>
      <c r="M7">
        <f t="shared" si="3"/>
        <v>8727.2727272727207</v>
      </c>
      <c r="N7" t="s">
        <v>227</v>
      </c>
      <c r="O7" s="24">
        <f>J9</f>
        <v>0.1</v>
      </c>
      <c r="P7" s="24">
        <v>0.16</v>
      </c>
      <c r="R7" t="s">
        <v>227</v>
      </c>
      <c r="S7">
        <f t="shared" si="2"/>
        <v>0.1</v>
      </c>
      <c r="T7">
        <f t="shared" si="0"/>
        <v>0.1</v>
      </c>
      <c r="U7">
        <f t="shared" si="0"/>
        <v>0.1</v>
      </c>
      <c r="V7">
        <f t="shared" si="0"/>
        <v>0.1</v>
      </c>
      <c r="W7">
        <f t="shared" si="0"/>
        <v>0.1</v>
      </c>
      <c r="X7">
        <f t="shared" si="0"/>
        <v>0.26</v>
      </c>
      <c r="Y7">
        <f t="shared" si="0"/>
        <v>0.1</v>
      </c>
      <c r="Z7">
        <f t="shared" si="0"/>
        <v>0.1</v>
      </c>
      <c r="AA7">
        <f t="shared" si="0"/>
        <v>0.1</v>
      </c>
      <c r="AB7">
        <f t="shared" si="0"/>
        <v>0.1</v>
      </c>
      <c r="AC7">
        <f t="shared" si="0"/>
        <v>0.1</v>
      </c>
      <c r="AD7">
        <f t="shared" si="0"/>
        <v>0.1</v>
      </c>
      <c r="AE7">
        <f t="shared" si="0"/>
        <v>0.1</v>
      </c>
      <c r="AF7">
        <f t="shared" si="0"/>
        <v>0.1</v>
      </c>
      <c r="AG7">
        <f t="shared" si="0"/>
        <v>0.1</v>
      </c>
      <c r="AH7">
        <f t="shared" si="0"/>
        <v>0.1</v>
      </c>
      <c r="AI7">
        <f t="shared" si="0"/>
        <v>0.1</v>
      </c>
      <c r="AJ7">
        <f t="shared" si="0"/>
        <v>0.1</v>
      </c>
    </row>
    <row r="8" spans="1:36" x14ac:dyDescent="0.2">
      <c r="A8">
        <f t="shared" ref="A8:A19" si="4">ROUND(M8*0.2,2)</f>
        <v>110.09</v>
      </c>
      <c r="B8">
        <v>100</v>
      </c>
      <c r="C8" t="s">
        <v>247</v>
      </c>
      <c r="D8" s="43"/>
      <c r="E8" s="43"/>
      <c r="F8" s="43"/>
      <c r="G8" s="43"/>
      <c r="I8" t="s">
        <v>253</v>
      </c>
      <c r="J8">
        <f>J6+J7</f>
        <v>18</v>
      </c>
      <c r="M8">
        <f t="shared" si="3"/>
        <v>550.45871559633088</v>
      </c>
      <c r="N8" t="s">
        <v>247</v>
      </c>
      <c r="O8" s="24">
        <v>0</v>
      </c>
      <c r="P8" s="24">
        <v>0.01</v>
      </c>
      <c r="R8" t="s">
        <v>247</v>
      </c>
      <c r="S8">
        <f t="shared" si="2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0.01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0"/>
        <v>0</v>
      </c>
      <c r="AG8">
        <f t="shared" si="0"/>
        <v>0</v>
      </c>
      <c r="AH8">
        <f t="shared" si="0"/>
        <v>0</v>
      </c>
      <c r="AI8">
        <f t="shared" si="0"/>
        <v>0</v>
      </c>
      <c r="AJ8">
        <f t="shared" si="0"/>
        <v>0</v>
      </c>
    </row>
    <row r="9" spans="1:36" x14ac:dyDescent="0.2">
      <c r="A9">
        <f t="shared" si="4"/>
        <v>10.91</v>
      </c>
      <c r="B9">
        <v>10</v>
      </c>
      <c r="C9" t="s">
        <v>241</v>
      </c>
      <c r="D9" s="43" t="s">
        <v>333</v>
      </c>
      <c r="E9" s="43"/>
      <c r="F9" s="43"/>
      <c r="G9" s="43"/>
      <c r="I9" t="s">
        <v>243</v>
      </c>
      <c r="J9" s="24">
        <v>0.1</v>
      </c>
      <c r="M9">
        <f t="shared" si="3"/>
        <v>54.545454545463144</v>
      </c>
      <c r="N9" t="s">
        <v>241</v>
      </c>
      <c r="O9" s="24">
        <f>J10</f>
        <v>1</v>
      </c>
      <c r="P9" s="24">
        <v>0.01</v>
      </c>
      <c r="R9" t="s">
        <v>241</v>
      </c>
      <c r="S9">
        <f t="shared" si="2"/>
        <v>1</v>
      </c>
      <c r="T9">
        <f t="shared" si="0"/>
        <v>1</v>
      </c>
      <c r="U9">
        <f t="shared" si="0"/>
        <v>1</v>
      </c>
      <c r="V9">
        <f t="shared" si="0"/>
        <v>1</v>
      </c>
      <c r="W9">
        <f t="shared" si="0"/>
        <v>1</v>
      </c>
      <c r="X9">
        <f t="shared" si="0"/>
        <v>1</v>
      </c>
      <c r="Y9">
        <f t="shared" si="0"/>
        <v>1</v>
      </c>
      <c r="Z9">
        <f t="shared" si="0"/>
        <v>1.01</v>
      </c>
      <c r="AA9">
        <f t="shared" si="0"/>
        <v>1</v>
      </c>
      <c r="AB9">
        <f t="shared" si="0"/>
        <v>1</v>
      </c>
      <c r="AC9">
        <f t="shared" si="0"/>
        <v>1</v>
      </c>
      <c r="AD9">
        <f t="shared" si="0"/>
        <v>1</v>
      </c>
      <c r="AE9">
        <f t="shared" si="0"/>
        <v>1</v>
      </c>
      <c r="AF9">
        <f t="shared" si="0"/>
        <v>1</v>
      </c>
      <c r="AG9">
        <f t="shared" si="0"/>
        <v>1</v>
      </c>
      <c r="AH9">
        <f t="shared" si="0"/>
        <v>1</v>
      </c>
      <c r="AI9">
        <f t="shared" si="0"/>
        <v>1</v>
      </c>
      <c r="AJ9">
        <f t="shared" si="0"/>
        <v>1</v>
      </c>
    </row>
    <row r="10" spans="1:36" x14ac:dyDescent="0.2">
      <c r="A10">
        <f t="shared" si="4"/>
        <v>10.92</v>
      </c>
      <c r="B10">
        <v>10</v>
      </c>
      <c r="C10" t="s">
        <v>248</v>
      </c>
      <c r="D10" s="43"/>
      <c r="E10" s="43"/>
      <c r="F10" s="43"/>
      <c r="G10" s="43"/>
      <c r="I10" t="s">
        <v>264</v>
      </c>
      <c r="J10" s="24">
        <v>1</v>
      </c>
      <c r="M10">
        <f t="shared" si="3"/>
        <v>54.595086442233878</v>
      </c>
      <c r="N10" t="s">
        <v>248</v>
      </c>
      <c r="O10" s="24">
        <v>0</v>
      </c>
      <c r="P10" s="24">
        <v>0.01</v>
      </c>
      <c r="R10" t="s">
        <v>248</v>
      </c>
      <c r="S10">
        <f t="shared" si="2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0.01</v>
      </c>
      <c r="AB10">
        <f t="shared" si="0"/>
        <v>0</v>
      </c>
      <c r="AC10">
        <f t="shared" si="0"/>
        <v>0</v>
      </c>
      <c r="AD10">
        <f t="shared" si="0"/>
        <v>0</v>
      </c>
      <c r="AE10">
        <f t="shared" si="0"/>
        <v>0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</row>
    <row r="11" spans="1:36" ht="14.25" customHeight="1" x14ac:dyDescent="0.2">
      <c r="A11">
        <f t="shared" si="4"/>
        <v>120</v>
      </c>
      <c r="B11">
        <v>120</v>
      </c>
      <c r="C11" t="s">
        <v>228</v>
      </c>
      <c r="D11" s="23"/>
      <c r="E11" s="23"/>
      <c r="F11" s="23"/>
      <c r="G11" s="23"/>
      <c r="H11">
        <v>12</v>
      </c>
      <c r="I11" t="s">
        <v>267</v>
      </c>
      <c r="J11">
        <f>J12*H11</f>
        <v>60000</v>
      </c>
      <c r="M11">
        <f>HLOOKUP(N11,$S$1:$AJ$27,27,0)/$S$27</f>
        <v>600</v>
      </c>
      <c r="N11" t="s">
        <v>228</v>
      </c>
      <c r="O11" s="24">
        <v>1</v>
      </c>
      <c r="P11" s="24">
        <v>0.01</v>
      </c>
      <c r="R11" t="s">
        <v>228</v>
      </c>
      <c r="S11">
        <f t="shared" si="2"/>
        <v>1</v>
      </c>
      <c r="T11">
        <f t="shared" si="0"/>
        <v>1</v>
      </c>
      <c r="U11">
        <f t="shared" si="0"/>
        <v>1</v>
      </c>
      <c r="V11">
        <f t="shared" si="0"/>
        <v>1</v>
      </c>
      <c r="W11">
        <f t="shared" si="0"/>
        <v>1</v>
      </c>
      <c r="X11">
        <f t="shared" si="0"/>
        <v>1</v>
      </c>
      <c r="Y11">
        <f t="shared" si="0"/>
        <v>1</v>
      </c>
      <c r="Z11">
        <f t="shared" si="0"/>
        <v>1</v>
      </c>
      <c r="AA11">
        <f t="shared" si="0"/>
        <v>1</v>
      </c>
      <c r="AB11">
        <f t="shared" si="0"/>
        <v>1.01</v>
      </c>
      <c r="AC11">
        <f t="shared" si="0"/>
        <v>1</v>
      </c>
      <c r="AD11">
        <f t="shared" si="0"/>
        <v>1</v>
      </c>
      <c r="AE11">
        <f t="shared" si="0"/>
        <v>1</v>
      </c>
      <c r="AF11">
        <f t="shared" si="0"/>
        <v>1</v>
      </c>
      <c r="AG11">
        <f t="shared" si="0"/>
        <v>1</v>
      </c>
      <c r="AH11">
        <f t="shared" si="0"/>
        <v>1</v>
      </c>
      <c r="AI11">
        <f t="shared" si="0"/>
        <v>1</v>
      </c>
      <c r="AJ11">
        <f t="shared" si="0"/>
        <v>1</v>
      </c>
    </row>
    <row r="12" spans="1:36" x14ac:dyDescent="0.2">
      <c r="A12">
        <f t="shared" si="4"/>
        <v>0</v>
      </c>
      <c r="C12" t="s">
        <v>237</v>
      </c>
      <c r="D12" s="23"/>
      <c r="E12" s="23"/>
      <c r="F12" s="23"/>
      <c r="G12" s="23"/>
      <c r="H12">
        <v>5</v>
      </c>
      <c r="I12" t="s">
        <v>265</v>
      </c>
      <c r="J12">
        <f>J13*H12</f>
        <v>5000</v>
      </c>
      <c r="M12">
        <f t="shared" si="3"/>
        <v>0</v>
      </c>
      <c r="N12" t="s">
        <v>237</v>
      </c>
      <c r="O12" s="24">
        <v>1</v>
      </c>
      <c r="P12" s="24">
        <v>0.01</v>
      </c>
      <c r="R12" t="s">
        <v>237</v>
      </c>
      <c r="S12">
        <f t="shared" si="2"/>
        <v>1</v>
      </c>
      <c r="T12">
        <f t="shared" si="0"/>
        <v>1</v>
      </c>
      <c r="U12">
        <f t="shared" si="0"/>
        <v>1</v>
      </c>
      <c r="V12">
        <f t="shared" si="0"/>
        <v>1</v>
      </c>
      <c r="W12">
        <f t="shared" si="0"/>
        <v>1</v>
      </c>
      <c r="X12">
        <f t="shared" si="0"/>
        <v>1</v>
      </c>
      <c r="Y12">
        <f t="shared" si="0"/>
        <v>1</v>
      </c>
      <c r="Z12">
        <f t="shared" si="0"/>
        <v>1</v>
      </c>
      <c r="AA12">
        <f t="shared" si="0"/>
        <v>1</v>
      </c>
      <c r="AB12">
        <f t="shared" si="0"/>
        <v>1</v>
      </c>
      <c r="AC12">
        <f t="shared" si="0"/>
        <v>1.01</v>
      </c>
      <c r="AD12">
        <f t="shared" si="0"/>
        <v>1</v>
      </c>
      <c r="AE12">
        <f t="shared" si="0"/>
        <v>1</v>
      </c>
      <c r="AF12">
        <f t="shared" si="0"/>
        <v>1</v>
      </c>
      <c r="AG12">
        <f t="shared" si="0"/>
        <v>1</v>
      </c>
      <c r="AH12">
        <f t="shared" si="0"/>
        <v>1</v>
      </c>
      <c r="AI12">
        <f t="shared" si="0"/>
        <v>1</v>
      </c>
      <c r="AJ12">
        <f t="shared" si="0"/>
        <v>1</v>
      </c>
    </row>
    <row r="13" spans="1:36" x14ac:dyDescent="0.2">
      <c r="A13">
        <f t="shared" si="4"/>
        <v>3.6</v>
      </c>
      <c r="B13">
        <v>3.6</v>
      </c>
      <c r="C13" t="s">
        <v>229</v>
      </c>
      <c r="I13" t="s">
        <v>266</v>
      </c>
      <c r="J13">
        <v>1000</v>
      </c>
      <c r="M13">
        <f t="shared" si="3"/>
        <v>18</v>
      </c>
      <c r="N13" t="s">
        <v>229</v>
      </c>
      <c r="O13" s="25">
        <v>0</v>
      </c>
      <c r="P13" s="25">
        <v>1</v>
      </c>
      <c r="R13" t="s">
        <v>229</v>
      </c>
      <c r="S13">
        <f t="shared" si="2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Z13">
        <f t="shared" si="0"/>
        <v>0</v>
      </c>
      <c r="AA13">
        <f t="shared" si="0"/>
        <v>0</v>
      </c>
      <c r="AB13">
        <f t="shared" si="0"/>
        <v>0</v>
      </c>
      <c r="AC13">
        <f t="shared" si="0"/>
        <v>0</v>
      </c>
      <c r="AD13">
        <f t="shared" si="0"/>
        <v>1</v>
      </c>
      <c r="AE13">
        <f t="shared" si="0"/>
        <v>0</v>
      </c>
      <c r="AF13">
        <f t="shared" si="0"/>
        <v>0</v>
      </c>
      <c r="AG13">
        <f t="shared" si="0"/>
        <v>0</v>
      </c>
      <c r="AH13">
        <f t="shared" si="0"/>
        <v>0</v>
      </c>
      <c r="AI13">
        <f t="shared" si="0"/>
        <v>0</v>
      </c>
      <c r="AJ13">
        <f t="shared" si="0"/>
        <v>0</v>
      </c>
    </row>
    <row r="14" spans="1:36" x14ac:dyDescent="0.2">
      <c r="A14">
        <f t="shared" si="4"/>
        <v>0</v>
      </c>
      <c r="B14">
        <v>120</v>
      </c>
      <c r="C14" t="s">
        <v>230</v>
      </c>
      <c r="I14" t="s">
        <v>334</v>
      </c>
      <c r="J14">
        <v>165</v>
      </c>
      <c r="M14">
        <f t="shared" si="3"/>
        <v>0</v>
      </c>
      <c r="N14" t="s">
        <v>230</v>
      </c>
      <c r="O14" s="24">
        <v>0</v>
      </c>
      <c r="P14" s="24">
        <v>0.01</v>
      </c>
      <c r="R14" t="s">
        <v>230</v>
      </c>
      <c r="S14">
        <f t="shared" si="2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0.01</v>
      </c>
      <c r="AF14">
        <f t="shared" si="0"/>
        <v>0</v>
      </c>
      <c r="AG14">
        <f t="shared" si="0"/>
        <v>0</v>
      </c>
      <c r="AH14">
        <f t="shared" si="0"/>
        <v>0</v>
      </c>
      <c r="AI14">
        <f t="shared" si="0"/>
        <v>0</v>
      </c>
      <c r="AJ14">
        <f t="shared" si="0"/>
        <v>0</v>
      </c>
    </row>
    <row r="15" spans="1:36" x14ac:dyDescent="0.2">
      <c r="A15">
        <f t="shared" si="4"/>
        <v>0</v>
      </c>
      <c r="B15">
        <v>120</v>
      </c>
      <c r="C15" t="s">
        <v>239</v>
      </c>
      <c r="M15">
        <f t="shared" si="3"/>
        <v>0</v>
      </c>
      <c r="N15" t="s">
        <v>239</v>
      </c>
      <c r="O15" s="24">
        <v>0</v>
      </c>
      <c r="P15" s="24">
        <v>0.01</v>
      </c>
      <c r="R15" t="s">
        <v>239</v>
      </c>
      <c r="S15">
        <f t="shared" si="2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0"/>
        <v>0.01</v>
      </c>
      <c r="AG15">
        <f t="shared" si="0"/>
        <v>0</v>
      </c>
      <c r="AH15">
        <f t="shared" si="0"/>
        <v>0</v>
      </c>
      <c r="AI15">
        <f t="shared" si="0"/>
        <v>0</v>
      </c>
      <c r="AJ15">
        <f t="shared" si="0"/>
        <v>0</v>
      </c>
    </row>
    <row r="16" spans="1:36" x14ac:dyDescent="0.2">
      <c r="A16">
        <f t="shared" si="4"/>
        <v>121.21</v>
      </c>
      <c r="B16">
        <v>120</v>
      </c>
      <c r="C16" t="s">
        <v>231</v>
      </c>
      <c r="M16">
        <f t="shared" si="3"/>
        <v>606.0606060606151</v>
      </c>
      <c r="N16" t="s">
        <v>231</v>
      </c>
      <c r="O16" s="24">
        <v>0</v>
      </c>
      <c r="P16" s="24">
        <v>0.01</v>
      </c>
      <c r="R16" t="s">
        <v>231</v>
      </c>
      <c r="S16">
        <f t="shared" si="2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Z16">
        <f t="shared" si="0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0"/>
        <v>0</v>
      </c>
      <c r="AG16">
        <f t="shared" si="0"/>
        <v>0.01</v>
      </c>
      <c r="AH16">
        <f t="shared" si="0"/>
        <v>0</v>
      </c>
      <c r="AI16">
        <f t="shared" si="0"/>
        <v>0</v>
      </c>
      <c r="AJ16">
        <f t="shared" si="0"/>
        <v>0</v>
      </c>
    </row>
    <row r="17" spans="1:36" x14ac:dyDescent="0.2">
      <c r="A17">
        <f t="shared" si="4"/>
        <v>120</v>
      </c>
      <c r="B17">
        <v>120</v>
      </c>
      <c r="C17" t="s">
        <v>238</v>
      </c>
      <c r="M17">
        <f t="shared" si="3"/>
        <v>600</v>
      </c>
      <c r="N17" t="s">
        <v>238</v>
      </c>
      <c r="O17" s="24">
        <v>0</v>
      </c>
      <c r="P17" s="24">
        <v>0.01</v>
      </c>
      <c r="R17" t="s">
        <v>238</v>
      </c>
      <c r="S17">
        <f t="shared" si="2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0</v>
      </c>
      <c r="AH17">
        <f t="shared" si="0"/>
        <v>0.01</v>
      </c>
      <c r="AI17">
        <f t="shared" ref="T17:AJ19" si="5">IF(AI$1=$R17,$O17+VLOOKUP(AI$1,$N$1:$P$19,3,0),$O17)</f>
        <v>0</v>
      </c>
      <c r="AJ17">
        <f t="shared" si="5"/>
        <v>0</v>
      </c>
    </row>
    <row r="18" spans="1:36" x14ac:dyDescent="0.2">
      <c r="A18">
        <f t="shared" si="4"/>
        <v>89.1</v>
      </c>
      <c r="B18">
        <v>180</v>
      </c>
      <c r="C18" t="s">
        <v>232</v>
      </c>
      <c r="M18">
        <f>HLOOKUP(N18,$S$1:$AJ$27,27,0)/$S$27</f>
        <v>445.5</v>
      </c>
      <c r="N18" t="s">
        <v>232</v>
      </c>
      <c r="O18" s="25">
        <v>0</v>
      </c>
      <c r="P18" s="24">
        <v>0.01</v>
      </c>
      <c r="R18" t="s">
        <v>232</v>
      </c>
      <c r="S18">
        <f t="shared" si="2"/>
        <v>0</v>
      </c>
      <c r="T18">
        <f t="shared" si="5"/>
        <v>0</v>
      </c>
      <c r="U18">
        <f t="shared" si="5"/>
        <v>0</v>
      </c>
      <c r="V18">
        <f t="shared" si="5"/>
        <v>0</v>
      </c>
      <c r="W18">
        <f t="shared" si="5"/>
        <v>0</v>
      </c>
      <c r="X18">
        <f t="shared" si="5"/>
        <v>0</v>
      </c>
      <c r="Y18">
        <f t="shared" si="5"/>
        <v>0</v>
      </c>
      <c r="Z18">
        <f t="shared" si="5"/>
        <v>0</v>
      </c>
      <c r="AA18">
        <f t="shared" si="5"/>
        <v>0</v>
      </c>
      <c r="AB18">
        <f t="shared" si="5"/>
        <v>0</v>
      </c>
      <c r="AC18">
        <f t="shared" si="5"/>
        <v>0</v>
      </c>
      <c r="AD18">
        <f t="shared" si="5"/>
        <v>0</v>
      </c>
      <c r="AE18">
        <f t="shared" si="5"/>
        <v>0</v>
      </c>
      <c r="AF18">
        <f t="shared" si="5"/>
        <v>0</v>
      </c>
      <c r="AG18">
        <f t="shared" si="5"/>
        <v>0</v>
      </c>
      <c r="AH18">
        <f t="shared" si="5"/>
        <v>0</v>
      </c>
      <c r="AI18">
        <f t="shared" si="5"/>
        <v>0.01</v>
      </c>
      <c r="AJ18">
        <f t="shared" si="5"/>
        <v>0</v>
      </c>
    </row>
    <row r="19" spans="1:36" x14ac:dyDescent="0.2">
      <c r="A19">
        <f t="shared" si="4"/>
        <v>120</v>
      </c>
      <c r="B19">
        <v>60</v>
      </c>
      <c r="C19" t="s">
        <v>252</v>
      </c>
      <c r="M19">
        <f t="shared" si="3"/>
        <v>600</v>
      </c>
      <c r="N19" t="s">
        <v>252</v>
      </c>
      <c r="O19" s="24">
        <v>1</v>
      </c>
      <c r="P19" s="24">
        <v>0.01</v>
      </c>
      <c r="R19" t="s">
        <v>252</v>
      </c>
      <c r="S19">
        <f t="shared" si="2"/>
        <v>1</v>
      </c>
      <c r="T19">
        <f t="shared" si="5"/>
        <v>1</v>
      </c>
      <c r="U19">
        <f t="shared" si="5"/>
        <v>1</v>
      </c>
      <c r="V19">
        <f t="shared" si="5"/>
        <v>1</v>
      </c>
      <c r="W19">
        <f t="shared" si="5"/>
        <v>1</v>
      </c>
      <c r="X19">
        <f t="shared" si="5"/>
        <v>1</v>
      </c>
      <c r="Y19">
        <f t="shared" si="5"/>
        <v>1</v>
      </c>
      <c r="Z19">
        <f t="shared" si="5"/>
        <v>1</v>
      </c>
      <c r="AA19">
        <f t="shared" si="5"/>
        <v>1</v>
      </c>
      <c r="AB19">
        <f t="shared" si="5"/>
        <v>1</v>
      </c>
      <c r="AC19">
        <f t="shared" si="5"/>
        <v>1</v>
      </c>
      <c r="AD19">
        <f t="shared" si="5"/>
        <v>1</v>
      </c>
      <c r="AE19">
        <f t="shared" si="5"/>
        <v>1</v>
      </c>
      <c r="AF19">
        <f t="shared" si="5"/>
        <v>1</v>
      </c>
      <c r="AG19">
        <f t="shared" si="5"/>
        <v>1</v>
      </c>
      <c r="AH19">
        <f t="shared" si="5"/>
        <v>1</v>
      </c>
      <c r="AI19">
        <f t="shared" si="5"/>
        <v>1</v>
      </c>
      <c r="AJ19">
        <f t="shared" si="5"/>
        <v>1.01</v>
      </c>
    </row>
    <row r="21" spans="1:36" x14ac:dyDescent="0.2">
      <c r="C21" t="s">
        <v>233</v>
      </c>
    </row>
    <row r="22" spans="1:36" x14ac:dyDescent="0.2">
      <c r="C22" t="s">
        <v>234</v>
      </c>
      <c r="N22" t="s">
        <v>258</v>
      </c>
      <c r="O22">
        <f>(O3*O19*O5+O3*O19*O5*O7*O9)*O11*(1+O17)*(O3/(O3+5*$J$13))</f>
        <v>2475</v>
      </c>
      <c r="S22">
        <f>(S3*S19*S5+S3*S19*S5*S7*S9)*S11*(1+S17)*(S3/(S3+5*$J$13))</f>
        <v>2475</v>
      </c>
      <c r="T22">
        <f>(T3*T19*T5+T3*T19*T5*T7*T9)*T11*(1+T17)*(T3/(T3+5*$J$13))</f>
        <v>2475.7425247475257</v>
      </c>
      <c r="U22">
        <f t="shared" ref="U22:AJ22" si="6">(U3*U19*U5+U3*U19*U5*U7*U9)*U11*(1+U17)*(U3/(U3+5*$J$13))</f>
        <v>2475</v>
      </c>
      <c r="V22">
        <f t="shared" si="6"/>
        <v>2502.5</v>
      </c>
      <c r="W22">
        <f t="shared" si="6"/>
        <v>2475</v>
      </c>
      <c r="X22">
        <f t="shared" si="6"/>
        <v>2835</v>
      </c>
      <c r="Y22">
        <f t="shared" si="6"/>
        <v>2475</v>
      </c>
      <c r="Z22">
        <f t="shared" si="6"/>
        <v>2477.25</v>
      </c>
      <c r="AA22">
        <f t="shared" si="6"/>
        <v>2475</v>
      </c>
      <c r="AB22">
        <f t="shared" si="6"/>
        <v>2499.75</v>
      </c>
      <c r="AC22">
        <f t="shared" si="6"/>
        <v>2475</v>
      </c>
      <c r="AD22">
        <f t="shared" si="6"/>
        <v>2475</v>
      </c>
      <c r="AE22">
        <f t="shared" si="6"/>
        <v>2475</v>
      </c>
      <c r="AF22">
        <f t="shared" si="6"/>
        <v>2475</v>
      </c>
      <c r="AG22">
        <f t="shared" si="6"/>
        <v>2475</v>
      </c>
      <c r="AH22">
        <f t="shared" si="6"/>
        <v>2499.75</v>
      </c>
      <c r="AI22">
        <f t="shared" si="6"/>
        <v>2475</v>
      </c>
      <c r="AJ22">
        <f t="shared" si="6"/>
        <v>2499.75</v>
      </c>
    </row>
    <row r="23" spans="1:36" x14ac:dyDescent="0.2">
      <c r="C23" t="s">
        <v>235</v>
      </c>
      <c r="N23" t="s">
        <v>259</v>
      </c>
      <c r="O23">
        <f>(O3*O19+O3*O19*O7*O9)*(1+O15)*O11*(O3/(O3+5*$J$13))</f>
        <v>2750</v>
      </c>
      <c r="S23">
        <f>(S3*S19+S3*S19*S7*S9)*(1+S15)*S11*(S3/(S3+5*$J$13))</f>
        <v>2750</v>
      </c>
      <c r="T23">
        <f t="shared" ref="T23:AJ23" si="7">(T3*T19+T3*T19*T7*T9)*(1+T15)*T11*(T3/(T3+5*$J$13))</f>
        <v>2750.8250274972506</v>
      </c>
      <c r="U23">
        <f t="shared" si="7"/>
        <v>2750</v>
      </c>
      <c r="V23">
        <f t="shared" si="7"/>
        <v>2750</v>
      </c>
      <c r="W23">
        <f t="shared" si="7"/>
        <v>2750</v>
      </c>
      <c r="X23">
        <f>(X3*X19+X3*X19*X7*X9)*(1+X15)*X11*(X3/(X3+5*$J$13))</f>
        <v>3150</v>
      </c>
      <c r="Y23">
        <f t="shared" si="7"/>
        <v>2750</v>
      </c>
      <c r="Z23">
        <f t="shared" si="7"/>
        <v>2752.5</v>
      </c>
      <c r="AA23">
        <f t="shared" si="7"/>
        <v>2750</v>
      </c>
      <c r="AB23">
        <f t="shared" si="7"/>
        <v>2777.5</v>
      </c>
      <c r="AC23">
        <f t="shared" si="7"/>
        <v>2750</v>
      </c>
      <c r="AD23">
        <f t="shared" si="7"/>
        <v>2750</v>
      </c>
      <c r="AE23">
        <f t="shared" si="7"/>
        <v>2750</v>
      </c>
      <c r="AF23">
        <f t="shared" si="7"/>
        <v>2777.5</v>
      </c>
      <c r="AG23">
        <f t="shared" si="7"/>
        <v>2750</v>
      </c>
      <c r="AH23">
        <f t="shared" si="7"/>
        <v>2750</v>
      </c>
      <c r="AI23">
        <f t="shared" si="7"/>
        <v>2750</v>
      </c>
      <c r="AJ23">
        <f t="shared" si="7"/>
        <v>2777.5</v>
      </c>
    </row>
    <row r="24" spans="1:36" x14ac:dyDescent="0.2">
      <c r="C24" t="s">
        <v>236</v>
      </c>
      <c r="N24" t="s">
        <v>260</v>
      </c>
      <c r="O24">
        <f>(O2+$J$8*O13+O22*O18*$J$8)/(1-O6)/(1+($J$9-O8)*($J$10-O10))/(1-O16)/($J$12/(O4*5+$J$12))</f>
        <v>121212.12121212122</v>
      </c>
      <c r="S24">
        <f>(S2+$J$8*S13+S22*S18*$J$8)/(1-S6)/(1+($J$9-S8)*($J$10-S10))/(1-S16)/($J$12/(S4*5+$J$12))</f>
        <v>121214.14141414141</v>
      </c>
      <c r="T24">
        <f t="shared" ref="T24:AJ24" si="8">(T2+$J$8*T13+T22*T18*$J$8)/(1-T6)/(1+($J$9-T8)*($J$10-T10))/(1-T16)/($J$12/(T4*5+$J$12))</f>
        <v>121212.12121212122</v>
      </c>
      <c r="U24">
        <f t="shared" si="8"/>
        <v>121272.72727272728</v>
      </c>
      <c r="V24">
        <f t="shared" si="8"/>
        <v>121212.12121212122</v>
      </c>
      <c r="W24">
        <f t="shared" si="8"/>
        <v>122574.05515832482</v>
      </c>
      <c r="X24">
        <f t="shared" si="8"/>
        <v>121212.12121212122</v>
      </c>
      <c r="Y24">
        <f t="shared" si="8"/>
        <v>122324.15902140673</v>
      </c>
      <c r="Z24">
        <f t="shared" si="8"/>
        <v>121212.12121212122</v>
      </c>
      <c r="AA24">
        <f t="shared" si="8"/>
        <v>121322.4143160449</v>
      </c>
      <c r="AB24">
        <f t="shared" si="8"/>
        <v>121212.12121212122</v>
      </c>
      <c r="AC24">
        <f t="shared" si="8"/>
        <v>121212.12121212122</v>
      </c>
      <c r="AD24">
        <f t="shared" si="8"/>
        <v>121248.48484848485</v>
      </c>
      <c r="AE24">
        <f t="shared" si="8"/>
        <v>121212.12121212122</v>
      </c>
      <c r="AF24">
        <f t="shared" si="8"/>
        <v>121212.12121212122</v>
      </c>
      <c r="AG24">
        <f t="shared" si="8"/>
        <v>122436.48607284972</v>
      </c>
      <c r="AH24">
        <f t="shared" si="8"/>
        <v>121212.12121212122</v>
      </c>
      <c r="AI24">
        <f t="shared" si="8"/>
        <v>122112.12121212122</v>
      </c>
      <c r="AJ24">
        <f t="shared" si="8"/>
        <v>121212.12121212122</v>
      </c>
    </row>
    <row r="25" spans="1:36" x14ac:dyDescent="0.2">
      <c r="N25" t="s">
        <v>261</v>
      </c>
      <c r="O25">
        <f>(O2+$J$8*O13+O22*O18)/(1+($J$9-O8)*($J$10-O10))/(1-O14)/($J$12/(O4*5+$J$12))</f>
        <v>109090.90909090909</v>
      </c>
      <c r="S25">
        <f>(S2+$J$8*S13+S22*S18)/(1+($J$9-S8)*($J$10-S10))/(1-S14)/($J$12/(S4*5+$J$12))</f>
        <v>109092.72727272726</v>
      </c>
      <c r="T25">
        <f t="shared" ref="T25:AJ25" si="9">(T2+$J$8*T13+T22*T18)/(1+($J$9-T8)*($J$10-T10))/(1-T14)/($J$12/(T4*5+$J$12))</f>
        <v>109090.90909090909</v>
      </c>
      <c r="U25">
        <f t="shared" si="9"/>
        <v>109145.45454545454</v>
      </c>
      <c r="V25">
        <f t="shared" si="9"/>
        <v>109090.90909090909</v>
      </c>
      <c r="W25">
        <f t="shared" si="9"/>
        <v>109090.90909090909</v>
      </c>
      <c r="X25">
        <f t="shared" si="9"/>
        <v>109090.90909090909</v>
      </c>
      <c r="Y25">
        <f t="shared" si="9"/>
        <v>110091.74311926604</v>
      </c>
      <c r="Z25">
        <f t="shared" si="9"/>
        <v>109090.90909090909</v>
      </c>
      <c r="AA25">
        <f t="shared" si="9"/>
        <v>109190.1728844404</v>
      </c>
      <c r="AB25">
        <f t="shared" si="9"/>
        <v>109090.90909090909</v>
      </c>
      <c r="AC25">
        <f t="shared" si="9"/>
        <v>109090.90909090909</v>
      </c>
      <c r="AD25">
        <f t="shared" si="9"/>
        <v>109123.63636363635</v>
      </c>
      <c r="AE25">
        <f t="shared" si="9"/>
        <v>110192.83746556473</v>
      </c>
      <c r="AF25">
        <f t="shared" si="9"/>
        <v>109090.90909090909</v>
      </c>
      <c r="AG25">
        <f t="shared" si="9"/>
        <v>109090.90909090909</v>
      </c>
      <c r="AH25">
        <f t="shared" si="9"/>
        <v>109090.90909090909</v>
      </c>
      <c r="AI25">
        <f t="shared" si="9"/>
        <v>109135.90909090909</v>
      </c>
      <c r="AJ25">
        <f t="shared" si="9"/>
        <v>109090.90909090909</v>
      </c>
    </row>
    <row r="26" spans="1:36" x14ac:dyDescent="0.2">
      <c r="N26" t="s">
        <v>262</v>
      </c>
      <c r="O26">
        <f>O22*O24/10000</f>
        <v>30000</v>
      </c>
      <c r="S26">
        <f>S22*S24/10000</f>
        <v>30000.5</v>
      </c>
      <c r="T26">
        <f>T22*T24/10000</f>
        <v>30009.000299970012</v>
      </c>
      <c r="U26">
        <f t="shared" ref="U26:AJ26" si="10">U22*U24/10000</f>
        <v>30015</v>
      </c>
      <c r="V26">
        <f>V22*V24/10000</f>
        <v>30333.333333333332</v>
      </c>
      <c r="W26">
        <f t="shared" si="10"/>
        <v>30337.078651685391</v>
      </c>
      <c r="X26">
        <f t="shared" si="10"/>
        <v>34363.63636363636</v>
      </c>
      <c r="Y26">
        <f t="shared" si="10"/>
        <v>30275.229357798165</v>
      </c>
      <c r="Z26">
        <f t="shared" si="10"/>
        <v>30027.272727272732</v>
      </c>
      <c r="AA26">
        <f t="shared" si="10"/>
        <v>30027.297543221117</v>
      </c>
      <c r="AB26">
        <f>AB22*AB24/10000</f>
        <v>30300</v>
      </c>
      <c r="AC26">
        <f t="shared" si="10"/>
        <v>30000</v>
      </c>
      <c r="AD26">
        <f t="shared" si="10"/>
        <v>30009</v>
      </c>
      <c r="AE26">
        <f t="shared" si="10"/>
        <v>30000</v>
      </c>
      <c r="AF26">
        <f t="shared" si="10"/>
        <v>30000</v>
      </c>
      <c r="AG26">
        <f t="shared" si="10"/>
        <v>30303.030303030308</v>
      </c>
      <c r="AH26">
        <f t="shared" si="10"/>
        <v>30300</v>
      </c>
      <c r="AI26">
        <f>AI22*AI24/10000</f>
        <v>30222.75</v>
      </c>
      <c r="AJ26">
        <f t="shared" si="10"/>
        <v>30300</v>
      </c>
    </row>
    <row r="27" spans="1:36" x14ac:dyDescent="0.2">
      <c r="N27" t="s">
        <v>263</v>
      </c>
      <c r="S27">
        <f t="shared" ref="S27:AJ27" si="11">S26-$O$26</f>
        <v>0.5</v>
      </c>
      <c r="T27">
        <f t="shared" si="11"/>
        <v>9.000299970011838</v>
      </c>
      <c r="U27">
        <f t="shared" si="11"/>
        <v>15</v>
      </c>
      <c r="V27">
        <f t="shared" si="11"/>
        <v>333.33333333333212</v>
      </c>
      <c r="W27">
        <f t="shared" si="11"/>
        <v>337.07865168539138</v>
      </c>
      <c r="X27">
        <f t="shared" si="11"/>
        <v>4363.6363636363603</v>
      </c>
      <c r="Y27">
        <f t="shared" si="11"/>
        <v>275.22935779816544</v>
      </c>
      <c r="Z27">
        <f t="shared" si="11"/>
        <v>27.272727272731572</v>
      </c>
      <c r="AA27">
        <f t="shared" si="11"/>
        <v>27.297543221116939</v>
      </c>
      <c r="AB27">
        <f t="shared" si="11"/>
        <v>300</v>
      </c>
      <c r="AC27">
        <f t="shared" si="11"/>
        <v>0</v>
      </c>
      <c r="AD27">
        <f t="shared" si="11"/>
        <v>9</v>
      </c>
      <c r="AE27">
        <f t="shared" si="11"/>
        <v>0</v>
      </c>
      <c r="AF27">
        <f t="shared" si="11"/>
        <v>0</v>
      </c>
      <c r="AG27">
        <f t="shared" si="11"/>
        <v>303.03030303030755</v>
      </c>
      <c r="AH27">
        <f t="shared" si="11"/>
        <v>300</v>
      </c>
      <c r="AI27">
        <f>AI26-$O$26</f>
        <v>222.75</v>
      </c>
      <c r="AJ27">
        <f t="shared" si="11"/>
        <v>300</v>
      </c>
    </row>
    <row r="28" spans="1:36" x14ac:dyDescent="0.2">
      <c r="N28" t="s">
        <v>268</v>
      </c>
      <c r="O28">
        <f>O23*O25/10000</f>
        <v>30000</v>
      </c>
      <c r="S28">
        <f>S23*S25/10000</f>
        <v>30000.5</v>
      </c>
      <c r="T28">
        <f t="shared" ref="T28:AJ28" si="12">T23*T25/10000</f>
        <v>30009.000299970008</v>
      </c>
      <c r="U28">
        <f t="shared" si="12"/>
        <v>30015</v>
      </c>
      <c r="V28">
        <f t="shared" si="12"/>
        <v>30000</v>
      </c>
      <c r="W28">
        <f t="shared" si="12"/>
        <v>30000</v>
      </c>
      <c r="X28">
        <f t="shared" si="12"/>
        <v>34363.63636363636</v>
      </c>
      <c r="Y28">
        <f t="shared" si="12"/>
        <v>30275.229357798165</v>
      </c>
      <c r="Z28">
        <f t="shared" si="12"/>
        <v>30027.272727272724</v>
      </c>
      <c r="AA28">
        <f t="shared" si="12"/>
        <v>30027.29754322111</v>
      </c>
      <c r="AB28">
        <f t="shared" si="12"/>
        <v>30300</v>
      </c>
      <c r="AC28">
        <f t="shared" si="12"/>
        <v>30000</v>
      </c>
      <c r="AD28">
        <f t="shared" si="12"/>
        <v>30009</v>
      </c>
      <c r="AE28">
        <f t="shared" si="12"/>
        <v>30303.0303030303</v>
      </c>
      <c r="AF28">
        <f t="shared" si="12"/>
        <v>30300</v>
      </c>
      <c r="AG28">
        <f t="shared" si="12"/>
        <v>30000</v>
      </c>
      <c r="AH28">
        <f t="shared" si="12"/>
        <v>30000</v>
      </c>
      <c r="AI28">
        <f t="shared" si="12"/>
        <v>30012.375</v>
      </c>
      <c r="AJ28">
        <f t="shared" si="12"/>
        <v>30300</v>
      </c>
    </row>
    <row r="31" spans="1:36" x14ac:dyDescent="0.2">
      <c r="N31">
        <v>3016941</v>
      </c>
      <c r="X31">
        <f>X23/O23</f>
        <v>1.1454545454545455</v>
      </c>
    </row>
    <row r="32" spans="1:36" x14ac:dyDescent="0.2">
      <c r="N32">
        <v>146111</v>
      </c>
      <c r="O32">
        <f>N31/N32</f>
        <v>20.648281101354449</v>
      </c>
    </row>
    <row r="33" spans="3:28" x14ac:dyDescent="0.2">
      <c r="C33" t="s">
        <v>336</v>
      </c>
      <c r="D33" s="22" t="s">
        <v>246</v>
      </c>
      <c r="E33" s="22" t="s">
        <v>337</v>
      </c>
      <c r="N33">
        <v>48945</v>
      </c>
      <c r="O33">
        <f>N32/N33</f>
        <v>2.9852078864031055</v>
      </c>
    </row>
    <row r="34" spans="3:28" x14ac:dyDescent="0.2">
      <c r="C34">
        <v>0</v>
      </c>
      <c r="D34" s="22">
        <f>C34/(C34+$J$14)</f>
        <v>0</v>
      </c>
      <c r="E34" s="22">
        <f>D34/1%</f>
        <v>0</v>
      </c>
    </row>
    <row r="35" spans="3:28" x14ac:dyDescent="0.2">
      <c r="C35">
        <v>1</v>
      </c>
      <c r="D35" s="26">
        <f t="shared" ref="D35:D98" si="13">C35/(C35+$J$14)</f>
        <v>6.024096385542169E-3</v>
      </c>
      <c r="E35" s="26">
        <f>D35/1%/C35</f>
        <v>0.60240963855421692</v>
      </c>
    </row>
    <row r="36" spans="3:28" x14ac:dyDescent="0.2">
      <c r="C36">
        <v>2</v>
      </c>
      <c r="D36" s="26">
        <f t="shared" si="13"/>
        <v>1.1976047904191617E-2</v>
      </c>
      <c r="E36" s="26">
        <f t="shared" ref="E36:E99" si="14">D36/1%/C36</f>
        <v>0.5988023952095809</v>
      </c>
    </row>
    <row r="37" spans="3:28" x14ac:dyDescent="0.2">
      <c r="C37">
        <v>3</v>
      </c>
      <c r="D37" s="26">
        <f t="shared" si="13"/>
        <v>1.7857142857142856E-2</v>
      </c>
      <c r="E37" s="26">
        <f t="shared" si="14"/>
        <v>0.59523809523809523</v>
      </c>
    </row>
    <row r="38" spans="3:28" x14ac:dyDescent="0.2">
      <c r="C38">
        <v>4</v>
      </c>
      <c r="D38" s="26">
        <f t="shared" si="13"/>
        <v>2.3668639053254437E-2</v>
      </c>
      <c r="E38" s="26">
        <f t="shared" si="14"/>
        <v>0.59171597633136097</v>
      </c>
    </row>
    <row r="39" spans="3:28" x14ac:dyDescent="0.2">
      <c r="C39">
        <v>5</v>
      </c>
      <c r="D39" s="26">
        <f t="shared" si="13"/>
        <v>2.9411764705882353E-2</v>
      </c>
      <c r="E39" s="26">
        <f t="shared" si="14"/>
        <v>0.58823529411764697</v>
      </c>
      <c r="Q39" t="s">
        <v>75</v>
      </c>
      <c r="R39">
        <v>6000</v>
      </c>
      <c r="S39">
        <v>6000</v>
      </c>
      <c r="T39">
        <v>6000</v>
      </c>
      <c r="U39">
        <v>6000</v>
      </c>
      <c r="V39">
        <v>6000</v>
      </c>
      <c r="W39">
        <v>6000</v>
      </c>
      <c r="X39">
        <v>6000</v>
      </c>
      <c r="Y39">
        <v>6000</v>
      </c>
      <c r="Z39">
        <v>6000</v>
      </c>
      <c r="AA39">
        <v>6000</v>
      </c>
      <c r="AB39">
        <v>6000</v>
      </c>
    </row>
    <row r="40" spans="3:28" x14ac:dyDescent="0.2">
      <c r="C40">
        <v>6</v>
      </c>
      <c r="D40" s="26">
        <f t="shared" si="13"/>
        <v>3.5087719298245612E-2</v>
      </c>
      <c r="E40" s="26">
        <f t="shared" si="14"/>
        <v>0.58479532163742687</v>
      </c>
      <c r="Q40" t="s">
        <v>888</v>
      </c>
      <c r="R40">
        <v>500</v>
      </c>
      <c r="S40">
        <v>500</v>
      </c>
      <c r="T40">
        <v>500</v>
      </c>
      <c r="U40">
        <v>500</v>
      </c>
      <c r="V40">
        <v>500</v>
      </c>
      <c r="W40">
        <v>500</v>
      </c>
      <c r="X40">
        <v>500</v>
      </c>
      <c r="Y40">
        <v>500</v>
      </c>
      <c r="Z40">
        <v>500</v>
      </c>
      <c r="AA40">
        <v>500</v>
      </c>
      <c r="AB40">
        <v>500</v>
      </c>
    </row>
    <row r="41" spans="3:28" x14ac:dyDescent="0.2">
      <c r="C41">
        <v>7</v>
      </c>
      <c r="D41" s="26">
        <f t="shared" si="13"/>
        <v>4.0697674418604654E-2</v>
      </c>
      <c r="E41" s="26">
        <f t="shared" si="14"/>
        <v>0.58139534883720934</v>
      </c>
      <c r="Q41" t="s">
        <v>1004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</row>
    <row r="42" spans="3:28" x14ac:dyDescent="0.2">
      <c r="C42">
        <v>8</v>
      </c>
      <c r="D42" s="26">
        <f t="shared" si="13"/>
        <v>4.6242774566473986E-2</v>
      </c>
      <c r="E42" s="26">
        <f t="shared" si="14"/>
        <v>0.57803468208092479</v>
      </c>
      <c r="Q42" t="s">
        <v>1005</v>
      </c>
      <c r="R42" s="24">
        <v>0.1</v>
      </c>
      <c r="S42" s="24">
        <v>0.1</v>
      </c>
      <c r="T42" s="24">
        <v>0.1</v>
      </c>
      <c r="U42" s="24">
        <v>0.1</v>
      </c>
      <c r="V42" s="24">
        <v>0.1</v>
      </c>
      <c r="W42" s="24">
        <v>0.1</v>
      </c>
      <c r="X42" s="24">
        <v>0.1</v>
      </c>
      <c r="Y42" s="24">
        <v>0.1</v>
      </c>
      <c r="Z42" s="24">
        <v>0.1</v>
      </c>
      <c r="AA42" s="24">
        <v>0.1</v>
      </c>
      <c r="AB42" s="24">
        <v>0.1</v>
      </c>
    </row>
    <row r="43" spans="3:28" x14ac:dyDescent="0.2">
      <c r="C43">
        <v>9</v>
      </c>
      <c r="D43" s="26">
        <f t="shared" si="13"/>
        <v>5.1724137931034482E-2</v>
      </c>
      <c r="E43" s="26">
        <f t="shared" si="14"/>
        <v>0.57471264367816088</v>
      </c>
      <c r="Q43" t="s">
        <v>83</v>
      </c>
      <c r="R43" s="24">
        <v>0</v>
      </c>
      <c r="S43" s="24">
        <v>0.01</v>
      </c>
      <c r="T43" s="24">
        <v>0.02</v>
      </c>
      <c r="U43" s="24">
        <v>0.03</v>
      </c>
      <c r="V43" s="24">
        <v>0.04</v>
      </c>
      <c r="W43" s="24">
        <v>0.05</v>
      </c>
      <c r="X43" s="24">
        <v>0.06</v>
      </c>
      <c r="Y43" s="24">
        <v>7.0000000000000007E-2</v>
      </c>
      <c r="Z43" s="24">
        <v>0.08</v>
      </c>
      <c r="AA43" s="24">
        <v>0.09</v>
      </c>
      <c r="AB43" s="24">
        <v>0.1</v>
      </c>
    </row>
    <row r="44" spans="3:28" x14ac:dyDescent="0.2">
      <c r="C44">
        <v>10</v>
      </c>
      <c r="D44" s="26">
        <f t="shared" si="13"/>
        <v>5.7142857142857141E-2</v>
      </c>
      <c r="E44" s="26">
        <f t="shared" si="14"/>
        <v>0.5714285714285714</v>
      </c>
      <c r="Q44" t="s">
        <v>1006</v>
      </c>
      <c r="R44" s="24">
        <v>2</v>
      </c>
      <c r="S44" s="24">
        <v>2</v>
      </c>
      <c r="T44" s="24">
        <v>2</v>
      </c>
      <c r="U44" s="24">
        <v>2</v>
      </c>
      <c r="V44" s="24">
        <v>2</v>
      </c>
      <c r="W44" s="24">
        <v>2</v>
      </c>
      <c r="X44" s="24">
        <v>2</v>
      </c>
      <c r="Y44" s="24">
        <v>2</v>
      </c>
      <c r="Z44" s="24">
        <v>2</v>
      </c>
      <c r="AA44" s="24">
        <v>2</v>
      </c>
      <c r="AB44" s="24">
        <v>2</v>
      </c>
    </row>
    <row r="45" spans="3:28" x14ac:dyDescent="0.2">
      <c r="C45">
        <v>11</v>
      </c>
      <c r="D45" s="26">
        <f t="shared" si="13"/>
        <v>6.25E-2</v>
      </c>
      <c r="E45" s="26">
        <f t="shared" si="14"/>
        <v>0.56818181818181823</v>
      </c>
      <c r="Q45" t="s">
        <v>78</v>
      </c>
      <c r="R45">
        <f t="shared" ref="R45:W45" si="15">R40*R40/(R40+R41*5)*(1-R42)*(1-R43)+R40*R40/(R40+R41*5)*(1-R42)*R43*R44</f>
        <v>225</v>
      </c>
      <c r="S45">
        <f t="shared" si="15"/>
        <v>227.25</v>
      </c>
      <c r="T45">
        <f t="shared" si="15"/>
        <v>229.5</v>
      </c>
      <c r="U45">
        <f t="shared" si="15"/>
        <v>231.75</v>
      </c>
      <c r="V45">
        <f t="shared" si="15"/>
        <v>234</v>
      </c>
      <c r="W45">
        <f t="shared" si="15"/>
        <v>236.25</v>
      </c>
      <c r="X45">
        <f t="shared" ref="X45:AB45" si="16">X40*X40/(X40+X41*5)*(1-X42)*(1-X43)+X40*X40/(X40+X41*5)*(1-X42)*X43*X44</f>
        <v>238.5</v>
      </c>
      <c r="Y45">
        <f t="shared" si="16"/>
        <v>240.75</v>
      </c>
      <c r="Z45">
        <f t="shared" si="16"/>
        <v>243</v>
      </c>
      <c r="AA45">
        <f t="shared" si="16"/>
        <v>245.25</v>
      </c>
      <c r="AB45">
        <f t="shared" si="16"/>
        <v>247.5</v>
      </c>
    </row>
    <row r="46" spans="3:28" x14ac:dyDescent="0.2">
      <c r="C46">
        <v>12</v>
      </c>
      <c r="D46" s="26">
        <f t="shared" si="13"/>
        <v>6.7796610169491525E-2</v>
      </c>
      <c r="E46" s="26">
        <f t="shared" si="14"/>
        <v>0.56497175141242939</v>
      </c>
    </row>
    <row r="47" spans="3:28" x14ac:dyDescent="0.2">
      <c r="C47">
        <v>13</v>
      </c>
      <c r="D47" s="26">
        <f t="shared" si="13"/>
        <v>7.3033707865168537E-2</v>
      </c>
      <c r="E47" s="26">
        <f t="shared" si="14"/>
        <v>0.56179775280898869</v>
      </c>
    </row>
    <row r="48" spans="3:28" x14ac:dyDescent="0.2">
      <c r="C48">
        <v>14</v>
      </c>
      <c r="D48" s="26">
        <f t="shared" si="13"/>
        <v>7.8212290502793297E-2</v>
      </c>
      <c r="E48" s="26">
        <f t="shared" si="14"/>
        <v>0.55865921787709494</v>
      </c>
    </row>
    <row r="49" spans="3:28" x14ac:dyDescent="0.2">
      <c r="C49">
        <v>15</v>
      </c>
      <c r="D49" s="26">
        <f t="shared" si="13"/>
        <v>8.3333333333333329E-2</v>
      </c>
      <c r="E49" s="26">
        <f t="shared" si="14"/>
        <v>0.55555555555555547</v>
      </c>
      <c r="Q49" t="s">
        <v>75</v>
      </c>
      <c r="R49">
        <v>6000</v>
      </c>
      <c r="S49">
        <v>6000</v>
      </c>
      <c r="T49">
        <v>6000</v>
      </c>
      <c r="U49">
        <v>6000</v>
      </c>
      <c r="V49">
        <v>6000</v>
      </c>
      <c r="W49">
        <v>6000</v>
      </c>
      <c r="X49">
        <v>6000</v>
      </c>
      <c r="Y49">
        <v>6000</v>
      </c>
      <c r="Z49">
        <v>6000</v>
      </c>
      <c r="AA49">
        <v>6000</v>
      </c>
      <c r="AB49">
        <v>6000</v>
      </c>
    </row>
    <row r="50" spans="3:28" x14ac:dyDescent="0.2">
      <c r="C50">
        <v>16</v>
      </c>
      <c r="D50" s="26">
        <f t="shared" si="13"/>
        <v>8.8397790055248615E-2</v>
      </c>
      <c r="E50" s="26">
        <f t="shared" si="14"/>
        <v>0.55248618784530379</v>
      </c>
      <c r="Q50" t="s">
        <v>888</v>
      </c>
      <c r="R50">
        <v>500</v>
      </c>
      <c r="S50">
        <v>500</v>
      </c>
      <c r="T50">
        <v>500</v>
      </c>
      <c r="U50">
        <v>500</v>
      </c>
      <c r="V50">
        <v>500</v>
      </c>
      <c r="W50">
        <v>500</v>
      </c>
      <c r="X50">
        <v>500</v>
      </c>
      <c r="Y50">
        <v>500</v>
      </c>
      <c r="Z50">
        <v>500</v>
      </c>
      <c r="AA50">
        <v>500</v>
      </c>
      <c r="AB50">
        <v>500</v>
      </c>
    </row>
    <row r="51" spans="3:28" x14ac:dyDescent="0.2">
      <c r="C51">
        <v>17</v>
      </c>
      <c r="D51" s="26">
        <f t="shared" si="13"/>
        <v>9.3406593406593408E-2</v>
      </c>
      <c r="E51" s="26">
        <f t="shared" si="14"/>
        <v>0.5494505494505495</v>
      </c>
      <c r="Q51" t="s">
        <v>1004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</row>
    <row r="52" spans="3:28" x14ac:dyDescent="0.2">
      <c r="C52">
        <v>18</v>
      </c>
      <c r="D52" s="26">
        <f t="shared" si="13"/>
        <v>9.8360655737704916E-2</v>
      </c>
      <c r="E52" s="26">
        <f t="shared" si="14"/>
        <v>0.54644808743169404</v>
      </c>
      <c r="Q52" t="s">
        <v>1005</v>
      </c>
      <c r="R52" s="24">
        <v>0.1</v>
      </c>
      <c r="S52" s="24">
        <v>0.1</v>
      </c>
      <c r="T52" s="24">
        <v>0.1</v>
      </c>
      <c r="U52" s="24">
        <v>0.1</v>
      </c>
      <c r="V52" s="24">
        <v>0.1</v>
      </c>
      <c r="W52" s="24">
        <v>0.1</v>
      </c>
      <c r="X52" s="24">
        <v>0.1</v>
      </c>
      <c r="Y52" s="24">
        <v>0.1</v>
      </c>
      <c r="Z52" s="24">
        <v>0.1</v>
      </c>
      <c r="AA52" s="24">
        <v>0.1</v>
      </c>
      <c r="AB52" s="24">
        <v>0.1</v>
      </c>
    </row>
    <row r="53" spans="3:28" x14ac:dyDescent="0.2">
      <c r="C53">
        <v>19</v>
      </c>
      <c r="D53" s="26">
        <f t="shared" si="13"/>
        <v>0.10326086956521739</v>
      </c>
      <c r="E53" s="26">
        <f t="shared" si="14"/>
        <v>0.54347826086956519</v>
      </c>
      <c r="Q53" t="s">
        <v>83</v>
      </c>
      <c r="R53" s="24">
        <v>0</v>
      </c>
      <c r="S53" s="24">
        <v>0.01</v>
      </c>
      <c r="T53" s="24">
        <v>0.02</v>
      </c>
      <c r="U53" s="24">
        <v>0.03</v>
      </c>
      <c r="V53" s="24">
        <v>0.04</v>
      </c>
      <c r="W53" s="24">
        <v>0.05</v>
      </c>
      <c r="X53" s="24">
        <v>0.06</v>
      </c>
      <c r="Y53" s="24">
        <v>7.0000000000000007E-2</v>
      </c>
      <c r="Z53" s="24">
        <v>0.08</v>
      </c>
      <c r="AA53" s="24">
        <v>0.09</v>
      </c>
      <c r="AB53" s="24">
        <v>0.1</v>
      </c>
    </row>
    <row r="54" spans="3:28" x14ac:dyDescent="0.2">
      <c r="C54">
        <v>20</v>
      </c>
      <c r="D54" s="26">
        <f t="shared" si="13"/>
        <v>0.10810810810810811</v>
      </c>
      <c r="E54" s="26">
        <f t="shared" si="14"/>
        <v>0.54054054054054057</v>
      </c>
      <c r="Q54" t="s">
        <v>1006</v>
      </c>
      <c r="R54" s="24">
        <v>2</v>
      </c>
      <c r="S54" s="24">
        <v>2</v>
      </c>
      <c r="T54" s="24">
        <v>2</v>
      </c>
      <c r="U54" s="24">
        <v>2</v>
      </c>
      <c r="V54" s="24">
        <v>2</v>
      </c>
      <c r="W54" s="24">
        <v>2</v>
      </c>
      <c r="X54" s="24">
        <v>2</v>
      </c>
      <c r="Y54" s="24">
        <v>2</v>
      </c>
      <c r="Z54" s="24">
        <v>2</v>
      </c>
      <c r="AA54" s="24">
        <v>2</v>
      </c>
      <c r="AB54" s="24">
        <v>2</v>
      </c>
    </row>
    <row r="55" spans="3:28" x14ac:dyDescent="0.2">
      <c r="C55">
        <v>21</v>
      </c>
      <c r="D55" s="26">
        <f t="shared" si="13"/>
        <v>0.11290322580645161</v>
      </c>
      <c r="E55" s="26">
        <f t="shared" si="14"/>
        <v>0.5376344086021505</v>
      </c>
      <c r="Q55" t="s">
        <v>78</v>
      </c>
      <c r="R55">
        <f>R50*R50/(R50+R51*5)*(1-R52-R53)+R50*R50/(R50+R51*5)*R53*R54</f>
        <v>225</v>
      </c>
      <c r="S55">
        <f t="shared" ref="S55:AB55" si="17">S50*S50/(S50+S51*5)*(1-S52-S53)+S50*S50/(S50+S51*5)*S53*S54</f>
        <v>227.5</v>
      </c>
      <c r="T55">
        <f t="shared" si="17"/>
        <v>230</v>
      </c>
      <c r="U55">
        <f t="shared" si="17"/>
        <v>232.5</v>
      </c>
      <c r="V55">
        <f t="shared" si="17"/>
        <v>235</v>
      </c>
      <c r="W55">
        <f t="shared" si="17"/>
        <v>237.5</v>
      </c>
      <c r="X55">
        <f t="shared" si="17"/>
        <v>240.00000000000003</v>
      </c>
      <c r="Y55">
        <f t="shared" si="17"/>
        <v>242.50000000000003</v>
      </c>
      <c r="Z55">
        <f t="shared" si="17"/>
        <v>245.00000000000003</v>
      </c>
      <c r="AA55">
        <f t="shared" si="17"/>
        <v>247.5</v>
      </c>
      <c r="AB55">
        <f t="shared" si="17"/>
        <v>250</v>
      </c>
    </row>
    <row r="56" spans="3:28" x14ac:dyDescent="0.2">
      <c r="C56">
        <v>22</v>
      </c>
      <c r="D56" s="26">
        <f t="shared" si="13"/>
        <v>0.11764705882352941</v>
      </c>
      <c r="E56" s="26">
        <f t="shared" si="14"/>
        <v>0.53475935828876997</v>
      </c>
    </row>
    <row r="57" spans="3:28" x14ac:dyDescent="0.2">
      <c r="C57">
        <v>23</v>
      </c>
      <c r="D57" s="26">
        <f t="shared" si="13"/>
        <v>0.12234042553191489</v>
      </c>
      <c r="E57" s="26">
        <f t="shared" si="14"/>
        <v>0.53191489361702127</v>
      </c>
    </row>
    <row r="58" spans="3:28" x14ac:dyDescent="0.2">
      <c r="C58">
        <v>24</v>
      </c>
      <c r="D58" s="26">
        <f t="shared" si="13"/>
        <v>0.12698412698412698</v>
      </c>
      <c r="E58" s="26">
        <f t="shared" si="14"/>
        <v>0.52910052910052907</v>
      </c>
    </row>
    <row r="59" spans="3:28" x14ac:dyDescent="0.2">
      <c r="C59">
        <v>25</v>
      </c>
      <c r="D59" s="26">
        <f t="shared" si="13"/>
        <v>0.13157894736842105</v>
      </c>
      <c r="E59" s="26">
        <f t="shared" si="14"/>
        <v>0.52631578947368418</v>
      </c>
    </row>
    <row r="60" spans="3:28" x14ac:dyDescent="0.2">
      <c r="C60">
        <v>26</v>
      </c>
      <c r="D60" s="26">
        <f t="shared" si="13"/>
        <v>0.13612565445026178</v>
      </c>
      <c r="E60" s="26">
        <f t="shared" si="14"/>
        <v>0.52356020942408377</v>
      </c>
    </row>
    <row r="61" spans="3:28" x14ac:dyDescent="0.2">
      <c r="C61">
        <v>27</v>
      </c>
      <c r="D61" s="26">
        <f t="shared" si="13"/>
        <v>0.140625</v>
      </c>
      <c r="E61" s="26">
        <f t="shared" si="14"/>
        <v>0.52083333333333337</v>
      </c>
    </row>
    <row r="62" spans="3:28" x14ac:dyDescent="0.2">
      <c r="C62">
        <v>28</v>
      </c>
      <c r="D62" s="26">
        <f t="shared" si="13"/>
        <v>0.14507772020725387</v>
      </c>
      <c r="E62" s="26">
        <f t="shared" si="14"/>
        <v>0.51813471502590669</v>
      </c>
    </row>
    <row r="63" spans="3:28" x14ac:dyDescent="0.2">
      <c r="C63">
        <v>29</v>
      </c>
      <c r="D63" s="26">
        <f t="shared" si="13"/>
        <v>0.14948453608247422</v>
      </c>
      <c r="E63" s="26">
        <f t="shared" si="14"/>
        <v>0.51546391752577325</v>
      </c>
    </row>
    <row r="64" spans="3:28" x14ac:dyDescent="0.2">
      <c r="C64">
        <v>30</v>
      </c>
      <c r="D64" s="26">
        <f t="shared" si="13"/>
        <v>0.15384615384615385</v>
      </c>
      <c r="E64" s="26">
        <f t="shared" si="14"/>
        <v>0.51282051282051289</v>
      </c>
    </row>
    <row r="65" spans="3:5" x14ac:dyDescent="0.2">
      <c r="C65">
        <v>31</v>
      </c>
      <c r="D65" s="26">
        <f t="shared" si="13"/>
        <v>0.15816326530612246</v>
      </c>
      <c r="E65" s="26">
        <f t="shared" si="14"/>
        <v>0.51020408163265307</v>
      </c>
    </row>
    <row r="66" spans="3:5" x14ac:dyDescent="0.2">
      <c r="C66">
        <v>32</v>
      </c>
      <c r="D66" s="26">
        <f t="shared" si="13"/>
        <v>0.16243654822335024</v>
      </c>
      <c r="E66" s="26">
        <f t="shared" si="14"/>
        <v>0.50761421319796951</v>
      </c>
    </row>
    <row r="67" spans="3:5" x14ac:dyDescent="0.2">
      <c r="C67">
        <v>33</v>
      </c>
      <c r="D67" s="26">
        <f t="shared" si="13"/>
        <v>0.16666666666666666</v>
      </c>
      <c r="E67" s="26">
        <f t="shared" si="14"/>
        <v>0.50505050505050497</v>
      </c>
    </row>
    <row r="68" spans="3:5" x14ac:dyDescent="0.2">
      <c r="C68">
        <v>34</v>
      </c>
      <c r="D68" s="26">
        <f t="shared" si="13"/>
        <v>0.17085427135678391</v>
      </c>
      <c r="E68" s="26">
        <f t="shared" si="14"/>
        <v>0.50251256281407031</v>
      </c>
    </row>
    <row r="69" spans="3:5" x14ac:dyDescent="0.2">
      <c r="C69">
        <v>35</v>
      </c>
      <c r="D69" s="26">
        <f t="shared" si="13"/>
        <v>0.17499999999999999</v>
      </c>
      <c r="E69" s="26">
        <f t="shared" si="14"/>
        <v>0.5</v>
      </c>
    </row>
    <row r="70" spans="3:5" x14ac:dyDescent="0.2">
      <c r="C70">
        <v>36</v>
      </c>
      <c r="D70" s="26">
        <f t="shared" si="13"/>
        <v>0.17910447761194029</v>
      </c>
      <c r="E70" s="26">
        <f t="shared" si="14"/>
        <v>0.49751243781094523</v>
      </c>
    </row>
    <row r="71" spans="3:5" x14ac:dyDescent="0.2">
      <c r="C71">
        <v>37</v>
      </c>
      <c r="D71" s="26">
        <f t="shared" si="13"/>
        <v>0.18316831683168316</v>
      </c>
      <c r="E71" s="26">
        <f t="shared" si="14"/>
        <v>0.49504950495049505</v>
      </c>
    </row>
    <row r="72" spans="3:5" x14ac:dyDescent="0.2">
      <c r="C72">
        <v>38</v>
      </c>
      <c r="D72" s="26">
        <f t="shared" si="13"/>
        <v>0.18719211822660098</v>
      </c>
      <c r="E72" s="26">
        <f t="shared" si="14"/>
        <v>0.4926108374384236</v>
      </c>
    </row>
    <row r="73" spans="3:5" x14ac:dyDescent="0.2">
      <c r="C73">
        <v>39</v>
      </c>
      <c r="D73" s="26">
        <f t="shared" si="13"/>
        <v>0.19117647058823528</v>
      </c>
      <c r="E73" s="26">
        <f t="shared" si="14"/>
        <v>0.49019607843137253</v>
      </c>
    </row>
    <row r="74" spans="3:5" x14ac:dyDescent="0.2">
      <c r="C74">
        <v>40</v>
      </c>
      <c r="D74" s="26">
        <f t="shared" si="13"/>
        <v>0.1951219512195122</v>
      </c>
      <c r="E74" s="26">
        <f t="shared" si="14"/>
        <v>0.48780487804878048</v>
      </c>
    </row>
    <row r="75" spans="3:5" x14ac:dyDescent="0.2">
      <c r="C75">
        <v>41</v>
      </c>
      <c r="D75" s="26">
        <f t="shared" si="13"/>
        <v>0.19902912621359223</v>
      </c>
      <c r="E75" s="26">
        <f t="shared" si="14"/>
        <v>0.48543689320388345</v>
      </c>
    </row>
    <row r="76" spans="3:5" x14ac:dyDescent="0.2">
      <c r="C76">
        <v>42</v>
      </c>
      <c r="D76" s="26">
        <f t="shared" si="13"/>
        <v>0.20289855072463769</v>
      </c>
      <c r="E76" s="26">
        <f t="shared" si="14"/>
        <v>0.48309178743961356</v>
      </c>
    </row>
    <row r="77" spans="3:5" x14ac:dyDescent="0.2">
      <c r="C77">
        <v>43</v>
      </c>
      <c r="D77" s="26">
        <f t="shared" si="13"/>
        <v>0.20673076923076922</v>
      </c>
      <c r="E77" s="26">
        <f t="shared" si="14"/>
        <v>0.48076923076923067</v>
      </c>
    </row>
    <row r="78" spans="3:5" x14ac:dyDescent="0.2">
      <c r="C78">
        <v>44</v>
      </c>
      <c r="D78" s="26">
        <f t="shared" si="13"/>
        <v>0.21052631578947367</v>
      </c>
      <c r="E78" s="26">
        <f t="shared" si="14"/>
        <v>0.47846889952153104</v>
      </c>
    </row>
    <row r="79" spans="3:5" x14ac:dyDescent="0.2">
      <c r="C79">
        <v>45</v>
      </c>
      <c r="D79" s="26">
        <f t="shared" si="13"/>
        <v>0.21428571428571427</v>
      </c>
      <c r="E79" s="26">
        <f t="shared" si="14"/>
        <v>0.47619047619047616</v>
      </c>
    </row>
    <row r="80" spans="3:5" x14ac:dyDescent="0.2">
      <c r="C80">
        <v>46</v>
      </c>
      <c r="D80" s="26">
        <f t="shared" si="13"/>
        <v>0.21800947867298578</v>
      </c>
      <c r="E80" s="26">
        <f t="shared" si="14"/>
        <v>0.47393364928909953</v>
      </c>
    </row>
    <row r="81" spans="3:5" x14ac:dyDescent="0.2">
      <c r="C81">
        <v>47</v>
      </c>
      <c r="D81" s="26">
        <f t="shared" si="13"/>
        <v>0.22169811320754718</v>
      </c>
      <c r="E81" s="26">
        <f t="shared" si="14"/>
        <v>0.47169811320754718</v>
      </c>
    </row>
    <row r="82" spans="3:5" x14ac:dyDescent="0.2">
      <c r="C82">
        <v>48</v>
      </c>
      <c r="D82" s="26">
        <f t="shared" si="13"/>
        <v>0.22535211267605634</v>
      </c>
      <c r="E82" s="26">
        <f t="shared" si="14"/>
        <v>0.46948356807511732</v>
      </c>
    </row>
    <row r="83" spans="3:5" x14ac:dyDescent="0.2">
      <c r="C83">
        <v>49</v>
      </c>
      <c r="D83" s="26">
        <f t="shared" si="13"/>
        <v>0.22897196261682243</v>
      </c>
      <c r="E83" s="26">
        <f t="shared" si="14"/>
        <v>0.46728971962616822</v>
      </c>
    </row>
    <row r="84" spans="3:5" x14ac:dyDescent="0.2">
      <c r="C84">
        <v>50</v>
      </c>
      <c r="D84" s="26">
        <f t="shared" si="13"/>
        <v>0.23255813953488372</v>
      </c>
      <c r="E84" s="26">
        <f t="shared" si="14"/>
        <v>0.46511627906976744</v>
      </c>
    </row>
    <row r="85" spans="3:5" x14ac:dyDescent="0.2">
      <c r="C85">
        <v>51</v>
      </c>
      <c r="D85" s="26">
        <f t="shared" si="13"/>
        <v>0.2361111111111111</v>
      </c>
      <c r="E85" s="26">
        <f t="shared" si="14"/>
        <v>0.46296296296296297</v>
      </c>
    </row>
    <row r="86" spans="3:5" x14ac:dyDescent="0.2">
      <c r="C86">
        <v>52</v>
      </c>
      <c r="D86" s="26">
        <f t="shared" si="13"/>
        <v>0.23963133640552994</v>
      </c>
      <c r="E86" s="26">
        <f t="shared" si="14"/>
        <v>0.46082949308755755</v>
      </c>
    </row>
    <row r="87" spans="3:5" x14ac:dyDescent="0.2">
      <c r="C87">
        <v>53</v>
      </c>
      <c r="D87" s="26">
        <f t="shared" si="13"/>
        <v>0.24311926605504589</v>
      </c>
      <c r="E87" s="26">
        <f t="shared" si="14"/>
        <v>0.45871559633027525</v>
      </c>
    </row>
    <row r="88" spans="3:5" x14ac:dyDescent="0.2">
      <c r="C88">
        <v>54</v>
      </c>
      <c r="D88" s="26">
        <f t="shared" si="13"/>
        <v>0.24657534246575341</v>
      </c>
      <c r="E88" s="26">
        <f t="shared" si="14"/>
        <v>0.45662100456621002</v>
      </c>
    </row>
    <row r="89" spans="3:5" x14ac:dyDescent="0.2">
      <c r="C89">
        <v>55</v>
      </c>
      <c r="D89" s="26">
        <f t="shared" si="13"/>
        <v>0.25</v>
      </c>
      <c r="E89" s="26">
        <f t="shared" si="14"/>
        <v>0.45454545454545453</v>
      </c>
    </row>
    <row r="90" spans="3:5" x14ac:dyDescent="0.2">
      <c r="C90">
        <v>56</v>
      </c>
      <c r="D90" s="26">
        <f t="shared" si="13"/>
        <v>0.25339366515837103</v>
      </c>
      <c r="E90" s="26">
        <f t="shared" si="14"/>
        <v>0.45248868778280543</v>
      </c>
    </row>
    <row r="91" spans="3:5" x14ac:dyDescent="0.2">
      <c r="C91">
        <v>57</v>
      </c>
      <c r="D91" s="26">
        <f t="shared" si="13"/>
        <v>0.25675675675675674</v>
      </c>
      <c r="E91" s="26">
        <f t="shared" si="14"/>
        <v>0.4504504504504504</v>
      </c>
    </row>
    <row r="92" spans="3:5" x14ac:dyDescent="0.2">
      <c r="C92">
        <v>58</v>
      </c>
      <c r="D92" s="26">
        <f t="shared" si="13"/>
        <v>0.26008968609865468</v>
      </c>
      <c r="E92" s="26">
        <f t="shared" si="14"/>
        <v>0.44843049327354251</v>
      </c>
    </row>
    <row r="93" spans="3:5" x14ac:dyDescent="0.2">
      <c r="C93">
        <v>59</v>
      </c>
      <c r="D93" s="26">
        <f t="shared" si="13"/>
        <v>0.26339285714285715</v>
      </c>
      <c r="E93" s="26">
        <f t="shared" si="14"/>
        <v>0.44642857142857145</v>
      </c>
    </row>
    <row r="94" spans="3:5" x14ac:dyDescent="0.2">
      <c r="C94">
        <v>60</v>
      </c>
      <c r="D94" s="26">
        <f t="shared" si="13"/>
        <v>0.26666666666666666</v>
      </c>
      <c r="E94" s="26">
        <f t="shared" si="14"/>
        <v>0.44444444444444442</v>
      </c>
    </row>
    <row r="95" spans="3:5" x14ac:dyDescent="0.2">
      <c r="C95">
        <v>61</v>
      </c>
      <c r="D95" s="26">
        <f t="shared" si="13"/>
        <v>0.26991150442477874</v>
      </c>
      <c r="E95" s="26">
        <f t="shared" si="14"/>
        <v>0.44247787610619466</v>
      </c>
    </row>
    <row r="96" spans="3:5" x14ac:dyDescent="0.2">
      <c r="C96">
        <v>62</v>
      </c>
      <c r="D96" s="26">
        <f t="shared" si="13"/>
        <v>0.27312775330396477</v>
      </c>
      <c r="E96" s="26">
        <f t="shared" si="14"/>
        <v>0.44052863436123352</v>
      </c>
    </row>
    <row r="97" spans="3:5" x14ac:dyDescent="0.2">
      <c r="C97">
        <v>63</v>
      </c>
      <c r="D97" s="26">
        <f t="shared" si="13"/>
        <v>0.27631578947368424</v>
      </c>
      <c r="E97" s="26">
        <f t="shared" si="14"/>
        <v>0.43859649122807026</v>
      </c>
    </row>
    <row r="98" spans="3:5" x14ac:dyDescent="0.2">
      <c r="C98">
        <v>64</v>
      </c>
      <c r="D98" s="26">
        <f t="shared" si="13"/>
        <v>0.27947598253275108</v>
      </c>
      <c r="E98" s="26">
        <f t="shared" si="14"/>
        <v>0.43668122270742354</v>
      </c>
    </row>
    <row r="99" spans="3:5" x14ac:dyDescent="0.2">
      <c r="C99">
        <v>65</v>
      </c>
      <c r="D99" s="26">
        <f t="shared" ref="D99:D162" si="18">C99/(C99+$J$14)</f>
        <v>0.28260869565217389</v>
      </c>
      <c r="E99" s="26">
        <f t="shared" si="14"/>
        <v>0.43478260869565211</v>
      </c>
    </row>
    <row r="100" spans="3:5" x14ac:dyDescent="0.2">
      <c r="C100">
        <v>66</v>
      </c>
      <c r="D100" s="26">
        <f t="shared" si="18"/>
        <v>0.2857142857142857</v>
      </c>
      <c r="E100" s="26">
        <f t="shared" ref="E100:E163" si="19">D100/1%/C100</f>
        <v>0.4329004329004329</v>
      </c>
    </row>
    <row r="101" spans="3:5" x14ac:dyDescent="0.2">
      <c r="C101">
        <v>67</v>
      </c>
      <c r="D101" s="26">
        <f t="shared" si="18"/>
        <v>0.28879310344827586</v>
      </c>
      <c r="E101" s="26">
        <f t="shared" si="19"/>
        <v>0.43103448275862066</v>
      </c>
    </row>
    <row r="102" spans="3:5" x14ac:dyDescent="0.2">
      <c r="C102">
        <v>68</v>
      </c>
      <c r="D102" s="26">
        <f t="shared" si="18"/>
        <v>0.29184549356223177</v>
      </c>
      <c r="E102" s="26">
        <f t="shared" si="19"/>
        <v>0.42918454935622319</v>
      </c>
    </row>
    <row r="103" spans="3:5" x14ac:dyDescent="0.2">
      <c r="C103">
        <v>69</v>
      </c>
      <c r="D103" s="26">
        <f t="shared" si="18"/>
        <v>0.29487179487179488</v>
      </c>
      <c r="E103" s="26">
        <f t="shared" si="19"/>
        <v>0.42735042735042739</v>
      </c>
    </row>
    <row r="104" spans="3:5" x14ac:dyDescent="0.2">
      <c r="C104">
        <v>70</v>
      </c>
      <c r="D104" s="26">
        <f t="shared" si="18"/>
        <v>0.2978723404255319</v>
      </c>
      <c r="E104" s="26">
        <f t="shared" si="19"/>
        <v>0.42553191489361702</v>
      </c>
    </row>
    <row r="105" spans="3:5" x14ac:dyDescent="0.2">
      <c r="C105">
        <v>71</v>
      </c>
      <c r="D105" s="26">
        <f t="shared" si="18"/>
        <v>0.30084745762711862</v>
      </c>
      <c r="E105" s="26">
        <f t="shared" si="19"/>
        <v>0.42372881355932202</v>
      </c>
    </row>
    <row r="106" spans="3:5" x14ac:dyDescent="0.2">
      <c r="C106">
        <v>72</v>
      </c>
      <c r="D106" s="26">
        <f t="shared" si="18"/>
        <v>0.30379746835443039</v>
      </c>
      <c r="E106" s="26">
        <f t="shared" si="19"/>
        <v>0.4219409282700422</v>
      </c>
    </row>
    <row r="107" spans="3:5" x14ac:dyDescent="0.2">
      <c r="C107">
        <v>73</v>
      </c>
      <c r="D107" s="26">
        <f t="shared" si="18"/>
        <v>0.30672268907563027</v>
      </c>
      <c r="E107" s="26">
        <f t="shared" si="19"/>
        <v>0.42016806722689076</v>
      </c>
    </row>
    <row r="108" spans="3:5" x14ac:dyDescent="0.2">
      <c r="C108">
        <v>74</v>
      </c>
      <c r="D108" s="26">
        <f t="shared" si="18"/>
        <v>0.30962343096234307</v>
      </c>
      <c r="E108" s="26">
        <f t="shared" si="19"/>
        <v>0.41841004184100417</v>
      </c>
    </row>
    <row r="109" spans="3:5" x14ac:dyDescent="0.2">
      <c r="C109">
        <v>75</v>
      </c>
      <c r="D109" s="26">
        <f t="shared" si="18"/>
        <v>0.3125</v>
      </c>
      <c r="E109" s="26">
        <f t="shared" si="19"/>
        <v>0.41666666666666669</v>
      </c>
    </row>
    <row r="110" spans="3:5" x14ac:dyDescent="0.2">
      <c r="C110">
        <v>76</v>
      </c>
      <c r="D110" s="26">
        <f t="shared" si="18"/>
        <v>0.31535269709543567</v>
      </c>
      <c r="E110" s="26">
        <f t="shared" si="19"/>
        <v>0.41493775933609955</v>
      </c>
    </row>
    <row r="111" spans="3:5" x14ac:dyDescent="0.2">
      <c r="C111">
        <v>77</v>
      </c>
      <c r="D111" s="26">
        <f t="shared" si="18"/>
        <v>0.31818181818181818</v>
      </c>
      <c r="E111" s="26">
        <f t="shared" si="19"/>
        <v>0.41322314049586772</v>
      </c>
    </row>
    <row r="112" spans="3:5" x14ac:dyDescent="0.2">
      <c r="C112">
        <v>78</v>
      </c>
      <c r="D112" s="26">
        <f t="shared" si="18"/>
        <v>0.32098765432098764</v>
      </c>
      <c r="E112" s="26">
        <f t="shared" si="19"/>
        <v>0.41152263374485598</v>
      </c>
    </row>
    <row r="113" spans="3:5" x14ac:dyDescent="0.2">
      <c r="C113">
        <v>79</v>
      </c>
      <c r="D113" s="26">
        <f t="shared" si="18"/>
        <v>0.32377049180327871</v>
      </c>
      <c r="E113" s="26">
        <f t="shared" si="19"/>
        <v>0.40983606557377056</v>
      </c>
    </row>
    <row r="114" spans="3:5" x14ac:dyDescent="0.2">
      <c r="C114">
        <v>80</v>
      </c>
      <c r="D114" s="26">
        <f t="shared" si="18"/>
        <v>0.32653061224489793</v>
      </c>
      <c r="E114" s="26">
        <f t="shared" si="19"/>
        <v>0.40816326530612235</v>
      </c>
    </row>
    <row r="115" spans="3:5" x14ac:dyDescent="0.2">
      <c r="C115">
        <v>81</v>
      </c>
      <c r="D115" s="26">
        <f t="shared" si="18"/>
        <v>0.32926829268292684</v>
      </c>
      <c r="E115" s="26">
        <f t="shared" si="19"/>
        <v>0.40650406504065045</v>
      </c>
    </row>
    <row r="116" spans="3:5" x14ac:dyDescent="0.2">
      <c r="C116">
        <v>82</v>
      </c>
      <c r="D116" s="26">
        <f t="shared" si="18"/>
        <v>0.33198380566801622</v>
      </c>
      <c r="E116" s="26">
        <f t="shared" si="19"/>
        <v>0.40485829959514175</v>
      </c>
    </row>
    <row r="117" spans="3:5" x14ac:dyDescent="0.2">
      <c r="C117">
        <v>83</v>
      </c>
      <c r="D117" s="26">
        <f t="shared" si="18"/>
        <v>0.33467741935483869</v>
      </c>
      <c r="E117" s="26">
        <f t="shared" si="19"/>
        <v>0.40322580645161282</v>
      </c>
    </row>
    <row r="118" spans="3:5" x14ac:dyDescent="0.2">
      <c r="C118">
        <v>84</v>
      </c>
      <c r="D118" s="26">
        <f t="shared" si="18"/>
        <v>0.33734939759036142</v>
      </c>
      <c r="E118" s="26">
        <f t="shared" si="19"/>
        <v>0.40160642570281124</v>
      </c>
    </row>
    <row r="119" spans="3:5" x14ac:dyDescent="0.2">
      <c r="C119">
        <v>85</v>
      </c>
      <c r="D119" s="26">
        <f t="shared" si="18"/>
        <v>0.34</v>
      </c>
      <c r="E119" s="26">
        <f t="shared" si="19"/>
        <v>0.4</v>
      </c>
    </row>
    <row r="120" spans="3:5" x14ac:dyDescent="0.2">
      <c r="C120">
        <v>86</v>
      </c>
      <c r="D120" s="26">
        <f t="shared" si="18"/>
        <v>0.34262948207171312</v>
      </c>
      <c r="E120" s="26">
        <f t="shared" si="19"/>
        <v>0.39840637450199201</v>
      </c>
    </row>
    <row r="121" spans="3:5" x14ac:dyDescent="0.2">
      <c r="C121">
        <v>87</v>
      </c>
      <c r="D121" s="26">
        <f t="shared" si="18"/>
        <v>0.34523809523809523</v>
      </c>
      <c r="E121" s="26">
        <f t="shared" si="19"/>
        <v>0.39682539682539686</v>
      </c>
    </row>
    <row r="122" spans="3:5" x14ac:dyDescent="0.2">
      <c r="C122">
        <v>88</v>
      </c>
      <c r="D122" s="26">
        <f t="shared" si="18"/>
        <v>0.34782608695652173</v>
      </c>
      <c r="E122" s="26">
        <f t="shared" si="19"/>
        <v>0.39525691699604742</v>
      </c>
    </row>
    <row r="123" spans="3:5" x14ac:dyDescent="0.2">
      <c r="C123">
        <v>89</v>
      </c>
      <c r="D123" s="26">
        <f t="shared" si="18"/>
        <v>0.35039370078740156</v>
      </c>
      <c r="E123" s="26">
        <f t="shared" si="19"/>
        <v>0.39370078740157477</v>
      </c>
    </row>
    <row r="124" spans="3:5" x14ac:dyDescent="0.2">
      <c r="C124">
        <v>90</v>
      </c>
      <c r="D124" s="26">
        <f t="shared" si="18"/>
        <v>0.35294117647058826</v>
      </c>
      <c r="E124" s="26">
        <f t="shared" si="19"/>
        <v>0.39215686274509809</v>
      </c>
    </row>
    <row r="125" spans="3:5" x14ac:dyDescent="0.2">
      <c r="C125">
        <v>91</v>
      </c>
      <c r="D125" s="26">
        <f t="shared" si="18"/>
        <v>0.35546875</v>
      </c>
      <c r="E125" s="26">
        <f t="shared" si="19"/>
        <v>0.390625</v>
      </c>
    </row>
    <row r="126" spans="3:5" x14ac:dyDescent="0.2">
      <c r="C126">
        <v>92</v>
      </c>
      <c r="D126" s="26">
        <f t="shared" si="18"/>
        <v>0.35797665369649806</v>
      </c>
      <c r="E126" s="26">
        <f t="shared" si="19"/>
        <v>0.38910505836575876</v>
      </c>
    </row>
    <row r="127" spans="3:5" x14ac:dyDescent="0.2">
      <c r="C127">
        <v>93</v>
      </c>
      <c r="D127" s="26">
        <f t="shared" si="18"/>
        <v>0.36046511627906974</v>
      </c>
      <c r="E127" s="26">
        <f t="shared" si="19"/>
        <v>0.38759689922480617</v>
      </c>
    </row>
    <row r="128" spans="3:5" x14ac:dyDescent="0.2">
      <c r="C128">
        <v>94</v>
      </c>
      <c r="D128" s="26">
        <f t="shared" si="18"/>
        <v>0.36293436293436293</v>
      </c>
      <c r="E128" s="26">
        <f t="shared" si="19"/>
        <v>0.38610038610038611</v>
      </c>
    </row>
    <row r="129" spans="3:5" x14ac:dyDescent="0.2">
      <c r="C129">
        <v>95</v>
      </c>
      <c r="D129" s="26">
        <f t="shared" si="18"/>
        <v>0.36538461538461536</v>
      </c>
      <c r="E129" s="26">
        <f t="shared" si="19"/>
        <v>0.38461538461538458</v>
      </c>
    </row>
    <row r="130" spans="3:5" x14ac:dyDescent="0.2">
      <c r="C130">
        <v>96</v>
      </c>
      <c r="D130" s="26">
        <f t="shared" si="18"/>
        <v>0.36781609195402298</v>
      </c>
      <c r="E130" s="26">
        <f t="shared" si="19"/>
        <v>0.38314176245210724</v>
      </c>
    </row>
    <row r="131" spans="3:5" x14ac:dyDescent="0.2">
      <c r="C131">
        <v>97</v>
      </c>
      <c r="D131" s="26">
        <f t="shared" si="18"/>
        <v>0.37022900763358779</v>
      </c>
      <c r="E131" s="26">
        <f t="shared" si="19"/>
        <v>0.38167938931297707</v>
      </c>
    </row>
    <row r="132" spans="3:5" x14ac:dyDescent="0.2">
      <c r="C132">
        <v>98</v>
      </c>
      <c r="D132" s="26">
        <f t="shared" si="18"/>
        <v>0.37262357414448671</v>
      </c>
      <c r="E132" s="26">
        <f t="shared" si="19"/>
        <v>0.38022813688212931</v>
      </c>
    </row>
    <row r="133" spans="3:5" x14ac:dyDescent="0.2">
      <c r="C133">
        <v>99</v>
      </c>
      <c r="D133" s="26">
        <f t="shared" si="18"/>
        <v>0.375</v>
      </c>
      <c r="E133" s="26">
        <f t="shared" si="19"/>
        <v>0.37878787878787878</v>
      </c>
    </row>
    <row r="134" spans="3:5" x14ac:dyDescent="0.2">
      <c r="C134">
        <v>100</v>
      </c>
      <c r="D134" s="26">
        <f t="shared" si="18"/>
        <v>0.37735849056603776</v>
      </c>
      <c r="E134" s="26">
        <f t="shared" si="19"/>
        <v>0.37735849056603776</v>
      </c>
    </row>
    <row r="135" spans="3:5" x14ac:dyDescent="0.2">
      <c r="C135">
        <v>101</v>
      </c>
      <c r="D135" s="26">
        <f t="shared" si="18"/>
        <v>0.37969924812030076</v>
      </c>
      <c r="E135" s="26">
        <f t="shared" si="19"/>
        <v>0.37593984962406013</v>
      </c>
    </row>
    <row r="136" spans="3:5" x14ac:dyDescent="0.2">
      <c r="C136">
        <v>102</v>
      </c>
      <c r="D136" s="26">
        <f t="shared" si="18"/>
        <v>0.38202247191011235</v>
      </c>
      <c r="E136" s="26">
        <f t="shared" si="19"/>
        <v>0.37453183520599248</v>
      </c>
    </row>
    <row r="137" spans="3:5" x14ac:dyDescent="0.2">
      <c r="C137">
        <v>103</v>
      </c>
      <c r="D137" s="26">
        <f t="shared" si="18"/>
        <v>0.38432835820895522</v>
      </c>
      <c r="E137" s="26">
        <f t="shared" si="19"/>
        <v>0.37313432835820892</v>
      </c>
    </row>
    <row r="138" spans="3:5" x14ac:dyDescent="0.2">
      <c r="C138">
        <v>104</v>
      </c>
      <c r="D138" s="26">
        <f t="shared" si="18"/>
        <v>0.38661710037174724</v>
      </c>
      <c r="E138" s="26">
        <f t="shared" si="19"/>
        <v>0.37174721189591076</v>
      </c>
    </row>
    <row r="139" spans="3:5" x14ac:dyDescent="0.2">
      <c r="C139">
        <v>105</v>
      </c>
      <c r="D139" s="26">
        <f t="shared" si="18"/>
        <v>0.3888888888888889</v>
      </c>
      <c r="E139" s="26">
        <f t="shared" si="19"/>
        <v>0.37037037037037035</v>
      </c>
    </row>
    <row r="140" spans="3:5" x14ac:dyDescent="0.2">
      <c r="C140">
        <v>106</v>
      </c>
      <c r="D140" s="26">
        <f t="shared" si="18"/>
        <v>0.39114391143911437</v>
      </c>
      <c r="E140" s="26">
        <f t="shared" si="19"/>
        <v>0.36900369003690031</v>
      </c>
    </row>
    <row r="141" spans="3:5" x14ac:dyDescent="0.2">
      <c r="C141">
        <v>107</v>
      </c>
      <c r="D141" s="26">
        <f t="shared" si="18"/>
        <v>0.39338235294117646</v>
      </c>
      <c r="E141" s="26">
        <f t="shared" si="19"/>
        <v>0.36764705882352938</v>
      </c>
    </row>
    <row r="142" spans="3:5" x14ac:dyDescent="0.2">
      <c r="C142">
        <v>108</v>
      </c>
      <c r="D142" s="26">
        <f t="shared" si="18"/>
        <v>0.39560439560439559</v>
      </c>
      <c r="E142" s="26">
        <f t="shared" si="19"/>
        <v>0.36630036630036628</v>
      </c>
    </row>
    <row r="143" spans="3:5" x14ac:dyDescent="0.2">
      <c r="C143">
        <v>109</v>
      </c>
      <c r="D143" s="26">
        <f t="shared" si="18"/>
        <v>0.3978102189781022</v>
      </c>
      <c r="E143" s="26">
        <f t="shared" si="19"/>
        <v>0.36496350364963503</v>
      </c>
    </row>
    <row r="144" spans="3:5" x14ac:dyDescent="0.2">
      <c r="C144">
        <v>110</v>
      </c>
      <c r="D144" s="26">
        <f t="shared" si="18"/>
        <v>0.4</v>
      </c>
      <c r="E144" s="26">
        <f t="shared" si="19"/>
        <v>0.36363636363636365</v>
      </c>
    </row>
    <row r="145" spans="3:5" x14ac:dyDescent="0.2">
      <c r="C145">
        <v>111</v>
      </c>
      <c r="D145" s="26">
        <f t="shared" si="18"/>
        <v>0.40217391304347827</v>
      </c>
      <c r="E145" s="26">
        <f t="shared" si="19"/>
        <v>0.36231884057971014</v>
      </c>
    </row>
    <row r="146" spans="3:5" x14ac:dyDescent="0.2">
      <c r="C146">
        <v>112</v>
      </c>
      <c r="D146" s="26">
        <f t="shared" si="18"/>
        <v>0.40433212996389889</v>
      </c>
      <c r="E146" s="26">
        <f t="shared" si="19"/>
        <v>0.36101083032490972</v>
      </c>
    </row>
    <row r="147" spans="3:5" x14ac:dyDescent="0.2">
      <c r="C147">
        <v>113</v>
      </c>
      <c r="D147" s="26">
        <f t="shared" si="18"/>
        <v>0.40647482014388492</v>
      </c>
      <c r="E147" s="26">
        <f t="shared" si="19"/>
        <v>0.35971223021582738</v>
      </c>
    </row>
    <row r="148" spans="3:5" x14ac:dyDescent="0.2">
      <c r="C148">
        <v>114</v>
      </c>
      <c r="D148" s="26">
        <f t="shared" si="18"/>
        <v>0.40860215053763443</v>
      </c>
      <c r="E148" s="26">
        <f t="shared" si="19"/>
        <v>0.35842293906810035</v>
      </c>
    </row>
    <row r="149" spans="3:5" x14ac:dyDescent="0.2">
      <c r="C149">
        <v>115</v>
      </c>
      <c r="D149" s="26">
        <f t="shared" si="18"/>
        <v>0.4107142857142857</v>
      </c>
      <c r="E149" s="26">
        <f t="shared" si="19"/>
        <v>0.35714285714285715</v>
      </c>
    </row>
    <row r="150" spans="3:5" x14ac:dyDescent="0.2">
      <c r="C150">
        <v>116</v>
      </c>
      <c r="D150" s="26">
        <f t="shared" si="18"/>
        <v>0.41281138790035588</v>
      </c>
      <c r="E150" s="26">
        <f t="shared" si="19"/>
        <v>0.35587188612099641</v>
      </c>
    </row>
    <row r="151" spans="3:5" x14ac:dyDescent="0.2">
      <c r="C151">
        <v>117</v>
      </c>
      <c r="D151" s="26">
        <f t="shared" si="18"/>
        <v>0.41489361702127658</v>
      </c>
      <c r="E151" s="26">
        <f t="shared" si="19"/>
        <v>0.3546099290780142</v>
      </c>
    </row>
    <row r="152" spans="3:5" x14ac:dyDescent="0.2">
      <c r="C152">
        <v>118</v>
      </c>
      <c r="D152" s="26">
        <f t="shared" si="18"/>
        <v>0.41696113074204949</v>
      </c>
      <c r="E152" s="26">
        <f t="shared" si="19"/>
        <v>0.35335689045936391</v>
      </c>
    </row>
    <row r="153" spans="3:5" x14ac:dyDescent="0.2">
      <c r="C153">
        <v>119</v>
      </c>
      <c r="D153" s="26">
        <f t="shared" si="18"/>
        <v>0.41901408450704225</v>
      </c>
      <c r="E153" s="26">
        <f t="shared" si="19"/>
        <v>0.352112676056338</v>
      </c>
    </row>
    <row r="154" spans="3:5" x14ac:dyDescent="0.2">
      <c r="C154">
        <v>120</v>
      </c>
      <c r="D154" s="26">
        <f t="shared" si="18"/>
        <v>0.42105263157894735</v>
      </c>
      <c r="E154" s="26">
        <f t="shared" si="19"/>
        <v>0.35087719298245612</v>
      </c>
    </row>
    <row r="155" spans="3:5" x14ac:dyDescent="0.2">
      <c r="C155">
        <v>121</v>
      </c>
      <c r="D155" s="26">
        <f t="shared" si="18"/>
        <v>0.42307692307692307</v>
      </c>
      <c r="E155" s="26">
        <f t="shared" si="19"/>
        <v>0.34965034965034963</v>
      </c>
    </row>
    <row r="156" spans="3:5" x14ac:dyDescent="0.2">
      <c r="C156">
        <v>122</v>
      </c>
      <c r="D156" s="26">
        <f t="shared" si="18"/>
        <v>0.42508710801393729</v>
      </c>
      <c r="E156" s="26">
        <f t="shared" si="19"/>
        <v>0.34843205574912889</v>
      </c>
    </row>
    <row r="157" spans="3:5" x14ac:dyDescent="0.2">
      <c r="C157">
        <v>123</v>
      </c>
      <c r="D157" s="26">
        <f t="shared" si="18"/>
        <v>0.42708333333333331</v>
      </c>
      <c r="E157" s="26">
        <f t="shared" si="19"/>
        <v>0.34722222222222221</v>
      </c>
    </row>
    <row r="158" spans="3:5" x14ac:dyDescent="0.2">
      <c r="C158">
        <v>124</v>
      </c>
      <c r="D158" s="26">
        <f t="shared" si="18"/>
        <v>0.4290657439446367</v>
      </c>
      <c r="E158" s="26">
        <f t="shared" si="19"/>
        <v>0.34602076124567477</v>
      </c>
    </row>
    <row r="159" spans="3:5" x14ac:dyDescent="0.2">
      <c r="C159">
        <v>125</v>
      </c>
      <c r="D159" s="26">
        <f t="shared" si="18"/>
        <v>0.43103448275862066</v>
      </c>
      <c r="E159" s="26">
        <f t="shared" si="19"/>
        <v>0.34482758620689652</v>
      </c>
    </row>
    <row r="160" spans="3:5" x14ac:dyDescent="0.2">
      <c r="C160">
        <v>126</v>
      </c>
      <c r="D160" s="26">
        <f t="shared" si="18"/>
        <v>0.4329896907216495</v>
      </c>
      <c r="E160" s="26">
        <f t="shared" si="19"/>
        <v>0.3436426116838488</v>
      </c>
    </row>
    <row r="161" spans="3:5" x14ac:dyDescent="0.2">
      <c r="C161">
        <v>127</v>
      </c>
      <c r="D161" s="26">
        <f t="shared" si="18"/>
        <v>0.43493150684931509</v>
      </c>
      <c r="E161" s="26">
        <f t="shared" si="19"/>
        <v>0.34246575342465752</v>
      </c>
    </row>
    <row r="162" spans="3:5" x14ac:dyDescent="0.2">
      <c r="C162">
        <v>128</v>
      </c>
      <c r="D162" s="26">
        <f t="shared" si="18"/>
        <v>0.43686006825938567</v>
      </c>
      <c r="E162" s="26">
        <f t="shared" si="19"/>
        <v>0.34129692832764502</v>
      </c>
    </row>
    <row r="163" spans="3:5" x14ac:dyDescent="0.2">
      <c r="C163">
        <v>129</v>
      </c>
      <c r="D163" s="26">
        <f t="shared" ref="D163:D169" si="20">C163/(C163+$J$14)</f>
        <v>0.43877551020408162</v>
      </c>
      <c r="E163" s="26">
        <f t="shared" si="19"/>
        <v>0.3401360544217687</v>
      </c>
    </row>
    <row r="164" spans="3:5" x14ac:dyDescent="0.2">
      <c r="C164">
        <v>130</v>
      </c>
      <c r="D164" s="26">
        <f t="shared" si="20"/>
        <v>0.44067796610169491</v>
      </c>
      <c r="E164" s="26">
        <f t="shared" ref="E164:E169" si="21">D164/1%/C164</f>
        <v>0.33898305084745761</v>
      </c>
    </row>
    <row r="165" spans="3:5" x14ac:dyDescent="0.2">
      <c r="C165">
        <v>131</v>
      </c>
      <c r="D165" s="26">
        <f t="shared" si="20"/>
        <v>0.44256756756756754</v>
      </c>
      <c r="E165" s="26">
        <f t="shared" si="21"/>
        <v>0.33783783783783777</v>
      </c>
    </row>
    <row r="166" spans="3:5" x14ac:dyDescent="0.2">
      <c r="C166">
        <v>132</v>
      </c>
      <c r="D166" s="26">
        <f t="shared" si="20"/>
        <v>0.44444444444444442</v>
      </c>
      <c r="E166" s="26">
        <f t="shared" si="21"/>
        <v>0.33670033670033667</v>
      </c>
    </row>
    <row r="167" spans="3:5" x14ac:dyDescent="0.2">
      <c r="C167">
        <v>133</v>
      </c>
      <c r="D167" s="26">
        <f t="shared" si="20"/>
        <v>0.44630872483221479</v>
      </c>
      <c r="E167" s="26">
        <f t="shared" si="21"/>
        <v>0.33557046979865773</v>
      </c>
    </row>
    <row r="168" spans="3:5" x14ac:dyDescent="0.2">
      <c r="C168">
        <v>134</v>
      </c>
      <c r="D168" s="26">
        <f t="shared" si="20"/>
        <v>0.44816053511705684</v>
      </c>
      <c r="E168" s="26">
        <f t="shared" si="21"/>
        <v>0.33444816053511706</v>
      </c>
    </row>
    <row r="169" spans="3:5" x14ac:dyDescent="0.2">
      <c r="C169">
        <v>135</v>
      </c>
      <c r="D169" s="26">
        <f t="shared" si="20"/>
        <v>0.45</v>
      </c>
      <c r="E169" s="26">
        <f t="shared" si="21"/>
        <v>0.33333333333333331</v>
      </c>
    </row>
  </sheetData>
  <mergeCells count="4">
    <mergeCell ref="D3:G4"/>
    <mergeCell ref="D7:G8"/>
    <mergeCell ref="D9:G10"/>
    <mergeCell ref="D5:G6"/>
  </mergeCells>
  <phoneticPr fontId="3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9E5F-8877-4AD7-9F08-58BB76F7D10A}">
  <dimension ref="A1:DK89"/>
  <sheetViews>
    <sheetView workbookViewId="0">
      <selection activeCell="AD3" sqref="AD3:AD7"/>
    </sheetView>
  </sheetViews>
  <sheetFormatPr defaultRowHeight="14.25" x14ac:dyDescent="0.2"/>
  <cols>
    <col min="4" max="4" width="13" bestFit="1" customWidth="1"/>
    <col min="7" max="16" width="0" hidden="1" customWidth="1"/>
    <col min="34" max="34" width="13" bestFit="1" customWidth="1"/>
    <col min="37" max="46" width="0" hidden="1" customWidth="1"/>
    <col min="67" max="76" width="0" hidden="1" customWidth="1"/>
    <col min="96" max="105" width="0" hidden="1" customWidth="1"/>
  </cols>
  <sheetData>
    <row r="1" spans="1:115" x14ac:dyDescent="0.2">
      <c r="D1">
        <v>60000</v>
      </c>
      <c r="E1">
        <v>5000</v>
      </c>
      <c r="F1">
        <v>1000</v>
      </c>
      <c r="AH1">
        <v>60000</v>
      </c>
      <c r="AI1">
        <v>5000</v>
      </c>
      <c r="AJ1">
        <v>1000</v>
      </c>
      <c r="BH1">
        <v>0</v>
      </c>
      <c r="BL1">
        <v>60000</v>
      </c>
      <c r="BM1">
        <v>5000</v>
      </c>
      <c r="BN1">
        <v>1000</v>
      </c>
      <c r="CO1">
        <v>60000</v>
      </c>
      <c r="CP1">
        <v>5000</v>
      </c>
      <c r="CQ1">
        <v>1000</v>
      </c>
    </row>
    <row r="2" spans="1:115" x14ac:dyDescent="0.2">
      <c r="A2">
        <f>MIN(Y3:Y12)*2</f>
        <v>14.232862038977876</v>
      </c>
      <c r="B2">
        <v>1</v>
      </c>
      <c r="D2" t="s">
        <v>75</v>
      </c>
      <c r="E2" t="s">
        <v>76</v>
      </c>
      <c r="F2" t="s">
        <v>77</v>
      </c>
      <c r="G2" t="s">
        <v>244</v>
      </c>
      <c r="H2" t="s">
        <v>246</v>
      </c>
      <c r="I2" t="s">
        <v>227</v>
      </c>
      <c r="J2" t="s">
        <v>247</v>
      </c>
      <c r="K2" t="s">
        <v>241</v>
      </c>
      <c r="L2" t="s">
        <v>248</v>
      </c>
      <c r="M2" t="s">
        <v>228</v>
      </c>
      <c r="N2" t="s">
        <v>231</v>
      </c>
      <c r="O2" t="s">
        <v>238</v>
      </c>
      <c r="P2" t="s">
        <v>232</v>
      </c>
      <c r="Q2" t="s">
        <v>363</v>
      </c>
      <c r="R2" t="s">
        <v>364</v>
      </c>
      <c r="S2" t="s">
        <v>365</v>
      </c>
      <c r="T2" t="s">
        <v>366</v>
      </c>
      <c r="U2" t="s">
        <v>367</v>
      </c>
      <c r="V2" t="s">
        <v>371</v>
      </c>
      <c r="W2" t="s">
        <v>349</v>
      </c>
      <c r="X2" t="s">
        <v>350</v>
      </c>
      <c r="Y2" t="s">
        <v>861</v>
      </c>
      <c r="Z2" t="s">
        <v>372</v>
      </c>
      <c r="AD2" t="s">
        <v>379</v>
      </c>
      <c r="AE2">
        <f>MIN(BC3:BC12)*2</f>
        <v>14.233094602083089</v>
      </c>
      <c r="AF2">
        <v>1</v>
      </c>
      <c r="AH2" t="s">
        <v>75</v>
      </c>
      <c r="AI2" t="s">
        <v>76</v>
      </c>
      <c r="AJ2" t="s">
        <v>77</v>
      </c>
      <c r="AK2" t="s">
        <v>244</v>
      </c>
      <c r="AL2" t="s">
        <v>246</v>
      </c>
      <c r="AM2" t="s">
        <v>227</v>
      </c>
      <c r="AN2" t="s">
        <v>247</v>
      </c>
      <c r="AO2" t="s">
        <v>241</v>
      </c>
      <c r="AP2" t="s">
        <v>248</v>
      </c>
      <c r="AQ2" t="s">
        <v>228</v>
      </c>
      <c r="AR2" t="s">
        <v>231</v>
      </c>
      <c r="AS2" t="s">
        <v>238</v>
      </c>
      <c r="AT2" t="s">
        <v>232</v>
      </c>
      <c r="AU2" t="s">
        <v>363</v>
      </c>
      <c r="AV2" t="s">
        <v>364</v>
      </c>
      <c r="AW2" t="s">
        <v>365</v>
      </c>
      <c r="AX2" t="s">
        <v>366</v>
      </c>
      <c r="AY2" t="s">
        <v>367</v>
      </c>
      <c r="AZ2" t="s">
        <v>371</v>
      </c>
      <c r="BA2" t="s">
        <v>349</v>
      </c>
      <c r="BB2" t="s">
        <v>350</v>
      </c>
      <c r="BC2" t="s">
        <v>348</v>
      </c>
      <c r="BD2" t="s">
        <v>372</v>
      </c>
      <c r="BH2" t="s">
        <v>378</v>
      </c>
      <c r="BI2">
        <f>MIN(CG3:CG12)*2</f>
        <v>14.232862038977876</v>
      </c>
      <c r="BJ2">
        <v>1</v>
      </c>
      <c r="BL2" t="s">
        <v>75</v>
      </c>
      <c r="BM2" t="s">
        <v>76</v>
      </c>
      <c r="BN2" t="s">
        <v>77</v>
      </c>
      <c r="BO2" t="s">
        <v>244</v>
      </c>
      <c r="BP2" t="s">
        <v>246</v>
      </c>
      <c r="BQ2" t="s">
        <v>227</v>
      </c>
      <c r="BR2" t="s">
        <v>247</v>
      </c>
      <c r="BS2" t="s">
        <v>241</v>
      </c>
      <c r="BT2" t="s">
        <v>248</v>
      </c>
      <c r="BU2" t="s">
        <v>228</v>
      </c>
      <c r="BV2" t="s">
        <v>231</v>
      </c>
      <c r="BW2" t="s">
        <v>238</v>
      </c>
      <c r="BX2" t="s">
        <v>232</v>
      </c>
      <c r="BY2" t="s">
        <v>363</v>
      </c>
      <c r="BZ2" t="s">
        <v>364</v>
      </c>
      <c r="CA2" t="s">
        <v>365</v>
      </c>
      <c r="CB2" t="s">
        <v>366</v>
      </c>
      <c r="CC2" t="s">
        <v>367</v>
      </c>
      <c r="CD2" t="s">
        <v>371</v>
      </c>
      <c r="CE2" t="s">
        <v>349</v>
      </c>
      <c r="CF2" t="s">
        <v>350</v>
      </c>
      <c r="CG2" t="s">
        <v>348</v>
      </c>
      <c r="CH2" t="s">
        <v>372</v>
      </c>
      <c r="CL2" t="s">
        <v>377</v>
      </c>
      <c r="CM2">
        <v>1</v>
      </c>
      <c r="CO2" t="s">
        <v>75</v>
      </c>
      <c r="CP2" t="s">
        <v>76</v>
      </c>
      <c r="CQ2" t="s">
        <v>77</v>
      </c>
      <c r="CR2" t="s">
        <v>244</v>
      </c>
      <c r="CS2" t="s">
        <v>246</v>
      </c>
      <c r="CT2" t="s">
        <v>227</v>
      </c>
      <c r="CU2" t="s">
        <v>247</v>
      </c>
      <c r="CV2" t="s">
        <v>241</v>
      </c>
      <c r="CW2" t="s">
        <v>248</v>
      </c>
      <c r="CX2" t="s">
        <v>228</v>
      </c>
      <c r="CY2" t="s">
        <v>231</v>
      </c>
      <c r="CZ2" t="s">
        <v>238</v>
      </c>
      <c r="DA2" t="s">
        <v>232</v>
      </c>
      <c r="DB2" t="s">
        <v>363</v>
      </c>
      <c r="DC2" t="s">
        <v>364</v>
      </c>
      <c r="DD2" t="s">
        <v>365</v>
      </c>
      <c r="DE2" t="s">
        <v>366</v>
      </c>
      <c r="DF2" t="s">
        <v>367</v>
      </c>
      <c r="DG2" t="s">
        <v>371</v>
      </c>
      <c r="DH2" t="s">
        <v>349</v>
      </c>
      <c r="DI2" t="s">
        <v>350</v>
      </c>
      <c r="DJ2" t="s">
        <v>348</v>
      </c>
      <c r="DK2" t="s">
        <v>372</v>
      </c>
    </row>
    <row r="3" spans="1:115" x14ac:dyDescent="0.2">
      <c r="B3" t="s">
        <v>352</v>
      </c>
      <c r="C3" t="s">
        <v>339</v>
      </c>
      <c r="D3">
        <f>VLOOKUP(C3,裸人!$AG$4:$AK$10,2,0)*$D$1*VLOOKUP(C3,裸人!$AG$4:$AM$10,6,0)</f>
        <v>153000</v>
      </c>
      <c r="E3">
        <f>VLOOKUP(C3,裸人!$AG$4:$AK$10,3,0)*$E$1</f>
        <v>3650</v>
      </c>
      <c r="F3">
        <f>VLOOKUP(C3,裸人!$AG$4:$AK$10,4,0)*$F$1</f>
        <v>1020</v>
      </c>
      <c r="G3" s="24">
        <v>0.9</v>
      </c>
      <c r="H3" s="24">
        <v>0.1</v>
      </c>
      <c r="I3" s="24">
        <v>0.05</v>
      </c>
      <c r="J3" s="24">
        <v>0</v>
      </c>
      <c r="K3" s="24">
        <v>1</v>
      </c>
      <c r="L3" s="24">
        <v>0</v>
      </c>
      <c r="M3" s="24">
        <v>1</v>
      </c>
      <c r="N3" s="24">
        <v>0</v>
      </c>
      <c r="O3" s="24">
        <v>0</v>
      </c>
      <c r="P3" s="24">
        <v>0</v>
      </c>
      <c r="Q3" t="s">
        <v>357</v>
      </c>
      <c r="R3" t="s">
        <v>362</v>
      </c>
      <c r="S3" t="s">
        <v>368</v>
      </c>
      <c r="T3" t="s">
        <v>369</v>
      </c>
      <c r="U3" t="s">
        <v>370</v>
      </c>
      <c r="V3" t="str">
        <f>IF(VLOOKUP(Q3,B3:D12,3,0)&gt;0,Q3,IF(VLOOKUP(R3,B3:D12,3,0)&gt;0,R3,IF(VLOOKUP(S3,B3:D12,3,0)&gt;0,S3,IF(VLOOKUP(T3,B3:D12,3,0)&gt;0,T3,U3))))</f>
        <v>b1</v>
      </c>
      <c r="W3">
        <f>E3*E3/(VLOOKUP(V3,B3:F12,5,0)*5+E3)*VLOOKUP(C3,裸人!$AG$4:$AM$10,7,0)</f>
        <v>2436.1142857142859</v>
      </c>
      <c r="X3">
        <f>SUMIFS(W3:W12,V3:V12,B3,D3:D12,"&gt;0")</f>
        <v>21499.540932947537</v>
      </c>
      <c r="Y3">
        <f t="shared" ref="Y3:Y12" si="0">IF(X3=0,"*",D3/X3)</f>
        <v>7.116431019488938</v>
      </c>
      <c r="Z3">
        <f>IF(D3=0,0,W3*MIN(Y3:Y12))</f>
        <v>17336.439269877283</v>
      </c>
      <c r="AB3" t="s">
        <v>374</v>
      </c>
      <c r="AC3">
        <f>SUM(D3:D7)</f>
        <v>453600</v>
      </c>
      <c r="AD3">
        <v>1</v>
      </c>
      <c r="AF3" t="s">
        <v>352</v>
      </c>
      <c r="AG3" t="s">
        <v>339</v>
      </c>
      <c r="AH3">
        <f>(VLOOKUP(AG3,裸人!$AG$4:$AK$10,2,0)*$AH$1+AD3)*VLOOKUP(AG3,裸人!$AG$4:$AM$10,6,0)</f>
        <v>153002.5</v>
      </c>
      <c r="AI3">
        <f>$E3</f>
        <v>3650</v>
      </c>
      <c r="AJ3">
        <f>$F3</f>
        <v>1020</v>
      </c>
      <c r="AK3" s="24">
        <v>0.9</v>
      </c>
      <c r="AL3" s="24">
        <v>0.1</v>
      </c>
      <c r="AM3" s="24">
        <v>0.05</v>
      </c>
      <c r="AN3" s="24">
        <v>0</v>
      </c>
      <c r="AO3" s="24">
        <v>1</v>
      </c>
      <c r="AP3" s="24">
        <v>0</v>
      </c>
      <c r="AQ3" s="24">
        <v>1</v>
      </c>
      <c r="AR3" s="24">
        <v>0</v>
      </c>
      <c r="AS3" s="24">
        <v>0</v>
      </c>
      <c r="AT3" s="24">
        <v>0</v>
      </c>
      <c r="AU3" t="s">
        <v>357</v>
      </c>
      <c r="AV3" t="s">
        <v>362</v>
      </c>
      <c r="AW3" t="s">
        <v>368</v>
      </c>
      <c r="AX3" t="s">
        <v>369</v>
      </c>
      <c r="AY3" t="s">
        <v>370</v>
      </c>
      <c r="AZ3" t="str">
        <f>IF(VLOOKUP(AU3,AF3:AH12,3,0)&gt;0,AU3,IF(VLOOKUP(AV3,AF3:AH12,3,0)&gt;0,AV3,IF(VLOOKUP(AW3,AF3:AH12,3,0)&gt;0,AW3,IF(VLOOKUP(AX3,AF3:AH12,3,0)&gt;0,AX3,AY3))))</f>
        <v>b1</v>
      </c>
      <c r="BA3">
        <f>AI3*AI3/(VLOOKUP(AZ3,AF3:AJ12,5,0)*5+AI3)*VLOOKUP(AG3,裸人!$AG$4:$AM$10,7,0)</f>
        <v>2436.1142857142859</v>
      </c>
      <c r="BB3">
        <f>SUMIFS(BA3:BA12,AZ3:AZ12,AF3,AH3:AH12,"&gt;0")</f>
        <v>21499.540932947537</v>
      </c>
      <c r="BC3">
        <f t="shared" ref="BC3:BC12" si="1">IF(BB3=0,"*",AH3/BB3)</f>
        <v>7.1165473010415443</v>
      </c>
      <c r="BD3">
        <f>IF(AH3=0,0,BA3*MIN(BC3:BC12))</f>
        <v>17336.722545028751</v>
      </c>
      <c r="BF3" t="s">
        <v>374</v>
      </c>
      <c r="BG3">
        <f>SUM(D3:D7)</f>
        <v>453600</v>
      </c>
      <c r="BH3">
        <v>1</v>
      </c>
      <c r="BJ3" t="s">
        <v>352</v>
      </c>
      <c r="BK3" t="s">
        <v>339</v>
      </c>
      <c r="BL3">
        <f>$D3</f>
        <v>153000</v>
      </c>
      <c r="BM3">
        <f>$E3+BH3</f>
        <v>3651</v>
      </c>
      <c r="BN3">
        <f>$F3</f>
        <v>1020</v>
      </c>
      <c r="BO3" s="24">
        <v>0.9</v>
      </c>
      <c r="BP3" s="24">
        <v>0.1</v>
      </c>
      <c r="BQ3" s="24">
        <v>0.05</v>
      </c>
      <c r="BR3" s="24">
        <v>0</v>
      </c>
      <c r="BS3" s="24">
        <v>1</v>
      </c>
      <c r="BT3" s="24">
        <v>0</v>
      </c>
      <c r="BU3" s="24">
        <v>1</v>
      </c>
      <c r="BV3" s="24">
        <v>0</v>
      </c>
      <c r="BW3" s="24">
        <v>0</v>
      </c>
      <c r="BX3" s="24">
        <v>0</v>
      </c>
      <c r="BY3" t="s">
        <v>357</v>
      </c>
      <c r="BZ3" t="s">
        <v>362</v>
      </c>
      <c r="CA3" t="s">
        <v>368</v>
      </c>
      <c r="CB3" t="s">
        <v>369</v>
      </c>
      <c r="CC3" t="s">
        <v>370</v>
      </c>
      <c r="CD3" t="str">
        <f>IF(VLOOKUP(BY3,BJ3:BL12,3,0)&gt;0,BY3,IF(VLOOKUP(BZ3,BJ3:BL12,3,0)&gt;0,BZ3,IF(VLOOKUP(CA3,BJ3:BL12,3,0)&gt;0,CA3,IF(VLOOKUP(CB3,BJ3:BL12,3,0)&gt;0,CB3,CC3))))</f>
        <v>b1</v>
      </c>
      <c r="CE3">
        <f>BM3*BM3/(VLOOKUP(CD3,BJ3:BN12,5,0)*5+BM3)*VLOOKUP(BK3,裸人!$AG$4:$AM$10,7,0)</f>
        <v>2437.1707919094961</v>
      </c>
      <c r="CF3">
        <f>SUMIFS(CE3:CE12,CD3:CD12,BJ3,BL3:BL12,"&gt;0")</f>
        <v>21499.540932947537</v>
      </c>
      <c r="CG3">
        <f t="shared" ref="CG3:CG12" si="2">IF(CF3=0,"*",BL3/CF3)</f>
        <v>7.116431019488938</v>
      </c>
      <c r="CH3">
        <f>IF(BL3=0,0,CE3*MIN(CG3:CG12))</f>
        <v>17343.957823337158</v>
      </c>
      <c r="CJ3" t="s">
        <v>374</v>
      </c>
      <c r="CK3">
        <f>BG3</f>
        <v>453600</v>
      </c>
      <c r="CL3">
        <v>1</v>
      </c>
      <c r="CM3" t="s">
        <v>352</v>
      </c>
      <c r="CN3" t="s">
        <v>339</v>
      </c>
      <c r="CO3">
        <f>$D3</f>
        <v>153000</v>
      </c>
      <c r="CP3">
        <f>$E3</f>
        <v>3650</v>
      </c>
      <c r="CQ3">
        <f>$F3+CL3</f>
        <v>1021</v>
      </c>
      <c r="CR3" s="24">
        <v>0.9</v>
      </c>
      <c r="CS3" s="24">
        <v>0.1</v>
      </c>
      <c r="CT3" s="24">
        <v>0.05</v>
      </c>
      <c r="CU3" s="24">
        <v>0</v>
      </c>
      <c r="CV3" s="24">
        <v>1</v>
      </c>
      <c r="CW3" s="24">
        <v>0</v>
      </c>
      <c r="CX3" s="24">
        <v>1</v>
      </c>
      <c r="CY3" s="24">
        <v>0</v>
      </c>
      <c r="CZ3" s="24">
        <v>0</v>
      </c>
      <c r="DA3" s="24">
        <v>0</v>
      </c>
      <c r="DB3" t="s">
        <v>357</v>
      </c>
      <c r="DC3" t="s">
        <v>362</v>
      </c>
      <c r="DD3" t="s">
        <v>368</v>
      </c>
      <c r="DE3" t="s">
        <v>369</v>
      </c>
      <c r="DF3" t="s">
        <v>370</v>
      </c>
      <c r="DG3" t="str">
        <f>IF(VLOOKUP(DB3,CM3:CO12,3,0)&gt;0,DB3,IF(VLOOKUP(DC3,CM3:CO12,3,0)&gt;0,DC3,IF(VLOOKUP(DD3,CM3:CO12,3,0)&gt;0,DD3,IF(VLOOKUP(DE3,CM3:CO12,3,0)&gt;0,DE3,DF3))))</f>
        <v>b1</v>
      </c>
      <c r="DH3">
        <f>CP3*CP3/(VLOOKUP(DG3,CM3:CQ12,5,0)*5+CP3)*VLOOKUP(CN3,裸人!$AG$4:$AM$10,7,0)</f>
        <v>2436.1142857142859</v>
      </c>
      <c r="DI3">
        <f>SUMIFS(DH3:DH12,DG3:DG12,CM3,CO3:CO12,"&gt;0")</f>
        <v>21488.601984368579</v>
      </c>
      <c r="DJ3">
        <f t="shared" ref="DJ3:DJ12" si="3">IF(DI3=0,"*",CO3/DI3)</f>
        <v>7.1200536968992472</v>
      </c>
      <c r="DK3">
        <f>IF(CO3=0,0,DH3*MIN(DJ3:DJ12))</f>
        <v>17345.26452606907</v>
      </c>
    </row>
    <row r="4" spans="1:115" x14ac:dyDescent="0.2">
      <c r="B4" t="s">
        <v>353</v>
      </c>
      <c r="C4" t="s">
        <v>339</v>
      </c>
      <c r="D4">
        <f>VLOOKUP(C4,裸人!$AG$4:$AK$10,2,0)*$D$1*VLOOKUP(C4,裸人!$AG$4:$AM$10,6,0)</f>
        <v>153000</v>
      </c>
      <c r="E4">
        <f>VLOOKUP(C4,裸人!$AG$4:$AK$10,3,0)*$E$1</f>
        <v>3650</v>
      </c>
      <c r="F4">
        <f>VLOOKUP(C4,裸人!$AG$4:$AK$10,4,0)*$F$1</f>
        <v>1020</v>
      </c>
      <c r="G4" s="24">
        <v>0.9</v>
      </c>
      <c r="H4" s="24">
        <v>0.1</v>
      </c>
      <c r="I4" s="24">
        <v>0.05</v>
      </c>
      <c r="J4" s="24">
        <v>0</v>
      </c>
      <c r="K4" s="24">
        <v>1</v>
      </c>
      <c r="L4" s="24">
        <v>0</v>
      </c>
      <c r="M4" s="24">
        <v>1</v>
      </c>
      <c r="N4" s="24">
        <v>0</v>
      </c>
      <c r="O4" s="24">
        <v>0</v>
      </c>
      <c r="P4" s="24">
        <v>0</v>
      </c>
      <c r="Q4" t="s">
        <v>362</v>
      </c>
      <c r="R4" t="s">
        <v>357</v>
      </c>
      <c r="S4" t="s">
        <v>369</v>
      </c>
      <c r="T4" t="s">
        <v>370</v>
      </c>
      <c r="U4" t="s">
        <v>368</v>
      </c>
      <c r="V4" t="str">
        <f>IF(VLOOKUP(Q4,B3:D12,3,0)&gt;0,Q4,IF(VLOOKUP(R4,B3:D12,3,0)&gt;0,R4,IF(VLOOKUP(S4,B3:D12,3,0)&gt;0,S4,IF(VLOOKUP(T4,B3:D12,3,0)&gt;0,T4,U4))))</f>
        <v>b2</v>
      </c>
      <c r="W4">
        <f>E4*E4/(VLOOKUP(V4,B3:F12,5,0)*5+E4)*VLOOKUP(C4,裸人!$AG$4:$AM$10,7,0)</f>
        <v>2436.1142857142859</v>
      </c>
      <c r="X4">
        <f>SUMIFS(W3:W12,V3:V12,B4,D3:D12,"&gt;0")</f>
        <v>6746.1971586424625</v>
      </c>
      <c r="Y4">
        <f t="shared" si="0"/>
        <v>22.679443900330391</v>
      </c>
      <c r="Z4">
        <f>IF(D4=0,0,W4*MIN(Y3:Y12))</f>
        <v>17336.439269877283</v>
      </c>
      <c r="AB4" t="s">
        <v>375</v>
      </c>
      <c r="AC4">
        <f>SUM(D80:D84)</f>
        <v>70890.839639999991</v>
      </c>
      <c r="AD4">
        <v>1</v>
      </c>
      <c r="AF4" t="s">
        <v>353</v>
      </c>
      <c r="AG4" t="s">
        <v>339</v>
      </c>
      <c r="AH4">
        <f>(VLOOKUP(AG4,裸人!$AG$4:$AK$10,2,0)*$AH$1+AD4)*VLOOKUP(AG4,裸人!$AG$4:$AM$10,6,0)</f>
        <v>153002.5</v>
      </c>
      <c r="AI4">
        <f t="shared" ref="AI4:AI12" si="4">$E4</f>
        <v>3650</v>
      </c>
      <c r="AJ4">
        <f t="shared" ref="AJ4:AJ12" si="5">$F4</f>
        <v>1020</v>
      </c>
      <c r="AK4" s="24">
        <v>0.9</v>
      </c>
      <c r="AL4" s="24">
        <v>0.1</v>
      </c>
      <c r="AM4" s="24">
        <v>0.05</v>
      </c>
      <c r="AN4" s="24">
        <v>0</v>
      </c>
      <c r="AO4" s="24">
        <v>1</v>
      </c>
      <c r="AP4" s="24">
        <v>0</v>
      </c>
      <c r="AQ4" s="24">
        <v>1</v>
      </c>
      <c r="AR4" s="24">
        <v>0</v>
      </c>
      <c r="AS4" s="24">
        <v>0</v>
      </c>
      <c r="AT4" s="24">
        <v>0</v>
      </c>
      <c r="AU4" t="s">
        <v>362</v>
      </c>
      <c r="AV4" t="s">
        <v>357</v>
      </c>
      <c r="AW4" t="s">
        <v>369</v>
      </c>
      <c r="AX4" t="s">
        <v>370</v>
      </c>
      <c r="AY4" t="s">
        <v>368</v>
      </c>
      <c r="AZ4" t="str">
        <f>IF(VLOOKUP(AU4,AF3:AH12,3,0)&gt;0,AU4,IF(VLOOKUP(AV4,AF3:AH12,3,0)&gt;0,AV4,IF(VLOOKUP(AW4,AF3:AH12,3,0)&gt;0,AW4,IF(VLOOKUP(AX4,AF3:AH12,3,0)&gt;0,AX4,AY4))))</f>
        <v>b2</v>
      </c>
      <c r="BA4">
        <f>AI4*AI4/(VLOOKUP(AZ4,AF3:AJ12,5,0)*5+AI4)*VLOOKUP(AG4,裸人!$AG$4:$AM$10,7,0)</f>
        <v>2436.1142857142859</v>
      </c>
      <c r="BB4">
        <f>SUMIFS(BA3:BA12,AZ3:AZ12,AF4,AH3:AH12,"&gt;0")</f>
        <v>6746.1971586424625</v>
      </c>
      <c r="BC4">
        <f t="shared" si="1"/>
        <v>22.679814479479088</v>
      </c>
      <c r="BD4">
        <f>IF(AH4=0,0,BA4*MIN(BC3:BC12))</f>
        <v>17336.722545028751</v>
      </c>
      <c r="BF4" t="s">
        <v>375</v>
      </c>
      <c r="BG4">
        <f>SUM(D80:D84)</f>
        <v>70890.839639999991</v>
      </c>
      <c r="BH4">
        <v>1</v>
      </c>
      <c r="BJ4" t="s">
        <v>353</v>
      </c>
      <c r="BK4" t="s">
        <v>339</v>
      </c>
      <c r="BL4">
        <f t="shared" ref="BL4:BL7" si="6">$D4</f>
        <v>153000</v>
      </c>
      <c r="BM4">
        <f t="shared" ref="BM4:BM7" si="7">$E4+BH4</f>
        <v>3651</v>
      </c>
      <c r="BN4">
        <f t="shared" ref="BN4:BN12" si="8">$F4</f>
        <v>1020</v>
      </c>
      <c r="BO4" s="24">
        <v>0.9</v>
      </c>
      <c r="BP4" s="24">
        <v>0.1</v>
      </c>
      <c r="BQ4" s="24">
        <v>0.05</v>
      </c>
      <c r="BR4" s="24">
        <v>0</v>
      </c>
      <c r="BS4" s="24">
        <v>1</v>
      </c>
      <c r="BT4" s="24">
        <v>0</v>
      </c>
      <c r="BU4" s="24">
        <v>1</v>
      </c>
      <c r="BV4" s="24">
        <v>0</v>
      </c>
      <c r="BW4" s="24">
        <v>0</v>
      </c>
      <c r="BX4" s="24">
        <v>0</v>
      </c>
      <c r="BY4" t="s">
        <v>362</v>
      </c>
      <c r="BZ4" t="s">
        <v>357</v>
      </c>
      <c r="CA4" t="s">
        <v>369</v>
      </c>
      <c r="CB4" t="s">
        <v>370</v>
      </c>
      <c r="CC4" t="s">
        <v>368</v>
      </c>
      <c r="CD4" t="str">
        <f>IF(VLOOKUP(BY4,BJ3:BL12,3,0)&gt;0,BY4,IF(VLOOKUP(BZ4,BJ3:BL12,3,0)&gt;0,BZ4,IF(VLOOKUP(CA4,BJ3:BL12,3,0)&gt;0,CA4,IF(VLOOKUP(CB4,BJ3:BL12,3,0)&gt;0,CB4,CC4))))</f>
        <v>b2</v>
      </c>
      <c r="CE4">
        <f>BM4*BM4/(VLOOKUP(CD4,BJ3:BN12,5,0)*5+BM4)*VLOOKUP(BK4,裸人!$AG$4:$AM$10,7,0)</f>
        <v>2437.1707919094961</v>
      </c>
      <c r="CF4">
        <f>SUMIFS(CE3:CE12,CD3:CD12,BJ4,BL3:BL12,"&gt;0")</f>
        <v>6746.1971586424625</v>
      </c>
      <c r="CG4">
        <f t="shared" si="2"/>
        <v>22.679443900330391</v>
      </c>
      <c r="CH4">
        <f>IF(BL4=0,0,CE4*MIN(CG3:CG12))</f>
        <v>17343.957823337158</v>
      </c>
      <c r="CJ4" t="s">
        <v>375</v>
      </c>
      <c r="CK4">
        <f>BG4</f>
        <v>70890.839639999991</v>
      </c>
      <c r="CL4">
        <v>1</v>
      </c>
      <c r="CM4" t="s">
        <v>353</v>
      </c>
      <c r="CN4" t="s">
        <v>339</v>
      </c>
      <c r="CO4">
        <f t="shared" ref="CO4:CO7" si="9">$D4</f>
        <v>153000</v>
      </c>
      <c r="CP4">
        <f t="shared" ref="CP4:CP7" si="10">$E4</f>
        <v>3650</v>
      </c>
      <c r="CQ4">
        <f t="shared" ref="CQ4:CQ7" si="11">$F4+CL4</f>
        <v>1021</v>
      </c>
      <c r="CR4" s="24">
        <v>0.9</v>
      </c>
      <c r="CS4" s="24">
        <v>0.1</v>
      </c>
      <c r="CT4" s="24">
        <v>0.05</v>
      </c>
      <c r="CU4" s="24">
        <v>0</v>
      </c>
      <c r="CV4" s="24">
        <v>1</v>
      </c>
      <c r="CW4" s="24">
        <v>0</v>
      </c>
      <c r="CX4" s="24">
        <v>1</v>
      </c>
      <c r="CY4" s="24">
        <v>0</v>
      </c>
      <c r="CZ4" s="24">
        <v>0</v>
      </c>
      <c r="DA4" s="24">
        <v>0</v>
      </c>
      <c r="DB4" t="s">
        <v>362</v>
      </c>
      <c r="DC4" t="s">
        <v>357</v>
      </c>
      <c r="DD4" t="s">
        <v>369</v>
      </c>
      <c r="DE4" t="s">
        <v>370</v>
      </c>
      <c r="DF4" t="s">
        <v>368</v>
      </c>
      <c r="DG4" t="str">
        <f>IF(VLOOKUP(DB4,CM3:CO12,3,0)&gt;0,DB4,IF(VLOOKUP(DC4,CM3:CO12,3,0)&gt;0,DC4,IF(VLOOKUP(DD4,CM3:CO12,3,0)&gt;0,DD4,IF(VLOOKUP(DE4,CM3:CO12,3,0)&gt;0,DE4,DF4))))</f>
        <v>b2</v>
      </c>
      <c r="DH4">
        <f>CP4*CP4/(VLOOKUP(DG4,CM3:CQ12,5,0)*5+CP4)*VLOOKUP(CN4,裸人!$AG$4:$AM$10,7,0)</f>
        <v>2436.1142857142859</v>
      </c>
      <c r="DI4">
        <f>SUMIFS(DH3:DH12,DG3:DG12,CM4,CO3:CO12,"&gt;0")</f>
        <v>6742.4259419796726</v>
      </c>
      <c r="DJ4">
        <f t="shared" si="3"/>
        <v>22.692129111480757</v>
      </c>
      <c r="DK4">
        <f>IF(CO4=0,0,DH4*MIN(DJ3:DJ12))</f>
        <v>17345.26452606907</v>
      </c>
    </row>
    <row r="5" spans="1:115" x14ac:dyDescent="0.2">
      <c r="B5" t="s">
        <v>354</v>
      </c>
      <c r="C5" t="s">
        <v>509</v>
      </c>
      <c r="D5">
        <f>VLOOKUP(C5,裸人!$AG$4:$AK$10,2,0)*$D$1*VLOOKUP(C5,裸人!$AG$4:$AM$10,6,0)</f>
        <v>49800</v>
      </c>
      <c r="E5">
        <f>VLOOKUP(C5,裸人!$AG$4:$AK$10,3,0)*$E$1</f>
        <v>4750</v>
      </c>
      <c r="F5">
        <f>VLOOKUP(C5,裸人!$AG$4:$AK$10,4,0)*$F$1</f>
        <v>740</v>
      </c>
      <c r="G5" s="24">
        <v>0.9</v>
      </c>
      <c r="H5" s="24">
        <v>0.1</v>
      </c>
      <c r="I5" s="24">
        <v>0.05</v>
      </c>
      <c r="J5" s="24">
        <v>0</v>
      </c>
      <c r="K5" s="24">
        <v>1</v>
      </c>
      <c r="L5" s="24">
        <v>0</v>
      </c>
      <c r="M5" s="24">
        <v>1</v>
      </c>
      <c r="N5" s="24">
        <v>0</v>
      </c>
      <c r="O5" s="24">
        <v>0</v>
      </c>
      <c r="P5" s="24">
        <v>0</v>
      </c>
      <c r="Q5" t="s">
        <v>357</v>
      </c>
      <c r="R5" t="s">
        <v>362</v>
      </c>
      <c r="S5" t="s">
        <v>368</v>
      </c>
      <c r="T5" t="s">
        <v>369</v>
      </c>
      <c r="U5" t="s">
        <v>370</v>
      </c>
      <c r="V5" t="str">
        <f>IF(VLOOKUP(Q5,B3:D12,3,0)&gt;0,Q5,IF(VLOOKUP(R5,B3:D12,3,0)&gt;0,R5,IF(VLOOKUP(S5,B3:D12,3,0)&gt;0,S5,IF(VLOOKUP(T5,B3:D12,3,0)&gt;0,T5,U5))))</f>
        <v>b1</v>
      </c>
      <c r="W5">
        <f>E5*E5/(VLOOKUP(V5,B3:F12,5,0)*5+E5)*VLOOKUP(C5,裸人!$AG$4:$AM$10,7,0)</f>
        <v>9162.4365482233497</v>
      </c>
      <c r="X5">
        <f>SUMIFS(W3:W12,V3:V12,B5,D3:D12,"&gt;0")</f>
        <v>0</v>
      </c>
      <c r="Y5" t="str">
        <f t="shared" si="0"/>
        <v>*</v>
      </c>
      <c r="Z5">
        <f>IF(D5=0,0,W5*MIN(Y3:Y12))</f>
        <v>65203.847665875801</v>
      </c>
      <c r="AC5">
        <f>AC4/AC3</f>
        <v>0.15628491984126983</v>
      </c>
      <c r="AD5">
        <v>1</v>
      </c>
      <c r="AF5" t="s">
        <v>354</v>
      </c>
      <c r="AG5" t="s">
        <v>509</v>
      </c>
      <c r="AH5">
        <f>(VLOOKUP(AG5,裸人!$AG$4:$AK$10,2,0)*$AH$1+AD5)*VLOOKUP(AG5,裸人!$AG$4:$AM$10,6,0)</f>
        <v>49801</v>
      </c>
      <c r="AI5">
        <f t="shared" si="4"/>
        <v>4750</v>
      </c>
      <c r="AJ5">
        <f t="shared" si="5"/>
        <v>740</v>
      </c>
      <c r="AK5" s="24">
        <v>0.9</v>
      </c>
      <c r="AL5" s="24">
        <v>0.1</v>
      </c>
      <c r="AM5" s="24">
        <v>0.05</v>
      </c>
      <c r="AN5" s="24">
        <v>0</v>
      </c>
      <c r="AO5" s="24">
        <v>1</v>
      </c>
      <c r="AP5" s="24">
        <v>0</v>
      </c>
      <c r="AQ5" s="24">
        <v>1</v>
      </c>
      <c r="AR5" s="24">
        <v>0</v>
      </c>
      <c r="AS5" s="24">
        <v>0</v>
      </c>
      <c r="AT5" s="24">
        <v>0</v>
      </c>
      <c r="AU5" t="s">
        <v>357</v>
      </c>
      <c r="AV5" t="s">
        <v>362</v>
      </c>
      <c r="AW5" t="s">
        <v>368</v>
      </c>
      <c r="AX5" t="s">
        <v>369</v>
      </c>
      <c r="AY5" t="s">
        <v>370</v>
      </c>
      <c r="AZ5" t="str">
        <f>IF(VLOOKUP(AU5,AF3:AH12,3,0)&gt;0,AU5,IF(VLOOKUP(AV5,AF3:AH12,3,0)&gt;0,AV5,IF(VLOOKUP(AW5,AF3:AH12,3,0)&gt;0,AW5,IF(VLOOKUP(AX5,AF3:AH12,3,0)&gt;0,AX5,AY5))))</f>
        <v>b1</v>
      </c>
      <c r="BA5">
        <f>AI5*AI5/(VLOOKUP(AZ5,AF3:AJ12,5,0)*5+AI5)*VLOOKUP(AG5,裸人!$AG$4:$AM$10,7,0)</f>
        <v>9162.4365482233497</v>
      </c>
      <c r="BB5">
        <f>SUMIFS(BA3:BA12,AZ3:AZ12,AF5,AH3:AH12,"&gt;0")</f>
        <v>0</v>
      </c>
      <c r="BC5" t="str">
        <f t="shared" si="1"/>
        <v>*</v>
      </c>
      <c r="BD5">
        <f>IF(AH5=0,0,BA5*MIN(BC3:BC12))</f>
        <v>65204.913088223286</v>
      </c>
      <c r="BG5">
        <f>BG4/BG3</f>
        <v>0.15628491984126983</v>
      </c>
      <c r="BH5">
        <v>1</v>
      </c>
      <c r="BJ5" t="s">
        <v>354</v>
      </c>
      <c r="BK5" t="s">
        <v>509</v>
      </c>
      <c r="BL5">
        <f t="shared" si="6"/>
        <v>49800</v>
      </c>
      <c r="BM5">
        <f t="shared" si="7"/>
        <v>4751</v>
      </c>
      <c r="BN5">
        <f t="shared" si="8"/>
        <v>740</v>
      </c>
      <c r="BO5" s="24">
        <v>0.9</v>
      </c>
      <c r="BP5" s="24">
        <v>0.1</v>
      </c>
      <c r="BQ5" s="24">
        <v>0.05</v>
      </c>
      <c r="BR5" s="24">
        <v>0</v>
      </c>
      <c r="BS5" s="24">
        <v>1</v>
      </c>
      <c r="BT5" s="24">
        <v>0</v>
      </c>
      <c r="BU5" s="24">
        <v>1</v>
      </c>
      <c r="BV5" s="24">
        <v>0</v>
      </c>
      <c r="BW5" s="24">
        <v>0</v>
      </c>
      <c r="BX5" s="24">
        <v>0</v>
      </c>
      <c r="BY5" t="s">
        <v>357</v>
      </c>
      <c r="BZ5" t="s">
        <v>362</v>
      </c>
      <c r="CA5" t="s">
        <v>368</v>
      </c>
      <c r="CB5" t="s">
        <v>369</v>
      </c>
      <c r="CC5" t="s">
        <v>370</v>
      </c>
      <c r="CD5" t="str">
        <f>IF(VLOOKUP(BY5,BJ3:BL12,3,0)&gt;0,BY5,IF(VLOOKUP(BZ5,BJ3:BL12,3,0)&gt;0,BZ5,IF(VLOOKUP(CA5,BJ3:BL12,3,0)&gt;0,CA5,IF(VLOOKUP(CB5,BJ3:BL12,3,0)&gt;0,CB5,CC5))))</f>
        <v>b1</v>
      </c>
      <c r="CE5">
        <f>BM5*BM5/(VLOOKUP(CD5,BJ3:BN12,5,0)*5+BM5)*VLOOKUP(BK5,裸人!$AG$4:$AM$10,7,0)</f>
        <v>9165.3643284945683</v>
      </c>
      <c r="CF5">
        <f>SUMIFS(CE3:CE12,CD3:CD12,BJ5,BL3:BL12,"&gt;0")</f>
        <v>0</v>
      </c>
      <c r="CG5" t="str">
        <f t="shared" si="2"/>
        <v>*</v>
      </c>
      <c r="CH5">
        <f>IF(BL5=0,0,CE5*MIN(CG3:CG12))</f>
        <v>65224.683012216148</v>
      </c>
      <c r="CK5">
        <f>CK4/CK3</f>
        <v>0.15628491984126983</v>
      </c>
      <c r="CL5">
        <v>1</v>
      </c>
      <c r="CM5" t="s">
        <v>354</v>
      </c>
      <c r="CN5" t="s">
        <v>509</v>
      </c>
      <c r="CO5">
        <f t="shared" si="9"/>
        <v>49800</v>
      </c>
      <c r="CP5">
        <f t="shared" si="10"/>
        <v>4750</v>
      </c>
      <c r="CQ5">
        <f>$F5+CL5</f>
        <v>741</v>
      </c>
      <c r="CR5" s="24">
        <v>0.9</v>
      </c>
      <c r="CS5" s="24">
        <v>0.1</v>
      </c>
      <c r="CT5" s="24">
        <v>0.05</v>
      </c>
      <c r="CU5" s="24">
        <v>0</v>
      </c>
      <c r="CV5" s="24">
        <v>1</v>
      </c>
      <c r="CW5" s="24">
        <v>0</v>
      </c>
      <c r="CX5" s="24">
        <v>1</v>
      </c>
      <c r="CY5" s="24">
        <v>0</v>
      </c>
      <c r="CZ5" s="24">
        <v>0</v>
      </c>
      <c r="DA5" s="24">
        <v>0</v>
      </c>
      <c r="DB5" t="s">
        <v>357</v>
      </c>
      <c r="DC5" t="s">
        <v>362</v>
      </c>
      <c r="DD5" t="s">
        <v>368</v>
      </c>
      <c r="DE5" t="s">
        <v>369</v>
      </c>
      <c r="DF5" t="s">
        <v>370</v>
      </c>
      <c r="DG5" t="str">
        <f>IF(VLOOKUP(DB5,CM3:CO12,3,0)&gt;0,DB5,IF(VLOOKUP(DC5,CM3:CO12,3,0)&gt;0,DC5,IF(VLOOKUP(DD5,CM3:CO12,3,0)&gt;0,DD5,IF(VLOOKUP(DE5,CM3:CO12,3,0)&gt;0,DE5,DF5))))</f>
        <v>b1</v>
      </c>
      <c r="DH5">
        <f>CP5*CP5/(VLOOKUP(DG5,CM3:CQ12,5,0)*5+CP5)*VLOOKUP(CN5,裸人!$AG$4:$AM$10,7,0)</f>
        <v>9162.4365482233497</v>
      </c>
      <c r="DI5">
        <f>SUMIFS(DH3:DH12,DG3:DG12,CM5,CO3:CO12,"&gt;0")</f>
        <v>0</v>
      </c>
      <c r="DJ5" t="str">
        <f t="shared" si="3"/>
        <v>*</v>
      </c>
      <c r="DK5">
        <f>IF(CO5=0,0,DH5*MIN(DJ3:DJ12))</f>
        <v>65237.040217782436</v>
      </c>
    </row>
    <row r="6" spans="1:115" x14ac:dyDescent="0.2">
      <c r="B6" t="s">
        <v>355</v>
      </c>
      <c r="C6" t="s">
        <v>347</v>
      </c>
      <c r="D6">
        <f>VLOOKUP(C6,裸人!$AG$4:$AK$10,2,0)*$D$1*VLOOKUP(C6,裸人!$AG$4:$AM$10,6,0)</f>
        <v>52200</v>
      </c>
      <c r="E6">
        <f>VLOOKUP(C6,裸人!$AG$4:$AK$10,3,0)*$E$1</f>
        <v>4550</v>
      </c>
      <c r="F6">
        <f>VLOOKUP(C6,裸人!$AG$4:$AK$10,4,0)*$F$1</f>
        <v>780</v>
      </c>
      <c r="G6" s="24">
        <v>0.9</v>
      </c>
      <c r="H6" s="24">
        <v>0.1</v>
      </c>
      <c r="I6" s="24">
        <v>0.05</v>
      </c>
      <c r="J6" s="24">
        <v>0</v>
      </c>
      <c r="K6" s="24">
        <v>1</v>
      </c>
      <c r="L6" s="24">
        <v>0</v>
      </c>
      <c r="M6" s="24">
        <v>1</v>
      </c>
      <c r="N6" s="24">
        <v>0</v>
      </c>
      <c r="O6" s="24">
        <v>0</v>
      </c>
      <c r="P6" s="24">
        <v>0</v>
      </c>
      <c r="Q6" t="s">
        <v>357</v>
      </c>
      <c r="R6" t="s">
        <v>362</v>
      </c>
      <c r="S6" t="s">
        <v>369</v>
      </c>
      <c r="T6" t="s">
        <v>368</v>
      </c>
      <c r="U6" t="s">
        <v>370</v>
      </c>
      <c r="V6" t="str">
        <f>IF(VLOOKUP(Q6,B3:D12,3,0)&gt;0,Q6,IF(VLOOKUP(R6,B3:D12,3,0)&gt;0,R6,IF(VLOOKUP(S6,B3:D12,3,0)&gt;0,S6,IF(VLOOKUP(T6,B3:D12,3,0)&gt;0,T6,U6))))</f>
        <v>b1</v>
      </c>
      <c r="W6">
        <f>E6*E6/(VLOOKUP(V6,B3:F12,5,0)*5+E6)*VLOOKUP(C6,裸人!$AG$4:$AM$10,7,0)</f>
        <v>8581.3471502590673</v>
      </c>
      <c r="X6">
        <f>SUMIFS(W3:W12,V3:V12,B6,D3:D12,"&gt;0")</f>
        <v>0</v>
      </c>
      <c r="Y6" t="str">
        <f t="shared" si="0"/>
        <v>*</v>
      </c>
      <c r="Z6">
        <f>IF(D6=0,0,W6*MIN(Y3:Y12))</f>
        <v>61068.565049106626</v>
      </c>
      <c r="AB6" t="s">
        <v>375</v>
      </c>
      <c r="AC6">
        <f>SUM(AH80:AH84)</f>
        <v>70901.128729999997</v>
      </c>
      <c r="AD6">
        <v>1</v>
      </c>
      <c r="AF6" t="s">
        <v>355</v>
      </c>
      <c r="AG6" t="s">
        <v>347</v>
      </c>
      <c r="AH6">
        <f>(VLOOKUP(AG6,裸人!$AG$4:$AK$10,2,0)*$AH$1+AD6)*VLOOKUP(AG6,裸人!$AG$4:$AM$10,6,0)</f>
        <v>52201</v>
      </c>
      <c r="AI6">
        <f t="shared" si="4"/>
        <v>4550</v>
      </c>
      <c r="AJ6">
        <f t="shared" si="5"/>
        <v>780</v>
      </c>
      <c r="AK6" s="24">
        <v>0.9</v>
      </c>
      <c r="AL6" s="24">
        <v>0.1</v>
      </c>
      <c r="AM6" s="24">
        <v>0.05</v>
      </c>
      <c r="AN6" s="24">
        <v>0</v>
      </c>
      <c r="AO6" s="24">
        <v>1</v>
      </c>
      <c r="AP6" s="24">
        <v>0</v>
      </c>
      <c r="AQ6" s="24">
        <v>1</v>
      </c>
      <c r="AR6" s="24">
        <v>0</v>
      </c>
      <c r="AS6" s="24">
        <v>0</v>
      </c>
      <c r="AT6" s="24">
        <v>0</v>
      </c>
      <c r="AU6" t="s">
        <v>357</v>
      </c>
      <c r="AV6" t="s">
        <v>362</v>
      </c>
      <c r="AW6" t="s">
        <v>369</v>
      </c>
      <c r="AX6" t="s">
        <v>368</v>
      </c>
      <c r="AY6" t="s">
        <v>370</v>
      </c>
      <c r="AZ6" t="str">
        <f>IF(VLOOKUP(AU6,AF3:AH12,3,0)&gt;0,AU6,IF(VLOOKUP(AV6,AF3:AH12,3,0)&gt;0,AV6,IF(VLOOKUP(AW6,AF3:AH12,3,0)&gt;0,AW6,IF(VLOOKUP(AX6,AF3:AH12,3,0)&gt;0,AX6,AY6))))</f>
        <v>b1</v>
      </c>
      <c r="BA6">
        <f>AI6*AI6/(VLOOKUP(AZ6,AF3:AJ12,5,0)*5+AI6)*VLOOKUP(AG6,裸人!$AG$4:$AM$10,7,0)</f>
        <v>8581.3471502590673</v>
      </c>
      <c r="BB6">
        <f>SUMIFS(BA3:BA12,AZ3:AZ12,AF6,AH3:AH12,"&gt;0")</f>
        <v>0</v>
      </c>
      <c r="BC6" t="str">
        <f t="shared" si="1"/>
        <v>*</v>
      </c>
      <c r="BD6">
        <f>IF(AH6=0,0,BA6*MIN(BC3:BC12))</f>
        <v>61069.562901476711</v>
      </c>
      <c r="BF6" t="s">
        <v>375</v>
      </c>
      <c r="BG6">
        <f>SUM(BL80:BL84)</f>
        <v>71063.363719999994</v>
      </c>
      <c r="BH6">
        <v>1</v>
      </c>
      <c r="BJ6" t="s">
        <v>355</v>
      </c>
      <c r="BK6" t="s">
        <v>347</v>
      </c>
      <c r="BL6">
        <f t="shared" si="6"/>
        <v>52200</v>
      </c>
      <c r="BM6">
        <f t="shared" si="7"/>
        <v>4551</v>
      </c>
      <c r="BN6">
        <f t="shared" si="8"/>
        <v>780</v>
      </c>
      <c r="BO6" s="24">
        <v>0.9</v>
      </c>
      <c r="BP6" s="24">
        <v>0.1</v>
      </c>
      <c r="BQ6" s="24">
        <v>0.05</v>
      </c>
      <c r="BR6" s="24">
        <v>0</v>
      </c>
      <c r="BS6" s="24">
        <v>1</v>
      </c>
      <c r="BT6" s="24">
        <v>0</v>
      </c>
      <c r="BU6" s="24">
        <v>1</v>
      </c>
      <c r="BV6" s="24">
        <v>0</v>
      </c>
      <c r="BW6" s="24">
        <v>0</v>
      </c>
      <c r="BX6" s="24">
        <v>0</v>
      </c>
      <c r="BY6" t="s">
        <v>357</v>
      </c>
      <c r="BZ6" t="s">
        <v>362</v>
      </c>
      <c r="CA6" t="s">
        <v>369</v>
      </c>
      <c r="CB6" t="s">
        <v>368</v>
      </c>
      <c r="CC6" t="s">
        <v>370</v>
      </c>
      <c r="CD6" t="str">
        <f>IF(VLOOKUP(BY6,BJ3:BL12,3,0)&gt;0,BY6,IF(VLOOKUP(BZ6,BJ3:BL12,3,0)&gt;0,BZ6,IF(VLOOKUP(CA6,BJ3:BL12,3,0)&gt;0,CA6,IF(VLOOKUP(CB6,BJ3:BL12,3,0)&gt;0,CB6,CC6))))</f>
        <v>b1</v>
      </c>
      <c r="CE6">
        <f>BM6*BM6/(VLOOKUP(CD6,BJ3:BN12,5,0)*5+BM6)*VLOOKUP(BK6,裸人!$AG$4:$AM$10,7,0)</f>
        <v>8584.2300279763749</v>
      </c>
      <c r="CF6">
        <f>SUMIFS(CE3:CE12,CD3:CD12,BJ6,BL3:BL12,"&gt;0")</f>
        <v>0</v>
      </c>
      <c r="CG6" t="str">
        <f t="shared" si="2"/>
        <v>*</v>
      </c>
      <c r="CH6">
        <f>IF(BL6=0,0,CE6*MIN(CG3:CG12))</f>
        <v>61089.080849519465</v>
      </c>
      <c r="CJ6" t="s">
        <v>375</v>
      </c>
      <c r="CK6">
        <f>SUM(CO82:CO84)</f>
        <v>71168.003530000002</v>
      </c>
      <c r="CL6">
        <v>1</v>
      </c>
      <c r="CM6" t="s">
        <v>355</v>
      </c>
      <c r="CN6" t="s">
        <v>347</v>
      </c>
      <c r="CO6">
        <f t="shared" si="9"/>
        <v>52200</v>
      </c>
      <c r="CP6">
        <f t="shared" si="10"/>
        <v>4550</v>
      </c>
      <c r="CQ6">
        <f t="shared" si="11"/>
        <v>781</v>
      </c>
      <c r="CR6" s="24">
        <v>0.9</v>
      </c>
      <c r="CS6" s="24">
        <v>0.1</v>
      </c>
      <c r="CT6" s="24">
        <v>0.05</v>
      </c>
      <c r="CU6" s="24">
        <v>0</v>
      </c>
      <c r="CV6" s="24">
        <v>1</v>
      </c>
      <c r="CW6" s="24">
        <v>0</v>
      </c>
      <c r="CX6" s="24">
        <v>1</v>
      </c>
      <c r="CY6" s="24">
        <v>0</v>
      </c>
      <c r="CZ6" s="24">
        <v>0</v>
      </c>
      <c r="DA6" s="24">
        <v>0</v>
      </c>
      <c r="DB6" t="s">
        <v>357</v>
      </c>
      <c r="DC6" t="s">
        <v>362</v>
      </c>
      <c r="DD6" t="s">
        <v>369</v>
      </c>
      <c r="DE6" t="s">
        <v>368</v>
      </c>
      <c r="DF6" t="s">
        <v>370</v>
      </c>
      <c r="DG6" t="str">
        <f>IF(VLOOKUP(DB6,CM3:CO12,3,0)&gt;0,DB6,IF(VLOOKUP(DC6,CM3:CO12,3,0)&gt;0,DC6,IF(VLOOKUP(DD6,CM3:CO12,3,0)&gt;0,DD6,IF(VLOOKUP(DE6,CM3:CO12,3,0)&gt;0,DE6,DF6))))</f>
        <v>b1</v>
      </c>
      <c r="DH6">
        <f>CP6*CP6/(VLOOKUP(DG6,CM3:CQ12,5,0)*5+CP6)*VLOOKUP(CN6,裸人!$AG$4:$AM$10,7,0)</f>
        <v>8581.3471502590673</v>
      </c>
      <c r="DI6">
        <f>SUMIFS(DH3:DH12,DG3:DG12,CM6,CO3:CO12,"&gt;0")</f>
        <v>0</v>
      </c>
      <c r="DJ6" t="str">
        <f t="shared" si="3"/>
        <v>*</v>
      </c>
      <c r="DK6">
        <f>IF(CO6=0,0,DH6*MIN(DJ3:DJ12))</f>
        <v>61099.65250157789</v>
      </c>
    </row>
    <row r="7" spans="1:115" x14ac:dyDescent="0.2">
      <c r="B7" t="s">
        <v>356</v>
      </c>
      <c r="C7" t="s">
        <v>340</v>
      </c>
      <c r="D7">
        <f>VLOOKUP(C7,裸人!$AG$4:$AK$10,2,0)*$D$1*VLOOKUP(C7,裸人!$AG$4:$AM$10,6,0)</f>
        <v>45600</v>
      </c>
      <c r="E7">
        <f>VLOOKUP(C7,裸人!$AG$4:$AK$10,3,0)*$E$1</f>
        <v>5000</v>
      </c>
      <c r="F7">
        <f>VLOOKUP(C7,裸人!$AG$4:$AK$10,4,0)*$F$1</f>
        <v>730</v>
      </c>
      <c r="G7" s="24">
        <v>0.9</v>
      </c>
      <c r="H7" s="24">
        <v>0.1</v>
      </c>
      <c r="I7" s="24">
        <v>0.05</v>
      </c>
      <c r="J7" s="24">
        <v>0</v>
      </c>
      <c r="K7" s="24">
        <v>1</v>
      </c>
      <c r="L7" s="24">
        <v>0</v>
      </c>
      <c r="M7" s="24">
        <v>1</v>
      </c>
      <c r="N7" s="24">
        <v>0</v>
      </c>
      <c r="O7" s="24">
        <v>0</v>
      </c>
      <c r="P7" s="24">
        <v>0</v>
      </c>
      <c r="Q7" t="s">
        <v>362</v>
      </c>
      <c r="R7" t="s">
        <v>357</v>
      </c>
      <c r="S7" t="s">
        <v>370</v>
      </c>
      <c r="T7" t="s">
        <v>369</v>
      </c>
      <c r="U7" t="s">
        <v>368</v>
      </c>
      <c r="V7" t="str">
        <f>IF(VLOOKUP(Q7,B3:D12,3,0)&gt;0,Q7,IF(VLOOKUP(R7,B3:D12,3,0)&gt;0,R7,IF(VLOOKUP(S7,B3:D12,3,0)&gt;0,S7,IF(VLOOKUP(T7,B3:D12,3,0)&gt;0,T7,U7))))</f>
        <v>b2</v>
      </c>
      <c r="W7">
        <f>E7*E7/(VLOOKUP(V7,B3:F12,5,0)*5+E7)*VLOOKUP(C7,裸人!$AG$4:$AM$10,7,0)</f>
        <v>9900.9900990099013</v>
      </c>
      <c r="X7">
        <f>SUMIFS(W3:W12,V3:V12,B7,D3:D12,"&gt;0")</f>
        <v>0</v>
      </c>
      <c r="Y7" t="str">
        <f t="shared" si="0"/>
        <v>*</v>
      </c>
      <c r="Z7">
        <f>IF(D7=0,0,W7*MIN(Y3:Y12))</f>
        <v>70459.713064246913</v>
      </c>
      <c r="AC7">
        <f>AC6/AC3</f>
        <v>0.15630760302028218</v>
      </c>
      <c r="AD7">
        <v>1</v>
      </c>
      <c r="AF7" t="s">
        <v>356</v>
      </c>
      <c r="AG7" t="s">
        <v>340</v>
      </c>
      <c r="AH7">
        <f>(VLOOKUP(AG7,裸人!$AG$4:$AK$10,2,0)*$AH$1+AD7)*VLOOKUP(AG7,裸人!$AG$4:$AM$10,6,0)</f>
        <v>45601</v>
      </c>
      <c r="AI7">
        <f t="shared" si="4"/>
        <v>5000</v>
      </c>
      <c r="AJ7">
        <f t="shared" si="5"/>
        <v>730</v>
      </c>
      <c r="AK7" s="24">
        <v>0.9</v>
      </c>
      <c r="AL7" s="24">
        <v>0.1</v>
      </c>
      <c r="AM7" s="24">
        <v>0.05</v>
      </c>
      <c r="AN7" s="24">
        <v>0</v>
      </c>
      <c r="AO7" s="24">
        <v>1</v>
      </c>
      <c r="AP7" s="24">
        <v>0</v>
      </c>
      <c r="AQ7" s="24">
        <v>1</v>
      </c>
      <c r="AR7" s="24">
        <v>0</v>
      </c>
      <c r="AS7" s="24">
        <v>0</v>
      </c>
      <c r="AT7" s="24">
        <v>0</v>
      </c>
      <c r="AU7" t="s">
        <v>362</v>
      </c>
      <c r="AV7" t="s">
        <v>357</v>
      </c>
      <c r="AW7" t="s">
        <v>370</v>
      </c>
      <c r="AX7" t="s">
        <v>369</v>
      </c>
      <c r="AY7" t="s">
        <v>368</v>
      </c>
      <c r="AZ7" t="str">
        <f>IF(VLOOKUP(AU7,AF3:AH12,3,0)&gt;0,AU7,IF(VLOOKUP(AV7,AF3:AH12,3,0)&gt;0,AV7,IF(VLOOKUP(AW7,AF3:AH12,3,0)&gt;0,AW7,IF(VLOOKUP(AX7,AF3:AH12,3,0)&gt;0,AX7,AY7))))</f>
        <v>b2</v>
      </c>
      <c r="BA7">
        <f>AI7*AI7/(VLOOKUP(AZ7,AF3:AJ12,5,0)*5+AI7)*VLOOKUP(AG7,裸人!$AG$4:$AM$10,7,0)</f>
        <v>9900.9900990099013</v>
      </c>
      <c r="BB7">
        <f>SUMIFS(BA3:BA12,AZ3:AZ12,AF7,AH3:AH12,"&gt;0")</f>
        <v>0</v>
      </c>
      <c r="BC7" t="str">
        <f t="shared" si="1"/>
        <v>*</v>
      </c>
      <c r="BD7">
        <f>IF(AH7=0,0,BA7*MIN(BC3:BC12))</f>
        <v>70460.864366747963</v>
      </c>
      <c r="BG7">
        <f>BG6/BG3</f>
        <v>0.15666526393298058</v>
      </c>
      <c r="BH7">
        <v>1</v>
      </c>
      <c r="BJ7" t="s">
        <v>356</v>
      </c>
      <c r="BK7" t="s">
        <v>340</v>
      </c>
      <c r="BL7">
        <f t="shared" si="6"/>
        <v>45600</v>
      </c>
      <c r="BM7">
        <f t="shared" si="7"/>
        <v>5001</v>
      </c>
      <c r="BN7">
        <f t="shared" si="8"/>
        <v>730</v>
      </c>
      <c r="BO7" s="24">
        <v>0.9</v>
      </c>
      <c r="BP7" s="24">
        <v>0.1</v>
      </c>
      <c r="BQ7" s="24">
        <v>0.05</v>
      </c>
      <c r="BR7" s="24">
        <v>0</v>
      </c>
      <c r="BS7" s="24">
        <v>1</v>
      </c>
      <c r="BT7" s="24">
        <v>0</v>
      </c>
      <c r="BU7" s="24">
        <v>1</v>
      </c>
      <c r="BV7" s="24">
        <v>0</v>
      </c>
      <c r="BW7" s="24">
        <v>0</v>
      </c>
      <c r="BX7" s="24">
        <v>0</v>
      </c>
      <c r="BY7" t="s">
        <v>362</v>
      </c>
      <c r="BZ7" t="s">
        <v>357</v>
      </c>
      <c r="CA7" t="s">
        <v>370</v>
      </c>
      <c r="CB7" t="s">
        <v>369</v>
      </c>
      <c r="CC7" t="s">
        <v>368</v>
      </c>
      <c r="CD7" t="str">
        <f>IF(VLOOKUP(BY7,BJ3:BL12,3,0)&gt;0,BY7,IF(VLOOKUP(BZ7,BJ3:BL12,3,0)&gt;0,BZ7,IF(VLOOKUP(CA7,BJ3:BL12,3,0)&gt;0,CA7,IF(VLOOKUP(CB7,BJ3:BL12,3,0)&gt;0,CB7,CC7))))</f>
        <v>b2</v>
      </c>
      <c r="CE7">
        <f>BM7*BM7/(VLOOKUP(CD7,BJ3:BN12,5,0)*5+BM7)*VLOOKUP(BK7,裸人!$AG$4:$AM$10,7,0)</f>
        <v>9903.9702999703004</v>
      </c>
      <c r="CF7">
        <f>SUMIFS(CE3:CE12,CD3:CD12,BJ7,BL3:BL12,"&gt;0")</f>
        <v>0</v>
      </c>
      <c r="CG7" t="str">
        <f t="shared" si="2"/>
        <v>*</v>
      </c>
      <c r="CH7">
        <f>IF(BL7=0,0,CE7*MIN(CG3:CG12))</f>
        <v>70480.921458805809</v>
      </c>
      <c r="CK7">
        <f>CK6/CK3</f>
        <v>0.15689595134479717</v>
      </c>
      <c r="CL7">
        <v>1</v>
      </c>
      <c r="CM7" t="s">
        <v>356</v>
      </c>
      <c r="CN7" t="s">
        <v>340</v>
      </c>
      <c r="CO7">
        <f t="shared" si="9"/>
        <v>45600</v>
      </c>
      <c r="CP7">
        <f t="shared" si="10"/>
        <v>5000</v>
      </c>
      <c r="CQ7">
        <f t="shared" si="11"/>
        <v>731</v>
      </c>
      <c r="CR7" s="24">
        <v>0.9</v>
      </c>
      <c r="CS7" s="24">
        <v>0.1</v>
      </c>
      <c r="CT7" s="24">
        <v>0.05</v>
      </c>
      <c r="CU7" s="24">
        <v>0</v>
      </c>
      <c r="CV7" s="24">
        <v>1</v>
      </c>
      <c r="CW7" s="24">
        <v>0</v>
      </c>
      <c r="CX7" s="24">
        <v>1</v>
      </c>
      <c r="CY7" s="24">
        <v>0</v>
      </c>
      <c r="CZ7" s="24">
        <v>0</v>
      </c>
      <c r="DA7" s="24">
        <v>0</v>
      </c>
      <c r="DB7" t="s">
        <v>362</v>
      </c>
      <c r="DC7" t="s">
        <v>357</v>
      </c>
      <c r="DD7" t="s">
        <v>370</v>
      </c>
      <c r="DE7" t="s">
        <v>369</v>
      </c>
      <c r="DF7" t="s">
        <v>368</v>
      </c>
      <c r="DG7" t="str">
        <f>IF(VLOOKUP(DB7,CM3:CO12,3,0)&gt;0,DB7,IF(VLOOKUP(DC7,CM3:CO12,3,0)&gt;0,DC7,IF(VLOOKUP(DD7,CM3:CO12,3,0)&gt;0,DD7,IF(VLOOKUP(DE7,CM3:CO12,3,0)&gt;0,DE7,DF7))))</f>
        <v>b2</v>
      </c>
      <c r="DH7">
        <f>CP7*CP7/(VLOOKUP(DG7,CM3:CQ12,5,0)*5+CP7)*VLOOKUP(CN7,裸人!$AG$4:$AM$10,7,0)</f>
        <v>9900.9900990099013</v>
      </c>
      <c r="DI7">
        <f>SUMIFS(DH3:DH12,DG3:DG12,CM7,CO3:CO12,"&gt;0")</f>
        <v>0</v>
      </c>
      <c r="DJ7" t="str">
        <f t="shared" si="3"/>
        <v>*</v>
      </c>
      <c r="DK7">
        <f>IF(CO7=0,0,DH7*MIN(DJ3:DJ12))</f>
        <v>70495.581157418288</v>
      </c>
    </row>
    <row r="8" spans="1:115" x14ac:dyDescent="0.2">
      <c r="B8" t="s">
        <v>357</v>
      </c>
      <c r="C8" t="s">
        <v>339</v>
      </c>
      <c r="D8">
        <f>VLOOKUP(C8,裸人!$AG$4:$AK$10,2,0)*$D$1*VLOOKUP(C8,裸人!$AG$4:$AM$10,6,0)</f>
        <v>153000</v>
      </c>
      <c r="E8">
        <f>VLOOKUP(C8,裸人!$AG$4:$AK$10,3,0)*$E$1</f>
        <v>3650</v>
      </c>
      <c r="F8">
        <f>VLOOKUP(C8,裸人!$AG$4:$AK$10,4,0)*$F$1</f>
        <v>1020</v>
      </c>
      <c r="G8" s="24">
        <v>0.9</v>
      </c>
      <c r="H8" s="24">
        <v>0.1</v>
      </c>
      <c r="I8" s="24">
        <v>0.05</v>
      </c>
      <c r="J8" s="24">
        <v>0</v>
      </c>
      <c r="K8" s="24">
        <v>1</v>
      </c>
      <c r="L8" s="24">
        <v>0</v>
      </c>
      <c r="M8" s="24">
        <v>1</v>
      </c>
      <c r="N8" s="24">
        <v>0</v>
      </c>
      <c r="O8" s="24">
        <v>0</v>
      </c>
      <c r="P8" s="24">
        <v>0</v>
      </c>
      <c r="Q8" t="s">
        <v>351</v>
      </c>
      <c r="R8" t="s">
        <v>353</v>
      </c>
      <c r="S8" t="s">
        <v>354</v>
      </c>
      <c r="T8" t="s">
        <v>355</v>
      </c>
      <c r="U8" t="s">
        <v>356</v>
      </c>
      <c r="V8" t="str">
        <f>IF(VLOOKUP(Q8,B3:D12,3,0)&gt;0,Q8,IF(VLOOKUP(R8,B3:D12,3,0)&gt;0,R8,IF(VLOOKUP(S8,B3:D12,3,0)&gt;0,S8,IF(VLOOKUP(T8,B3:D12,3,0)&gt;0,T8,U8))))</f>
        <v>a1</v>
      </c>
      <c r="W8">
        <f>E8*E8/(VLOOKUP(V8,B3:F12,5,0)*5+E8)*VLOOKUP(C8,裸人!$AG$4:$AM$10,7,0)</f>
        <v>2436.1142857142859</v>
      </c>
      <c r="X8">
        <f>SUMIFS(W3:W12,V3:V12,B8,D3:D12,"&gt;0")</f>
        <v>20179.897984196701</v>
      </c>
      <c r="Y8">
        <f t="shared" si="0"/>
        <v>7.5818024511232656</v>
      </c>
      <c r="Z8">
        <f>IF(D8=0,0,W8*MIN(Y3:Y12))</f>
        <v>17336.439269877283</v>
      </c>
      <c r="AC8">
        <f>AC7/AC5-1</f>
        <v>1.4513990879860827E-4</v>
      </c>
      <c r="AF8" t="s">
        <v>357</v>
      </c>
      <c r="AG8" t="s">
        <v>339</v>
      </c>
      <c r="AH8">
        <f>D8</f>
        <v>153000</v>
      </c>
      <c r="AI8">
        <f t="shared" si="4"/>
        <v>3650</v>
      </c>
      <c r="AJ8">
        <f t="shared" si="5"/>
        <v>1020</v>
      </c>
      <c r="AK8" s="24">
        <v>0.9</v>
      </c>
      <c r="AL8" s="24">
        <v>0.1</v>
      </c>
      <c r="AM8" s="24">
        <v>0.05</v>
      </c>
      <c r="AN8" s="24">
        <v>0</v>
      </c>
      <c r="AO8" s="24">
        <v>1</v>
      </c>
      <c r="AP8" s="24">
        <v>0</v>
      </c>
      <c r="AQ8" s="24">
        <v>1</v>
      </c>
      <c r="AR8" s="24">
        <v>0</v>
      </c>
      <c r="AS8" s="24">
        <v>0</v>
      </c>
      <c r="AT8" s="24">
        <v>0</v>
      </c>
      <c r="AU8" t="s">
        <v>351</v>
      </c>
      <c r="AV8" t="s">
        <v>353</v>
      </c>
      <c r="AW8" t="s">
        <v>354</v>
      </c>
      <c r="AX8" t="s">
        <v>355</v>
      </c>
      <c r="AY8" t="s">
        <v>356</v>
      </c>
      <c r="AZ8" t="str">
        <f>IF(VLOOKUP(AU8,AF3:AH12,3,0)&gt;0,AU8,IF(VLOOKUP(AV8,AF3:AH12,3,0)&gt;0,AV8,IF(VLOOKUP(AW8,AF3:AH12,3,0)&gt;0,AW8,IF(VLOOKUP(AX8,AF3:AH12,3,0)&gt;0,AX8,AY8))))</f>
        <v>a1</v>
      </c>
      <c r="BA8">
        <f>AI8*AI8/(VLOOKUP(AZ8,AF3:AJ12,5,0)*5+AI8)*VLOOKUP(AG8,裸人!$AG$4:$AM$10,7,0)</f>
        <v>2436.1142857142859</v>
      </c>
      <c r="BB8">
        <f>SUMIFS(BA3:BA12,AZ3:AZ12,AF8,AH3:AH12,"&gt;0")</f>
        <v>20179.897984196701</v>
      </c>
      <c r="BC8">
        <f t="shared" si="1"/>
        <v>7.5818024511232656</v>
      </c>
      <c r="BD8">
        <f>IF(AH8=0,0,BA8*MIN(BC3:BC12))</f>
        <v>17336.722545028751</v>
      </c>
      <c r="BG8">
        <f>BG7/BG5-1</f>
        <v>2.4336582959958442E-3</v>
      </c>
      <c r="BJ8" t="s">
        <v>357</v>
      </c>
      <c r="BK8" t="s">
        <v>339</v>
      </c>
      <c r="BL8">
        <f>AH8</f>
        <v>153000</v>
      </c>
      <c r="BM8">
        <f t="shared" ref="BM8:BM12" si="12">$E8</f>
        <v>3650</v>
      </c>
      <c r="BN8">
        <f t="shared" si="8"/>
        <v>1020</v>
      </c>
      <c r="BO8" s="24">
        <v>0.9</v>
      </c>
      <c r="BP8" s="24">
        <v>0.1</v>
      </c>
      <c r="BQ8" s="24">
        <v>0.05</v>
      </c>
      <c r="BR8" s="24">
        <v>0</v>
      </c>
      <c r="BS8" s="24">
        <v>1</v>
      </c>
      <c r="BT8" s="24">
        <v>0</v>
      </c>
      <c r="BU8" s="24">
        <v>1</v>
      </c>
      <c r="BV8" s="24">
        <v>0</v>
      </c>
      <c r="BW8" s="24">
        <v>0</v>
      </c>
      <c r="BX8" s="24">
        <v>0</v>
      </c>
      <c r="BY8" t="s">
        <v>351</v>
      </c>
      <c r="BZ8" t="s">
        <v>353</v>
      </c>
      <c r="CA8" t="s">
        <v>354</v>
      </c>
      <c r="CB8" t="s">
        <v>355</v>
      </c>
      <c r="CC8" t="s">
        <v>356</v>
      </c>
      <c r="CD8" t="str">
        <f>IF(VLOOKUP(BY8,BJ3:BL12,3,0)&gt;0,BY8,IF(VLOOKUP(BZ8,BJ3:BL12,3,0)&gt;0,BZ8,IF(VLOOKUP(CA8,BJ3:BL12,3,0)&gt;0,CA8,IF(VLOOKUP(CB8,BJ3:BL12,3,0)&gt;0,CB8,CC8))))</f>
        <v>a1</v>
      </c>
      <c r="CE8">
        <f>BM8*BM8/(VLOOKUP(CD8,BJ3:BN12,5,0)*5+BM8)*VLOOKUP(BK8,裸人!$AG$4:$AM$10,7,0)</f>
        <v>2436.1142857142859</v>
      </c>
      <c r="CF8">
        <f>SUMIFS(CE3:CE12,CD3:CD12,BJ8,BL3:BL12,"&gt;0")</f>
        <v>20186.765148380437</v>
      </c>
      <c r="CG8">
        <f t="shared" si="2"/>
        <v>7.5792232621418805</v>
      </c>
      <c r="CH8">
        <f>IF(BL8=0,0,CE8*MIN(CG3:CG12))</f>
        <v>17336.439269877283</v>
      </c>
      <c r="CK8">
        <f>CK7/CK5-1</f>
        <v>3.909727849289224E-3</v>
      </c>
      <c r="CM8" t="s">
        <v>357</v>
      </c>
      <c r="CN8" t="s">
        <v>339</v>
      </c>
      <c r="CO8">
        <f>BL8</f>
        <v>153000</v>
      </c>
      <c r="CP8">
        <f t="shared" ref="CP8:CP12" si="13">$E8</f>
        <v>3650</v>
      </c>
      <c r="CQ8">
        <f t="shared" ref="CQ8:CQ12" si="14">$F8</f>
        <v>1020</v>
      </c>
      <c r="CR8" s="24">
        <v>0.9</v>
      </c>
      <c r="CS8" s="24">
        <v>0.1</v>
      </c>
      <c r="CT8" s="24">
        <v>0.05</v>
      </c>
      <c r="CU8" s="24">
        <v>0</v>
      </c>
      <c r="CV8" s="24">
        <v>1</v>
      </c>
      <c r="CW8" s="24">
        <v>0</v>
      </c>
      <c r="CX8" s="24">
        <v>1</v>
      </c>
      <c r="CY8" s="24">
        <v>0</v>
      </c>
      <c r="CZ8" s="24">
        <v>0</v>
      </c>
      <c r="DA8" s="24">
        <v>0</v>
      </c>
      <c r="DB8" t="s">
        <v>351</v>
      </c>
      <c r="DC8" t="s">
        <v>353</v>
      </c>
      <c r="DD8" t="s">
        <v>354</v>
      </c>
      <c r="DE8" t="s">
        <v>355</v>
      </c>
      <c r="DF8" t="s">
        <v>356</v>
      </c>
      <c r="DG8" t="str">
        <f>IF(VLOOKUP(DB8,CM3:CO12,3,0)&gt;0,DB8,IF(VLOOKUP(DC8,CM3:CO12,3,0)&gt;0,DC8,IF(VLOOKUP(DD8,CM3:CO12,3,0)&gt;0,DD8,IF(VLOOKUP(DE8,CM3:CO12,3,0)&gt;0,DE8,DF8))))</f>
        <v>a1</v>
      </c>
      <c r="DH8">
        <f>CP8*CP8/(VLOOKUP(DG8,CM3:CQ12,5,0)*5+CP8)*VLOOKUP(CN8,裸人!$AG$4:$AM$10,7,0)</f>
        <v>2434.72301541976</v>
      </c>
      <c r="DI8">
        <f>SUMIFS(DH3:DH12,DG3:DG12,CM8,CO3:CO12,"&gt;0")</f>
        <v>20179.897984196701</v>
      </c>
      <c r="DJ8">
        <f t="shared" si="3"/>
        <v>7.5818024511232656</v>
      </c>
      <c r="DK8">
        <f>IF(CO8=0,0,DH8*MIN(DJ3:DJ12))</f>
        <v>17335.358606865146</v>
      </c>
    </row>
    <row r="9" spans="1:115" x14ac:dyDescent="0.2">
      <c r="B9" t="s">
        <v>358</v>
      </c>
      <c r="C9" t="s">
        <v>339</v>
      </c>
      <c r="D9">
        <f>VLOOKUP(C9,裸人!$AG$4:$AK$10,2,0)*$D$1*VLOOKUP(C9,裸人!$AG$4:$AM$10,6,0)</f>
        <v>153000</v>
      </c>
      <c r="E9">
        <f>VLOOKUP(C9,裸人!$AG$4:$AK$10,3,0)*$E$1</f>
        <v>3650</v>
      </c>
      <c r="F9">
        <f>VLOOKUP(C9,裸人!$AG$4:$AK$10,4,0)*$F$1</f>
        <v>1020</v>
      </c>
      <c r="G9" s="24">
        <v>0.9</v>
      </c>
      <c r="H9" s="24">
        <v>0.1</v>
      </c>
      <c r="I9" s="24">
        <v>0.05</v>
      </c>
      <c r="J9" s="24">
        <v>0</v>
      </c>
      <c r="K9" s="24">
        <v>1</v>
      </c>
      <c r="L9" s="24">
        <v>0</v>
      </c>
      <c r="M9" s="24">
        <v>1</v>
      </c>
      <c r="N9" s="24">
        <v>0</v>
      </c>
      <c r="O9" s="24">
        <v>0</v>
      </c>
      <c r="P9" s="24">
        <v>0</v>
      </c>
      <c r="Q9" t="s">
        <v>353</v>
      </c>
      <c r="R9" t="s">
        <v>351</v>
      </c>
      <c r="S9" t="s">
        <v>355</v>
      </c>
      <c r="T9" t="s">
        <v>356</v>
      </c>
      <c r="U9" t="s">
        <v>354</v>
      </c>
      <c r="V9" t="str">
        <f>IF(VLOOKUP(Q9,B3:D12,3,0)&gt;0,Q9,IF(VLOOKUP(R9,B3:D12,3,0)&gt;0,R9,IF(VLOOKUP(S9,B3:D12,3,0)&gt;0,S9,IF(VLOOKUP(T9,B3:D12,3,0)&gt;0,T9,U9))))</f>
        <v>a2</v>
      </c>
      <c r="W9">
        <f>E9*E9/(VLOOKUP(V9,B3:F12,5,0)*5+E9)*VLOOKUP(C9,裸人!$AG$4:$AM$10,7,0)</f>
        <v>2436.1142857142859</v>
      </c>
      <c r="X9">
        <f>SUMIFS(W3:W12,V3:V12,B9,D3:D12,"&gt;0")</f>
        <v>12337.104384724187</v>
      </c>
      <c r="Y9">
        <f t="shared" si="0"/>
        <v>12.40161347661488</v>
      </c>
      <c r="Z9">
        <f>IF(D9=0,0,W9*MIN(Y3:Y12))</f>
        <v>17336.439269877283</v>
      </c>
      <c r="AF9" t="s">
        <v>358</v>
      </c>
      <c r="AG9" t="s">
        <v>339</v>
      </c>
      <c r="AH9">
        <f>D9</f>
        <v>153000</v>
      </c>
      <c r="AI9">
        <f t="shared" si="4"/>
        <v>3650</v>
      </c>
      <c r="AJ9">
        <f t="shared" si="5"/>
        <v>1020</v>
      </c>
      <c r="AK9" s="24">
        <v>0.9</v>
      </c>
      <c r="AL9" s="24">
        <v>0.1</v>
      </c>
      <c r="AM9" s="24">
        <v>0.05</v>
      </c>
      <c r="AN9" s="24">
        <v>0</v>
      </c>
      <c r="AO9" s="24">
        <v>1</v>
      </c>
      <c r="AP9" s="24">
        <v>0</v>
      </c>
      <c r="AQ9" s="24">
        <v>1</v>
      </c>
      <c r="AR9" s="24">
        <v>0</v>
      </c>
      <c r="AS9" s="24">
        <v>0</v>
      </c>
      <c r="AT9" s="24">
        <v>0</v>
      </c>
      <c r="AU9" t="s">
        <v>353</v>
      </c>
      <c r="AV9" t="s">
        <v>351</v>
      </c>
      <c r="AW9" t="s">
        <v>355</v>
      </c>
      <c r="AX9" t="s">
        <v>356</v>
      </c>
      <c r="AY9" t="s">
        <v>354</v>
      </c>
      <c r="AZ9" t="str">
        <f>IF(VLOOKUP(AU9,AF3:AH12,3,0)&gt;0,AU9,IF(VLOOKUP(AV9,AF3:AH12,3,0)&gt;0,AV9,IF(VLOOKUP(AW9,AF3:AH12,3,0)&gt;0,AW9,IF(VLOOKUP(AX9,AF3:AH12,3,0)&gt;0,AX9,AY9))))</f>
        <v>a2</v>
      </c>
      <c r="BA9">
        <f>AI9*AI9/(VLOOKUP(AZ9,AF3:AJ12,5,0)*5+AI9)*VLOOKUP(AG9,裸人!$AG$4:$AM$10,7,0)</f>
        <v>2436.1142857142859</v>
      </c>
      <c r="BB9">
        <f>SUMIFS(BA3:BA12,AZ3:AZ12,AF9,AH3:AH12,"&gt;0")</f>
        <v>12337.104384724187</v>
      </c>
      <c r="BC9">
        <f t="shared" si="1"/>
        <v>12.40161347661488</v>
      </c>
      <c r="BD9">
        <f>IF(AH9=0,0,BA9*MIN(BC3:BC12))</f>
        <v>17336.722545028751</v>
      </c>
      <c r="BF9" t="s">
        <v>376</v>
      </c>
      <c r="BG9">
        <f>BG8/AC8</f>
        <v>16.767671387838025</v>
      </c>
      <c r="BJ9" t="s">
        <v>358</v>
      </c>
      <c r="BK9" t="s">
        <v>339</v>
      </c>
      <c r="BL9">
        <f>AH9</f>
        <v>153000</v>
      </c>
      <c r="BM9">
        <f t="shared" si="12"/>
        <v>3650</v>
      </c>
      <c r="BN9">
        <f t="shared" si="8"/>
        <v>1020</v>
      </c>
      <c r="BO9" s="24">
        <v>0.9</v>
      </c>
      <c r="BP9" s="24">
        <v>0.1</v>
      </c>
      <c r="BQ9" s="24">
        <v>0.05</v>
      </c>
      <c r="BR9" s="24">
        <v>0</v>
      </c>
      <c r="BS9" s="24">
        <v>1</v>
      </c>
      <c r="BT9" s="24">
        <v>0</v>
      </c>
      <c r="BU9" s="24">
        <v>1</v>
      </c>
      <c r="BV9" s="24">
        <v>0</v>
      </c>
      <c r="BW9" s="24">
        <v>0</v>
      </c>
      <c r="BX9" s="24">
        <v>0</v>
      </c>
      <c r="BY9" t="s">
        <v>353</v>
      </c>
      <c r="BZ9" t="s">
        <v>351</v>
      </c>
      <c r="CA9" t="s">
        <v>355</v>
      </c>
      <c r="CB9" t="s">
        <v>356</v>
      </c>
      <c r="CC9" t="s">
        <v>354</v>
      </c>
      <c r="CD9" t="str">
        <f>IF(VLOOKUP(BY9,BJ3:BL12,3,0)&gt;0,BY9,IF(VLOOKUP(BZ9,BJ3:BL12,3,0)&gt;0,BZ9,IF(VLOOKUP(CA9,BJ3:BL12,3,0)&gt;0,CA9,IF(VLOOKUP(CB9,BJ3:BL12,3,0)&gt;0,CB9,CC9))))</f>
        <v>a2</v>
      </c>
      <c r="CE9">
        <f>BM9*BM9/(VLOOKUP(CD9,BJ3:BN12,5,0)*5+BM9)*VLOOKUP(BK9,裸人!$AG$4:$AM$10,7,0)</f>
        <v>2436.1142857142859</v>
      </c>
      <c r="CF9">
        <f>SUMIFS(CE3:CE12,CD3:CD12,BJ9,BL3:BL12,"&gt;0")</f>
        <v>12341.141091879796</v>
      </c>
      <c r="CG9">
        <f t="shared" si="2"/>
        <v>12.397556989334698</v>
      </c>
      <c r="CH9">
        <f>IF(BL9=0,0,CE9*MIN(CG3:CG12))</f>
        <v>17336.439269877283</v>
      </c>
      <c r="CJ9" t="s">
        <v>380</v>
      </c>
      <c r="CK9">
        <f>CK8/AC8</f>
        <v>26.937648518949008</v>
      </c>
      <c r="CM9" t="s">
        <v>358</v>
      </c>
      <c r="CN9" t="s">
        <v>339</v>
      </c>
      <c r="CO9">
        <f>BL9</f>
        <v>153000</v>
      </c>
      <c r="CP9">
        <f t="shared" si="13"/>
        <v>3650</v>
      </c>
      <c r="CQ9">
        <f t="shared" si="14"/>
        <v>1020</v>
      </c>
      <c r="CR9" s="24">
        <v>0.9</v>
      </c>
      <c r="CS9" s="24">
        <v>0.1</v>
      </c>
      <c r="CT9" s="24">
        <v>0.05</v>
      </c>
      <c r="CU9" s="24">
        <v>0</v>
      </c>
      <c r="CV9" s="24">
        <v>1</v>
      </c>
      <c r="CW9" s="24">
        <v>0</v>
      </c>
      <c r="CX9" s="24">
        <v>1</v>
      </c>
      <c r="CY9" s="24">
        <v>0</v>
      </c>
      <c r="CZ9" s="24">
        <v>0</v>
      </c>
      <c r="DA9" s="24">
        <v>0</v>
      </c>
      <c r="DB9" t="s">
        <v>353</v>
      </c>
      <c r="DC9" t="s">
        <v>351</v>
      </c>
      <c r="DD9" t="s">
        <v>355</v>
      </c>
      <c r="DE9" t="s">
        <v>356</v>
      </c>
      <c r="DF9" t="s">
        <v>354</v>
      </c>
      <c r="DG9" t="str">
        <f>IF(VLOOKUP(DB9,CM3:CO12,3,0)&gt;0,DB9,IF(VLOOKUP(DC9,CM3:CO12,3,0)&gt;0,DC9,IF(VLOOKUP(DD9,CM3:CO12,3,0)&gt;0,DD9,IF(VLOOKUP(DE9,CM3:CO12,3,0)&gt;0,DE9,DF9))))</f>
        <v>a2</v>
      </c>
      <c r="DH9">
        <f>CP9*CP9/(VLOOKUP(DG9,CM3:CQ12,5,0)*5+CP9)*VLOOKUP(CN9,裸人!$AG$4:$AM$10,7,0)</f>
        <v>2434.72301541976</v>
      </c>
      <c r="DI9">
        <f>SUMIFS(DH3:DH12,DG3:DG12,CM9,CO3:CO12,"&gt;0")</f>
        <v>12337.104384724187</v>
      </c>
      <c r="DJ9">
        <f t="shared" si="3"/>
        <v>12.40161347661488</v>
      </c>
      <c r="DK9">
        <f>IF(CO9=0,0,DH9*MIN(DJ3:DJ12))</f>
        <v>17335.358606865146</v>
      </c>
    </row>
    <row r="10" spans="1:115" x14ac:dyDescent="0.2">
      <c r="B10" t="s">
        <v>359</v>
      </c>
      <c r="C10" t="s">
        <v>509</v>
      </c>
      <c r="D10">
        <f>VLOOKUP(C10,裸人!$AG$4:$AK$10,2,0)*$D$1*VLOOKUP(C10,裸人!$AG$4:$AM$10,6,0)</f>
        <v>49800</v>
      </c>
      <c r="E10">
        <f>VLOOKUP(C10,裸人!$AG$4:$AK$10,3,0)*$E$1</f>
        <v>4750</v>
      </c>
      <c r="F10">
        <f>VLOOKUP(C10,裸人!$AG$4:$AK$10,4,0)*$F$1</f>
        <v>740</v>
      </c>
      <c r="G10" s="24">
        <v>0.9</v>
      </c>
      <c r="H10" s="24">
        <v>0.1</v>
      </c>
      <c r="I10" s="24">
        <v>0.05</v>
      </c>
      <c r="J10" s="24">
        <v>0</v>
      </c>
      <c r="K10" s="24">
        <v>1</v>
      </c>
      <c r="L10" s="24">
        <v>0</v>
      </c>
      <c r="M10" s="24">
        <v>1</v>
      </c>
      <c r="N10" s="24">
        <v>0</v>
      </c>
      <c r="O10" s="24">
        <v>0</v>
      </c>
      <c r="P10" s="24">
        <v>0</v>
      </c>
      <c r="Q10" t="s">
        <v>351</v>
      </c>
      <c r="R10" t="s">
        <v>353</v>
      </c>
      <c r="S10" t="s">
        <v>354</v>
      </c>
      <c r="T10" t="s">
        <v>355</v>
      </c>
      <c r="U10" t="s">
        <v>356</v>
      </c>
      <c r="V10" t="str">
        <f>IF(VLOOKUP(Q10,B3:D12,3,0)&gt;0,Q10,IF(VLOOKUP(R10,B3:D12,3,0)&gt;0,R10,IF(VLOOKUP(S10,B3:D12,3,0)&gt;0,S10,IF(VLOOKUP(T10,B3:D12,3,0)&gt;0,T10,U10))))</f>
        <v>a1</v>
      </c>
      <c r="W10">
        <f>E10*E10/(VLOOKUP(V10,B3:F12,5,0)*5+E10)*VLOOKUP(C10,裸人!$AG$4:$AM$10,7,0)</f>
        <v>9162.4365482233497</v>
      </c>
      <c r="X10">
        <f>SUMIFS(W3:W12,V3:V12,B10,D3:D12,"&gt;0")</f>
        <v>0</v>
      </c>
      <c r="Y10" t="str">
        <f t="shared" si="0"/>
        <v>*</v>
      </c>
      <c r="Z10">
        <f>IF(D10=0,0,W10*MIN(Y3:Y12))</f>
        <v>65203.847665875801</v>
      </c>
      <c r="AC10" t="s">
        <v>375</v>
      </c>
      <c r="AD10" t="s">
        <v>941</v>
      </c>
      <c r="AF10" t="s">
        <v>359</v>
      </c>
      <c r="AG10" t="s">
        <v>509</v>
      </c>
      <c r="AH10">
        <f>D10</f>
        <v>49800</v>
      </c>
      <c r="AI10">
        <f t="shared" si="4"/>
        <v>4750</v>
      </c>
      <c r="AJ10">
        <f t="shared" si="5"/>
        <v>740</v>
      </c>
      <c r="AK10" s="24">
        <v>0.9</v>
      </c>
      <c r="AL10" s="24">
        <v>0.1</v>
      </c>
      <c r="AM10" s="24">
        <v>0.05</v>
      </c>
      <c r="AN10" s="24">
        <v>0</v>
      </c>
      <c r="AO10" s="24">
        <v>1</v>
      </c>
      <c r="AP10" s="24">
        <v>0</v>
      </c>
      <c r="AQ10" s="24">
        <v>1</v>
      </c>
      <c r="AR10" s="24">
        <v>0</v>
      </c>
      <c r="AS10" s="24">
        <v>0</v>
      </c>
      <c r="AT10" s="24">
        <v>0</v>
      </c>
      <c r="AU10" t="s">
        <v>351</v>
      </c>
      <c r="AV10" t="s">
        <v>353</v>
      </c>
      <c r="AW10" t="s">
        <v>354</v>
      </c>
      <c r="AX10" t="s">
        <v>355</v>
      </c>
      <c r="AY10" t="s">
        <v>356</v>
      </c>
      <c r="AZ10" t="str">
        <f>IF(VLOOKUP(AU10,AF3:AH12,3,0)&gt;0,AU10,IF(VLOOKUP(AV10,AF3:AH12,3,0)&gt;0,AV10,IF(VLOOKUP(AW10,AF3:AH12,3,0)&gt;0,AW10,IF(VLOOKUP(AX10,AF3:AH12,3,0)&gt;0,AX10,AY10))))</f>
        <v>a1</v>
      </c>
      <c r="BA10">
        <f>AI10*AI10/(VLOOKUP(AZ10,AF3:AJ12,5,0)*5+AI10)*VLOOKUP(AG10,裸人!$AG$4:$AM$10,7,0)</f>
        <v>9162.4365482233497</v>
      </c>
      <c r="BB10">
        <f>SUMIFS(BA3:BA12,AZ3:AZ12,AF10,AH3:AH12,"&gt;0")</f>
        <v>0</v>
      </c>
      <c r="BC10" t="str">
        <f t="shared" si="1"/>
        <v>*</v>
      </c>
      <c r="BD10">
        <f>IF(AH10=0,0,BA10*MIN(BC3:BC12))</f>
        <v>65204.913088223286</v>
      </c>
      <c r="BJ10" t="s">
        <v>359</v>
      </c>
      <c r="BK10" t="s">
        <v>509</v>
      </c>
      <c r="BL10">
        <f>AH10</f>
        <v>49800</v>
      </c>
      <c r="BM10">
        <f t="shared" si="12"/>
        <v>4750</v>
      </c>
      <c r="BN10">
        <f t="shared" si="8"/>
        <v>740</v>
      </c>
      <c r="BO10" s="24">
        <v>0.9</v>
      </c>
      <c r="BP10" s="24">
        <v>0.1</v>
      </c>
      <c r="BQ10" s="24">
        <v>0.05</v>
      </c>
      <c r="BR10" s="24">
        <v>0</v>
      </c>
      <c r="BS10" s="24">
        <v>1</v>
      </c>
      <c r="BT10" s="24">
        <v>0</v>
      </c>
      <c r="BU10" s="24">
        <v>1</v>
      </c>
      <c r="BV10" s="24">
        <v>0</v>
      </c>
      <c r="BW10" s="24">
        <v>0</v>
      </c>
      <c r="BX10" s="24">
        <v>0</v>
      </c>
      <c r="BY10" t="s">
        <v>351</v>
      </c>
      <c r="BZ10" t="s">
        <v>353</v>
      </c>
      <c r="CA10" t="s">
        <v>354</v>
      </c>
      <c r="CB10" t="s">
        <v>355</v>
      </c>
      <c r="CC10" t="s">
        <v>356</v>
      </c>
      <c r="CD10" t="str">
        <f>IF(VLOOKUP(BY10,BJ3:BL12,3,0)&gt;0,BY10,IF(VLOOKUP(BZ10,BJ3:BL12,3,0)&gt;0,BZ10,IF(VLOOKUP(CA10,BJ3:BL12,3,0)&gt;0,CA10,IF(VLOOKUP(CB10,BJ3:BL12,3,0)&gt;0,CB10,CC10))))</f>
        <v>a1</v>
      </c>
      <c r="CE10">
        <f>BM10*BM10/(VLOOKUP(CD10,BJ3:BN12,5,0)*5+BM10)*VLOOKUP(BK10,裸人!$AG$4:$AM$10,7,0)</f>
        <v>9162.4365482233497</v>
      </c>
      <c r="CF10">
        <f>SUMIFS(CE3:CE12,CD3:CD12,BJ10,BL3:BL12,"&gt;0")</f>
        <v>0</v>
      </c>
      <c r="CG10" t="str">
        <f t="shared" si="2"/>
        <v>*</v>
      </c>
      <c r="CH10">
        <f>IF(BL10=0,0,CE10*MIN(CG3:CG12))</f>
        <v>65203.847665875801</v>
      </c>
      <c r="CM10" t="s">
        <v>359</v>
      </c>
      <c r="CN10" t="s">
        <v>509</v>
      </c>
      <c r="CO10">
        <f>BL10</f>
        <v>49800</v>
      </c>
      <c r="CP10">
        <f t="shared" si="13"/>
        <v>4750</v>
      </c>
      <c r="CQ10">
        <f t="shared" si="14"/>
        <v>740</v>
      </c>
      <c r="CR10" s="24">
        <v>0.9</v>
      </c>
      <c r="CS10" s="24">
        <v>0.1</v>
      </c>
      <c r="CT10" s="24">
        <v>0.05</v>
      </c>
      <c r="CU10" s="24">
        <v>0</v>
      </c>
      <c r="CV10" s="24">
        <v>1</v>
      </c>
      <c r="CW10" s="24">
        <v>0</v>
      </c>
      <c r="CX10" s="24">
        <v>1</v>
      </c>
      <c r="CY10" s="24">
        <v>0</v>
      </c>
      <c r="CZ10" s="24">
        <v>0</v>
      </c>
      <c r="DA10" s="24">
        <v>0</v>
      </c>
      <c r="DB10" t="s">
        <v>351</v>
      </c>
      <c r="DC10" t="s">
        <v>353</v>
      </c>
      <c r="DD10" t="s">
        <v>354</v>
      </c>
      <c r="DE10" t="s">
        <v>355</v>
      </c>
      <c r="DF10" t="s">
        <v>356</v>
      </c>
      <c r="DG10" t="str">
        <f>IF(VLOOKUP(DB10,CM3:CO12,3,0)&gt;0,DB10,IF(VLOOKUP(DC10,CM3:CO12,3,0)&gt;0,DC10,IF(VLOOKUP(DD10,CM3:CO12,3,0)&gt;0,DD10,IF(VLOOKUP(DE10,CM3:CO12,3,0)&gt;0,DE10,DF10))))</f>
        <v>a1</v>
      </c>
      <c r="DH10">
        <f>CP10*CP10/(VLOOKUP(DG10,CM3:CQ12,5,0)*5+CP10)*VLOOKUP(CN10,裸人!$AG$4:$AM$10,7,0)</f>
        <v>9157.787924911212</v>
      </c>
      <c r="DI10">
        <f>SUMIFS(DH3:DH12,DG3:DG12,CM10,CO3:CO12,"&gt;0")</f>
        <v>0</v>
      </c>
      <c r="DJ10" t="str">
        <f t="shared" si="3"/>
        <v>*</v>
      </c>
      <c r="DK10">
        <f>IF(CO10=0,0,DH10*MIN(DJ3:DJ12))</f>
        <v>65203.941770183359</v>
      </c>
    </row>
    <row r="11" spans="1:115" x14ac:dyDescent="0.2">
      <c r="B11" t="s">
        <v>360</v>
      </c>
      <c r="C11" t="s">
        <v>340</v>
      </c>
      <c r="D11">
        <f>VLOOKUP(C11,裸人!$AG$4:$AK$10,2,0)*$D$1*VLOOKUP(C11,裸人!$AG$4:$AM$10,6,0)</f>
        <v>45600</v>
      </c>
      <c r="E11">
        <f>VLOOKUP(C11,裸人!$AG$4:$AK$10,3,0)*$E$1</f>
        <v>5000</v>
      </c>
      <c r="F11">
        <f>VLOOKUP(C11,裸人!$AG$4:$AK$10,4,0)*$F$1</f>
        <v>730</v>
      </c>
      <c r="G11" s="24">
        <v>0.9</v>
      </c>
      <c r="H11" s="24">
        <v>0.1</v>
      </c>
      <c r="I11" s="24">
        <v>0.05</v>
      </c>
      <c r="J11" s="24">
        <v>0</v>
      </c>
      <c r="K11" s="24">
        <v>1</v>
      </c>
      <c r="L11" s="24">
        <v>0</v>
      </c>
      <c r="M11" s="24">
        <v>1</v>
      </c>
      <c r="N11" s="24">
        <v>0</v>
      </c>
      <c r="O11" s="24">
        <v>0</v>
      </c>
      <c r="P11" s="24">
        <v>0</v>
      </c>
      <c r="Q11" t="s">
        <v>351</v>
      </c>
      <c r="R11" t="s">
        <v>353</v>
      </c>
      <c r="S11" t="s">
        <v>355</v>
      </c>
      <c r="T11" t="s">
        <v>373</v>
      </c>
      <c r="U11" t="s">
        <v>356</v>
      </c>
      <c r="V11" t="str">
        <f>IF(VLOOKUP(Q11,B3:D12,3,0)&gt;0,Q11,IF(VLOOKUP(R11,B3:D12,3,0)&gt;0,R11,IF(VLOOKUP(S11,B3:D12,3,0)&gt;0,S11,IF(VLOOKUP(T11,B3:D12,3,0)&gt;0,T11,U11))))</f>
        <v>a1</v>
      </c>
      <c r="W11">
        <f>E11*E11/(VLOOKUP(V11,B3:F12,5,0)*5+E11)*VLOOKUP(C11,裸人!$AG$4:$AM$10,7,0)</f>
        <v>9900.9900990099013</v>
      </c>
      <c r="X11">
        <f>SUMIFS(W3:W12,V3:V12,B11,D3:D12,"&gt;0")</f>
        <v>0</v>
      </c>
      <c r="Y11" t="str">
        <f t="shared" si="0"/>
        <v>*</v>
      </c>
      <c r="Z11">
        <f>IF(D11=0,0,W11*MIN(Y3:Y12))</f>
        <v>70459.713064246913</v>
      </c>
      <c r="AB11" t="s">
        <v>940</v>
      </c>
      <c r="AC11">
        <v>216765.16503999999</v>
      </c>
      <c r="AD11">
        <v>29.30616223870884</v>
      </c>
      <c r="AF11" t="s">
        <v>360</v>
      </c>
      <c r="AG11" t="s">
        <v>340</v>
      </c>
      <c r="AH11">
        <f>D11</f>
        <v>45600</v>
      </c>
      <c r="AI11">
        <f t="shared" si="4"/>
        <v>5000</v>
      </c>
      <c r="AJ11">
        <f t="shared" si="5"/>
        <v>730</v>
      </c>
      <c r="AK11" s="24">
        <v>0.9</v>
      </c>
      <c r="AL11" s="24">
        <v>0.1</v>
      </c>
      <c r="AM11" s="24">
        <v>0.05</v>
      </c>
      <c r="AN11" s="24">
        <v>0</v>
      </c>
      <c r="AO11" s="24">
        <v>1</v>
      </c>
      <c r="AP11" s="24">
        <v>0</v>
      </c>
      <c r="AQ11" s="24">
        <v>1</v>
      </c>
      <c r="AR11" s="24">
        <v>0</v>
      </c>
      <c r="AS11" s="24">
        <v>0</v>
      </c>
      <c r="AT11" s="24">
        <v>0</v>
      </c>
      <c r="AU11" t="s">
        <v>351</v>
      </c>
      <c r="AV11" t="s">
        <v>353</v>
      </c>
      <c r="AW11" t="s">
        <v>355</v>
      </c>
      <c r="AX11" t="s">
        <v>373</v>
      </c>
      <c r="AY11" t="s">
        <v>356</v>
      </c>
      <c r="AZ11" t="str">
        <f>IF(VLOOKUP(AU11,AF3:AH12,3,0)&gt;0,AU11,IF(VLOOKUP(AV11,AF3:AH12,3,0)&gt;0,AV11,IF(VLOOKUP(AW11,AF3:AH12,3,0)&gt;0,AW11,IF(VLOOKUP(AX11,AF3:AH12,3,0)&gt;0,AX11,AY11))))</f>
        <v>a1</v>
      </c>
      <c r="BA11">
        <f>AI11*AI11/(VLOOKUP(AZ11,AF3:AJ12,5,0)*5+AI11)*VLOOKUP(AG11,裸人!$AG$4:$AM$10,7,0)</f>
        <v>9900.9900990099013</v>
      </c>
      <c r="BB11">
        <f>SUMIFS(BA3:BA12,AZ3:AZ12,AF11,AH3:AH12,"&gt;0")</f>
        <v>0</v>
      </c>
      <c r="BC11" t="str">
        <f t="shared" si="1"/>
        <v>*</v>
      </c>
      <c r="BD11">
        <f>IF(AH11=0,0,BA11*MIN(BC3:BC12))</f>
        <v>70460.864366747963</v>
      </c>
      <c r="BJ11" t="s">
        <v>360</v>
      </c>
      <c r="BK11" t="s">
        <v>340</v>
      </c>
      <c r="BL11">
        <f>AH11</f>
        <v>45600</v>
      </c>
      <c r="BM11">
        <f t="shared" si="12"/>
        <v>5000</v>
      </c>
      <c r="BN11">
        <f t="shared" si="8"/>
        <v>730</v>
      </c>
      <c r="BO11" s="24">
        <v>0.9</v>
      </c>
      <c r="BP11" s="24">
        <v>0.1</v>
      </c>
      <c r="BQ11" s="24">
        <v>0.05</v>
      </c>
      <c r="BR11" s="24">
        <v>0</v>
      </c>
      <c r="BS11" s="24">
        <v>1</v>
      </c>
      <c r="BT11" s="24">
        <v>0</v>
      </c>
      <c r="BU11" s="24">
        <v>1</v>
      </c>
      <c r="BV11" s="24">
        <v>0</v>
      </c>
      <c r="BW11" s="24">
        <v>0</v>
      </c>
      <c r="BX11" s="24">
        <v>0</v>
      </c>
      <c r="BY11" t="s">
        <v>351</v>
      </c>
      <c r="BZ11" t="s">
        <v>353</v>
      </c>
      <c r="CA11" t="s">
        <v>355</v>
      </c>
      <c r="CB11" t="s">
        <v>373</v>
      </c>
      <c r="CC11" t="s">
        <v>356</v>
      </c>
      <c r="CD11" t="str">
        <f>IF(VLOOKUP(BY11,BJ3:BL12,3,0)&gt;0,BY11,IF(VLOOKUP(BZ11,BJ3:BL12,3,0)&gt;0,BZ11,IF(VLOOKUP(CA11,BJ3:BL12,3,0)&gt;0,CA11,IF(VLOOKUP(CB11,BJ3:BL12,3,0)&gt;0,CB11,CC11))))</f>
        <v>a1</v>
      </c>
      <c r="CE11">
        <f>BM11*BM11/(VLOOKUP(CD11,BJ3:BN12,5,0)*5+BM11)*VLOOKUP(BK11,裸人!$AG$4:$AM$10,7,0)</f>
        <v>9900.9900990099013</v>
      </c>
      <c r="CF11">
        <f>SUMIFS(CE3:CE12,CD3:CD12,BJ11,BL3:BL12,"&gt;0")</f>
        <v>0</v>
      </c>
      <c r="CG11" t="str">
        <f t="shared" si="2"/>
        <v>*</v>
      </c>
      <c r="CH11">
        <f>IF(BL11=0,0,CE11*MIN(CG3:CG12))</f>
        <v>70459.713064246913</v>
      </c>
      <c r="CM11" t="s">
        <v>360</v>
      </c>
      <c r="CN11" t="s">
        <v>340</v>
      </c>
      <c r="CO11">
        <f>BL11</f>
        <v>45600</v>
      </c>
      <c r="CP11">
        <f t="shared" si="13"/>
        <v>5000</v>
      </c>
      <c r="CQ11">
        <f t="shared" si="14"/>
        <v>730</v>
      </c>
      <c r="CR11" s="24">
        <v>0.9</v>
      </c>
      <c r="CS11" s="24">
        <v>0.1</v>
      </c>
      <c r="CT11" s="24">
        <v>0.05</v>
      </c>
      <c r="CU11" s="24">
        <v>0</v>
      </c>
      <c r="CV11" s="24">
        <v>1</v>
      </c>
      <c r="CW11" s="24">
        <v>0</v>
      </c>
      <c r="CX11" s="24">
        <v>1</v>
      </c>
      <c r="CY11" s="24">
        <v>0</v>
      </c>
      <c r="CZ11" s="24">
        <v>0</v>
      </c>
      <c r="DA11" s="24">
        <v>0</v>
      </c>
      <c r="DB11" t="s">
        <v>351</v>
      </c>
      <c r="DC11" t="s">
        <v>353</v>
      </c>
      <c r="DD11" t="s">
        <v>355</v>
      </c>
      <c r="DE11" t="s">
        <v>373</v>
      </c>
      <c r="DF11" t="s">
        <v>356</v>
      </c>
      <c r="DG11" t="str">
        <f>IF(VLOOKUP(DB11,CM3:CO12,3,0)&gt;0,DB11,IF(VLOOKUP(DC11,CM3:CO12,3,0)&gt;0,DC11,IF(VLOOKUP(DD11,CM3:CO12,3,0)&gt;0,DD11,IF(VLOOKUP(DE11,CM3:CO12,3,0)&gt;0,DE11,DF11))))</f>
        <v>a1</v>
      </c>
      <c r="DH11">
        <f>CP11*CP11/(VLOOKUP(DG11,CM3:CQ12,5,0)*5+CP11)*VLOOKUP(CN11,裸人!$AG$4:$AM$10,7,0)</f>
        <v>9896.0910440376047</v>
      </c>
      <c r="DI11">
        <f>SUMIFS(DH3:DH12,DG3:DG12,CM11,CO3:CO12,"&gt;0")</f>
        <v>0</v>
      </c>
      <c r="DJ11" t="str">
        <f t="shared" si="3"/>
        <v>*</v>
      </c>
      <c r="DK11">
        <f>IF(CO11=0,0,DH11*MIN(DJ3:DJ12))</f>
        <v>70460.699622951477</v>
      </c>
    </row>
    <row r="12" spans="1:115" x14ac:dyDescent="0.2">
      <c r="B12" t="s">
        <v>361</v>
      </c>
      <c r="C12" t="s">
        <v>91</v>
      </c>
      <c r="D12">
        <f>VLOOKUP(C12,裸人!$AG$4:$AK$10,2,0)*$D$1*VLOOKUP(C12,裸人!$AG$4:$AM$10,6,0)</f>
        <v>92160</v>
      </c>
      <c r="E12">
        <f>VLOOKUP(C12,裸人!$AG$4:$AK$10,3,0)*$E$1</f>
        <v>3950</v>
      </c>
      <c r="F12">
        <f>VLOOKUP(C12,裸人!$AG$4:$AK$10,4,0)*$F$1</f>
        <v>960</v>
      </c>
      <c r="G12" s="24">
        <v>0.9</v>
      </c>
      <c r="H12" s="24">
        <v>0.1</v>
      </c>
      <c r="I12" s="24">
        <v>0.05</v>
      </c>
      <c r="J12" s="24">
        <v>0</v>
      </c>
      <c r="K12" s="24">
        <v>1</v>
      </c>
      <c r="L12" s="24">
        <v>0</v>
      </c>
      <c r="M12" s="24">
        <v>1</v>
      </c>
      <c r="N12" s="24">
        <v>0</v>
      </c>
      <c r="O12" s="24">
        <v>0</v>
      </c>
      <c r="P12" s="24">
        <v>0</v>
      </c>
      <c r="Q12" t="s">
        <v>353</v>
      </c>
      <c r="R12" t="s">
        <v>351</v>
      </c>
      <c r="S12" t="s">
        <v>356</v>
      </c>
      <c r="T12" t="s">
        <v>355</v>
      </c>
      <c r="U12" t="s">
        <v>354</v>
      </c>
      <c r="V12" t="str">
        <f>IF(VLOOKUP(Q12,B3:D12,3,0)&gt;0,Q12,IF(VLOOKUP(R12,B3:D12,3,0)&gt;0,R12,IF(VLOOKUP(S12,B3:D12,3,0)&gt;0,S12,IF(VLOOKUP(T12,B3:D12,3,0)&gt;0,T12,U12))))</f>
        <v>a2</v>
      </c>
      <c r="W12">
        <f>E12*E12/(VLOOKUP(V12,B3:F12,5,0)*5+E12)*VLOOKUP(C12,裸人!$AG$4:$AM$10,7,0)</f>
        <v>4310.0828729281766</v>
      </c>
      <c r="X12">
        <f>SUMIFS(W3:W12,V3:V12,B12,D3:D12,"&gt;0")</f>
        <v>0</v>
      </c>
      <c r="Y12" t="str">
        <f t="shared" si="0"/>
        <v>*</v>
      </c>
      <c r="Z12">
        <f>IF(D12=0,0,W12*MIN(Y3:Y12))</f>
        <v>30672.407453474076</v>
      </c>
      <c r="AA12">
        <v>0.248</v>
      </c>
      <c r="AB12" t="s">
        <v>942</v>
      </c>
      <c r="AC12">
        <f>AC6</f>
        <v>70901.128729999997</v>
      </c>
      <c r="AD12">
        <f>AE68</f>
        <v>3.3487213831437899</v>
      </c>
      <c r="AF12" t="s">
        <v>361</v>
      </c>
      <c r="AG12" t="s">
        <v>91</v>
      </c>
      <c r="AH12">
        <f>D12</f>
        <v>92160</v>
      </c>
      <c r="AI12">
        <f t="shared" si="4"/>
        <v>3950</v>
      </c>
      <c r="AJ12">
        <f t="shared" si="5"/>
        <v>960</v>
      </c>
      <c r="AK12" s="24">
        <v>0.9</v>
      </c>
      <c r="AL12" s="24">
        <v>0.1</v>
      </c>
      <c r="AM12" s="24">
        <v>0.05</v>
      </c>
      <c r="AN12" s="24">
        <v>0</v>
      </c>
      <c r="AO12" s="24">
        <v>1</v>
      </c>
      <c r="AP12" s="24">
        <v>0</v>
      </c>
      <c r="AQ12" s="24">
        <v>1</v>
      </c>
      <c r="AR12" s="24">
        <v>0</v>
      </c>
      <c r="AS12" s="24">
        <v>0</v>
      </c>
      <c r="AT12" s="24">
        <v>0</v>
      </c>
      <c r="AU12" t="s">
        <v>353</v>
      </c>
      <c r="AV12" t="s">
        <v>351</v>
      </c>
      <c r="AW12" t="s">
        <v>356</v>
      </c>
      <c r="AX12" t="s">
        <v>355</v>
      </c>
      <c r="AY12" t="s">
        <v>354</v>
      </c>
      <c r="AZ12" t="str">
        <f>IF(VLOOKUP(AU12,AF3:AH12,3,0)&gt;0,AU12,IF(VLOOKUP(AV12,AF3:AH12,3,0)&gt;0,AV12,IF(VLOOKUP(AW12,AF3:AH12,3,0)&gt;0,AW12,IF(VLOOKUP(AX12,AF3:AH12,3,0)&gt;0,AX12,AY12))))</f>
        <v>a2</v>
      </c>
      <c r="BA12">
        <f>AI12*AI12/(VLOOKUP(AZ12,AF3:AJ12,5,0)*5+AI12)*VLOOKUP(AG12,裸人!$AG$4:$AM$10,7,0)</f>
        <v>4310.0828729281766</v>
      </c>
      <c r="BB12">
        <f>SUMIFS(BA3:BA12,AZ3:AZ12,AF12,AH3:AH12,"&gt;0")</f>
        <v>0</v>
      </c>
      <c r="BC12" t="str">
        <f t="shared" si="1"/>
        <v>*</v>
      </c>
      <c r="BD12">
        <f>IF(AH12=0,0,BA12*MIN(BC3:BC12))</f>
        <v>30672.908636602402</v>
      </c>
      <c r="BG12" t="s">
        <v>907</v>
      </c>
      <c r="BH12" t="s">
        <v>375</v>
      </c>
      <c r="BJ12" t="s">
        <v>361</v>
      </c>
      <c r="BK12" t="s">
        <v>91</v>
      </c>
      <c r="BL12">
        <f>AH12</f>
        <v>92160</v>
      </c>
      <c r="BM12">
        <f t="shared" si="12"/>
        <v>3950</v>
      </c>
      <c r="BN12">
        <f t="shared" si="8"/>
        <v>960</v>
      </c>
      <c r="BO12" s="24">
        <v>0.9</v>
      </c>
      <c r="BP12" s="24">
        <v>0.1</v>
      </c>
      <c r="BQ12" s="24">
        <v>0.05</v>
      </c>
      <c r="BR12" s="24">
        <v>0</v>
      </c>
      <c r="BS12" s="24">
        <v>1</v>
      </c>
      <c r="BT12" s="24">
        <v>0</v>
      </c>
      <c r="BU12" s="24">
        <v>1</v>
      </c>
      <c r="BV12" s="24">
        <v>0</v>
      </c>
      <c r="BW12" s="24">
        <v>0</v>
      </c>
      <c r="BX12" s="24">
        <v>0</v>
      </c>
      <c r="BY12" t="s">
        <v>353</v>
      </c>
      <c r="BZ12" t="s">
        <v>351</v>
      </c>
      <c r="CA12" t="s">
        <v>356</v>
      </c>
      <c r="CB12" t="s">
        <v>355</v>
      </c>
      <c r="CC12" t="s">
        <v>354</v>
      </c>
      <c r="CD12" t="str">
        <f>IF(VLOOKUP(BY12,BJ3:BL12,3,0)&gt;0,BY12,IF(VLOOKUP(BZ12,BJ3:BL12,3,0)&gt;0,BZ12,IF(VLOOKUP(CA12,BJ3:BL12,3,0)&gt;0,CA12,IF(VLOOKUP(CB12,BJ3:BL12,3,0)&gt;0,CB12,CC12))))</f>
        <v>a2</v>
      </c>
      <c r="CE12">
        <f>BM12*BM12/(VLOOKUP(CD12,BJ3:BN12,5,0)*5+BM12)*VLOOKUP(BK12,裸人!$AG$4:$AM$10,7,0)</f>
        <v>4310.0828729281766</v>
      </c>
      <c r="CF12">
        <f>SUMIFS(CE3:CE12,CD3:CD12,BJ12,BL3:BL12,"&gt;0")</f>
        <v>0</v>
      </c>
      <c r="CG12" t="str">
        <f t="shared" si="2"/>
        <v>*</v>
      </c>
      <c r="CH12">
        <f>IF(BL12=0,0,CE12*MIN(CG3:CG12))</f>
        <v>30672.407453474076</v>
      </c>
      <c r="CM12" t="s">
        <v>361</v>
      </c>
      <c r="CN12" t="s">
        <v>91</v>
      </c>
      <c r="CO12">
        <f>BL12</f>
        <v>92160</v>
      </c>
      <c r="CP12">
        <f t="shared" si="13"/>
        <v>3950</v>
      </c>
      <c r="CQ12">
        <f t="shared" si="14"/>
        <v>960</v>
      </c>
      <c r="CR12" s="24">
        <v>0.9</v>
      </c>
      <c r="CS12" s="24">
        <v>0.1</v>
      </c>
      <c r="CT12" s="24">
        <v>0.05</v>
      </c>
      <c r="CU12" s="24">
        <v>0</v>
      </c>
      <c r="CV12" s="24">
        <v>1</v>
      </c>
      <c r="CW12" s="24">
        <v>0</v>
      </c>
      <c r="CX12" s="24">
        <v>1</v>
      </c>
      <c r="CY12" s="24">
        <v>0</v>
      </c>
      <c r="CZ12" s="24">
        <v>0</v>
      </c>
      <c r="DA12" s="24">
        <v>0</v>
      </c>
      <c r="DB12" t="s">
        <v>353</v>
      </c>
      <c r="DC12" t="s">
        <v>351</v>
      </c>
      <c r="DD12" t="s">
        <v>356</v>
      </c>
      <c r="DE12" t="s">
        <v>355</v>
      </c>
      <c r="DF12" t="s">
        <v>354</v>
      </c>
      <c r="DG12" t="str">
        <f>IF(VLOOKUP(DB12,CM3:CO12,3,0)&gt;0,DB12,IF(VLOOKUP(DC12,CM3:CO12,3,0)&gt;0,DC12,IF(VLOOKUP(DD12,CM3:CO12,3,0)&gt;0,DD12,IF(VLOOKUP(DE12,CM3:CO12,3,0)&gt;0,DE12,DF12))))</f>
        <v>a2</v>
      </c>
      <c r="DH12">
        <f>CP12*CP12/(VLOOKUP(DG12,CM3:CQ12,5,0)*5+CP12)*VLOOKUP(CN12,裸人!$AG$4:$AM$10,7,0)</f>
        <v>4307.7029265599122</v>
      </c>
      <c r="DI12">
        <f>SUMIFS(DH3:DH12,DG3:DG12,CM12,CO3:CO12,"&gt;0")</f>
        <v>0</v>
      </c>
      <c r="DJ12" t="str">
        <f t="shared" si="3"/>
        <v>*</v>
      </c>
      <c r="DK12">
        <f>IF(CO12=0,0,DH12*MIN(DJ3:DJ12))</f>
        <v>30671.076147396609</v>
      </c>
    </row>
    <row r="13" spans="1:115" x14ac:dyDescent="0.2">
      <c r="A13">
        <f>IF(MIN(Y14:Y23)=0,SUM(A2:A12),MIN(Y14:Y23)*2)</f>
        <v>1.0585282349675174</v>
      </c>
      <c r="B13">
        <f>IF(SUM(D14:D18)*SUM(D19:D23)=0,"结束",B2+1)</f>
        <v>2</v>
      </c>
      <c r="D13" t="s">
        <v>75</v>
      </c>
      <c r="E13" t="s">
        <v>76</v>
      </c>
      <c r="F13" t="s">
        <v>77</v>
      </c>
      <c r="G13" t="s">
        <v>244</v>
      </c>
      <c r="H13" t="s">
        <v>246</v>
      </c>
      <c r="I13" t="s">
        <v>227</v>
      </c>
      <c r="J13" t="s">
        <v>247</v>
      </c>
      <c r="K13" t="s">
        <v>241</v>
      </c>
      <c r="L13" t="s">
        <v>248</v>
      </c>
      <c r="M13" t="s">
        <v>228</v>
      </c>
      <c r="N13" t="s">
        <v>231</v>
      </c>
      <c r="O13" t="s">
        <v>238</v>
      </c>
      <c r="P13" t="s">
        <v>232</v>
      </c>
      <c r="Q13" t="s">
        <v>363</v>
      </c>
      <c r="R13" t="s">
        <v>364</v>
      </c>
      <c r="S13" t="s">
        <v>365</v>
      </c>
      <c r="T13" t="s">
        <v>366</v>
      </c>
      <c r="U13" t="s">
        <v>367</v>
      </c>
      <c r="V13" t="s">
        <v>371</v>
      </c>
      <c r="W13" t="s">
        <v>349</v>
      </c>
      <c r="X13" t="s">
        <v>350</v>
      </c>
      <c r="Y13" t="s">
        <v>860</v>
      </c>
      <c r="Z13" t="s">
        <v>372</v>
      </c>
      <c r="AC13">
        <f>AC12/AC11</f>
        <v>0.32708728229887174</v>
      </c>
      <c r="AD13">
        <f>AD12/AD11</f>
        <v>0.11426680013122478</v>
      </c>
      <c r="AE13">
        <f>IF(MIN(BC14:BC23)=0,SUM(AE2:AE12),MIN(BC14:BC23)*2)</f>
        <v>1.0582637423384509</v>
      </c>
      <c r="AF13">
        <f>IF(SUM(AH14:AH18)*SUM(AH19:AH23)=0,"结束",AF2+1)</f>
        <v>2</v>
      </c>
      <c r="AH13" t="s">
        <v>75</v>
      </c>
      <c r="AI13" t="s">
        <v>76</v>
      </c>
      <c r="AJ13" t="s">
        <v>77</v>
      </c>
      <c r="AK13" t="s">
        <v>244</v>
      </c>
      <c r="AL13" t="s">
        <v>246</v>
      </c>
      <c r="AM13" t="s">
        <v>227</v>
      </c>
      <c r="AN13" t="s">
        <v>247</v>
      </c>
      <c r="AO13" t="s">
        <v>241</v>
      </c>
      <c r="AP13" t="s">
        <v>248</v>
      </c>
      <c r="AQ13" t="s">
        <v>228</v>
      </c>
      <c r="AR13" t="s">
        <v>231</v>
      </c>
      <c r="AS13" t="s">
        <v>238</v>
      </c>
      <c r="AT13" t="s">
        <v>232</v>
      </c>
      <c r="AU13" t="s">
        <v>363</v>
      </c>
      <c r="AV13" t="s">
        <v>364</v>
      </c>
      <c r="AW13" t="s">
        <v>365</v>
      </c>
      <c r="AX13" t="s">
        <v>366</v>
      </c>
      <c r="AY13" t="s">
        <v>367</v>
      </c>
      <c r="AZ13" t="s">
        <v>371</v>
      </c>
      <c r="BA13" t="s">
        <v>349</v>
      </c>
      <c r="BB13" t="s">
        <v>350</v>
      </c>
      <c r="BC13" t="s">
        <v>348</v>
      </c>
      <c r="BD13" t="s">
        <v>372</v>
      </c>
      <c r="BF13" t="s">
        <v>935</v>
      </c>
      <c r="BG13">
        <v>28.310277457953692</v>
      </c>
      <c r="BH13">
        <v>114250.13306000001</v>
      </c>
      <c r="BI13">
        <f>IF(MIN(CG14:CG23)=0,SUM(BI2:BI12),MIN(CG14:CG23)*2)</f>
        <v>1.0526751341327525</v>
      </c>
      <c r="BJ13">
        <f>IF(SUM(BL14:BL18)*SUM(BL19:BL23)=0,"结束",BJ2+1)</f>
        <v>2</v>
      </c>
      <c r="BL13" t="s">
        <v>75</v>
      </c>
      <c r="BM13" t="s">
        <v>76</v>
      </c>
      <c r="BN13" t="s">
        <v>77</v>
      </c>
      <c r="BO13" t="s">
        <v>244</v>
      </c>
      <c r="BP13" t="s">
        <v>246</v>
      </c>
      <c r="BQ13" t="s">
        <v>227</v>
      </c>
      <c r="BR13" t="s">
        <v>247</v>
      </c>
      <c r="BS13" t="s">
        <v>241</v>
      </c>
      <c r="BT13" t="s">
        <v>248</v>
      </c>
      <c r="BU13" t="s">
        <v>228</v>
      </c>
      <c r="BV13" t="s">
        <v>231</v>
      </c>
      <c r="BW13" t="s">
        <v>238</v>
      </c>
      <c r="BX13" t="s">
        <v>232</v>
      </c>
      <c r="BY13" t="s">
        <v>363</v>
      </c>
      <c r="BZ13" t="s">
        <v>364</v>
      </c>
      <c r="CA13" t="s">
        <v>365</v>
      </c>
      <c r="CB13" t="s">
        <v>366</v>
      </c>
      <c r="CC13" t="s">
        <v>367</v>
      </c>
      <c r="CD13" t="s">
        <v>371</v>
      </c>
      <c r="CE13" t="s">
        <v>349</v>
      </c>
      <c r="CF13" t="s">
        <v>350</v>
      </c>
      <c r="CG13" t="s">
        <v>348</v>
      </c>
      <c r="CH13" t="s">
        <v>372</v>
      </c>
      <c r="CM13">
        <f>IF(SUM(CO14:CO18)*SUM(CO19:CO23)=0,"结束",CM2+1)</f>
        <v>2</v>
      </c>
      <c r="CO13" t="s">
        <v>75</v>
      </c>
      <c r="CP13" t="s">
        <v>76</v>
      </c>
      <c r="CQ13" t="s">
        <v>77</v>
      </c>
      <c r="CR13" t="s">
        <v>244</v>
      </c>
      <c r="CS13" t="s">
        <v>246</v>
      </c>
      <c r="CT13" t="s">
        <v>227</v>
      </c>
      <c r="CU13" t="s">
        <v>247</v>
      </c>
      <c r="CV13" t="s">
        <v>241</v>
      </c>
      <c r="CW13" t="s">
        <v>248</v>
      </c>
      <c r="CX13" t="s">
        <v>228</v>
      </c>
      <c r="CY13" t="s">
        <v>231</v>
      </c>
      <c r="CZ13" t="s">
        <v>238</v>
      </c>
      <c r="DA13" t="s">
        <v>232</v>
      </c>
      <c r="DB13" t="s">
        <v>363</v>
      </c>
      <c r="DC13" t="s">
        <v>364</v>
      </c>
      <c r="DD13" t="s">
        <v>365</v>
      </c>
      <c r="DE13" t="s">
        <v>366</v>
      </c>
      <c r="DF13" t="s">
        <v>367</v>
      </c>
      <c r="DG13" t="s">
        <v>371</v>
      </c>
      <c r="DH13" t="s">
        <v>349</v>
      </c>
      <c r="DI13" t="s">
        <v>350</v>
      </c>
      <c r="DJ13" t="s">
        <v>348</v>
      </c>
      <c r="DK13" t="s">
        <v>372</v>
      </c>
    </row>
    <row r="14" spans="1:115" x14ac:dyDescent="0.2">
      <c r="B14" t="s">
        <v>352</v>
      </c>
      <c r="C14" t="s">
        <v>339</v>
      </c>
      <c r="D14">
        <f>ROUND(IF(X3="*",D3,D3-MIN(Y3:Y12)*X3),5)</f>
        <v>0</v>
      </c>
      <c r="E14">
        <f>E3</f>
        <v>3650</v>
      </c>
      <c r="F14">
        <f>F3</f>
        <v>1020</v>
      </c>
      <c r="G14" s="24">
        <v>0.9</v>
      </c>
      <c r="H14" s="24">
        <v>0.1</v>
      </c>
      <c r="I14" s="24">
        <v>0.05</v>
      </c>
      <c r="J14" s="24">
        <v>0</v>
      </c>
      <c r="K14" s="24">
        <v>1</v>
      </c>
      <c r="L14" s="24">
        <v>0</v>
      </c>
      <c r="M14" s="24">
        <v>1</v>
      </c>
      <c r="N14" s="24">
        <v>0</v>
      </c>
      <c r="O14" s="24">
        <v>0</v>
      </c>
      <c r="P14" s="24">
        <v>0</v>
      </c>
      <c r="Q14" t="s">
        <v>357</v>
      </c>
      <c r="R14" t="s">
        <v>362</v>
      </c>
      <c r="S14" t="s">
        <v>368</v>
      </c>
      <c r="T14" t="s">
        <v>369</v>
      </c>
      <c r="U14" t="s">
        <v>370</v>
      </c>
      <c r="V14" t="str">
        <f>IF(VLOOKUP(Q14,B14:D23,3,0)&gt;0,Q14,IF(VLOOKUP(R14,B14:D23,3,0)&gt;0,R14,IF(VLOOKUP(S14,B14:D23,3,0)&gt;0,S14,IF(VLOOKUP(T14,B14:D23,3,0)&gt;0,T14,U14))))</f>
        <v>b1</v>
      </c>
      <c r="W14">
        <f>E14*E14/(VLOOKUP(V14,B14:F23,5,0)*5+E14)*VLOOKUP(C14,裸人!$AG$4:$AM$10,7,0)</f>
        <v>2436.1142857142859</v>
      </c>
      <c r="X14">
        <f>SUMIFS(W14:W23,V14:V23,B14,D14:D23,"&gt;0")</f>
        <v>0</v>
      </c>
      <c r="Y14" t="str">
        <f>IF(X14=0,"*",D14/X14)</f>
        <v>*</v>
      </c>
      <c r="Z14">
        <f>IF(D14=0,0,W14*MIN(Y14:Y23))</f>
        <v>0</v>
      </c>
      <c r="AF14" t="s">
        <v>352</v>
      </c>
      <c r="AG14" t="s">
        <v>339</v>
      </c>
      <c r="AH14">
        <f>ROUND(IF(BB3="*",AH3,AH3-MIN(BC3:BC12)*BB3),5)</f>
        <v>0</v>
      </c>
      <c r="AI14">
        <f>AI3</f>
        <v>3650</v>
      </c>
      <c r="AJ14">
        <f>AJ3</f>
        <v>1020</v>
      </c>
      <c r="AK14" s="24">
        <v>0.9</v>
      </c>
      <c r="AL14" s="24">
        <v>0.1</v>
      </c>
      <c r="AM14" s="24">
        <v>0.05</v>
      </c>
      <c r="AN14" s="24">
        <v>0</v>
      </c>
      <c r="AO14" s="24">
        <v>1</v>
      </c>
      <c r="AP14" s="24">
        <v>0</v>
      </c>
      <c r="AQ14" s="24">
        <v>1</v>
      </c>
      <c r="AR14" s="24">
        <v>0</v>
      </c>
      <c r="AS14" s="24">
        <v>0</v>
      </c>
      <c r="AT14" s="24">
        <v>0</v>
      </c>
      <c r="AU14" t="s">
        <v>357</v>
      </c>
      <c r="AV14" t="s">
        <v>362</v>
      </c>
      <c r="AW14" t="s">
        <v>368</v>
      </c>
      <c r="AX14" t="s">
        <v>369</v>
      </c>
      <c r="AY14" t="s">
        <v>370</v>
      </c>
      <c r="AZ14" t="str">
        <f>IF(VLOOKUP(AU14,AF14:AH23,3,0)&gt;0,AU14,IF(VLOOKUP(AV14,AF14:AH23,3,0)&gt;0,AV14,IF(VLOOKUP(AW14,AF14:AH23,3,0)&gt;0,AW14,IF(VLOOKUP(AX14,AF14:AH23,3,0)&gt;0,AX14,AY14))))</f>
        <v>b1</v>
      </c>
      <c r="BA14">
        <f>AI14*AI14/(VLOOKUP(AZ14,AF14:AJ23,5,0)*5+AI14)*VLOOKUP(AG14,裸人!$AG$4:$AM$10,7,0)</f>
        <v>2436.1142857142859</v>
      </c>
      <c r="BB14">
        <f>SUMIFS(BA14:BA23,AZ14:AZ23,AF14,AH14:AH23,"&gt;0")</f>
        <v>0</v>
      </c>
      <c r="BC14" t="str">
        <f t="shared" ref="BC14:BC23" si="15">IF(BB14=0,"*",AH14/BB14)</f>
        <v>*</v>
      </c>
      <c r="BD14">
        <f>IF(AH14=0,0,BA14*MIN(BC14:BC23))</f>
        <v>0</v>
      </c>
      <c r="BF14" t="s">
        <v>936</v>
      </c>
      <c r="BG14">
        <v>28.32520293220766</v>
      </c>
      <c r="BH14">
        <v>114663.67238999999</v>
      </c>
      <c r="BJ14" t="s">
        <v>352</v>
      </c>
      <c r="BK14" t="s">
        <v>339</v>
      </c>
      <c r="BL14">
        <f>ROUND(IF(CF3="*",BL3,BL3-MIN(CG3:CG12)*CF3),5)</f>
        <v>0</v>
      </c>
      <c r="BM14">
        <f>BM3</f>
        <v>3651</v>
      </c>
      <c r="BN14">
        <f>BN3</f>
        <v>1020</v>
      </c>
      <c r="BO14" s="24">
        <v>0.9</v>
      </c>
      <c r="BP14" s="24">
        <v>0.1</v>
      </c>
      <c r="BQ14" s="24">
        <v>0.05</v>
      </c>
      <c r="BR14" s="24">
        <v>0</v>
      </c>
      <c r="BS14" s="24">
        <v>1</v>
      </c>
      <c r="BT14" s="24">
        <v>0</v>
      </c>
      <c r="BU14" s="24">
        <v>1</v>
      </c>
      <c r="BV14" s="24">
        <v>0</v>
      </c>
      <c r="BW14" s="24">
        <v>0</v>
      </c>
      <c r="BX14" s="24">
        <v>0</v>
      </c>
      <c r="BY14" t="s">
        <v>357</v>
      </c>
      <c r="BZ14" t="s">
        <v>362</v>
      </c>
      <c r="CA14" t="s">
        <v>368</v>
      </c>
      <c r="CB14" t="s">
        <v>369</v>
      </c>
      <c r="CC14" t="s">
        <v>370</v>
      </c>
      <c r="CD14" t="str">
        <f>IF(VLOOKUP(BY14,BJ14:BL23,3,0)&gt;0,BY14,IF(VLOOKUP(BZ14,BJ14:BL23,3,0)&gt;0,BZ14,IF(VLOOKUP(CA14,BJ14:BL23,3,0)&gt;0,CA14,IF(VLOOKUP(CB14,BJ14:BL23,3,0)&gt;0,CB14,CC14))))</f>
        <v>b1</v>
      </c>
      <c r="CE14">
        <f>BM14*BM14/(VLOOKUP(CD14,BJ14:BN23,5,0)*5+BM14)*VLOOKUP(BK14,裸人!$AG$4:$AM$10,7,0)</f>
        <v>2437.1707919094961</v>
      </c>
      <c r="CF14">
        <f>SUMIFS(CE14:CE23,CD14:CD23,BJ14,BL14:BL23,"&gt;0")</f>
        <v>0</v>
      </c>
      <c r="CG14" t="str">
        <f t="shared" ref="CG14:CG23" si="16">IF(CF14=0,"*",BL14/CF14)</f>
        <v>*</v>
      </c>
      <c r="CH14">
        <f>IF(BL14=0,0,CE14*MIN(CG14:CG23))</f>
        <v>0</v>
      </c>
      <c r="CM14" t="s">
        <v>352</v>
      </c>
      <c r="CN14" t="s">
        <v>339</v>
      </c>
      <c r="CO14">
        <f>ROUND(IF(DI3="*",CO3,CO3-MIN(DJ3:DJ12)*DI3),5)</f>
        <v>0</v>
      </c>
      <c r="CP14">
        <f>CP3</f>
        <v>3650</v>
      </c>
      <c r="CQ14">
        <f>CQ3</f>
        <v>1021</v>
      </c>
      <c r="CR14" s="24">
        <v>0.9</v>
      </c>
      <c r="CS14" s="24">
        <v>0.1</v>
      </c>
      <c r="CT14" s="24">
        <v>0.05</v>
      </c>
      <c r="CU14" s="24">
        <v>0</v>
      </c>
      <c r="CV14" s="24">
        <v>1</v>
      </c>
      <c r="CW14" s="24">
        <v>0</v>
      </c>
      <c r="CX14" s="24">
        <v>1</v>
      </c>
      <c r="CY14" s="24">
        <v>0</v>
      </c>
      <c r="CZ14" s="24">
        <v>0</v>
      </c>
      <c r="DA14" s="24">
        <v>0</v>
      </c>
      <c r="DB14" t="s">
        <v>357</v>
      </c>
      <c r="DC14" t="s">
        <v>362</v>
      </c>
      <c r="DD14" t="s">
        <v>368</v>
      </c>
      <c r="DE14" t="s">
        <v>369</v>
      </c>
      <c r="DF14" t="s">
        <v>370</v>
      </c>
      <c r="DG14" t="str">
        <f>IF(VLOOKUP(DB14,CM14:CO23,3,0)&gt;0,DB14,IF(VLOOKUP(DC14,CM14:CO23,3,0)&gt;0,DC14,IF(VLOOKUP(DD14,CM14:CO23,3,0)&gt;0,DD14,IF(VLOOKUP(DE14,CM14:CO23,3,0)&gt;0,DE14,DF14))))</f>
        <v>b1</v>
      </c>
      <c r="DH14">
        <f>CP14*CP14/(VLOOKUP(DG14,CM14:CQ23,5,0)*5+CP14)*VLOOKUP(CN14,裸人!$AG$4:$AM$10,7,0)</f>
        <v>2436.1142857142859</v>
      </c>
      <c r="DI14">
        <f>SUMIFS(DH14:DH23,DG14:DG23,CM14,CO14:CO23,"&gt;0")</f>
        <v>0</v>
      </c>
      <c r="DJ14" t="str">
        <f t="shared" ref="DJ14:DJ23" si="17">IF(DI14=0,"*",CO14/DI14)</f>
        <v>*</v>
      </c>
      <c r="DK14">
        <f>IF(CO14=0,0,DH14*MIN(DJ14:DJ23))</f>
        <v>0</v>
      </c>
    </row>
    <row r="15" spans="1:115" x14ac:dyDescent="0.2">
      <c r="B15" t="s">
        <v>353</v>
      </c>
      <c r="C15" t="s">
        <v>339</v>
      </c>
      <c r="D15">
        <f>ROUND(IF(X4="*",D4,D4-MIN(Y3:Y12)*X4),5)</f>
        <v>104991.15328</v>
      </c>
      <c r="E15">
        <f t="shared" ref="E15:F23" si="18">E4</f>
        <v>3650</v>
      </c>
      <c r="F15">
        <f t="shared" si="18"/>
        <v>1020</v>
      </c>
      <c r="G15" s="24">
        <v>0.9</v>
      </c>
      <c r="H15" s="24">
        <v>0.1</v>
      </c>
      <c r="I15" s="24">
        <v>0.05</v>
      </c>
      <c r="J15" s="24">
        <v>0</v>
      </c>
      <c r="K15" s="24">
        <v>1</v>
      </c>
      <c r="L15" s="24">
        <v>0</v>
      </c>
      <c r="M15" s="24">
        <v>1</v>
      </c>
      <c r="N15" s="24">
        <v>0</v>
      </c>
      <c r="O15" s="24">
        <v>0</v>
      </c>
      <c r="P15" s="24">
        <v>0</v>
      </c>
      <c r="Q15" t="s">
        <v>362</v>
      </c>
      <c r="R15" t="s">
        <v>357</v>
      </c>
      <c r="S15" t="s">
        <v>369</v>
      </c>
      <c r="T15" t="s">
        <v>370</v>
      </c>
      <c r="U15" t="s">
        <v>368</v>
      </c>
      <c r="V15" t="str">
        <f>IF(VLOOKUP(Q15,B14:D23,3,0)&gt;0,Q15,IF(VLOOKUP(R15,B14:D23,3,0)&gt;0,R15,IF(VLOOKUP(S15,B14:D23,3,0)&gt;0,S15,IF(VLOOKUP(T15,B14:D23,3,0)&gt;0,T15,U15))))</f>
        <v>b2</v>
      </c>
      <c r="W15">
        <f>E15*E15/(VLOOKUP(V15,B14:F23,5,0)*5+E15)*VLOOKUP(C15,裸人!$AG$4:$AM$10,7,0)</f>
        <v>2436.1142857142859</v>
      </c>
      <c r="X15">
        <f>SUMIFS(W14:W23,V14:V23,B15,D14:D23,"&gt;0")</f>
        <v>28245.738091589999</v>
      </c>
      <c r="Y15">
        <f t="shared" ref="Y15:Y23" si="19">IF(X15=0,"*",D15/X15)</f>
        <v>3.7170617719230532</v>
      </c>
      <c r="Z15">
        <f>IF(D15=0,0,W15*MIN(Y14:Y23))</f>
        <v>1289.3478775181486</v>
      </c>
      <c r="AC15" t="s">
        <v>375</v>
      </c>
      <c r="AD15" t="s">
        <v>941</v>
      </c>
      <c r="AF15" t="s">
        <v>353</v>
      </c>
      <c r="AG15" t="s">
        <v>339</v>
      </c>
      <c r="AH15">
        <f>ROUND(IF(BB4="*",AH4,AH4-MIN(BC3:BC12)*BB4),5)</f>
        <v>104992.86882</v>
      </c>
      <c r="AI15">
        <f t="shared" ref="AI15:AJ15" si="20">AI4</f>
        <v>3650</v>
      </c>
      <c r="AJ15">
        <f t="shared" si="20"/>
        <v>1020</v>
      </c>
      <c r="AK15" s="24">
        <v>0.9</v>
      </c>
      <c r="AL15" s="24">
        <v>0.1</v>
      </c>
      <c r="AM15" s="24">
        <v>0.05</v>
      </c>
      <c r="AN15" s="24">
        <v>0</v>
      </c>
      <c r="AO15" s="24">
        <v>1</v>
      </c>
      <c r="AP15" s="24">
        <v>0</v>
      </c>
      <c r="AQ15" s="24">
        <v>1</v>
      </c>
      <c r="AR15" s="24">
        <v>0</v>
      </c>
      <c r="AS15" s="24">
        <v>0</v>
      </c>
      <c r="AT15" s="24">
        <v>0</v>
      </c>
      <c r="AU15" t="s">
        <v>362</v>
      </c>
      <c r="AV15" t="s">
        <v>357</v>
      </c>
      <c r="AW15" t="s">
        <v>369</v>
      </c>
      <c r="AX15" t="s">
        <v>370</v>
      </c>
      <c r="AY15" t="s">
        <v>368</v>
      </c>
      <c r="AZ15" t="str">
        <f>IF(VLOOKUP(AU15,AF14:AH23,3,0)&gt;0,AU15,IF(VLOOKUP(AV15,AF14:AH23,3,0)&gt;0,AV15,IF(VLOOKUP(AW15,AF14:AH23,3,0)&gt;0,AW15,IF(VLOOKUP(AX15,AF14:AH23,3,0)&gt;0,AX15,AY15))))</f>
        <v>b2</v>
      </c>
      <c r="BA15">
        <f>AI15*AI15/(VLOOKUP(AZ15,AF14:AJ23,5,0)*5+AI15)*VLOOKUP(AG15,裸人!$AG$4:$AM$10,7,0)</f>
        <v>2436.1142857142859</v>
      </c>
      <c r="BB15">
        <f>SUMIFS(BA14:BA23,AZ14:AZ23,AF15,AH14:AH23,"&gt;0")</f>
        <v>28245.738091589999</v>
      </c>
      <c r="BC15">
        <f t="shared" si="15"/>
        <v>3.7171225081656125</v>
      </c>
      <c r="BD15">
        <f>IF(AH15=0,0,BA15*MIN(BC14:BC23))</f>
        <v>1289.0257103820811</v>
      </c>
      <c r="BG15">
        <f>BG14/BG13</f>
        <v>1.0005272104547946</v>
      </c>
      <c r="BH15">
        <f>BH14/BH13</f>
        <v>1.0036195960470593</v>
      </c>
      <c r="BJ15" t="s">
        <v>353</v>
      </c>
      <c r="BK15" t="s">
        <v>339</v>
      </c>
      <c r="BL15">
        <f>ROUND(IF(CF4="*",BL4,BL4-MIN(CG3:CG12)*CF4),5)</f>
        <v>104991.15328</v>
      </c>
      <c r="BM15">
        <f t="shared" ref="BM15:BN15" si="21">BM4</f>
        <v>3651</v>
      </c>
      <c r="BN15">
        <f t="shared" si="21"/>
        <v>1020</v>
      </c>
      <c r="BO15" s="24">
        <v>0.9</v>
      </c>
      <c r="BP15" s="24">
        <v>0.1</v>
      </c>
      <c r="BQ15" s="24">
        <v>0.05</v>
      </c>
      <c r="BR15" s="24">
        <v>0</v>
      </c>
      <c r="BS15" s="24">
        <v>1</v>
      </c>
      <c r="BT15" s="24">
        <v>0</v>
      </c>
      <c r="BU15" s="24">
        <v>1</v>
      </c>
      <c r="BV15" s="24">
        <v>0</v>
      </c>
      <c r="BW15" s="24">
        <v>0</v>
      </c>
      <c r="BX15" s="24">
        <v>0</v>
      </c>
      <c r="BY15" t="s">
        <v>362</v>
      </c>
      <c r="BZ15" t="s">
        <v>357</v>
      </c>
      <c r="CA15" t="s">
        <v>369</v>
      </c>
      <c r="CB15" t="s">
        <v>370</v>
      </c>
      <c r="CC15" t="s">
        <v>368</v>
      </c>
      <c r="CD15" t="str">
        <f>IF(VLOOKUP(BY15,BJ14:BL23,3,0)&gt;0,BY15,IF(VLOOKUP(BZ15,BJ14:BL23,3,0)&gt;0,BZ15,IF(VLOOKUP(CA15,BJ14:BL23,3,0)&gt;0,CA15,IF(VLOOKUP(CB15,BJ14:BL23,3,0)&gt;0,CB15,CC15))))</f>
        <v>b2</v>
      </c>
      <c r="CE15">
        <f>BM15*BM15/(VLOOKUP(CD15,BJ14:BN23,5,0)*5+BM15)*VLOOKUP(BK15,裸人!$AG$4:$AM$10,7,0)</f>
        <v>2437.1707919094961</v>
      </c>
      <c r="CF15">
        <f>SUMIFS(CE14:CE23,CD14:CD23,BJ15,BL14:BL23,"&gt;0")</f>
        <v>28245.738091589999</v>
      </c>
      <c r="CG15">
        <f t="shared" si="16"/>
        <v>3.7170617719230532</v>
      </c>
      <c r="CH15">
        <f>IF(BL15=0,0,CE15*MIN(CG14:CG23))</f>
        <v>1282.7745451388778</v>
      </c>
      <c r="CM15" t="s">
        <v>353</v>
      </c>
      <c r="CN15" t="s">
        <v>339</v>
      </c>
      <c r="CO15">
        <f>ROUND(IF(DI4="*",CO4,CO4-MIN(DJ3:DJ12)*DI4),5)</f>
        <v>104993.56525</v>
      </c>
      <c r="CP15">
        <f t="shared" ref="CP15:CQ15" si="22">CP4</f>
        <v>3650</v>
      </c>
      <c r="CQ15">
        <f t="shared" si="22"/>
        <v>1021</v>
      </c>
      <c r="CR15" s="24">
        <v>0.9</v>
      </c>
      <c r="CS15" s="24">
        <v>0.1</v>
      </c>
      <c r="CT15" s="24">
        <v>0.05</v>
      </c>
      <c r="CU15" s="24">
        <v>0</v>
      </c>
      <c r="CV15" s="24">
        <v>1</v>
      </c>
      <c r="CW15" s="24">
        <v>0</v>
      </c>
      <c r="CX15" s="24">
        <v>1</v>
      </c>
      <c r="CY15" s="24">
        <v>0</v>
      </c>
      <c r="CZ15" s="24">
        <v>0</v>
      </c>
      <c r="DA15" s="24">
        <v>0</v>
      </c>
      <c r="DB15" t="s">
        <v>362</v>
      </c>
      <c r="DC15" t="s">
        <v>357</v>
      </c>
      <c r="DD15" t="s">
        <v>369</v>
      </c>
      <c r="DE15" t="s">
        <v>370</v>
      </c>
      <c r="DF15" t="s">
        <v>368</v>
      </c>
      <c r="DG15" t="str">
        <f>IF(VLOOKUP(DB15,CM14:CO23,3,0)&gt;0,DB15,IF(VLOOKUP(DC15,CM14:CO23,3,0)&gt;0,DC15,IF(VLOOKUP(DD15,CM14:CO23,3,0)&gt;0,DD15,IF(VLOOKUP(DE15,CM14:CO23,3,0)&gt;0,DE15,DF15))))</f>
        <v>b2</v>
      </c>
      <c r="DH15">
        <f>CP15*CP15/(VLOOKUP(DG15,CM14:CQ23,5,0)*5+CP15)*VLOOKUP(CN15,裸人!$AG$4:$AM$10,7,0)</f>
        <v>2436.1142857142859</v>
      </c>
      <c r="DI15">
        <f>SUMIFS(DH14:DH23,DG14:DG23,CM15,CO14:CO23,"&gt;0")</f>
        <v>28231.027926348252</v>
      </c>
      <c r="DJ15">
        <f t="shared" si="17"/>
        <v>3.7190840349107033</v>
      </c>
      <c r="DK15">
        <f>IF(CO15=0,0,DH15*MIN(DJ14:DJ23))</f>
        <v>1279.310965682753</v>
      </c>
    </row>
    <row r="16" spans="1:115" x14ac:dyDescent="0.2">
      <c r="B16" t="s">
        <v>354</v>
      </c>
      <c r="C16" t="s">
        <v>509</v>
      </c>
      <c r="D16">
        <f>ROUND(IF(X5="*",D5,D5-MIN(Y3:Y12)*X5),5)</f>
        <v>49800</v>
      </c>
      <c r="E16">
        <f t="shared" si="18"/>
        <v>4750</v>
      </c>
      <c r="F16">
        <f t="shared" si="18"/>
        <v>740</v>
      </c>
      <c r="G16" s="24">
        <v>0.9</v>
      </c>
      <c r="H16" s="24">
        <v>0.1</v>
      </c>
      <c r="I16" s="24">
        <v>0.05</v>
      </c>
      <c r="J16" s="24">
        <v>0</v>
      </c>
      <c r="K16" s="24">
        <v>1</v>
      </c>
      <c r="L16" s="24">
        <v>0</v>
      </c>
      <c r="M16" s="24">
        <v>1</v>
      </c>
      <c r="N16" s="24">
        <v>0</v>
      </c>
      <c r="O16" s="24">
        <v>0</v>
      </c>
      <c r="P16" s="24">
        <v>0</v>
      </c>
      <c r="Q16" t="s">
        <v>357</v>
      </c>
      <c r="R16" t="s">
        <v>362</v>
      </c>
      <c r="S16" t="s">
        <v>368</v>
      </c>
      <c r="T16" t="s">
        <v>369</v>
      </c>
      <c r="U16" t="s">
        <v>370</v>
      </c>
      <c r="V16" t="str">
        <f>IF(VLOOKUP(Q16,B14:D23,3,0)&gt;0,Q16,IF(VLOOKUP(R16,B14:D23,3,0)&gt;0,R16,IF(VLOOKUP(S16,B14:D23,3,0)&gt;0,S16,IF(VLOOKUP(T16,B14:D23,3,0)&gt;0,T16,U16))))</f>
        <v>b1</v>
      </c>
      <c r="W16">
        <f>E16*E16/(VLOOKUP(V16,B14:F23,5,0)*5+E16)*VLOOKUP(C16,裸人!$AG$4:$AM$10,7,0)</f>
        <v>9162.4365482233497</v>
      </c>
      <c r="X16">
        <f>SUMIFS(W14:W23,V14:V23,B16,D14:D23,"&gt;0")</f>
        <v>0</v>
      </c>
      <c r="Y16" t="str">
        <f t="shared" si="19"/>
        <v>*</v>
      </c>
      <c r="Z16">
        <f>IF(D16=0,0,W16*MIN(Y14:Y23))</f>
        <v>4849.3488936963677</v>
      </c>
      <c r="AB16" t="s">
        <v>955</v>
      </c>
      <c r="AC16">
        <v>167943.21148</v>
      </c>
      <c r="AD16">
        <v>30.28570321857946</v>
      </c>
      <c r="AF16" t="s">
        <v>354</v>
      </c>
      <c r="AG16" t="s">
        <v>340</v>
      </c>
      <c r="AH16">
        <f>ROUND(IF(BB5="*",AH5,AH5-MIN(BC3:BC12)*BB5),5)</f>
        <v>49801</v>
      </c>
      <c r="AI16">
        <f>AI5</f>
        <v>4750</v>
      </c>
      <c r="AJ16">
        <f t="shared" ref="AJ16" si="23">AJ5</f>
        <v>740</v>
      </c>
      <c r="AK16" s="24">
        <v>0.9</v>
      </c>
      <c r="AL16" s="24">
        <v>0.1</v>
      </c>
      <c r="AM16" s="24">
        <v>0.05</v>
      </c>
      <c r="AN16" s="24">
        <v>0</v>
      </c>
      <c r="AO16" s="24">
        <v>1</v>
      </c>
      <c r="AP16" s="24">
        <v>0</v>
      </c>
      <c r="AQ16" s="24">
        <v>1</v>
      </c>
      <c r="AR16" s="24">
        <v>0</v>
      </c>
      <c r="AS16" s="24">
        <v>0</v>
      </c>
      <c r="AT16" s="24">
        <v>0</v>
      </c>
      <c r="AU16" t="s">
        <v>357</v>
      </c>
      <c r="AV16" t="s">
        <v>362</v>
      </c>
      <c r="AW16" t="s">
        <v>368</v>
      </c>
      <c r="AX16" t="s">
        <v>369</v>
      </c>
      <c r="AY16" t="s">
        <v>370</v>
      </c>
      <c r="AZ16" t="str">
        <f>IF(VLOOKUP(AU16,AF14:AH23,3,0)&gt;0,AU16,IF(VLOOKUP(AV16,AF14:AH23,3,0)&gt;0,AV16,IF(VLOOKUP(AW16,AF14:AH23,3,0)&gt;0,AW16,IF(VLOOKUP(AX16,AF14:AH23,3,0)&gt;0,AX16,AY16))))</f>
        <v>b1</v>
      </c>
      <c r="BA16">
        <f>AI16*AI16/(VLOOKUP(AZ16,AF14:AJ23,5,0)*5+AI16)*VLOOKUP(AG16,裸人!$AG$4:$AM$10,7,0)</f>
        <v>9162.4365482233497</v>
      </c>
      <c r="BB16">
        <f>SUMIFS(BA14:BA23,AZ14:AZ23,AF16,AH14:AH23,"&gt;0")</f>
        <v>0</v>
      </c>
      <c r="BC16" t="str">
        <f t="shared" si="15"/>
        <v>*</v>
      </c>
      <c r="BD16">
        <f>IF(AH16=0,0,BA16*MIN(BC14:BC23))</f>
        <v>4848.13719523072</v>
      </c>
      <c r="BJ16" t="s">
        <v>354</v>
      </c>
      <c r="BK16" t="s">
        <v>340</v>
      </c>
      <c r="BL16">
        <f>ROUND(IF(CF5="*",BL5,BL5-MIN(CG3:CG12)*CF5),5)</f>
        <v>49800</v>
      </c>
      <c r="BM16">
        <f>BM5</f>
        <v>4751</v>
      </c>
      <c r="BN16">
        <f t="shared" ref="BN16" si="24">BN5</f>
        <v>740</v>
      </c>
      <c r="BO16" s="24">
        <v>0.9</v>
      </c>
      <c r="BP16" s="24">
        <v>0.1</v>
      </c>
      <c r="BQ16" s="24">
        <v>0.05</v>
      </c>
      <c r="BR16" s="24">
        <v>0</v>
      </c>
      <c r="BS16" s="24">
        <v>1</v>
      </c>
      <c r="BT16" s="24">
        <v>0</v>
      </c>
      <c r="BU16" s="24">
        <v>1</v>
      </c>
      <c r="BV16" s="24">
        <v>0</v>
      </c>
      <c r="BW16" s="24">
        <v>0</v>
      </c>
      <c r="BX16" s="24">
        <v>0</v>
      </c>
      <c r="BY16" t="s">
        <v>357</v>
      </c>
      <c r="BZ16" t="s">
        <v>362</v>
      </c>
      <c r="CA16" t="s">
        <v>368</v>
      </c>
      <c r="CB16" t="s">
        <v>369</v>
      </c>
      <c r="CC16" t="s">
        <v>370</v>
      </c>
      <c r="CD16" t="str">
        <f>IF(VLOOKUP(BY16,BJ14:BL23,3,0)&gt;0,BY16,IF(VLOOKUP(BZ16,BJ14:BL23,3,0)&gt;0,BZ16,IF(VLOOKUP(CA16,BJ14:BL23,3,0)&gt;0,CA16,IF(VLOOKUP(CB16,BJ14:BL23,3,0)&gt;0,CB16,CC16))))</f>
        <v>b1</v>
      </c>
      <c r="CE16">
        <f>BM16*BM16/(VLOOKUP(CD16,BJ14:BN23,5,0)*5+BM16)*VLOOKUP(BK16,裸人!$AG$4:$AM$10,7,0)</f>
        <v>9165.3643284945683</v>
      </c>
      <c r="CF16">
        <f>SUMIFS(CE14:CE23,CD14:CD23,BJ16,BL14:BL23,"&gt;0")</f>
        <v>0</v>
      </c>
      <c r="CG16" t="str">
        <f t="shared" si="16"/>
        <v>*</v>
      </c>
      <c r="CH16">
        <f>IF(BL16=0,0,CE16*MIN(CG14:CG23))</f>
        <v>4824.0755619367819</v>
      </c>
      <c r="CM16" t="s">
        <v>354</v>
      </c>
      <c r="CN16" t="s">
        <v>340</v>
      </c>
      <c r="CO16">
        <f>ROUND(IF(DI5="*",CO5,CO5-MIN(DJ3:DJ12)*DI5),5)</f>
        <v>49800</v>
      </c>
      <c r="CP16">
        <f>CP5</f>
        <v>4750</v>
      </c>
      <c r="CQ16">
        <f t="shared" ref="CQ16" si="25">CQ5</f>
        <v>741</v>
      </c>
      <c r="CR16" s="24">
        <v>0.9</v>
      </c>
      <c r="CS16" s="24">
        <v>0.1</v>
      </c>
      <c r="CT16" s="24">
        <v>0.05</v>
      </c>
      <c r="CU16" s="24">
        <v>0</v>
      </c>
      <c r="CV16" s="24">
        <v>1</v>
      </c>
      <c r="CW16" s="24">
        <v>0</v>
      </c>
      <c r="CX16" s="24">
        <v>1</v>
      </c>
      <c r="CY16" s="24">
        <v>0</v>
      </c>
      <c r="CZ16" s="24">
        <v>0</v>
      </c>
      <c r="DA16" s="24">
        <v>0</v>
      </c>
      <c r="DB16" t="s">
        <v>357</v>
      </c>
      <c r="DC16" t="s">
        <v>362</v>
      </c>
      <c r="DD16" t="s">
        <v>368</v>
      </c>
      <c r="DE16" t="s">
        <v>369</v>
      </c>
      <c r="DF16" t="s">
        <v>370</v>
      </c>
      <c r="DG16" t="str">
        <f>IF(VLOOKUP(DB16,CM14:CO23,3,0)&gt;0,DB16,IF(VLOOKUP(DC16,CM14:CO23,3,0)&gt;0,DC16,IF(VLOOKUP(DD16,CM14:CO23,3,0)&gt;0,DD16,IF(VLOOKUP(DE16,CM14:CO23,3,0)&gt;0,DE16,DF16))))</f>
        <v>b1</v>
      </c>
      <c r="DH16">
        <f>CP16*CP16/(VLOOKUP(DG16,CM14:CQ23,5,0)*5+CP16)*VLOOKUP(CN16,裸人!$AG$4:$AM$10,7,0)</f>
        <v>9162.4365482233497</v>
      </c>
      <c r="DI16">
        <f>SUMIFS(DH14:DH23,DG14:DG23,CM16,CO14:CO23,"&gt;0")</f>
        <v>0</v>
      </c>
      <c r="DJ16" t="str">
        <f t="shared" si="17"/>
        <v>*</v>
      </c>
      <c r="DK16">
        <f>IF(CO16=0,0,DH16*MIN(DJ14:DJ23))</f>
        <v>4811.599200108014</v>
      </c>
    </row>
    <row r="17" spans="1:115" x14ac:dyDescent="0.2">
      <c r="B17" t="s">
        <v>355</v>
      </c>
      <c r="C17" t="s">
        <v>340</v>
      </c>
      <c r="D17">
        <f>ROUND(IF(X6="*",D6,D6-MIN(Y3:Y12)*X6),5)</f>
        <v>52200</v>
      </c>
      <c r="E17">
        <f t="shared" si="18"/>
        <v>4550</v>
      </c>
      <c r="F17">
        <f t="shared" si="18"/>
        <v>780</v>
      </c>
      <c r="G17" s="24">
        <v>0.9</v>
      </c>
      <c r="H17" s="24">
        <v>0.1</v>
      </c>
      <c r="I17" s="24">
        <v>0.05</v>
      </c>
      <c r="J17" s="24">
        <v>0</v>
      </c>
      <c r="K17" s="24">
        <v>1</v>
      </c>
      <c r="L17" s="24">
        <v>0</v>
      </c>
      <c r="M17" s="24">
        <v>1</v>
      </c>
      <c r="N17" s="24">
        <v>0</v>
      </c>
      <c r="O17" s="24">
        <v>0</v>
      </c>
      <c r="P17" s="24">
        <v>0</v>
      </c>
      <c r="Q17" t="s">
        <v>357</v>
      </c>
      <c r="R17" t="s">
        <v>362</v>
      </c>
      <c r="S17" t="s">
        <v>369</v>
      </c>
      <c r="T17" t="s">
        <v>368</v>
      </c>
      <c r="U17" t="s">
        <v>370</v>
      </c>
      <c r="V17" t="str">
        <f>IF(VLOOKUP(Q17,B14:D23,3,0)&gt;0,Q17,IF(VLOOKUP(R17,B14:D23,3,0)&gt;0,R17,IF(VLOOKUP(S17,B14:D23,3,0)&gt;0,S17,IF(VLOOKUP(T17,B14:D23,3,0)&gt;0,T17,U17))))</f>
        <v>b1</v>
      </c>
      <c r="W17">
        <f>E17*E17/(VLOOKUP(V17,B14:F23,5,0)*5+E17)*VLOOKUP(C17,裸人!$AG$4:$AM$10,7,0)</f>
        <v>8581.3471502590673</v>
      </c>
      <c r="X17">
        <f>SUMIFS(W14:W23,V14:V23,B17,D14:D23,"&gt;0")</f>
        <v>0</v>
      </c>
      <c r="Y17" t="str">
        <f t="shared" si="19"/>
        <v>*</v>
      </c>
      <c r="Z17">
        <f>IF(D17=0,0,W17*MIN(Y14:Y23))</f>
        <v>4541.7991263036329</v>
      </c>
      <c r="AA17">
        <v>0.17899999999999999</v>
      </c>
      <c r="AB17" t="s">
        <v>956</v>
      </c>
      <c r="AC17">
        <v>166040.87709999998</v>
      </c>
      <c r="AD17">
        <v>29.963276950774286</v>
      </c>
      <c r="AF17" t="s">
        <v>355</v>
      </c>
      <c r="AG17" t="s">
        <v>340</v>
      </c>
      <c r="AH17">
        <f>ROUND(IF(BB6="*",AH6,AH6-MIN(BC3:BC12)*BB6),5)</f>
        <v>52201</v>
      </c>
      <c r="AI17">
        <f t="shared" ref="AI17:AJ17" si="26">AI6</f>
        <v>4550</v>
      </c>
      <c r="AJ17">
        <f t="shared" si="26"/>
        <v>780</v>
      </c>
      <c r="AK17" s="24">
        <v>0.9</v>
      </c>
      <c r="AL17" s="24">
        <v>0.1</v>
      </c>
      <c r="AM17" s="24">
        <v>0.05</v>
      </c>
      <c r="AN17" s="24">
        <v>0</v>
      </c>
      <c r="AO17" s="24">
        <v>1</v>
      </c>
      <c r="AP17" s="24">
        <v>0</v>
      </c>
      <c r="AQ17" s="24">
        <v>1</v>
      </c>
      <c r="AR17" s="24">
        <v>0</v>
      </c>
      <c r="AS17" s="24">
        <v>0</v>
      </c>
      <c r="AT17" s="24">
        <v>0</v>
      </c>
      <c r="AU17" t="s">
        <v>357</v>
      </c>
      <c r="AV17" t="s">
        <v>362</v>
      </c>
      <c r="AW17" t="s">
        <v>369</v>
      </c>
      <c r="AX17" t="s">
        <v>368</v>
      </c>
      <c r="AY17" t="s">
        <v>370</v>
      </c>
      <c r="AZ17" t="str">
        <f>IF(VLOOKUP(AU17,AF14:AH23,3,0)&gt;0,AU17,IF(VLOOKUP(AV17,AF14:AH23,3,0)&gt;0,AV17,IF(VLOOKUP(AW17,AF14:AH23,3,0)&gt;0,AW17,IF(VLOOKUP(AX17,AF14:AH23,3,0)&gt;0,AX17,AY17))))</f>
        <v>b1</v>
      </c>
      <c r="BA17">
        <f>AI17*AI17/(VLOOKUP(AZ17,AF14:AJ23,5,0)*5+AI17)*VLOOKUP(AG17,裸人!$AG$4:$AM$10,7,0)</f>
        <v>8581.3471502590673</v>
      </c>
      <c r="BB17">
        <f>SUMIFS(BA14:BA23,AZ14:AZ23,AF17,AH14:AH23,"&gt;0")</f>
        <v>0</v>
      </c>
      <c r="BC17" t="str">
        <f t="shared" si="15"/>
        <v>*</v>
      </c>
      <c r="BD17">
        <f>IF(AH17=0,0,BA17*MIN(BC14:BC23))</f>
        <v>4540.6642747692804</v>
      </c>
      <c r="BG17" t="s">
        <v>907</v>
      </c>
      <c r="BH17" t="s">
        <v>375</v>
      </c>
      <c r="BJ17" t="s">
        <v>355</v>
      </c>
      <c r="BK17" t="s">
        <v>340</v>
      </c>
      <c r="BL17">
        <f>ROUND(IF(CF6="*",BL6,BL6-MIN(CG3:CG12)*CF6),5)</f>
        <v>52200</v>
      </c>
      <c r="BM17">
        <f t="shared" ref="BM17:BN17" si="27">BM6</f>
        <v>4551</v>
      </c>
      <c r="BN17">
        <f t="shared" si="27"/>
        <v>780</v>
      </c>
      <c r="BO17" s="24">
        <v>0.9</v>
      </c>
      <c r="BP17" s="24">
        <v>0.1</v>
      </c>
      <c r="BQ17" s="24">
        <v>0.05</v>
      </c>
      <c r="BR17" s="24">
        <v>0</v>
      </c>
      <c r="BS17" s="24">
        <v>1</v>
      </c>
      <c r="BT17" s="24">
        <v>0</v>
      </c>
      <c r="BU17" s="24">
        <v>1</v>
      </c>
      <c r="BV17" s="24">
        <v>0</v>
      </c>
      <c r="BW17" s="24">
        <v>0</v>
      </c>
      <c r="BX17" s="24">
        <v>0</v>
      </c>
      <c r="BY17" t="s">
        <v>357</v>
      </c>
      <c r="BZ17" t="s">
        <v>362</v>
      </c>
      <c r="CA17" t="s">
        <v>369</v>
      </c>
      <c r="CB17" t="s">
        <v>368</v>
      </c>
      <c r="CC17" t="s">
        <v>370</v>
      </c>
      <c r="CD17" t="str">
        <f>IF(VLOOKUP(BY17,BJ14:BL23,3,0)&gt;0,BY17,IF(VLOOKUP(BZ17,BJ14:BL23,3,0)&gt;0,BZ17,IF(VLOOKUP(CA17,BJ14:BL23,3,0)&gt;0,CA17,IF(VLOOKUP(CB17,BJ14:BL23,3,0)&gt;0,CB17,CC17))))</f>
        <v>b1</v>
      </c>
      <c r="CE17">
        <f>BM17*BM17/(VLOOKUP(CD17,BJ14:BN23,5,0)*5+BM17)*VLOOKUP(BK17,裸人!$AG$4:$AM$10,7,0)</f>
        <v>8584.2300279763749</v>
      </c>
      <c r="CF17">
        <f>SUMIFS(CE14:CE23,CD14:CD23,BJ17,BL14:BL23,"&gt;0")</f>
        <v>0</v>
      </c>
      <c r="CG17" t="str">
        <f t="shared" si="16"/>
        <v>*</v>
      </c>
      <c r="CH17">
        <f>IF(BL17=0,0,CE17*MIN(CG14:CG23))</f>
        <v>4518.2027480632159</v>
      </c>
      <c r="CM17" t="s">
        <v>355</v>
      </c>
      <c r="CN17" t="s">
        <v>340</v>
      </c>
      <c r="CO17">
        <f>ROUND(IF(DI6="*",CO6,CO6-MIN(DJ3:DJ12)*DI6),5)</f>
        <v>52200</v>
      </c>
      <c r="CP17">
        <f t="shared" ref="CP17:CQ17" si="28">CP6</f>
        <v>4550</v>
      </c>
      <c r="CQ17">
        <f t="shared" si="28"/>
        <v>781</v>
      </c>
      <c r="CR17" s="24">
        <v>0.9</v>
      </c>
      <c r="CS17" s="24">
        <v>0.1</v>
      </c>
      <c r="CT17" s="24">
        <v>0.05</v>
      </c>
      <c r="CU17" s="24">
        <v>0</v>
      </c>
      <c r="CV17" s="24">
        <v>1</v>
      </c>
      <c r="CW17" s="24">
        <v>0</v>
      </c>
      <c r="CX17" s="24">
        <v>1</v>
      </c>
      <c r="CY17" s="24">
        <v>0</v>
      </c>
      <c r="CZ17" s="24">
        <v>0</v>
      </c>
      <c r="DA17" s="24">
        <v>0</v>
      </c>
      <c r="DB17" t="s">
        <v>357</v>
      </c>
      <c r="DC17" t="s">
        <v>362</v>
      </c>
      <c r="DD17" t="s">
        <v>369</v>
      </c>
      <c r="DE17" t="s">
        <v>368</v>
      </c>
      <c r="DF17" t="s">
        <v>370</v>
      </c>
      <c r="DG17" t="str">
        <f>IF(VLOOKUP(DB17,CM14:CO23,3,0)&gt;0,DB17,IF(VLOOKUP(DC17,CM14:CO23,3,0)&gt;0,DC17,IF(VLOOKUP(DD17,CM14:CO23,3,0)&gt;0,DD17,IF(VLOOKUP(DE17,CM14:CO23,3,0)&gt;0,DE17,DF17))))</f>
        <v>b1</v>
      </c>
      <c r="DH17">
        <f>CP17*CP17/(VLOOKUP(DG17,CM14:CQ23,5,0)*5+CP17)*VLOOKUP(CN17,裸人!$AG$4:$AM$10,7,0)</f>
        <v>8581.3471502590673</v>
      </c>
      <c r="DI17">
        <f>SUMIFS(DH14:DH23,DG14:DG23,CM17,CO14:CO23,"&gt;0")</f>
        <v>0</v>
      </c>
      <c r="DJ17" t="str">
        <f t="shared" si="17"/>
        <v>*</v>
      </c>
      <c r="DK17">
        <f>IF(CO17=0,0,DH17*MIN(DJ14:DJ23))</f>
        <v>4506.4435498919865</v>
      </c>
    </row>
    <row r="18" spans="1:115" x14ac:dyDescent="0.2">
      <c r="B18" t="s">
        <v>356</v>
      </c>
      <c r="C18" t="s">
        <v>340</v>
      </c>
      <c r="D18">
        <f>ROUND(IF(X7="*",D7,D7-MIN(Y3:Y12)*X7),5)</f>
        <v>45600</v>
      </c>
      <c r="E18">
        <f t="shared" si="18"/>
        <v>5000</v>
      </c>
      <c r="F18">
        <f t="shared" si="18"/>
        <v>730</v>
      </c>
      <c r="G18" s="24">
        <v>0.9</v>
      </c>
      <c r="H18" s="24">
        <v>0.1</v>
      </c>
      <c r="I18" s="24">
        <v>0.05</v>
      </c>
      <c r="J18" s="24">
        <v>0</v>
      </c>
      <c r="K18" s="24">
        <v>1</v>
      </c>
      <c r="L18" s="24">
        <v>0</v>
      </c>
      <c r="M18" s="24">
        <v>1</v>
      </c>
      <c r="N18" s="24">
        <v>0</v>
      </c>
      <c r="O18" s="24">
        <v>0</v>
      </c>
      <c r="P18" s="24">
        <v>0</v>
      </c>
      <c r="Q18" t="s">
        <v>362</v>
      </c>
      <c r="R18" t="s">
        <v>357</v>
      </c>
      <c r="S18" t="s">
        <v>370</v>
      </c>
      <c r="T18" t="s">
        <v>369</v>
      </c>
      <c r="U18" t="s">
        <v>368</v>
      </c>
      <c r="V18" t="str">
        <f>IF(VLOOKUP(Q18,B14:D23,3,0)&gt;0,Q18,IF(VLOOKUP(R18,B14:D23,3,0)&gt;0,R18,IF(VLOOKUP(S18,B14:D23,3,0)&gt;0,S18,IF(VLOOKUP(T18,B14:D23,3,0)&gt;0,T18,U18))))</f>
        <v>b2</v>
      </c>
      <c r="W18">
        <f>E18*E18/(VLOOKUP(V18,B14:F23,5,0)*5+E18)*VLOOKUP(C18,裸人!$AG$4:$AM$10,7,0)</f>
        <v>9900.9900990099013</v>
      </c>
      <c r="X18">
        <f>SUMIFS(W14:W23,V14:V23,B18,D14:D23,"&gt;0")</f>
        <v>0</v>
      </c>
      <c r="Y18" t="str">
        <f t="shared" si="19"/>
        <v>*</v>
      </c>
      <c r="Z18">
        <f>IF(D18=0,0,W18*MIN(Y14:Y23))</f>
        <v>5240.2387869679078</v>
      </c>
      <c r="AC18">
        <f>AC16/AC17</f>
        <v>1.0114570243979999</v>
      </c>
      <c r="AD18">
        <f>AD16/AD17</f>
        <v>1.0107607144684101</v>
      </c>
      <c r="AF18" t="s">
        <v>356</v>
      </c>
      <c r="AG18" t="s">
        <v>340</v>
      </c>
      <c r="AH18">
        <f>ROUND(IF(BB7="*",AH7,AH7-MIN(BC3:BC12)*BB7),5)</f>
        <v>45601</v>
      </c>
      <c r="AI18">
        <f t="shared" ref="AI18:AJ18" si="29">AI7</f>
        <v>5000</v>
      </c>
      <c r="AJ18">
        <f t="shared" si="29"/>
        <v>730</v>
      </c>
      <c r="AK18" s="24">
        <v>0.9</v>
      </c>
      <c r="AL18" s="24">
        <v>0.1</v>
      </c>
      <c r="AM18" s="24">
        <v>0.05</v>
      </c>
      <c r="AN18" s="24">
        <v>0</v>
      </c>
      <c r="AO18" s="24">
        <v>1</v>
      </c>
      <c r="AP18" s="24">
        <v>0</v>
      </c>
      <c r="AQ18" s="24">
        <v>1</v>
      </c>
      <c r="AR18" s="24">
        <v>0</v>
      </c>
      <c r="AS18" s="24">
        <v>0</v>
      </c>
      <c r="AT18" s="24">
        <v>0</v>
      </c>
      <c r="AU18" t="s">
        <v>362</v>
      </c>
      <c r="AV18" t="s">
        <v>357</v>
      </c>
      <c r="AW18" t="s">
        <v>370</v>
      </c>
      <c r="AX18" t="s">
        <v>369</v>
      </c>
      <c r="AY18" t="s">
        <v>368</v>
      </c>
      <c r="AZ18" t="str">
        <f>IF(VLOOKUP(AU18,AF14:AH23,3,0)&gt;0,AU18,IF(VLOOKUP(AV18,AF14:AH23,3,0)&gt;0,AV18,IF(VLOOKUP(AW18,AF14:AH23,3,0)&gt;0,AW18,IF(VLOOKUP(AX18,AF14:AH23,3,0)&gt;0,AX18,AY18))))</f>
        <v>b2</v>
      </c>
      <c r="BA18">
        <f>AI18*AI18/(VLOOKUP(AZ18,AF14:AJ23,5,0)*5+AI18)*VLOOKUP(AG18,裸人!$AG$4:$AM$10,7,0)</f>
        <v>9900.9900990099013</v>
      </c>
      <c r="BB18">
        <f>SUMIFS(BA14:BA23,AZ14:AZ23,AF18,AH14:AH23,"&gt;0")</f>
        <v>0</v>
      </c>
      <c r="BC18" t="str">
        <f t="shared" si="15"/>
        <v>*</v>
      </c>
      <c r="BD18">
        <f>IF(AH18=0,0,BA18*MIN(BC14:BC23))</f>
        <v>5238.9294175170835</v>
      </c>
      <c r="BF18" t="s">
        <v>909</v>
      </c>
      <c r="BG18">
        <v>27.793652821051893</v>
      </c>
      <c r="BH18">
        <v>130510.44447999999</v>
      </c>
      <c r="BJ18" t="s">
        <v>356</v>
      </c>
      <c r="BK18" t="s">
        <v>340</v>
      </c>
      <c r="BL18">
        <f>ROUND(IF(CF7="*",BL7,BL7-MIN(CG3:CG12)*CF7),5)</f>
        <v>45600</v>
      </c>
      <c r="BM18">
        <f t="shared" ref="BM18:BN18" si="30">BM7</f>
        <v>5001</v>
      </c>
      <c r="BN18">
        <f t="shared" si="30"/>
        <v>730</v>
      </c>
      <c r="BO18" s="24">
        <v>0.9</v>
      </c>
      <c r="BP18" s="24">
        <v>0.1</v>
      </c>
      <c r="BQ18" s="24">
        <v>0.05</v>
      </c>
      <c r="BR18" s="24">
        <v>0</v>
      </c>
      <c r="BS18" s="24">
        <v>1</v>
      </c>
      <c r="BT18" s="24">
        <v>0</v>
      </c>
      <c r="BU18" s="24">
        <v>1</v>
      </c>
      <c r="BV18" s="24">
        <v>0</v>
      </c>
      <c r="BW18" s="24">
        <v>0</v>
      </c>
      <c r="BX18" s="24">
        <v>0</v>
      </c>
      <c r="BY18" t="s">
        <v>362</v>
      </c>
      <c r="BZ18" t="s">
        <v>357</v>
      </c>
      <c r="CA18" t="s">
        <v>370</v>
      </c>
      <c r="CB18" t="s">
        <v>369</v>
      </c>
      <c r="CC18" t="s">
        <v>368</v>
      </c>
      <c r="CD18" t="str">
        <f>IF(VLOOKUP(BY18,BJ14:BL23,3,0)&gt;0,BY18,IF(VLOOKUP(BZ18,BJ14:BL23,3,0)&gt;0,BZ18,IF(VLOOKUP(CA18,BJ14:BL23,3,0)&gt;0,CA18,IF(VLOOKUP(CB18,BJ14:BL23,3,0)&gt;0,CB18,CC18))))</f>
        <v>b2</v>
      </c>
      <c r="CE18">
        <f>BM18*BM18/(VLOOKUP(CD18,BJ14:BN23,5,0)*5+BM18)*VLOOKUP(BK18,裸人!$AG$4:$AM$10,7,0)</f>
        <v>9903.9702999703004</v>
      </c>
      <c r="CF18">
        <f>SUMIFS(CE14:CE23,CD14:CD23,BJ18,BL14:BL23,"&gt;0")</f>
        <v>0</v>
      </c>
      <c r="CG18" t="str">
        <f t="shared" si="16"/>
        <v>*</v>
      </c>
      <c r="CH18">
        <f>IF(BL18=0,0,CE18*MIN(CG14:CG23))</f>
        <v>5212.831631984016</v>
      </c>
      <c r="CM18" t="s">
        <v>356</v>
      </c>
      <c r="CN18" t="s">
        <v>340</v>
      </c>
      <c r="CO18">
        <f>ROUND(IF(DI7="*",CO7,CO7-MIN(DJ3:DJ12)*DI7),5)</f>
        <v>45600</v>
      </c>
      <c r="CP18">
        <f t="shared" ref="CP18:CQ18" si="31">CP7</f>
        <v>5000</v>
      </c>
      <c r="CQ18">
        <f t="shared" si="31"/>
        <v>731</v>
      </c>
      <c r="CR18" s="24">
        <v>0.9</v>
      </c>
      <c r="CS18" s="24">
        <v>0.1</v>
      </c>
      <c r="CT18" s="24">
        <v>0.05</v>
      </c>
      <c r="CU18" s="24">
        <v>0</v>
      </c>
      <c r="CV18" s="24">
        <v>1</v>
      </c>
      <c r="CW18" s="24">
        <v>0</v>
      </c>
      <c r="CX18" s="24">
        <v>1</v>
      </c>
      <c r="CY18" s="24">
        <v>0</v>
      </c>
      <c r="CZ18" s="24">
        <v>0</v>
      </c>
      <c r="DA18" s="24">
        <v>0</v>
      </c>
      <c r="DB18" t="s">
        <v>362</v>
      </c>
      <c r="DC18" t="s">
        <v>357</v>
      </c>
      <c r="DD18" t="s">
        <v>370</v>
      </c>
      <c r="DE18" t="s">
        <v>369</v>
      </c>
      <c r="DF18" t="s">
        <v>368</v>
      </c>
      <c r="DG18" t="str">
        <f>IF(VLOOKUP(DB18,CM14:CO23,3,0)&gt;0,DB18,IF(VLOOKUP(DC18,CM14:CO23,3,0)&gt;0,DC18,IF(VLOOKUP(DD18,CM14:CO23,3,0)&gt;0,DD18,IF(VLOOKUP(DE18,CM14:CO23,3,0)&gt;0,DE18,DF18))))</f>
        <v>b2</v>
      </c>
      <c r="DH18">
        <f>CP18*CP18/(VLOOKUP(DG18,CM14:CQ23,5,0)*5+CP18)*VLOOKUP(CN18,裸人!$AG$4:$AM$10,7,0)</f>
        <v>9900.9900990099013</v>
      </c>
      <c r="DI18">
        <f>SUMIFS(DH14:DH23,DG14:DG23,CM18,CO14:CO23,"&gt;0")</f>
        <v>0</v>
      </c>
      <c r="DJ18" t="str">
        <f t="shared" si="17"/>
        <v>*</v>
      </c>
      <c r="DK18">
        <f>IF(CO18=0,0,DH18*MIN(DJ14:DJ23))</f>
        <v>5199.4462160734965</v>
      </c>
    </row>
    <row r="19" spans="1:115" x14ac:dyDescent="0.2">
      <c r="B19" t="s">
        <v>357</v>
      </c>
      <c r="C19" t="s">
        <v>339</v>
      </c>
      <c r="D19">
        <f>ROUND(IF(X8="*",D8,D8-MIN(Y3:Y12)*X8),5)</f>
        <v>9391.1480200000005</v>
      </c>
      <c r="E19">
        <f t="shared" si="18"/>
        <v>3650</v>
      </c>
      <c r="F19">
        <f t="shared" si="18"/>
        <v>1020</v>
      </c>
      <c r="G19" s="24">
        <v>0.9</v>
      </c>
      <c r="H19" s="24">
        <v>0.1</v>
      </c>
      <c r="I19" s="24">
        <v>0.05</v>
      </c>
      <c r="J19" s="24">
        <v>0</v>
      </c>
      <c r="K19" s="24">
        <v>1</v>
      </c>
      <c r="L19" s="24">
        <v>0</v>
      </c>
      <c r="M19" s="24">
        <v>1</v>
      </c>
      <c r="N19" s="24">
        <v>0</v>
      </c>
      <c r="O19" s="24">
        <v>0</v>
      </c>
      <c r="P19" s="24">
        <v>0</v>
      </c>
      <c r="Q19" t="s">
        <v>351</v>
      </c>
      <c r="R19" t="s">
        <v>353</v>
      </c>
      <c r="S19" t="s">
        <v>354</v>
      </c>
      <c r="T19" t="s">
        <v>355</v>
      </c>
      <c r="U19" t="s">
        <v>356</v>
      </c>
      <c r="V19" t="str">
        <f>IF(VLOOKUP(Q19,B14:D23,3,0)&gt;0,Q19,IF(VLOOKUP(R19,B14:D23,3,0)&gt;0,R19,IF(VLOOKUP(S19,B14:D23,3,0)&gt;0,S19,IF(VLOOKUP(T19,B14:D23,3,0)&gt;0,T19,U19))))</f>
        <v>a2</v>
      </c>
      <c r="W19">
        <f>E19*E19/(VLOOKUP(V19,B14:F23,5,0)*5+E19)*VLOOKUP(C19,裸人!$AG$4:$AM$10,7,0)</f>
        <v>2436.1142857142859</v>
      </c>
      <c r="X19">
        <f>SUMIFS(W14:W23,V14:V23,B19,D14:D23,"&gt;0")</f>
        <v>17743.783698482417</v>
      </c>
      <c r="Y19">
        <f t="shared" si="19"/>
        <v>0.52926411748375868</v>
      </c>
      <c r="Z19">
        <f>IF(D19=0,0,W19*MIN(Y14:Y23))</f>
        <v>1289.3478775181486</v>
      </c>
      <c r="AF19" t="s">
        <v>357</v>
      </c>
      <c r="AG19" t="s">
        <v>339</v>
      </c>
      <c r="AH19">
        <f>ROUND(IF(BB8="*",AH8,AH8-MIN(BC3:BC12)*BB8),5)</f>
        <v>9388.8014700000003</v>
      </c>
      <c r="AI19">
        <f t="shared" ref="AI19:AJ19" si="32">AI8</f>
        <v>3650</v>
      </c>
      <c r="AJ19">
        <f t="shared" si="32"/>
        <v>1020</v>
      </c>
      <c r="AK19" s="24">
        <v>0.9</v>
      </c>
      <c r="AL19" s="24">
        <v>0.1</v>
      </c>
      <c r="AM19" s="24">
        <v>0.05</v>
      </c>
      <c r="AN19" s="24">
        <v>0</v>
      </c>
      <c r="AO19" s="24">
        <v>1</v>
      </c>
      <c r="AP19" s="24">
        <v>0</v>
      </c>
      <c r="AQ19" s="24">
        <v>1</v>
      </c>
      <c r="AR19" s="24">
        <v>0</v>
      </c>
      <c r="AS19" s="24">
        <v>0</v>
      </c>
      <c r="AT19" s="24">
        <v>0</v>
      </c>
      <c r="AU19" t="s">
        <v>351</v>
      </c>
      <c r="AV19" t="s">
        <v>353</v>
      </c>
      <c r="AW19" t="s">
        <v>354</v>
      </c>
      <c r="AX19" t="s">
        <v>355</v>
      </c>
      <c r="AY19" t="s">
        <v>356</v>
      </c>
      <c r="AZ19" t="str">
        <f>IF(VLOOKUP(AU19,AF14:AH23,3,0)&gt;0,AU19,IF(VLOOKUP(AV19,AF14:AH23,3,0)&gt;0,AV19,IF(VLOOKUP(AW19,AF14:AH23,3,0)&gt;0,AW19,IF(VLOOKUP(AX19,AF14:AH23,3,0)&gt;0,AX19,AY19))))</f>
        <v>a2</v>
      </c>
      <c r="BA19">
        <f>AI19*AI19/(VLOOKUP(AZ19,AF14:AJ23,5,0)*5+AI19)*VLOOKUP(AG19,裸人!$AG$4:$AM$10,7,0)</f>
        <v>2436.1142857142859</v>
      </c>
      <c r="BB19">
        <f>SUMIFS(BA14:BA23,AZ14:AZ23,AF19,AH14:AH23,"&gt;0")</f>
        <v>17743.783698482417</v>
      </c>
      <c r="BC19">
        <f t="shared" si="15"/>
        <v>0.52913187116922544</v>
      </c>
      <c r="BD19">
        <f>IF(AH19=0,0,BA19*MIN(BC14:BC23))</f>
        <v>1289.0257103820811</v>
      </c>
      <c r="BF19" t="s">
        <v>910</v>
      </c>
      <c r="BG19">
        <v>27.83091251512802</v>
      </c>
      <c r="BH19">
        <v>130683.52519999999</v>
      </c>
      <c r="BJ19" t="s">
        <v>357</v>
      </c>
      <c r="BK19" t="s">
        <v>339</v>
      </c>
      <c r="BL19">
        <f>ROUND(IF(CF8="*",BL8,BL8-MIN(CG3:CG12)*CF8),5)</f>
        <v>9342.2783099999997</v>
      </c>
      <c r="BM19">
        <f t="shared" ref="BM19:BN19" si="33">BM8</f>
        <v>3650</v>
      </c>
      <c r="BN19">
        <f t="shared" si="33"/>
        <v>1020</v>
      </c>
      <c r="BO19" s="24">
        <v>0.9</v>
      </c>
      <c r="BP19" s="24">
        <v>0.1</v>
      </c>
      <c r="BQ19" s="24">
        <v>0.05</v>
      </c>
      <c r="BR19" s="24">
        <v>0</v>
      </c>
      <c r="BS19" s="24">
        <v>1</v>
      </c>
      <c r="BT19" s="24">
        <v>0</v>
      </c>
      <c r="BU19" s="24">
        <v>1</v>
      </c>
      <c r="BV19" s="24">
        <v>0</v>
      </c>
      <c r="BW19" s="24">
        <v>0</v>
      </c>
      <c r="BX19" s="24">
        <v>0</v>
      </c>
      <c r="BY19" t="s">
        <v>351</v>
      </c>
      <c r="BZ19" t="s">
        <v>353</v>
      </c>
      <c r="CA19" t="s">
        <v>354</v>
      </c>
      <c r="CB19" t="s">
        <v>355</v>
      </c>
      <c r="CC19" t="s">
        <v>356</v>
      </c>
      <c r="CD19" t="str">
        <f>IF(VLOOKUP(BY19,BJ14:BL23,3,0)&gt;0,BY19,IF(VLOOKUP(BZ19,BJ14:BL23,3,0)&gt;0,BZ19,IF(VLOOKUP(CA19,BJ14:BL23,3,0)&gt;0,CA19,IF(VLOOKUP(CB19,BJ14:BL23,3,0)&gt;0,CB19,CC19))))</f>
        <v>a2</v>
      </c>
      <c r="CE19">
        <f>BM19*BM19/(VLOOKUP(CD19,BJ14:BN23,5,0)*5+BM19)*VLOOKUP(BK19,裸人!$AG$4:$AM$10,7,0)</f>
        <v>2436.1142857142859</v>
      </c>
      <c r="CF19">
        <f>SUMIFS(CE14:CE23,CD14:CD23,BJ19,BL14:BL23,"&gt;0")</f>
        <v>17749.594356470945</v>
      </c>
      <c r="CG19">
        <f t="shared" si="16"/>
        <v>0.52633756706637624</v>
      </c>
      <c r="CH19">
        <f>IF(BL19=0,0,CE19*MIN(CG14:CG23))</f>
        <v>1282.2184662385002</v>
      </c>
      <c r="CM19" t="s">
        <v>357</v>
      </c>
      <c r="CN19" t="s">
        <v>339</v>
      </c>
      <c r="CO19">
        <f>ROUND(IF(DI8="*",CO8,CO8-MIN(DJ3:DJ12)*DI8),5)</f>
        <v>9318.0427500000005</v>
      </c>
      <c r="CP19">
        <f t="shared" ref="CP19:CQ19" si="34">CP8</f>
        <v>3650</v>
      </c>
      <c r="CQ19">
        <f t="shared" si="34"/>
        <v>1020</v>
      </c>
      <c r="CR19" s="24">
        <v>0.9</v>
      </c>
      <c r="CS19" s="24">
        <v>0.1</v>
      </c>
      <c r="CT19" s="24">
        <v>0.05</v>
      </c>
      <c r="CU19" s="24">
        <v>0</v>
      </c>
      <c r="CV19" s="24">
        <v>1</v>
      </c>
      <c r="CW19" s="24">
        <v>0</v>
      </c>
      <c r="CX19" s="24">
        <v>1</v>
      </c>
      <c r="CY19" s="24">
        <v>0</v>
      </c>
      <c r="CZ19" s="24">
        <v>0</v>
      </c>
      <c r="DA19" s="24">
        <v>0</v>
      </c>
      <c r="DB19" t="s">
        <v>351</v>
      </c>
      <c r="DC19" t="s">
        <v>353</v>
      </c>
      <c r="DD19" t="s">
        <v>354</v>
      </c>
      <c r="DE19" t="s">
        <v>355</v>
      </c>
      <c r="DF19" t="s">
        <v>356</v>
      </c>
      <c r="DG19" t="str">
        <f>IF(VLOOKUP(DB19,CM14:CO23,3,0)&gt;0,DB19,IF(VLOOKUP(DC19,CM14:CO23,3,0)&gt;0,DC19,IF(VLOOKUP(DD19,CM14:CO23,3,0)&gt;0,DD19,IF(VLOOKUP(DE19,CM14:CO23,3,0)&gt;0,DE19,DF19))))</f>
        <v>a2</v>
      </c>
      <c r="DH19">
        <f>CP19*CP19/(VLOOKUP(DG19,CM14:CQ23,5,0)*5+CP19)*VLOOKUP(CN19,裸人!$AG$4:$AM$10,7,0)</f>
        <v>2434.72301541976</v>
      </c>
      <c r="DI19">
        <f>SUMIFS(DH14:DH23,DG14:DG23,CM19,CO14:CO23,"&gt;0")</f>
        <v>17743.783698482417</v>
      </c>
      <c r="DJ19">
        <f t="shared" si="17"/>
        <v>0.52514406782342316</v>
      </c>
      <c r="DK19">
        <f>IF(CO19=0,0,DH19*MIN(DJ14:DJ23))</f>
        <v>1278.5803483408438</v>
      </c>
    </row>
    <row r="20" spans="1:115" x14ac:dyDescent="0.2">
      <c r="B20" t="s">
        <v>358</v>
      </c>
      <c r="C20" t="s">
        <v>339</v>
      </c>
      <c r="D20">
        <f>ROUND(IF(X9="*",D9,D9-MIN(Y3:Y12)*X9),5)</f>
        <v>65203.847670000003</v>
      </c>
      <c r="E20">
        <f t="shared" si="18"/>
        <v>3650</v>
      </c>
      <c r="F20">
        <f t="shared" si="18"/>
        <v>1020</v>
      </c>
      <c r="G20" s="24">
        <v>0.9</v>
      </c>
      <c r="H20" s="24">
        <v>0.1</v>
      </c>
      <c r="I20" s="24">
        <v>0.05</v>
      </c>
      <c r="J20" s="24">
        <v>0</v>
      </c>
      <c r="K20" s="24">
        <v>1</v>
      </c>
      <c r="L20" s="24">
        <v>0</v>
      </c>
      <c r="M20" s="24">
        <v>1</v>
      </c>
      <c r="N20" s="24">
        <v>0</v>
      </c>
      <c r="O20" s="24">
        <v>0</v>
      </c>
      <c r="P20" s="24">
        <v>0</v>
      </c>
      <c r="Q20" t="s">
        <v>353</v>
      </c>
      <c r="R20" t="s">
        <v>351</v>
      </c>
      <c r="S20" t="s">
        <v>355</v>
      </c>
      <c r="T20" t="s">
        <v>356</v>
      </c>
      <c r="U20" t="s">
        <v>354</v>
      </c>
      <c r="V20" t="str">
        <f>IF(VLOOKUP(Q20,B14:D23,3,0)&gt;0,Q20,IF(VLOOKUP(R20,B14:D23,3,0)&gt;0,R20,IF(VLOOKUP(S20,B14:D23,3,0)&gt;0,S20,IF(VLOOKUP(T20,B14:D23,3,0)&gt;0,T20,U20))))</f>
        <v>a2</v>
      </c>
      <c r="W20">
        <f>E20*E20/(VLOOKUP(V20,B14:F23,5,0)*5+E20)*VLOOKUP(C20,裸人!$AG$4:$AM$10,7,0)</f>
        <v>2436.1142857142859</v>
      </c>
      <c r="X20">
        <f>SUMIFS(W14:W23,V14:V23,B20,D14:D23,"&gt;0")</f>
        <v>12337.104384724187</v>
      </c>
      <c r="Y20">
        <f t="shared" si="19"/>
        <v>5.285182457460234</v>
      </c>
      <c r="Z20">
        <f>IF(D20=0,0,W20*MIN(Y14:Y23))</f>
        <v>1289.3478775181486</v>
      </c>
      <c r="AC20" t="s">
        <v>375</v>
      </c>
      <c r="AD20" t="s">
        <v>941</v>
      </c>
      <c r="AF20" t="s">
        <v>358</v>
      </c>
      <c r="AG20" t="s">
        <v>339</v>
      </c>
      <c r="AH20">
        <f>ROUND(IF(BB9="*",AH9,AH9-MIN(BC3:BC12)*BB9),5)</f>
        <v>65202.413090000002</v>
      </c>
      <c r="AI20">
        <f t="shared" ref="AI20:AJ20" si="35">AI9</f>
        <v>3650</v>
      </c>
      <c r="AJ20">
        <f t="shared" si="35"/>
        <v>1020</v>
      </c>
      <c r="AK20" s="24">
        <v>0.9</v>
      </c>
      <c r="AL20" s="24">
        <v>0.1</v>
      </c>
      <c r="AM20" s="24">
        <v>0.05</v>
      </c>
      <c r="AN20" s="24">
        <v>0</v>
      </c>
      <c r="AO20" s="24">
        <v>1</v>
      </c>
      <c r="AP20" s="24">
        <v>0</v>
      </c>
      <c r="AQ20" s="24">
        <v>1</v>
      </c>
      <c r="AR20" s="24">
        <v>0</v>
      </c>
      <c r="AS20" s="24">
        <v>0</v>
      </c>
      <c r="AT20" s="24">
        <v>0</v>
      </c>
      <c r="AU20" t="s">
        <v>353</v>
      </c>
      <c r="AV20" t="s">
        <v>351</v>
      </c>
      <c r="AW20" t="s">
        <v>355</v>
      </c>
      <c r="AX20" t="s">
        <v>356</v>
      </c>
      <c r="AY20" t="s">
        <v>354</v>
      </c>
      <c r="AZ20" t="str">
        <f>IF(VLOOKUP(AU20,AF14:AH23,3,0)&gt;0,AU20,IF(VLOOKUP(AV20,AF14:AH23,3,0)&gt;0,AV20,IF(VLOOKUP(AW20,AF14:AH23,3,0)&gt;0,AW20,IF(VLOOKUP(AX20,AF14:AH23,3,0)&gt;0,AX20,AY20))))</f>
        <v>a2</v>
      </c>
      <c r="BA20">
        <f>AI20*AI20/(VLOOKUP(AZ20,AF14:AJ23,5,0)*5+AI20)*VLOOKUP(AG20,裸人!$AG$4:$AM$10,7,0)</f>
        <v>2436.1142857142859</v>
      </c>
      <c r="BB20">
        <f>SUMIFS(BA14:BA23,AZ14:AZ23,AF20,AH14:AH23,"&gt;0")</f>
        <v>12337.104384724187</v>
      </c>
      <c r="BC20">
        <f t="shared" si="15"/>
        <v>5.2850661757173496</v>
      </c>
      <c r="BD20">
        <f>IF(AH20=0,0,BA20*MIN(BC14:BC23))</f>
        <v>1289.0257103820811</v>
      </c>
      <c r="BG20">
        <f>BG19/BG18</f>
        <v>1.0013405828415582</v>
      </c>
      <c r="BH20">
        <f>BH19/BH18</f>
        <v>1.0013261829019862</v>
      </c>
      <c r="BJ20" t="s">
        <v>358</v>
      </c>
      <c r="BK20" t="s">
        <v>339</v>
      </c>
      <c r="BL20">
        <f>ROUND(IF(CF9="*",BL9,BL9-MIN(CG3:CG12)*CF9),5)</f>
        <v>65175.120719999999</v>
      </c>
      <c r="BM20">
        <f t="shared" ref="BM20:BN20" si="36">BM9</f>
        <v>3650</v>
      </c>
      <c r="BN20">
        <f t="shared" si="36"/>
        <v>1020</v>
      </c>
      <c r="BO20" s="24">
        <v>0.9</v>
      </c>
      <c r="BP20" s="24">
        <v>0.1</v>
      </c>
      <c r="BQ20" s="24">
        <v>0.05</v>
      </c>
      <c r="BR20" s="24">
        <v>0</v>
      </c>
      <c r="BS20" s="24">
        <v>1</v>
      </c>
      <c r="BT20" s="24">
        <v>0</v>
      </c>
      <c r="BU20" s="24">
        <v>1</v>
      </c>
      <c r="BV20" s="24">
        <v>0</v>
      </c>
      <c r="BW20" s="24">
        <v>0</v>
      </c>
      <c r="BX20" s="24">
        <v>0</v>
      </c>
      <c r="BY20" t="s">
        <v>353</v>
      </c>
      <c r="BZ20" t="s">
        <v>351</v>
      </c>
      <c r="CA20" t="s">
        <v>355</v>
      </c>
      <c r="CB20" t="s">
        <v>356</v>
      </c>
      <c r="CC20" t="s">
        <v>354</v>
      </c>
      <c r="CD20" t="str">
        <f>IF(VLOOKUP(BY20,BJ14:BL23,3,0)&gt;0,BY20,IF(VLOOKUP(BZ20,BJ14:BL23,3,0)&gt;0,BZ20,IF(VLOOKUP(CA20,BJ14:BL23,3,0)&gt;0,CA20,IF(VLOOKUP(CB20,BJ14:BL23,3,0)&gt;0,CB20,CC20))))</f>
        <v>a2</v>
      </c>
      <c r="CE20">
        <f>BM20*BM20/(VLOOKUP(CD20,BJ14:BN23,5,0)*5+BM20)*VLOOKUP(BK20,裸人!$AG$4:$AM$10,7,0)</f>
        <v>2436.1142857142859</v>
      </c>
      <c r="CF20">
        <f>SUMIFS(CE14:CE23,CD14:CD23,BJ20,BL14:BL23,"&gt;0")</f>
        <v>12341.141091879796</v>
      </c>
      <c r="CG20">
        <f t="shared" si="16"/>
        <v>5.2811259700194029</v>
      </c>
      <c r="CH20">
        <f>IF(BL20=0,0,CE20*MIN(CG14:CG23))</f>
        <v>1282.2184662385002</v>
      </c>
      <c r="CM20" t="s">
        <v>358</v>
      </c>
      <c r="CN20" t="s">
        <v>339</v>
      </c>
      <c r="CO20">
        <f>ROUND(IF(DI9="*",CO9,CO9-MIN(DJ3:DJ12)*DI9),5)</f>
        <v>65159.154320000001</v>
      </c>
      <c r="CP20">
        <f t="shared" ref="CP20:CQ20" si="37">CP9</f>
        <v>3650</v>
      </c>
      <c r="CQ20">
        <f t="shared" si="37"/>
        <v>1020</v>
      </c>
      <c r="CR20" s="24">
        <v>0.9</v>
      </c>
      <c r="CS20" s="24">
        <v>0.1</v>
      </c>
      <c r="CT20" s="24">
        <v>0.05</v>
      </c>
      <c r="CU20" s="24">
        <v>0</v>
      </c>
      <c r="CV20" s="24">
        <v>1</v>
      </c>
      <c r="CW20" s="24">
        <v>0</v>
      </c>
      <c r="CX20" s="24">
        <v>1</v>
      </c>
      <c r="CY20" s="24">
        <v>0</v>
      </c>
      <c r="CZ20" s="24">
        <v>0</v>
      </c>
      <c r="DA20" s="24">
        <v>0</v>
      </c>
      <c r="DB20" t="s">
        <v>353</v>
      </c>
      <c r="DC20" t="s">
        <v>351</v>
      </c>
      <c r="DD20" t="s">
        <v>355</v>
      </c>
      <c r="DE20" t="s">
        <v>356</v>
      </c>
      <c r="DF20" t="s">
        <v>354</v>
      </c>
      <c r="DG20" t="str">
        <f>IF(VLOOKUP(DB20,CM14:CO23,3,0)&gt;0,DB20,IF(VLOOKUP(DC20,CM14:CO23,3,0)&gt;0,DC20,IF(VLOOKUP(DD20,CM14:CO23,3,0)&gt;0,DD20,IF(VLOOKUP(DE20,CM14:CO23,3,0)&gt;0,DE20,DF20))))</f>
        <v>a2</v>
      </c>
      <c r="DH20">
        <f>CP20*CP20/(VLOOKUP(DG20,CM14:CQ23,5,0)*5+CP20)*VLOOKUP(CN20,裸人!$AG$4:$AM$10,7,0)</f>
        <v>2434.72301541976</v>
      </c>
      <c r="DI20">
        <f>SUMIFS(DH14:DH23,DG14:DG23,CM20,CO14:CO23,"&gt;0")</f>
        <v>12337.104384724187</v>
      </c>
      <c r="DJ20">
        <f t="shared" si="17"/>
        <v>5.2815597799983047</v>
      </c>
      <c r="DK20">
        <f>IF(CO20=0,0,DH20*MIN(DJ14:DJ23))</f>
        <v>1278.5803483408438</v>
      </c>
    </row>
    <row r="21" spans="1:115" x14ac:dyDescent="0.2">
      <c r="B21" t="s">
        <v>359</v>
      </c>
      <c r="C21" t="s">
        <v>509</v>
      </c>
      <c r="D21">
        <f>ROUND(IF(X10="*",D10,D10-MIN(Y3:Y12)*X10),5)</f>
        <v>49800</v>
      </c>
      <c r="E21">
        <f t="shared" si="18"/>
        <v>4750</v>
      </c>
      <c r="F21">
        <f t="shared" si="18"/>
        <v>740</v>
      </c>
      <c r="G21" s="24">
        <v>0.9</v>
      </c>
      <c r="H21" s="24">
        <v>0.1</v>
      </c>
      <c r="I21" s="24">
        <v>0.05</v>
      </c>
      <c r="J21" s="24">
        <v>0</v>
      </c>
      <c r="K21" s="24">
        <v>1</v>
      </c>
      <c r="L21" s="24">
        <v>0</v>
      </c>
      <c r="M21" s="24">
        <v>1</v>
      </c>
      <c r="N21" s="24">
        <v>0</v>
      </c>
      <c r="O21" s="24">
        <v>0</v>
      </c>
      <c r="P21" s="24">
        <v>0</v>
      </c>
      <c r="Q21" t="s">
        <v>351</v>
      </c>
      <c r="R21" t="s">
        <v>353</v>
      </c>
      <c r="S21" t="s">
        <v>354</v>
      </c>
      <c r="T21" t="s">
        <v>355</v>
      </c>
      <c r="U21" t="s">
        <v>356</v>
      </c>
      <c r="V21" t="str">
        <f>IF(VLOOKUP(Q21,B14:D23,3,0)&gt;0,Q21,IF(VLOOKUP(R21,B14:D23,3,0)&gt;0,R21,IF(VLOOKUP(S21,B14:D23,3,0)&gt;0,S21,IF(VLOOKUP(T21,B14:D23,3,0)&gt;0,T21,U21))))</f>
        <v>a2</v>
      </c>
      <c r="W21">
        <f>E21*E21/(VLOOKUP(V21,B14:F23,5,0)*5+E21)*VLOOKUP(C21,裸人!$AG$4:$AM$10,7,0)</f>
        <v>9162.4365482233497</v>
      </c>
      <c r="X21">
        <f>SUMIFS(W14:W23,V14:V23,B21,D14:D23,"&gt;0")</f>
        <v>0</v>
      </c>
      <c r="Y21" t="str">
        <f t="shared" si="19"/>
        <v>*</v>
      </c>
      <c r="Z21">
        <f>IF(D21=0,0,W21*MIN(Y14:Y23))</f>
        <v>4849.3488936963677</v>
      </c>
      <c r="AB21" t="s">
        <v>957</v>
      </c>
      <c r="AC21">
        <v>81446.955679999999</v>
      </c>
      <c r="AD21">
        <v>31.138413443359021</v>
      </c>
      <c r="AF21" t="s">
        <v>359</v>
      </c>
      <c r="AG21" t="s">
        <v>509</v>
      </c>
      <c r="AH21">
        <f>ROUND(IF(BB10="*",AH10,AH10-MIN(BC3:BC12)*BB10),5)</f>
        <v>49800</v>
      </c>
      <c r="AI21">
        <f t="shared" ref="AI21:AJ21" si="38">AI10</f>
        <v>4750</v>
      </c>
      <c r="AJ21">
        <f t="shared" si="38"/>
        <v>740</v>
      </c>
      <c r="AK21" s="24">
        <v>0.9</v>
      </c>
      <c r="AL21" s="24">
        <v>0.1</v>
      </c>
      <c r="AM21" s="24">
        <v>0.05</v>
      </c>
      <c r="AN21" s="24">
        <v>0</v>
      </c>
      <c r="AO21" s="24">
        <v>1</v>
      </c>
      <c r="AP21" s="24">
        <v>0</v>
      </c>
      <c r="AQ21" s="24">
        <v>1</v>
      </c>
      <c r="AR21" s="24">
        <v>0</v>
      </c>
      <c r="AS21" s="24">
        <v>0</v>
      </c>
      <c r="AT21" s="24">
        <v>0</v>
      </c>
      <c r="AU21" t="s">
        <v>351</v>
      </c>
      <c r="AV21" t="s">
        <v>353</v>
      </c>
      <c r="AW21" t="s">
        <v>354</v>
      </c>
      <c r="AX21" t="s">
        <v>355</v>
      </c>
      <c r="AY21" t="s">
        <v>356</v>
      </c>
      <c r="AZ21" t="str">
        <f>IF(VLOOKUP(AU21,AF14:AH23,3,0)&gt;0,AU21,IF(VLOOKUP(AV21,AF14:AH23,3,0)&gt;0,AV21,IF(VLOOKUP(AW21,AF14:AH23,3,0)&gt;0,AW21,IF(VLOOKUP(AX21,AF14:AH23,3,0)&gt;0,AX21,AY21))))</f>
        <v>a2</v>
      </c>
      <c r="BA21">
        <f>AI21*AI21/(VLOOKUP(AZ21,AF14:AJ23,5,0)*5+AI21)*VLOOKUP(AG21,裸人!$AG$4:$AM$10,7,0)</f>
        <v>9162.4365482233497</v>
      </c>
      <c r="BB21">
        <f>SUMIFS(BA14:BA23,AZ14:AZ23,AF21,AH14:AH23,"&gt;0")</f>
        <v>0</v>
      </c>
      <c r="BC21" t="str">
        <f t="shared" si="15"/>
        <v>*</v>
      </c>
      <c r="BD21">
        <f>IF(AH21=0,0,BA21*MIN(BC14:BC23))</f>
        <v>4848.13719523072</v>
      </c>
      <c r="BJ21" t="s">
        <v>359</v>
      </c>
      <c r="BK21" t="s">
        <v>509</v>
      </c>
      <c r="BL21">
        <f>ROUND(IF(CF10="*",BL10,BL10-MIN(CG3:CG12)*CF10),5)</f>
        <v>49800</v>
      </c>
      <c r="BM21">
        <f t="shared" ref="BM21:BN21" si="39">BM10</f>
        <v>4750</v>
      </c>
      <c r="BN21">
        <f t="shared" si="39"/>
        <v>740</v>
      </c>
      <c r="BO21" s="24">
        <v>0.9</v>
      </c>
      <c r="BP21" s="24">
        <v>0.1</v>
      </c>
      <c r="BQ21" s="24">
        <v>0.05</v>
      </c>
      <c r="BR21" s="24">
        <v>0</v>
      </c>
      <c r="BS21" s="24">
        <v>1</v>
      </c>
      <c r="BT21" s="24">
        <v>0</v>
      </c>
      <c r="BU21" s="24">
        <v>1</v>
      </c>
      <c r="BV21" s="24">
        <v>0</v>
      </c>
      <c r="BW21" s="24">
        <v>0</v>
      </c>
      <c r="BX21" s="24">
        <v>0</v>
      </c>
      <c r="BY21" t="s">
        <v>351</v>
      </c>
      <c r="BZ21" t="s">
        <v>353</v>
      </c>
      <c r="CA21" t="s">
        <v>354</v>
      </c>
      <c r="CB21" t="s">
        <v>355</v>
      </c>
      <c r="CC21" t="s">
        <v>356</v>
      </c>
      <c r="CD21" t="str">
        <f>IF(VLOOKUP(BY21,BJ14:BL23,3,0)&gt;0,BY21,IF(VLOOKUP(BZ21,BJ14:BL23,3,0)&gt;0,BZ21,IF(VLOOKUP(CA21,BJ14:BL23,3,0)&gt;0,CA21,IF(VLOOKUP(CB21,BJ14:BL23,3,0)&gt;0,CB21,CC21))))</f>
        <v>a2</v>
      </c>
      <c r="CE21">
        <f>BM21*BM21/(VLOOKUP(CD21,BJ14:BN23,5,0)*5+BM21)*VLOOKUP(BK21,裸人!$AG$4:$AM$10,7,0)</f>
        <v>9162.4365482233497</v>
      </c>
      <c r="CF21">
        <f>SUMIFS(CE14:CE23,CD14:CD23,BJ21,BL14:BL23,"&gt;0")</f>
        <v>0</v>
      </c>
      <c r="CG21" t="str">
        <f t="shared" si="16"/>
        <v>*</v>
      </c>
      <c r="CH21">
        <f>IF(BL21=0,0,CE21*MIN(CG14:CG23))</f>
        <v>4822.5345611919238</v>
      </c>
      <c r="CM21" t="s">
        <v>359</v>
      </c>
      <c r="CN21" t="s">
        <v>509</v>
      </c>
      <c r="CO21">
        <f>ROUND(IF(DI10="*",CO10,CO10-MIN(DJ3:DJ12)*DI10),5)</f>
        <v>49800</v>
      </c>
      <c r="CP21">
        <f t="shared" ref="CP21:CQ21" si="40">CP10</f>
        <v>4750</v>
      </c>
      <c r="CQ21">
        <f t="shared" si="40"/>
        <v>740</v>
      </c>
      <c r="CR21" s="24">
        <v>0.9</v>
      </c>
      <c r="CS21" s="24">
        <v>0.1</v>
      </c>
      <c r="CT21" s="24">
        <v>0.05</v>
      </c>
      <c r="CU21" s="24">
        <v>0</v>
      </c>
      <c r="CV21" s="24">
        <v>1</v>
      </c>
      <c r="CW21" s="24">
        <v>0</v>
      </c>
      <c r="CX21" s="24">
        <v>1</v>
      </c>
      <c r="CY21" s="24">
        <v>0</v>
      </c>
      <c r="CZ21" s="24">
        <v>0</v>
      </c>
      <c r="DA21" s="24">
        <v>0</v>
      </c>
      <c r="DB21" t="s">
        <v>351</v>
      </c>
      <c r="DC21" t="s">
        <v>353</v>
      </c>
      <c r="DD21" t="s">
        <v>354</v>
      </c>
      <c r="DE21" t="s">
        <v>355</v>
      </c>
      <c r="DF21" t="s">
        <v>356</v>
      </c>
      <c r="DG21" t="str">
        <f>IF(VLOOKUP(DB21,CM14:CO23,3,0)&gt;0,DB21,IF(VLOOKUP(DC21,CM14:CO23,3,0)&gt;0,DC21,IF(VLOOKUP(DD21,CM14:CO23,3,0)&gt;0,DD21,IF(VLOOKUP(DE21,CM14:CO23,3,0)&gt;0,DE21,DF21))))</f>
        <v>a2</v>
      </c>
      <c r="DH21">
        <f>CP21*CP21/(VLOOKUP(DG21,CM14:CQ23,5,0)*5+CP21)*VLOOKUP(CN21,裸人!$AG$4:$AM$10,7,0)</f>
        <v>9157.787924911212</v>
      </c>
      <c r="DI21">
        <f>SUMIFS(DH14:DH23,DG14:DG23,CM21,CO14:CO23,"&gt;0")</f>
        <v>0</v>
      </c>
      <c r="DJ21" t="str">
        <f t="shared" si="17"/>
        <v>*</v>
      </c>
      <c r="DK21">
        <f>IF(CO21=0,0,DH21*MIN(DJ14:DJ23))</f>
        <v>4809.1580031520989</v>
      </c>
    </row>
    <row r="22" spans="1:115" x14ac:dyDescent="0.2">
      <c r="B22" t="s">
        <v>360</v>
      </c>
      <c r="C22" t="s">
        <v>340</v>
      </c>
      <c r="D22">
        <f>ROUND(IF(X11="*",D11,D11-MIN(Y3:Y12)*X11),5)</f>
        <v>45600</v>
      </c>
      <c r="E22">
        <f t="shared" si="18"/>
        <v>5000</v>
      </c>
      <c r="F22">
        <f t="shared" si="18"/>
        <v>730</v>
      </c>
      <c r="G22" s="24">
        <v>0.9</v>
      </c>
      <c r="H22" s="24">
        <v>0.1</v>
      </c>
      <c r="I22" s="24">
        <v>0.05</v>
      </c>
      <c r="J22" s="24">
        <v>0</v>
      </c>
      <c r="K22" s="24">
        <v>1</v>
      </c>
      <c r="L22" s="24">
        <v>0</v>
      </c>
      <c r="M22" s="24">
        <v>1</v>
      </c>
      <c r="N22" s="24">
        <v>0</v>
      </c>
      <c r="O22" s="24">
        <v>0</v>
      </c>
      <c r="P22" s="24">
        <v>0</v>
      </c>
      <c r="Q22" t="s">
        <v>351</v>
      </c>
      <c r="R22" t="s">
        <v>353</v>
      </c>
      <c r="S22" t="s">
        <v>355</v>
      </c>
      <c r="T22" t="s">
        <v>373</v>
      </c>
      <c r="U22" t="s">
        <v>356</v>
      </c>
      <c r="V22" t="str">
        <f>IF(VLOOKUP(Q22,B14:D23,3,0)&gt;0,Q22,IF(VLOOKUP(R22,B14:D23,3,0)&gt;0,R22,IF(VLOOKUP(S22,B14:D23,3,0)&gt;0,S22,IF(VLOOKUP(T22,B14:D23,3,0)&gt;0,T22,U22))))</f>
        <v>a2</v>
      </c>
      <c r="W22">
        <f>E22*E22/(VLOOKUP(V22,B14:F23,5,0)*5+E22)*VLOOKUP(C22,裸人!$AG$4:$AM$10,7,0)</f>
        <v>9900.9900990099013</v>
      </c>
      <c r="X22">
        <f>SUMIFS(W14:W23,V14:V23,B22,D14:D23,"&gt;0")</f>
        <v>0</v>
      </c>
      <c r="Y22" t="str">
        <f t="shared" si="19"/>
        <v>*</v>
      </c>
      <c r="Z22">
        <f>IF(D22=0,0,W22*MIN(Y14:Y23))</f>
        <v>5240.2387869679078</v>
      </c>
      <c r="AA22">
        <v>1.7999999999999999E-2</v>
      </c>
      <c r="AB22" t="s">
        <v>958</v>
      </c>
      <c r="AC22">
        <v>81463.683929999999</v>
      </c>
      <c r="AD22">
        <v>31.137176076131951</v>
      </c>
      <c r="AF22" t="s">
        <v>360</v>
      </c>
      <c r="AG22" t="s">
        <v>340</v>
      </c>
      <c r="AH22">
        <f>ROUND(IF(BB11="*",AH11,AH11-MIN(BC3:BC12)*BB11),5)</f>
        <v>45600</v>
      </c>
      <c r="AI22">
        <f t="shared" ref="AI22:AJ22" si="41">AI11</f>
        <v>5000</v>
      </c>
      <c r="AJ22">
        <f t="shared" si="41"/>
        <v>730</v>
      </c>
      <c r="AK22" s="24">
        <v>0.9</v>
      </c>
      <c r="AL22" s="24">
        <v>0.1</v>
      </c>
      <c r="AM22" s="24">
        <v>0.05</v>
      </c>
      <c r="AN22" s="24">
        <v>0</v>
      </c>
      <c r="AO22" s="24">
        <v>1</v>
      </c>
      <c r="AP22" s="24">
        <v>0</v>
      </c>
      <c r="AQ22" s="24">
        <v>1</v>
      </c>
      <c r="AR22" s="24">
        <v>0</v>
      </c>
      <c r="AS22" s="24">
        <v>0</v>
      </c>
      <c r="AT22" s="24">
        <v>0</v>
      </c>
      <c r="AU22" t="s">
        <v>351</v>
      </c>
      <c r="AV22" t="s">
        <v>353</v>
      </c>
      <c r="AW22" t="s">
        <v>355</v>
      </c>
      <c r="AX22" t="s">
        <v>373</v>
      </c>
      <c r="AY22" t="s">
        <v>356</v>
      </c>
      <c r="AZ22" t="str">
        <f>IF(VLOOKUP(AU22,AF14:AH23,3,0)&gt;0,AU22,IF(VLOOKUP(AV22,AF14:AH23,3,0)&gt;0,AV22,IF(VLOOKUP(AW22,AF14:AH23,3,0)&gt;0,AW22,IF(VLOOKUP(AX22,AF14:AH23,3,0)&gt;0,AX22,AY22))))</f>
        <v>a2</v>
      </c>
      <c r="BA22">
        <f>AI22*AI22/(VLOOKUP(AZ22,AF14:AJ23,5,0)*5+AI22)*VLOOKUP(AG22,裸人!$AG$4:$AM$10,7,0)</f>
        <v>9900.9900990099013</v>
      </c>
      <c r="BB22">
        <f>SUMIFS(BA14:BA23,AZ14:AZ23,AF22,AH14:AH23,"&gt;0")</f>
        <v>0</v>
      </c>
      <c r="BC22" t="str">
        <f t="shared" si="15"/>
        <v>*</v>
      </c>
      <c r="BD22">
        <f>IF(AH22=0,0,BA22*MIN(BC14:BC23))</f>
        <v>5238.9294175170835</v>
      </c>
      <c r="BG22" t="s">
        <v>1009</v>
      </c>
      <c r="BH22" t="s">
        <v>1010</v>
      </c>
      <c r="BJ22" t="s">
        <v>360</v>
      </c>
      <c r="BK22" t="s">
        <v>340</v>
      </c>
      <c r="BL22">
        <f>ROUND(IF(CF11="*",BL11,BL11-MIN(CG3:CG12)*CF11),5)</f>
        <v>45600</v>
      </c>
      <c r="BM22">
        <f t="shared" ref="BM22:BN22" si="42">BM11</f>
        <v>5000</v>
      </c>
      <c r="BN22">
        <f t="shared" si="42"/>
        <v>730</v>
      </c>
      <c r="BO22" s="24">
        <v>0.9</v>
      </c>
      <c r="BP22" s="24">
        <v>0.1</v>
      </c>
      <c r="BQ22" s="24">
        <v>0.05</v>
      </c>
      <c r="BR22" s="24">
        <v>0</v>
      </c>
      <c r="BS22" s="24">
        <v>1</v>
      </c>
      <c r="BT22" s="24">
        <v>0</v>
      </c>
      <c r="BU22" s="24">
        <v>1</v>
      </c>
      <c r="BV22" s="24">
        <v>0</v>
      </c>
      <c r="BW22" s="24">
        <v>0</v>
      </c>
      <c r="BX22" s="24">
        <v>0</v>
      </c>
      <c r="BY22" t="s">
        <v>351</v>
      </c>
      <c r="BZ22" t="s">
        <v>353</v>
      </c>
      <c r="CA22" t="s">
        <v>355</v>
      </c>
      <c r="CB22" t="s">
        <v>373</v>
      </c>
      <c r="CC22" t="s">
        <v>356</v>
      </c>
      <c r="CD22" t="str">
        <f>IF(VLOOKUP(BY22,BJ14:BL23,3,0)&gt;0,BY22,IF(VLOOKUP(BZ22,BJ14:BL23,3,0)&gt;0,BZ22,IF(VLOOKUP(CA22,BJ14:BL23,3,0)&gt;0,CA22,IF(VLOOKUP(CB22,BJ14:BL23,3,0)&gt;0,CB22,CC22))))</f>
        <v>a2</v>
      </c>
      <c r="CE22">
        <f>BM22*BM22/(VLOOKUP(CD22,BJ14:BN23,5,0)*5+BM22)*VLOOKUP(BK22,裸人!$AG$4:$AM$10,7,0)</f>
        <v>9900.9900990099013</v>
      </c>
      <c r="CF22">
        <f>SUMIFS(CE14:CE23,CD14:CD23,BJ22,BL14:BL23,"&gt;0")</f>
        <v>0</v>
      </c>
      <c r="CG22" t="str">
        <f t="shared" si="16"/>
        <v>*</v>
      </c>
      <c r="CH22">
        <f>IF(BL22=0,0,CE22*MIN(CG14:CG23))</f>
        <v>5211.2630402611512</v>
      </c>
      <c r="CM22" t="s">
        <v>360</v>
      </c>
      <c r="CN22" t="s">
        <v>340</v>
      </c>
      <c r="CO22">
        <f>ROUND(IF(DI11="*",CO11,CO11-MIN(DJ3:DJ12)*DI11),5)</f>
        <v>45600</v>
      </c>
      <c r="CP22">
        <f t="shared" ref="CP22:CQ22" si="43">CP11</f>
        <v>5000</v>
      </c>
      <c r="CQ22">
        <f t="shared" si="43"/>
        <v>730</v>
      </c>
      <c r="CR22" s="24">
        <v>0.9</v>
      </c>
      <c r="CS22" s="24">
        <v>0.1</v>
      </c>
      <c r="CT22" s="24">
        <v>0.05</v>
      </c>
      <c r="CU22" s="24">
        <v>0</v>
      </c>
      <c r="CV22" s="24">
        <v>1</v>
      </c>
      <c r="CW22" s="24">
        <v>0</v>
      </c>
      <c r="CX22" s="24">
        <v>1</v>
      </c>
      <c r="CY22" s="24">
        <v>0</v>
      </c>
      <c r="CZ22" s="24">
        <v>0</v>
      </c>
      <c r="DA22" s="24">
        <v>0</v>
      </c>
      <c r="DB22" t="s">
        <v>351</v>
      </c>
      <c r="DC22" t="s">
        <v>353</v>
      </c>
      <c r="DD22" t="s">
        <v>355</v>
      </c>
      <c r="DE22" t="s">
        <v>373</v>
      </c>
      <c r="DF22" t="s">
        <v>356</v>
      </c>
      <c r="DG22" t="str">
        <f>IF(VLOOKUP(DB22,CM14:CO23,3,0)&gt;0,DB22,IF(VLOOKUP(DC22,CM14:CO23,3,0)&gt;0,DC22,IF(VLOOKUP(DD22,CM14:CO23,3,0)&gt;0,DD22,IF(VLOOKUP(DE22,CM14:CO23,3,0)&gt;0,DE22,DF22))))</f>
        <v>a2</v>
      </c>
      <c r="DH22">
        <f>CP22*CP22/(VLOOKUP(DG22,CM14:CQ23,5,0)*5+CP22)*VLOOKUP(CN22,裸人!$AG$4:$AM$10,7,0)</f>
        <v>9896.0910440376047</v>
      </c>
      <c r="DI22">
        <f>SUMIFS(DH14:DH23,DG14:DG23,CM22,CO14:CO23,"&gt;0")</f>
        <v>0</v>
      </c>
      <c r="DJ22" t="str">
        <f t="shared" si="17"/>
        <v>*</v>
      </c>
      <c r="DK22">
        <f>IF(CO22=0,0,DH22*MIN(DJ14:DJ23))</f>
        <v>5196.8735064168541</v>
      </c>
    </row>
    <row r="23" spans="1:115" x14ac:dyDescent="0.2">
      <c r="B23" t="s">
        <v>361</v>
      </c>
      <c r="C23" t="s">
        <v>91</v>
      </c>
      <c r="D23">
        <f>ROUND(IF(X12="*",D12,D12-MIN(Y3:Y12)*X12),5)</f>
        <v>92160</v>
      </c>
      <c r="E23">
        <f t="shared" si="18"/>
        <v>3950</v>
      </c>
      <c r="F23">
        <f t="shared" si="18"/>
        <v>960</v>
      </c>
      <c r="G23" s="24">
        <v>0.9</v>
      </c>
      <c r="H23" s="24">
        <v>0.1</v>
      </c>
      <c r="I23" s="24">
        <v>0.05</v>
      </c>
      <c r="J23" s="24">
        <v>0</v>
      </c>
      <c r="K23" s="24">
        <v>1</v>
      </c>
      <c r="L23" s="24">
        <v>0</v>
      </c>
      <c r="M23" s="24">
        <v>1</v>
      </c>
      <c r="N23" s="24">
        <v>0</v>
      </c>
      <c r="O23" s="24">
        <v>0</v>
      </c>
      <c r="P23" s="24">
        <v>0</v>
      </c>
      <c r="Q23" t="s">
        <v>353</v>
      </c>
      <c r="R23" t="s">
        <v>351</v>
      </c>
      <c r="S23" t="s">
        <v>356</v>
      </c>
      <c r="T23" t="s">
        <v>355</v>
      </c>
      <c r="U23" t="s">
        <v>354</v>
      </c>
      <c r="V23" t="str">
        <f>IF(VLOOKUP(Q23,B14:D23,3,0)&gt;0,Q23,IF(VLOOKUP(R23,B14:D23,3,0)&gt;0,R23,IF(VLOOKUP(S23,B14:D23,3,0)&gt;0,S23,IF(VLOOKUP(T23,B14:D23,3,0)&gt;0,T23,U23))))</f>
        <v>a2</v>
      </c>
      <c r="W23">
        <f>E23*E23/(VLOOKUP(V23,B14:F23,5,0)*5+E23)*VLOOKUP(C23,裸人!$AG$4:$AM$10,7,0)</f>
        <v>4310.0828729281766</v>
      </c>
      <c r="X23">
        <f>SUMIFS(W14:W23,V14:V23,B23,D14:D23,"&gt;0")</f>
        <v>0</v>
      </c>
      <c r="Y23" t="str">
        <f t="shared" si="19"/>
        <v>*</v>
      </c>
      <c r="Z23">
        <f>IF(D23=0,0,W23*MIN(Y14:Y23))</f>
        <v>2281.1722080221944</v>
      </c>
      <c r="AA23">
        <v>4.4999999999999998E-2</v>
      </c>
      <c r="AC23">
        <f>AC21/AC22</f>
        <v>0.99979465389738109</v>
      </c>
      <c r="AD23">
        <f>AD21/AD22</f>
        <v>1.0000397392243936</v>
      </c>
      <c r="AF23" t="s">
        <v>361</v>
      </c>
      <c r="AG23" t="s">
        <v>91</v>
      </c>
      <c r="AH23">
        <f>ROUND(IF(BB12="*",AH12,AH12-MIN(BC3:BC12)*BB12),5)</f>
        <v>92160</v>
      </c>
      <c r="AI23">
        <f t="shared" ref="AI23:AJ23" si="44">AI12</f>
        <v>3950</v>
      </c>
      <c r="AJ23">
        <f t="shared" si="44"/>
        <v>960</v>
      </c>
      <c r="AK23" s="24">
        <v>0.9</v>
      </c>
      <c r="AL23" s="24">
        <v>0.1</v>
      </c>
      <c r="AM23" s="24">
        <v>0.05</v>
      </c>
      <c r="AN23" s="24">
        <v>0</v>
      </c>
      <c r="AO23" s="24">
        <v>1</v>
      </c>
      <c r="AP23" s="24">
        <v>0</v>
      </c>
      <c r="AQ23" s="24">
        <v>1</v>
      </c>
      <c r="AR23" s="24">
        <v>0</v>
      </c>
      <c r="AS23" s="24">
        <v>0</v>
      </c>
      <c r="AT23" s="24">
        <v>0</v>
      </c>
      <c r="AU23" t="s">
        <v>353</v>
      </c>
      <c r="AV23" t="s">
        <v>351</v>
      </c>
      <c r="AW23" t="s">
        <v>356</v>
      </c>
      <c r="AX23" t="s">
        <v>355</v>
      </c>
      <c r="AY23" t="s">
        <v>354</v>
      </c>
      <c r="AZ23" t="str">
        <f>IF(VLOOKUP(AU23,AF14:AH23,3,0)&gt;0,AU23,IF(VLOOKUP(AV23,AF14:AH23,3,0)&gt;0,AV23,IF(VLOOKUP(AW23,AF14:AH23,3,0)&gt;0,AW23,IF(VLOOKUP(AX23,AF14:AH23,3,0)&gt;0,AX23,AY23))))</f>
        <v>a2</v>
      </c>
      <c r="BA23">
        <f>AI23*AI23/(VLOOKUP(AZ23,AF14:AJ23,5,0)*5+AI23)*VLOOKUP(AG23,裸人!$AG$4:$AM$10,7,0)</f>
        <v>4310.0828729281766</v>
      </c>
      <c r="BB23">
        <f>SUMIFS(BA14:BA23,AZ14:AZ23,AF23,AH14:AH23,"&gt;0")</f>
        <v>0</v>
      </c>
      <c r="BC23" t="str">
        <f t="shared" si="15"/>
        <v>*</v>
      </c>
      <c r="BD23">
        <f>IF(AH23=0,0,BA23*MIN(BC14:BC23))</f>
        <v>2280.6022154469169</v>
      </c>
      <c r="BF23" t="s">
        <v>352</v>
      </c>
      <c r="BG23">
        <v>14</v>
      </c>
      <c r="BH23">
        <f>(1+BG23/2)/2/120/1.5</f>
        <v>2.2222222222222223E-2</v>
      </c>
      <c r="BJ23" t="s">
        <v>361</v>
      </c>
      <c r="BK23" t="s">
        <v>91</v>
      </c>
      <c r="BL23">
        <f>ROUND(IF(CF12="*",BL12,BL12-MIN(CG3:CG12)*CF12),5)</f>
        <v>92160</v>
      </c>
      <c r="BM23">
        <f t="shared" ref="BM23:BN23" si="45">BM12</f>
        <v>3950</v>
      </c>
      <c r="BN23">
        <f t="shared" si="45"/>
        <v>960</v>
      </c>
      <c r="BO23" s="24">
        <v>0.9</v>
      </c>
      <c r="BP23" s="24">
        <v>0.1</v>
      </c>
      <c r="BQ23" s="24">
        <v>0.05</v>
      </c>
      <c r="BR23" s="24">
        <v>0</v>
      </c>
      <c r="BS23" s="24">
        <v>1</v>
      </c>
      <c r="BT23" s="24">
        <v>0</v>
      </c>
      <c r="BU23" s="24">
        <v>1</v>
      </c>
      <c r="BV23" s="24">
        <v>0</v>
      </c>
      <c r="BW23" s="24">
        <v>0</v>
      </c>
      <c r="BX23" s="24">
        <v>0</v>
      </c>
      <c r="BY23" t="s">
        <v>353</v>
      </c>
      <c r="BZ23" t="s">
        <v>351</v>
      </c>
      <c r="CA23" t="s">
        <v>356</v>
      </c>
      <c r="CB23" t="s">
        <v>355</v>
      </c>
      <c r="CC23" t="s">
        <v>354</v>
      </c>
      <c r="CD23" t="str">
        <f>IF(VLOOKUP(BY23,BJ14:BL23,3,0)&gt;0,BY23,IF(VLOOKUP(BZ23,BJ14:BL23,3,0)&gt;0,BZ23,IF(VLOOKUP(CA23,BJ14:BL23,3,0)&gt;0,CA23,IF(VLOOKUP(CB23,BJ14:BL23,3,0)&gt;0,CB23,CC23))))</f>
        <v>a2</v>
      </c>
      <c r="CE23">
        <f>BM23*BM23/(VLOOKUP(CD23,BJ14:BN23,5,0)*5+BM23)*VLOOKUP(BK23,裸人!$AG$4:$AM$10,7,0)</f>
        <v>4310.0828729281766</v>
      </c>
      <c r="CF23">
        <f>SUMIFS(CE14:CE23,CD14:CD23,BJ23,BL14:BL23,"&gt;0")</f>
        <v>0</v>
      </c>
      <c r="CG23" t="str">
        <f t="shared" si="16"/>
        <v>*</v>
      </c>
      <c r="CH23">
        <f>IF(BL23=0,0,CE23*MIN(CG14:CG23))</f>
        <v>2268.5585331914735</v>
      </c>
      <c r="CM23" t="s">
        <v>361</v>
      </c>
      <c r="CN23" t="s">
        <v>91</v>
      </c>
      <c r="CO23">
        <f>ROUND(IF(DI12="*",CO12,CO12-MIN(DJ3:DJ12)*DI12),5)</f>
        <v>92160</v>
      </c>
      <c r="CP23">
        <f t="shared" ref="CP23:CQ23" si="46">CP12</f>
        <v>3950</v>
      </c>
      <c r="CQ23">
        <f t="shared" si="46"/>
        <v>960</v>
      </c>
      <c r="CR23" s="24">
        <v>0.9</v>
      </c>
      <c r="CS23" s="24">
        <v>0.1</v>
      </c>
      <c r="CT23" s="24">
        <v>0.05</v>
      </c>
      <c r="CU23" s="24">
        <v>0</v>
      </c>
      <c r="CV23" s="24">
        <v>1</v>
      </c>
      <c r="CW23" s="24">
        <v>0</v>
      </c>
      <c r="CX23" s="24">
        <v>1</v>
      </c>
      <c r="CY23" s="24">
        <v>0</v>
      </c>
      <c r="CZ23" s="24">
        <v>0</v>
      </c>
      <c r="DA23" s="24">
        <v>0</v>
      </c>
      <c r="DB23" t="s">
        <v>353</v>
      </c>
      <c r="DC23" t="s">
        <v>351</v>
      </c>
      <c r="DD23" t="s">
        <v>356</v>
      </c>
      <c r="DE23" t="s">
        <v>355</v>
      </c>
      <c r="DF23" t="s">
        <v>354</v>
      </c>
      <c r="DG23" t="str">
        <f>IF(VLOOKUP(DB23,CM14:CO23,3,0)&gt;0,DB23,IF(VLOOKUP(DC23,CM14:CO23,3,0)&gt;0,DC23,IF(VLOOKUP(DD23,CM14:CO23,3,0)&gt;0,DD23,IF(VLOOKUP(DE23,CM14:CO23,3,0)&gt;0,DE23,DF23))))</f>
        <v>a2</v>
      </c>
      <c r="DH23">
        <f>CP23*CP23/(VLOOKUP(DG23,CM14:CQ23,5,0)*5+CP23)*VLOOKUP(CN23,裸人!$AG$4:$AM$10,7,0)</f>
        <v>4307.7029265599122</v>
      </c>
      <c r="DI23">
        <f>SUMIFS(DH14:DH23,DG14:DG23,CM23,CO14:CO23,"&gt;0")</f>
        <v>0</v>
      </c>
      <c r="DJ23" t="str">
        <f t="shared" si="17"/>
        <v>*</v>
      </c>
      <c r="DK23">
        <f>IF(CO23=0,0,DH23*MIN(DJ14:DJ23))</f>
        <v>2262.1646378285368</v>
      </c>
    </row>
    <row r="24" spans="1:115" x14ac:dyDescent="0.2">
      <c r="A24">
        <f>IF(MIN(Y25:Y34)=0,SUM(A2:A23),MIN(Y25:Y34)*2)</f>
        <v>3.901098986685593</v>
      </c>
      <c r="B24">
        <f>IF(SUM(D25:D29)*SUM(D30:D34)=0,"结束",B13+1)</f>
        <v>3</v>
      </c>
      <c r="D24" t="s">
        <v>75</v>
      </c>
      <c r="E24" t="s">
        <v>76</v>
      </c>
      <c r="F24" t="s">
        <v>77</v>
      </c>
      <c r="G24" t="s">
        <v>244</v>
      </c>
      <c r="H24" t="s">
        <v>246</v>
      </c>
      <c r="I24" t="s">
        <v>227</v>
      </c>
      <c r="J24" t="s">
        <v>247</v>
      </c>
      <c r="K24" t="s">
        <v>241</v>
      </c>
      <c r="L24" t="s">
        <v>248</v>
      </c>
      <c r="M24" t="s">
        <v>228</v>
      </c>
      <c r="N24" t="s">
        <v>231</v>
      </c>
      <c r="O24" t="s">
        <v>238</v>
      </c>
      <c r="P24" t="s">
        <v>232</v>
      </c>
      <c r="Q24" t="s">
        <v>363</v>
      </c>
      <c r="R24" t="s">
        <v>364</v>
      </c>
      <c r="S24" t="s">
        <v>365</v>
      </c>
      <c r="T24" t="s">
        <v>366</v>
      </c>
      <c r="U24" t="s">
        <v>367</v>
      </c>
      <c r="V24" t="s">
        <v>371</v>
      </c>
      <c r="W24" t="s">
        <v>349</v>
      </c>
      <c r="X24" t="s">
        <v>350</v>
      </c>
      <c r="Y24" t="s">
        <v>860</v>
      </c>
      <c r="Z24" t="s">
        <v>372</v>
      </c>
      <c r="AE24">
        <f>IF(MIN(BC25:BC34)=0,SUM(AE2:AE23),MIN(BC25:BC34)*2)</f>
        <v>3.9011120813787716</v>
      </c>
      <c r="AF24">
        <f>IF(SUM(AH25:AH29)*SUM(AH30:AH34)=0,"结束",AF13+1)</f>
        <v>3</v>
      </c>
      <c r="AH24" t="s">
        <v>75</v>
      </c>
      <c r="AI24" t="s">
        <v>76</v>
      </c>
      <c r="AJ24" t="s">
        <v>77</v>
      </c>
      <c r="AK24" t="s">
        <v>244</v>
      </c>
      <c r="AL24" t="s">
        <v>246</v>
      </c>
      <c r="AM24" t="s">
        <v>227</v>
      </c>
      <c r="AN24" t="s">
        <v>247</v>
      </c>
      <c r="AO24" t="s">
        <v>241</v>
      </c>
      <c r="AP24" t="s">
        <v>248</v>
      </c>
      <c r="AQ24" t="s">
        <v>228</v>
      </c>
      <c r="AR24" t="s">
        <v>231</v>
      </c>
      <c r="AS24" t="s">
        <v>238</v>
      </c>
      <c r="AT24" t="s">
        <v>232</v>
      </c>
      <c r="AU24" t="s">
        <v>363</v>
      </c>
      <c r="AV24" t="s">
        <v>364</v>
      </c>
      <c r="AW24" t="s">
        <v>365</v>
      </c>
      <c r="AX24" t="s">
        <v>366</v>
      </c>
      <c r="AY24" t="s">
        <v>367</v>
      </c>
      <c r="AZ24" t="s">
        <v>371</v>
      </c>
      <c r="BA24" t="s">
        <v>349</v>
      </c>
      <c r="BB24" t="s">
        <v>350</v>
      </c>
      <c r="BC24" t="s">
        <v>348</v>
      </c>
      <c r="BD24" t="s">
        <v>372</v>
      </c>
      <c r="BF24" t="s">
        <v>353</v>
      </c>
      <c r="BG24">
        <v>22</v>
      </c>
      <c r="BH24">
        <f t="shared" ref="BH24:BH27" si="47">(1+BG24/2)/2/120/1.5</f>
        <v>3.3333333333333333E-2</v>
      </c>
      <c r="BI24">
        <f>IF(MIN(CG25:CG34)=0,SUM(BI2:BI23),MIN(CG25:CG34)*2)</f>
        <v>3.9001715089829219</v>
      </c>
      <c r="BJ24">
        <f>IF(SUM(BL25:BL29)*SUM(BL30:BL34)=0,"结束",BJ13+1)</f>
        <v>3</v>
      </c>
      <c r="BL24" t="s">
        <v>75</v>
      </c>
      <c r="BM24" t="s">
        <v>76</v>
      </c>
      <c r="BN24" t="s">
        <v>77</v>
      </c>
      <c r="BO24" t="s">
        <v>244</v>
      </c>
      <c r="BP24" t="s">
        <v>246</v>
      </c>
      <c r="BQ24" t="s">
        <v>227</v>
      </c>
      <c r="BR24" t="s">
        <v>247</v>
      </c>
      <c r="BS24" t="s">
        <v>241</v>
      </c>
      <c r="BT24" t="s">
        <v>248</v>
      </c>
      <c r="BU24" t="s">
        <v>228</v>
      </c>
      <c r="BV24" t="s">
        <v>231</v>
      </c>
      <c r="BW24" t="s">
        <v>238</v>
      </c>
      <c r="BX24" t="s">
        <v>232</v>
      </c>
      <c r="BY24" t="s">
        <v>363</v>
      </c>
      <c r="BZ24" t="s">
        <v>364</v>
      </c>
      <c r="CA24" t="s">
        <v>365</v>
      </c>
      <c r="CB24" t="s">
        <v>366</v>
      </c>
      <c r="CC24" t="s">
        <v>367</v>
      </c>
      <c r="CD24" t="s">
        <v>371</v>
      </c>
      <c r="CE24" t="s">
        <v>349</v>
      </c>
      <c r="CF24" t="s">
        <v>350</v>
      </c>
      <c r="CG24" t="s">
        <v>348</v>
      </c>
      <c r="CH24" t="s">
        <v>372</v>
      </c>
      <c r="CM24">
        <f>IF(SUM(CO25:CO29)*SUM(CO30:CO34)=0,"结束",CM13+1)</f>
        <v>3</v>
      </c>
      <c r="CO24" t="s">
        <v>75</v>
      </c>
      <c r="CP24" t="s">
        <v>76</v>
      </c>
      <c r="CQ24" t="s">
        <v>77</v>
      </c>
      <c r="CR24" t="s">
        <v>244</v>
      </c>
      <c r="CS24" t="s">
        <v>246</v>
      </c>
      <c r="CT24" t="s">
        <v>227</v>
      </c>
      <c r="CU24" t="s">
        <v>247</v>
      </c>
      <c r="CV24" t="s">
        <v>241</v>
      </c>
      <c r="CW24" t="s">
        <v>248</v>
      </c>
      <c r="CX24" t="s">
        <v>228</v>
      </c>
      <c r="CY24" t="s">
        <v>231</v>
      </c>
      <c r="CZ24" t="s">
        <v>238</v>
      </c>
      <c r="DA24" t="s">
        <v>232</v>
      </c>
      <c r="DB24" t="s">
        <v>363</v>
      </c>
      <c r="DC24" t="s">
        <v>364</v>
      </c>
      <c r="DD24" t="s">
        <v>365</v>
      </c>
      <c r="DE24" t="s">
        <v>366</v>
      </c>
      <c r="DF24" t="s">
        <v>367</v>
      </c>
      <c r="DG24" t="s">
        <v>371</v>
      </c>
      <c r="DH24" t="s">
        <v>349</v>
      </c>
      <c r="DI24" t="s">
        <v>350</v>
      </c>
      <c r="DJ24" t="s">
        <v>348</v>
      </c>
      <c r="DK24" t="s">
        <v>372</v>
      </c>
    </row>
    <row r="25" spans="1:115" x14ac:dyDescent="0.2">
      <c r="B25" t="s">
        <v>352</v>
      </c>
      <c r="C25" t="s">
        <v>339</v>
      </c>
      <c r="D25">
        <f>ROUND(IF(X14="*",D14,D14-MIN(Y14:Y23)*X14),5)</f>
        <v>0</v>
      </c>
      <c r="E25">
        <f>E14</f>
        <v>3650</v>
      </c>
      <c r="F25">
        <f>F14</f>
        <v>1020</v>
      </c>
      <c r="G25" s="24">
        <v>0.9</v>
      </c>
      <c r="H25" s="24">
        <v>0.1</v>
      </c>
      <c r="I25" s="24">
        <v>0.05</v>
      </c>
      <c r="J25" s="24">
        <v>0</v>
      </c>
      <c r="K25" s="24">
        <v>1</v>
      </c>
      <c r="L25" s="24">
        <v>0</v>
      </c>
      <c r="M25" s="24">
        <v>1</v>
      </c>
      <c r="N25" s="24">
        <v>0</v>
      </c>
      <c r="O25" s="24">
        <v>0</v>
      </c>
      <c r="P25" s="24">
        <v>0</v>
      </c>
      <c r="Q25" t="s">
        <v>357</v>
      </c>
      <c r="R25" t="s">
        <v>362</v>
      </c>
      <c r="S25" t="s">
        <v>368</v>
      </c>
      <c r="T25" t="s">
        <v>369</v>
      </c>
      <c r="U25" t="s">
        <v>370</v>
      </c>
      <c r="V25" t="str">
        <f>IF(VLOOKUP(Q25,B25:D34,3,0)&gt;0,Q25,IF(VLOOKUP(R25,B25:D34,3,0)&gt;0,R25,IF(VLOOKUP(S25,B25:D34,3,0)&gt;0,S25,IF(VLOOKUP(T25,B25:D34,3,0)&gt;0,T25,U25))))</f>
        <v>b2</v>
      </c>
      <c r="W25">
        <f>E25*E25/(VLOOKUP(V25,B25:F34,5,0)*5+E25)*VLOOKUP(C25,裸人!$AG$4:$AM$10,7,0)</f>
        <v>2436.1142857142859</v>
      </c>
      <c r="X25">
        <f>SUMIFS(W25:W34,V25:V34,B25,D25:D34,"&gt;0")</f>
        <v>0</v>
      </c>
      <c r="Y25" t="str">
        <f t="shared" ref="Y25:Y34" si="48">IF(X25=0,"*",D25/X25)</f>
        <v>*</v>
      </c>
      <c r="Z25">
        <f>IF(D25=0,0,W25*MIN(Y25:Y34))</f>
        <v>0</v>
      </c>
      <c r="AF25" t="s">
        <v>352</v>
      </c>
      <c r="AG25" t="s">
        <v>339</v>
      </c>
      <c r="AH25">
        <f>ROUND(IF(BB14="*",AH14,AH14-MIN(BC14:BC23)*BB14),5)</f>
        <v>0</v>
      </c>
      <c r="AI25">
        <f>AI14</f>
        <v>3650</v>
      </c>
      <c r="AJ25">
        <f>AJ14</f>
        <v>1020</v>
      </c>
      <c r="AK25" s="24">
        <v>0.9</v>
      </c>
      <c r="AL25" s="24">
        <v>0.1</v>
      </c>
      <c r="AM25" s="24">
        <v>0.05</v>
      </c>
      <c r="AN25" s="24">
        <v>0</v>
      </c>
      <c r="AO25" s="24">
        <v>1</v>
      </c>
      <c r="AP25" s="24">
        <v>0</v>
      </c>
      <c r="AQ25" s="24">
        <v>1</v>
      </c>
      <c r="AR25" s="24">
        <v>0</v>
      </c>
      <c r="AS25" s="24">
        <v>0</v>
      </c>
      <c r="AT25" s="24">
        <v>0</v>
      </c>
      <c r="AU25" t="s">
        <v>357</v>
      </c>
      <c r="AV25" t="s">
        <v>362</v>
      </c>
      <c r="AW25" t="s">
        <v>368</v>
      </c>
      <c r="AX25" t="s">
        <v>369</v>
      </c>
      <c r="AY25" t="s">
        <v>370</v>
      </c>
      <c r="AZ25" t="str">
        <f>IF(VLOOKUP(AU25,AF25:AH34,3,0)&gt;0,AU25,IF(VLOOKUP(AV25,AF25:AH34,3,0)&gt;0,AV25,IF(VLOOKUP(AW25,AF25:AH34,3,0)&gt;0,AW25,IF(VLOOKUP(AX25,AF25:AH34,3,0)&gt;0,AX25,AY25))))</f>
        <v>b2</v>
      </c>
      <c r="BA25">
        <f>AI25*AI25/(VLOOKUP(AZ25,AF25:AJ34,5,0)*5+AI25)*VLOOKUP(AG25,裸人!$AG$4:$AM$10,7,0)</f>
        <v>2436.1142857142859</v>
      </c>
      <c r="BB25">
        <f>SUMIFS(BA25:BA34,AZ25:AZ34,AF25,AH25:AH34,"&gt;0")</f>
        <v>0</v>
      </c>
      <c r="BC25" t="str">
        <f t="shared" ref="BC25:BC34" si="49">IF(BB25=0,"*",AH25/BB25)</f>
        <v>*</v>
      </c>
      <c r="BD25">
        <f>IF(AH25=0,0,BA25*MIN(BC25:BC34))</f>
        <v>0</v>
      </c>
      <c r="BF25" t="s">
        <v>354</v>
      </c>
      <c r="BG25">
        <v>30</v>
      </c>
      <c r="BH25">
        <f t="shared" si="47"/>
        <v>4.4444444444444446E-2</v>
      </c>
      <c r="BJ25" t="s">
        <v>352</v>
      </c>
      <c r="BK25" t="s">
        <v>339</v>
      </c>
      <c r="BL25">
        <f>ROUND(IF(CF14="*",BL14,BL14-MIN(CG14:CG23)*CF14),5)</f>
        <v>0</v>
      </c>
      <c r="BM25">
        <f>BM14</f>
        <v>3651</v>
      </c>
      <c r="BN25">
        <f>BN14</f>
        <v>1020</v>
      </c>
      <c r="BO25" s="24">
        <v>0.9</v>
      </c>
      <c r="BP25" s="24">
        <v>0.1</v>
      </c>
      <c r="BQ25" s="24">
        <v>0.05</v>
      </c>
      <c r="BR25" s="24">
        <v>0</v>
      </c>
      <c r="BS25" s="24">
        <v>1</v>
      </c>
      <c r="BT25" s="24">
        <v>0</v>
      </c>
      <c r="BU25" s="24">
        <v>1</v>
      </c>
      <c r="BV25" s="24">
        <v>0</v>
      </c>
      <c r="BW25" s="24">
        <v>0</v>
      </c>
      <c r="BX25" s="24">
        <v>0</v>
      </c>
      <c r="BY25" t="s">
        <v>357</v>
      </c>
      <c r="BZ25" t="s">
        <v>362</v>
      </c>
      <c r="CA25" t="s">
        <v>368</v>
      </c>
      <c r="CB25" t="s">
        <v>369</v>
      </c>
      <c r="CC25" t="s">
        <v>370</v>
      </c>
      <c r="CD25" t="str">
        <f>IF(VLOOKUP(BY25,BJ25:BL34,3,0)&gt;0,BY25,IF(VLOOKUP(BZ25,BJ25:BL34,3,0)&gt;0,BZ25,IF(VLOOKUP(CA25,BJ25:BL34,3,0)&gt;0,CA25,IF(VLOOKUP(CB25,BJ25:BL34,3,0)&gt;0,CB25,CC25))))</f>
        <v>b2</v>
      </c>
      <c r="CE25">
        <f>BM25*BM25/(VLOOKUP(CD25,BJ25:BN34,5,0)*5+BM25)*VLOOKUP(BK25,裸人!$AG$4:$AM$10,7,0)</f>
        <v>2437.1707919094961</v>
      </c>
      <c r="CF25">
        <f>SUMIFS(CE25:CE34,CD25:CD34,BJ25,BL25:BL34,"&gt;0")</f>
        <v>0</v>
      </c>
      <c r="CG25" t="str">
        <f t="shared" ref="CG25:CG34" si="50">IF(CF25=0,"*",BL25/CF25)</f>
        <v>*</v>
      </c>
      <c r="CH25">
        <f>IF(BL25=0,0,CE25*MIN(CG25:CG34))</f>
        <v>0</v>
      </c>
      <c r="CM25" t="s">
        <v>352</v>
      </c>
      <c r="CN25" t="s">
        <v>339</v>
      </c>
      <c r="CO25">
        <f>ROUND(IF(DI14="*",CO14,CO14-MIN(DJ14:DJ23)*DI14),5)</f>
        <v>0</v>
      </c>
      <c r="CP25">
        <f>CP14</f>
        <v>3650</v>
      </c>
      <c r="CQ25">
        <f>CQ14</f>
        <v>1021</v>
      </c>
      <c r="CR25" s="24">
        <v>0.9</v>
      </c>
      <c r="CS25" s="24">
        <v>0.1</v>
      </c>
      <c r="CT25" s="24">
        <v>0.05</v>
      </c>
      <c r="CU25" s="24">
        <v>0</v>
      </c>
      <c r="CV25" s="24">
        <v>1</v>
      </c>
      <c r="CW25" s="24">
        <v>0</v>
      </c>
      <c r="CX25" s="24">
        <v>1</v>
      </c>
      <c r="CY25" s="24">
        <v>0</v>
      </c>
      <c r="CZ25" s="24">
        <v>0</v>
      </c>
      <c r="DA25" s="24">
        <v>0</v>
      </c>
      <c r="DB25" t="s">
        <v>357</v>
      </c>
      <c r="DC25" t="s">
        <v>362</v>
      </c>
      <c r="DD25" t="s">
        <v>368</v>
      </c>
      <c r="DE25" t="s">
        <v>369</v>
      </c>
      <c r="DF25" t="s">
        <v>370</v>
      </c>
      <c r="DG25" t="str">
        <f>IF(VLOOKUP(DB25,CM25:CO34,3,0)&gt;0,DB25,IF(VLOOKUP(DC25,CM25:CO34,3,0)&gt;0,DC25,IF(VLOOKUP(DD25,CM25:CO34,3,0)&gt;0,DD25,IF(VLOOKUP(DE25,CM25:CO34,3,0)&gt;0,DE25,DF25))))</f>
        <v>b2</v>
      </c>
      <c r="DH25">
        <f>CP25*CP25/(VLOOKUP(DG25,CM25:CQ34,5,0)*5+CP25)*VLOOKUP(CN25,裸人!$AG$4:$AM$10,7,0)</f>
        <v>2436.1142857142859</v>
      </c>
      <c r="DI25">
        <f>SUMIFS(DH25:DH34,DG25:DG34,CM25,CO25:CO34,"&gt;0")</f>
        <v>0</v>
      </c>
      <c r="DJ25" t="str">
        <f t="shared" ref="DJ25:DJ34" si="51">IF(DI25=0,"*",CO25/DI25)</f>
        <v>*</v>
      </c>
      <c r="DK25">
        <f>IF(CO25=0,0,DH25*MIN(DJ25:DJ34))</f>
        <v>0</v>
      </c>
    </row>
    <row r="26" spans="1:115" x14ac:dyDescent="0.2">
      <c r="B26" t="s">
        <v>353</v>
      </c>
      <c r="C26" t="s">
        <v>339</v>
      </c>
      <c r="D26">
        <f>ROUND(IF(X15="*",D15,D15-MIN(Y14:Y23)*X15),5)</f>
        <v>90041.697639999999</v>
      </c>
      <c r="E26">
        <f t="shared" ref="E26:F26" si="52">E15</f>
        <v>3650</v>
      </c>
      <c r="F26">
        <f t="shared" si="52"/>
        <v>1020</v>
      </c>
      <c r="G26" s="24">
        <v>0.9</v>
      </c>
      <c r="H26" s="24">
        <v>0.1</v>
      </c>
      <c r="I26" s="24">
        <v>0.05</v>
      </c>
      <c r="J26" s="24">
        <v>0</v>
      </c>
      <c r="K26" s="24">
        <v>1</v>
      </c>
      <c r="L26" s="24">
        <v>0</v>
      </c>
      <c r="M26" s="24">
        <v>1</v>
      </c>
      <c r="N26" s="24">
        <v>0</v>
      </c>
      <c r="O26" s="24">
        <v>0</v>
      </c>
      <c r="P26" s="24">
        <v>0</v>
      </c>
      <c r="Q26" t="s">
        <v>362</v>
      </c>
      <c r="R26" t="s">
        <v>357</v>
      </c>
      <c r="S26" t="s">
        <v>369</v>
      </c>
      <c r="T26" t="s">
        <v>370</v>
      </c>
      <c r="U26" t="s">
        <v>368</v>
      </c>
      <c r="V26" t="str">
        <f>IF(VLOOKUP(Q26,B25:D34,3,0)&gt;0,Q26,IF(VLOOKUP(R26,B25:D34,3,0)&gt;0,R26,IF(VLOOKUP(S26,B25:D34,3,0)&gt;0,S26,IF(VLOOKUP(T26,B25:D34,3,0)&gt;0,T26,U26))))</f>
        <v>b2</v>
      </c>
      <c r="W26">
        <f>E26*E26/(VLOOKUP(V26,B25:F34,5,0)*5+E26)*VLOOKUP(C26,裸人!$AG$4:$AM$10,7,0)</f>
        <v>2436.1142857142859</v>
      </c>
      <c r="X26">
        <f>SUMIFS(W25:W34,V25:V34,B26,D25:D34,"&gt;0")</f>
        <v>25809.623805875715</v>
      </c>
      <c r="Y26">
        <f t="shared" si="48"/>
        <v>3.4886869455067946</v>
      </c>
      <c r="Z26">
        <f>IF(D26=0,0,W26*MIN(Y25:Y34))</f>
        <v>4751.7614857251492</v>
      </c>
      <c r="AF26" t="s">
        <v>353</v>
      </c>
      <c r="AG26" t="s">
        <v>339</v>
      </c>
      <c r="AH26">
        <f>ROUND(IF(BB15="*",AH15,AH15-MIN(BC14:BC23)*BB15),5)</f>
        <v>90047.148570000005</v>
      </c>
      <c r="AI26">
        <f t="shared" ref="AI26:AJ26" si="53">AI15</f>
        <v>3650</v>
      </c>
      <c r="AJ26">
        <f t="shared" si="53"/>
        <v>1020</v>
      </c>
      <c r="AK26" s="24">
        <v>0.9</v>
      </c>
      <c r="AL26" s="24">
        <v>0.1</v>
      </c>
      <c r="AM26" s="24">
        <v>0.05</v>
      </c>
      <c r="AN26" s="24">
        <v>0</v>
      </c>
      <c r="AO26" s="24">
        <v>1</v>
      </c>
      <c r="AP26" s="24">
        <v>0</v>
      </c>
      <c r="AQ26" s="24">
        <v>1</v>
      </c>
      <c r="AR26" s="24">
        <v>0</v>
      </c>
      <c r="AS26" s="24">
        <v>0</v>
      </c>
      <c r="AT26" s="24">
        <v>0</v>
      </c>
      <c r="AU26" t="s">
        <v>362</v>
      </c>
      <c r="AV26" t="s">
        <v>357</v>
      </c>
      <c r="AW26" t="s">
        <v>369</v>
      </c>
      <c r="AX26" t="s">
        <v>370</v>
      </c>
      <c r="AY26" t="s">
        <v>368</v>
      </c>
      <c r="AZ26" t="str">
        <f>IF(VLOOKUP(AU26,AF25:AH34,3,0)&gt;0,AU26,IF(VLOOKUP(AV26,AF25:AH34,3,0)&gt;0,AV26,IF(VLOOKUP(AW26,AF25:AH34,3,0)&gt;0,AW26,IF(VLOOKUP(AX26,AF25:AH34,3,0)&gt;0,AX26,AY26))))</f>
        <v>b2</v>
      </c>
      <c r="BA26">
        <f>AI26*AI26/(VLOOKUP(AZ26,AF25:AJ34,5,0)*5+AI26)*VLOOKUP(AG26,裸人!$AG$4:$AM$10,7,0)</f>
        <v>2436.1142857142859</v>
      </c>
      <c r="BB26">
        <f>SUMIFS(BA25:BA34,AZ25:AZ34,AF26,AH25:AH34,"&gt;0")</f>
        <v>25809.623805875715</v>
      </c>
      <c r="BC26">
        <f t="shared" si="49"/>
        <v>3.4888981430833654</v>
      </c>
      <c r="BD26">
        <f>IF(AH26=0,0,BA26*MIN(BC25:BC34))</f>
        <v>4751.7774358097085</v>
      </c>
      <c r="BF26" t="s">
        <v>355</v>
      </c>
      <c r="BG26">
        <v>30</v>
      </c>
      <c r="BH26">
        <f t="shared" si="47"/>
        <v>4.4444444444444446E-2</v>
      </c>
      <c r="BJ26" t="s">
        <v>353</v>
      </c>
      <c r="BK26" t="s">
        <v>339</v>
      </c>
      <c r="BL26">
        <f>ROUND(IF(CF15="*",BL15,BL15-MIN(CG14:CG23)*CF15),5)</f>
        <v>90124.360209999999</v>
      </c>
      <c r="BM26">
        <f t="shared" ref="BM26:BN26" si="54">BM15</f>
        <v>3651</v>
      </c>
      <c r="BN26">
        <f t="shared" si="54"/>
        <v>1020</v>
      </c>
      <c r="BO26" s="24">
        <v>0.9</v>
      </c>
      <c r="BP26" s="24">
        <v>0.1</v>
      </c>
      <c r="BQ26" s="24">
        <v>0.05</v>
      </c>
      <c r="BR26" s="24">
        <v>0</v>
      </c>
      <c r="BS26" s="24">
        <v>1</v>
      </c>
      <c r="BT26" s="24">
        <v>0</v>
      </c>
      <c r="BU26" s="24">
        <v>1</v>
      </c>
      <c r="BV26" s="24">
        <v>0</v>
      </c>
      <c r="BW26" s="24">
        <v>0</v>
      </c>
      <c r="BX26" s="24">
        <v>0</v>
      </c>
      <c r="BY26" t="s">
        <v>362</v>
      </c>
      <c r="BZ26" t="s">
        <v>357</v>
      </c>
      <c r="CA26" t="s">
        <v>369</v>
      </c>
      <c r="CB26" t="s">
        <v>370</v>
      </c>
      <c r="CC26" t="s">
        <v>368</v>
      </c>
      <c r="CD26" t="str">
        <f>IF(VLOOKUP(BY26,BJ25:BL34,3,0)&gt;0,BY26,IF(VLOOKUP(BZ26,BJ25:BL34,3,0)&gt;0,BZ26,IF(VLOOKUP(CA26,BJ25:BL34,3,0)&gt;0,CA26,IF(VLOOKUP(CB26,BJ25:BL34,3,0)&gt;0,CB26,CC26))))</f>
        <v>b2</v>
      </c>
      <c r="CE26">
        <f>BM26*BM26/(VLOOKUP(CD26,BJ25:BN34,5,0)*5+BM26)*VLOOKUP(BK26,裸人!$AG$4:$AM$10,7,0)</f>
        <v>2437.1707919094961</v>
      </c>
      <c r="CF26">
        <f>SUMIFS(CE25:CE34,CD25:CD34,BJ26,BL25:BL34,"&gt;0")</f>
        <v>25809.623805875715</v>
      </c>
      <c r="CG26">
        <f t="shared" si="50"/>
        <v>3.4918897264005317</v>
      </c>
      <c r="CH26">
        <f>IF(BL26=0,0,CE26*MIN(CG25:CG34))</f>
        <v>4752.6920425653807</v>
      </c>
      <c r="CM26" t="s">
        <v>353</v>
      </c>
      <c r="CN26" t="s">
        <v>339</v>
      </c>
      <c r="CO26">
        <f>ROUND(IF(DI15="*",CO15,CO15-MIN(DJ14:DJ23)*DI15),5)</f>
        <v>90168.208410000007</v>
      </c>
      <c r="CP26">
        <f t="shared" ref="CP26:CQ26" si="55">CP15</f>
        <v>3650</v>
      </c>
      <c r="CQ26">
        <f t="shared" si="55"/>
        <v>1021</v>
      </c>
      <c r="CR26" s="24">
        <v>0.9</v>
      </c>
      <c r="CS26" s="24">
        <v>0.1</v>
      </c>
      <c r="CT26" s="24">
        <v>0.05</v>
      </c>
      <c r="CU26" s="24">
        <v>0</v>
      </c>
      <c r="CV26" s="24">
        <v>1</v>
      </c>
      <c r="CW26" s="24">
        <v>0</v>
      </c>
      <c r="CX26" s="24">
        <v>1</v>
      </c>
      <c r="CY26" s="24">
        <v>0</v>
      </c>
      <c r="CZ26" s="24">
        <v>0</v>
      </c>
      <c r="DA26" s="24">
        <v>0</v>
      </c>
      <c r="DB26" t="s">
        <v>362</v>
      </c>
      <c r="DC26" t="s">
        <v>357</v>
      </c>
      <c r="DD26" t="s">
        <v>369</v>
      </c>
      <c r="DE26" t="s">
        <v>370</v>
      </c>
      <c r="DF26" t="s">
        <v>368</v>
      </c>
      <c r="DG26" t="str">
        <f>IF(VLOOKUP(DB26,CM25:CO34,3,0)&gt;0,DB26,IF(VLOOKUP(DC26,CM25:CO34,3,0)&gt;0,DC26,IF(VLOOKUP(DD26,CM25:CO34,3,0)&gt;0,DD26,IF(VLOOKUP(DE26,CM25:CO34,3,0)&gt;0,DE26,DF26))))</f>
        <v>b2</v>
      </c>
      <c r="DH26">
        <f>CP26*CP26/(VLOOKUP(DG26,CM25:CQ34,5,0)*5+CP26)*VLOOKUP(CN26,裸人!$AG$4:$AM$10,7,0)</f>
        <v>2436.1142857142859</v>
      </c>
      <c r="DI26">
        <f>SUMIFS(DH25:DH34,DG25:DG34,CM26,CO25:CO34,"&gt;0")</f>
        <v>25796.304910928491</v>
      </c>
      <c r="DJ26">
        <f t="shared" si="51"/>
        <v>3.4953924107092038</v>
      </c>
      <c r="DK26">
        <f>IF(CO26=0,0,DH26*MIN(DJ25:DJ34))</f>
        <v>4752.2584229801478</v>
      </c>
    </row>
    <row r="27" spans="1:115" x14ac:dyDescent="0.2">
      <c r="B27" t="s">
        <v>354</v>
      </c>
      <c r="C27" t="s">
        <v>509</v>
      </c>
      <c r="D27">
        <f>ROUND(IF(X16="*",D16,D16-MIN(Y14:Y23)*X16),5)</f>
        <v>49800</v>
      </c>
      <c r="E27">
        <f t="shared" ref="E27:F27" si="56">E16</f>
        <v>4750</v>
      </c>
      <c r="F27">
        <f t="shared" si="56"/>
        <v>740</v>
      </c>
      <c r="G27" s="24">
        <v>0.9</v>
      </c>
      <c r="H27" s="24">
        <v>0.1</v>
      </c>
      <c r="I27" s="24">
        <v>0.05</v>
      </c>
      <c r="J27" s="24">
        <v>0</v>
      </c>
      <c r="K27" s="24">
        <v>1</v>
      </c>
      <c r="L27" s="24">
        <v>0</v>
      </c>
      <c r="M27" s="24">
        <v>1</v>
      </c>
      <c r="N27" s="24">
        <v>0</v>
      </c>
      <c r="O27" s="24">
        <v>0</v>
      </c>
      <c r="P27" s="24">
        <v>0</v>
      </c>
      <c r="Q27" t="s">
        <v>357</v>
      </c>
      <c r="R27" t="s">
        <v>362</v>
      </c>
      <c r="S27" t="s">
        <v>368</v>
      </c>
      <c r="T27" t="s">
        <v>369</v>
      </c>
      <c r="U27" t="s">
        <v>370</v>
      </c>
      <c r="V27" t="str">
        <f>IF(VLOOKUP(Q27,B25:D34,3,0)&gt;0,Q27,IF(VLOOKUP(R27,B25:D34,3,0)&gt;0,R27,IF(VLOOKUP(S27,B25:D34,3,0)&gt;0,S27,IF(VLOOKUP(T27,B25:D34,3,0)&gt;0,T27,U27))))</f>
        <v>b2</v>
      </c>
      <c r="W27">
        <f>E27*E27/(VLOOKUP(V27,B25:F34,5,0)*5+E27)*VLOOKUP(C27,裸人!$AG$4:$AM$10,7,0)</f>
        <v>9162.4365482233497</v>
      </c>
      <c r="X27">
        <f>SUMIFS(W25:W34,V25:V34,B27,D25:D34,"&gt;0")</f>
        <v>0</v>
      </c>
      <c r="Y27" t="str">
        <f t="shared" si="48"/>
        <v>*</v>
      </c>
      <c r="Z27">
        <f>IF(D27=0,0,W27*MIN(Y25:Y34))</f>
        <v>17871.785966922576</v>
      </c>
      <c r="AF27" t="s">
        <v>354</v>
      </c>
      <c r="AG27" t="s">
        <v>340</v>
      </c>
      <c r="AH27">
        <f>ROUND(IF(BB16="*",AH16,AH16-MIN(BC14:BC23)*BB16),5)</f>
        <v>49801</v>
      </c>
      <c r="AI27">
        <f t="shared" ref="AI27:AJ27" si="57">AI16</f>
        <v>4750</v>
      </c>
      <c r="AJ27">
        <f t="shared" si="57"/>
        <v>740</v>
      </c>
      <c r="AK27" s="24">
        <v>0.9</v>
      </c>
      <c r="AL27" s="24">
        <v>0.1</v>
      </c>
      <c r="AM27" s="24">
        <v>0.05</v>
      </c>
      <c r="AN27" s="24">
        <v>0</v>
      </c>
      <c r="AO27" s="24">
        <v>1</v>
      </c>
      <c r="AP27" s="24">
        <v>0</v>
      </c>
      <c r="AQ27" s="24">
        <v>1</v>
      </c>
      <c r="AR27" s="24">
        <v>0</v>
      </c>
      <c r="AS27" s="24">
        <v>0</v>
      </c>
      <c r="AT27" s="24">
        <v>0</v>
      </c>
      <c r="AU27" t="s">
        <v>357</v>
      </c>
      <c r="AV27" t="s">
        <v>362</v>
      </c>
      <c r="AW27" t="s">
        <v>368</v>
      </c>
      <c r="AX27" t="s">
        <v>369</v>
      </c>
      <c r="AY27" t="s">
        <v>370</v>
      </c>
      <c r="AZ27" t="str">
        <f>IF(VLOOKUP(AU27,AF25:AH34,3,0)&gt;0,AU27,IF(VLOOKUP(AV27,AF25:AH34,3,0)&gt;0,AV27,IF(VLOOKUP(AW27,AF25:AH34,3,0)&gt;0,AW27,IF(VLOOKUP(AX27,AF25:AH34,3,0)&gt;0,AX27,AY27))))</f>
        <v>b2</v>
      </c>
      <c r="BA27">
        <f>AI27*AI27/(VLOOKUP(AZ27,AF25:AJ34,5,0)*5+AI27)*VLOOKUP(AG27,裸人!$AG$4:$AM$10,7,0)</f>
        <v>9162.4365482233497</v>
      </c>
      <c r="BB27">
        <f>SUMIFS(BA25:BA34,AZ25:AZ34,AF27,AH25:AH34,"&gt;0")</f>
        <v>0</v>
      </c>
      <c r="BC27" t="str">
        <f t="shared" si="49"/>
        <v>*</v>
      </c>
      <c r="BD27">
        <f>IF(AH27=0,0,BA27*MIN(BC25:BC34))</f>
        <v>17871.845956570261</v>
      </c>
      <c r="BF27" t="s">
        <v>356</v>
      </c>
      <c r="BG27">
        <v>30</v>
      </c>
      <c r="BH27">
        <f t="shared" si="47"/>
        <v>4.4444444444444446E-2</v>
      </c>
      <c r="BJ27" t="s">
        <v>354</v>
      </c>
      <c r="BK27" t="s">
        <v>340</v>
      </c>
      <c r="BL27">
        <f>ROUND(IF(CF16="*",BL16,BL16-MIN(CG14:CG23)*CF16),5)</f>
        <v>49800</v>
      </c>
      <c r="BM27">
        <f t="shared" ref="BM27:BN27" si="58">BM16</f>
        <v>4751</v>
      </c>
      <c r="BN27">
        <f t="shared" si="58"/>
        <v>740</v>
      </c>
      <c r="BO27" s="24">
        <v>0.9</v>
      </c>
      <c r="BP27" s="24">
        <v>0.1</v>
      </c>
      <c r="BQ27" s="24">
        <v>0.05</v>
      </c>
      <c r="BR27" s="24">
        <v>0</v>
      </c>
      <c r="BS27" s="24">
        <v>1</v>
      </c>
      <c r="BT27" s="24">
        <v>0</v>
      </c>
      <c r="BU27" s="24">
        <v>1</v>
      </c>
      <c r="BV27" s="24">
        <v>0</v>
      </c>
      <c r="BW27" s="24">
        <v>0</v>
      </c>
      <c r="BX27" s="24">
        <v>0</v>
      </c>
      <c r="BY27" t="s">
        <v>357</v>
      </c>
      <c r="BZ27" t="s">
        <v>362</v>
      </c>
      <c r="CA27" t="s">
        <v>368</v>
      </c>
      <c r="CB27" t="s">
        <v>369</v>
      </c>
      <c r="CC27" t="s">
        <v>370</v>
      </c>
      <c r="CD27" t="str">
        <f>IF(VLOOKUP(BY27,BJ25:BL34,3,0)&gt;0,BY27,IF(VLOOKUP(BZ27,BJ25:BL34,3,0)&gt;0,BZ27,IF(VLOOKUP(CA27,BJ25:BL34,3,0)&gt;0,CA27,IF(VLOOKUP(CB27,BJ25:BL34,3,0)&gt;0,CB27,CC27))))</f>
        <v>b2</v>
      </c>
      <c r="CE27">
        <f>BM27*BM27/(VLOOKUP(CD27,BJ25:BN34,5,0)*5+BM27)*VLOOKUP(BK27,裸人!$AG$4:$AM$10,7,0)</f>
        <v>9165.3643284945683</v>
      </c>
      <c r="CF27">
        <f>SUMIFS(CE25:CE34,CD25:CD34,BJ27,BL25:BL34,"&gt;0")</f>
        <v>0</v>
      </c>
      <c r="CG27" t="str">
        <f t="shared" si="50"/>
        <v>*</v>
      </c>
      <c r="CH27">
        <f>IF(BL27=0,0,CE27*MIN(CG25:CG34))</f>
        <v>17873.246411721451</v>
      </c>
      <c r="CM27" t="s">
        <v>354</v>
      </c>
      <c r="CN27" t="s">
        <v>340</v>
      </c>
      <c r="CO27">
        <f>ROUND(IF(DI16="*",CO16,CO16-MIN(DJ14:DJ23)*DI16),5)</f>
        <v>49800</v>
      </c>
      <c r="CP27">
        <f t="shared" ref="CP27:CQ27" si="59">CP16</f>
        <v>4750</v>
      </c>
      <c r="CQ27">
        <f t="shared" si="59"/>
        <v>741</v>
      </c>
      <c r="CR27" s="24">
        <v>0.9</v>
      </c>
      <c r="CS27" s="24">
        <v>0.1</v>
      </c>
      <c r="CT27" s="24">
        <v>0.05</v>
      </c>
      <c r="CU27" s="24">
        <v>0</v>
      </c>
      <c r="CV27" s="24">
        <v>1</v>
      </c>
      <c r="CW27" s="24">
        <v>0</v>
      </c>
      <c r="CX27" s="24">
        <v>1</v>
      </c>
      <c r="CY27" s="24">
        <v>0</v>
      </c>
      <c r="CZ27" s="24">
        <v>0</v>
      </c>
      <c r="DA27" s="24">
        <v>0</v>
      </c>
      <c r="DB27" t="s">
        <v>357</v>
      </c>
      <c r="DC27" t="s">
        <v>362</v>
      </c>
      <c r="DD27" t="s">
        <v>368</v>
      </c>
      <c r="DE27" t="s">
        <v>369</v>
      </c>
      <c r="DF27" t="s">
        <v>370</v>
      </c>
      <c r="DG27" t="str">
        <f>IF(VLOOKUP(DB27,CM25:CO34,3,0)&gt;0,DB27,IF(VLOOKUP(DC27,CM25:CO34,3,0)&gt;0,DC27,IF(VLOOKUP(DD27,CM25:CO34,3,0)&gt;0,DD27,IF(VLOOKUP(DE27,CM25:CO34,3,0)&gt;0,DE27,DF27))))</f>
        <v>b2</v>
      </c>
      <c r="DH27">
        <f>CP27*CP27/(VLOOKUP(DG27,CM25:CQ34,5,0)*5+CP27)*VLOOKUP(CN27,裸人!$AG$4:$AM$10,7,0)</f>
        <v>9162.4365482233497</v>
      </c>
      <c r="DI27">
        <f>SUMIFS(DH25:DH34,DG25:DG34,CM27,CO25:CO34,"&gt;0")</f>
        <v>0</v>
      </c>
      <c r="DJ27" t="str">
        <f t="shared" si="51"/>
        <v>*</v>
      </c>
      <c r="DK27">
        <f>IF(CO27=0,0,DH27*MIN(DJ25:DJ34))</f>
        <v>17873.654990922834</v>
      </c>
    </row>
    <row r="28" spans="1:115" x14ac:dyDescent="0.2">
      <c r="B28" t="s">
        <v>355</v>
      </c>
      <c r="C28" t="s">
        <v>340</v>
      </c>
      <c r="D28">
        <f>ROUND(IF(X17="*",D17,D17-MIN(Y14:Y23)*X17),5)</f>
        <v>52200</v>
      </c>
      <c r="E28">
        <f t="shared" ref="E28:F28" si="60">E17</f>
        <v>4550</v>
      </c>
      <c r="F28">
        <f t="shared" si="60"/>
        <v>780</v>
      </c>
      <c r="G28" s="24">
        <v>0.9</v>
      </c>
      <c r="H28" s="24">
        <v>0.1</v>
      </c>
      <c r="I28" s="24">
        <v>0.05</v>
      </c>
      <c r="J28" s="24">
        <v>0</v>
      </c>
      <c r="K28" s="24">
        <v>1</v>
      </c>
      <c r="L28" s="24">
        <v>0</v>
      </c>
      <c r="M28" s="24">
        <v>1</v>
      </c>
      <c r="N28" s="24">
        <v>0</v>
      </c>
      <c r="O28" s="24">
        <v>0</v>
      </c>
      <c r="P28" s="24">
        <v>0</v>
      </c>
      <c r="Q28" t="s">
        <v>357</v>
      </c>
      <c r="R28" t="s">
        <v>362</v>
      </c>
      <c r="S28" t="s">
        <v>369</v>
      </c>
      <c r="T28" t="s">
        <v>368</v>
      </c>
      <c r="U28" t="s">
        <v>370</v>
      </c>
      <c r="V28" t="str">
        <f>IF(VLOOKUP(Q28,B25:D34,3,0)&gt;0,Q28,IF(VLOOKUP(R28,B25:D34,3,0)&gt;0,R28,IF(VLOOKUP(S28,B25:D34,3,0)&gt;0,S28,IF(VLOOKUP(T28,B25:D34,3,0)&gt;0,T28,U28))))</f>
        <v>b2</v>
      </c>
      <c r="W28">
        <f>E28*E28/(VLOOKUP(V28,B25:F34,5,0)*5+E28)*VLOOKUP(C28,裸人!$AG$4:$AM$10,7,0)</f>
        <v>8581.3471502590673</v>
      </c>
      <c r="X28">
        <f>SUMIFS(W25:W34,V25:V34,B28,D25:D34,"&gt;0")</f>
        <v>0</v>
      </c>
      <c r="Y28" t="str">
        <f t="shared" si="48"/>
        <v>*</v>
      </c>
      <c r="Z28">
        <f>IF(D28=0,0,W28*MIN(Y25:Y34))</f>
        <v>16738.342336136473</v>
      </c>
      <c r="AF28" t="s">
        <v>355</v>
      </c>
      <c r="AG28" t="s">
        <v>340</v>
      </c>
      <c r="AH28">
        <f>ROUND(IF(BB17="*",AH17,AH17-MIN(BC14:BC23)*BB17),5)</f>
        <v>52201</v>
      </c>
      <c r="AI28">
        <f t="shared" ref="AI28:AJ28" si="61">AI17</f>
        <v>4550</v>
      </c>
      <c r="AJ28">
        <f t="shared" si="61"/>
        <v>780</v>
      </c>
      <c r="AK28" s="24">
        <v>0.9</v>
      </c>
      <c r="AL28" s="24">
        <v>0.1</v>
      </c>
      <c r="AM28" s="24">
        <v>0.05</v>
      </c>
      <c r="AN28" s="24">
        <v>0</v>
      </c>
      <c r="AO28" s="24">
        <v>1</v>
      </c>
      <c r="AP28" s="24">
        <v>0</v>
      </c>
      <c r="AQ28" s="24">
        <v>1</v>
      </c>
      <c r="AR28" s="24">
        <v>0</v>
      </c>
      <c r="AS28" s="24">
        <v>0</v>
      </c>
      <c r="AT28" s="24">
        <v>0</v>
      </c>
      <c r="AU28" t="s">
        <v>357</v>
      </c>
      <c r="AV28" t="s">
        <v>362</v>
      </c>
      <c r="AW28" t="s">
        <v>369</v>
      </c>
      <c r="AX28" t="s">
        <v>368</v>
      </c>
      <c r="AY28" t="s">
        <v>370</v>
      </c>
      <c r="AZ28" t="str">
        <f>IF(VLOOKUP(AU28,AF25:AH34,3,0)&gt;0,AU28,IF(VLOOKUP(AV28,AF25:AH34,3,0)&gt;0,AV28,IF(VLOOKUP(AW28,AF25:AH34,3,0)&gt;0,AW28,IF(VLOOKUP(AX28,AF25:AH34,3,0)&gt;0,AX28,AY28))))</f>
        <v>b2</v>
      </c>
      <c r="BA28">
        <f>AI28*AI28/(VLOOKUP(AZ28,AF25:AJ34,5,0)*5+AI28)*VLOOKUP(AG28,裸人!$AG$4:$AM$10,7,0)</f>
        <v>8581.3471502590673</v>
      </c>
      <c r="BB28">
        <f>SUMIFS(BA25:BA34,AZ25:AZ34,AF28,AH25:AH34,"&gt;0")</f>
        <v>0</v>
      </c>
      <c r="BC28" t="str">
        <f t="shared" si="49"/>
        <v>*</v>
      </c>
      <c r="BD28">
        <f>IF(AH28=0,0,BA28*MIN(BC25:BC34))</f>
        <v>16738.398521190469</v>
      </c>
      <c r="BJ28" t="s">
        <v>355</v>
      </c>
      <c r="BK28" t="s">
        <v>340</v>
      </c>
      <c r="BL28">
        <f>ROUND(IF(CF17="*",BL17,BL17-MIN(CG14:CG23)*CF17),5)</f>
        <v>52200</v>
      </c>
      <c r="BM28">
        <f t="shared" ref="BM28:BN28" si="62">BM17</f>
        <v>4551</v>
      </c>
      <c r="BN28">
        <f t="shared" si="62"/>
        <v>780</v>
      </c>
      <c r="BO28" s="24">
        <v>0.9</v>
      </c>
      <c r="BP28" s="24">
        <v>0.1</v>
      </c>
      <c r="BQ28" s="24">
        <v>0.05</v>
      </c>
      <c r="BR28" s="24">
        <v>0</v>
      </c>
      <c r="BS28" s="24">
        <v>1</v>
      </c>
      <c r="BT28" s="24">
        <v>0</v>
      </c>
      <c r="BU28" s="24">
        <v>1</v>
      </c>
      <c r="BV28" s="24">
        <v>0</v>
      </c>
      <c r="BW28" s="24">
        <v>0</v>
      </c>
      <c r="BX28" s="24">
        <v>0</v>
      </c>
      <c r="BY28" t="s">
        <v>357</v>
      </c>
      <c r="BZ28" t="s">
        <v>362</v>
      </c>
      <c r="CA28" t="s">
        <v>369</v>
      </c>
      <c r="CB28" t="s">
        <v>368</v>
      </c>
      <c r="CC28" t="s">
        <v>370</v>
      </c>
      <c r="CD28" t="str">
        <f>IF(VLOOKUP(BY28,BJ25:BL34,3,0)&gt;0,BY28,IF(VLOOKUP(BZ28,BJ25:BL34,3,0)&gt;0,BZ28,IF(VLOOKUP(CA28,BJ25:BL34,3,0)&gt;0,CA28,IF(VLOOKUP(CB28,BJ25:BL34,3,0)&gt;0,CB28,CC28))))</f>
        <v>b2</v>
      </c>
      <c r="CE28">
        <f>BM28*BM28/(VLOOKUP(CD28,BJ25:BN34,5,0)*5+BM28)*VLOOKUP(BK28,裸人!$AG$4:$AM$10,7,0)</f>
        <v>8584.2300279763749</v>
      </c>
      <c r="CF28">
        <f>SUMIFS(CE25:CE34,CD25:CD34,BJ28,BL25:BL34,"&gt;0")</f>
        <v>0</v>
      </c>
      <c r="CG28" t="str">
        <f t="shared" si="50"/>
        <v>*</v>
      </c>
      <c r="CH28">
        <f>IF(BL28=0,0,CE28*MIN(CG25:CG34))</f>
        <v>16739.984690834564</v>
      </c>
      <c r="CM28" t="s">
        <v>355</v>
      </c>
      <c r="CN28" t="s">
        <v>340</v>
      </c>
      <c r="CO28">
        <f>ROUND(IF(DI17="*",CO17,CO17-MIN(DJ14:DJ23)*DI17),5)</f>
        <v>52200</v>
      </c>
      <c r="CP28">
        <f t="shared" ref="CP28:CQ28" si="63">CP17</f>
        <v>4550</v>
      </c>
      <c r="CQ28">
        <f t="shared" si="63"/>
        <v>781</v>
      </c>
      <c r="CR28" s="24">
        <v>0.9</v>
      </c>
      <c r="CS28" s="24">
        <v>0.1</v>
      </c>
      <c r="CT28" s="24">
        <v>0.05</v>
      </c>
      <c r="CU28" s="24">
        <v>0</v>
      </c>
      <c r="CV28" s="24">
        <v>1</v>
      </c>
      <c r="CW28" s="24">
        <v>0</v>
      </c>
      <c r="CX28" s="24">
        <v>1</v>
      </c>
      <c r="CY28" s="24">
        <v>0</v>
      </c>
      <c r="CZ28" s="24">
        <v>0</v>
      </c>
      <c r="DA28" s="24">
        <v>0</v>
      </c>
      <c r="DB28" t="s">
        <v>357</v>
      </c>
      <c r="DC28" t="s">
        <v>362</v>
      </c>
      <c r="DD28" t="s">
        <v>369</v>
      </c>
      <c r="DE28" t="s">
        <v>368</v>
      </c>
      <c r="DF28" t="s">
        <v>370</v>
      </c>
      <c r="DG28" t="str">
        <f>IF(VLOOKUP(DB28,CM25:CO34,3,0)&gt;0,DB28,IF(VLOOKUP(DC28,CM25:CO34,3,0)&gt;0,DC28,IF(VLOOKUP(DD28,CM25:CO34,3,0)&gt;0,DD28,IF(VLOOKUP(DE28,CM25:CO34,3,0)&gt;0,DE28,DF28))))</f>
        <v>b2</v>
      </c>
      <c r="DH28">
        <f>CP28*CP28/(VLOOKUP(DG28,CM25:CQ34,5,0)*5+CP28)*VLOOKUP(CN28,裸人!$AG$4:$AM$10,7,0)</f>
        <v>8581.3471502590673</v>
      </c>
      <c r="DI28">
        <f>SUMIFS(DH25:DH34,DG25:DG34,CM28,CO25:CO34,"&gt;0")</f>
        <v>0</v>
      </c>
      <c r="DJ28" t="str">
        <f t="shared" si="51"/>
        <v>*</v>
      </c>
      <c r="DK28">
        <f>IF(CO28=0,0,DH28*MIN(DJ25:DJ34))</f>
        <v>16740.092825069627</v>
      </c>
    </row>
    <row r="29" spans="1:115" x14ac:dyDescent="0.2">
      <c r="B29" t="s">
        <v>356</v>
      </c>
      <c r="C29" t="s">
        <v>340</v>
      </c>
      <c r="D29">
        <f>ROUND(IF(X18="*",D18,D18-MIN(Y14:Y23)*X18),5)</f>
        <v>45600</v>
      </c>
      <c r="E29">
        <f t="shared" ref="E29:F29" si="64">E18</f>
        <v>5000</v>
      </c>
      <c r="F29">
        <f t="shared" si="64"/>
        <v>730</v>
      </c>
      <c r="G29" s="24">
        <v>0.9</v>
      </c>
      <c r="H29" s="24">
        <v>0.1</v>
      </c>
      <c r="I29" s="24">
        <v>0.05</v>
      </c>
      <c r="J29" s="24">
        <v>0</v>
      </c>
      <c r="K29" s="24">
        <v>1</v>
      </c>
      <c r="L29" s="24">
        <v>0</v>
      </c>
      <c r="M29" s="24">
        <v>1</v>
      </c>
      <c r="N29" s="24">
        <v>0</v>
      </c>
      <c r="O29" s="24">
        <v>0</v>
      </c>
      <c r="P29" s="24">
        <v>0</v>
      </c>
      <c r="Q29" t="s">
        <v>362</v>
      </c>
      <c r="R29" t="s">
        <v>357</v>
      </c>
      <c r="S29" t="s">
        <v>370</v>
      </c>
      <c r="T29" t="s">
        <v>369</v>
      </c>
      <c r="U29" t="s">
        <v>368</v>
      </c>
      <c r="V29" t="str">
        <f>IF(VLOOKUP(Q29,B25:D34,3,0)&gt;0,Q29,IF(VLOOKUP(R29,B25:D34,3,0)&gt;0,R29,IF(VLOOKUP(S29,B25:D34,3,0)&gt;0,S29,IF(VLOOKUP(T29,B25:D34,3,0)&gt;0,T29,U29))))</f>
        <v>b2</v>
      </c>
      <c r="W29">
        <f>E29*E29/(VLOOKUP(V29,B25:F34,5,0)*5+E29)*VLOOKUP(C29,裸人!$AG$4:$AM$10,7,0)</f>
        <v>9900.9900990099013</v>
      </c>
      <c r="X29">
        <f>SUMIFS(W25:W34,V25:V34,B29,D25:D34,"&gt;0")</f>
        <v>0</v>
      </c>
      <c r="Y29" t="str">
        <f t="shared" si="48"/>
        <v>*</v>
      </c>
      <c r="Z29">
        <f>IF(D29=0,0,W29*MIN(Y25:Y34))</f>
        <v>19312.371221215806</v>
      </c>
      <c r="AF29" t="s">
        <v>356</v>
      </c>
      <c r="AG29" t="s">
        <v>340</v>
      </c>
      <c r="AH29">
        <f>ROUND(IF(BB18="*",AH18,AH18-MIN(BC14:BC23)*BB18),5)</f>
        <v>45601</v>
      </c>
      <c r="AI29">
        <f t="shared" ref="AI29:AJ29" si="65">AI18</f>
        <v>5000</v>
      </c>
      <c r="AJ29">
        <f t="shared" si="65"/>
        <v>730</v>
      </c>
      <c r="AK29" s="24">
        <v>0.9</v>
      </c>
      <c r="AL29" s="24">
        <v>0.1</v>
      </c>
      <c r="AM29" s="24">
        <v>0.05</v>
      </c>
      <c r="AN29" s="24">
        <v>0</v>
      </c>
      <c r="AO29" s="24">
        <v>1</v>
      </c>
      <c r="AP29" s="24">
        <v>0</v>
      </c>
      <c r="AQ29" s="24">
        <v>1</v>
      </c>
      <c r="AR29" s="24">
        <v>0</v>
      </c>
      <c r="AS29" s="24">
        <v>0</v>
      </c>
      <c r="AT29" s="24">
        <v>0</v>
      </c>
      <c r="AU29" t="s">
        <v>362</v>
      </c>
      <c r="AV29" t="s">
        <v>357</v>
      </c>
      <c r="AW29" t="s">
        <v>370</v>
      </c>
      <c r="AX29" t="s">
        <v>369</v>
      </c>
      <c r="AY29" t="s">
        <v>368</v>
      </c>
      <c r="AZ29" t="str">
        <f>IF(VLOOKUP(AU29,AF25:AH34,3,0)&gt;0,AU29,IF(VLOOKUP(AV29,AF25:AH34,3,0)&gt;0,AV29,IF(VLOOKUP(AW29,AF25:AH34,3,0)&gt;0,AW29,IF(VLOOKUP(AX29,AF25:AH34,3,0)&gt;0,AX29,AY29))))</f>
        <v>b2</v>
      </c>
      <c r="BA29">
        <f>AI29*AI29/(VLOOKUP(AZ29,AF25:AJ34,5,0)*5+AI29)*VLOOKUP(AG29,裸人!$AG$4:$AM$10,7,0)</f>
        <v>9900.9900990099013</v>
      </c>
      <c r="BB29">
        <f>SUMIFS(BA25:BA34,AZ25:AZ34,AF29,AH25:AH34,"&gt;0")</f>
        <v>0</v>
      </c>
      <c r="BC29" t="str">
        <f t="shared" si="49"/>
        <v>*</v>
      </c>
      <c r="BD29">
        <f>IF(AH29=0,0,BA29*MIN(BC25:BC34))</f>
        <v>19312.436046429564</v>
      </c>
      <c r="BJ29" t="s">
        <v>356</v>
      </c>
      <c r="BK29" t="s">
        <v>340</v>
      </c>
      <c r="BL29">
        <f>ROUND(IF(CF18="*",BL18,BL18-MIN(CG14:CG23)*CF18),5)</f>
        <v>45600</v>
      </c>
      <c r="BM29">
        <f t="shared" ref="BM29:BN29" si="66">BM18</f>
        <v>5001</v>
      </c>
      <c r="BN29">
        <f t="shared" si="66"/>
        <v>730</v>
      </c>
      <c r="BO29" s="24">
        <v>0.9</v>
      </c>
      <c r="BP29" s="24">
        <v>0.1</v>
      </c>
      <c r="BQ29" s="24">
        <v>0.05</v>
      </c>
      <c r="BR29" s="24">
        <v>0</v>
      </c>
      <c r="BS29" s="24">
        <v>1</v>
      </c>
      <c r="BT29" s="24">
        <v>0</v>
      </c>
      <c r="BU29" s="24">
        <v>1</v>
      </c>
      <c r="BV29" s="24">
        <v>0</v>
      </c>
      <c r="BW29" s="24">
        <v>0</v>
      </c>
      <c r="BX29" s="24">
        <v>0</v>
      </c>
      <c r="BY29" t="s">
        <v>362</v>
      </c>
      <c r="BZ29" t="s">
        <v>357</v>
      </c>
      <c r="CA29" t="s">
        <v>370</v>
      </c>
      <c r="CB29" t="s">
        <v>369</v>
      </c>
      <c r="CC29" t="s">
        <v>368</v>
      </c>
      <c r="CD29" t="str">
        <f>IF(VLOOKUP(BY29,BJ25:BL34,3,0)&gt;0,BY29,IF(VLOOKUP(BZ29,BJ25:BL34,3,0)&gt;0,BZ29,IF(VLOOKUP(CA29,BJ25:BL34,3,0)&gt;0,CA29,IF(VLOOKUP(CB29,BJ25:BL34,3,0)&gt;0,CB29,CC29))))</f>
        <v>b2</v>
      </c>
      <c r="CE29">
        <f>BM29*BM29/(VLOOKUP(CD29,BJ25:BN34,5,0)*5+BM29)*VLOOKUP(BK29,裸人!$AG$4:$AM$10,7,0)</f>
        <v>9903.9702999703004</v>
      </c>
      <c r="CF29">
        <f>SUMIFS(CE25:CE34,CD25:CD34,BJ29,BL25:BL34,"&gt;0")</f>
        <v>0</v>
      </c>
      <c r="CG29" t="str">
        <f t="shared" si="50"/>
        <v>*</v>
      </c>
      <c r="CH29">
        <f>IF(BL29=0,0,CE29*MIN(CG25:CG34))</f>
        <v>19313.591394878604</v>
      </c>
      <c r="CM29" t="s">
        <v>356</v>
      </c>
      <c r="CN29" t="s">
        <v>340</v>
      </c>
      <c r="CO29">
        <f>ROUND(IF(DI18="*",CO18,CO18-MIN(DJ14:DJ23)*DI18),5)</f>
        <v>45600</v>
      </c>
      <c r="CP29">
        <f t="shared" ref="CP29:CQ29" si="67">CP18</f>
        <v>5000</v>
      </c>
      <c r="CQ29">
        <f t="shared" si="67"/>
        <v>731</v>
      </c>
      <c r="CR29" s="24">
        <v>0.9</v>
      </c>
      <c r="CS29" s="24">
        <v>0.1</v>
      </c>
      <c r="CT29" s="24">
        <v>0.05</v>
      </c>
      <c r="CU29" s="24">
        <v>0</v>
      </c>
      <c r="CV29" s="24">
        <v>1</v>
      </c>
      <c r="CW29" s="24">
        <v>0</v>
      </c>
      <c r="CX29" s="24">
        <v>1</v>
      </c>
      <c r="CY29" s="24">
        <v>0</v>
      </c>
      <c r="CZ29" s="24">
        <v>0</v>
      </c>
      <c r="DA29" s="24">
        <v>0</v>
      </c>
      <c r="DB29" t="s">
        <v>362</v>
      </c>
      <c r="DC29" t="s">
        <v>357</v>
      </c>
      <c r="DD29" t="s">
        <v>370</v>
      </c>
      <c r="DE29" t="s">
        <v>369</v>
      </c>
      <c r="DF29" t="s">
        <v>368</v>
      </c>
      <c r="DG29" t="str">
        <f>IF(VLOOKUP(DB29,CM25:CO34,3,0)&gt;0,DB29,IF(VLOOKUP(DC29,CM25:CO34,3,0)&gt;0,DC29,IF(VLOOKUP(DD29,CM25:CO34,3,0)&gt;0,DD29,IF(VLOOKUP(DE29,CM25:CO34,3,0)&gt;0,DE29,DF29))))</f>
        <v>b2</v>
      </c>
      <c r="DH29">
        <f>CP29*CP29/(VLOOKUP(DG29,CM25:CQ34,5,0)*5+CP29)*VLOOKUP(CN29,裸人!$AG$4:$AM$10,7,0)</f>
        <v>9900.9900990099013</v>
      </c>
      <c r="DI29">
        <f>SUMIFS(DH25:DH34,DG25:DG34,CM29,CO25:CO34,"&gt;0")</f>
        <v>0</v>
      </c>
      <c r="DJ29" t="str">
        <f t="shared" si="51"/>
        <v>*</v>
      </c>
      <c r="DK29">
        <f>IF(CO29=0,0,DH29*MIN(DJ25:DJ34))</f>
        <v>19314.390901027393</v>
      </c>
    </row>
    <row r="30" spans="1:115" x14ac:dyDescent="0.2">
      <c r="B30" t="s">
        <v>357</v>
      </c>
      <c r="C30" t="s">
        <v>339</v>
      </c>
      <c r="D30">
        <f>ROUND(IF(X19="*",D19,D19-MIN(Y14:Y23)*X19),5)</f>
        <v>0</v>
      </c>
      <c r="E30">
        <f t="shared" ref="E30:F30" si="68">E19</f>
        <v>3650</v>
      </c>
      <c r="F30">
        <f t="shared" si="68"/>
        <v>1020</v>
      </c>
      <c r="G30" s="24">
        <v>0.9</v>
      </c>
      <c r="H30" s="24">
        <v>0.1</v>
      </c>
      <c r="I30" s="24">
        <v>0.05</v>
      </c>
      <c r="J30" s="24">
        <v>0</v>
      </c>
      <c r="K30" s="24">
        <v>1</v>
      </c>
      <c r="L30" s="24">
        <v>0</v>
      </c>
      <c r="M30" s="24">
        <v>1</v>
      </c>
      <c r="N30" s="24">
        <v>0</v>
      </c>
      <c r="O30" s="24">
        <v>0</v>
      </c>
      <c r="P30" s="24">
        <v>0</v>
      </c>
      <c r="Q30" t="s">
        <v>351</v>
      </c>
      <c r="R30" t="s">
        <v>353</v>
      </c>
      <c r="S30" t="s">
        <v>354</v>
      </c>
      <c r="T30" t="s">
        <v>355</v>
      </c>
      <c r="U30" t="s">
        <v>356</v>
      </c>
      <c r="V30" t="str">
        <f>IF(VLOOKUP(Q30,B25:D34,3,0)&gt;0,Q30,IF(VLOOKUP(R30,B25:D34,3,0)&gt;0,R30,IF(VLOOKUP(S30,B25:D34,3,0)&gt;0,S30,IF(VLOOKUP(T30,B25:D34,3,0)&gt;0,T30,U30))))</f>
        <v>a2</v>
      </c>
      <c r="W30">
        <f>E30*E30/(VLOOKUP(V30,B25:F34,5,0)*5+E30)*VLOOKUP(C30,裸人!$AG$4:$AM$10,7,0)</f>
        <v>2436.1142857142859</v>
      </c>
      <c r="X30">
        <f>SUMIFS(W25:W34,V25:V34,B30,D25:D34,"&gt;0")</f>
        <v>0</v>
      </c>
      <c r="Y30" t="str">
        <f t="shared" si="48"/>
        <v>*</v>
      </c>
      <c r="Z30">
        <f>IF(D30=0,0,W30*MIN(Y25:Y34))</f>
        <v>0</v>
      </c>
      <c r="AF30" t="s">
        <v>357</v>
      </c>
      <c r="AG30" t="s">
        <v>339</v>
      </c>
      <c r="AH30">
        <f>ROUND(IF(BB19="*",AH19,AH19-MIN(BC14:BC23)*BB19),5)</f>
        <v>0</v>
      </c>
      <c r="AI30">
        <f t="shared" ref="AI30:AJ30" si="69">AI19</f>
        <v>3650</v>
      </c>
      <c r="AJ30">
        <f t="shared" si="69"/>
        <v>1020</v>
      </c>
      <c r="AK30" s="24">
        <v>0.9</v>
      </c>
      <c r="AL30" s="24">
        <v>0.1</v>
      </c>
      <c r="AM30" s="24">
        <v>0.05</v>
      </c>
      <c r="AN30" s="24">
        <v>0</v>
      </c>
      <c r="AO30" s="24">
        <v>1</v>
      </c>
      <c r="AP30" s="24">
        <v>0</v>
      </c>
      <c r="AQ30" s="24">
        <v>1</v>
      </c>
      <c r="AR30" s="24">
        <v>0</v>
      </c>
      <c r="AS30" s="24">
        <v>0</v>
      </c>
      <c r="AT30" s="24">
        <v>0</v>
      </c>
      <c r="AU30" t="s">
        <v>351</v>
      </c>
      <c r="AV30" t="s">
        <v>353</v>
      </c>
      <c r="AW30" t="s">
        <v>354</v>
      </c>
      <c r="AX30" t="s">
        <v>355</v>
      </c>
      <c r="AY30" t="s">
        <v>356</v>
      </c>
      <c r="AZ30" t="str">
        <f>IF(VLOOKUP(AU30,AF25:AH34,3,0)&gt;0,AU30,IF(VLOOKUP(AV30,AF25:AH34,3,0)&gt;0,AV30,IF(VLOOKUP(AW30,AF25:AH34,3,0)&gt;0,AW30,IF(VLOOKUP(AX30,AF25:AH34,3,0)&gt;0,AX30,AY30))))</f>
        <v>a2</v>
      </c>
      <c r="BA30">
        <f>AI30*AI30/(VLOOKUP(AZ30,AF25:AJ34,5,0)*5+AI30)*VLOOKUP(AG30,裸人!$AG$4:$AM$10,7,0)</f>
        <v>2436.1142857142859</v>
      </c>
      <c r="BB30">
        <f>SUMIFS(BA25:BA34,AZ25:AZ34,AF30,AH25:AH34,"&gt;0")</f>
        <v>0</v>
      </c>
      <c r="BC30" t="str">
        <f t="shared" si="49"/>
        <v>*</v>
      </c>
      <c r="BD30">
        <f>IF(AH30=0,0,BA30*MIN(BC25:BC34))</f>
        <v>0</v>
      </c>
      <c r="BJ30" t="s">
        <v>357</v>
      </c>
      <c r="BK30" t="s">
        <v>339</v>
      </c>
      <c r="BL30">
        <f>ROUND(IF(CF19="*",BL19,BL19-MIN(CG14:CG23)*CF19),5)</f>
        <v>0</v>
      </c>
      <c r="BM30">
        <f t="shared" ref="BM30:BN30" si="70">BM19</f>
        <v>3650</v>
      </c>
      <c r="BN30">
        <f t="shared" si="70"/>
        <v>1020</v>
      </c>
      <c r="BO30" s="24">
        <v>0.9</v>
      </c>
      <c r="BP30" s="24">
        <v>0.1</v>
      </c>
      <c r="BQ30" s="24">
        <v>0.05</v>
      </c>
      <c r="BR30" s="24">
        <v>0</v>
      </c>
      <c r="BS30" s="24">
        <v>1</v>
      </c>
      <c r="BT30" s="24">
        <v>0</v>
      </c>
      <c r="BU30" s="24">
        <v>1</v>
      </c>
      <c r="BV30" s="24">
        <v>0</v>
      </c>
      <c r="BW30" s="24">
        <v>0</v>
      </c>
      <c r="BX30" s="24">
        <v>0</v>
      </c>
      <c r="BY30" t="s">
        <v>351</v>
      </c>
      <c r="BZ30" t="s">
        <v>353</v>
      </c>
      <c r="CA30" t="s">
        <v>354</v>
      </c>
      <c r="CB30" t="s">
        <v>355</v>
      </c>
      <c r="CC30" t="s">
        <v>356</v>
      </c>
      <c r="CD30" t="str">
        <f>IF(VLOOKUP(BY30,BJ25:BL34,3,0)&gt;0,BY30,IF(VLOOKUP(BZ30,BJ25:BL34,3,0)&gt;0,BZ30,IF(VLOOKUP(CA30,BJ25:BL34,3,0)&gt;0,CA30,IF(VLOOKUP(CB30,BJ25:BL34,3,0)&gt;0,CB30,CC30))))</f>
        <v>a2</v>
      </c>
      <c r="CE30">
        <f>BM30*BM30/(VLOOKUP(CD30,BJ25:BN34,5,0)*5+BM30)*VLOOKUP(BK30,裸人!$AG$4:$AM$10,7,0)</f>
        <v>2436.1142857142859</v>
      </c>
      <c r="CF30">
        <f>SUMIFS(CE25:CE34,CD25:CD34,BJ30,BL25:BL34,"&gt;0")</f>
        <v>0</v>
      </c>
      <c r="CG30" t="str">
        <f t="shared" si="50"/>
        <v>*</v>
      </c>
      <c r="CH30">
        <f>IF(BL30=0,0,CE30*MIN(CG25:CG34))</f>
        <v>0</v>
      </c>
      <c r="CM30" t="s">
        <v>357</v>
      </c>
      <c r="CN30" t="s">
        <v>339</v>
      </c>
      <c r="CO30">
        <f>ROUND(IF(DI19="*",CO19,CO19-MIN(DJ14:DJ23)*DI19),5)</f>
        <v>0</v>
      </c>
      <c r="CP30">
        <f t="shared" ref="CP30:CQ30" si="71">CP19</f>
        <v>3650</v>
      </c>
      <c r="CQ30">
        <f t="shared" si="71"/>
        <v>1020</v>
      </c>
      <c r="CR30" s="24">
        <v>0.9</v>
      </c>
      <c r="CS30" s="24">
        <v>0.1</v>
      </c>
      <c r="CT30" s="24">
        <v>0.05</v>
      </c>
      <c r="CU30" s="24">
        <v>0</v>
      </c>
      <c r="CV30" s="24">
        <v>1</v>
      </c>
      <c r="CW30" s="24">
        <v>0</v>
      </c>
      <c r="CX30" s="24">
        <v>1</v>
      </c>
      <c r="CY30" s="24">
        <v>0</v>
      </c>
      <c r="CZ30" s="24">
        <v>0</v>
      </c>
      <c r="DA30" s="24">
        <v>0</v>
      </c>
      <c r="DB30" t="s">
        <v>351</v>
      </c>
      <c r="DC30" t="s">
        <v>353</v>
      </c>
      <c r="DD30" t="s">
        <v>354</v>
      </c>
      <c r="DE30" t="s">
        <v>355</v>
      </c>
      <c r="DF30" t="s">
        <v>356</v>
      </c>
      <c r="DG30" t="str">
        <f>IF(VLOOKUP(DB30,CM25:CO34,3,0)&gt;0,DB30,IF(VLOOKUP(DC30,CM25:CO34,3,0)&gt;0,DC30,IF(VLOOKUP(DD30,CM25:CO34,3,0)&gt;0,DD30,IF(VLOOKUP(DE30,CM25:CO34,3,0)&gt;0,DE30,DF30))))</f>
        <v>a2</v>
      </c>
      <c r="DH30">
        <f>CP30*CP30/(VLOOKUP(DG30,CM25:CQ34,5,0)*5+CP30)*VLOOKUP(CN30,裸人!$AG$4:$AM$10,7,0)</f>
        <v>2434.72301541976</v>
      </c>
      <c r="DI30">
        <f>SUMIFS(DH25:DH34,DG25:DG34,CM30,CO25:CO34,"&gt;0")</f>
        <v>0</v>
      </c>
      <c r="DJ30" t="str">
        <f t="shared" si="51"/>
        <v>*</v>
      </c>
      <c r="DK30">
        <f>IF(CO30=0,0,DH30*MIN(DJ25:DJ34))</f>
        <v>0</v>
      </c>
    </row>
    <row r="31" spans="1:115" x14ac:dyDescent="0.2">
      <c r="B31" t="s">
        <v>358</v>
      </c>
      <c r="C31" t="s">
        <v>339</v>
      </c>
      <c r="D31">
        <f>ROUND(IF(X20="*",D20,D20-MIN(Y14:Y23)*X20),5)</f>
        <v>58674.261010000002</v>
      </c>
      <c r="E31">
        <f t="shared" ref="E31:F31" si="72">E20</f>
        <v>3650</v>
      </c>
      <c r="F31">
        <f t="shared" si="72"/>
        <v>1020</v>
      </c>
      <c r="G31" s="24">
        <v>0.9</v>
      </c>
      <c r="H31" s="24">
        <v>0.1</v>
      </c>
      <c r="I31" s="24">
        <v>0.05</v>
      </c>
      <c r="J31" s="24">
        <v>0</v>
      </c>
      <c r="K31" s="24">
        <v>1</v>
      </c>
      <c r="L31" s="24">
        <v>0</v>
      </c>
      <c r="M31" s="24">
        <v>1</v>
      </c>
      <c r="N31" s="24">
        <v>0</v>
      </c>
      <c r="O31" s="24">
        <v>0</v>
      </c>
      <c r="P31" s="24">
        <v>0</v>
      </c>
      <c r="Q31" t="s">
        <v>353</v>
      </c>
      <c r="R31" t="s">
        <v>351</v>
      </c>
      <c r="S31" t="s">
        <v>355</v>
      </c>
      <c r="T31" t="s">
        <v>356</v>
      </c>
      <c r="U31" t="s">
        <v>354</v>
      </c>
      <c r="V31" t="str">
        <f>IF(VLOOKUP(Q31,B25:D34,3,0)&gt;0,Q31,IF(VLOOKUP(R31,B25:D34,3,0)&gt;0,R31,IF(VLOOKUP(S31,B25:D34,3,0)&gt;0,S31,IF(VLOOKUP(T31,B25:D34,3,0)&gt;0,T31,U31))))</f>
        <v>a2</v>
      </c>
      <c r="W31">
        <f>E31*E31/(VLOOKUP(V31,B25:F34,5,0)*5+E31)*VLOOKUP(C31,裸人!$AG$4:$AM$10,7,0)</f>
        <v>2436.1142857142859</v>
      </c>
      <c r="X31">
        <f>SUMIFS(W25:W34,V25:V34,B31,D25:D34,"&gt;0")</f>
        <v>30080.888083206602</v>
      </c>
      <c r="Y31">
        <f t="shared" si="48"/>
        <v>1.9505494933427965</v>
      </c>
      <c r="Z31">
        <f>IF(D31=0,0,W31*MIN(Y25:Y34))</f>
        <v>4751.7614857251492</v>
      </c>
      <c r="AF31" t="s">
        <v>358</v>
      </c>
      <c r="AG31" t="s">
        <v>339</v>
      </c>
      <c r="AH31">
        <f>ROUND(IF(BB20="*",AH20,AH20-MIN(BC14:BC23)*BB20),5)</f>
        <v>58674.45796</v>
      </c>
      <c r="AI31">
        <f t="shared" ref="AI31:AJ31" si="73">AI20</f>
        <v>3650</v>
      </c>
      <c r="AJ31">
        <f t="shared" si="73"/>
        <v>1020</v>
      </c>
      <c r="AK31" s="24">
        <v>0.9</v>
      </c>
      <c r="AL31" s="24">
        <v>0.1</v>
      </c>
      <c r="AM31" s="24">
        <v>0.05</v>
      </c>
      <c r="AN31" s="24">
        <v>0</v>
      </c>
      <c r="AO31" s="24">
        <v>1</v>
      </c>
      <c r="AP31" s="24">
        <v>0</v>
      </c>
      <c r="AQ31" s="24">
        <v>1</v>
      </c>
      <c r="AR31" s="24">
        <v>0</v>
      </c>
      <c r="AS31" s="24">
        <v>0</v>
      </c>
      <c r="AT31" s="24">
        <v>0</v>
      </c>
      <c r="AU31" t="s">
        <v>353</v>
      </c>
      <c r="AV31" t="s">
        <v>351</v>
      </c>
      <c r="AW31" t="s">
        <v>355</v>
      </c>
      <c r="AX31" t="s">
        <v>356</v>
      </c>
      <c r="AY31" t="s">
        <v>354</v>
      </c>
      <c r="AZ31" t="str">
        <f>IF(VLOOKUP(AU31,AF25:AH34,3,0)&gt;0,AU31,IF(VLOOKUP(AV31,AF25:AH34,3,0)&gt;0,AV31,IF(VLOOKUP(AW31,AF25:AH34,3,0)&gt;0,AW31,IF(VLOOKUP(AX31,AF25:AH34,3,0)&gt;0,AX31,AY31))))</f>
        <v>a2</v>
      </c>
      <c r="BA31">
        <f>AI31*AI31/(VLOOKUP(AZ31,AF25:AJ34,5,0)*5+AI31)*VLOOKUP(AG31,裸人!$AG$4:$AM$10,7,0)</f>
        <v>2436.1142857142859</v>
      </c>
      <c r="BB31">
        <f>SUMIFS(BA25:BA34,AZ25:AZ34,AF31,AH25:AH34,"&gt;0")</f>
        <v>30080.888083206602</v>
      </c>
      <c r="BC31">
        <f t="shared" si="49"/>
        <v>1.9505560406893858</v>
      </c>
      <c r="BD31">
        <f>IF(AH31=0,0,BA31*MIN(BC25:BC34))</f>
        <v>4751.7774358097085</v>
      </c>
      <c r="BG31" t="s">
        <v>907</v>
      </c>
      <c r="BH31" t="s">
        <v>375</v>
      </c>
      <c r="BJ31" t="s">
        <v>358</v>
      </c>
      <c r="BK31" t="s">
        <v>339</v>
      </c>
      <c r="BL31">
        <f>ROUND(IF(CF20="*",BL20,BL20-MIN(CG14:CG23)*CF20),5)</f>
        <v>58679.514539999996</v>
      </c>
      <c r="BM31">
        <f t="shared" ref="BM31:BN31" si="74">BM20</f>
        <v>3650</v>
      </c>
      <c r="BN31">
        <f t="shared" si="74"/>
        <v>1020</v>
      </c>
      <c r="BO31" s="24">
        <v>0.9</v>
      </c>
      <c r="BP31" s="24">
        <v>0.1</v>
      </c>
      <c r="BQ31" s="24">
        <v>0.05</v>
      </c>
      <c r="BR31" s="24">
        <v>0</v>
      </c>
      <c r="BS31" s="24">
        <v>1</v>
      </c>
      <c r="BT31" s="24">
        <v>0</v>
      </c>
      <c r="BU31" s="24">
        <v>1</v>
      </c>
      <c r="BV31" s="24">
        <v>0</v>
      </c>
      <c r="BW31" s="24">
        <v>0</v>
      </c>
      <c r="BX31" s="24">
        <v>0</v>
      </c>
      <c r="BY31" t="s">
        <v>353</v>
      </c>
      <c r="BZ31" t="s">
        <v>351</v>
      </c>
      <c r="CA31" t="s">
        <v>355</v>
      </c>
      <c r="CB31" t="s">
        <v>356</v>
      </c>
      <c r="CC31" t="s">
        <v>354</v>
      </c>
      <c r="CD31" t="str">
        <f>IF(VLOOKUP(BY31,BJ25:BL34,3,0)&gt;0,BY31,IF(VLOOKUP(BZ31,BJ25:BL34,3,0)&gt;0,BZ31,IF(VLOOKUP(CA31,BJ25:BL34,3,0)&gt;0,CA31,IF(VLOOKUP(CB31,BJ25:BL34,3,0)&gt;0,CB31,CC31))))</f>
        <v>a2</v>
      </c>
      <c r="CE31">
        <f>BM31*BM31/(VLOOKUP(CD31,BJ25:BN34,5,0)*5+BM31)*VLOOKUP(BK31,裸人!$AG$4:$AM$10,7,0)</f>
        <v>2436.1142857142859</v>
      </c>
      <c r="CF31">
        <f>SUMIFS(CE25:CE34,CD25:CD34,BJ31,BL25:BL34,"&gt;0")</f>
        <v>30090.735448350737</v>
      </c>
      <c r="CG31">
        <f t="shared" si="50"/>
        <v>1.9500857544914609</v>
      </c>
      <c r="CH31">
        <f>IF(BL31=0,0,CE31*MIN(CG25:CG34))</f>
        <v>4750.6317648845697</v>
      </c>
      <c r="CM31" t="s">
        <v>358</v>
      </c>
      <c r="CN31" t="s">
        <v>339</v>
      </c>
      <c r="CO31">
        <f>ROUND(IF(DI20="*",CO20,CO20-MIN(DJ14:DJ23)*DI20),5)</f>
        <v>58680.397140000001</v>
      </c>
      <c r="CP31">
        <f t="shared" ref="CP31:CQ31" si="75">CP20</f>
        <v>3650</v>
      </c>
      <c r="CQ31">
        <f t="shared" si="75"/>
        <v>1020</v>
      </c>
      <c r="CR31" s="24">
        <v>0.9</v>
      </c>
      <c r="CS31" s="24">
        <v>0.1</v>
      </c>
      <c r="CT31" s="24">
        <v>0.05</v>
      </c>
      <c r="CU31" s="24">
        <v>0</v>
      </c>
      <c r="CV31" s="24">
        <v>1</v>
      </c>
      <c r="CW31" s="24">
        <v>0</v>
      </c>
      <c r="CX31" s="24">
        <v>1</v>
      </c>
      <c r="CY31" s="24">
        <v>0</v>
      </c>
      <c r="CZ31" s="24">
        <v>0</v>
      </c>
      <c r="DA31" s="24">
        <v>0</v>
      </c>
      <c r="DB31" t="s">
        <v>353</v>
      </c>
      <c r="DC31" t="s">
        <v>351</v>
      </c>
      <c r="DD31" t="s">
        <v>355</v>
      </c>
      <c r="DE31" t="s">
        <v>356</v>
      </c>
      <c r="DF31" t="s">
        <v>354</v>
      </c>
      <c r="DG31" t="str">
        <f>IF(VLOOKUP(DB31,CM25:CO34,3,0)&gt;0,DB31,IF(VLOOKUP(DC31,CM25:CO34,3,0)&gt;0,DC31,IF(VLOOKUP(DD31,CM25:CO34,3,0)&gt;0,DD31,IF(VLOOKUP(DE31,CM25:CO34,3,0)&gt;0,DE31,DF31))))</f>
        <v>a2</v>
      </c>
      <c r="DH31">
        <f>CP31*CP31/(VLOOKUP(DG31,CM25:CQ34,5,0)*5+CP31)*VLOOKUP(CN31,裸人!$AG$4:$AM$10,7,0)</f>
        <v>2434.72301541976</v>
      </c>
      <c r="DI31">
        <f>SUMIFS(DH25:DH34,DG25:DG34,CM31,CO25:CO34,"&gt;0")</f>
        <v>30080.888083206602</v>
      </c>
      <c r="DJ31">
        <f t="shared" si="51"/>
        <v>1.9507534810037666</v>
      </c>
      <c r="DK31">
        <f>IF(CO31=0,0,DH31*MIN(DJ25:DJ34))</f>
        <v>4749.5443976100842</v>
      </c>
    </row>
    <row r="32" spans="1:115" x14ac:dyDescent="0.2">
      <c r="B32" t="s">
        <v>359</v>
      </c>
      <c r="C32" t="s">
        <v>509</v>
      </c>
      <c r="D32">
        <f>ROUND(IF(X21="*",D21,D21-MIN(Y14:Y23)*X21),5)</f>
        <v>49800</v>
      </c>
      <c r="E32">
        <f t="shared" ref="E32:F32" si="76">E21</f>
        <v>4750</v>
      </c>
      <c r="F32">
        <f t="shared" si="76"/>
        <v>740</v>
      </c>
      <c r="G32" s="24">
        <v>0.9</v>
      </c>
      <c r="H32" s="24">
        <v>0.1</v>
      </c>
      <c r="I32" s="24">
        <v>0.05</v>
      </c>
      <c r="J32" s="24">
        <v>0</v>
      </c>
      <c r="K32" s="24">
        <v>1</v>
      </c>
      <c r="L32" s="24">
        <v>0</v>
      </c>
      <c r="M32" s="24">
        <v>1</v>
      </c>
      <c r="N32" s="24">
        <v>0</v>
      </c>
      <c r="O32" s="24">
        <v>0</v>
      </c>
      <c r="P32" s="24">
        <v>0</v>
      </c>
      <c r="Q32" t="s">
        <v>351</v>
      </c>
      <c r="R32" t="s">
        <v>353</v>
      </c>
      <c r="S32" t="s">
        <v>354</v>
      </c>
      <c r="T32" t="s">
        <v>355</v>
      </c>
      <c r="U32" t="s">
        <v>356</v>
      </c>
      <c r="V32" t="str">
        <f>IF(VLOOKUP(Q32,B25:D34,3,0)&gt;0,Q32,IF(VLOOKUP(R32,B25:D34,3,0)&gt;0,R32,IF(VLOOKUP(S32,B25:D34,3,0)&gt;0,S32,IF(VLOOKUP(T32,B25:D34,3,0)&gt;0,T32,U32))))</f>
        <v>a2</v>
      </c>
      <c r="W32">
        <f>E32*E32/(VLOOKUP(V32,B25:F34,5,0)*5+E32)*VLOOKUP(C32,裸人!$AG$4:$AM$10,7,0)</f>
        <v>9162.4365482233497</v>
      </c>
      <c r="X32">
        <f>SUMIFS(W25:W34,V25:V34,B32,D25:D34,"&gt;0")</f>
        <v>0</v>
      </c>
      <c r="Y32" t="str">
        <f t="shared" si="48"/>
        <v>*</v>
      </c>
      <c r="Z32">
        <f>IF(D32=0,0,W32*MIN(Y25:Y34))</f>
        <v>17871.785966922576</v>
      </c>
      <c r="AF32" t="s">
        <v>359</v>
      </c>
      <c r="AG32" t="s">
        <v>509</v>
      </c>
      <c r="AH32">
        <f>ROUND(IF(BB21="*",AH21,AH21-MIN(BC14:BC23)*BB21),5)</f>
        <v>49800</v>
      </c>
      <c r="AI32">
        <f t="shared" ref="AI32:AJ32" si="77">AI21</f>
        <v>4750</v>
      </c>
      <c r="AJ32">
        <f t="shared" si="77"/>
        <v>740</v>
      </c>
      <c r="AK32" s="24">
        <v>0.9</v>
      </c>
      <c r="AL32" s="24">
        <v>0.1</v>
      </c>
      <c r="AM32" s="24">
        <v>0.05</v>
      </c>
      <c r="AN32" s="24">
        <v>0</v>
      </c>
      <c r="AO32" s="24">
        <v>1</v>
      </c>
      <c r="AP32" s="24">
        <v>0</v>
      </c>
      <c r="AQ32" s="24">
        <v>1</v>
      </c>
      <c r="AR32" s="24">
        <v>0</v>
      </c>
      <c r="AS32" s="24">
        <v>0</v>
      </c>
      <c r="AT32" s="24">
        <v>0</v>
      </c>
      <c r="AU32" t="s">
        <v>351</v>
      </c>
      <c r="AV32" t="s">
        <v>353</v>
      </c>
      <c r="AW32" t="s">
        <v>354</v>
      </c>
      <c r="AX32" t="s">
        <v>355</v>
      </c>
      <c r="AY32" t="s">
        <v>356</v>
      </c>
      <c r="AZ32" t="str">
        <f>IF(VLOOKUP(AU32,AF25:AH34,3,0)&gt;0,AU32,IF(VLOOKUP(AV32,AF25:AH34,3,0)&gt;0,AV32,IF(VLOOKUP(AW32,AF25:AH34,3,0)&gt;0,AW32,IF(VLOOKUP(AX32,AF25:AH34,3,0)&gt;0,AX32,AY32))))</f>
        <v>a2</v>
      </c>
      <c r="BA32">
        <f>AI32*AI32/(VLOOKUP(AZ32,AF25:AJ34,5,0)*5+AI32)*VLOOKUP(AG32,裸人!$AG$4:$AM$10,7,0)</f>
        <v>9162.4365482233497</v>
      </c>
      <c r="BB32">
        <f>SUMIFS(BA25:BA34,AZ25:AZ34,AF32,AH25:AH34,"&gt;0")</f>
        <v>0</v>
      </c>
      <c r="BC32" t="str">
        <f t="shared" si="49"/>
        <v>*</v>
      </c>
      <c r="BD32">
        <f>IF(AH32=0,0,BA32*MIN(BC25:BC34))</f>
        <v>17871.845956570261</v>
      </c>
      <c r="BF32" t="s">
        <v>1007</v>
      </c>
      <c r="BG32">
        <v>29.119755634059914</v>
      </c>
      <c r="BH32">
        <v>102533.91015000001</v>
      </c>
      <c r="BJ32" t="s">
        <v>359</v>
      </c>
      <c r="BK32" t="s">
        <v>509</v>
      </c>
      <c r="BL32">
        <f>ROUND(IF(CF21="*",BL21,BL21-MIN(CG14:CG23)*CF21),5)</f>
        <v>49800</v>
      </c>
      <c r="BM32">
        <f t="shared" ref="BM32:BN32" si="78">BM21</f>
        <v>4750</v>
      </c>
      <c r="BN32">
        <f t="shared" si="78"/>
        <v>740</v>
      </c>
      <c r="BO32" s="24">
        <v>0.9</v>
      </c>
      <c r="BP32" s="24">
        <v>0.1</v>
      </c>
      <c r="BQ32" s="24">
        <v>0.05</v>
      </c>
      <c r="BR32" s="24">
        <v>0</v>
      </c>
      <c r="BS32" s="24">
        <v>1</v>
      </c>
      <c r="BT32" s="24">
        <v>0</v>
      </c>
      <c r="BU32" s="24">
        <v>1</v>
      </c>
      <c r="BV32" s="24">
        <v>0</v>
      </c>
      <c r="BW32" s="24">
        <v>0</v>
      </c>
      <c r="BX32" s="24">
        <v>0</v>
      </c>
      <c r="BY32" t="s">
        <v>351</v>
      </c>
      <c r="BZ32" t="s">
        <v>353</v>
      </c>
      <c r="CA32" t="s">
        <v>354</v>
      </c>
      <c r="CB32" t="s">
        <v>355</v>
      </c>
      <c r="CC32" t="s">
        <v>356</v>
      </c>
      <c r="CD32" t="str">
        <f>IF(VLOOKUP(BY32,BJ25:BL34,3,0)&gt;0,BY32,IF(VLOOKUP(BZ32,BJ25:BL34,3,0)&gt;0,BZ32,IF(VLOOKUP(CA32,BJ25:BL34,3,0)&gt;0,CA32,IF(VLOOKUP(CB32,BJ25:BL34,3,0)&gt;0,CB32,CC32))))</f>
        <v>a2</v>
      </c>
      <c r="CE32">
        <f>BM32*BM32/(VLOOKUP(CD32,BJ25:BN34,5,0)*5+BM32)*VLOOKUP(BK32,裸人!$AG$4:$AM$10,7,0)</f>
        <v>9162.4365482233497</v>
      </c>
      <c r="CF32">
        <f>SUMIFS(CE25:CE34,CD25:CD34,BJ32,BL25:BL34,"&gt;0")</f>
        <v>0</v>
      </c>
      <c r="CG32" t="str">
        <f t="shared" si="50"/>
        <v>*</v>
      </c>
      <c r="CH32">
        <f>IF(BL32=0,0,CE32*MIN(CG25:CG34))</f>
        <v>17867.536989122269</v>
      </c>
      <c r="CM32" t="s">
        <v>359</v>
      </c>
      <c r="CN32" t="s">
        <v>509</v>
      </c>
      <c r="CO32">
        <f>ROUND(IF(DI21="*",CO21,CO21-MIN(DJ14:DJ23)*DI21),5)</f>
        <v>49800</v>
      </c>
      <c r="CP32">
        <f t="shared" ref="CP32:CQ32" si="79">CP21</f>
        <v>4750</v>
      </c>
      <c r="CQ32">
        <f t="shared" si="79"/>
        <v>740</v>
      </c>
      <c r="CR32" s="24">
        <v>0.9</v>
      </c>
      <c r="CS32" s="24">
        <v>0.1</v>
      </c>
      <c r="CT32" s="24">
        <v>0.05</v>
      </c>
      <c r="CU32" s="24">
        <v>0</v>
      </c>
      <c r="CV32" s="24">
        <v>1</v>
      </c>
      <c r="CW32" s="24">
        <v>0</v>
      </c>
      <c r="CX32" s="24">
        <v>1</v>
      </c>
      <c r="CY32" s="24">
        <v>0</v>
      </c>
      <c r="CZ32" s="24">
        <v>0</v>
      </c>
      <c r="DA32" s="24">
        <v>0</v>
      </c>
      <c r="DB32" t="s">
        <v>351</v>
      </c>
      <c r="DC32" t="s">
        <v>353</v>
      </c>
      <c r="DD32" t="s">
        <v>354</v>
      </c>
      <c r="DE32" t="s">
        <v>355</v>
      </c>
      <c r="DF32" t="s">
        <v>356</v>
      </c>
      <c r="DG32" t="str">
        <f>IF(VLOOKUP(DB32,CM25:CO34,3,0)&gt;0,DB32,IF(VLOOKUP(DC32,CM25:CO34,3,0)&gt;0,DC32,IF(VLOOKUP(DD32,CM25:CO34,3,0)&gt;0,DD32,IF(VLOOKUP(DE32,CM25:CO34,3,0)&gt;0,DE32,DF32))))</f>
        <v>a2</v>
      </c>
      <c r="DH32">
        <f>CP32*CP32/(VLOOKUP(DG32,CM25:CQ34,5,0)*5+CP32)*VLOOKUP(CN32,裸人!$AG$4:$AM$10,7,0)</f>
        <v>9157.787924911212</v>
      </c>
      <c r="DI32">
        <f>SUMIFS(DH25:DH34,DG25:DG34,CM32,CO25:CO34,"&gt;0")</f>
        <v>0</v>
      </c>
      <c r="DJ32" t="str">
        <f t="shared" si="51"/>
        <v>*</v>
      </c>
      <c r="DK32">
        <f>IF(CO32=0,0,DH32*MIN(DJ25:DJ34))</f>
        <v>17864.586672814807</v>
      </c>
    </row>
    <row r="33" spans="1:115" x14ac:dyDescent="0.2">
      <c r="B33" t="s">
        <v>360</v>
      </c>
      <c r="C33" t="s">
        <v>340</v>
      </c>
      <c r="D33">
        <f>ROUND(IF(X22="*",D22,D22-MIN(Y14:Y23)*X22),5)</f>
        <v>45600</v>
      </c>
      <c r="E33">
        <f t="shared" ref="E33:F33" si="80">E22</f>
        <v>5000</v>
      </c>
      <c r="F33">
        <f t="shared" si="80"/>
        <v>730</v>
      </c>
      <c r="G33" s="24">
        <v>0.9</v>
      </c>
      <c r="H33" s="24">
        <v>0.1</v>
      </c>
      <c r="I33" s="24">
        <v>0.05</v>
      </c>
      <c r="J33" s="24">
        <v>0</v>
      </c>
      <c r="K33" s="24">
        <v>1</v>
      </c>
      <c r="L33" s="24">
        <v>0</v>
      </c>
      <c r="M33" s="24">
        <v>1</v>
      </c>
      <c r="N33" s="24">
        <v>0</v>
      </c>
      <c r="O33" s="24">
        <v>0</v>
      </c>
      <c r="P33" s="24">
        <v>0</v>
      </c>
      <c r="Q33" t="s">
        <v>351</v>
      </c>
      <c r="R33" t="s">
        <v>353</v>
      </c>
      <c r="S33" t="s">
        <v>355</v>
      </c>
      <c r="T33" t="s">
        <v>373</v>
      </c>
      <c r="U33" t="s">
        <v>356</v>
      </c>
      <c r="V33" t="str">
        <f>IF(VLOOKUP(Q33,B25:D34,3,0)&gt;0,Q33,IF(VLOOKUP(R33,B25:D34,3,0)&gt;0,R33,IF(VLOOKUP(S33,B25:D34,3,0)&gt;0,S33,IF(VLOOKUP(T33,B25:D34,3,0)&gt;0,T33,U33))))</f>
        <v>a2</v>
      </c>
      <c r="W33">
        <f>E33*E33/(VLOOKUP(V33,B25:F34,5,0)*5+E33)*VLOOKUP(C33,裸人!$AG$4:$AM$10,7,0)</f>
        <v>9900.9900990099013</v>
      </c>
      <c r="X33">
        <f>SUMIFS(W25:W34,V25:V34,B33,D25:D34,"&gt;0")</f>
        <v>0</v>
      </c>
      <c r="Y33" t="str">
        <f t="shared" si="48"/>
        <v>*</v>
      </c>
      <c r="Z33">
        <f>IF(D33=0,0,W33*MIN(Y25:Y34))</f>
        <v>19312.371221215806</v>
      </c>
      <c r="AF33" t="s">
        <v>360</v>
      </c>
      <c r="AG33" t="s">
        <v>340</v>
      </c>
      <c r="AH33">
        <f>ROUND(IF(BB22="*",AH22,AH22-MIN(BC14:BC23)*BB22),5)</f>
        <v>45600</v>
      </c>
      <c r="AI33">
        <f t="shared" ref="AI33:AJ33" si="81">AI22</f>
        <v>5000</v>
      </c>
      <c r="AJ33">
        <f t="shared" si="81"/>
        <v>730</v>
      </c>
      <c r="AK33" s="24">
        <v>0.9</v>
      </c>
      <c r="AL33" s="24">
        <v>0.1</v>
      </c>
      <c r="AM33" s="24">
        <v>0.05</v>
      </c>
      <c r="AN33" s="24">
        <v>0</v>
      </c>
      <c r="AO33" s="24">
        <v>1</v>
      </c>
      <c r="AP33" s="24">
        <v>0</v>
      </c>
      <c r="AQ33" s="24">
        <v>1</v>
      </c>
      <c r="AR33" s="24">
        <v>0</v>
      </c>
      <c r="AS33" s="24">
        <v>0</v>
      </c>
      <c r="AT33" s="24">
        <v>0</v>
      </c>
      <c r="AU33" t="s">
        <v>351</v>
      </c>
      <c r="AV33" t="s">
        <v>353</v>
      </c>
      <c r="AW33" t="s">
        <v>355</v>
      </c>
      <c r="AX33" t="s">
        <v>373</v>
      </c>
      <c r="AY33" t="s">
        <v>356</v>
      </c>
      <c r="AZ33" t="str">
        <f>IF(VLOOKUP(AU33,AF25:AH34,3,0)&gt;0,AU33,IF(VLOOKUP(AV33,AF25:AH34,3,0)&gt;0,AV33,IF(VLOOKUP(AW33,AF25:AH34,3,0)&gt;0,AW33,IF(VLOOKUP(AX33,AF25:AH34,3,0)&gt;0,AX33,AY33))))</f>
        <v>a2</v>
      </c>
      <c r="BA33">
        <f>AI33*AI33/(VLOOKUP(AZ33,AF25:AJ34,5,0)*5+AI33)*VLOOKUP(AG33,裸人!$AG$4:$AM$10,7,0)</f>
        <v>9900.9900990099013</v>
      </c>
      <c r="BB33">
        <f>SUMIFS(BA25:BA34,AZ25:AZ34,AF33,AH25:AH34,"&gt;0")</f>
        <v>0</v>
      </c>
      <c r="BC33" t="str">
        <f t="shared" si="49"/>
        <v>*</v>
      </c>
      <c r="BD33">
        <f>IF(AH33=0,0,BA33*MIN(BC25:BC34))</f>
        <v>19312.436046429564</v>
      </c>
      <c r="BE33">
        <v>0.16950000000000001</v>
      </c>
      <c r="BF33" t="s">
        <v>1008</v>
      </c>
      <c r="BG33">
        <v>28.564500783934257</v>
      </c>
      <c r="BH33">
        <v>100601.43089</v>
      </c>
      <c r="BJ33" t="s">
        <v>360</v>
      </c>
      <c r="BK33" t="s">
        <v>340</v>
      </c>
      <c r="BL33">
        <f>ROUND(IF(CF22="*",BL22,BL22-MIN(CG14:CG23)*CF22),5)</f>
        <v>45600</v>
      </c>
      <c r="BM33">
        <f t="shared" ref="BM33:BN33" si="82">BM22</f>
        <v>5000</v>
      </c>
      <c r="BN33">
        <f t="shared" si="82"/>
        <v>730</v>
      </c>
      <c r="BO33" s="24">
        <v>0.9</v>
      </c>
      <c r="BP33" s="24">
        <v>0.1</v>
      </c>
      <c r="BQ33" s="24">
        <v>0.05</v>
      </c>
      <c r="BR33" s="24">
        <v>0</v>
      </c>
      <c r="BS33" s="24">
        <v>1</v>
      </c>
      <c r="BT33" s="24">
        <v>0</v>
      </c>
      <c r="BU33" s="24">
        <v>1</v>
      </c>
      <c r="BV33" s="24">
        <v>0</v>
      </c>
      <c r="BW33" s="24">
        <v>0</v>
      </c>
      <c r="BX33" s="24">
        <v>0</v>
      </c>
      <c r="BY33" t="s">
        <v>351</v>
      </c>
      <c r="BZ33" t="s">
        <v>353</v>
      </c>
      <c r="CA33" t="s">
        <v>355</v>
      </c>
      <c r="CB33" t="s">
        <v>373</v>
      </c>
      <c r="CC33" t="s">
        <v>356</v>
      </c>
      <c r="CD33" t="str">
        <f>IF(VLOOKUP(BY33,BJ25:BL34,3,0)&gt;0,BY33,IF(VLOOKUP(BZ33,BJ25:BL34,3,0)&gt;0,BZ33,IF(VLOOKUP(CA33,BJ25:BL34,3,0)&gt;0,CA33,IF(VLOOKUP(CB33,BJ25:BL34,3,0)&gt;0,CB33,CC33))))</f>
        <v>a2</v>
      </c>
      <c r="CE33">
        <f>BM33*BM33/(VLOOKUP(CD33,BJ25:BN34,5,0)*5+BM33)*VLOOKUP(BK33,裸人!$AG$4:$AM$10,7,0)</f>
        <v>9900.9900990099013</v>
      </c>
      <c r="CF33">
        <f>SUMIFS(CE25:CE34,CD25:CD34,BJ33,BL25:BL34,"&gt;0")</f>
        <v>0</v>
      </c>
      <c r="CG33" t="str">
        <f t="shared" si="50"/>
        <v>*</v>
      </c>
      <c r="CH33">
        <f>IF(BL33=0,0,CE33*MIN(CG25:CG34))</f>
        <v>19307.779747440207</v>
      </c>
      <c r="CM33" t="s">
        <v>360</v>
      </c>
      <c r="CN33" t="s">
        <v>340</v>
      </c>
      <c r="CO33">
        <f>ROUND(IF(DI22="*",CO22,CO22-MIN(DJ14:DJ23)*DI22),5)</f>
        <v>45600</v>
      </c>
      <c r="CP33">
        <f t="shared" ref="CP33:CQ33" si="83">CP22</f>
        <v>5000</v>
      </c>
      <c r="CQ33">
        <f t="shared" si="83"/>
        <v>730</v>
      </c>
      <c r="CR33" s="24">
        <v>0.9</v>
      </c>
      <c r="CS33" s="24">
        <v>0.1</v>
      </c>
      <c r="CT33" s="24">
        <v>0.05</v>
      </c>
      <c r="CU33" s="24">
        <v>0</v>
      </c>
      <c r="CV33" s="24">
        <v>1</v>
      </c>
      <c r="CW33" s="24">
        <v>0</v>
      </c>
      <c r="CX33" s="24">
        <v>1</v>
      </c>
      <c r="CY33" s="24">
        <v>0</v>
      </c>
      <c r="CZ33" s="24">
        <v>0</v>
      </c>
      <c r="DA33" s="24">
        <v>0</v>
      </c>
      <c r="DB33" t="s">
        <v>351</v>
      </c>
      <c r="DC33" t="s">
        <v>353</v>
      </c>
      <c r="DD33" t="s">
        <v>355</v>
      </c>
      <c r="DE33" t="s">
        <v>373</v>
      </c>
      <c r="DF33" t="s">
        <v>356</v>
      </c>
      <c r="DG33" t="str">
        <f>IF(VLOOKUP(DB33,CM25:CO34,3,0)&gt;0,DB33,IF(VLOOKUP(DC33,CM25:CO34,3,0)&gt;0,DC33,IF(VLOOKUP(DD33,CM25:CO34,3,0)&gt;0,DD33,IF(VLOOKUP(DE33,CM25:CO34,3,0)&gt;0,DE33,DF33))))</f>
        <v>a2</v>
      </c>
      <c r="DH33">
        <f>CP33*CP33/(VLOOKUP(DG33,CM25:CQ34,5,0)*5+CP33)*VLOOKUP(CN33,裸人!$AG$4:$AM$10,7,0)</f>
        <v>9896.0910440376047</v>
      </c>
      <c r="DI33">
        <f>SUMIFS(DH25:DH34,DG25:DG34,CM33,CO25:CO34,"&gt;0")</f>
        <v>0</v>
      </c>
      <c r="DJ33" t="str">
        <f t="shared" si="51"/>
        <v>*</v>
      </c>
      <c r="DK33">
        <f>IF(CO33=0,0,DH33*MIN(DJ25:DJ34))</f>
        <v>19304.834052486556</v>
      </c>
    </row>
    <row r="34" spans="1:115" x14ac:dyDescent="0.2">
      <c r="B34" t="s">
        <v>361</v>
      </c>
      <c r="C34" t="s">
        <v>91</v>
      </c>
      <c r="D34">
        <f>ROUND(IF(X23="*",D23,D23-MIN(Y14:Y23)*X23),5)</f>
        <v>92160</v>
      </c>
      <c r="E34">
        <f t="shared" ref="E34:F34" si="84">E23</f>
        <v>3950</v>
      </c>
      <c r="F34">
        <f t="shared" si="84"/>
        <v>960</v>
      </c>
      <c r="G34" s="24">
        <v>0.9</v>
      </c>
      <c r="H34" s="24">
        <v>0.1</v>
      </c>
      <c r="I34" s="24">
        <v>0.05</v>
      </c>
      <c r="J34" s="24">
        <v>0</v>
      </c>
      <c r="K34" s="24">
        <v>1</v>
      </c>
      <c r="L34" s="24">
        <v>0</v>
      </c>
      <c r="M34" s="24">
        <v>1</v>
      </c>
      <c r="N34" s="24">
        <v>0</v>
      </c>
      <c r="O34" s="24">
        <v>0</v>
      </c>
      <c r="P34" s="24">
        <v>0</v>
      </c>
      <c r="Q34" t="s">
        <v>353</v>
      </c>
      <c r="R34" t="s">
        <v>351</v>
      </c>
      <c r="S34" t="s">
        <v>356</v>
      </c>
      <c r="T34" t="s">
        <v>355</v>
      </c>
      <c r="U34" t="s">
        <v>354</v>
      </c>
      <c r="V34" t="str">
        <f>IF(VLOOKUP(Q34,B25:D34,3,0)&gt;0,Q34,IF(VLOOKUP(R34,B25:D34,3,0)&gt;0,R34,IF(VLOOKUP(S34,B25:D34,3,0)&gt;0,S34,IF(VLOOKUP(T34,B25:D34,3,0)&gt;0,T34,U34))))</f>
        <v>a2</v>
      </c>
      <c r="W34">
        <f>E34*E34/(VLOOKUP(V34,B25:F34,5,0)*5+E34)*VLOOKUP(C34,裸人!$AG$4:$AM$10,7,0)</f>
        <v>4310.0828729281766</v>
      </c>
      <c r="X34">
        <f>SUMIFS(W25:W34,V25:V34,B34,D25:D34,"&gt;0")</f>
        <v>0</v>
      </c>
      <c r="Y34" t="str">
        <f t="shared" si="48"/>
        <v>*</v>
      </c>
      <c r="Z34">
        <f>IF(D34=0,0,W34*MIN(Y25:Y34))</f>
        <v>8407.0299640555204</v>
      </c>
      <c r="AF34" t="s">
        <v>361</v>
      </c>
      <c r="AG34" t="s">
        <v>91</v>
      </c>
      <c r="AH34">
        <f>ROUND(IF(BB23="*",AH23,AH23-MIN(BC14:BC23)*BB23),5)</f>
        <v>92160</v>
      </c>
      <c r="AI34">
        <f t="shared" ref="AI34:AJ34" si="85">AI23</f>
        <v>3950</v>
      </c>
      <c r="AJ34">
        <f t="shared" si="85"/>
        <v>960</v>
      </c>
      <c r="AK34" s="24">
        <v>0.9</v>
      </c>
      <c r="AL34" s="24">
        <v>0.1</v>
      </c>
      <c r="AM34" s="24">
        <v>0.05</v>
      </c>
      <c r="AN34" s="24">
        <v>0</v>
      </c>
      <c r="AO34" s="24">
        <v>1</v>
      </c>
      <c r="AP34" s="24">
        <v>0</v>
      </c>
      <c r="AQ34" s="24">
        <v>1</v>
      </c>
      <c r="AR34" s="24">
        <v>0</v>
      </c>
      <c r="AS34" s="24">
        <v>0</v>
      </c>
      <c r="AT34" s="24">
        <v>0</v>
      </c>
      <c r="AU34" t="s">
        <v>353</v>
      </c>
      <c r="AV34" t="s">
        <v>351</v>
      </c>
      <c r="AW34" t="s">
        <v>356</v>
      </c>
      <c r="AX34" t="s">
        <v>355</v>
      </c>
      <c r="AY34" t="s">
        <v>354</v>
      </c>
      <c r="AZ34" t="str">
        <f>IF(VLOOKUP(AU34,AF25:AH34,3,0)&gt;0,AU34,IF(VLOOKUP(AV34,AF25:AH34,3,0)&gt;0,AV34,IF(VLOOKUP(AW34,AF25:AH34,3,0)&gt;0,AW34,IF(VLOOKUP(AX34,AF25:AH34,3,0)&gt;0,AX34,AY34))))</f>
        <v>a2</v>
      </c>
      <c r="BA34">
        <f>AI34*AI34/(VLOOKUP(AZ34,AF25:AJ34,5,0)*5+AI34)*VLOOKUP(AG34,裸人!$AG$4:$AM$10,7,0)</f>
        <v>4310.0828729281766</v>
      </c>
      <c r="BB34">
        <f>SUMIFS(BA25:BA34,AZ25:AZ34,AF34,AH25:AH34,"&gt;0")</f>
        <v>0</v>
      </c>
      <c r="BC34" t="str">
        <f t="shared" si="49"/>
        <v>*</v>
      </c>
      <c r="BD34">
        <f>IF(AH34=0,0,BA34*MIN(BC25:BC34))</f>
        <v>8407.0581836619167</v>
      </c>
      <c r="BG34">
        <f>BG32/BG33</f>
        <v>1.0194386330895708</v>
      </c>
      <c r="BH34">
        <f>BH32/BH33</f>
        <v>1.0192092621636071</v>
      </c>
      <c r="BJ34" t="s">
        <v>361</v>
      </c>
      <c r="BK34" t="s">
        <v>91</v>
      </c>
      <c r="BL34">
        <f>ROUND(IF(CF23="*",BL23,BL23-MIN(CG14:CG23)*CF23),5)</f>
        <v>92160</v>
      </c>
      <c r="BM34">
        <f t="shared" ref="BM34:BN34" si="86">BM23</f>
        <v>3950</v>
      </c>
      <c r="BN34">
        <f t="shared" si="86"/>
        <v>960</v>
      </c>
      <c r="BO34" s="24">
        <v>0.9</v>
      </c>
      <c r="BP34" s="24">
        <v>0.1</v>
      </c>
      <c r="BQ34" s="24">
        <v>0.05</v>
      </c>
      <c r="BR34" s="24">
        <v>0</v>
      </c>
      <c r="BS34" s="24">
        <v>1</v>
      </c>
      <c r="BT34" s="24">
        <v>0</v>
      </c>
      <c r="BU34" s="24">
        <v>1</v>
      </c>
      <c r="BV34" s="24">
        <v>0</v>
      </c>
      <c r="BW34" s="24">
        <v>0</v>
      </c>
      <c r="BX34" s="24">
        <v>0</v>
      </c>
      <c r="BY34" t="s">
        <v>353</v>
      </c>
      <c r="BZ34" t="s">
        <v>351</v>
      </c>
      <c r="CA34" t="s">
        <v>356</v>
      </c>
      <c r="CB34" t="s">
        <v>355</v>
      </c>
      <c r="CC34" t="s">
        <v>354</v>
      </c>
      <c r="CD34" t="str">
        <f>IF(VLOOKUP(BY34,BJ25:BL34,3,0)&gt;0,BY34,IF(VLOOKUP(BZ34,BJ25:BL34,3,0)&gt;0,BZ34,IF(VLOOKUP(CA34,BJ25:BL34,3,0)&gt;0,CA34,IF(VLOOKUP(CB34,BJ25:BL34,3,0)&gt;0,CB34,CC34))))</f>
        <v>a2</v>
      </c>
      <c r="CE34">
        <f>BM34*BM34/(VLOOKUP(CD34,BJ25:BN34,5,0)*5+BM34)*VLOOKUP(BK34,裸人!$AG$4:$AM$10,7,0)</f>
        <v>4310.0828729281766</v>
      </c>
      <c r="CF34">
        <f>SUMIFS(CE25:CE34,CD25:CD34,BJ34,BL25:BL34,"&gt;0")</f>
        <v>0</v>
      </c>
      <c r="CG34" t="str">
        <f t="shared" si="50"/>
        <v>*</v>
      </c>
      <c r="CH34">
        <f>IF(BL34=0,0,CE34*MIN(CG25:CG34))</f>
        <v>8405.0312111748663</v>
      </c>
      <c r="CM34" t="s">
        <v>361</v>
      </c>
      <c r="CN34" t="s">
        <v>91</v>
      </c>
      <c r="CO34">
        <f>ROUND(IF(DI23="*",CO23,CO23-MIN(DJ14:DJ23)*DI23),5)</f>
        <v>92160</v>
      </c>
      <c r="CP34">
        <f t="shared" ref="CP34:CQ34" si="87">CP23</f>
        <v>3950</v>
      </c>
      <c r="CQ34">
        <f t="shared" si="87"/>
        <v>960</v>
      </c>
      <c r="CR34" s="24">
        <v>0.9</v>
      </c>
      <c r="CS34" s="24">
        <v>0.1</v>
      </c>
      <c r="CT34" s="24">
        <v>0.05</v>
      </c>
      <c r="CU34" s="24">
        <v>0</v>
      </c>
      <c r="CV34" s="24">
        <v>1</v>
      </c>
      <c r="CW34" s="24">
        <v>0</v>
      </c>
      <c r="CX34" s="24">
        <v>1</v>
      </c>
      <c r="CY34" s="24">
        <v>0</v>
      </c>
      <c r="CZ34" s="24">
        <v>0</v>
      </c>
      <c r="DA34" s="24">
        <v>0</v>
      </c>
      <c r="DB34" t="s">
        <v>353</v>
      </c>
      <c r="DC34" t="s">
        <v>351</v>
      </c>
      <c r="DD34" t="s">
        <v>356</v>
      </c>
      <c r="DE34" t="s">
        <v>355</v>
      </c>
      <c r="DF34" t="s">
        <v>354</v>
      </c>
      <c r="DG34" t="str">
        <f>IF(VLOOKUP(DB34,CM25:CO34,3,0)&gt;0,DB34,IF(VLOOKUP(DC34,CM25:CO34,3,0)&gt;0,DC34,IF(VLOOKUP(DD34,CM25:CO34,3,0)&gt;0,DD34,IF(VLOOKUP(DE34,CM25:CO34,3,0)&gt;0,DE34,DF34))))</f>
        <v>a2</v>
      </c>
      <c r="DH34">
        <f>CP34*CP34/(VLOOKUP(DG34,CM25:CQ34,5,0)*5+CP34)*VLOOKUP(CN34,裸人!$AG$4:$AM$10,7,0)</f>
        <v>4307.7029265599122</v>
      </c>
      <c r="DI34">
        <f>SUMIFS(DH25:DH34,DG25:DG34,CM34,CO25:CO34,"&gt;0")</f>
        <v>0</v>
      </c>
      <c r="DJ34" t="str">
        <f t="shared" si="51"/>
        <v>*</v>
      </c>
      <c r="DK34">
        <f>IF(CO34=0,0,DH34*MIN(DJ25:DJ34))</f>
        <v>8403.2664791168609</v>
      </c>
    </row>
    <row r="35" spans="1:115" x14ac:dyDescent="0.2">
      <c r="A35">
        <f>IF(MIN(Y36:Y45)=0,SUM(A2:A34),MIN(Y36:Y45)*2)</f>
        <v>3.3969010058807654</v>
      </c>
      <c r="B35">
        <f>IF(SUM(D36:D40)*SUM(D41:D45)=0,"结束",B24+1)</f>
        <v>4</v>
      </c>
      <c r="D35" t="s">
        <v>75</v>
      </c>
      <c r="E35" t="s">
        <v>76</v>
      </c>
      <c r="F35" t="s">
        <v>77</v>
      </c>
      <c r="G35" t="s">
        <v>244</v>
      </c>
      <c r="H35" t="s">
        <v>246</v>
      </c>
      <c r="I35" t="s">
        <v>227</v>
      </c>
      <c r="J35" t="s">
        <v>247</v>
      </c>
      <c r="K35" t="s">
        <v>241</v>
      </c>
      <c r="L35" t="s">
        <v>248</v>
      </c>
      <c r="M35" t="s">
        <v>228</v>
      </c>
      <c r="N35" t="s">
        <v>231</v>
      </c>
      <c r="O35" t="s">
        <v>238</v>
      </c>
      <c r="P35" t="s">
        <v>232</v>
      </c>
      <c r="Q35" t="s">
        <v>363</v>
      </c>
      <c r="R35" t="s">
        <v>364</v>
      </c>
      <c r="S35" t="s">
        <v>365</v>
      </c>
      <c r="T35" t="s">
        <v>366</v>
      </c>
      <c r="U35" t="s">
        <v>367</v>
      </c>
      <c r="V35" t="s">
        <v>371</v>
      </c>
      <c r="W35" t="s">
        <v>349</v>
      </c>
      <c r="X35" t="s">
        <v>350</v>
      </c>
      <c r="Y35" t="s">
        <v>860</v>
      </c>
      <c r="Z35" t="s">
        <v>372</v>
      </c>
      <c r="AE35">
        <f>IF(MIN(BC36:BC45)=0,SUM(AE2:AE34),MIN(BC36:BC45)*2)</f>
        <v>3.3973529662502973</v>
      </c>
      <c r="AF35">
        <f>IF(SUM(AH36:AH40)*SUM(AH41:AH45)=0,"结束",AF24+1)</f>
        <v>4</v>
      </c>
      <c r="AH35" t="s">
        <v>75</v>
      </c>
      <c r="AI35" t="s">
        <v>76</v>
      </c>
      <c r="AJ35" t="s">
        <v>77</v>
      </c>
      <c r="AK35" t="s">
        <v>244</v>
      </c>
      <c r="AL35" t="s">
        <v>246</v>
      </c>
      <c r="AM35" t="s">
        <v>227</v>
      </c>
      <c r="AN35" t="s">
        <v>247</v>
      </c>
      <c r="AO35" t="s">
        <v>241</v>
      </c>
      <c r="AP35" t="s">
        <v>248</v>
      </c>
      <c r="AQ35" t="s">
        <v>228</v>
      </c>
      <c r="AR35" t="s">
        <v>231</v>
      </c>
      <c r="AS35" t="s">
        <v>238</v>
      </c>
      <c r="AT35" t="s">
        <v>232</v>
      </c>
      <c r="AU35" t="s">
        <v>363</v>
      </c>
      <c r="AV35" t="s">
        <v>364</v>
      </c>
      <c r="AW35" t="s">
        <v>365</v>
      </c>
      <c r="AX35" t="s">
        <v>366</v>
      </c>
      <c r="AY35" t="s">
        <v>367</v>
      </c>
      <c r="AZ35" t="s">
        <v>371</v>
      </c>
      <c r="BA35" t="s">
        <v>349</v>
      </c>
      <c r="BB35" t="s">
        <v>350</v>
      </c>
      <c r="BC35" t="s">
        <v>348</v>
      </c>
      <c r="BD35" t="s">
        <v>372</v>
      </c>
      <c r="BI35">
        <f>IF(MIN(CG36:CG45)=0,SUM(BI2:BI34),MIN(CG36:CG45)*2)</f>
        <v>3.4049983350318169</v>
      </c>
      <c r="BJ35">
        <f>IF(SUM(BL36:BL40)*SUM(BL41:BL45)=0,"结束",BJ24+1)</f>
        <v>4</v>
      </c>
      <c r="BL35" t="s">
        <v>75</v>
      </c>
      <c r="BM35" t="s">
        <v>76</v>
      </c>
      <c r="BN35" t="s">
        <v>77</v>
      </c>
      <c r="BO35" t="s">
        <v>244</v>
      </c>
      <c r="BP35" t="s">
        <v>246</v>
      </c>
      <c r="BQ35" t="s">
        <v>227</v>
      </c>
      <c r="BR35" t="s">
        <v>247</v>
      </c>
      <c r="BS35" t="s">
        <v>241</v>
      </c>
      <c r="BT35" t="s">
        <v>248</v>
      </c>
      <c r="BU35" t="s">
        <v>228</v>
      </c>
      <c r="BV35" t="s">
        <v>231</v>
      </c>
      <c r="BW35" t="s">
        <v>238</v>
      </c>
      <c r="BX35" t="s">
        <v>232</v>
      </c>
      <c r="BY35" t="s">
        <v>363</v>
      </c>
      <c r="BZ35" t="s">
        <v>364</v>
      </c>
      <c r="CA35" t="s">
        <v>365</v>
      </c>
      <c r="CB35" t="s">
        <v>366</v>
      </c>
      <c r="CC35" t="s">
        <v>367</v>
      </c>
      <c r="CD35" t="s">
        <v>371</v>
      </c>
      <c r="CE35" t="s">
        <v>349</v>
      </c>
      <c r="CF35" t="s">
        <v>350</v>
      </c>
      <c r="CG35" t="s">
        <v>348</v>
      </c>
      <c r="CH35" t="s">
        <v>372</v>
      </c>
      <c r="CM35">
        <f>IF(SUM(CO36:CO40)*SUM(CO41:CO45)=0,"结束",CM24+1)</f>
        <v>4</v>
      </c>
      <c r="CO35" t="s">
        <v>75</v>
      </c>
      <c r="CP35" t="s">
        <v>76</v>
      </c>
      <c r="CQ35" t="s">
        <v>77</v>
      </c>
      <c r="CR35" t="s">
        <v>244</v>
      </c>
      <c r="CS35" t="s">
        <v>246</v>
      </c>
      <c r="CT35" t="s">
        <v>227</v>
      </c>
      <c r="CU35" t="s">
        <v>247</v>
      </c>
      <c r="CV35" t="s">
        <v>241</v>
      </c>
      <c r="CW35" t="s">
        <v>248</v>
      </c>
      <c r="CX35" t="s">
        <v>228</v>
      </c>
      <c r="CY35" t="s">
        <v>231</v>
      </c>
      <c r="CZ35" t="s">
        <v>238</v>
      </c>
      <c r="DA35" t="s">
        <v>232</v>
      </c>
      <c r="DB35" t="s">
        <v>363</v>
      </c>
      <c r="DC35" t="s">
        <v>364</v>
      </c>
      <c r="DD35" t="s">
        <v>365</v>
      </c>
      <c r="DE35" t="s">
        <v>366</v>
      </c>
      <c r="DF35" t="s">
        <v>367</v>
      </c>
      <c r="DG35" t="s">
        <v>371</v>
      </c>
      <c r="DH35" t="s">
        <v>349</v>
      </c>
      <c r="DI35" t="s">
        <v>350</v>
      </c>
      <c r="DJ35" t="s">
        <v>348</v>
      </c>
      <c r="DK35" t="s">
        <v>372</v>
      </c>
    </row>
    <row r="36" spans="1:115" x14ac:dyDescent="0.2">
      <c r="B36" t="s">
        <v>352</v>
      </c>
      <c r="C36" t="s">
        <v>339</v>
      </c>
      <c r="D36">
        <f>ROUND(IF(X25="*",D25,D25-MIN(Y25:Y34)*X25),5)</f>
        <v>0</v>
      </c>
      <c r="E36">
        <f>E25</f>
        <v>3650</v>
      </c>
      <c r="F36">
        <f>F25</f>
        <v>1020</v>
      </c>
      <c r="G36" s="24">
        <v>0.9</v>
      </c>
      <c r="H36" s="24">
        <v>0.1</v>
      </c>
      <c r="I36" s="24">
        <v>0.05</v>
      </c>
      <c r="J36" s="24">
        <v>0</v>
      </c>
      <c r="K36" s="24">
        <v>1</v>
      </c>
      <c r="L36" s="24">
        <v>0</v>
      </c>
      <c r="M36" s="24">
        <v>1</v>
      </c>
      <c r="N36" s="24">
        <v>0</v>
      </c>
      <c r="O36" s="24">
        <v>0</v>
      </c>
      <c r="P36" s="24">
        <v>0</v>
      </c>
      <c r="Q36" t="s">
        <v>357</v>
      </c>
      <c r="R36" t="s">
        <v>362</v>
      </c>
      <c r="S36" t="s">
        <v>368</v>
      </c>
      <c r="T36" t="s">
        <v>369</v>
      </c>
      <c r="U36" t="s">
        <v>370</v>
      </c>
      <c r="V36" t="str">
        <f>IF(VLOOKUP(Q36,B36:D45,3,0)&gt;0,Q36,IF(VLOOKUP(R36,B36:D45,3,0)&gt;0,R36,IF(VLOOKUP(S36,B36:D45,3,0)&gt;0,S36,IF(VLOOKUP(T36,B36:D45,3,0)&gt;0,T36,U36))))</f>
        <v>b3</v>
      </c>
      <c r="W36">
        <f>E36*E36/(VLOOKUP(V36,B36:F45,5,0)*5+E36)*VLOOKUP(C36,裸人!$AG$4:$AM$10,7,0)</f>
        <v>2900.1360544217691</v>
      </c>
      <c r="X36">
        <f>SUMIFS(W36:W45,V36:V45,B36,D36:D45,"&gt;0")</f>
        <v>0</v>
      </c>
      <c r="Y36" t="str">
        <f t="shared" ref="Y36:Y45" si="88">IF(X36=0,"*",D36/X36)</f>
        <v>*</v>
      </c>
      <c r="Z36">
        <f>IF(D36=0,0,W36*MIN(Y36:Y45))</f>
        <v>0</v>
      </c>
      <c r="AF36" t="s">
        <v>352</v>
      </c>
      <c r="AG36" t="s">
        <v>339</v>
      </c>
      <c r="AH36">
        <f>ROUND(IF(BB25="*",AH25,AH25-MIN(BC25:BC34)*BB25),5)</f>
        <v>0</v>
      </c>
      <c r="AI36">
        <f>AI25</f>
        <v>3650</v>
      </c>
      <c r="AJ36">
        <f>AJ25</f>
        <v>1020</v>
      </c>
      <c r="AK36" s="24">
        <v>0.9</v>
      </c>
      <c r="AL36" s="24">
        <v>0.1</v>
      </c>
      <c r="AM36" s="24">
        <v>0.05</v>
      </c>
      <c r="AN36" s="24">
        <v>0</v>
      </c>
      <c r="AO36" s="24">
        <v>1</v>
      </c>
      <c r="AP36" s="24">
        <v>0</v>
      </c>
      <c r="AQ36" s="24">
        <v>1</v>
      </c>
      <c r="AR36" s="24">
        <v>0</v>
      </c>
      <c r="AS36" s="24">
        <v>0</v>
      </c>
      <c r="AT36" s="24">
        <v>0</v>
      </c>
      <c r="AU36" t="s">
        <v>357</v>
      </c>
      <c r="AV36" t="s">
        <v>362</v>
      </c>
      <c r="AW36" t="s">
        <v>368</v>
      </c>
      <c r="AX36" t="s">
        <v>369</v>
      </c>
      <c r="AY36" t="s">
        <v>370</v>
      </c>
      <c r="AZ36" t="str">
        <f>IF(VLOOKUP(AU36,AF36:AH45,3,0)&gt;0,AU36,IF(VLOOKUP(AV36,AF36:AH45,3,0)&gt;0,AV36,IF(VLOOKUP(AW36,AF36:AH45,3,0)&gt;0,AW36,IF(VLOOKUP(AX36,AF36:AH45,3,0)&gt;0,AX36,AY36))))</f>
        <v>b3</v>
      </c>
      <c r="BA36">
        <f>AI36*AI36/(VLOOKUP(AZ36,AF36:AJ45,5,0)*5+AI36)*VLOOKUP(AG36,裸人!$AG$4:$AM$10,7,0)</f>
        <v>2900.1360544217691</v>
      </c>
      <c r="BB36">
        <f>SUMIFS(BA36:BA45,AZ36:AZ45,AF36,AH36:AH45,"&gt;0")</f>
        <v>0</v>
      </c>
      <c r="BC36" t="str">
        <f t="shared" ref="BC36:BC45" si="89">IF(BB36=0,"*",AH36/BB36)</f>
        <v>*</v>
      </c>
      <c r="BD36">
        <f>IF(AH36=0,0,BA36*MIN(BC36:BC45))</f>
        <v>0</v>
      </c>
      <c r="BJ36" t="s">
        <v>352</v>
      </c>
      <c r="BK36" t="s">
        <v>339</v>
      </c>
      <c r="BL36">
        <f>ROUND(IF(CF25="*",BL25,BL25-MIN(CG25:CG34)*CF25),5)</f>
        <v>0</v>
      </c>
      <c r="BM36">
        <f>BM25</f>
        <v>3651</v>
      </c>
      <c r="BN36">
        <f>BN25</f>
        <v>1020</v>
      </c>
      <c r="BO36" s="24">
        <v>0.9</v>
      </c>
      <c r="BP36" s="24">
        <v>0.1</v>
      </c>
      <c r="BQ36" s="24">
        <v>0.05</v>
      </c>
      <c r="BR36" s="24">
        <v>0</v>
      </c>
      <c r="BS36" s="24">
        <v>1</v>
      </c>
      <c r="BT36" s="24">
        <v>0</v>
      </c>
      <c r="BU36" s="24">
        <v>1</v>
      </c>
      <c r="BV36" s="24">
        <v>0</v>
      </c>
      <c r="BW36" s="24">
        <v>0</v>
      </c>
      <c r="BX36" s="24">
        <v>0</v>
      </c>
      <c r="BY36" t="s">
        <v>357</v>
      </c>
      <c r="BZ36" t="s">
        <v>362</v>
      </c>
      <c r="CA36" t="s">
        <v>368</v>
      </c>
      <c r="CB36" t="s">
        <v>369</v>
      </c>
      <c r="CC36" t="s">
        <v>370</v>
      </c>
      <c r="CD36" t="str">
        <f>IF(VLOOKUP(BY36,BJ36:BL45,3,0)&gt;0,BY36,IF(VLOOKUP(BZ36,BJ36:BL45,3,0)&gt;0,BZ36,IF(VLOOKUP(CA36,BJ36:BL45,3,0)&gt;0,CA36,IF(VLOOKUP(CB36,BJ36:BL45,3,0)&gt;0,CB36,CC36))))</f>
        <v>b3</v>
      </c>
      <c r="CE36">
        <f>BM36*BM36/(VLOOKUP(CD36,BJ36:BN45,5,0)*5+BM36)*VLOOKUP(BK36,裸人!$AG$4:$AM$10,7,0)</f>
        <v>2901.3306488913076</v>
      </c>
      <c r="CF36">
        <f>SUMIFS(CE36:CE45,CD36:CD45,BJ36,BL36:BL45,"&gt;0")</f>
        <v>0</v>
      </c>
      <c r="CG36" t="str">
        <f t="shared" ref="CG36:CG45" si="90">IF(CF36=0,"*",BL36/CF36)</f>
        <v>*</v>
      </c>
      <c r="CH36">
        <f>IF(BL36=0,0,CE36*MIN(CG36:CG45))</f>
        <v>0</v>
      </c>
      <c r="CM36" t="s">
        <v>352</v>
      </c>
      <c r="CN36" t="s">
        <v>339</v>
      </c>
      <c r="CO36">
        <f>ROUND(IF(DI25="*",CO25,CO25-MIN(DJ25:DJ34)*DI25),5)</f>
        <v>0</v>
      </c>
      <c r="CP36">
        <f>CP25</f>
        <v>3650</v>
      </c>
      <c r="CQ36">
        <f>CQ25</f>
        <v>1021</v>
      </c>
      <c r="CR36" s="24">
        <v>0.9</v>
      </c>
      <c r="CS36" s="24">
        <v>0.1</v>
      </c>
      <c r="CT36" s="24">
        <v>0.05</v>
      </c>
      <c r="CU36" s="24">
        <v>0</v>
      </c>
      <c r="CV36" s="24">
        <v>1</v>
      </c>
      <c r="CW36" s="24">
        <v>0</v>
      </c>
      <c r="CX36" s="24">
        <v>1</v>
      </c>
      <c r="CY36" s="24">
        <v>0</v>
      </c>
      <c r="CZ36" s="24">
        <v>0</v>
      </c>
      <c r="DA36" s="24">
        <v>0</v>
      </c>
      <c r="DB36" t="s">
        <v>357</v>
      </c>
      <c r="DC36" t="s">
        <v>362</v>
      </c>
      <c r="DD36" t="s">
        <v>368</v>
      </c>
      <c r="DE36" t="s">
        <v>369</v>
      </c>
      <c r="DF36" t="s">
        <v>370</v>
      </c>
      <c r="DG36" t="str">
        <f>IF(VLOOKUP(DB36,CM36:CO45,3,0)&gt;0,DB36,IF(VLOOKUP(DC36,CM36:CO45,3,0)&gt;0,DC36,IF(VLOOKUP(DD36,CM36:CO45,3,0)&gt;0,DD36,IF(VLOOKUP(DE36,CM36:CO45,3,0)&gt;0,DE36,DF36))))</f>
        <v>b3</v>
      </c>
      <c r="DH36">
        <f>CP36*CP36/(VLOOKUP(DG36,CM36:CQ45,5,0)*5+CP36)*VLOOKUP(CN36,裸人!$AG$4:$AM$10,7,0)</f>
        <v>2900.1360544217691</v>
      </c>
      <c r="DI36">
        <f>SUMIFS(DH36:DH45,DG36:DG45,CM36,CO36:CO45,"&gt;0")</f>
        <v>0</v>
      </c>
      <c r="DJ36" t="str">
        <f t="shared" ref="DJ36:DJ45" si="91">IF(DI36=0,"*",CO36/DI36)</f>
        <v>*</v>
      </c>
      <c r="DK36">
        <f>IF(CO36=0,0,DH36*MIN(DJ36:DJ45))</f>
        <v>0</v>
      </c>
    </row>
    <row r="37" spans="1:115" x14ac:dyDescent="0.2">
      <c r="B37" t="s">
        <v>353</v>
      </c>
      <c r="C37" t="s">
        <v>339</v>
      </c>
      <c r="D37">
        <f>ROUND(IF(X26="*",D26,D26-MIN(Y25:Y34)*X26),5)</f>
        <v>39698.749000000003</v>
      </c>
      <c r="E37">
        <f t="shared" ref="E37:F37" si="92">E26</f>
        <v>3650</v>
      </c>
      <c r="F37">
        <f t="shared" si="92"/>
        <v>1020</v>
      </c>
      <c r="G37" s="24">
        <v>0.9</v>
      </c>
      <c r="H37" s="24">
        <v>0.1</v>
      </c>
      <c r="I37" s="24">
        <v>0.05</v>
      </c>
      <c r="J37" s="24">
        <v>0</v>
      </c>
      <c r="K37" s="24">
        <v>1</v>
      </c>
      <c r="L37" s="24">
        <v>0</v>
      </c>
      <c r="M37" s="24">
        <v>1</v>
      </c>
      <c r="N37" s="24">
        <v>0</v>
      </c>
      <c r="O37" s="24">
        <v>0</v>
      </c>
      <c r="P37" s="24">
        <v>0</v>
      </c>
      <c r="Q37" t="s">
        <v>362</v>
      </c>
      <c r="R37" t="s">
        <v>357</v>
      </c>
      <c r="S37" t="s">
        <v>369</v>
      </c>
      <c r="T37" t="s">
        <v>370</v>
      </c>
      <c r="U37" t="s">
        <v>368</v>
      </c>
      <c r="V37" t="str">
        <f>IF(VLOOKUP(Q37,B36:D45,3,0)&gt;0,Q37,IF(VLOOKUP(R37,B36:D45,3,0)&gt;0,R37,IF(VLOOKUP(S37,B36:D45,3,0)&gt;0,S37,IF(VLOOKUP(T37,B36:D45,3,0)&gt;0,T37,U37))))</f>
        <v>b4</v>
      </c>
      <c r="W37">
        <f>E37*E37/(VLOOKUP(V37,B36:F45,5,0)*5+E37)*VLOOKUP(C37,裸人!$AG$4:$AM$10,7,0)</f>
        <v>2920</v>
      </c>
      <c r="X37">
        <f>SUMIFS(W36:W45,V36:V45,B37,D36:D45,"&gt;0")</f>
        <v>23373.509520161431</v>
      </c>
      <c r="Y37">
        <f t="shared" si="88"/>
        <v>1.6984505029403827</v>
      </c>
      <c r="Z37">
        <f>IF(D37=0,0,W37*MIN(Y36:Y45))</f>
        <v>4959.475468585917</v>
      </c>
      <c r="AF37" t="s">
        <v>353</v>
      </c>
      <c r="AG37" t="s">
        <v>339</v>
      </c>
      <c r="AH37">
        <f>ROUND(IF(BB26="*",AH26,AH26-MIN(BC25:BC34)*BB26),5)</f>
        <v>39704.03095</v>
      </c>
      <c r="AI37">
        <f t="shared" ref="AI37:AJ37" si="93">AI26</f>
        <v>3650</v>
      </c>
      <c r="AJ37">
        <f t="shared" si="93"/>
        <v>1020</v>
      </c>
      <c r="AK37" s="24">
        <v>0.9</v>
      </c>
      <c r="AL37" s="24">
        <v>0.1</v>
      </c>
      <c r="AM37" s="24">
        <v>0.05</v>
      </c>
      <c r="AN37" s="24">
        <v>0</v>
      </c>
      <c r="AO37" s="24">
        <v>1</v>
      </c>
      <c r="AP37" s="24">
        <v>0</v>
      </c>
      <c r="AQ37" s="24">
        <v>1</v>
      </c>
      <c r="AR37" s="24">
        <v>0</v>
      </c>
      <c r="AS37" s="24">
        <v>0</v>
      </c>
      <c r="AT37" s="24">
        <v>0</v>
      </c>
      <c r="AU37" t="s">
        <v>362</v>
      </c>
      <c r="AV37" t="s">
        <v>357</v>
      </c>
      <c r="AW37" t="s">
        <v>369</v>
      </c>
      <c r="AX37" t="s">
        <v>370</v>
      </c>
      <c r="AY37" t="s">
        <v>368</v>
      </c>
      <c r="AZ37" t="str">
        <f>IF(VLOOKUP(AU37,AF36:AH45,3,0)&gt;0,AU37,IF(VLOOKUP(AV37,AF36:AH45,3,0)&gt;0,AV37,IF(VLOOKUP(AW37,AF36:AH45,3,0)&gt;0,AW37,IF(VLOOKUP(AX37,AF36:AH45,3,0)&gt;0,AX37,AY37))))</f>
        <v>b4</v>
      </c>
      <c r="BA37">
        <f>AI37*AI37/(VLOOKUP(AZ37,AF36:AJ45,5,0)*5+AI37)*VLOOKUP(AG37,裸人!$AG$4:$AM$10,7,0)</f>
        <v>2920</v>
      </c>
      <c r="BB37">
        <f>SUMIFS(BA36:BA45,AZ36:AZ45,AF37,AH36:AH45,"&gt;0")</f>
        <v>23373.509520161431</v>
      </c>
      <c r="BC37">
        <f t="shared" si="89"/>
        <v>1.6986764831251486</v>
      </c>
      <c r="BD37">
        <f>IF(AH37=0,0,BA37*MIN(BC36:BC45))</f>
        <v>4960.135330725434</v>
      </c>
      <c r="BG37" t="s">
        <v>907</v>
      </c>
      <c r="BH37" t="s">
        <v>375</v>
      </c>
      <c r="BJ37" t="s">
        <v>353</v>
      </c>
      <c r="BK37" t="s">
        <v>339</v>
      </c>
      <c r="BL37">
        <f>ROUND(IF(CF26="*",BL26,BL26-MIN(CG25:CG34)*CF26),5)</f>
        <v>39793.380499999999</v>
      </c>
      <c r="BM37">
        <f t="shared" ref="BM37:BN37" si="94">BM26</f>
        <v>3651</v>
      </c>
      <c r="BN37">
        <f t="shared" si="94"/>
        <v>1020</v>
      </c>
      <c r="BO37" s="24">
        <v>0.9</v>
      </c>
      <c r="BP37" s="24">
        <v>0.1</v>
      </c>
      <c r="BQ37" s="24">
        <v>0.05</v>
      </c>
      <c r="BR37" s="24">
        <v>0</v>
      </c>
      <c r="BS37" s="24">
        <v>1</v>
      </c>
      <c r="BT37" s="24">
        <v>0</v>
      </c>
      <c r="BU37" s="24">
        <v>1</v>
      </c>
      <c r="BV37" s="24">
        <v>0</v>
      </c>
      <c r="BW37" s="24">
        <v>0</v>
      </c>
      <c r="BX37" s="24">
        <v>0</v>
      </c>
      <c r="BY37" t="s">
        <v>362</v>
      </c>
      <c r="BZ37" t="s">
        <v>357</v>
      </c>
      <c r="CA37" t="s">
        <v>369</v>
      </c>
      <c r="CB37" t="s">
        <v>370</v>
      </c>
      <c r="CC37" t="s">
        <v>368</v>
      </c>
      <c r="CD37" t="str">
        <f>IF(VLOOKUP(BY37,BJ36:BL45,3,0)&gt;0,BY37,IF(VLOOKUP(BZ37,BJ36:BL45,3,0)&gt;0,BZ37,IF(VLOOKUP(CA37,BJ36:BL45,3,0)&gt;0,CA37,IF(VLOOKUP(CB37,BJ36:BL45,3,0)&gt;0,CB37,CC37))))</f>
        <v>b4</v>
      </c>
      <c r="CE37">
        <f>BM37*BM37/(VLOOKUP(CD37,BJ36:BN45,5,0)*5+BM37)*VLOOKUP(BK37,裸人!$AG$4:$AM$10,7,0)</f>
        <v>2921.2000547870157</v>
      </c>
      <c r="CF37">
        <f>SUMIFS(CE36:CE45,CD36:CD45,BJ37,BL36:BL45,"&gt;0")</f>
        <v>23373.509520161431</v>
      </c>
      <c r="CG37">
        <f t="shared" si="90"/>
        <v>1.7024991675159085</v>
      </c>
      <c r="CH37">
        <f>IF(BL37=0,0,CE37*MIN(CG36:CG45))</f>
        <v>4973.3406614223204</v>
      </c>
      <c r="CM37" t="s">
        <v>353</v>
      </c>
      <c r="CN37" t="s">
        <v>339</v>
      </c>
      <c r="CO37">
        <f>ROUND(IF(DI26="*",CO26,CO26-MIN(DJ25:DJ34)*DI26),5)</f>
        <v>39845.97681</v>
      </c>
      <c r="CP37">
        <f t="shared" ref="CP37:CQ37" si="95">CP26</f>
        <v>3650</v>
      </c>
      <c r="CQ37">
        <f t="shared" si="95"/>
        <v>1021</v>
      </c>
      <c r="CR37" s="24">
        <v>0.9</v>
      </c>
      <c r="CS37" s="24">
        <v>0.1</v>
      </c>
      <c r="CT37" s="24">
        <v>0.05</v>
      </c>
      <c r="CU37" s="24">
        <v>0</v>
      </c>
      <c r="CV37" s="24">
        <v>1</v>
      </c>
      <c r="CW37" s="24">
        <v>0</v>
      </c>
      <c r="CX37" s="24">
        <v>1</v>
      </c>
      <c r="CY37" s="24">
        <v>0</v>
      </c>
      <c r="CZ37" s="24">
        <v>0</v>
      </c>
      <c r="DA37" s="24">
        <v>0</v>
      </c>
      <c r="DB37" t="s">
        <v>362</v>
      </c>
      <c r="DC37" t="s">
        <v>357</v>
      </c>
      <c r="DD37" t="s">
        <v>369</v>
      </c>
      <c r="DE37" t="s">
        <v>370</v>
      </c>
      <c r="DF37" t="s">
        <v>368</v>
      </c>
      <c r="DG37" t="str">
        <f>IF(VLOOKUP(DB37,CM36:CO45,3,0)&gt;0,DB37,IF(VLOOKUP(DC37,CM36:CO45,3,0)&gt;0,DC37,IF(VLOOKUP(DD37,CM36:CO45,3,0)&gt;0,DD37,IF(VLOOKUP(DE37,CM36:CO45,3,0)&gt;0,DE37,DF37))))</f>
        <v>b4</v>
      </c>
      <c r="DH37">
        <f>CP37*CP37/(VLOOKUP(DG37,CM36:CQ45,5,0)*5+CP37)*VLOOKUP(CN37,裸人!$AG$4:$AM$10,7,0)</f>
        <v>2920</v>
      </c>
      <c r="DI37">
        <f>SUMIFS(DH36:DH45,DG36:DG45,CM37,CO36:CO45,"&gt;0")</f>
        <v>23361.581895508731</v>
      </c>
      <c r="DJ37">
        <f t="shared" si="91"/>
        <v>1.7056198072640105</v>
      </c>
      <c r="DK37">
        <f>IF(CO37=0,0,DH37*MIN(DJ36:DJ45))</f>
        <v>4980.4098372109111</v>
      </c>
    </row>
    <row r="38" spans="1:115" x14ac:dyDescent="0.2">
      <c r="B38" t="s">
        <v>354</v>
      </c>
      <c r="C38" t="s">
        <v>340</v>
      </c>
      <c r="D38">
        <f>ROUND(IF(X27="*",D27,D27-MIN(Y25:Y34)*X27),5)</f>
        <v>49800</v>
      </c>
      <c r="E38">
        <f t="shared" ref="E38:F38" si="96">E27</f>
        <v>4750</v>
      </c>
      <c r="F38">
        <f t="shared" si="96"/>
        <v>740</v>
      </c>
      <c r="G38" s="24">
        <v>0.9</v>
      </c>
      <c r="H38" s="24">
        <v>0.1</v>
      </c>
      <c r="I38" s="24">
        <v>0.05</v>
      </c>
      <c r="J38" s="24">
        <v>0</v>
      </c>
      <c r="K38" s="24">
        <v>1</v>
      </c>
      <c r="L38" s="24">
        <v>0</v>
      </c>
      <c r="M38" s="24">
        <v>1</v>
      </c>
      <c r="N38" s="24">
        <v>0</v>
      </c>
      <c r="O38" s="24">
        <v>0</v>
      </c>
      <c r="P38" s="24">
        <v>0</v>
      </c>
      <c r="Q38" t="s">
        <v>357</v>
      </c>
      <c r="R38" t="s">
        <v>362</v>
      </c>
      <c r="S38" t="s">
        <v>368</v>
      </c>
      <c r="T38" t="s">
        <v>369</v>
      </c>
      <c r="U38" t="s">
        <v>370</v>
      </c>
      <c r="V38" t="str">
        <f>IF(VLOOKUP(Q38,B36:D45,3,0)&gt;0,Q38,IF(VLOOKUP(R38,B36:D45,3,0)&gt;0,R38,IF(VLOOKUP(S38,B36:D45,3,0)&gt;0,S38,IF(VLOOKUP(T38,B36:D45,3,0)&gt;0,T38,U38))))</f>
        <v>b3</v>
      </c>
      <c r="W38">
        <f>E38*E38/(VLOOKUP(V38,B36:F45,5,0)*5+E38)*VLOOKUP(C38,裸人!$AG$4:$AM$10,7,0)</f>
        <v>10680.473372781065</v>
      </c>
      <c r="X38">
        <f>SUMIFS(W36:W45,V36:V45,B38,D36:D45,"&gt;0")</f>
        <v>0</v>
      </c>
      <c r="Y38" t="str">
        <f t="shared" si="88"/>
        <v>*</v>
      </c>
      <c r="Z38">
        <f>IF(D38=0,0,W38*MIN(Y36:Y45))</f>
        <v>18140.255371641364</v>
      </c>
      <c r="AF38" t="s">
        <v>354</v>
      </c>
      <c r="AG38" t="s">
        <v>340</v>
      </c>
      <c r="AH38">
        <f>ROUND(IF(BB27="*",AH27,AH27-MIN(BC25:BC34)*BB27),5)</f>
        <v>49801</v>
      </c>
      <c r="AI38">
        <f t="shared" ref="AI38:AJ38" si="97">AI27</f>
        <v>4750</v>
      </c>
      <c r="AJ38">
        <f t="shared" si="97"/>
        <v>740</v>
      </c>
      <c r="AK38" s="24">
        <v>0.9</v>
      </c>
      <c r="AL38" s="24">
        <v>0.1</v>
      </c>
      <c r="AM38" s="24">
        <v>0.05</v>
      </c>
      <c r="AN38" s="24">
        <v>0</v>
      </c>
      <c r="AO38" s="24">
        <v>1</v>
      </c>
      <c r="AP38" s="24">
        <v>0</v>
      </c>
      <c r="AQ38" s="24">
        <v>1</v>
      </c>
      <c r="AR38" s="24">
        <v>0</v>
      </c>
      <c r="AS38" s="24">
        <v>0</v>
      </c>
      <c r="AT38" s="24">
        <v>0</v>
      </c>
      <c r="AU38" t="s">
        <v>357</v>
      </c>
      <c r="AV38" t="s">
        <v>362</v>
      </c>
      <c r="AW38" t="s">
        <v>368</v>
      </c>
      <c r="AX38" t="s">
        <v>369</v>
      </c>
      <c r="AY38" t="s">
        <v>370</v>
      </c>
      <c r="AZ38" t="str">
        <f>IF(VLOOKUP(AU38,AF36:AH45,3,0)&gt;0,AU38,IF(VLOOKUP(AV38,AF36:AH45,3,0)&gt;0,AV38,IF(VLOOKUP(AW38,AF36:AH45,3,0)&gt;0,AW38,IF(VLOOKUP(AX38,AF36:AH45,3,0)&gt;0,AX38,AY38))))</f>
        <v>b3</v>
      </c>
      <c r="BA38">
        <f>AI38*AI38/(VLOOKUP(AZ38,AF36:AJ45,5,0)*5+AI38)*VLOOKUP(AG38,裸人!$AG$4:$AM$10,7,0)</f>
        <v>10680.473372781065</v>
      </c>
      <c r="BB38">
        <f>SUMIFS(BA36:BA45,AZ36:AZ45,AF38,AH36:AH45,"&gt;0")</f>
        <v>0</v>
      </c>
      <c r="BC38" t="str">
        <f t="shared" si="89"/>
        <v>*</v>
      </c>
      <c r="BD38">
        <f>IF(AH38=0,0,BA38*MIN(BC36:BC45))</f>
        <v>18142.668946987535</v>
      </c>
      <c r="BF38" t="s">
        <v>1012</v>
      </c>
      <c r="BG38">
        <v>30.948233694909614</v>
      </c>
      <c r="BH38">
        <v>107325.50279</v>
      </c>
      <c r="BJ38" t="s">
        <v>354</v>
      </c>
      <c r="BK38" t="s">
        <v>340</v>
      </c>
      <c r="BL38">
        <f>ROUND(IF(CF27="*",BL27,BL27-MIN(CG25:CG34)*CF27),5)</f>
        <v>49800</v>
      </c>
      <c r="BM38">
        <f t="shared" ref="BM38:BN38" si="98">BM27</f>
        <v>4751</v>
      </c>
      <c r="BN38">
        <f t="shared" si="98"/>
        <v>740</v>
      </c>
      <c r="BO38" s="24">
        <v>0.9</v>
      </c>
      <c r="BP38" s="24">
        <v>0.1</v>
      </c>
      <c r="BQ38" s="24">
        <v>0.05</v>
      </c>
      <c r="BR38" s="24">
        <v>0</v>
      </c>
      <c r="BS38" s="24">
        <v>1</v>
      </c>
      <c r="BT38" s="24">
        <v>0</v>
      </c>
      <c r="BU38" s="24">
        <v>1</v>
      </c>
      <c r="BV38" s="24">
        <v>0</v>
      </c>
      <c r="BW38" s="24">
        <v>0</v>
      </c>
      <c r="BX38" s="24">
        <v>0</v>
      </c>
      <c r="BY38" t="s">
        <v>357</v>
      </c>
      <c r="BZ38" t="s">
        <v>362</v>
      </c>
      <c r="CA38" t="s">
        <v>368</v>
      </c>
      <c r="CB38" t="s">
        <v>369</v>
      </c>
      <c r="CC38" t="s">
        <v>370</v>
      </c>
      <c r="CD38" t="str">
        <f>IF(VLOOKUP(BY38,BJ36:BL45,3,0)&gt;0,BY38,IF(VLOOKUP(BZ38,BJ36:BL45,3,0)&gt;0,BZ38,IF(VLOOKUP(CA38,BJ36:BL45,3,0)&gt;0,CA38,IF(VLOOKUP(CB38,BJ36:BL45,3,0)&gt;0,CB38,CC38))))</f>
        <v>b3</v>
      </c>
      <c r="CE38">
        <f>BM38*BM38/(VLOOKUP(CD38,BJ36:BN45,5,0)*5+BM38)*VLOOKUP(BK38,裸人!$AG$4:$AM$10,7,0)</f>
        <v>10683.706543604307</v>
      </c>
      <c r="CF38">
        <f>SUMIFS(CE36:CE45,CD36:CD45,BJ38,BL36:BL45,"&gt;0")</f>
        <v>0</v>
      </c>
      <c r="CG38" t="str">
        <f t="shared" si="90"/>
        <v>*</v>
      </c>
      <c r="CH38">
        <f>IF(BL38=0,0,CE38*MIN(CG36:CG45))</f>
        <v>18189.001496470595</v>
      </c>
      <c r="CM38" t="s">
        <v>354</v>
      </c>
      <c r="CN38" t="s">
        <v>340</v>
      </c>
      <c r="CO38">
        <f>ROUND(IF(DI27="*",CO27,CO27-MIN(DJ25:DJ34)*DI27),5)</f>
        <v>49800</v>
      </c>
      <c r="CP38">
        <f t="shared" ref="CP38:CQ38" si="99">CP27</f>
        <v>4750</v>
      </c>
      <c r="CQ38">
        <f t="shared" si="99"/>
        <v>741</v>
      </c>
      <c r="CR38" s="24">
        <v>0.9</v>
      </c>
      <c r="CS38" s="24">
        <v>0.1</v>
      </c>
      <c r="CT38" s="24">
        <v>0.05</v>
      </c>
      <c r="CU38" s="24">
        <v>0</v>
      </c>
      <c r="CV38" s="24">
        <v>1</v>
      </c>
      <c r="CW38" s="24">
        <v>0</v>
      </c>
      <c r="CX38" s="24">
        <v>1</v>
      </c>
      <c r="CY38" s="24">
        <v>0</v>
      </c>
      <c r="CZ38" s="24">
        <v>0</v>
      </c>
      <c r="DA38" s="24">
        <v>0</v>
      </c>
      <c r="DB38" t="s">
        <v>357</v>
      </c>
      <c r="DC38" t="s">
        <v>362</v>
      </c>
      <c r="DD38" t="s">
        <v>368</v>
      </c>
      <c r="DE38" t="s">
        <v>369</v>
      </c>
      <c r="DF38" t="s">
        <v>370</v>
      </c>
      <c r="DG38" t="str">
        <f>IF(VLOOKUP(DB38,CM36:CO45,3,0)&gt;0,DB38,IF(VLOOKUP(DC38,CM36:CO45,3,0)&gt;0,DC38,IF(VLOOKUP(DD38,CM36:CO45,3,0)&gt;0,DD38,IF(VLOOKUP(DE38,CM36:CO45,3,0)&gt;0,DE38,DF38))))</f>
        <v>b3</v>
      </c>
      <c r="DH38">
        <f>CP38*CP38/(VLOOKUP(DG38,CM36:CQ45,5,0)*5+CP38)*VLOOKUP(CN38,裸人!$AG$4:$AM$10,7,0)</f>
        <v>10680.473372781065</v>
      </c>
      <c r="DI38">
        <f>SUMIFS(DH36:DH45,DG36:DG45,CM38,CO36:CO45,"&gt;0")</f>
        <v>0</v>
      </c>
      <c r="DJ38" t="str">
        <f t="shared" si="91"/>
        <v>*</v>
      </c>
      <c r="DK38">
        <f>IF(CO38=0,0,DH38*MIN(DJ36:DJ45))</f>
        <v>18216.826935571236</v>
      </c>
    </row>
    <row r="39" spans="1:115" x14ac:dyDescent="0.2">
      <c r="B39" t="s">
        <v>355</v>
      </c>
      <c r="C39" t="s">
        <v>340</v>
      </c>
      <c r="D39">
        <f>ROUND(IF(X28="*",D28,D28-MIN(Y25:Y34)*X28),5)</f>
        <v>52200</v>
      </c>
      <c r="E39">
        <f t="shared" ref="E39:F39" si="100">E28</f>
        <v>4550</v>
      </c>
      <c r="F39">
        <f t="shared" si="100"/>
        <v>780</v>
      </c>
      <c r="G39" s="24">
        <v>0.9</v>
      </c>
      <c r="H39" s="24">
        <v>0.1</v>
      </c>
      <c r="I39" s="24">
        <v>0.05</v>
      </c>
      <c r="J39" s="24">
        <v>0</v>
      </c>
      <c r="K39" s="24">
        <v>1</v>
      </c>
      <c r="L39" s="24">
        <v>0</v>
      </c>
      <c r="M39" s="24">
        <v>1</v>
      </c>
      <c r="N39" s="24">
        <v>0</v>
      </c>
      <c r="O39" s="24">
        <v>0</v>
      </c>
      <c r="P39" s="24">
        <v>0</v>
      </c>
      <c r="Q39" t="s">
        <v>357</v>
      </c>
      <c r="R39" t="s">
        <v>362</v>
      </c>
      <c r="S39" t="s">
        <v>369</v>
      </c>
      <c r="T39" t="s">
        <v>368</v>
      </c>
      <c r="U39" t="s">
        <v>370</v>
      </c>
      <c r="V39" t="str">
        <f>IF(VLOOKUP(Q39,B36:D45,3,0)&gt;0,Q39,IF(VLOOKUP(R39,B36:D45,3,0)&gt;0,R39,IF(VLOOKUP(S39,B36:D45,3,0)&gt;0,S39,IF(VLOOKUP(T39,B36:D45,3,0)&gt;0,T39,U39))))</f>
        <v>b4</v>
      </c>
      <c r="W39">
        <f>E39*E39/(VLOOKUP(V39,B36:F45,5,0)*5+E39)*VLOOKUP(C39,裸人!$AG$4:$AM$10,7,0)</f>
        <v>10098.780487804877</v>
      </c>
      <c r="X39">
        <f>SUMIFS(W36:W45,V36:V45,B39,D36:D45,"&gt;0")</f>
        <v>0</v>
      </c>
      <c r="Y39" t="str">
        <f t="shared" si="88"/>
        <v>*</v>
      </c>
      <c r="Z39">
        <f>IF(D39=0,0,W39*MIN(Y36:Y45))</f>
        <v>17152.278798596719</v>
      </c>
      <c r="AF39" t="s">
        <v>355</v>
      </c>
      <c r="AG39" t="s">
        <v>340</v>
      </c>
      <c r="AH39">
        <f>ROUND(IF(BB28="*",AH28,AH28-MIN(BC25:BC34)*BB28),5)</f>
        <v>52201</v>
      </c>
      <c r="AI39">
        <f t="shared" ref="AI39:AJ39" si="101">AI28</f>
        <v>4550</v>
      </c>
      <c r="AJ39">
        <f t="shared" si="101"/>
        <v>780</v>
      </c>
      <c r="AK39" s="24">
        <v>0.9</v>
      </c>
      <c r="AL39" s="24">
        <v>0.1</v>
      </c>
      <c r="AM39" s="24">
        <v>0.05</v>
      </c>
      <c r="AN39" s="24">
        <v>0</v>
      </c>
      <c r="AO39" s="24">
        <v>1</v>
      </c>
      <c r="AP39" s="24">
        <v>0</v>
      </c>
      <c r="AQ39" s="24">
        <v>1</v>
      </c>
      <c r="AR39" s="24">
        <v>0</v>
      </c>
      <c r="AS39" s="24">
        <v>0</v>
      </c>
      <c r="AT39" s="24">
        <v>0</v>
      </c>
      <c r="AU39" t="s">
        <v>357</v>
      </c>
      <c r="AV39" t="s">
        <v>362</v>
      </c>
      <c r="AW39" t="s">
        <v>369</v>
      </c>
      <c r="AX39" t="s">
        <v>368</v>
      </c>
      <c r="AY39" t="s">
        <v>370</v>
      </c>
      <c r="AZ39" t="str">
        <f>IF(VLOOKUP(AU39,AF36:AH45,3,0)&gt;0,AU39,IF(VLOOKUP(AV39,AF36:AH45,3,0)&gt;0,AV39,IF(VLOOKUP(AW39,AF36:AH45,3,0)&gt;0,AW39,IF(VLOOKUP(AX39,AF36:AH45,3,0)&gt;0,AX39,AY39))))</f>
        <v>b4</v>
      </c>
      <c r="BA39">
        <f>AI39*AI39/(VLOOKUP(AZ39,AF36:AJ45,5,0)*5+AI39)*VLOOKUP(AG39,裸人!$AG$4:$AM$10,7,0)</f>
        <v>10098.780487804877</v>
      </c>
      <c r="BB39">
        <f>SUMIFS(BA36:BA45,AZ36:AZ45,AF39,AH36:AH45,"&gt;0")</f>
        <v>0</v>
      </c>
      <c r="BC39" t="str">
        <f t="shared" si="89"/>
        <v>*</v>
      </c>
      <c r="BD39">
        <f>IF(AH39=0,0,BA39*MIN(BC36:BC45))</f>
        <v>17154.560922877263</v>
      </c>
      <c r="BE39">
        <v>0.16200000000000001</v>
      </c>
      <c r="BF39" t="s">
        <v>378</v>
      </c>
      <c r="BG39">
        <v>28.675915247372878</v>
      </c>
      <c r="BH39">
        <v>99361.073879999996</v>
      </c>
      <c r="BJ39" t="s">
        <v>355</v>
      </c>
      <c r="BK39" t="s">
        <v>340</v>
      </c>
      <c r="BL39">
        <f>ROUND(IF(CF28="*",BL28,BL28-MIN(CG25:CG34)*CF28),5)</f>
        <v>52200</v>
      </c>
      <c r="BM39">
        <f t="shared" ref="BM39:BN39" si="102">BM28</f>
        <v>4551</v>
      </c>
      <c r="BN39">
        <f t="shared" si="102"/>
        <v>780</v>
      </c>
      <c r="BO39" s="24">
        <v>0.9</v>
      </c>
      <c r="BP39" s="24">
        <v>0.1</v>
      </c>
      <c r="BQ39" s="24">
        <v>0.05</v>
      </c>
      <c r="BR39" s="24">
        <v>0</v>
      </c>
      <c r="BS39" s="24">
        <v>1</v>
      </c>
      <c r="BT39" s="24">
        <v>0</v>
      </c>
      <c r="BU39" s="24">
        <v>1</v>
      </c>
      <c r="BV39" s="24">
        <v>0</v>
      </c>
      <c r="BW39" s="24">
        <v>0</v>
      </c>
      <c r="BX39" s="24">
        <v>0</v>
      </c>
      <c r="BY39" t="s">
        <v>357</v>
      </c>
      <c r="BZ39" t="s">
        <v>362</v>
      </c>
      <c r="CA39" t="s">
        <v>369</v>
      </c>
      <c r="CB39" t="s">
        <v>368</v>
      </c>
      <c r="CC39" t="s">
        <v>370</v>
      </c>
      <c r="CD39" t="str">
        <f>IF(VLOOKUP(BY39,BJ36:BL45,3,0)&gt;0,BY39,IF(VLOOKUP(BZ39,BJ36:BL45,3,0)&gt;0,BZ39,IF(VLOOKUP(CA39,BJ36:BL45,3,0)&gt;0,CA39,IF(VLOOKUP(CB39,BJ36:BL45,3,0)&gt;0,CB39,CC39))))</f>
        <v>b4</v>
      </c>
      <c r="CE39">
        <f>BM39*BM39/(VLOOKUP(CD39,BJ36:BN45,5,0)*5+BM39)*VLOOKUP(BK39,裸人!$AG$4:$AM$10,7,0)</f>
        <v>10101.988050237776</v>
      </c>
      <c r="CF39">
        <f>SUMIFS(CE36:CE45,CD36:CD45,BJ39,BL36:BL45,"&gt;0")</f>
        <v>0</v>
      </c>
      <c r="CG39" t="str">
        <f t="shared" si="90"/>
        <v>*</v>
      </c>
      <c r="CH39">
        <f>IF(BL39=0,0,CE39*MIN(CG36:CG45))</f>
        <v>17198.626245785468</v>
      </c>
      <c r="CM39" t="s">
        <v>355</v>
      </c>
      <c r="CN39" t="s">
        <v>340</v>
      </c>
      <c r="CO39">
        <f>ROUND(IF(DI28="*",CO28,CO28-MIN(DJ25:DJ34)*DI28),5)</f>
        <v>52200</v>
      </c>
      <c r="CP39">
        <f t="shared" ref="CP39:CQ39" si="103">CP28</f>
        <v>4550</v>
      </c>
      <c r="CQ39">
        <f t="shared" si="103"/>
        <v>781</v>
      </c>
      <c r="CR39" s="24">
        <v>0.9</v>
      </c>
      <c r="CS39" s="24">
        <v>0.1</v>
      </c>
      <c r="CT39" s="24">
        <v>0.05</v>
      </c>
      <c r="CU39" s="24">
        <v>0</v>
      </c>
      <c r="CV39" s="24">
        <v>1</v>
      </c>
      <c r="CW39" s="24">
        <v>0</v>
      </c>
      <c r="CX39" s="24">
        <v>1</v>
      </c>
      <c r="CY39" s="24">
        <v>0</v>
      </c>
      <c r="CZ39" s="24">
        <v>0</v>
      </c>
      <c r="DA39" s="24">
        <v>0</v>
      </c>
      <c r="DB39" t="s">
        <v>357</v>
      </c>
      <c r="DC39" t="s">
        <v>362</v>
      </c>
      <c r="DD39" t="s">
        <v>369</v>
      </c>
      <c r="DE39" t="s">
        <v>368</v>
      </c>
      <c r="DF39" t="s">
        <v>370</v>
      </c>
      <c r="DG39" t="str">
        <f>IF(VLOOKUP(DB39,CM36:CO45,3,0)&gt;0,DB39,IF(VLOOKUP(DC39,CM36:CO45,3,0)&gt;0,DC39,IF(VLOOKUP(DD39,CM36:CO45,3,0)&gt;0,DD39,IF(VLOOKUP(DE39,CM36:CO45,3,0)&gt;0,DE39,DF39))))</f>
        <v>b4</v>
      </c>
      <c r="DH39">
        <f>CP39*CP39/(VLOOKUP(DG39,CM36:CQ45,5,0)*5+CP39)*VLOOKUP(CN39,裸人!$AG$4:$AM$10,7,0)</f>
        <v>10098.780487804877</v>
      </c>
      <c r="DI39">
        <f>SUMIFS(DH36:DH45,DG36:DG45,CM39,CO36:CO45,"&gt;0")</f>
        <v>0</v>
      </c>
      <c r="DJ39" t="str">
        <f t="shared" si="91"/>
        <v>*</v>
      </c>
      <c r="DK39">
        <f>IF(CO39=0,0,DH39*MIN(DJ36:DJ45))</f>
        <v>17224.680029211304</v>
      </c>
    </row>
    <row r="40" spans="1:115" x14ac:dyDescent="0.2">
      <c r="B40" t="s">
        <v>356</v>
      </c>
      <c r="C40" t="s">
        <v>340</v>
      </c>
      <c r="D40">
        <f>ROUND(IF(X29="*",D29,D29-MIN(Y25:Y34)*X29),5)</f>
        <v>45600</v>
      </c>
      <c r="E40">
        <f t="shared" ref="E40:F40" si="104">E29</f>
        <v>5000</v>
      </c>
      <c r="F40">
        <f t="shared" si="104"/>
        <v>730</v>
      </c>
      <c r="G40" s="24">
        <v>0.9</v>
      </c>
      <c r="H40" s="24">
        <v>0.1</v>
      </c>
      <c r="I40" s="24">
        <v>0.05</v>
      </c>
      <c r="J40" s="24">
        <v>0</v>
      </c>
      <c r="K40" s="24">
        <v>1</v>
      </c>
      <c r="L40" s="24">
        <v>0</v>
      </c>
      <c r="M40" s="24">
        <v>1</v>
      </c>
      <c r="N40" s="24">
        <v>0</v>
      </c>
      <c r="O40" s="24">
        <v>0</v>
      </c>
      <c r="P40" s="24">
        <v>0</v>
      </c>
      <c r="Q40" t="s">
        <v>362</v>
      </c>
      <c r="R40" t="s">
        <v>357</v>
      </c>
      <c r="S40" t="s">
        <v>370</v>
      </c>
      <c r="T40" t="s">
        <v>369</v>
      </c>
      <c r="U40" t="s">
        <v>368</v>
      </c>
      <c r="V40" t="str">
        <f>IF(VLOOKUP(Q40,B36:D45,3,0)&gt;0,Q40,IF(VLOOKUP(R40,B36:D45,3,0)&gt;0,R40,IF(VLOOKUP(S40,B36:D45,3,0)&gt;0,S40,IF(VLOOKUP(T40,B36:D45,3,0)&gt;0,T40,U40))))</f>
        <v>b5</v>
      </c>
      <c r="W40">
        <f>E40*E40/(VLOOKUP(V40,B36:F45,5,0)*5+E40)*VLOOKUP(C40,裸人!$AG$4:$AM$10,7,0)</f>
        <v>10204.081632653062</v>
      </c>
      <c r="X40">
        <f>SUMIFS(W36:W45,V36:V45,B40,D36:D45,"&gt;0")</f>
        <v>0</v>
      </c>
      <c r="Y40" t="str">
        <f t="shared" si="88"/>
        <v>*</v>
      </c>
      <c r="Z40">
        <f>IF(D40=0,0,W40*MIN(Y36:Y45))</f>
        <v>17331.127581024313</v>
      </c>
      <c r="AF40" t="s">
        <v>356</v>
      </c>
      <c r="AG40" t="s">
        <v>340</v>
      </c>
      <c r="AH40">
        <f>ROUND(IF(BB29="*",AH29,AH29-MIN(BC25:BC34)*BB29),5)</f>
        <v>45601</v>
      </c>
      <c r="AI40">
        <f t="shared" ref="AI40:AJ40" si="105">AI29</f>
        <v>5000</v>
      </c>
      <c r="AJ40">
        <f t="shared" si="105"/>
        <v>730</v>
      </c>
      <c r="AK40" s="24">
        <v>0.9</v>
      </c>
      <c r="AL40" s="24">
        <v>0.1</v>
      </c>
      <c r="AM40" s="24">
        <v>0.05</v>
      </c>
      <c r="AN40" s="24">
        <v>0</v>
      </c>
      <c r="AO40" s="24">
        <v>1</v>
      </c>
      <c r="AP40" s="24">
        <v>0</v>
      </c>
      <c r="AQ40" s="24">
        <v>1</v>
      </c>
      <c r="AR40" s="24">
        <v>0</v>
      </c>
      <c r="AS40" s="24">
        <v>0</v>
      </c>
      <c r="AT40" s="24">
        <v>0</v>
      </c>
      <c r="AU40" t="s">
        <v>362</v>
      </c>
      <c r="AV40" t="s">
        <v>357</v>
      </c>
      <c r="AW40" t="s">
        <v>370</v>
      </c>
      <c r="AX40" t="s">
        <v>369</v>
      </c>
      <c r="AY40" t="s">
        <v>368</v>
      </c>
      <c r="AZ40" t="str">
        <f>IF(VLOOKUP(AU40,AF36:AH45,3,0)&gt;0,AU40,IF(VLOOKUP(AV40,AF36:AH45,3,0)&gt;0,AV40,IF(VLOOKUP(AW40,AF36:AH45,3,0)&gt;0,AW40,IF(VLOOKUP(AX40,AF36:AH45,3,0)&gt;0,AX40,AY40))))</f>
        <v>b5</v>
      </c>
      <c r="BA40">
        <f>AI40*AI40/(VLOOKUP(AZ40,AF36:AJ45,5,0)*5+AI40)*VLOOKUP(AG40,裸人!$AG$4:$AM$10,7,0)</f>
        <v>10204.081632653062</v>
      </c>
      <c r="BB40">
        <f>SUMIFS(BA36:BA45,AZ36:AZ45,AF40,AH36:AH45,"&gt;0")</f>
        <v>0</v>
      </c>
      <c r="BC40" t="str">
        <f t="shared" si="89"/>
        <v>*</v>
      </c>
      <c r="BD40">
        <f>IF(AH40=0,0,BA40*MIN(BC36:BC45))</f>
        <v>17333.433501277028</v>
      </c>
      <c r="BG40">
        <f>BG38/BG39</f>
        <v>1.0792413573528368</v>
      </c>
      <c r="BH40">
        <f>BH38/BH39</f>
        <v>1.0801564294647095</v>
      </c>
      <c r="BJ40" t="s">
        <v>356</v>
      </c>
      <c r="BK40" t="s">
        <v>340</v>
      </c>
      <c r="BL40">
        <f>ROUND(IF(CF29="*",BL29,BL29-MIN(CG25:CG34)*CF29),5)</f>
        <v>45600</v>
      </c>
      <c r="BM40">
        <f t="shared" ref="BM40:BN40" si="106">BM29</f>
        <v>5001</v>
      </c>
      <c r="BN40">
        <f t="shared" si="106"/>
        <v>730</v>
      </c>
      <c r="BO40" s="24">
        <v>0.9</v>
      </c>
      <c r="BP40" s="24">
        <v>0.1</v>
      </c>
      <c r="BQ40" s="24">
        <v>0.05</v>
      </c>
      <c r="BR40" s="24">
        <v>0</v>
      </c>
      <c r="BS40" s="24">
        <v>1</v>
      </c>
      <c r="BT40" s="24">
        <v>0</v>
      </c>
      <c r="BU40" s="24">
        <v>1</v>
      </c>
      <c r="BV40" s="24">
        <v>0</v>
      </c>
      <c r="BW40" s="24">
        <v>0</v>
      </c>
      <c r="BX40" s="24">
        <v>0</v>
      </c>
      <c r="BY40" t="s">
        <v>362</v>
      </c>
      <c r="BZ40" t="s">
        <v>357</v>
      </c>
      <c r="CA40" t="s">
        <v>370</v>
      </c>
      <c r="CB40" t="s">
        <v>369</v>
      </c>
      <c r="CC40" t="s">
        <v>368</v>
      </c>
      <c r="CD40" t="str">
        <f>IF(VLOOKUP(BY40,BJ36:BL45,3,0)&gt;0,BY40,IF(VLOOKUP(BZ40,BJ36:BL45,3,0)&gt;0,BZ40,IF(VLOOKUP(CA40,BJ36:BL45,3,0)&gt;0,CA40,IF(VLOOKUP(CB40,BJ36:BL45,3,0)&gt;0,CB40,CC40))))</f>
        <v>b5</v>
      </c>
      <c r="CE40">
        <f>BM40*BM40/(VLOOKUP(CD40,BJ36:BN45,5,0)*5+BM40)*VLOOKUP(BK40,裸人!$AG$4:$AM$10,7,0)</f>
        <v>10207.122130394857</v>
      </c>
      <c r="CF40">
        <f>SUMIFS(CE36:CE45,CD36:CD45,BJ40,BL36:BL45,"&gt;0")</f>
        <v>0</v>
      </c>
      <c r="CG40" t="str">
        <f t="shared" si="90"/>
        <v>*</v>
      </c>
      <c r="CH40">
        <f>IF(BL40=0,0,CE40*MIN(CG36:CG45))</f>
        <v>17377.616929730451</v>
      </c>
      <c r="CM40" t="s">
        <v>356</v>
      </c>
      <c r="CN40" t="s">
        <v>340</v>
      </c>
      <c r="CO40">
        <f>ROUND(IF(DI29="*",CO29,CO29-MIN(DJ25:DJ34)*DI29),5)</f>
        <v>45600</v>
      </c>
      <c r="CP40">
        <f t="shared" ref="CP40:CQ40" si="107">CP29</f>
        <v>5000</v>
      </c>
      <c r="CQ40">
        <f t="shared" si="107"/>
        <v>731</v>
      </c>
      <c r="CR40" s="24">
        <v>0.9</v>
      </c>
      <c r="CS40" s="24">
        <v>0.1</v>
      </c>
      <c r="CT40" s="24">
        <v>0.05</v>
      </c>
      <c r="CU40" s="24">
        <v>0</v>
      </c>
      <c r="CV40" s="24">
        <v>1</v>
      </c>
      <c r="CW40" s="24">
        <v>0</v>
      </c>
      <c r="CX40" s="24">
        <v>1</v>
      </c>
      <c r="CY40" s="24">
        <v>0</v>
      </c>
      <c r="CZ40" s="24">
        <v>0</v>
      </c>
      <c r="DA40" s="24">
        <v>0</v>
      </c>
      <c r="DB40" t="s">
        <v>362</v>
      </c>
      <c r="DC40" t="s">
        <v>357</v>
      </c>
      <c r="DD40" t="s">
        <v>370</v>
      </c>
      <c r="DE40" t="s">
        <v>369</v>
      </c>
      <c r="DF40" t="s">
        <v>368</v>
      </c>
      <c r="DG40" t="str">
        <f>IF(VLOOKUP(DB40,CM36:CO45,3,0)&gt;0,DB40,IF(VLOOKUP(DC40,CM36:CO45,3,0)&gt;0,DC40,IF(VLOOKUP(DD40,CM36:CO45,3,0)&gt;0,DD40,IF(VLOOKUP(DE40,CM36:CO45,3,0)&gt;0,DE40,DF40))))</f>
        <v>b5</v>
      </c>
      <c r="DH40">
        <f>CP40*CP40/(VLOOKUP(DG40,CM36:CQ45,5,0)*5+CP40)*VLOOKUP(CN40,裸人!$AG$4:$AM$10,7,0)</f>
        <v>10204.081632653062</v>
      </c>
      <c r="DI40">
        <f>SUMIFS(DH36:DH45,DG36:DG45,CM40,CO36:CO45,"&gt;0")</f>
        <v>0</v>
      </c>
      <c r="DJ40" t="str">
        <f t="shared" si="91"/>
        <v>*</v>
      </c>
      <c r="DK40">
        <f>IF(CO40=0,0,DH40*MIN(DJ36:DJ45))</f>
        <v>17404.283747591944</v>
      </c>
    </row>
    <row r="41" spans="1:115" x14ac:dyDescent="0.2">
      <c r="B41" t="s">
        <v>357</v>
      </c>
      <c r="C41" t="s">
        <v>339</v>
      </c>
      <c r="D41">
        <f>ROUND(IF(X30="*",D30,D30-MIN(Y25:Y34)*X30),5)</f>
        <v>0</v>
      </c>
      <c r="E41">
        <f t="shared" ref="E41:F41" si="108">E30</f>
        <v>3650</v>
      </c>
      <c r="F41">
        <f t="shared" si="108"/>
        <v>1020</v>
      </c>
      <c r="G41" s="24">
        <v>0.9</v>
      </c>
      <c r="H41" s="24">
        <v>0.1</v>
      </c>
      <c r="I41" s="24">
        <v>0.05</v>
      </c>
      <c r="J41" s="24">
        <v>0</v>
      </c>
      <c r="K41" s="24">
        <v>1</v>
      </c>
      <c r="L41" s="24">
        <v>0</v>
      </c>
      <c r="M41" s="24">
        <v>1</v>
      </c>
      <c r="N41" s="24">
        <v>0</v>
      </c>
      <c r="O41" s="24">
        <v>0</v>
      </c>
      <c r="P41" s="24">
        <v>0</v>
      </c>
      <c r="Q41" t="s">
        <v>351</v>
      </c>
      <c r="R41" t="s">
        <v>353</v>
      </c>
      <c r="S41" t="s">
        <v>354</v>
      </c>
      <c r="T41" t="s">
        <v>355</v>
      </c>
      <c r="U41" t="s">
        <v>356</v>
      </c>
      <c r="V41" t="str">
        <f>IF(VLOOKUP(Q41,B36:D45,3,0)&gt;0,Q41,IF(VLOOKUP(R41,B36:D45,3,0)&gt;0,R41,IF(VLOOKUP(S41,B36:D45,3,0)&gt;0,S41,IF(VLOOKUP(T41,B36:D45,3,0)&gt;0,T41,U41))))</f>
        <v>a2</v>
      </c>
      <c r="W41">
        <f>E41*E41/(VLOOKUP(V41,B36:F45,5,0)*5+E41)*VLOOKUP(C41,裸人!$AG$4:$AM$10,7,0)</f>
        <v>2436.1142857142859</v>
      </c>
      <c r="X41">
        <f>SUMIFS(W36:W45,V36:V45,B41,D36:D45,"&gt;0")</f>
        <v>0</v>
      </c>
      <c r="Y41" t="str">
        <f t="shared" si="88"/>
        <v>*</v>
      </c>
      <c r="Z41">
        <f>IF(D41=0,0,W41*MIN(Y36:Y45))</f>
        <v>0</v>
      </c>
      <c r="AF41" t="s">
        <v>357</v>
      </c>
      <c r="AG41" t="s">
        <v>339</v>
      </c>
      <c r="AH41">
        <f>ROUND(IF(BB30="*",AH30,AH30-MIN(BC25:BC34)*BB30),5)</f>
        <v>0</v>
      </c>
      <c r="AI41">
        <f t="shared" ref="AI41:AJ41" si="109">AI30</f>
        <v>3650</v>
      </c>
      <c r="AJ41">
        <f t="shared" si="109"/>
        <v>1020</v>
      </c>
      <c r="AK41" s="24">
        <v>0.9</v>
      </c>
      <c r="AL41" s="24">
        <v>0.1</v>
      </c>
      <c r="AM41" s="24">
        <v>0.05</v>
      </c>
      <c r="AN41" s="24">
        <v>0</v>
      </c>
      <c r="AO41" s="24">
        <v>1</v>
      </c>
      <c r="AP41" s="24">
        <v>0</v>
      </c>
      <c r="AQ41" s="24">
        <v>1</v>
      </c>
      <c r="AR41" s="24">
        <v>0</v>
      </c>
      <c r="AS41" s="24">
        <v>0</v>
      </c>
      <c r="AT41" s="24">
        <v>0</v>
      </c>
      <c r="AU41" t="s">
        <v>351</v>
      </c>
      <c r="AV41" t="s">
        <v>353</v>
      </c>
      <c r="AW41" t="s">
        <v>354</v>
      </c>
      <c r="AX41" t="s">
        <v>355</v>
      </c>
      <c r="AY41" t="s">
        <v>356</v>
      </c>
      <c r="AZ41" t="str">
        <f>IF(VLOOKUP(AU41,AF36:AH45,3,0)&gt;0,AU41,IF(VLOOKUP(AV41,AF36:AH45,3,0)&gt;0,AV41,IF(VLOOKUP(AW41,AF36:AH45,3,0)&gt;0,AW41,IF(VLOOKUP(AX41,AF36:AH45,3,0)&gt;0,AX41,AY41))))</f>
        <v>a2</v>
      </c>
      <c r="BA41">
        <f>AI41*AI41/(VLOOKUP(AZ41,AF36:AJ45,5,0)*5+AI41)*VLOOKUP(AG41,裸人!$AG$4:$AM$10,7,0)</f>
        <v>2436.1142857142859</v>
      </c>
      <c r="BB41">
        <f>SUMIFS(BA36:BA45,AZ36:AZ45,AF41,AH36:AH45,"&gt;0")</f>
        <v>0</v>
      </c>
      <c r="BC41" t="str">
        <f t="shared" si="89"/>
        <v>*</v>
      </c>
      <c r="BD41">
        <f>IF(AH41=0,0,BA41*MIN(BC36:BC45))</f>
        <v>0</v>
      </c>
      <c r="BJ41" t="s">
        <v>357</v>
      </c>
      <c r="BK41" t="s">
        <v>339</v>
      </c>
      <c r="BL41">
        <f>ROUND(IF(CF30="*",BL30,BL30-MIN(CG25:CG34)*CF30),5)</f>
        <v>0</v>
      </c>
      <c r="BM41">
        <f t="shared" ref="BM41:BN41" si="110">BM30</f>
        <v>3650</v>
      </c>
      <c r="BN41">
        <f t="shared" si="110"/>
        <v>1020</v>
      </c>
      <c r="BO41" s="24">
        <v>0.9</v>
      </c>
      <c r="BP41" s="24">
        <v>0.1</v>
      </c>
      <c r="BQ41" s="24">
        <v>0.05</v>
      </c>
      <c r="BR41" s="24">
        <v>0</v>
      </c>
      <c r="BS41" s="24">
        <v>1</v>
      </c>
      <c r="BT41" s="24">
        <v>0</v>
      </c>
      <c r="BU41" s="24">
        <v>1</v>
      </c>
      <c r="BV41" s="24">
        <v>0</v>
      </c>
      <c r="BW41" s="24">
        <v>0</v>
      </c>
      <c r="BX41" s="24">
        <v>0</v>
      </c>
      <c r="BY41" t="s">
        <v>351</v>
      </c>
      <c r="BZ41" t="s">
        <v>353</v>
      </c>
      <c r="CA41" t="s">
        <v>354</v>
      </c>
      <c r="CB41" t="s">
        <v>355</v>
      </c>
      <c r="CC41" t="s">
        <v>356</v>
      </c>
      <c r="CD41" t="str">
        <f>IF(VLOOKUP(BY41,BJ36:BL45,3,0)&gt;0,BY41,IF(VLOOKUP(BZ41,BJ36:BL45,3,0)&gt;0,BZ41,IF(VLOOKUP(CA41,BJ36:BL45,3,0)&gt;0,CA41,IF(VLOOKUP(CB41,BJ36:BL45,3,0)&gt;0,CB41,CC41))))</f>
        <v>a2</v>
      </c>
      <c r="CE41">
        <f>BM41*BM41/(VLOOKUP(CD41,BJ36:BN45,5,0)*5+BM41)*VLOOKUP(BK41,裸人!$AG$4:$AM$10,7,0)</f>
        <v>2436.1142857142859</v>
      </c>
      <c r="CF41">
        <f>SUMIFS(CE36:CE45,CD36:CD45,BJ41,BL36:BL45,"&gt;0")</f>
        <v>0</v>
      </c>
      <c r="CG41" t="str">
        <f t="shared" si="90"/>
        <v>*</v>
      </c>
      <c r="CH41">
        <f>IF(BL41=0,0,CE41*MIN(CG36:CG45))</f>
        <v>0</v>
      </c>
      <c r="CM41" t="s">
        <v>357</v>
      </c>
      <c r="CN41" t="s">
        <v>339</v>
      </c>
      <c r="CO41">
        <f>ROUND(IF(DI30="*",CO30,CO30-MIN(DJ25:DJ34)*DI30),5)</f>
        <v>0</v>
      </c>
      <c r="CP41">
        <f t="shared" ref="CP41:CQ41" si="111">CP30</f>
        <v>3650</v>
      </c>
      <c r="CQ41">
        <f t="shared" si="111"/>
        <v>1020</v>
      </c>
      <c r="CR41" s="24">
        <v>0.9</v>
      </c>
      <c r="CS41" s="24">
        <v>0.1</v>
      </c>
      <c r="CT41" s="24">
        <v>0.05</v>
      </c>
      <c r="CU41" s="24">
        <v>0</v>
      </c>
      <c r="CV41" s="24">
        <v>1</v>
      </c>
      <c r="CW41" s="24">
        <v>0</v>
      </c>
      <c r="CX41" s="24">
        <v>1</v>
      </c>
      <c r="CY41" s="24">
        <v>0</v>
      </c>
      <c r="CZ41" s="24">
        <v>0</v>
      </c>
      <c r="DA41" s="24">
        <v>0</v>
      </c>
      <c r="DB41" t="s">
        <v>351</v>
      </c>
      <c r="DC41" t="s">
        <v>353</v>
      </c>
      <c r="DD41" t="s">
        <v>354</v>
      </c>
      <c r="DE41" t="s">
        <v>355</v>
      </c>
      <c r="DF41" t="s">
        <v>356</v>
      </c>
      <c r="DG41" t="str">
        <f>IF(VLOOKUP(DB41,CM36:CO45,3,0)&gt;0,DB41,IF(VLOOKUP(DC41,CM36:CO45,3,0)&gt;0,DC41,IF(VLOOKUP(DD41,CM36:CO45,3,0)&gt;0,DD41,IF(VLOOKUP(DE41,CM36:CO45,3,0)&gt;0,DE41,DF41))))</f>
        <v>a2</v>
      </c>
      <c r="DH41">
        <f>CP41*CP41/(VLOOKUP(DG41,CM36:CQ45,5,0)*5+CP41)*VLOOKUP(CN41,裸人!$AG$4:$AM$10,7,0)</f>
        <v>2434.72301541976</v>
      </c>
      <c r="DI41">
        <f>SUMIFS(DH36:DH45,DG36:DG45,CM41,CO36:CO45,"&gt;0")</f>
        <v>0</v>
      </c>
      <c r="DJ41" t="str">
        <f t="shared" si="91"/>
        <v>*</v>
      </c>
      <c r="DK41">
        <f>IF(CO41=0,0,DH41*MIN(DJ36:DJ45))</f>
        <v>0</v>
      </c>
    </row>
    <row r="42" spans="1:115" x14ac:dyDescent="0.2">
      <c r="B42" t="s">
        <v>358</v>
      </c>
      <c r="C42" t="s">
        <v>339</v>
      </c>
      <c r="D42">
        <f>ROUND(IF(X31="*",D31,D31-MIN(Y25:Y34)*X31),5)</f>
        <v>0</v>
      </c>
      <c r="E42">
        <f t="shared" ref="E42:F42" si="112">E31</f>
        <v>3650</v>
      </c>
      <c r="F42">
        <f t="shared" si="112"/>
        <v>1020</v>
      </c>
      <c r="G42" s="24">
        <v>0.9</v>
      </c>
      <c r="H42" s="24">
        <v>0.1</v>
      </c>
      <c r="I42" s="24">
        <v>0.05</v>
      </c>
      <c r="J42" s="24">
        <v>0</v>
      </c>
      <c r="K42" s="24">
        <v>1</v>
      </c>
      <c r="L42" s="24">
        <v>0</v>
      </c>
      <c r="M42" s="24">
        <v>1</v>
      </c>
      <c r="N42" s="24">
        <v>0</v>
      </c>
      <c r="O42" s="24">
        <v>0</v>
      </c>
      <c r="P42" s="24">
        <v>0</v>
      </c>
      <c r="Q42" t="s">
        <v>353</v>
      </c>
      <c r="R42" t="s">
        <v>351</v>
      </c>
      <c r="S42" t="s">
        <v>355</v>
      </c>
      <c r="T42" t="s">
        <v>356</v>
      </c>
      <c r="U42" t="s">
        <v>354</v>
      </c>
      <c r="V42" t="str">
        <f>IF(VLOOKUP(Q42,B36:D45,3,0)&gt;0,Q42,IF(VLOOKUP(R42,B36:D45,3,0)&gt;0,R42,IF(VLOOKUP(S42,B36:D45,3,0)&gt;0,S42,IF(VLOOKUP(T42,B36:D45,3,0)&gt;0,T42,U42))))</f>
        <v>a2</v>
      </c>
      <c r="W42">
        <f>E42*E42/(VLOOKUP(V42,B36:F45,5,0)*5+E42)*VLOOKUP(C42,裸人!$AG$4:$AM$10,7,0)</f>
        <v>2436.1142857142859</v>
      </c>
      <c r="X42">
        <f>SUMIFS(W36:W45,V36:V45,B42,D36:D45,"&gt;0")</f>
        <v>0</v>
      </c>
      <c r="Y42" t="str">
        <f t="shared" si="88"/>
        <v>*</v>
      </c>
      <c r="Z42">
        <f>IF(D42=0,0,W42*MIN(Y36:Y45))</f>
        <v>0</v>
      </c>
      <c r="AF42" t="s">
        <v>358</v>
      </c>
      <c r="AG42" t="s">
        <v>339</v>
      </c>
      <c r="AH42">
        <f>ROUND(IF(BB31="*",AH31,AH31-MIN(BC25:BC34)*BB31),5)</f>
        <v>0</v>
      </c>
      <c r="AI42">
        <f t="shared" ref="AI42:AJ42" si="113">AI31</f>
        <v>3650</v>
      </c>
      <c r="AJ42">
        <f t="shared" si="113"/>
        <v>1020</v>
      </c>
      <c r="AK42" s="24">
        <v>0.9</v>
      </c>
      <c r="AL42" s="24">
        <v>0.1</v>
      </c>
      <c r="AM42" s="24">
        <v>0.05</v>
      </c>
      <c r="AN42" s="24">
        <v>0</v>
      </c>
      <c r="AO42" s="24">
        <v>1</v>
      </c>
      <c r="AP42" s="24">
        <v>0</v>
      </c>
      <c r="AQ42" s="24">
        <v>1</v>
      </c>
      <c r="AR42" s="24">
        <v>0</v>
      </c>
      <c r="AS42" s="24">
        <v>0</v>
      </c>
      <c r="AT42" s="24">
        <v>0</v>
      </c>
      <c r="AU42" t="s">
        <v>353</v>
      </c>
      <c r="AV42" t="s">
        <v>351</v>
      </c>
      <c r="AW42" t="s">
        <v>355</v>
      </c>
      <c r="AX42" t="s">
        <v>356</v>
      </c>
      <c r="AY42" t="s">
        <v>354</v>
      </c>
      <c r="AZ42" t="str">
        <f>IF(VLOOKUP(AU42,AF36:AH45,3,0)&gt;0,AU42,IF(VLOOKUP(AV42,AF36:AH45,3,0)&gt;0,AV42,IF(VLOOKUP(AW42,AF36:AH45,3,0)&gt;0,AW42,IF(VLOOKUP(AX42,AF36:AH45,3,0)&gt;0,AX42,AY42))))</f>
        <v>a2</v>
      </c>
      <c r="BA42">
        <f>AI42*AI42/(VLOOKUP(AZ42,AF36:AJ45,5,0)*5+AI42)*VLOOKUP(AG42,裸人!$AG$4:$AM$10,7,0)</f>
        <v>2436.1142857142859</v>
      </c>
      <c r="BB42">
        <f>SUMIFS(BA36:BA45,AZ36:AZ45,AF42,AH36:AH45,"&gt;0")</f>
        <v>0</v>
      </c>
      <c r="BC42" t="str">
        <f t="shared" si="89"/>
        <v>*</v>
      </c>
      <c r="BD42">
        <f>IF(AH42=0,0,BA42*MIN(BC36:BC45))</f>
        <v>0</v>
      </c>
      <c r="BJ42" t="s">
        <v>358</v>
      </c>
      <c r="BK42" t="s">
        <v>339</v>
      </c>
      <c r="BL42">
        <f>ROUND(IF(CF31="*",BL31,BL31-MIN(CG25:CG34)*CF31),5)</f>
        <v>0</v>
      </c>
      <c r="BM42">
        <f t="shared" ref="BM42:BN42" si="114">BM31</f>
        <v>3650</v>
      </c>
      <c r="BN42">
        <f t="shared" si="114"/>
        <v>1020</v>
      </c>
      <c r="BO42" s="24">
        <v>0.9</v>
      </c>
      <c r="BP42" s="24">
        <v>0.1</v>
      </c>
      <c r="BQ42" s="24">
        <v>0.05</v>
      </c>
      <c r="BR42" s="24">
        <v>0</v>
      </c>
      <c r="BS42" s="24">
        <v>1</v>
      </c>
      <c r="BT42" s="24">
        <v>0</v>
      </c>
      <c r="BU42" s="24">
        <v>1</v>
      </c>
      <c r="BV42" s="24">
        <v>0</v>
      </c>
      <c r="BW42" s="24">
        <v>0</v>
      </c>
      <c r="BX42" s="24">
        <v>0</v>
      </c>
      <c r="BY42" t="s">
        <v>353</v>
      </c>
      <c r="BZ42" t="s">
        <v>351</v>
      </c>
      <c r="CA42" t="s">
        <v>355</v>
      </c>
      <c r="CB42" t="s">
        <v>356</v>
      </c>
      <c r="CC42" t="s">
        <v>354</v>
      </c>
      <c r="CD42" t="str">
        <f>IF(VLOOKUP(BY42,BJ36:BL45,3,0)&gt;0,BY42,IF(VLOOKUP(BZ42,BJ36:BL45,3,0)&gt;0,BZ42,IF(VLOOKUP(CA42,BJ36:BL45,3,0)&gt;0,CA42,IF(VLOOKUP(CB42,BJ36:BL45,3,0)&gt;0,CB42,CC42))))</f>
        <v>a2</v>
      </c>
      <c r="CE42">
        <f>BM42*BM42/(VLOOKUP(CD42,BJ36:BN45,5,0)*5+BM42)*VLOOKUP(BK42,裸人!$AG$4:$AM$10,7,0)</f>
        <v>2436.1142857142859</v>
      </c>
      <c r="CF42">
        <f>SUMIFS(CE36:CE45,CD36:CD45,BJ42,BL36:BL45,"&gt;0")</f>
        <v>0</v>
      </c>
      <c r="CG42" t="str">
        <f t="shared" si="90"/>
        <v>*</v>
      </c>
      <c r="CH42">
        <f>IF(BL42=0,0,CE42*MIN(CG36:CG45))</f>
        <v>0</v>
      </c>
      <c r="CM42" t="s">
        <v>358</v>
      </c>
      <c r="CN42" t="s">
        <v>339</v>
      </c>
      <c r="CO42">
        <f>ROUND(IF(DI31="*",CO31,CO31-MIN(DJ25:DJ34)*DI31),5)</f>
        <v>0</v>
      </c>
      <c r="CP42">
        <f t="shared" ref="CP42:CQ42" si="115">CP31</f>
        <v>3650</v>
      </c>
      <c r="CQ42">
        <f t="shared" si="115"/>
        <v>1020</v>
      </c>
      <c r="CR42" s="24">
        <v>0.9</v>
      </c>
      <c r="CS42" s="24">
        <v>0.1</v>
      </c>
      <c r="CT42" s="24">
        <v>0.05</v>
      </c>
      <c r="CU42" s="24">
        <v>0</v>
      </c>
      <c r="CV42" s="24">
        <v>1</v>
      </c>
      <c r="CW42" s="24">
        <v>0</v>
      </c>
      <c r="CX42" s="24">
        <v>1</v>
      </c>
      <c r="CY42" s="24">
        <v>0</v>
      </c>
      <c r="CZ42" s="24">
        <v>0</v>
      </c>
      <c r="DA42" s="24">
        <v>0</v>
      </c>
      <c r="DB42" t="s">
        <v>353</v>
      </c>
      <c r="DC42" t="s">
        <v>351</v>
      </c>
      <c r="DD42" t="s">
        <v>355</v>
      </c>
      <c r="DE42" t="s">
        <v>356</v>
      </c>
      <c r="DF42" t="s">
        <v>354</v>
      </c>
      <c r="DG42" t="str">
        <f>IF(VLOOKUP(DB42,CM36:CO45,3,0)&gt;0,DB42,IF(VLOOKUP(DC42,CM36:CO45,3,0)&gt;0,DC42,IF(VLOOKUP(DD42,CM36:CO45,3,0)&gt;0,DD42,IF(VLOOKUP(DE42,CM36:CO45,3,0)&gt;0,DE42,DF42))))</f>
        <v>a2</v>
      </c>
      <c r="DH42">
        <f>CP42*CP42/(VLOOKUP(DG42,CM36:CQ45,5,0)*5+CP42)*VLOOKUP(CN42,裸人!$AG$4:$AM$10,7,0)</f>
        <v>2434.72301541976</v>
      </c>
      <c r="DI42">
        <f>SUMIFS(DH36:DH45,DG36:DG45,CM42,CO36:CO45,"&gt;0")</f>
        <v>0</v>
      </c>
      <c r="DJ42" t="str">
        <f t="shared" si="91"/>
        <v>*</v>
      </c>
      <c r="DK42">
        <f>IF(CO42=0,0,DH42*MIN(DJ36:DJ45))</f>
        <v>0</v>
      </c>
    </row>
    <row r="43" spans="1:115" x14ac:dyDescent="0.2">
      <c r="B43" t="s">
        <v>359</v>
      </c>
      <c r="C43" t="s">
        <v>509</v>
      </c>
      <c r="D43">
        <f>ROUND(IF(X32="*",D32,D32-MIN(Y25:Y34)*X32),5)</f>
        <v>49800</v>
      </c>
      <c r="E43">
        <f t="shared" ref="E43:F43" si="116">E32</f>
        <v>4750</v>
      </c>
      <c r="F43">
        <f t="shared" si="116"/>
        <v>740</v>
      </c>
      <c r="G43" s="24">
        <v>0.9</v>
      </c>
      <c r="H43" s="24">
        <v>0.1</v>
      </c>
      <c r="I43" s="24">
        <v>0.05</v>
      </c>
      <c r="J43" s="24">
        <v>0</v>
      </c>
      <c r="K43" s="24">
        <v>1</v>
      </c>
      <c r="L43" s="24">
        <v>0</v>
      </c>
      <c r="M43" s="24">
        <v>1</v>
      </c>
      <c r="N43" s="24">
        <v>0</v>
      </c>
      <c r="O43" s="24">
        <v>0</v>
      </c>
      <c r="P43" s="24">
        <v>0</v>
      </c>
      <c r="Q43" t="s">
        <v>351</v>
      </c>
      <c r="R43" t="s">
        <v>353</v>
      </c>
      <c r="S43" t="s">
        <v>354</v>
      </c>
      <c r="T43" t="s">
        <v>355</v>
      </c>
      <c r="U43" t="s">
        <v>356</v>
      </c>
      <c r="V43" t="str">
        <f>IF(VLOOKUP(Q43,B36:D45,3,0)&gt;0,Q43,IF(VLOOKUP(R43,B36:D45,3,0)&gt;0,R43,IF(VLOOKUP(S43,B36:D45,3,0)&gt;0,S43,IF(VLOOKUP(T43,B36:D45,3,0)&gt;0,T43,U43))))</f>
        <v>a2</v>
      </c>
      <c r="W43">
        <f>E43*E43/(VLOOKUP(V43,B36:F45,5,0)*5+E43)*VLOOKUP(C43,裸人!$AG$4:$AM$10,7,0)</f>
        <v>9162.4365482233497</v>
      </c>
      <c r="X43">
        <f>SUMIFS(W36:W45,V36:V45,B43,D36:D45,"&gt;0")</f>
        <v>10680.473372781065</v>
      </c>
      <c r="Y43">
        <f t="shared" si="88"/>
        <v>4.662714681440443</v>
      </c>
      <c r="Z43">
        <f>IF(D43=0,0,W43*MIN(Y36:Y45))</f>
        <v>15561.944963489292</v>
      </c>
      <c r="AF43" t="s">
        <v>359</v>
      </c>
      <c r="AG43" t="s">
        <v>509</v>
      </c>
      <c r="AH43">
        <f>ROUND(IF(BB32="*",AH32,AH32-MIN(BC25:BC34)*BB32),5)</f>
        <v>49800</v>
      </c>
      <c r="AI43">
        <f t="shared" ref="AI43:AJ43" si="117">AI32</f>
        <v>4750</v>
      </c>
      <c r="AJ43">
        <f t="shared" si="117"/>
        <v>740</v>
      </c>
      <c r="AK43" s="24">
        <v>0.9</v>
      </c>
      <c r="AL43" s="24">
        <v>0.1</v>
      </c>
      <c r="AM43" s="24">
        <v>0.05</v>
      </c>
      <c r="AN43" s="24">
        <v>0</v>
      </c>
      <c r="AO43" s="24">
        <v>1</v>
      </c>
      <c r="AP43" s="24">
        <v>0</v>
      </c>
      <c r="AQ43" s="24">
        <v>1</v>
      </c>
      <c r="AR43" s="24">
        <v>0</v>
      </c>
      <c r="AS43" s="24">
        <v>0</v>
      </c>
      <c r="AT43" s="24">
        <v>0</v>
      </c>
      <c r="AU43" t="s">
        <v>351</v>
      </c>
      <c r="AV43" t="s">
        <v>353</v>
      </c>
      <c r="AW43" t="s">
        <v>354</v>
      </c>
      <c r="AX43" t="s">
        <v>355</v>
      </c>
      <c r="AY43" t="s">
        <v>356</v>
      </c>
      <c r="AZ43" t="str">
        <f>IF(VLOOKUP(AU43,AF36:AH45,3,0)&gt;0,AU43,IF(VLOOKUP(AV43,AF36:AH45,3,0)&gt;0,AV43,IF(VLOOKUP(AW43,AF36:AH45,3,0)&gt;0,AW43,IF(VLOOKUP(AX43,AF36:AH45,3,0)&gt;0,AX43,AY43))))</f>
        <v>a2</v>
      </c>
      <c r="BA43">
        <f>AI43*AI43/(VLOOKUP(AZ43,AF36:AJ45,5,0)*5+AI43)*VLOOKUP(AG43,裸人!$AG$4:$AM$10,7,0)</f>
        <v>9162.4365482233497</v>
      </c>
      <c r="BB43">
        <f>SUMIFS(BA36:BA45,AZ36:AZ45,AF43,AH36:AH45,"&gt;0")</f>
        <v>10680.473372781065</v>
      </c>
      <c r="BC43">
        <f t="shared" si="89"/>
        <v>4.662714681440443</v>
      </c>
      <c r="BD43">
        <f>IF(AH43=0,0,BA43*MIN(BC36:BC45))</f>
        <v>15564.015492593366</v>
      </c>
      <c r="BJ43" t="s">
        <v>359</v>
      </c>
      <c r="BK43" t="s">
        <v>509</v>
      </c>
      <c r="BL43">
        <f>ROUND(IF(CF32="*",BL32,BL32-MIN(CG25:CG34)*CF32),5)</f>
        <v>49800</v>
      </c>
      <c r="BM43">
        <f t="shared" ref="BM43:BN43" si="118">BM32</f>
        <v>4750</v>
      </c>
      <c r="BN43">
        <f t="shared" si="118"/>
        <v>740</v>
      </c>
      <c r="BO43" s="24">
        <v>0.9</v>
      </c>
      <c r="BP43" s="24">
        <v>0.1</v>
      </c>
      <c r="BQ43" s="24">
        <v>0.05</v>
      </c>
      <c r="BR43" s="24">
        <v>0</v>
      </c>
      <c r="BS43" s="24">
        <v>1</v>
      </c>
      <c r="BT43" s="24">
        <v>0</v>
      </c>
      <c r="BU43" s="24">
        <v>1</v>
      </c>
      <c r="BV43" s="24">
        <v>0</v>
      </c>
      <c r="BW43" s="24">
        <v>0</v>
      </c>
      <c r="BX43" s="24">
        <v>0</v>
      </c>
      <c r="BY43" t="s">
        <v>351</v>
      </c>
      <c r="BZ43" t="s">
        <v>353</v>
      </c>
      <c r="CA43" t="s">
        <v>354</v>
      </c>
      <c r="CB43" t="s">
        <v>355</v>
      </c>
      <c r="CC43" t="s">
        <v>356</v>
      </c>
      <c r="CD43" t="str">
        <f>IF(VLOOKUP(BY43,BJ36:BL45,3,0)&gt;0,BY43,IF(VLOOKUP(BZ43,BJ36:BL45,3,0)&gt;0,BZ43,IF(VLOOKUP(CA43,BJ36:BL45,3,0)&gt;0,CA43,IF(VLOOKUP(CB43,BJ36:BL45,3,0)&gt;0,CB43,CC43))))</f>
        <v>a2</v>
      </c>
      <c r="CE43">
        <f>BM43*BM43/(VLOOKUP(CD43,BJ36:BN45,5,0)*5+BM43)*VLOOKUP(BK43,裸人!$AG$4:$AM$10,7,0)</f>
        <v>9162.4365482233497</v>
      </c>
      <c r="CF43">
        <f>SUMIFS(CE36:CE45,CD36:CD45,BJ43,BL36:BL45,"&gt;0")</f>
        <v>10683.706543604307</v>
      </c>
      <c r="CG43">
        <f t="shared" si="90"/>
        <v>4.6613036212429728</v>
      </c>
      <c r="CH43">
        <f>IF(BL43=0,0,CE43*MIN(CG36:CG45))</f>
        <v>15599.040595767587</v>
      </c>
      <c r="CM43" t="s">
        <v>359</v>
      </c>
      <c r="CN43" t="s">
        <v>509</v>
      </c>
      <c r="CO43">
        <f>ROUND(IF(DI32="*",CO32,CO32-MIN(DJ25:DJ34)*DI32),5)</f>
        <v>49800</v>
      </c>
      <c r="CP43">
        <f t="shared" ref="CP43:CQ43" si="119">CP32</f>
        <v>4750</v>
      </c>
      <c r="CQ43">
        <f t="shared" si="119"/>
        <v>740</v>
      </c>
      <c r="CR43" s="24">
        <v>0.9</v>
      </c>
      <c r="CS43" s="24">
        <v>0.1</v>
      </c>
      <c r="CT43" s="24">
        <v>0.05</v>
      </c>
      <c r="CU43" s="24">
        <v>0</v>
      </c>
      <c r="CV43" s="24">
        <v>1</v>
      </c>
      <c r="CW43" s="24">
        <v>0</v>
      </c>
      <c r="CX43" s="24">
        <v>1</v>
      </c>
      <c r="CY43" s="24">
        <v>0</v>
      </c>
      <c r="CZ43" s="24">
        <v>0</v>
      </c>
      <c r="DA43" s="24">
        <v>0</v>
      </c>
      <c r="DB43" t="s">
        <v>351</v>
      </c>
      <c r="DC43" t="s">
        <v>353</v>
      </c>
      <c r="DD43" t="s">
        <v>354</v>
      </c>
      <c r="DE43" t="s">
        <v>355</v>
      </c>
      <c r="DF43" t="s">
        <v>356</v>
      </c>
      <c r="DG43" t="str">
        <f>IF(VLOOKUP(DB43,CM36:CO45,3,0)&gt;0,DB43,IF(VLOOKUP(DC43,CM36:CO45,3,0)&gt;0,DC43,IF(VLOOKUP(DD43,CM36:CO45,3,0)&gt;0,DD43,IF(VLOOKUP(DE43,CM36:CO45,3,0)&gt;0,DE43,DF43))))</f>
        <v>a2</v>
      </c>
      <c r="DH43">
        <f>CP43*CP43/(VLOOKUP(DG43,CM36:CQ45,5,0)*5+CP43)*VLOOKUP(CN43,裸人!$AG$4:$AM$10,7,0)</f>
        <v>9157.787924911212</v>
      </c>
      <c r="DI43">
        <f>SUMIFS(DH36:DH45,DG36:DG45,CM43,CO36:CO45,"&gt;0")</f>
        <v>10680.473372781065</v>
      </c>
      <c r="DJ43">
        <f t="shared" si="91"/>
        <v>4.662714681440443</v>
      </c>
      <c r="DK43">
        <f>IF(CO43=0,0,DH43*MIN(DJ36:DJ45))</f>
        <v>15619.704475451745</v>
      </c>
    </row>
    <row r="44" spans="1:115" x14ac:dyDescent="0.2">
      <c r="B44" t="s">
        <v>360</v>
      </c>
      <c r="C44" t="s">
        <v>340</v>
      </c>
      <c r="D44">
        <f>ROUND(IF(X33="*",D33,D33-MIN(Y25:Y34)*X33),5)</f>
        <v>45600</v>
      </c>
      <c r="E44">
        <f t="shared" ref="E44:F44" si="120">E33</f>
        <v>5000</v>
      </c>
      <c r="F44">
        <f t="shared" si="120"/>
        <v>730</v>
      </c>
      <c r="G44" s="24">
        <v>0.9</v>
      </c>
      <c r="H44" s="24">
        <v>0.1</v>
      </c>
      <c r="I44" s="24">
        <v>0.05</v>
      </c>
      <c r="J44" s="24">
        <v>0</v>
      </c>
      <c r="K44" s="24">
        <v>1</v>
      </c>
      <c r="L44" s="24">
        <v>0</v>
      </c>
      <c r="M44" s="24">
        <v>1</v>
      </c>
      <c r="N44" s="24">
        <v>0</v>
      </c>
      <c r="O44" s="24">
        <v>0</v>
      </c>
      <c r="P44" s="24">
        <v>0</v>
      </c>
      <c r="Q44" t="s">
        <v>351</v>
      </c>
      <c r="R44" t="s">
        <v>353</v>
      </c>
      <c r="S44" t="s">
        <v>355</v>
      </c>
      <c r="T44" t="s">
        <v>373</v>
      </c>
      <c r="U44" t="s">
        <v>356</v>
      </c>
      <c r="V44" t="str">
        <f>IF(VLOOKUP(Q44,B36:D45,3,0)&gt;0,Q44,IF(VLOOKUP(R44,B36:D45,3,0)&gt;0,R44,IF(VLOOKUP(S44,B36:D45,3,0)&gt;0,S44,IF(VLOOKUP(T44,B36:D45,3,0)&gt;0,T44,U44))))</f>
        <v>a2</v>
      </c>
      <c r="W44">
        <f>E44*E44/(VLOOKUP(V44,B36:F45,5,0)*5+E44)*VLOOKUP(C44,裸人!$AG$4:$AM$10,7,0)</f>
        <v>9900.9900990099013</v>
      </c>
      <c r="X44">
        <f>SUMIFS(W36:W45,V36:V45,B44,D36:D45,"&gt;0")</f>
        <v>13018.780487804877</v>
      </c>
      <c r="Y44">
        <f t="shared" si="88"/>
        <v>3.5026322198699815</v>
      </c>
      <c r="Z44">
        <f>IF(D44=0,0,W44*MIN(Y36:Y45))</f>
        <v>16816.341613271117</v>
      </c>
      <c r="AF44" t="s">
        <v>360</v>
      </c>
      <c r="AG44" t="s">
        <v>340</v>
      </c>
      <c r="AH44">
        <f>ROUND(IF(BB33="*",AH33,AH33-MIN(BC25:BC34)*BB33),5)</f>
        <v>45600</v>
      </c>
      <c r="AI44">
        <f t="shared" ref="AI44:AJ44" si="121">AI33</f>
        <v>5000</v>
      </c>
      <c r="AJ44">
        <f t="shared" si="121"/>
        <v>730</v>
      </c>
      <c r="AK44" s="24">
        <v>0.9</v>
      </c>
      <c r="AL44" s="24">
        <v>0.1</v>
      </c>
      <c r="AM44" s="24">
        <v>0.05</v>
      </c>
      <c r="AN44" s="24">
        <v>0</v>
      </c>
      <c r="AO44" s="24">
        <v>1</v>
      </c>
      <c r="AP44" s="24">
        <v>0</v>
      </c>
      <c r="AQ44" s="24">
        <v>1</v>
      </c>
      <c r="AR44" s="24">
        <v>0</v>
      </c>
      <c r="AS44" s="24">
        <v>0</v>
      </c>
      <c r="AT44" s="24">
        <v>0</v>
      </c>
      <c r="AU44" t="s">
        <v>351</v>
      </c>
      <c r="AV44" t="s">
        <v>353</v>
      </c>
      <c r="AW44" t="s">
        <v>355</v>
      </c>
      <c r="AX44" t="s">
        <v>373</v>
      </c>
      <c r="AY44" t="s">
        <v>356</v>
      </c>
      <c r="AZ44" t="str">
        <f>IF(VLOOKUP(AU44,AF36:AH45,3,0)&gt;0,AU44,IF(VLOOKUP(AV44,AF36:AH45,3,0)&gt;0,AV44,IF(VLOOKUP(AW44,AF36:AH45,3,0)&gt;0,AW44,IF(VLOOKUP(AX44,AF36:AH45,3,0)&gt;0,AX44,AY44))))</f>
        <v>a2</v>
      </c>
      <c r="BA44">
        <f>AI44*AI44/(VLOOKUP(AZ44,AF36:AJ45,5,0)*5+AI44)*VLOOKUP(AG44,裸人!$AG$4:$AM$10,7,0)</f>
        <v>9900.9900990099013</v>
      </c>
      <c r="BB44">
        <f>SUMIFS(BA36:BA45,AZ36:AZ45,AF44,AH36:AH45,"&gt;0")</f>
        <v>13018.780487804877</v>
      </c>
      <c r="BC44">
        <f t="shared" si="89"/>
        <v>3.5026322198699815</v>
      </c>
      <c r="BD44">
        <f>IF(AH44=0,0,BA44*MIN(BC36:BC45))</f>
        <v>16818.579040843055</v>
      </c>
      <c r="BJ44" t="s">
        <v>360</v>
      </c>
      <c r="BK44" t="s">
        <v>340</v>
      </c>
      <c r="BL44">
        <f>ROUND(IF(CF33="*",BL33,BL33-MIN(CG25:CG34)*CF33),5)</f>
        <v>45600</v>
      </c>
      <c r="BM44">
        <f t="shared" ref="BM44:BN44" si="122">BM33</f>
        <v>5000</v>
      </c>
      <c r="BN44">
        <f t="shared" si="122"/>
        <v>730</v>
      </c>
      <c r="BO44" s="24">
        <v>0.9</v>
      </c>
      <c r="BP44" s="24">
        <v>0.1</v>
      </c>
      <c r="BQ44" s="24">
        <v>0.05</v>
      </c>
      <c r="BR44" s="24">
        <v>0</v>
      </c>
      <c r="BS44" s="24">
        <v>1</v>
      </c>
      <c r="BT44" s="24">
        <v>0</v>
      </c>
      <c r="BU44" s="24">
        <v>1</v>
      </c>
      <c r="BV44" s="24">
        <v>0</v>
      </c>
      <c r="BW44" s="24">
        <v>0</v>
      </c>
      <c r="BX44" s="24">
        <v>0</v>
      </c>
      <c r="BY44" t="s">
        <v>351</v>
      </c>
      <c r="BZ44" t="s">
        <v>353</v>
      </c>
      <c r="CA44" t="s">
        <v>355</v>
      </c>
      <c r="CB44" t="s">
        <v>373</v>
      </c>
      <c r="CC44" t="s">
        <v>356</v>
      </c>
      <c r="CD44" t="str">
        <f>IF(VLOOKUP(BY44,BJ36:BL45,3,0)&gt;0,BY44,IF(VLOOKUP(BZ44,BJ36:BL45,3,0)&gt;0,BZ44,IF(VLOOKUP(CA44,BJ36:BL45,3,0)&gt;0,CA44,IF(VLOOKUP(CB44,BJ36:BL45,3,0)&gt;0,CB44,CC44))))</f>
        <v>a2</v>
      </c>
      <c r="CE44">
        <f>BM44*BM44/(VLOOKUP(CD44,BJ36:BN45,5,0)*5+BM44)*VLOOKUP(BK44,裸人!$AG$4:$AM$10,7,0)</f>
        <v>9900.9900990099013</v>
      </c>
      <c r="CF44">
        <f>SUMIFS(CE36:CE45,CD36:CD45,BJ44,BL36:BL45,"&gt;0")</f>
        <v>13023.188105024792</v>
      </c>
      <c r="CG44">
        <f t="shared" si="90"/>
        <v>3.5014467757250589</v>
      </c>
      <c r="CH44">
        <f>IF(BL44=0,0,CE44*MIN(CG36:CG45))</f>
        <v>16856.427401147608</v>
      </c>
      <c r="CM44" t="s">
        <v>360</v>
      </c>
      <c r="CN44" t="s">
        <v>340</v>
      </c>
      <c r="CO44">
        <f>ROUND(IF(DI33="*",CO33,CO33-MIN(DJ25:DJ34)*DI33),5)</f>
        <v>45600</v>
      </c>
      <c r="CP44">
        <f t="shared" ref="CP44:CQ44" si="123">CP33</f>
        <v>5000</v>
      </c>
      <c r="CQ44">
        <f t="shared" si="123"/>
        <v>730</v>
      </c>
      <c r="CR44" s="24">
        <v>0.9</v>
      </c>
      <c r="CS44" s="24">
        <v>0.1</v>
      </c>
      <c r="CT44" s="24">
        <v>0.05</v>
      </c>
      <c r="CU44" s="24">
        <v>0</v>
      </c>
      <c r="CV44" s="24">
        <v>1</v>
      </c>
      <c r="CW44" s="24">
        <v>0</v>
      </c>
      <c r="CX44" s="24">
        <v>1</v>
      </c>
      <c r="CY44" s="24">
        <v>0</v>
      </c>
      <c r="CZ44" s="24">
        <v>0</v>
      </c>
      <c r="DA44" s="24">
        <v>0</v>
      </c>
      <c r="DB44" t="s">
        <v>351</v>
      </c>
      <c r="DC44" t="s">
        <v>353</v>
      </c>
      <c r="DD44" t="s">
        <v>355</v>
      </c>
      <c r="DE44" t="s">
        <v>373</v>
      </c>
      <c r="DF44" t="s">
        <v>356</v>
      </c>
      <c r="DG44" t="str">
        <f>IF(VLOOKUP(DB44,CM36:CO45,3,0)&gt;0,DB44,IF(VLOOKUP(DC44,CM36:CO45,3,0)&gt;0,DC44,IF(VLOOKUP(DD44,CM36:CO45,3,0)&gt;0,DD44,IF(VLOOKUP(DE44,CM36:CO45,3,0)&gt;0,DE44,DF44))))</f>
        <v>a2</v>
      </c>
      <c r="DH44">
        <f>CP44*CP44/(VLOOKUP(DG44,CM36:CQ45,5,0)*5+CP44)*VLOOKUP(CN44,裸人!$AG$4:$AM$10,7,0)</f>
        <v>9896.0910440376047</v>
      </c>
      <c r="DI44">
        <f>SUMIFS(DH36:DH45,DG36:DG45,CM44,CO36:CO45,"&gt;0")</f>
        <v>13018.780487804877</v>
      </c>
      <c r="DJ44">
        <f t="shared" si="91"/>
        <v>3.5026322198699815</v>
      </c>
      <c r="DK44">
        <f>IF(CO44=0,0,DH44*MIN(DJ36:DJ45))</f>
        <v>16878.96889919852</v>
      </c>
    </row>
    <row r="45" spans="1:115" x14ac:dyDescent="0.2">
      <c r="B45" t="s">
        <v>361</v>
      </c>
      <c r="C45" t="s">
        <v>91</v>
      </c>
      <c r="D45">
        <f>ROUND(IF(X34="*",D34,D34-MIN(Y25:Y34)*X34),5)</f>
        <v>92160</v>
      </c>
      <c r="E45">
        <f t="shared" ref="E45:F45" si="124">E34</f>
        <v>3950</v>
      </c>
      <c r="F45">
        <f t="shared" si="124"/>
        <v>960</v>
      </c>
      <c r="G45" s="24">
        <v>0.9</v>
      </c>
      <c r="H45" s="24">
        <v>0.1</v>
      </c>
      <c r="I45" s="24">
        <v>0.05</v>
      </c>
      <c r="J45" s="24">
        <v>0</v>
      </c>
      <c r="K45" s="24">
        <v>1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t="s">
        <v>353</v>
      </c>
      <c r="R45" t="s">
        <v>351</v>
      </c>
      <c r="S45" t="s">
        <v>356</v>
      </c>
      <c r="T45" t="s">
        <v>355</v>
      </c>
      <c r="U45" t="s">
        <v>354</v>
      </c>
      <c r="V45" t="str">
        <f>IF(VLOOKUP(Q45,B36:D45,3,0)&gt;0,Q45,IF(VLOOKUP(R45,B36:D45,3,0)&gt;0,R45,IF(VLOOKUP(S45,B36:D45,3,0)&gt;0,S45,IF(VLOOKUP(T45,B36:D45,3,0)&gt;0,T45,U45))))</f>
        <v>a2</v>
      </c>
      <c r="W45">
        <f>E45*E45/(VLOOKUP(V45,B36:F45,5,0)*5+E45)*VLOOKUP(C45,裸人!$AG$4:$AM$10,7,0)</f>
        <v>4310.0828729281766</v>
      </c>
      <c r="X45">
        <f>SUMIFS(W36:W45,V36:V45,B45,D36:D45,"&gt;0")</f>
        <v>10204.081632653062</v>
      </c>
      <c r="Y45">
        <f t="shared" si="88"/>
        <v>9.0316799999999997</v>
      </c>
      <c r="Z45">
        <f>IF(D45=0,0,W45*MIN(Y36:Y45))</f>
        <v>7320.4624232395909</v>
      </c>
      <c r="AF45" t="s">
        <v>361</v>
      </c>
      <c r="AG45" t="s">
        <v>91</v>
      </c>
      <c r="AH45">
        <f>ROUND(IF(BB34="*",AH34,AH34-MIN(BC25:BC34)*BB34),5)</f>
        <v>92160</v>
      </c>
      <c r="AI45">
        <f t="shared" ref="AI45:AJ45" si="125">AI34</f>
        <v>3950</v>
      </c>
      <c r="AJ45">
        <f t="shared" si="125"/>
        <v>960</v>
      </c>
      <c r="AK45" s="24">
        <v>0.9</v>
      </c>
      <c r="AL45" s="24">
        <v>0.1</v>
      </c>
      <c r="AM45" s="24">
        <v>0.05</v>
      </c>
      <c r="AN45" s="24">
        <v>0</v>
      </c>
      <c r="AO45" s="24">
        <v>1</v>
      </c>
      <c r="AP45" s="24">
        <v>0</v>
      </c>
      <c r="AQ45" s="24">
        <v>1</v>
      </c>
      <c r="AR45" s="24">
        <v>0</v>
      </c>
      <c r="AS45" s="24">
        <v>0</v>
      </c>
      <c r="AT45" s="24">
        <v>0</v>
      </c>
      <c r="AU45" t="s">
        <v>353</v>
      </c>
      <c r="AV45" t="s">
        <v>351</v>
      </c>
      <c r="AW45" t="s">
        <v>356</v>
      </c>
      <c r="AX45" t="s">
        <v>355</v>
      </c>
      <c r="AY45" t="s">
        <v>354</v>
      </c>
      <c r="AZ45" t="str">
        <f>IF(VLOOKUP(AU45,AF36:AH45,3,0)&gt;0,AU45,IF(VLOOKUP(AV45,AF36:AH45,3,0)&gt;0,AV45,IF(VLOOKUP(AW45,AF36:AH45,3,0)&gt;0,AW45,IF(VLOOKUP(AX45,AF36:AH45,3,0)&gt;0,AX45,AY45))))</f>
        <v>a2</v>
      </c>
      <c r="BA45">
        <f>AI45*AI45/(VLOOKUP(AZ45,AF36:AJ45,5,0)*5+AI45)*VLOOKUP(AG45,裸人!$AG$4:$AM$10,7,0)</f>
        <v>4310.0828729281766</v>
      </c>
      <c r="BB45">
        <f>SUMIFS(BA36:BA45,AZ36:AZ45,AF45,AH36:AH45,"&gt;0")</f>
        <v>10204.081632653062</v>
      </c>
      <c r="BC45">
        <f t="shared" si="89"/>
        <v>9.0316799999999997</v>
      </c>
      <c r="BD45">
        <f>IF(AH45=0,0,BA45*MIN(BC36:BC45))</f>
        <v>7321.4364165635716</v>
      </c>
      <c r="BJ45" t="s">
        <v>361</v>
      </c>
      <c r="BK45" t="s">
        <v>91</v>
      </c>
      <c r="BL45">
        <f>ROUND(IF(CF34="*",BL34,BL34-MIN(CG25:CG34)*CF34),5)</f>
        <v>92160</v>
      </c>
      <c r="BM45">
        <f t="shared" ref="BM45:BN45" si="126">BM34</f>
        <v>3950</v>
      </c>
      <c r="BN45">
        <f t="shared" si="126"/>
        <v>960</v>
      </c>
      <c r="BO45" s="24">
        <v>0.9</v>
      </c>
      <c r="BP45" s="24">
        <v>0.1</v>
      </c>
      <c r="BQ45" s="24">
        <v>0.05</v>
      </c>
      <c r="BR45" s="24">
        <v>0</v>
      </c>
      <c r="BS45" s="24">
        <v>1</v>
      </c>
      <c r="BT45" s="24">
        <v>0</v>
      </c>
      <c r="BU45" s="24">
        <v>1</v>
      </c>
      <c r="BV45" s="24">
        <v>0</v>
      </c>
      <c r="BW45" s="24">
        <v>0</v>
      </c>
      <c r="BX45" s="24">
        <v>0</v>
      </c>
      <c r="BY45" t="s">
        <v>353</v>
      </c>
      <c r="BZ45" t="s">
        <v>351</v>
      </c>
      <c r="CA45" t="s">
        <v>356</v>
      </c>
      <c r="CB45" t="s">
        <v>355</v>
      </c>
      <c r="CC45" t="s">
        <v>354</v>
      </c>
      <c r="CD45" t="str">
        <f>IF(VLOOKUP(BY45,BJ36:BL45,3,0)&gt;0,BY45,IF(VLOOKUP(BZ45,BJ36:BL45,3,0)&gt;0,BZ45,IF(VLOOKUP(CA45,BJ36:BL45,3,0)&gt;0,CA45,IF(VLOOKUP(CB45,BJ36:BL45,3,0)&gt;0,CB45,CC45))))</f>
        <v>a2</v>
      </c>
      <c r="CE45">
        <f>BM45*BM45/(VLOOKUP(CD45,BJ36:BN45,5,0)*5+BM45)*VLOOKUP(BK45,裸人!$AG$4:$AM$10,7,0)</f>
        <v>4310.0828729281766</v>
      </c>
      <c r="CF45">
        <f>SUMIFS(CE36:CE45,CD36:CD45,BJ45,BL36:BL45,"&gt;0")</f>
        <v>10207.122130394857</v>
      </c>
      <c r="CG45">
        <f t="shared" si="90"/>
        <v>9.0289896429832215</v>
      </c>
      <c r="CH45">
        <f>IF(BL45=0,0,CE45*MIN(CG36:CG45))</f>
        <v>7337.9125030847954</v>
      </c>
      <c r="CM45" t="s">
        <v>361</v>
      </c>
      <c r="CN45" t="s">
        <v>91</v>
      </c>
      <c r="CO45">
        <f>ROUND(IF(DI34="*",CO34,CO34-MIN(DJ25:DJ34)*DI34),5)</f>
        <v>92160</v>
      </c>
      <c r="CP45">
        <f t="shared" ref="CP45:CQ45" si="127">CP34</f>
        <v>3950</v>
      </c>
      <c r="CQ45">
        <f t="shared" si="127"/>
        <v>960</v>
      </c>
      <c r="CR45" s="24">
        <v>0.9</v>
      </c>
      <c r="CS45" s="24">
        <v>0.1</v>
      </c>
      <c r="CT45" s="24">
        <v>0.05</v>
      </c>
      <c r="CU45" s="24">
        <v>0</v>
      </c>
      <c r="CV45" s="24">
        <v>1</v>
      </c>
      <c r="CW45" s="24">
        <v>0</v>
      </c>
      <c r="CX45" s="24">
        <v>1</v>
      </c>
      <c r="CY45" s="24">
        <v>0</v>
      </c>
      <c r="CZ45" s="24">
        <v>0</v>
      </c>
      <c r="DA45" s="24">
        <v>0</v>
      </c>
      <c r="DB45" t="s">
        <v>353</v>
      </c>
      <c r="DC45" t="s">
        <v>351</v>
      </c>
      <c r="DD45" t="s">
        <v>356</v>
      </c>
      <c r="DE45" t="s">
        <v>355</v>
      </c>
      <c r="DF45" t="s">
        <v>354</v>
      </c>
      <c r="DG45" t="str">
        <f>IF(VLOOKUP(DB45,CM36:CO45,3,0)&gt;0,DB45,IF(VLOOKUP(DC45,CM36:CO45,3,0)&gt;0,DC45,IF(VLOOKUP(DD45,CM36:CO45,3,0)&gt;0,DD45,IF(VLOOKUP(DE45,CM36:CO45,3,0)&gt;0,DE45,DF45))))</f>
        <v>a2</v>
      </c>
      <c r="DH45">
        <f>CP45*CP45/(VLOOKUP(DG45,CM36:CQ45,5,0)*5+CP45)*VLOOKUP(CN45,裸人!$AG$4:$AM$10,7,0)</f>
        <v>4307.7029265599122</v>
      </c>
      <c r="DI45">
        <f>SUMIFS(DH36:DH45,DG36:DG45,CM45,CO36:CO45,"&gt;0")</f>
        <v>10204.081632653062</v>
      </c>
      <c r="DJ45">
        <f t="shared" si="91"/>
        <v>9.0316799999999997</v>
      </c>
      <c r="DK45">
        <f>IF(CO45=0,0,DH45*MIN(DJ36:DJ45))</f>
        <v>7347.3034353497314</v>
      </c>
    </row>
    <row r="46" spans="1:115" x14ac:dyDescent="0.2">
      <c r="A46">
        <f>IF(MIN(Y47:Y56)=0,SUM(A2:A45),MIN(Y47:Y56)*2)</f>
        <v>4.6516994320975726</v>
      </c>
      <c r="B46">
        <f>IF(SUM(D47:D51)*SUM(D52:D56)=0,"结束",B35+1)</f>
        <v>5</v>
      </c>
      <c r="D46" t="s">
        <v>75</v>
      </c>
      <c r="E46" t="s">
        <v>76</v>
      </c>
      <c r="F46" t="s">
        <v>77</v>
      </c>
      <c r="G46" t="s">
        <v>244</v>
      </c>
      <c r="H46" t="s">
        <v>246</v>
      </c>
      <c r="I46" t="s">
        <v>227</v>
      </c>
      <c r="J46" t="s">
        <v>247</v>
      </c>
      <c r="K46" t="s">
        <v>241</v>
      </c>
      <c r="L46" t="s">
        <v>248</v>
      </c>
      <c r="M46" t="s">
        <v>228</v>
      </c>
      <c r="N46" t="s">
        <v>231</v>
      </c>
      <c r="O46" t="s">
        <v>238</v>
      </c>
      <c r="P46" t="s">
        <v>232</v>
      </c>
      <c r="Q46" t="s">
        <v>363</v>
      </c>
      <c r="R46" t="s">
        <v>364</v>
      </c>
      <c r="S46" t="s">
        <v>365</v>
      </c>
      <c r="T46" t="s">
        <v>366</v>
      </c>
      <c r="U46" t="s">
        <v>367</v>
      </c>
      <c r="V46" t="s">
        <v>371</v>
      </c>
      <c r="W46" t="s">
        <v>349</v>
      </c>
      <c r="X46" t="s">
        <v>350</v>
      </c>
      <c r="Y46" t="s">
        <v>860</v>
      </c>
      <c r="Z46" t="s">
        <v>372</v>
      </c>
      <c r="AE46">
        <f>IF(MIN(BC47:BC56)=0,SUM(AE2:AE45),MIN(BC47:BC56)*2)</f>
        <v>4.651116791450308</v>
      </c>
      <c r="AF46">
        <f>IF(SUM(AH47:AH51)*SUM(AH52:AH56)=0,"结束",AF35+1)</f>
        <v>5</v>
      </c>
      <c r="AH46" t="s">
        <v>75</v>
      </c>
      <c r="AI46" t="s">
        <v>76</v>
      </c>
      <c r="AJ46" t="s">
        <v>77</v>
      </c>
      <c r="AK46" t="s">
        <v>244</v>
      </c>
      <c r="AL46" t="s">
        <v>246</v>
      </c>
      <c r="AM46" t="s">
        <v>227</v>
      </c>
      <c r="AN46" t="s">
        <v>247</v>
      </c>
      <c r="AO46" t="s">
        <v>241</v>
      </c>
      <c r="AP46" t="s">
        <v>248</v>
      </c>
      <c r="AQ46" t="s">
        <v>228</v>
      </c>
      <c r="AR46" t="s">
        <v>231</v>
      </c>
      <c r="AS46" t="s">
        <v>238</v>
      </c>
      <c r="AT46" t="s">
        <v>232</v>
      </c>
      <c r="AU46" t="s">
        <v>363</v>
      </c>
      <c r="AV46" t="s">
        <v>364</v>
      </c>
      <c r="AW46" t="s">
        <v>365</v>
      </c>
      <c r="AX46" t="s">
        <v>366</v>
      </c>
      <c r="AY46" t="s">
        <v>367</v>
      </c>
      <c r="AZ46" t="s">
        <v>371</v>
      </c>
      <c r="BA46" t="s">
        <v>349</v>
      </c>
      <c r="BB46" t="s">
        <v>350</v>
      </c>
      <c r="BC46" t="s">
        <v>348</v>
      </c>
      <c r="BD46" t="s">
        <v>372</v>
      </c>
      <c r="BI46">
        <f>IF(MIN(CG47:CG56)=0,SUM(BI2:BI45),MIN(CG47:CG56)*2)</f>
        <v>4.6383014855078075</v>
      </c>
      <c r="BJ46">
        <f>IF(SUM(BL47:BL51)*SUM(BL52:BL56)=0,"结束",BJ35+1)</f>
        <v>5</v>
      </c>
      <c r="BL46" t="s">
        <v>75</v>
      </c>
      <c r="BM46" t="s">
        <v>76</v>
      </c>
      <c r="BN46" t="s">
        <v>77</v>
      </c>
      <c r="BO46" t="s">
        <v>244</v>
      </c>
      <c r="BP46" t="s">
        <v>246</v>
      </c>
      <c r="BQ46" t="s">
        <v>227</v>
      </c>
      <c r="BR46" t="s">
        <v>247</v>
      </c>
      <c r="BS46" t="s">
        <v>241</v>
      </c>
      <c r="BT46" t="s">
        <v>248</v>
      </c>
      <c r="BU46" t="s">
        <v>228</v>
      </c>
      <c r="BV46" t="s">
        <v>231</v>
      </c>
      <c r="BW46" t="s">
        <v>238</v>
      </c>
      <c r="BX46" t="s">
        <v>232</v>
      </c>
      <c r="BY46" t="s">
        <v>363</v>
      </c>
      <c r="BZ46" t="s">
        <v>364</v>
      </c>
      <c r="CA46" t="s">
        <v>365</v>
      </c>
      <c r="CB46" t="s">
        <v>366</v>
      </c>
      <c r="CC46" t="s">
        <v>367</v>
      </c>
      <c r="CD46" t="s">
        <v>371</v>
      </c>
      <c r="CE46" t="s">
        <v>349</v>
      </c>
      <c r="CF46" t="s">
        <v>350</v>
      </c>
      <c r="CG46" t="s">
        <v>348</v>
      </c>
      <c r="CH46" t="s">
        <v>372</v>
      </c>
      <c r="CM46">
        <f>IF(SUM(CO47:CO51)*SUM(CO52:CO56)=0,"结束",CM35+1)</f>
        <v>5</v>
      </c>
      <c r="CO46" t="s">
        <v>75</v>
      </c>
      <c r="CP46" t="s">
        <v>76</v>
      </c>
      <c r="CQ46" t="s">
        <v>77</v>
      </c>
      <c r="CR46" t="s">
        <v>244</v>
      </c>
      <c r="CS46" t="s">
        <v>246</v>
      </c>
      <c r="CT46" t="s">
        <v>227</v>
      </c>
      <c r="CU46" t="s">
        <v>247</v>
      </c>
      <c r="CV46" t="s">
        <v>241</v>
      </c>
      <c r="CW46" t="s">
        <v>248</v>
      </c>
      <c r="CX46" t="s">
        <v>228</v>
      </c>
      <c r="CY46" t="s">
        <v>231</v>
      </c>
      <c r="CZ46" t="s">
        <v>238</v>
      </c>
      <c r="DA46" t="s">
        <v>232</v>
      </c>
      <c r="DB46" t="s">
        <v>363</v>
      </c>
      <c r="DC46" t="s">
        <v>364</v>
      </c>
      <c r="DD46" t="s">
        <v>365</v>
      </c>
      <c r="DE46" t="s">
        <v>366</v>
      </c>
      <c r="DF46" t="s">
        <v>367</v>
      </c>
      <c r="DG46" t="s">
        <v>371</v>
      </c>
      <c r="DH46" t="s">
        <v>349</v>
      </c>
      <c r="DI46" t="s">
        <v>350</v>
      </c>
      <c r="DJ46" t="s">
        <v>348</v>
      </c>
      <c r="DK46" t="s">
        <v>372</v>
      </c>
    </row>
    <row r="47" spans="1:115" x14ac:dyDescent="0.2">
      <c r="B47" t="s">
        <v>352</v>
      </c>
      <c r="C47" t="s">
        <v>339</v>
      </c>
      <c r="D47">
        <f>ROUND(IF(X36="*",D36,D36-MIN(Y36:Y45)*X36),5)</f>
        <v>0</v>
      </c>
      <c r="E47">
        <f>E36</f>
        <v>3650</v>
      </c>
      <c r="F47">
        <f>F36</f>
        <v>1020</v>
      </c>
      <c r="G47" s="24">
        <v>0.9</v>
      </c>
      <c r="H47" s="24">
        <v>0.1</v>
      </c>
      <c r="I47" s="24">
        <v>0.05</v>
      </c>
      <c r="J47" s="24">
        <v>0</v>
      </c>
      <c r="K47" s="24">
        <v>1</v>
      </c>
      <c r="L47" s="24">
        <v>0</v>
      </c>
      <c r="M47" s="24">
        <v>1</v>
      </c>
      <c r="N47" s="24">
        <v>0</v>
      </c>
      <c r="O47" s="24">
        <v>0</v>
      </c>
      <c r="P47" s="24">
        <v>0</v>
      </c>
      <c r="Q47" t="s">
        <v>357</v>
      </c>
      <c r="R47" t="s">
        <v>362</v>
      </c>
      <c r="S47" t="s">
        <v>368</v>
      </c>
      <c r="T47" t="s">
        <v>369</v>
      </c>
      <c r="U47" t="s">
        <v>370</v>
      </c>
      <c r="V47" t="str">
        <f>IF(VLOOKUP(Q47,B47:D56,3,0)&gt;0,Q47,IF(VLOOKUP(R47,B47:D56,3,0)&gt;0,R47,IF(VLOOKUP(S47,B47:D56,3,0)&gt;0,S47,IF(VLOOKUP(T47,B47:D56,3,0)&gt;0,T47,U47))))</f>
        <v>b3</v>
      </c>
      <c r="W47">
        <f>E47*E47/(VLOOKUP(V47,B47:F56,5,0)*5+E47)*VLOOKUP(C47,裸人!$AG$4:$AM$10,7,0)</f>
        <v>2900.1360544217691</v>
      </c>
      <c r="X47">
        <f>SUMIFS(W47:W56,V47:V56,B47,D47:D56,"&gt;0")</f>
        <v>0</v>
      </c>
      <c r="Y47" t="str">
        <f t="shared" ref="Y47:Y56" si="128">IF(X47=0,"*",D47/X47)</f>
        <v>*</v>
      </c>
      <c r="Z47">
        <f>IF(D47=0,0,W47*MIN(Y47:Y56))</f>
        <v>0</v>
      </c>
      <c r="AF47" t="s">
        <v>352</v>
      </c>
      <c r="AG47" t="s">
        <v>339</v>
      </c>
      <c r="AH47">
        <f>ROUND(IF(BB36="*",AH36,AH36-MIN(BC36:BC45)*BB36),5)</f>
        <v>0</v>
      </c>
      <c r="AI47">
        <f>AI36</f>
        <v>3650</v>
      </c>
      <c r="AJ47">
        <f>AJ36</f>
        <v>1020</v>
      </c>
      <c r="AK47" s="24">
        <v>0.9</v>
      </c>
      <c r="AL47" s="24">
        <v>0.1</v>
      </c>
      <c r="AM47" s="24">
        <v>0.05</v>
      </c>
      <c r="AN47" s="24">
        <v>0</v>
      </c>
      <c r="AO47" s="24">
        <v>1</v>
      </c>
      <c r="AP47" s="24">
        <v>0</v>
      </c>
      <c r="AQ47" s="24">
        <v>1</v>
      </c>
      <c r="AR47" s="24">
        <v>0</v>
      </c>
      <c r="AS47" s="24">
        <v>0</v>
      </c>
      <c r="AT47" s="24">
        <v>0</v>
      </c>
      <c r="AU47" t="s">
        <v>357</v>
      </c>
      <c r="AV47" t="s">
        <v>362</v>
      </c>
      <c r="AW47" t="s">
        <v>368</v>
      </c>
      <c r="AX47" t="s">
        <v>369</v>
      </c>
      <c r="AY47" t="s">
        <v>370</v>
      </c>
      <c r="AZ47" t="str">
        <f>IF(VLOOKUP(AU47,AF47:AH56,3,0)&gt;0,AU47,IF(VLOOKUP(AV47,AF47:AH56,3,0)&gt;0,AV47,IF(VLOOKUP(AW47,AF47:AH56,3,0)&gt;0,AW47,IF(VLOOKUP(AX47,AF47:AH56,3,0)&gt;0,AX47,AY47))))</f>
        <v>b3</v>
      </c>
      <c r="BA47">
        <f>AI47*AI47/(VLOOKUP(AZ47,AF47:AJ56,5,0)*5+AI47)*VLOOKUP(AG47,裸人!$AG$4:$AM$10,7,0)</f>
        <v>2900.1360544217691</v>
      </c>
      <c r="BB47">
        <f>SUMIFS(BA47:BA56,AZ47:AZ56,AF47,AH47:AH56,"&gt;0")</f>
        <v>0</v>
      </c>
      <c r="BC47" t="str">
        <f t="shared" ref="BC47:BC56" si="129">IF(BB47=0,"*",AH47/BB47)</f>
        <v>*</v>
      </c>
      <c r="BD47">
        <f>IF(AH47=0,0,BA47*MIN(BC47:BC56))</f>
        <v>0</v>
      </c>
      <c r="BJ47" t="s">
        <v>352</v>
      </c>
      <c r="BK47" t="s">
        <v>339</v>
      </c>
      <c r="BL47">
        <f>ROUND(IF(CF36="*",BL36,BL36-MIN(CG36:CG45)*CF36),5)</f>
        <v>0</v>
      </c>
      <c r="BM47">
        <f>BM36</f>
        <v>3651</v>
      </c>
      <c r="BN47">
        <f>BN36</f>
        <v>1020</v>
      </c>
      <c r="BO47" s="24">
        <v>0.9</v>
      </c>
      <c r="BP47" s="24">
        <v>0.1</v>
      </c>
      <c r="BQ47" s="24">
        <v>0.05</v>
      </c>
      <c r="BR47" s="24">
        <v>0</v>
      </c>
      <c r="BS47" s="24">
        <v>1</v>
      </c>
      <c r="BT47" s="24">
        <v>0</v>
      </c>
      <c r="BU47" s="24">
        <v>1</v>
      </c>
      <c r="BV47" s="24">
        <v>0</v>
      </c>
      <c r="BW47" s="24">
        <v>0</v>
      </c>
      <c r="BX47" s="24">
        <v>0</v>
      </c>
      <c r="BY47" t="s">
        <v>357</v>
      </c>
      <c r="BZ47" t="s">
        <v>362</v>
      </c>
      <c r="CA47" t="s">
        <v>368</v>
      </c>
      <c r="CB47" t="s">
        <v>369</v>
      </c>
      <c r="CC47" t="s">
        <v>370</v>
      </c>
      <c r="CD47" t="str">
        <f>IF(VLOOKUP(BY47,BJ47:BL56,3,0)&gt;0,BY47,IF(VLOOKUP(BZ47,BJ47:BL56,3,0)&gt;0,BZ47,IF(VLOOKUP(CA47,BJ47:BL56,3,0)&gt;0,CA47,IF(VLOOKUP(CB47,BJ47:BL56,3,0)&gt;0,CB47,CC47))))</f>
        <v>b3</v>
      </c>
      <c r="CE47">
        <f>BM47*BM47/(VLOOKUP(CD47,BJ47:BN56,5,0)*5+BM47)*VLOOKUP(BK47,裸人!$AG$4:$AM$10,7,0)</f>
        <v>2901.3306488913076</v>
      </c>
      <c r="CF47">
        <f>SUMIFS(CE47:CE56,CD47:CD56,BJ47,BL47:BL56,"&gt;0")</f>
        <v>0</v>
      </c>
      <c r="CG47" t="str">
        <f t="shared" ref="CG47:CG56" si="130">IF(CF47=0,"*",BL47/CF47)</f>
        <v>*</v>
      </c>
      <c r="CH47">
        <f>IF(BL47=0,0,CE47*MIN(CG47:CG56))</f>
        <v>0</v>
      </c>
      <c r="CM47" t="s">
        <v>352</v>
      </c>
      <c r="CN47" t="s">
        <v>339</v>
      </c>
      <c r="CO47">
        <f>ROUND(IF(DI36="*",CO36,CO36-MIN(DJ36:DJ45)*DI36),5)</f>
        <v>0</v>
      </c>
      <c r="CP47">
        <f>CP36</f>
        <v>3650</v>
      </c>
      <c r="CQ47">
        <f>CQ36</f>
        <v>1021</v>
      </c>
      <c r="CR47" s="24">
        <v>0.9</v>
      </c>
      <c r="CS47" s="24">
        <v>0.1</v>
      </c>
      <c r="CT47" s="24">
        <v>0.05</v>
      </c>
      <c r="CU47" s="24">
        <v>0</v>
      </c>
      <c r="CV47" s="24">
        <v>1</v>
      </c>
      <c r="CW47" s="24">
        <v>0</v>
      </c>
      <c r="CX47" s="24">
        <v>1</v>
      </c>
      <c r="CY47" s="24">
        <v>0</v>
      </c>
      <c r="CZ47" s="24">
        <v>0</v>
      </c>
      <c r="DA47" s="24">
        <v>0</v>
      </c>
      <c r="DB47" t="s">
        <v>357</v>
      </c>
      <c r="DC47" t="s">
        <v>362</v>
      </c>
      <c r="DD47" t="s">
        <v>368</v>
      </c>
      <c r="DE47" t="s">
        <v>369</v>
      </c>
      <c r="DF47" t="s">
        <v>370</v>
      </c>
      <c r="DG47" t="str">
        <f>IF(VLOOKUP(DB47,CM47:CO56,3,0)&gt;0,DB47,IF(VLOOKUP(DC47,CM47:CO56,3,0)&gt;0,DC47,IF(VLOOKUP(DD47,CM47:CO56,3,0)&gt;0,DD47,IF(VLOOKUP(DE47,CM47:CO56,3,0)&gt;0,DE47,DF47))))</f>
        <v>b3</v>
      </c>
      <c r="DH47">
        <f>CP47*CP47/(VLOOKUP(DG47,CM47:CQ56,5,0)*5+CP47)*VLOOKUP(CN47,裸人!$AG$4:$AM$10,7,0)</f>
        <v>2900.1360544217691</v>
      </c>
      <c r="DI47">
        <f>SUMIFS(DH47:DH56,DG47:DG56,CM47,CO47:CO56,"&gt;0")</f>
        <v>0</v>
      </c>
      <c r="DJ47" t="str">
        <f t="shared" ref="DJ47:DJ56" si="131">IF(DI47=0,"*",CO47/DI47)</f>
        <v>*</v>
      </c>
      <c r="DK47">
        <f>IF(CO47=0,0,DH47*MIN(DJ47:DJ56))</f>
        <v>0</v>
      </c>
    </row>
    <row r="48" spans="1:115" x14ac:dyDescent="0.2">
      <c r="B48" t="s">
        <v>353</v>
      </c>
      <c r="C48" t="s">
        <v>339</v>
      </c>
      <c r="D48">
        <f>ROUND(IF(X37="*",D37,D37-MIN(Y36:Y45)*X37),5)</f>
        <v>0</v>
      </c>
      <c r="E48">
        <f t="shared" ref="E48:F48" si="132">E37</f>
        <v>3650</v>
      </c>
      <c r="F48">
        <f t="shared" si="132"/>
        <v>1020</v>
      </c>
      <c r="G48" s="24">
        <v>0.9</v>
      </c>
      <c r="H48" s="24">
        <v>0.1</v>
      </c>
      <c r="I48" s="24">
        <v>0.05</v>
      </c>
      <c r="J48" s="24">
        <v>0</v>
      </c>
      <c r="K48" s="24">
        <v>1</v>
      </c>
      <c r="L48" s="24">
        <v>0</v>
      </c>
      <c r="M48" s="24">
        <v>1</v>
      </c>
      <c r="N48" s="24">
        <v>0</v>
      </c>
      <c r="O48" s="24">
        <v>0</v>
      </c>
      <c r="P48" s="24">
        <v>0</v>
      </c>
      <c r="Q48" t="s">
        <v>362</v>
      </c>
      <c r="R48" t="s">
        <v>357</v>
      </c>
      <c r="S48" t="s">
        <v>369</v>
      </c>
      <c r="T48" t="s">
        <v>370</v>
      </c>
      <c r="U48" t="s">
        <v>368</v>
      </c>
      <c r="V48" t="str">
        <f>IF(VLOOKUP(Q48,B47:D56,3,0)&gt;0,Q48,IF(VLOOKUP(R48,B47:D56,3,0)&gt;0,R48,IF(VLOOKUP(S48,B47:D56,3,0)&gt;0,S48,IF(VLOOKUP(T48,B47:D56,3,0)&gt;0,T48,U48))))</f>
        <v>b4</v>
      </c>
      <c r="W48">
        <f>E48*E48/(VLOOKUP(V48,B47:F56,5,0)*5+E48)*VLOOKUP(C48,裸人!$AG$4:$AM$10,7,0)</f>
        <v>2920</v>
      </c>
      <c r="X48">
        <f>SUMIFS(W47:W56,V47:V56,B48,D47:D56,"&gt;0")</f>
        <v>0</v>
      </c>
      <c r="Y48" t="str">
        <f t="shared" si="128"/>
        <v>*</v>
      </c>
      <c r="Z48">
        <f>IF(D48=0,0,W48*MIN(Y47:Y56))</f>
        <v>0</v>
      </c>
      <c r="AF48" t="s">
        <v>353</v>
      </c>
      <c r="AG48" t="s">
        <v>339</v>
      </c>
      <c r="AH48">
        <f>ROUND(IF(BB37="*",AH37,AH37-MIN(BC36:BC45)*BB37),5)</f>
        <v>0</v>
      </c>
      <c r="AI48">
        <f t="shared" ref="AI48:AJ48" si="133">AI37</f>
        <v>3650</v>
      </c>
      <c r="AJ48">
        <f t="shared" si="133"/>
        <v>1020</v>
      </c>
      <c r="AK48" s="24">
        <v>0.9</v>
      </c>
      <c r="AL48" s="24">
        <v>0.1</v>
      </c>
      <c r="AM48" s="24">
        <v>0.05</v>
      </c>
      <c r="AN48" s="24">
        <v>0</v>
      </c>
      <c r="AO48" s="24">
        <v>1</v>
      </c>
      <c r="AP48" s="24">
        <v>0</v>
      </c>
      <c r="AQ48" s="24">
        <v>1</v>
      </c>
      <c r="AR48" s="24">
        <v>0</v>
      </c>
      <c r="AS48" s="24">
        <v>0</v>
      </c>
      <c r="AT48" s="24">
        <v>0</v>
      </c>
      <c r="AU48" t="s">
        <v>362</v>
      </c>
      <c r="AV48" t="s">
        <v>357</v>
      </c>
      <c r="AW48" t="s">
        <v>369</v>
      </c>
      <c r="AX48" t="s">
        <v>370</v>
      </c>
      <c r="AY48" t="s">
        <v>368</v>
      </c>
      <c r="AZ48" t="str">
        <f>IF(VLOOKUP(AU48,AF47:AH56,3,0)&gt;0,AU48,IF(VLOOKUP(AV48,AF47:AH56,3,0)&gt;0,AV48,IF(VLOOKUP(AW48,AF47:AH56,3,0)&gt;0,AW48,IF(VLOOKUP(AX48,AF47:AH56,3,0)&gt;0,AX48,AY48))))</f>
        <v>b4</v>
      </c>
      <c r="BA48">
        <f>AI48*AI48/(VLOOKUP(AZ48,AF47:AJ56,5,0)*5+AI48)*VLOOKUP(AG48,裸人!$AG$4:$AM$10,7,0)</f>
        <v>2920</v>
      </c>
      <c r="BB48">
        <f>SUMIFS(BA47:BA56,AZ47:AZ56,AF48,AH47:AH56,"&gt;0")</f>
        <v>0</v>
      </c>
      <c r="BC48" t="str">
        <f t="shared" si="129"/>
        <v>*</v>
      </c>
      <c r="BD48">
        <f>IF(AH48=0,0,BA48*MIN(BC47:BC56))</f>
        <v>0</v>
      </c>
      <c r="BJ48" t="s">
        <v>353</v>
      </c>
      <c r="BK48" t="s">
        <v>339</v>
      </c>
      <c r="BL48">
        <f>ROUND(IF(CF37="*",BL37,BL37-MIN(CG36:CG45)*CF37),5)</f>
        <v>0</v>
      </c>
      <c r="BM48">
        <f t="shared" ref="BM48:BN48" si="134">BM37</f>
        <v>3651</v>
      </c>
      <c r="BN48">
        <f t="shared" si="134"/>
        <v>1020</v>
      </c>
      <c r="BO48" s="24">
        <v>0.9</v>
      </c>
      <c r="BP48" s="24">
        <v>0.1</v>
      </c>
      <c r="BQ48" s="24">
        <v>0.05</v>
      </c>
      <c r="BR48" s="24">
        <v>0</v>
      </c>
      <c r="BS48" s="24">
        <v>1</v>
      </c>
      <c r="BT48" s="24">
        <v>0</v>
      </c>
      <c r="BU48" s="24">
        <v>1</v>
      </c>
      <c r="BV48" s="24">
        <v>0</v>
      </c>
      <c r="BW48" s="24">
        <v>0</v>
      </c>
      <c r="BX48" s="24">
        <v>0</v>
      </c>
      <c r="BY48" t="s">
        <v>362</v>
      </c>
      <c r="BZ48" t="s">
        <v>357</v>
      </c>
      <c r="CA48" t="s">
        <v>369</v>
      </c>
      <c r="CB48" t="s">
        <v>370</v>
      </c>
      <c r="CC48" t="s">
        <v>368</v>
      </c>
      <c r="CD48" t="str">
        <f>IF(VLOOKUP(BY48,BJ47:BL56,3,0)&gt;0,BY48,IF(VLOOKUP(BZ48,BJ47:BL56,3,0)&gt;0,BZ48,IF(VLOOKUP(CA48,BJ47:BL56,3,0)&gt;0,CA48,IF(VLOOKUP(CB48,BJ47:BL56,3,0)&gt;0,CB48,CC48))))</f>
        <v>b4</v>
      </c>
      <c r="CE48">
        <f>BM48*BM48/(VLOOKUP(CD48,BJ47:BN56,5,0)*5+BM48)*VLOOKUP(BK48,裸人!$AG$4:$AM$10,7,0)</f>
        <v>2921.2000547870157</v>
      </c>
      <c r="CF48">
        <f>SUMIFS(CE47:CE56,CD47:CD56,BJ48,BL47:BL56,"&gt;0")</f>
        <v>0</v>
      </c>
      <c r="CG48" t="str">
        <f t="shared" si="130"/>
        <v>*</v>
      </c>
      <c r="CH48">
        <f>IF(BL48=0,0,CE48*MIN(CG47:CG56))</f>
        <v>0</v>
      </c>
      <c r="CM48" t="s">
        <v>353</v>
      </c>
      <c r="CN48" t="s">
        <v>339</v>
      </c>
      <c r="CO48">
        <f>ROUND(IF(DI37="*",CO37,CO37-MIN(DJ36:DJ45)*DI37),5)</f>
        <v>0</v>
      </c>
      <c r="CP48">
        <f t="shared" ref="CP48:CQ48" si="135">CP37</f>
        <v>3650</v>
      </c>
      <c r="CQ48">
        <f t="shared" si="135"/>
        <v>1021</v>
      </c>
      <c r="CR48" s="24">
        <v>0.9</v>
      </c>
      <c r="CS48" s="24">
        <v>0.1</v>
      </c>
      <c r="CT48" s="24">
        <v>0.05</v>
      </c>
      <c r="CU48" s="24">
        <v>0</v>
      </c>
      <c r="CV48" s="24">
        <v>1</v>
      </c>
      <c r="CW48" s="24">
        <v>0</v>
      </c>
      <c r="CX48" s="24">
        <v>1</v>
      </c>
      <c r="CY48" s="24">
        <v>0</v>
      </c>
      <c r="CZ48" s="24">
        <v>0</v>
      </c>
      <c r="DA48" s="24">
        <v>0</v>
      </c>
      <c r="DB48" t="s">
        <v>362</v>
      </c>
      <c r="DC48" t="s">
        <v>357</v>
      </c>
      <c r="DD48" t="s">
        <v>369</v>
      </c>
      <c r="DE48" t="s">
        <v>370</v>
      </c>
      <c r="DF48" t="s">
        <v>368</v>
      </c>
      <c r="DG48" t="str">
        <f>IF(VLOOKUP(DB48,CM47:CO56,3,0)&gt;0,DB48,IF(VLOOKUP(DC48,CM47:CO56,3,0)&gt;0,DC48,IF(VLOOKUP(DD48,CM47:CO56,3,0)&gt;0,DD48,IF(VLOOKUP(DE48,CM47:CO56,3,0)&gt;0,DE48,DF48))))</f>
        <v>b4</v>
      </c>
      <c r="DH48">
        <f>CP48*CP48/(VLOOKUP(DG48,CM47:CQ56,5,0)*5+CP48)*VLOOKUP(CN48,裸人!$AG$4:$AM$10,7,0)</f>
        <v>2920</v>
      </c>
      <c r="DI48">
        <f>SUMIFS(DH47:DH56,DG47:DG56,CM48,CO47:CO56,"&gt;0")</f>
        <v>0</v>
      </c>
      <c r="DJ48" t="str">
        <f t="shared" si="131"/>
        <v>*</v>
      </c>
      <c r="DK48">
        <f>IF(CO48=0,0,DH48*MIN(DJ47:DJ56))</f>
        <v>0</v>
      </c>
    </row>
    <row r="49" spans="1:115" x14ac:dyDescent="0.2">
      <c r="B49" t="s">
        <v>354</v>
      </c>
      <c r="C49" t="s">
        <v>340</v>
      </c>
      <c r="D49">
        <f>ROUND(IF(X38="*",D38,D38-MIN(Y36:Y45)*X38),5)</f>
        <v>49800</v>
      </c>
      <c r="E49">
        <f t="shared" ref="E49:F49" si="136">E38</f>
        <v>4750</v>
      </c>
      <c r="F49">
        <f t="shared" si="136"/>
        <v>740</v>
      </c>
      <c r="G49" s="24">
        <v>0.9</v>
      </c>
      <c r="H49" s="24">
        <v>0.1</v>
      </c>
      <c r="I49" s="24">
        <v>0.05</v>
      </c>
      <c r="J49" s="24">
        <v>0</v>
      </c>
      <c r="K49" s="24">
        <v>1</v>
      </c>
      <c r="L49" s="24">
        <v>0</v>
      </c>
      <c r="M49" s="24">
        <v>1</v>
      </c>
      <c r="N49" s="24">
        <v>0</v>
      </c>
      <c r="O49" s="24">
        <v>0</v>
      </c>
      <c r="P49" s="24">
        <v>0</v>
      </c>
      <c r="Q49" t="s">
        <v>357</v>
      </c>
      <c r="R49" t="s">
        <v>362</v>
      </c>
      <c r="S49" t="s">
        <v>368</v>
      </c>
      <c r="T49" t="s">
        <v>369</v>
      </c>
      <c r="U49" t="s">
        <v>370</v>
      </c>
      <c r="V49" t="str">
        <f>IF(VLOOKUP(Q49,B47:D56,3,0)&gt;0,Q49,IF(VLOOKUP(R49,B47:D56,3,0)&gt;0,R49,IF(VLOOKUP(S49,B47:D56,3,0)&gt;0,S49,IF(VLOOKUP(T49,B47:D56,3,0)&gt;0,T49,U49))))</f>
        <v>b3</v>
      </c>
      <c r="W49">
        <f>E49*E49/(VLOOKUP(V49,B47:F56,5,0)*5+E49)*VLOOKUP(C49,裸人!$AG$4:$AM$10,7,0)</f>
        <v>10680.473372781065</v>
      </c>
      <c r="X49">
        <f>SUMIFS(W47:W56,V47:V56,B49,D47:D56,"&gt;0")</f>
        <v>10680.473372781065</v>
      </c>
      <c r="Y49">
        <f t="shared" si="128"/>
        <v>4.662714681440443</v>
      </c>
      <c r="Z49">
        <f>IF(D49=0,0,W49*MIN(Y47:Y56))</f>
        <v>24841.175961349465</v>
      </c>
      <c r="AF49" t="s">
        <v>354</v>
      </c>
      <c r="AG49" t="s">
        <v>340</v>
      </c>
      <c r="AH49">
        <f>ROUND(IF(BB38="*",AH38,AH38-MIN(BC36:BC45)*BB38),5)</f>
        <v>49801</v>
      </c>
      <c r="AI49">
        <f t="shared" ref="AI49:AJ49" si="137">AI38</f>
        <v>4750</v>
      </c>
      <c r="AJ49">
        <f t="shared" si="137"/>
        <v>740</v>
      </c>
      <c r="AK49" s="24">
        <v>0.9</v>
      </c>
      <c r="AL49" s="24">
        <v>0.1</v>
      </c>
      <c r="AM49" s="24">
        <v>0.05</v>
      </c>
      <c r="AN49" s="24">
        <v>0</v>
      </c>
      <c r="AO49" s="24">
        <v>1</v>
      </c>
      <c r="AP49" s="24">
        <v>0</v>
      </c>
      <c r="AQ49" s="24">
        <v>1</v>
      </c>
      <c r="AR49" s="24">
        <v>0</v>
      </c>
      <c r="AS49" s="24">
        <v>0</v>
      </c>
      <c r="AT49" s="24">
        <v>0</v>
      </c>
      <c r="AU49" t="s">
        <v>357</v>
      </c>
      <c r="AV49" t="s">
        <v>362</v>
      </c>
      <c r="AW49" t="s">
        <v>368</v>
      </c>
      <c r="AX49" t="s">
        <v>369</v>
      </c>
      <c r="AY49" t="s">
        <v>370</v>
      </c>
      <c r="AZ49" t="str">
        <f>IF(VLOOKUP(AU49,AF47:AH56,3,0)&gt;0,AU49,IF(VLOOKUP(AV49,AF47:AH56,3,0)&gt;0,AV49,IF(VLOOKUP(AW49,AF47:AH56,3,0)&gt;0,AW49,IF(VLOOKUP(AX49,AF47:AH56,3,0)&gt;0,AX49,AY49))))</f>
        <v>b3</v>
      </c>
      <c r="BA49">
        <f>AI49*AI49/(VLOOKUP(AZ49,AF47:AJ56,5,0)*5+AI49)*VLOOKUP(AG49,裸人!$AG$4:$AM$10,7,0)</f>
        <v>10680.473372781065</v>
      </c>
      <c r="BB49">
        <f>SUMIFS(BA47:BA56,AZ47:AZ56,AF49,AH47:AH56,"&gt;0")</f>
        <v>10680.473372781065</v>
      </c>
      <c r="BC49">
        <f t="shared" si="129"/>
        <v>4.6628083102493072</v>
      </c>
      <c r="BD49">
        <f>IF(AH49=0,0,BA49*MIN(BC47:BC56))</f>
        <v>24838.064522389959</v>
      </c>
      <c r="BJ49" t="s">
        <v>354</v>
      </c>
      <c r="BK49" t="s">
        <v>340</v>
      </c>
      <c r="BL49">
        <f>ROUND(IF(CF38="*",BL38,BL38-MIN(CG36:CG45)*CF38),5)</f>
        <v>49800</v>
      </c>
      <c r="BM49">
        <f t="shared" ref="BM49:BN49" si="138">BM38</f>
        <v>4751</v>
      </c>
      <c r="BN49">
        <f t="shared" si="138"/>
        <v>740</v>
      </c>
      <c r="BO49" s="24">
        <v>0.9</v>
      </c>
      <c r="BP49" s="24">
        <v>0.1</v>
      </c>
      <c r="BQ49" s="24">
        <v>0.05</v>
      </c>
      <c r="BR49" s="24">
        <v>0</v>
      </c>
      <c r="BS49" s="24">
        <v>1</v>
      </c>
      <c r="BT49" s="24">
        <v>0</v>
      </c>
      <c r="BU49" s="24">
        <v>1</v>
      </c>
      <c r="BV49" s="24">
        <v>0</v>
      </c>
      <c r="BW49" s="24">
        <v>0</v>
      </c>
      <c r="BX49" s="24">
        <v>0</v>
      </c>
      <c r="BY49" t="s">
        <v>357</v>
      </c>
      <c r="BZ49" t="s">
        <v>362</v>
      </c>
      <c r="CA49" t="s">
        <v>368</v>
      </c>
      <c r="CB49" t="s">
        <v>369</v>
      </c>
      <c r="CC49" t="s">
        <v>370</v>
      </c>
      <c r="CD49" t="str">
        <f>IF(VLOOKUP(BY49,BJ47:BL56,3,0)&gt;0,BY49,IF(VLOOKUP(BZ49,BJ47:BL56,3,0)&gt;0,BZ49,IF(VLOOKUP(CA49,BJ47:BL56,3,0)&gt;0,CA49,IF(VLOOKUP(CB49,BJ47:BL56,3,0)&gt;0,CB49,CC49))))</f>
        <v>b3</v>
      </c>
      <c r="CE49">
        <f>BM49*BM49/(VLOOKUP(CD49,BJ47:BN56,5,0)*5+BM49)*VLOOKUP(BK49,裸人!$AG$4:$AM$10,7,0)</f>
        <v>10683.706543604307</v>
      </c>
      <c r="CF49">
        <f>SUMIFS(CE47:CE56,CD47:CD56,BJ49,BL47:BL56,"&gt;0")</f>
        <v>10680.473372781065</v>
      </c>
      <c r="CG49">
        <f t="shared" si="130"/>
        <v>4.662714681440443</v>
      </c>
      <c r="CH49">
        <f>IF(BL49=0,0,CE49*MIN(CG47:CG56))</f>
        <v>24777.125965964671</v>
      </c>
      <c r="CM49" t="s">
        <v>354</v>
      </c>
      <c r="CN49" t="s">
        <v>340</v>
      </c>
      <c r="CO49">
        <f>ROUND(IF(DI38="*",CO38,CO38-MIN(DJ36:DJ45)*DI38),5)</f>
        <v>49800</v>
      </c>
      <c r="CP49">
        <f t="shared" ref="CP49:CQ49" si="139">CP38</f>
        <v>4750</v>
      </c>
      <c r="CQ49">
        <f t="shared" si="139"/>
        <v>741</v>
      </c>
      <c r="CR49" s="24">
        <v>0.9</v>
      </c>
      <c r="CS49" s="24">
        <v>0.1</v>
      </c>
      <c r="CT49" s="24">
        <v>0.05</v>
      </c>
      <c r="CU49" s="24">
        <v>0</v>
      </c>
      <c r="CV49" s="24">
        <v>1</v>
      </c>
      <c r="CW49" s="24">
        <v>0</v>
      </c>
      <c r="CX49" s="24">
        <v>1</v>
      </c>
      <c r="CY49" s="24">
        <v>0</v>
      </c>
      <c r="CZ49" s="24">
        <v>0</v>
      </c>
      <c r="DA49" s="24">
        <v>0</v>
      </c>
      <c r="DB49" t="s">
        <v>357</v>
      </c>
      <c r="DC49" t="s">
        <v>362</v>
      </c>
      <c r="DD49" t="s">
        <v>368</v>
      </c>
      <c r="DE49" t="s">
        <v>369</v>
      </c>
      <c r="DF49" t="s">
        <v>370</v>
      </c>
      <c r="DG49" t="str">
        <f>IF(VLOOKUP(DB49,CM47:CO56,3,0)&gt;0,DB49,IF(VLOOKUP(DC49,CM47:CO56,3,0)&gt;0,DC49,IF(VLOOKUP(DD49,CM47:CO56,3,0)&gt;0,DD49,IF(VLOOKUP(DE49,CM47:CO56,3,0)&gt;0,DE49,DF49))))</f>
        <v>b3</v>
      </c>
      <c r="DH49">
        <f>CP49*CP49/(VLOOKUP(DG49,CM47:CQ56,5,0)*5+CP49)*VLOOKUP(CN49,裸人!$AG$4:$AM$10,7,0)</f>
        <v>10680.473372781065</v>
      </c>
      <c r="DI49">
        <f>SUMIFS(DH47:DH56,DG47:DG56,CM49,CO47:CO56,"&gt;0")</f>
        <v>10674.157303370786</v>
      </c>
      <c r="DJ49">
        <f t="shared" si="131"/>
        <v>4.665473684210526</v>
      </c>
      <c r="DK49">
        <f>IF(CO49=0,0,DH49*MIN(DJ47:DJ56))</f>
        <v>24742.464201871542</v>
      </c>
    </row>
    <row r="50" spans="1:115" x14ac:dyDescent="0.2">
      <c r="B50" t="s">
        <v>355</v>
      </c>
      <c r="C50" t="s">
        <v>340</v>
      </c>
      <c r="D50">
        <f>ROUND(IF(X39="*",D39,D39-MIN(Y36:Y45)*X39),5)</f>
        <v>52200</v>
      </c>
      <c r="E50">
        <f t="shared" ref="E50:F50" si="140">E39</f>
        <v>4550</v>
      </c>
      <c r="F50">
        <f t="shared" si="140"/>
        <v>780</v>
      </c>
      <c r="G50" s="24">
        <v>0.9</v>
      </c>
      <c r="H50" s="24">
        <v>0.1</v>
      </c>
      <c r="I50" s="24">
        <v>0.05</v>
      </c>
      <c r="J50" s="24">
        <v>0</v>
      </c>
      <c r="K50" s="24">
        <v>1</v>
      </c>
      <c r="L50" s="24">
        <v>0</v>
      </c>
      <c r="M50" s="24">
        <v>1</v>
      </c>
      <c r="N50" s="24">
        <v>0</v>
      </c>
      <c r="O50" s="24">
        <v>0</v>
      </c>
      <c r="P50" s="24">
        <v>0</v>
      </c>
      <c r="Q50" t="s">
        <v>357</v>
      </c>
      <c r="R50" t="s">
        <v>362</v>
      </c>
      <c r="S50" t="s">
        <v>369</v>
      </c>
      <c r="T50" t="s">
        <v>368</v>
      </c>
      <c r="U50" t="s">
        <v>370</v>
      </c>
      <c r="V50" t="str">
        <f>IF(VLOOKUP(Q50,B47:D56,3,0)&gt;0,Q50,IF(VLOOKUP(R50,B47:D56,3,0)&gt;0,R50,IF(VLOOKUP(S50,B47:D56,3,0)&gt;0,S50,IF(VLOOKUP(T50,B47:D56,3,0)&gt;0,T50,U50))))</f>
        <v>b4</v>
      </c>
      <c r="W50">
        <f>E50*E50/(VLOOKUP(V50,B47:F56,5,0)*5+E50)*VLOOKUP(C50,裸人!$AG$4:$AM$10,7,0)</f>
        <v>10098.780487804877</v>
      </c>
      <c r="X50">
        <f>SUMIFS(W47:W56,V47:V56,B50,D47:D56,"&gt;0")</f>
        <v>11235.955056179775</v>
      </c>
      <c r="Y50">
        <f t="shared" si="128"/>
        <v>4.6458000000000004</v>
      </c>
      <c r="Z50">
        <f>IF(D50=0,0,W50*MIN(Y47:Y56))</f>
        <v>23488.245729999999</v>
      </c>
      <c r="AF50" t="s">
        <v>355</v>
      </c>
      <c r="AG50" t="s">
        <v>340</v>
      </c>
      <c r="AH50">
        <f>ROUND(IF(BB39="*",AH39,AH39-MIN(BC36:BC45)*BB39),5)</f>
        <v>52201</v>
      </c>
      <c r="AI50">
        <f t="shared" ref="AI50:AJ50" si="141">AI39</f>
        <v>4550</v>
      </c>
      <c r="AJ50">
        <f t="shared" si="141"/>
        <v>780</v>
      </c>
      <c r="AK50" s="24">
        <v>0.9</v>
      </c>
      <c r="AL50" s="24">
        <v>0.1</v>
      </c>
      <c r="AM50" s="24">
        <v>0.05</v>
      </c>
      <c r="AN50" s="24">
        <v>0</v>
      </c>
      <c r="AO50" s="24">
        <v>1</v>
      </c>
      <c r="AP50" s="24">
        <v>0</v>
      </c>
      <c r="AQ50" s="24">
        <v>1</v>
      </c>
      <c r="AR50" s="24">
        <v>0</v>
      </c>
      <c r="AS50" s="24">
        <v>0</v>
      </c>
      <c r="AT50" s="24">
        <v>0</v>
      </c>
      <c r="AU50" t="s">
        <v>357</v>
      </c>
      <c r="AV50" t="s">
        <v>362</v>
      </c>
      <c r="AW50" t="s">
        <v>369</v>
      </c>
      <c r="AX50" t="s">
        <v>368</v>
      </c>
      <c r="AY50" t="s">
        <v>370</v>
      </c>
      <c r="AZ50" t="str">
        <f>IF(VLOOKUP(AU50,AF47:AH56,3,0)&gt;0,AU50,IF(VLOOKUP(AV50,AF47:AH56,3,0)&gt;0,AV50,IF(VLOOKUP(AW50,AF47:AH56,3,0)&gt;0,AW50,IF(VLOOKUP(AX50,AF47:AH56,3,0)&gt;0,AX50,AY50))))</f>
        <v>b4</v>
      </c>
      <c r="BA50">
        <f>AI50*AI50/(VLOOKUP(AZ50,AF47:AJ56,5,0)*5+AI50)*VLOOKUP(AG50,裸人!$AG$4:$AM$10,7,0)</f>
        <v>10098.780487804877</v>
      </c>
      <c r="BB50">
        <f>SUMIFS(BA47:BA56,AZ47:AZ56,AF50,AH47:AH56,"&gt;0")</f>
        <v>11235.955056179775</v>
      </c>
      <c r="BC50">
        <f t="shared" si="129"/>
        <v>4.6458890000000004</v>
      </c>
      <c r="BD50">
        <f>IF(AH50=0,0,BA50*MIN(BC47:BC56))</f>
        <v>23485.303749999999</v>
      </c>
      <c r="BJ50" t="s">
        <v>355</v>
      </c>
      <c r="BK50" t="s">
        <v>340</v>
      </c>
      <c r="BL50">
        <f>ROUND(IF(CF39="*",BL39,BL39-MIN(CG36:CG45)*CF39),5)</f>
        <v>52200</v>
      </c>
      <c r="BM50">
        <f t="shared" ref="BM50:BN50" si="142">BM39</f>
        <v>4551</v>
      </c>
      <c r="BN50">
        <f t="shared" si="142"/>
        <v>780</v>
      </c>
      <c r="BO50" s="24">
        <v>0.9</v>
      </c>
      <c r="BP50" s="24">
        <v>0.1</v>
      </c>
      <c r="BQ50" s="24">
        <v>0.05</v>
      </c>
      <c r="BR50" s="24">
        <v>0</v>
      </c>
      <c r="BS50" s="24">
        <v>1</v>
      </c>
      <c r="BT50" s="24">
        <v>0</v>
      </c>
      <c r="BU50" s="24">
        <v>1</v>
      </c>
      <c r="BV50" s="24">
        <v>0</v>
      </c>
      <c r="BW50" s="24">
        <v>0</v>
      </c>
      <c r="BX50" s="24">
        <v>0</v>
      </c>
      <c r="BY50" t="s">
        <v>357</v>
      </c>
      <c r="BZ50" t="s">
        <v>362</v>
      </c>
      <c r="CA50" t="s">
        <v>369</v>
      </c>
      <c r="CB50" t="s">
        <v>368</v>
      </c>
      <c r="CC50" t="s">
        <v>370</v>
      </c>
      <c r="CD50" t="str">
        <f>IF(VLOOKUP(BY50,BJ47:BL56,3,0)&gt;0,BY50,IF(VLOOKUP(BZ50,BJ47:BL56,3,0)&gt;0,BZ50,IF(VLOOKUP(CA50,BJ47:BL56,3,0)&gt;0,CA50,IF(VLOOKUP(CB50,BJ47:BL56,3,0)&gt;0,CB50,CC50))))</f>
        <v>b4</v>
      </c>
      <c r="CE50">
        <f>BM50*BM50/(VLOOKUP(CD50,BJ47:BN56,5,0)*5+BM50)*VLOOKUP(BK50,裸人!$AG$4:$AM$10,7,0)</f>
        <v>10101.988050237776</v>
      </c>
      <c r="CF50">
        <f>SUMIFS(CE47:CE56,CD47:CD56,BJ50,BL47:BL56,"&gt;0")</f>
        <v>11235.955056179775</v>
      </c>
      <c r="CG50">
        <f t="shared" si="130"/>
        <v>4.6458000000000004</v>
      </c>
      <c r="CH50">
        <f>IF(BL50=0,0,CE50*MIN(CG47:CG56))</f>
        <v>23428.033090000001</v>
      </c>
      <c r="CM50" t="s">
        <v>355</v>
      </c>
      <c r="CN50" t="s">
        <v>340</v>
      </c>
      <c r="CO50">
        <f>ROUND(IF(DI39="*",CO39,CO39-MIN(DJ36:DJ45)*DI39),5)</f>
        <v>52200</v>
      </c>
      <c r="CP50">
        <f t="shared" ref="CP50:CQ50" si="143">CP39</f>
        <v>4550</v>
      </c>
      <c r="CQ50">
        <f t="shared" si="143"/>
        <v>781</v>
      </c>
      <c r="CR50" s="24">
        <v>0.9</v>
      </c>
      <c r="CS50" s="24">
        <v>0.1</v>
      </c>
      <c r="CT50" s="24">
        <v>0.05</v>
      </c>
      <c r="CU50" s="24">
        <v>0</v>
      </c>
      <c r="CV50" s="24">
        <v>1</v>
      </c>
      <c r="CW50" s="24">
        <v>0</v>
      </c>
      <c r="CX50" s="24">
        <v>1</v>
      </c>
      <c r="CY50" s="24">
        <v>0</v>
      </c>
      <c r="CZ50" s="24">
        <v>0</v>
      </c>
      <c r="DA50" s="24">
        <v>0</v>
      </c>
      <c r="DB50" t="s">
        <v>357</v>
      </c>
      <c r="DC50" t="s">
        <v>362</v>
      </c>
      <c r="DD50" t="s">
        <v>369</v>
      </c>
      <c r="DE50" t="s">
        <v>368</v>
      </c>
      <c r="DF50" t="s">
        <v>370</v>
      </c>
      <c r="DG50" t="str">
        <f>IF(VLOOKUP(DB50,CM47:CO56,3,0)&gt;0,DB50,IF(VLOOKUP(DC50,CM47:CO56,3,0)&gt;0,DC50,IF(VLOOKUP(DD50,CM47:CO56,3,0)&gt;0,DD50,IF(VLOOKUP(DE50,CM47:CO56,3,0)&gt;0,DE50,DF50))))</f>
        <v>b4</v>
      </c>
      <c r="DH50">
        <f>CP50*CP50/(VLOOKUP(DG50,CM47:CQ56,5,0)*5+CP50)*VLOOKUP(CN50,裸人!$AG$4:$AM$10,7,0)</f>
        <v>10098.780487804877</v>
      </c>
      <c r="DI50">
        <f>SUMIFS(DH47:DH56,DG47:DG56,CM50,CO47:CO56,"&gt;0")</f>
        <v>11229.646266142616</v>
      </c>
      <c r="DJ50">
        <f t="shared" si="131"/>
        <v>4.6484100000000002</v>
      </c>
      <c r="DK50">
        <f>IF(CO50=0,0,DH50*MIN(DJ47:DJ56))</f>
        <v>23394.91013</v>
      </c>
    </row>
    <row r="51" spans="1:115" x14ac:dyDescent="0.2">
      <c r="B51" t="s">
        <v>356</v>
      </c>
      <c r="C51" t="s">
        <v>340</v>
      </c>
      <c r="D51">
        <f>ROUND(IF(X40="*",D40,D40-MIN(Y36:Y45)*X40),5)</f>
        <v>45600</v>
      </c>
      <c r="E51">
        <f t="shared" ref="E51:F51" si="144">E40</f>
        <v>5000</v>
      </c>
      <c r="F51">
        <f t="shared" si="144"/>
        <v>730</v>
      </c>
      <c r="G51" s="24">
        <v>0.9</v>
      </c>
      <c r="H51" s="24">
        <v>0.1</v>
      </c>
      <c r="I51" s="24">
        <v>0.05</v>
      </c>
      <c r="J51" s="24">
        <v>0</v>
      </c>
      <c r="K51" s="24">
        <v>1</v>
      </c>
      <c r="L51" s="24">
        <v>0</v>
      </c>
      <c r="M51" s="24">
        <v>1</v>
      </c>
      <c r="N51" s="24">
        <v>0</v>
      </c>
      <c r="O51" s="24">
        <v>0</v>
      </c>
      <c r="P51" s="24">
        <v>0</v>
      </c>
      <c r="Q51" t="s">
        <v>362</v>
      </c>
      <c r="R51" t="s">
        <v>357</v>
      </c>
      <c r="S51" t="s">
        <v>370</v>
      </c>
      <c r="T51" t="s">
        <v>369</v>
      </c>
      <c r="U51" t="s">
        <v>368</v>
      </c>
      <c r="V51" t="str">
        <f>IF(VLOOKUP(Q51,B47:D56,3,0)&gt;0,Q51,IF(VLOOKUP(R51,B47:D56,3,0)&gt;0,R51,IF(VLOOKUP(S51,B47:D56,3,0)&gt;0,S51,IF(VLOOKUP(T51,B47:D56,3,0)&gt;0,T51,U51))))</f>
        <v>b5</v>
      </c>
      <c r="W51">
        <f>E51*E51/(VLOOKUP(V51,B47:F56,5,0)*5+E51)*VLOOKUP(C51,裸人!$AG$4:$AM$10,7,0)</f>
        <v>10204.081632653062</v>
      </c>
      <c r="X51">
        <f>SUMIFS(W47:W56,V47:V56,B51,D47:D56,"&gt;0")</f>
        <v>5132.4013157894742</v>
      </c>
      <c r="Y51">
        <f t="shared" si="128"/>
        <v>8.8847300112161509</v>
      </c>
      <c r="Z51">
        <f>IF(D51=0,0,W51*MIN(Y47:Y56))</f>
        <v>23733.160367844761</v>
      </c>
      <c r="AF51" t="s">
        <v>356</v>
      </c>
      <c r="AG51" t="s">
        <v>340</v>
      </c>
      <c r="AH51">
        <f>ROUND(IF(BB40="*",AH40,AH40-MIN(BC36:BC45)*BB40),5)</f>
        <v>45601</v>
      </c>
      <c r="AI51">
        <f t="shared" ref="AI51:AJ51" si="145">AI40</f>
        <v>5000</v>
      </c>
      <c r="AJ51">
        <f t="shared" si="145"/>
        <v>730</v>
      </c>
      <c r="AK51" s="24">
        <v>0.9</v>
      </c>
      <c r="AL51" s="24">
        <v>0.1</v>
      </c>
      <c r="AM51" s="24">
        <v>0.05</v>
      </c>
      <c r="AN51" s="24">
        <v>0</v>
      </c>
      <c r="AO51" s="24">
        <v>1</v>
      </c>
      <c r="AP51" s="24">
        <v>0</v>
      </c>
      <c r="AQ51" s="24">
        <v>1</v>
      </c>
      <c r="AR51" s="24">
        <v>0</v>
      </c>
      <c r="AS51" s="24">
        <v>0</v>
      </c>
      <c r="AT51" s="24">
        <v>0</v>
      </c>
      <c r="AU51" t="s">
        <v>362</v>
      </c>
      <c r="AV51" t="s">
        <v>357</v>
      </c>
      <c r="AW51" t="s">
        <v>370</v>
      </c>
      <c r="AX51" t="s">
        <v>369</v>
      </c>
      <c r="AY51" t="s">
        <v>368</v>
      </c>
      <c r="AZ51" t="str">
        <f>IF(VLOOKUP(AU51,AF47:AH56,3,0)&gt;0,AU51,IF(VLOOKUP(AV51,AF47:AH56,3,0)&gt;0,AV51,IF(VLOOKUP(AW51,AF47:AH56,3,0)&gt;0,AW51,IF(VLOOKUP(AX51,AF47:AH56,3,0)&gt;0,AX51,AY51))))</f>
        <v>b5</v>
      </c>
      <c r="BA51">
        <f>AI51*AI51/(VLOOKUP(AZ51,AF47:AJ56,5,0)*5+AI51)*VLOOKUP(AG51,裸人!$AG$4:$AM$10,7,0)</f>
        <v>10204.081632653062</v>
      </c>
      <c r="BB51">
        <f>SUMIFS(BA47:BA56,AZ47:AZ56,AF51,AH47:AH56,"&gt;0")</f>
        <v>5132.4013157894742</v>
      </c>
      <c r="BC51">
        <f t="shared" si="129"/>
        <v>8.8849248517865718</v>
      </c>
      <c r="BD51">
        <f>IF(AH51=0,0,BA51*MIN(BC47:BC56))</f>
        <v>23730.187711481165</v>
      </c>
      <c r="BJ51" t="s">
        <v>356</v>
      </c>
      <c r="BK51" t="s">
        <v>340</v>
      </c>
      <c r="BL51">
        <f>ROUND(IF(CF40="*",BL40,BL40-MIN(CG36:CG45)*CF40),5)</f>
        <v>45600</v>
      </c>
      <c r="BM51">
        <f t="shared" ref="BM51:BN51" si="146">BM40</f>
        <v>5001</v>
      </c>
      <c r="BN51">
        <f t="shared" si="146"/>
        <v>730</v>
      </c>
      <c r="BO51" s="24">
        <v>0.9</v>
      </c>
      <c r="BP51" s="24">
        <v>0.1</v>
      </c>
      <c r="BQ51" s="24">
        <v>0.05</v>
      </c>
      <c r="BR51" s="24">
        <v>0</v>
      </c>
      <c r="BS51" s="24">
        <v>1</v>
      </c>
      <c r="BT51" s="24">
        <v>0</v>
      </c>
      <c r="BU51" s="24">
        <v>1</v>
      </c>
      <c r="BV51" s="24">
        <v>0</v>
      </c>
      <c r="BW51" s="24">
        <v>0</v>
      </c>
      <c r="BX51" s="24">
        <v>0</v>
      </c>
      <c r="BY51" t="s">
        <v>362</v>
      </c>
      <c r="BZ51" t="s">
        <v>357</v>
      </c>
      <c r="CA51" t="s">
        <v>370</v>
      </c>
      <c r="CB51" t="s">
        <v>369</v>
      </c>
      <c r="CC51" t="s">
        <v>368</v>
      </c>
      <c r="CD51" t="str">
        <f>IF(VLOOKUP(BY51,BJ47:BL56,3,0)&gt;0,BY51,IF(VLOOKUP(BZ51,BJ47:BL56,3,0)&gt;0,BZ51,IF(VLOOKUP(CA51,BJ47:BL56,3,0)&gt;0,CA51,IF(VLOOKUP(CB51,BJ47:BL56,3,0)&gt;0,CB51,CC51))))</f>
        <v>b5</v>
      </c>
      <c r="CE51">
        <f>BM51*BM51/(VLOOKUP(CD51,BJ47:BN56,5,0)*5+BM51)*VLOOKUP(BK51,裸人!$AG$4:$AM$10,7,0)</f>
        <v>10207.122130394857</v>
      </c>
      <c r="CF51">
        <f>SUMIFS(CE47:CE56,CD47:CD56,BJ51,BL47:BL56,"&gt;0")</f>
        <v>5132.4013157894742</v>
      </c>
      <c r="CG51">
        <f t="shared" si="130"/>
        <v>8.8847300112161509</v>
      </c>
      <c r="CH51">
        <f>IF(BL51=0,0,CE51*MIN(CG47:CG56))</f>
        <v>23671.854870085041</v>
      </c>
      <c r="CM51" t="s">
        <v>356</v>
      </c>
      <c r="CN51" t="s">
        <v>340</v>
      </c>
      <c r="CO51">
        <f>ROUND(IF(DI40="*",CO40,CO40-MIN(DJ36:DJ45)*DI40),5)</f>
        <v>45600</v>
      </c>
      <c r="CP51">
        <f t="shared" ref="CP51:CQ51" si="147">CP40</f>
        <v>5000</v>
      </c>
      <c r="CQ51">
        <f t="shared" si="147"/>
        <v>731</v>
      </c>
      <c r="CR51" s="24">
        <v>0.9</v>
      </c>
      <c r="CS51" s="24">
        <v>0.1</v>
      </c>
      <c r="CT51" s="24">
        <v>0.05</v>
      </c>
      <c r="CU51" s="24">
        <v>0</v>
      </c>
      <c r="CV51" s="24">
        <v>1</v>
      </c>
      <c r="CW51" s="24">
        <v>0</v>
      </c>
      <c r="CX51" s="24">
        <v>1</v>
      </c>
      <c r="CY51" s="24">
        <v>0</v>
      </c>
      <c r="CZ51" s="24">
        <v>0</v>
      </c>
      <c r="DA51" s="24">
        <v>0</v>
      </c>
      <c r="DB51" t="s">
        <v>362</v>
      </c>
      <c r="DC51" t="s">
        <v>357</v>
      </c>
      <c r="DD51" t="s">
        <v>370</v>
      </c>
      <c r="DE51" t="s">
        <v>369</v>
      </c>
      <c r="DF51" t="s">
        <v>368</v>
      </c>
      <c r="DG51" t="str">
        <f>IF(VLOOKUP(DB51,CM47:CO56,3,0)&gt;0,DB51,IF(VLOOKUP(DC51,CM47:CO56,3,0)&gt;0,DC51,IF(VLOOKUP(DD51,CM47:CO56,3,0)&gt;0,DD51,IF(VLOOKUP(DE51,CM47:CO56,3,0)&gt;0,DE51,DF51))))</f>
        <v>b5</v>
      </c>
      <c r="DH51">
        <f>CP51*CP51/(VLOOKUP(DG51,CM47:CQ56,5,0)*5+CP51)*VLOOKUP(CN51,裸人!$AG$4:$AM$10,7,0)</f>
        <v>10204.081632653062</v>
      </c>
      <c r="DI51">
        <f>SUMIFS(DH47:DH56,DG47:DG56,CM51,CO47:CO56,"&gt;0")</f>
        <v>5129.0269559500321</v>
      </c>
      <c r="DJ51">
        <f t="shared" si="131"/>
        <v>8.8905752283287942</v>
      </c>
      <c r="DK51">
        <f>IF(CO51=0,0,DH51*MIN(DJ47:DJ56))</f>
        <v>23638.851546816051</v>
      </c>
    </row>
    <row r="52" spans="1:115" x14ac:dyDescent="0.2">
      <c r="B52" t="s">
        <v>357</v>
      </c>
      <c r="C52" t="s">
        <v>339</v>
      </c>
      <c r="D52">
        <f>ROUND(IF(X41="*",D41,D41-MIN(Y36:Y45)*X41),5)</f>
        <v>0</v>
      </c>
      <c r="E52">
        <f t="shared" ref="E52:F52" si="148">E41</f>
        <v>3650</v>
      </c>
      <c r="F52">
        <f t="shared" si="148"/>
        <v>1020</v>
      </c>
      <c r="G52" s="24">
        <v>0.9</v>
      </c>
      <c r="H52" s="24">
        <v>0.1</v>
      </c>
      <c r="I52" s="24">
        <v>0.05</v>
      </c>
      <c r="J52" s="24">
        <v>0</v>
      </c>
      <c r="K52" s="24">
        <v>1</v>
      </c>
      <c r="L52" s="24">
        <v>0</v>
      </c>
      <c r="M52" s="24">
        <v>1</v>
      </c>
      <c r="N52" s="24">
        <v>0</v>
      </c>
      <c r="O52" s="24">
        <v>0</v>
      </c>
      <c r="P52" s="24">
        <v>0</v>
      </c>
      <c r="Q52" t="s">
        <v>351</v>
      </c>
      <c r="R52" t="s">
        <v>353</v>
      </c>
      <c r="S52" t="s">
        <v>354</v>
      </c>
      <c r="T52" t="s">
        <v>355</v>
      </c>
      <c r="U52" t="s">
        <v>356</v>
      </c>
      <c r="V52" t="str">
        <f>IF(VLOOKUP(Q52,B47:D56,3,0)&gt;0,Q52,IF(VLOOKUP(R52,B47:D56,3,0)&gt;0,R52,IF(VLOOKUP(S52,B47:D56,3,0)&gt;0,S52,IF(VLOOKUP(T52,B47:D56,3,0)&gt;0,T52,U52))))</f>
        <v>a3</v>
      </c>
      <c r="W52">
        <f>E52*E52/(VLOOKUP(V52,B47:F56,5,0)*5+E52)*VLOOKUP(C52,裸人!$AG$4:$AM$10,7,0)</f>
        <v>2900.1360544217691</v>
      </c>
      <c r="X52">
        <f>SUMIFS(W47:W56,V47:V56,B52,D47:D56,"&gt;0")</f>
        <v>0</v>
      </c>
      <c r="Y52" t="str">
        <f t="shared" si="128"/>
        <v>*</v>
      </c>
      <c r="Z52">
        <f>IF(D52=0,0,W52*MIN(Y47:Y56))</f>
        <v>0</v>
      </c>
      <c r="AF52" t="s">
        <v>357</v>
      </c>
      <c r="AG52" t="s">
        <v>339</v>
      </c>
      <c r="AH52">
        <f>ROUND(IF(BB41="*",AH41,AH41-MIN(BC36:BC45)*BB41),5)</f>
        <v>0</v>
      </c>
      <c r="AI52">
        <f t="shared" ref="AI52:AJ52" si="149">AI41</f>
        <v>3650</v>
      </c>
      <c r="AJ52">
        <f t="shared" si="149"/>
        <v>1020</v>
      </c>
      <c r="AK52" s="24">
        <v>0.9</v>
      </c>
      <c r="AL52" s="24">
        <v>0.1</v>
      </c>
      <c r="AM52" s="24">
        <v>0.05</v>
      </c>
      <c r="AN52" s="24">
        <v>0</v>
      </c>
      <c r="AO52" s="24">
        <v>1</v>
      </c>
      <c r="AP52" s="24">
        <v>0</v>
      </c>
      <c r="AQ52" s="24">
        <v>1</v>
      </c>
      <c r="AR52" s="24">
        <v>0</v>
      </c>
      <c r="AS52" s="24">
        <v>0</v>
      </c>
      <c r="AT52" s="24">
        <v>0</v>
      </c>
      <c r="AU52" t="s">
        <v>351</v>
      </c>
      <c r="AV52" t="s">
        <v>353</v>
      </c>
      <c r="AW52" t="s">
        <v>354</v>
      </c>
      <c r="AX52" t="s">
        <v>355</v>
      </c>
      <c r="AY52" t="s">
        <v>356</v>
      </c>
      <c r="AZ52" t="str">
        <f>IF(VLOOKUP(AU52,AF47:AH56,3,0)&gt;0,AU52,IF(VLOOKUP(AV52,AF47:AH56,3,0)&gt;0,AV52,IF(VLOOKUP(AW52,AF47:AH56,3,0)&gt;0,AW52,IF(VLOOKUP(AX52,AF47:AH56,3,0)&gt;0,AX52,AY52))))</f>
        <v>a3</v>
      </c>
      <c r="BA52">
        <f>AI52*AI52/(VLOOKUP(AZ52,AF47:AJ56,5,0)*5+AI52)*VLOOKUP(AG52,裸人!$AG$4:$AM$10,7,0)</f>
        <v>2900.1360544217691</v>
      </c>
      <c r="BB52">
        <f>SUMIFS(BA47:BA56,AZ47:AZ56,AF52,AH47:AH56,"&gt;0")</f>
        <v>0</v>
      </c>
      <c r="BC52" t="str">
        <f t="shared" si="129"/>
        <v>*</v>
      </c>
      <c r="BD52">
        <f>IF(AH52=0,0,BA52*MIN(BC47:BC56))</f>
        <v>0</v>
      </c>
      <c r="BJ52" t="s">
        <v>357</v>
      </c>
      <c r="BK52" t="s">
        <v>339</v>
      </c>
      <c r="BL52">
        <f>ROUND(IF(CF41="*",BL41,BL41-MIN(CG36:CG45)*CF41),5)</f>
        <v>0</v>
      </c>
      <c r="BM52">
        <f t="shared" ref="BM52:BN52" si="150">BM41</f>
        <v>3650</v>
      </c>
      <c r="BN52">
        <f t="shared" si="150"/>
        <v>1020</v>
      </c>
      <c r="BO52" s="24">
        <v>0.9</v>
      </c>
      <c r="BP52" s="24">
        <v>0.1</v>
      </c>
      <c r="BQ52" s="24">
        <v>0.05</v>
      </c>
      <c r="BR52" s="24">
        <v>0</v>
      </c>
      <c r="BS52" s="24">
        <v>1</v>
      </c>
      <c r="BT52" s="24">
        <v>0</v>
      </c>
      <c r="BU52" s="24">
        <v>1</v>
      </c>
      <c r="BV52" s="24">
        <v>0</v>
      </c>
      <c r="BW52" s="24">
        <v>0</v>
      </c>
      <c r="BX52" s="24">
        <v>0</v>
      </c>
      <c r="BY52" t="s">
        <v>351</v>
      </c>
      <c r="BZ52" t="s">
        <v>353</v>
      </c>
      <c r="CA52" t="s">
        <v>354</v>
      </c>
      <c r="CB52" t="s">
        <v>355</v>
      </c>
      <c r="CC52" t="s">
        <v>356</v>
      </c>
      <c r="CD52" t="str">
        <f>IF(VLOOKUP(BY52,BJ47:BL56,3,0)&gt;0,BY52,IF(VLOOKUP(BZ52,BJ47:BL56,3,0)&gt;0,BZ52,IF(VLOOKUP(CA52,BJ47:BL56,3,0)&gt;0,CA52,IF(VLOOKUP(CB52,BJ47:BL56,3,0)&gt;0,CB52,CC52))))</f>
        <v>a3</v>
      </c>
      <c r="CE52">
        <f>BM52*BM52/(VLOOKUP(CD52,BJ47:BN56,5,0)*5+BM52)*VLOOKUP(BK52,裸人!$AG$4:$AM$10,7,0)</f>
        <v>2900.1360544217691</v>
      </c>
      <c r="CF52">
        <f>SUMIFS(CE47:CE56,CD47:CD56,BJ52,BL47:BL56,"&gt;0")</f>
        <v>0</v>
      </c>
      <c r="CG52" t="str">
        <f t="shared" si="130"/>
        <v>*</v>
      </c>
      <c r="CH52">
        <f>IF(BL52=0,0,CE52*MIN(CG47:CG56))</f>
        <v>0</v>
      </c>
      <c r="CM52" t="s">
        <v>357</v>
      </c>
      <c r="CN52" t="s">
        <v>339</v>
      </c>
      <c r="CO52">
        <f>ROUND(IF(DI41="*",CO41,CO41-MIN(DJ36:DJ45)*DI41),5)</f>
        <v>0</v>
      </c>
      <c r="CP52">
        <f t="shared" ref="CP52:CQ52" si="151">CP41</f>
        <v>3650</v>
      </c>
      <c r="CQ52">
        <f t="shared" si="151"/>
        <v>1020</v>
      </c>
      <c r="CR52" s="24">
        <v>0.9</v>
      </c>
      <c r="CS52" s="24">
        <v>0.1</v>
      </c>
      <c r="CT52" s="24">
        <v>0.05</v>
      </c>
      <c r="CU52" s="24">
        <v>0</v>
      </c>
      <c r="CV52" s="24">
        <v>1</v>
      </c>
      <c r="CW52" s="24">
        <v>0</v>
      </c>
      <c r="CX52" s="24">
        <v>1</v>
      </c>
      <c r="CY52" s="24">
        <v>0</v>
      </c>
      <c r="CZ52" s="24">
        <v>0</v>
      </c>
      <c r="DA52" s="24">
        <v>0</v>
      </c>
      <c r="DB52" t="s">
        <v>351</v>
      </c>
      <c r="DC52" t="s">
        <v>353</v>
      </c>
      <c r="DD52" t="s">
        <v>354</v>
      </c>
      <c r="DE52" t="s">
        <v>355</v>
      </c>
      <c r="DF52" t="s">
        <v>356</v>
      </c>
      <c r="DG52" t="str">
        <f>IF(VLOOKUP(DB52,CM47:CO56,3,0)&gt;0,DB52,IF(VLOOKUP(DC52,CM47:CO56,3,0)&gt;0,DC52,IF(VLOOKUP(DD52,CM47:CO56,3,0)&gt;0,DD52,IF(VLOOKUP(DE52,CM47:CO56,3,0)&gt;0,DE52,DF52))))</f>
        <v>a3</v>
      </c>
      <c r="DH52">
        <f>CP52*CP52/(VLOOKUP(DG52,CM47:CQ56,5,0)*5+CP52)*VLOOKUP(CN52,裸人!$AG$4:$AM$10,7,0)</f>
        <v>2898.164513936098</v>
      </c>
      <c r="DI52">
        <f>SUMIFS(DH47:DH56,DG47:DG56,CM52,CO47:CO56,"&gt;0")</f>
        <v>0</v>
      </c>
      <c r="DJ52" t="str">
        <f t="shared" si="131"/>
        <v>*</v>
      </c>
      <c r="DK52">
        <f>IF(CO52=0,0,DH52*MIN(DJ47:DJ56))</f>
        <v>0</v>
      </c>
    </row>
    <row r="53" spans="1:115" x14ac:dyDescent="0.2">
      <c r="B53" t="s">
        <v>358</v>
      </c>
      <c r="C53" t="s">
        <v>339</v>
      </c>
      <c r="D53">
        <f>ROUND(IF(X42="*",D42,D42-MIN(Y36:Y45)*X42),5)</f>
        <v>0</v>
      </c>
      <c r="E53">
        <f t="shared" ref="E53:F53" si="152">E42</f>
        <v>3650</v>
      </c>
      <c r="F53">
        <f t="shared" si="152"/>
        <v>1020</v>
      </c>
      <c r="G53" s="24">
        <v>0.9</v>
      </c>
      <c r="H53" s="24">
        <v>0.1</v>
      </c>
      <c r="I53" s="24">
        <v>0.05</v>
      </c>
      <c r="J53" s="24">
        <v>0</v>
      </c>
      <c r="K53" s="24">
        <v>1</v>
      </c>
      <c r="L53" s="24">
        <v>0</v>
      </c>
      <c r="M53" s="24">
        <v>1</v>
      </c>
      <c r="N53" s="24">
        <v>0</v>
      </c>
      <c r="O53" s="24">
        <v>0</v>
      </c>
      <c r="P53" s="24">
        <v>0</v>
      </c>
      <c r="Q53" t="s">
        <v>353</v>
      </c>
      <c r="R53" t="s">
        <v>351</v>
      </c>
      <c r="S53" t="s">
        <v>355</v>
      </c>
      <c r="T53" t="s">
        <v>356</v>
      </c>
      <c r="U53" t="s">
        <v>354</v>
      </c>
      <c r="V53" t="str">
        <f>IF(VLOOKUP(Q53,B47:D56,3,0)&gt;0,Q53,IF(VLOOKUP(R53,B47:D56,3,0)&gt;0,R53,IF(VLOOKUP(S53,B47:D56,3,0)&gt;0,S53,IF(VLOOKUP(T53,B47:D56,3,0)&gt;0,T53,U53))))</f>
        <v>a4</v>
      </c>
      <c r="W53">
        <f>E53*E53/(VLOOKUP(V53,B47:F56,5,0)*5+E53)*VLOOKUP(C53,裸人!$AG$4:$AM$10,7,0)</f>
        <v>2823.3112582781459</v>
      </c>
      <c r="X53">
        <f>SUMIFS(W47:W56,V47:V56,B53,D47:D56,"&gt;0")</f>
        <v>0</v>
      </c>
      <c r="Y53" t="str">
        <f t="shared" si="128"/>
        <v>*</v>
      </c>
      <c r="Z53">
        <f>IF(D53=0,0,W53*MIN(Y47:Y56))</f>
        <v>0</v>
      </c>
      <c r="AF53" t="s">
        <v>358</v>
      </c>
      <c r="AG53" t="s">
        <v>339</v>
      </c>
      <c r="AH53">
        <f>ROUND(IF(BB42="*",AH42,AH42-MIN(BC36:BC45)*BB42),5)</f>
        <v>0</v>
      </c>
      <c r="AI53">
        <f t="shared" ref="AI53:AJ53" si="153">AI42</f>
        <v>3650</v>
      </c>
      <c r="AJ53">
        <f t="shared" si="153"/>
        <v>1020</v>
      </c>
      <c r="AK53" s="24">
        <v>0.9</v>
      </c>
      <c r="AL53" s="24">
        <v>0.1</v>
      </c>
      <c r="AM53" s="24">
        <v>0.05</v>
      </c>
      <c r="AN53" s="24">
        <v>0</v>
      </c>
      <c r="AO53" s="24">
        <v>1</v>
      </c>
      <c r="AP53" s="24">
        <v>0</v>
      </c>
      <c r="AQ53" s="24">
        <v>1</v>
      </c>
      <c r="AR53" s="24">
        <v>0</v>
      </c>
      <c r="AS53" s="24">
        <v>0</v>
      </c>
      <c r="AT53" s="24">
        <v>0</v>
      </c>
      <c r="AU53" t="s">
        <v>353</v>
      </c>
      <c r="AV53" t="s">
        <v>351</v>
      </c>
      <c r="AW53" t="s">
        <v>355</v>
      </c>
      <c r="AX53" t="s">
        <v>356</v>
      </c>
      <c r="AY53" t="s">
        <v>354</v>
      </c>
      <c r="AZ53" t="str">
        <f>IF(VLOOKUP(AU53,AF47:AH56,3,0)&gt;0,AU53,IF(VLOOKUP(AV53,AF47:AH56,3,0)&gt;0,AV53,IF(VLOOKUP(AW53,AF47:AH56,3,0)&gt;0,AW53,IF(VLOOKUP(AX53,AF47:AH56,3,0)&gt;0,AX53,AY53))))</f>
        <v>a4</v>
      </c>
      <c r="BA53">
        <f>AI53*AI53/(VLOOKUP(AZ53,AF47:AJ56,5,0)*5+AI53)*VLOOKUP(AG53,裸人!$AG$4:$AM$10,7,0)</f>
        <v>2823.3112582781459</v>
      </c>
      <c r="BB53">
        <f>SUMIFS(BA47:BA56,AZ47:AZ56,AF53,AH47:AH56,"&gt;0")</f>
        <v>0</v>
      </c>
      <c r="BC53" t="str">
        <f t="shared" si="129"/>
        <v>*</v>
      </c>
      <c r="BD53">
        <f>IF(AH53=0,0,BA53*MIN(BC47:BC56))</f>
        <v>0</v>
      </c>
      <c r="BJ53" t="s">
        <v>358</v>
      </c>
      <c r="BK53" t="s">
        <v>339</v>
      </c>
      <c r="BL53">
        <f>ROUND(IF(CF42="*",BL42,BL42-MIN(CG36:CG45)*CF42),5)</f>
        <v>0</v>
      </c>
      <c r="BM53">
        <f t="shared" ref="BM53:BN53" si="154">BM42</f>
        <v>3650</v>
      </c>
      <c r="BN53">
        <f t="shared" si="154"/>
        <v>1020</v>
      </c>
      <c r="BO53" s="24">
        <v>0.9</v>
      </c>
      <c r="BP53" s="24">
        <v>0.1</v>
      </c>
      <c r="BQ53" s="24">
        <v>0.05</v>
      </c>
      <c r="BR53" s="24">
        <v>0</v>
      </c>
      <c r="BS53" s="24">
        <v>1</v>
      </c>
      <c r="BT53" s="24">
        <v>0</v>
      </c>
      <c r="BU53" s="24">
        <v>1</v>
      </c>
      <c r="BV53" s="24">
        <v>0</v>
      </c>
      <c r="BW53" s="24">
        <v>0</v>
      </c>
      <c r="BX53" s="24">
        <v>0</v>
      </c>
      <c r="BY53" t="s">
        <v>353</v>
      </c>
      <c r="BZ53" t="s">
        <v>351</v>
      </c>
      <c r="CA53" t="s">
        <v>355</v>
      </c>
      <c r="CB53" t="s">
        <v>356</v>
      </c>
      <c r="CC53" t="s">
        <v>354</v>
      </c>
      <c r="CD53" t="str">
        <f>IF(VLOOKUP(BY53,BJ47:BL56,3,0)&gt;0,BY53,IF(VLOOKUP(BZ53,BJ47:BL56,3,0)&gt;0,BZ53,IF(VLOOKUP(CA53,BJ47:BL56,3,0)&gt;0,CA53,IF(VLOOKUP(CB53,BJ47:BL56,3,0)&gt;0,CB53,CC53))))</f>
        <v>a4</v>
      </c>
      <c r="CE53">
        <f>BM53*BM53/(VLOOKUP(CD53,BJ47:BN56,5,0)*5+BM53)*VLOOKUP(BK53,裸人!$AG$4:$AM$10,7,0)</f>
        <v>2823.3112582781459</v>
      </c>
      <c r="CF53">
        <f>SUMIFS(CE47:CE56,CD47:CD56,BJ53,BL47:BL56,"&gt;0")</f>
        <v>0</v>
      </c>
      <c r="CG53" t="str">
        <f t="shared" si="130"/>
        <v>*</v>
      </c>
      <c r="CH53">
        <f>IF(BL53=0,0,CE53*MIN(CG47:CG56))</f>
        <v>0</v>
      </c>
      <c r="CM53" t="s">
        <v>358</v>
      </c>
      <c r="CN53" t="s">
        <v>339</v>
      </c>
      <c r="CO53">
        <f>ROUND(IF(DI42="*",CO42,CO42-MIN(DJ36:DJ45)*DI42),5)</f>
        <v>0</v>
      </c>
      <c r="CP53">
        <f t="shared" ref="CP53:CQ53" si="155">CP42</f>
        <v>3650</v>
      </c>
      <c r="CQ53">
        <f t="shared" si="155"/>
        <v>1020</v>
      </c>
      <c r="CR53" s="24">
        <v>0.9</v>
      </c>
      <c r="CS53" s="24">
        <v>0.1</v>
      </c>
      <c r="CT53" s="24">
        <v>0.05</v>
      </c>
      <c r="CU53" s="24">
        <v>0</v>
      </c>
      <c r="CV53" s="24">
        <v>1</v>
      </c>
      <c r="CW53" s="24">
        <v>0</v>
      </c>
      <c r="CX53" s="24">
        <v>1</v>
      </c>
      <c r="CY53" s="24">
        <v>0</v>
      </c>
      <c r="CZ53" s="24">
        <v>0</v>
      </c>
      <c r="DA53" s="24">
        <v>0</v>
      </c>
      <c r="DB53" t="s">
        <v>353</v>
      </c>
      <c r="DC53" t="s">
        <v>351</v>
      </c>
      <c r="DD53" t="s">
        <v>355</v>
      </c>
      <c r="DE53" t="s">
        <v>356</v>
      </c>
      <c r="DF53" t="s">
        <v>354</v>
      </c>
      <c r="DG53" t="str">
        <f>IF(VLOOKUP(DB53,CM47:CO56,3,0)&gt;0,DB53,IF(VLOOKUP(DC53,CM47:CO56,3,0)&gt;0,DC53,IF(VLOOKUP(DD53,CM47:CO56,3,0)&gt;0,DD53,IF(VLOOKUP(DE53,CM47:CO56,3,0)&gt;0,DE53,DF53))))</f>
        <v>a4</v>
      </c>
      <c r="DH53">
        <f>CP53*CP53/(VLOOKUP(DG53,CM47:CQ56,5,0)*5+CP53)*VLOOKUP(CN53,裸人!$AG$4:$AM$10,7,0)</f>
        <v>2821.442753143614</v>
      </c>
      <c r="DI53">
        <f>SUMIFS(DH47:DH56,DG47:DG56,CM53,CO47:CO56,"&gt;0")</f>
        <v>0</v>
      </c>
      <c r="DJ53" t="str">
        <f t="shared" si="131"/>
        <v>*</v>
      </c>
      <c r="DK53">
        <f>IF(CO53=0,0,DH53*MIN(DJ47:DJ56))</f>
        <v>0</v>
      </c>
    </row>
    <row r="54" spans="1:115" x14ac:dyDescent="0.2">
      <c r="B54" t="s">
        <v>359</v>
      </c>
      <c r="C54" t="s">
        <v>509</v>
      </c>
      <c r="D54">
        <f>ROUND(IF(X43="*",D43,D43-MIN(Y36:Y45)*X43),5)</f>
        <v>31659.744630000001</v>
      </c>
      <c r="E54">
        <f t="shared" ref="E54:F54" si="156">E43</f>
        <v>4750</v>
      </c>
      <c r="F54">
        <f t="shared" si="156"/>
        <v>740</v>
      </c>
      <c r="G54" s="24">
        <v>0.9</v>
      </c>
      <c r="H54" s="24">
        <v>0.1</v>
      </c>
      <c r="I54" s="24">
        <v>0.05</v>
      </c>
      <c r="J54" s="24">
        <v>0</v>
      </c>
      <c r="K54" s="24">
        <v>1</v>
      </c>
      <c r="L54" s="24">
        <v>0</v>
      </c>
      <c r="M54" s="24">
        <v>1</v>
      </c>
      <c r="N54" s="24">
        <v>0</v>
      </c>
      <c r="O54" s="24">
        <v>0</v>
      </c>
      <c r="P54" s="24">
        <v>0</v>
      </c>
      <c r="Q54" t="s">
        <v>351</v>
      </c>
      <c r="R54" t="s">
        <v>353</v>
      </c>
      <c r="S54" t="s">
        <v>354</v>
      </c>
      <c r="T54" t="s">
        <v>355</v>
      </c>
      <c r="U54" t="s">
        <v>356</v>
      </c>
      <c r="V54" t="str">
        <f>IF(VLOOKUP(Q54,B47:D56,3,0)&gt;0,Q54,IF(VLOOKUP(R54,B47:D56,3,0)&gt;0,R54,IF(VLOOKUP(S54,B47:D56,3,0)&gt;0,S54,IF(VLOOKUP(T54,B47:D56,3,0)&gt;0,T54,U54))))</f>
        <v>a3</v>
      </c>
      <c r="W54">
        <f>E54*E54/(VLOOKUP(V54,B47:F56,5,0)*5+E54)*VLOOKUP(C54,裸人!$AG$4:$AM$10,7,0)</f>
        <v>10680.473372781065</v>
      </c>
      <c r="X54">
        <f>SUMIFS(W47:W56,V47:V56,B54,D47:D56,"&gt;0")</f>
        <v>10680.473372781065</v>
      </c>
      <c r="Y54">
        <f t="shared" si="128"/>
        <v>2.9642641786537398</v>
      </c>
      <c r="Z54">
        <f>IF(D54=0,0,W54*MIN(Y47:Y56))</f>
        <v>24841.175961349465</v>
      </c>
      <c r="AF54" t="s">
        <v>359</v>
      </c>
      <c r="AG54" t="s">
        <v>509</v>
      </c>
      <c r="AH54">
        <f>ROUND(IF(BB43="*",AH43,AH43-MIN(BC36:BC45)*BB43),5)</f>
        <v>31657.331050000001</v>
      </c>
      <c r="AI54">
        <f t="shared" ref="AI54:AJ54" si="157">AI43</f>
        <v>4750</v>
      </c>
      <c r="AJ54">
        <f t="shared" si="157"/>
        <v>740</v>
      </c>
      <c r="AK54" s="24">
        <v>0.9</v>
      </c>
      <c r="AL54" s="24">
        <v>0.1</v>
      </c>
      <c r="AM54" s="24">
        <v>0.05</v>
      </c>
      <c r="AN54" s="24">
        <v>0</v>
      </c>
      <c r="AO54" s="24">
        <v>1</v>
      </c>
      <c r="AP54" s="24">
        <v>0</v>
      </c>
      <c r="AQ54" s="24">
        <v>1</v>
      </c>
      <c r="AR54" s="24">
        <v>0</v>
      </c>
      <c r="AS54" s="24">
        <v>0</v>
      </c>
      <c r="AT54" s="24">
        <v>0</v>
      </c>
      <c r="AU54" t="s">
        <v>351</v>
      </c>
      <c r="AV54" t="s">
        <v>353</v>
      </c>
      <c r="AW54" t="s">
        <v>354</v>
      </c>
      <c r="AX54" t="s">
        <v>355</v>
      </c>
      <c r="AY54" t="s">
        <v>356</v>
      </c>
      <c r="AZ54" t="str">
        <f>IF(VLOOKUP(AU54,AF47:AH56,3,0)&gt;0,AU54,IF(VLOOKUP(AV54,AF47:AH56,3,0)&gt;0,AV54,IF(VLOOKUP(AW54,AF47:AH56,3,0)&gt;0,AW54,IF(VLOOKUP(AX54,AF47:AH56,3,0)&gt;0,AX54,AY54))))</f>
        <v>a3</v>
      </c>
      <c r="BA54">
        <f>AI54*AI54/(VLOOKUP(AZ54,AF47:AJ56,5,0)*5+AI54)*VLOOKUP(AG54,裸人!$AG$4:$AM$10,7,0)</f>
        <v>10680.473372781065</v>
      </c>
      <c r="BB54">
        <f>SUMIFS(BA47:BA56,AZ47:AZ56,AF54,AH47:AH56,"&gt;0")</f>
        <v>10680.473372781065</v>
      </c>
      <c r="BC54">
        <f t="shared" si="129"/>
        <v>2.9640381980332409</v>
      </c>
      <c r="BD54">
        <f>IF(AH54=0,0,BA54*MIN(BC47:BC56))</f>
        <v>24838.064522389959</v>
      </c>
      <c r="BJ54" t="s">
        <v>359</v>
      </c>
      <c r="BK54" t="s">
        <v>509</v>
      </c>
      <c r="BL54">
        <f>ROUND(IF(CF43="*",BL43,BL43-MIN(CG36:CG45)*CF43),5)</f>
        <v>31610.998500000002</v>
      </c>
      <c r="BM54">
        <f t="shared" ref="BM54:BN54" si="158">BM43</f>
        <v>4750</v>
      </c>
      <c r="BN54">
        <f t="shared" si="158"/>
        <v>740</v>
      </c>
      <c r="BO54" s="24">
        <v>0.9</v>
      </c>
      <c r="BP54" s="24">
        <v>0.1</v>
      </c>
      <c r="BQ54" s="24">
        <v>0.05</v>
      </c>
      <c r="BR54" s="24">
        <v>0</v>
      </c>
      <c r="BS54" s="24">
        <v>1</v>
      </c>
      <c r="BT54" s="24">
        <v>0</v>
      </c>
      <c r="BU54" s="24">
        <v>1</v>
      </c>
      <c r="BV54" s="24">
        <v>0</v>
      </c>
      <c r="BW54" s="24">
        <v>0</v>
      </c>
      <c r="BX54" s="24">
        <v>0</v>
      </c>
      <c r="BY54" t="s">
        <v>351</v>
      </c>
      <c r="BZ54" t="s">
        <v>353</v>
      </c>
      <c r="CA54" t="s">
        <v>354</v>
      </c>
      <c r="CB54" t="s">
        <v>355</v>
      </c>
      <c r="CC54" t="s">
        <v>356</v>
      </c>
      <c r="CD54" t="str">
        <f>IF(VLOOKUP(BY54,BJ47:BL56,3,0)&gt;0,BY54,IF(VLOOKUP(BZ54,BJ47:BL56,3,0)&gt;0,BZ54,IF(VLOOKUP(CA54,BJ47:BL56,3,0)&gt;0,CA54,IF(VLOOKUP(CB54,BJ47:BL56,3,0)&gt;0,CB54,CC54))))</f>
        <v>a3</v>
      </c>
      <c r="CE54">
        <f>BM54*BM54/(VLOOKUP(CD54,BJ47:BN56,5,0)*5+BM54)*VLOOKUP(BK54,裸人!$AG$4:$AM$10,7,0)</f>
        <v>10680.473372781065</v>
      </c>
      <c r="CF54">
        <f>SUMIFS(CE47:CE56,CD47:CD56,BJ54,BL47:BL56,"&gt;0")</f>
        <v>10683.706543604307</v>
      </c>
      <c r="CG54">
        <f t="shared" si="130"/>
        <v>2.9588044533967106</v>
      </c>
      <c r="CH54">
        <f>IF(BL54=0,0,CE54*MIN(CG47:CG56))</f>
        <v>24769.627755448499</v>
      </c>
      <c r="CM54" t="s">
        <v>359</v>
      </c>
      <c r="CN54" t="s">
        <v>509</v>
      </c>
      <c r="CO54">
        <f>ROUND(IF(DI43="*",CO43,CO43-MIN(DJ36:DJ45)*DI43),5)</f>
        <v>31583.173060000001</v>
      </c>
      <c r="CP54">
        <f t="shared" ref="CP54:CQ54" si="159">CP43</f>
        <v>4750</v>
      </c>
      <c r="CQ54">
        <f t="shared" si="159"/>
        <v>740</v>
      </c>
      <c r="CR54" s="24">
        <v>0.9</v>
      </c>
      <c r="CS54" s="24">
        <v>0.1</v>
      </c>
      <c r="CT54" s="24">
        <v>0.05</v>
      </c>
      <c r="CU54" s="24">
        <v>0</v>
      </c>
      <c r="CV54" s="24">
        <v>1</v>
      </c>
      <c r="CW54" s="24">
        <v>0</v>
      </c>
      <c r="CX54" s="24">
        <v>1</v>
      </c>
      <c r="CY54" s="24">
        <v>0</v>
      </c>
      <c r="CZ54" s="24">
        <v>0</v>
      </c>
      <c r="DA54" s="24">
        <v>0</v>
      </c>
      <c r="DB54" t="s">
        <v>351</v>
      </c>
      <c r="DC54" t="s">
        <v>353</v>
      </c>
      <c r="DD54" t="s">
        <v>354</v>
      </c>
      <c r="DE54" t="s">
        <v>355</v>
      </c>
      <c r="DF54" t="s">
        <v>356</v>
      </c>
      <c r="DG54" t="str">
        <f>IF(VLOOKUP(DB54,CM47:CO56,3,0)&gt;0,DB54,IF(VLOOKUP(DC54,CM47:CO56,3,0)&gt;0,DC54,IF(VLOOKUP(DD54,CM47:CO56,3,0)&gt;0,DD54,IF(VLOOKUP(DE54,CM47:CO56,3,0)&gt;0,DE54,DF54))))</f>
        <v>a3</v>
      </c>
      <c r="DH54">
        <f>CP54*CP54/(VLOOKUP(DG54,CM47:CQ56,5,0)*5+CP54)*VLOOKUP(CN54,裸人!$AG$4:$AM$10,7,0)</f>
        <v>10674.157303370786</v>
      </c>
      <c r="DI54">
        <f>SUMIFS(DH47:DH56,DG47:DG56,CM54,CO47:CO56,"&gt;0")</f>
        <v>10680.473372781065</v>
      </c>
      <c r="DJ54">
        <f t="shared" si="131"/>
        <v>2.9570948737617728</v>
      </c>
      <c r="DK54">
        <f>IF(CO54=0,0,DH54*MIN(DJ47:DJ56))</f>
        <v>24727.832348410942</v>
      </c>
    </row>
    <row r="55" spans="1:115" x14ac:dyDescent="0.2">
      <c r="B55" t="s">
        <v>360</v>
      </c>
      <c r="C55" t="s">
        <v>340</v>
      </c>
      <c r="D55">
        <f>ROUND(IF(X44="*",D44,D44-MIN(Y36:Y45)*X44),5)</f>
        <v>23488.245729999999</v>
      </c>
      <c r="E55">
        <f t="shared" ref="E55:F55" si="160">E44</f>
        <v>5000</v>
      </c>
      <c r="F55">
        <f t="shared" si="160"/>
        <v>730</v>
      </c>
      <c r="G55" s="24">
        <v>0.9</v>
      </c>
      <c r="H55" s="24">
        <v>0.1</v>
      </c>
      <c r="I55" s="24">
        <v>0.05</v>
      </c>
      <c r="J55" s="24">
        <v>0</v>
      </c>
      <c r="K55" s="24">
        <v>1</v>
      </c>
      <c r="L55" s="24">
        <v>0</v>
      </c>
      <c r="M55" s="24">
        <v>1</v>
      </c>
      <c r="N55" s="24">
        <v>0</v>
      </c>
      <c r="O55" s="24">
        <v>0</v>
      </c>
      <c r="P55" s="24">
        <v>0</v>
      </c>
      <c r="Q55" t="s">
        <v>351</v>
      </c>
      <c r="R55" t="s">
        <v>353</v>
      </c>
      <c r="S55" t="s">
        <v>355</v>
      </c>
      <c r="T55" t="s">
        <v>373</v>
      </c>
      <c r="U55" t="s">
        <v>356</v>
      </c>
      <c r="V55" t="str">
        <f>IF(VLOOKUP(Q55,B47:D56,3,0)&gt;0,Q55,IF(VLOOKUP(R55,B47:D56,3,0)&gt;0,R55,IF(VLOOKUP(S55,B47:D56,3,0)&gt;0,S55,IF(VLOOKUP(T55,B47:D56,3,0)&gt;0,T55,U55))))</f>
        <v>a4</v>
      </c>
      <c r="W55">
        <f>E55*E55/(VLOOKUP(V55,B47:F56,5,0)*5+E55)*VLOOKUP(C55,裸人!$AG$4:$AM$10,7,0)</f>
        <v>11235.955056179775</v>
      </c>
      <c r="X55">
        <f>SUMIFS(W47:W56,V47:V56,B55,D47:D56,"&gt;0")</f>
        <v>10098.780487804877</v>
      </c>
      <c r="Y55">
        <f t="shared" si="128"/>
        <v>2.3258497160487863</v>
      </c>
      <c r="Z55">
        <f>IF(D55=0,0,W55*MIN(Y47:Y56))</f>
        <v>26133.142876952654</v>
      </c>
      <c r="AF55" t="s">
        <v>360</v>
      </c>
      <c r="AG55" t="s">
        <v>340</v>
      </c>
      <c r="AH55">
        <f>ROUND(IF(BB44="*",AH44,AH44-MIN(BC36:BC45)*BB44),5)</f>
        <v>23485.303749999999</v>
      </c>
      <c r="AI55">
        <f t="shared" ref="AI55:AJ55" si="161">AI44</f>
        <v>5000</v>
      </c>
      <c r="AJ55">
        <f t="shared" si="161"/>
        <v>730</v>
      </c>
      <c r="AK55" s="24">
        <v>0.9</v>
      </c>
      <c r="AL55" s="24">
        <v>0.1</v>
      </c>
      <c r="AM55" s="24">
        <v>0.05</v>
      </c>
      <c r="AN55" s="24">
        <v>0</v>
      </c>
      <c r="AO55" s="24">
        <v>1</v>
      </c>
      <c r="AP55" s="24">
        <v>0</v>
      </c>
      <c r="AQ55" s="24">
        <v>1</v>
      </c>
      <c r="AR55" s="24">
        <v>0</v>
      </c>
      <c r="AS55" s="24">
        <v>0</v>
      </c>
      <c r="AT55" s="24">
        <v>0</v>
      </c>
      <c r="AU55" t="s">
        <v>351</v>
      </c>
      <c r="AV55" t="s">
        <v>353</v>
      </c>
      <c r="AW55" t="s">
        <v>355</v>
      </c>
      <c r="AX55" t="s">
        <v>373</v>
      </c>
      <c r="AY55" t="s">
        <v>356</v>
      </c>
      <c r="AZ55" t="str">
        <f>IF(VLOOKUP(AU55,AF47:AH56,3,0)&gt;0,AU55,IF(VLOOKUP(AV55,AF47:AH56,3,0)&gt;0,AV55,IF(VLOOKUP(AW55,AF47:AH56,3,0)&gt;0,AW55,IF(VLOOKUP(AX55,AF47:AH56,3,0)&gt;0,AX55,AY55))))</f>
        <v>a4</v>
      </c>
      <c r="BA55">
        <f>AI55*AI55/(VLOOKUP(AZ55,AF47:AJ56,5,0)*5+AI55)*VLOOKUP(AG55,裸人!$AG$4:$AM$10,7,0)</f>
        <v>11235.955056179775</v>
      </c>
      <c r="BB55">
        <f>SUMIFS(BA47:BA56,AZ47:AZ56,AF55,AH47:AH56,"&gt;0")</f>
        <v>10098.780487804877</v>
      </c>
      <c r="BC55">
        <f t="shared" si="129"/>
        <v>2.325558395725154</v>
      </c>
      <c r="BD55">
        <f>IF(AH55=0,0,BA55*MIN(BC47:BC56))</f>
        <v>26129.869614889369</v>
      </c>
      <c r="BJ55" t="s">
        <v>360</v>
      </c>
      <c r="BK55" t="s">
        <v>340</v>
      </c>
      <c r="BL55">
        <f>ROUND(IF(CF44="*",BL44,BL44-MIN(CG36:CG45)*CF44),5)</f>
        <v>23428.033090000001</v>
      </c>
      <c r="BM55">
        <f t="shared" ref="BM55:BN55" si="162">BM44</f>
        <v>5000</v>
      </c>
      <c r="BN55">
        <f t="shared" si="162"/>
        <v>730</v>
      </c>
      <c r="BO55" s="24">
        <v>0.9</v>
      </c>
      <c r="BP55" s="24">
        <v>0.1</v>
      </c>
      <c r="BQ55" s="24">
        <v>0.05</v>
      </c>
      <c r="BR55" s="24">
        <v>0</v>
      </c>
      <c r="BS55" s="24">
        <v>1</v>
      </c>
      <c r="BT55" s="24">
        <v>0</v>
      </c>
      <c r="BU55" s="24">
        <v>1</v>
      </c>
      <c r="BV55" s="24">
        <v>0</v>
      </c>
      <c r="BW55" s="24">
        <v>0</v>
      </c>
      <c r="BX55" s="24">
        <v>0</v>
      </c>
      <c r="BY55" t="s">
        <v>351</v>
      </c>
      <c r="BZ55" t="s">
        <v>353</v>
      </c>
      <c r="CA55" t="s">
        <v>355</v>
      </c>
      <c r="CB55" t="s">
        <v>373</v>
      </c>
      <c r="CC55" t="s">
        <v>356</v>
      </c>
      <c r="CD55" t="str">
        <f>IF(VLOOKUP(BY55,BJ47:BL56,3,0)&gt;0,BY55,IF(VLOOKUP(BZ55,BJ47:BL56,3,0)&gt;0,BZ55,IF(VLOOKUP(CA55,BJ47:BL56,3,0)&gt;0,CA55,IF(VLOOKUP(CB55,BJ47:BL56,3,0)&gt;0,CB55,CC55))))</f>
        <v>a4</v>
      </c>
      <c r="CE55">
        <f>BM55*BM55/(VLOOKUP(CD55,BJ47:BN56,5,0)*5+BM55)*VLOOKUP(BK55,裸人!$AG$4:$AM$10,7,0)</f>
        <v>11235.955056179775</v>
      </c>
      <c r="CF55">
        <f>SUMIFS(CE47:CE56,CD47:CD56,BJ55,BL47:BL56,"&gt;0")</f>
        <v>10101.988050237776</v>
      </c>
      <c r="CG55">
        <f t="shared" si="130"/>
        <v>2.3191507427539038</v>
      </c>
      <c r="CH55">
        <f>IF(BL55=0,0,CE55*MIN(CG47:CG56))</f>
        <v>26057.873514088806</v>
      </c>
      <c r="CM55" t="s">
        <v>360</v>
      </c>
      <c r="CN55" t="s">
        <v>340</v>
      </c>
      <c r="CO55">
        <f>ROUND(IF(DI44="*",CO44,CO44-MIN(DJ36:DJ45)*DI44),5)</f>
        <v>23394.91013</v>
      </c>
      <c r="CP55">
        <f t="shared" ref="CP55:CQ55" si="163">CP44</f>
        <v>5000</v>
      </c>
      <c r="CQ55">
        <f t="shared" si="163"/>
        <v>730</v>
      </c>
      <c r="CR55" s="24">
        <v>0.9</v>
      </c>
      <c r="CS55" s="24">
        <v>0.1</v>
      </c>
      <c r="CT55" s="24">
        <v>0.05</v>
      </c>
      <c r="CU55" s="24">
        <v>0</v>
      </c>
      <c r="CV55" s="24">
        <v>1</v>
      </c>
      <c r="CW55" s="24">
        <v>0</v>
      </c>
      <c r="CX55" s="24">
        <v>1</v>
      </c>
      <c r="CY55" s="24">
        <v>0</v>
      </c>
      <c r="CZ55" s="24">
        <v>0</v>
      </c>
      <c r="DA55" s="24">
        <v>0</v>
      </c>
      <c r="DB55" t="s">
        <v>351</v>
      </c>
      <c r="DC55" t="s">
        <v>353</v>
      </c>
      <c r="DD55" t="s">
        <v>355</v>
      </c>
      <c r="DE55" t="s">
        <v>373</v>
      </c>
      <c r="DF55" t="s">
        <v>356</v>
      </c>
      <c r="DG55" t="str">
        <f>IF(VLOOKUP(DB55,CM47:CO56,3,0)&gt;0,DB55,IF(VLOOKUP(DC55,CM47:CO56,3,0)&gt;0,DC55,IF(VLOOKUP(DD55,CM47:CO56,3,0)&gt;0,DD55,IF(VLOOKUP(DE55,CM47:CO56,3,0)&gt;0,DE55,DF55))))</f>
        <v>a4</v>
      </c>
      <c r="DH55">
        <f>CP55*CP55/(VLOOKUP(DG55,CM47:CQ56,5,0)*5+CP55)*VLOOKUP(CN55,裸人!$AG$4:$AM$10,7,0)</f>
        <v>11229.646266142616</v>
      </c>
      <c r="DI55">
        <f>SUMIFS(DH47:DH56,DG47:DG56,CM55,CO47:CO56,"&gt;0")</f>
        <v>10098.780487804877</v>
      </c>
      <c r="DJ55">
        <f t="shared" si="131"/>
        <v>2.3166074515879727</v>
      </c>
      <c r="DK55">
        <f>IF(CO55=0,0,DH55*MIN(DJ47:DJ56))</f>
        <v>26014.682218843038</v>
      </c>
    </row>
    <row r="56" spans="1:115" x14ac:dyDescent="0.2">
      <c r="B56" t="s">
        <v>361</v>
      </c>
      <c r="C56" t="s">
        <v>91</v>
      </c>
      <c r="D56">
        <f>ROUND(IF(X45="*",D45,D45-MIN(Y36:Y45)*X45),5)</f>
        <v>74828.87242</v>
      </c>
      <c r="E56">
        <f t="shared" ref="E56:F56" si="164">E45</f>
        <v>3950</v>
      </c>
      <c r="F56">
        <f t="shared" si="164"/>
        <v>960</v>
      </c>
      <c r="G56" s="24">
        <v>0.9</v>
      </c>
      <c r="H56" s="24">
        <v>0.1</v>
      </c>
      <c r="I56" s="24">
        <v>0.05</v>
      </c>
      <c r="J56" s="24">
        <v>0</v>
      </c>
      <c r="K56" s="24">
        <v>1</v>
      </c>
      <c r="L56" s="24">
        <v>0</v>
      </c>
      <c r="M56" s="24">
        <v>1</v>
      </c>
      <c r="N56" s="24">
        <v>0</v>
      </c>
      <c r="O56" s="24">
        <v>0</v>
      </c>
      <c r="P56" s="24">
        <v>0</v>
      </c>
      <c r="Q56" t="s">
        <v>353</v>
      </c>
      <c r="R56" t="s">
        <v>351</v>
      </c>
      <c r="S56" t="s">
        <v>356</v>
      </c>
      <c r="T56" t="s">
        <v>355</v>
      </c>
      <c r="U56" t="s">
        <v>354</v>
      </c>
      <c r="V56" t="str">
        <f>IF(VLOOKUP(Q56,B47:D56,3,0)&gt;0,Q56,IF(VLOOKUP(R56,B47:D56,3,0)&gt;0,R56,IF(VLOOKUP(S56,B47:D56,3,0)&gt;0,S56,IF(VLOOKUP(T56,B47:D56,3,0)&gt;0,T56,U56))))</f>
        <v>a5</v>
      </c>
      <c r="W56">
        <f>E56*E56/(VLOOKUP(V56,B47:F56,5,0)*5+E56)*VLOOKUP(C56,裸人!$AG$4:$AM$10,7,0)</f>
        <v>5132.4013157894742</v>
      </c>
      <c r="X56">
        <f>SUMIFS(W47:W56,V47:V56,B56,D47:D56,"&gt;0")</f>
        <v>10204.081632653062</v>
      </c>
      <c r="Y56">
        <f t="shared" si="128"/>
        <v>7.3332294971599996</v>
      </c>
      <c r="Z56">
        <f>IF(D56=0,0,W56*MIN(Y47:Y56))</f>
        <v>11937.194142977365</v>
      </c>
      <c r="AF56" t="s">
        <v>361</v>
      </c>
      <c r="AG56" t="s">
        <v>91</v>
      </c>
      <c r="AH56">
        <f>ROUND(IF(BB45="*",AH45,AH45-MIN(BC36:BC45)*BB45),5)</f>
        <v>74826.566500000001</v>
      </c>
      <c r="AI56">
        <f t="shared" ref="AI56:AJ56" si="165">AI45</f>
        <v>3950</v>
      </c>
      <c r="AJ56">
        <f t="shared" si="165"/>
        <v>960</v>
      </c>
      <c r="AK56" s="24">
        <v>0.9</v>
      </c>
      <c r="AL56" s="24">
        <v>0.1</v>
      </c>
      <c r="AM56" s="24">
        <v>0.05</v>
      </c>
      <c r="AN56" s="24">
        <v>0</v>
      </c>
      <c r="AO56" s="24">
        <v>1</v>
      </c>
      <c r="AP56" s="24">
        <v>0</v>
      </c>
      <c r="AQ56" s="24">
        <v>1</v>
      </c>
      <c r="AR56" s="24">
        <v>0</v>
      </c>
      <c r="AS56" s="24">
        <v>0</v>
      </c>
      <c r="AT56" s="24">
        <v>0</v>
      </c>
      <c r="AU56" t="s">
        <v>353</v>
      </c>
      <c r="AV56" t="s">
        <v>351</v>
      </c>
      <c r="AW56" t="s">
        <v>356</v>
      </c>
      <c r="AX56" t="s">
        <v>355</v>
      </c>
      <c r="AY56" t="s">
        <v>354</v>
      </c>
      <c r="AZ56" t="str">
        <f>IF(VLOOKUP(AU56,AF47:AH56,3,0)&gt;0,AU56,IF(VLOOKUP(AV56,AF47:AH56,3,0)&gt;0,AV56,IF(VLOOKUP(AW56,AF47:AH56,3,0)&gt;0,AW56,IF(VLOOKUP(AX56,AF47:AH56,3,0)&gt;0,AX56,AY56))))</f>
        <v>a5</v>
      </c>
      <c r="BA56">
        <f>AI56*AI56/(VLOOKUP(AZ56,AF47:AJ56,5,0)*5+AI56)*VLOOKUP(AG56,裸人!$AG$4:$AM$10,7,0)</f>
        <v>5132.4013157894742</v>
      </c>
      <c r="BB56">
        <f>SUMIFS(BA47:BA56,AZ47:AZ56,AF56,AH47:AH56,"&gt;0")</f>
        <v>10204.081632653062</v>
      </c>
      <c r="BC56">
        <f t="shared" si="129"/>
        <v>7.3330035169999999</v>
      </c>
      <c r="BD56">
        <f>IF(AH56=0,0,BA56*MIN(BC47:BC56))</f>
        <v>11935.69897016504</v>
      </c>
      <c r="BJ56" t="s">
        <v>361</v>
      </c>
      <c r="BK56" t="s">
        <v>91</v>
      </c>
      <c r="BL56">
        <f>ROUND(IF(CF45="*",BL45,BL45-MIN(CG36:CG45)*CF45),5)</f>
        <v>74782.383069999996</v>
      </c>
      <c r="BM56">
        <f t="shared" ref="BM56:BN56" si="166">BM45</f>
        <v>3950</v>
      </c>
      <c r="BN56">
        <f t="shared" si="166"/>
        <v>960</v>
      </c>
      <c r="BO56" s="24">
        <v>0.9</v>
      </c>
      <c r="BP56" s="24">
        <v>0.1</v>
      </c>
      <c r="BQ56" s="24">
        <v>0.05</v>
      </c>
      <c r="BR56" s="24">
        <v>0</v>
      </c>
      <c r="BS56" s="24">
        <v>1</v>
      </c>
      <c r="BT56" s="24">
        <v>0</v>
      </c>
      <c r="BU56" s="24">
        <v>1</v>
      </c>
      <c r="BV56" s="24">
        <v>0</v>
      </c>
      <c r="BW56" s="24">
        <v>0</v>
      </c>
      <c r="BX56" s="24">
        <v>0</v>
      </c>
      <c r="BY56" t="s">
        <v>353</v>
      </c>
      <c r="BZ56" t="s">
        <v>351</v>
      </c>
      <c r="CA56" t="s">
        <v>356</v>
      </c>
      <c r="CB56" t="s">
        <v>355</v>
      </c>
      <c r="CC56" t="s">
        <v>354</v>
      </c>
      <c r="CD56" t="str">
        <f>IF(VLOOKUP(BY56,BJ47:BL56,3,0)&gt;0,BY56,IF(VLOOKUP(BZ56,BJ47:BL56,3,0)&gt;0,BZ56,IF(VLOOKUP(CA56,BJ47:BL56,3,0)&gt;0,CA56,IF(VLOOKUP(CB56,BJ47:BL56,3,0)&gt;0,CB56,CC56))))</f>
        <v>a5</v>
      </c>
      <c r="CE56">
        <f>BM56*BM56/(VLOOKUP(CD56,BJ47:BN56,5,0)*5+BM56)*VLOOKUP(BK56,裸人!$AG$4:$AM$10,7,0)</f>
        <v>5132.4013157894742</v>
      </c>
      <c r="CF56">
        <f>SUMIFS(CE47:CE56,CD47:CD56,BJ56,BL47:BL56,"&gt;0")</f>
        <v>10207.122130394857</v>
      </c>
      <c r="CG56">
        <f t="shared" si="130"/>
        <v>7.326490475440905</v>
      </c>
      <c r="CH56">
        <f>IF(BL56=0,0,CE56*MIN(CG47:CG56))</f>
        <v>11902.812323624272</v>
      </c>
      <c r="CM56" t="s">
        <v>361</v>
      </c>
      <c r="CN56" t="s">
        <v>91</v>
      </c>
      <c r="CO56">
        <f>ROUND(IF(DI45="*",CO45,CO45-MIN(DJ36:DJ45)*DI45),5)</f>
        <v>74755.716249999998</v>
      </c>
      <c r="CP56">
        <f t="shared" ref="CP56:CQ56" si="167">CP45</f>
        <v>3950</v>
      </c>
      <c r="CQ56">
        <f t="shared" si="167"/>
        <v>960</v>
      </c>
      <c r="CR56" s="24">
        <v>0.9</v>
      </c>
      <c r="CS56" s="24">
        <v>0.1</v>
      </c>
      <c r="CT56" s="24">
        <v>0.05</v>
      </c>
      <c r="CU56" s="24">
        <v>0</v>
      </c>
      <c r="CV56" s="24">
        <v>1</v>
      </c>
      <c r="CW56" s="24">
        <v>0</v>
      </c>
      <c r="CX56" s="24">
        <v>1</v>
      </c>
      <c r="CY56" s="24">
        <v>0</v>
      </c>
      <c r="CZ56" s="24">
        <v>0</v>
      </c>
      <c r="DA56" s="24">
        <v>0</v>
      </c>
      <c r="DB56" t="s">
        <v>353</v>
      </c>
      <c r="DC56" t="s">
        <v>351</v>
      </c>
      <c r="DD56" t="s">
        <v>356</v>
      </c>
      <c r="DE56" t="s">
        <v>355</v>
      </c>
      <c r="DF56" t="s">
        <v>354</v>
      </c>
      <c r="DG56" t="str">
        <f>IF(VLOOKUP(DB56,CM47:CO56,3,0)&gt;0,DB56,IF(VLOOKUP(DC56,CM47:CO56,3,0)&gt;0,DC56,IF(VLOOKUP(DD56,CM47:CO56,3,0)&gt;0,DD56,IF(VLOOKUP(DE56,CM47:CO56,3,0)&gt;0,DE56,DF56))))</f>
        <v>a5</v>
      </c>
      <c r="DH56">
        <f>CP56*CP56/(VLOOKUP(DG56,CM47:CQ56,5,0)*5+CP56)*VLOOKUP(CN56,裸人!$AG$4:$AM$10,7,0)</f>
        <v>5129.0269559500321</v>
      </c>
      <c r="DI56">
        <f>SUMIFS(DH47:DH56,DG47:DG56,CM56,CO47:CO56,"&gt;0")</f>
        <v>10204.081632653062</v>
      </c>
      <c r="DJ56">
        <f t="shared" si="131"/>
        <v>7.3260601924999991</v>
      </c>
      <c r="DK56">
        <f>IF(CO56=0,0,DH56*MIN(DJ47:DJ56))</f>
        <v>11881.942065549421</v>
      </c>
    </row>
    <row r="57" spans="1:115" x14ac:dyDescent="0.2">
      <c r="A57">
        <f>IF(MIN(Y58:Y67)=0,SUM(A2:A56),MIN(Y58:Y67)*2)</f>
        <v>0.65822497350961395</v>
      </c>
      <c r="B57">
        <f>IF(SUM(D58:D62)*SUM(D63:D67)=0,"结束",B46+1)</f>
        <v>6</v>
      </c>
      <c r="D57" t="s">
        <v>75</v>
      </c>
      <c r="E57" t="s">
        <v>76</v>
      </c>
      <c r="F57" t="s">
        <v>77</v>
      </c>
      <c r="G57" t="s">
        <v>244</v>
      </c>
      <c r="H57" t="s">
        <v>246</v>
      </c>
      <c r="I57" t="s">
        <v>227</v>
      </c>
      <c r="J57" t="s">
        <v>247</v>
      </c>
      <c r="K57" t="s">
        <v>241</v>
      </c>
      <c r="L57" t="s">
        <v>248</v>
      </c>
      <c r="M57" t="s">
        <v>228</v>
      </c>
      <c r="N57" t="s">
        <v>231</v>
      </c>
      <c r="O57" t="s">
        <v>238</v>
      </c>
      <c r="P57" t="s">
        <v>232</v>
      </c>
      <c r="Q57" t="s">
        <v>363</v>
      </c>
      <c r="R57" t="s">
        <v>364</v>
      </c>
      <c r="S57" t="s">
        <v>365</v>
      </c>
      <c r="T57" t="s">
        <v>366</v>
      </c>
      <c r="U57" t="s">
        <v>367</v>
      </c>
      <c r="V57" t="s">
        <v>371</v>
      </c>
      <c r="W57" t="s">
        <v>349</v>
      </c>
      <c r="X57" t="s">
        <v>350</v>
      </c>
      <c r="Y57" t="s">
        <v>860</v>
      </c>
      <c r="Z57" t="s">
        <v>372</v>
      </c>
      <c r="AE57">
        <f>IF(MIN(BC58:BC67)=0,SUM(AE2:AE56),MIN(BC58:BC67)*2)</f>
        <v>0.65829234085637611</v>
      </c>
      <c r="AF57">
        <f>IF(SUM(AH58:AH62)*SUM(AH63:AH67)=0,"结束",AF46+1)</f>
        <v>6</v>
      </c>
      <c r="AH57" t="s">
        <v>75</v>
      </c>
      <c r="AI57" t="s">
        <v>76</v>
      </c>
      <c r="AJ57" t="s">
        <v>77</v>
      </c>
      <c r="AK57" t="s">
        <v>244</v>
      </c>
      <c r="AL57" t="s">
        <v>246</v>
      </c>
      <c r="AM57" t="s">
        <v>227</v>
      </c>
      <c r="AN57" t="s">
        <v>247</v>
      </c>
      <c r="AO57" t="s">
        <v>241</v>
      </c>
      <c r="AP57" t="s">
        <v>248</v>
      </c>
      <c r="AQ57" t="s">
        <v>228</v>
      </c>
      <c r="AR57" t="s">
        <v>231</v>
      </c>
      <c r="AS57" t="s">
        <v>238</v>
      </c>
      <c r="AT57" t="s">
        <v>232</v>
      </c>
      <c r="AU57" t="s">
        <v>363</v>
      </c>
      <c r="AV57" t="s">
        <v>364</v>
      </c>
      <c r="AW57" t="s">
        <v>365</v>
      </c>
      <c r="AX57" t="s">
        <v>366</v>
      </c>
      <c r="AY57" t="s">
        <v>367</v>
      </c>
      <c r="AZ57" t="s">
        <v>371</v>
      </c>
      <c r="BA57" t="s">
        <v>349</v>
      </c>
      <c r="BB57" t="s">
        <v>350</v>
      </c>
      <c r="BC57" t="s">
        <v>348</v>
      </c>
      <c r="BD57" t="s">
        <v>372</v>
      </c>
      <c r="BI57">
        <f>IF(MIN(CG58:CG67)=0,SUM(BI2:BI56),MIN(CG58:CG67)*2)</f>
        <v>0.65949768012718379</v>
      </c>
      <c r="BJ57">
        <f>IF(SUM(BL58:BL62)*SUM(BL63:BL67)=0,"结束",BJ46+1)</f>
        <v>6</v>
      </c>
      <c r="BL57" t="s">
        <v>75</v>
      </c>
      <c r="BM57" t="s">
        <v>76</v>
      </c>
      <c r="BN57" t="s">
        <v>77</v>
      </c>
      <c r="BO57" t="s">
        <v>244</v>
      </c>
      <c r="BP57" t="s">
        <v>246</v>
      </c>
      <c r="BQ57" t="s">
        <v>227</v>
      </c>
      <c r="BR57" t="s">
        <v>247</v>
      </c>
      <c r="BS57" t="s">
        <v>241</v>
      </c>
      <c r="BT57" t="s">
        <v>248</v>
      </c>
      <c r="BU57" t="s">
        <v>228</v>
      </c>
      <c r="BV57" t="s">
        <v>231</v>
      </c>
      <c r="BW57" t="s">
        <v>238</v>
      </c>
      <c r="BX57" t="s">
        <v>232</v>
      </c>
      <c r="BY57" t="s">
        <v>363</v>
      </c>
      <c r="BZ57" t="s">
        <v>364</v>
      </c>
      <c r="CA57" t="s">
        <v>365</v>
      </c>
      <c r="CB57" t="s">
        <v>366</v>
      </c>
      <c r="CC57" t="s">
        <v>367</v>
      </c>
      <c r="CD57" t="s">
        <v>371</v>
      </c>
      <c r="CE57" t="s">
        <v>349</v>
      </c>
      <c r="CF57" t="s">
        <v>350</v>
      </c>
      <c r="CG57" t="s">
        <v>348</v>
      </c>
      <c r="CH57" t="s">
        <v>372</v>
      </c>
      <c r="CM57">
        <f>IF(SUM(CO58:CO62)*SUM(CO63:CO67)=0,"结束",CM46+1)</f>
        <v>6</v>
      </c>
      <c r="CO57" t="s">
        <v>75</v>
      </c>
      <c r="CP57" t="s">
        <v>76</v>
      </c>
      <c r="CQ57" t="s">
        <v>77</v>
      </c>
      <c r="CR57" t="s">
        <v>244</v>
      </c>
      <c r="CS57" t="s">
        <v>246</v>
      </c>
      <c r="CT57" t="s">
        <v>227</v>
      </c>
      <c r="CU57" t="s">
        <v>247</v>
      </c>
      <c r="CV57" t="s">
        <v>241</v>
      </c>
      <c r="CW57" t="s">
        <v>248</v>
      </c>
      <c r="CX57" t="s">
        <v>228</v>
      </c>
      <c r="CY57" t="s">
        <v>231</v>
      </c>
      <c r="CZ57" t="s">
        <v>238</v>
      </c>
      <c r="DA57" t="s">
        <v>232</v>
      </c>
      <c r="DB57" t="s">
        <v>363</v>
      </c>
      <c r="DC57" t="s">
        <v>364</v>
      </c>
      <c r="DD57" t="s">
        <v>365</v>
      </c>
      <c r="DE57" t="s">
        <v>366</v>
      </c>
      <c r="DF57" t="s">
        <v>367</v>
      </c>
      <c r="DG57" t="s">
        <v>371</v>
      </c>
      <c r="DH57" t="s">
        <v>349</v>
      </c>
      <c r="DI57" t="s">
        <v>350</v>
      </c>
      <c r="DJ57" t="s">
        <v>348</v>
      </c>
      <c r="DK57" t="s">
        <v>372</v>
      </c>
    </row>
    <row r="58" spans="1:115" x14ac:dyDescent="0.2">
      <c r="B58" t="s">
        <v>352</v>
      </c>
      <c r="C58" t="s">
        <v>339</v>
      </c>
      <c r="D58">
        <f>ROUND(IF(X47="*",D47,D47-MIN(Y47:Y56)*X47),5)</f>
        <v>0</v>
      </c>
      <c r="E58">
        <f>E47</f>
        <v>3650</v>
      </c>
      <c r="F58">
        <f>F47</f>
        <v>1020</v>
      </c>
      <c r="G58" s="24">
        <v>0.9</v>
      </c>
      <c r="H58" s="24">
        <v>0.1</v>
      </c>
      <c r="I58" s="24">
        <v>0.05</v>
      </c>
      <c r="J58" s="24">
        <v>0</v>
      </c>
      <c r="K58" s="24">
        <v>1</v>
      </c>
      <c r="L58" s="24">
        <v>0</v>
      </c>
      <c r="M58" s="24">
        <v>1</v>
      </c>
      <c r="N58" s="24">
        <v>0</v>
      </c>
      <c r="O58" s="24">
        <v>0</v>
      </c>
      <c r="P58" s="24">
        <v>0</v>
      </c>
      <c r="Q58" t="s">
        <v>357</v>
      </c>
      <c r="R58" t="s">
        <v>362</v>
      </c>
      <c r="S58" t="s">
        <v>368</v>
      </c>
      <c r="T58" t="s">
        <v>369</v>
      </c>
      <c r="U58" t="s">
        <v>370</v>
      </c>
      <c r="V58" t="str">
        <f>IF(VLOOKUP(Q58,B58:D67,3,0)&gt;0,Q58,IF(VLOOKUP(R58,B58:D67,3,0)&gt;0,R58,IF(VLOOKUP(S58,B58:D67,3,0)&gt;0,S58,IF(VLOOKUP(T58,B58:D67,3,0)&gt;0,T58,U58))))</f>
        <v>b3</v>
      </c>
      <c r="W58">
        <f>E58*E58/(VLOOKUP(V58,B58:F67,5,0)*5+E58)*VLOOKUP(C58,裸人!$AG$4:$AM$10,7,0)</f>
        <v>2900.1360544217691</v>
      </c>
      <c r="X58">
        <f>SUMIFS(W58:W67,V58:V67,B58,D58:D67,"&gt;0")</f>
        <v>0</v>
      </c>
      <c r="Y58" t="str">
        <f t="shared" ref="Y58:Y67" si="168">IF(X58=0,"*",D58/X58)</f>
        <v>*</v>
      </c>
      <c r="Z58">
        <f>IF(D58=0,0,W58*MIN(Y58:Y67))</f>
        <v>0</v>
      </c>
      <c r="AF58" t="s">
        <v>352</v>
      </c>
      <c r="AG58" t="s">
        <v>339</v>
      </c>
      <c r="AH58">
        <f>ROUND(IF(BB47="*",AH47,AH47-MIN(BC47:BC56)*BB47),5)</f>
        <v>0</v>
      </c>
      <c r="AI58">
        <f>AI47</f>
        <v>3650</v>
      </c>
      <c r="AJ58">
        <f>AJ47</f>
        <v>1020</v>
      </c>
      <c r="AK58" s="24">
        <v>0.9</v>
      </c>
      <c r="AL58" s="24">
        <v>0.1</v>
      </c>
      <c r="AM58" s="24">
        <v>0.05</v>
      </c>
      <c r="AN58" s="24">
        <v>0</v>
      </c>
      <c r="AO58" s="24">
        <v>1</v>
      </c>
      <c r="AP58" s="24">
        <v>0</v>
      </c>
      <c r="AQ58" s="24">
        <v>1</v>
      </c>
      <c r="AR58" s="24">
        <v>0</v>
      </c>
      <c r="AS58" s="24">
        <v>0</v>
      </c>
      <c r="AT58" s="24">
        <v>0</v>
      </c>
      <c r="AU58" t="s">
        <v>357</v>
      </c>
      <c r="AV58" t="s">
        <v>362</v>
      </c>
      <c r="AW58" t="s">
        <v>368</v>
      </c>
      <c r="AX58" t="s">
        <v>369</v>
      </c>
      <c r="AY58" t="s">
        <v>370</v>
      </c>
      <c r="AZ58" t="str">
        <f>IF(VLOOKUP(AU58,AF58:AH67,3,0)&gt;0,AU58,IF(VLOOKUP(AV58,AF58:AH67,3,0)&gt;0,AV58,IF(VLOOKUP(AW58,AF58:AH67,3,0)&gt;0,AW58,IF(VLOOKUP(AX58,AF58:AH67,3,0)&gt;0,AX58,AY58))))</f>
        <v>b3</v>
      </c>
      <c r="BA58">
        <f>AI58*AI58/(VLOOKUP(AZ58,AF58:AJ67,5,0)*5+AI58)*VLOOKUP(AG58,裸人!$AG$4:$AM$10,7,0)</f>
        <v>2900.1360544217691</v>
      </c>
      <c r="BB58">
        <f>SUMIFS(BA58:BA67,AZ58:AZ67,AF58,AH58:AH67,"&gt;0")</f>
        <v>0</v>
      </c>
      <c r="BC58" t="str">
        <f t="shared" ref="BC58:BC67" si="169">IF(BB58=0,"*",AH58/BB58)</f>
        <v>*</v>
      </c>
      <c r="BD58">
        <f>IF(AH58=0,0,BA58*MIN(BC58:BC67))</f>
        <v>0</v>
      </c>
      <c r="BJ58" t="s">
        <v>352</v>
      </c>
      <c r="BK58" t="s">
        <v>339</v>
      </c>
      <c r="BL58">
        <f>ROUND(IF(CF47="*",BL47,BL47-MIN(CG47:CG56)*CF47),5)</f>
        <v>0</v>
      </c>
      <c r="BM58">
        <f>BM47</f>
        <v>3651</v>
      </c>
      <c r="BN58">
        <f>BN47</f>
        <v>1020</v>
      </c>
      <c r="BO58" s="24">
        <v>0.9</v>
      </c>
      <c r="BP58" s="24">
        <v>0.1</v>
      </c>
      <c r="BQ58" s="24">
        <v>0.05</v>
      </c>
      <c r="BR58" s="24">
        <v>0</v>
      </c>
      <c r="BS58" s="24">
        <v>1</v>
      </c>
      <c r="BT58" s="24">
        <v>0</v>
      </c>
      <c r="BU58" s="24">
        <v>1</v>
      </c>
      <c r="BV58" s="24">
        <v>0</v>
      </c>
      <c r="BW58" s="24">
        <v>0</v>
      </c>
      <c r="BX58" s="24">
        <v>0</v>
      </c>
      <c r="BY58" t="s">
        <v>357</v>
      </c>
      <c r="BZ58" t="s">
        <v>362</v>
      </c>
      <c r="CA58" t="s">
        <v>368</v>
      </c>
      <c r="CB58" t="s">
        <v>369</v>
      </c>
      <c r="CC58" t="s">
        <v>370</v>
      </c>
      <c r="CD58" t="str">
        <f>IF(VLOOKUP(BY58,BJ58:BL67,3,0)&gt;0,BY58,IF(VLOOKUP(BZ58,BJ58:BL67,3,0)&gt;0,BZ58,IF(VLOOKUP(CA58,BJ58:BL67,3,0)&gt;0,CA58,IF(VLOOKUP(CB58,BJ58:BL67,3,0)&gt;0,CB58,CC58))))</f>
        <v>b3</v>
      </c>
      <c r="CE58">
        <f>BM58*BM58/(VLOOKUP(CD58,BJ58:BN67,5,0)*5+BM58)*VLOOKUP(BK58,裸人!$AG$4:$AM$10,7,0)</f>
        <v>2901.3306488913076</v>
      </c>
      <c r="CF58">
        <f>SUMIFS(CE58:CE67,CD58:CD67,BJ58,BL58:BL67,"&gt;0")</f>
        <v>0</v>
      </c>
      <c r="CG58" t="str">
        <f t="shared" ref="CG58:CG67" si="170">IF(CF58=0,"*",BL58/CF58)</f>
        <v>*</v>
      </c>
      <c r="CH58">
        <f>IF(BL58=0,0,CE58*MIN(CG58:CG67))</f>
        <v>0</v>
      </c>
      <c r="CM58" t="s">
        <v>352</v>
      </c>
      <c r="CN58" t="s">
        <v>339</v>
      </c>
      <c r="CO58">
        <f>ROUND(IF(DI47="*",CO47,CO47-MIN(DJ47:DJ56)*DI47),5)</f>
        <v>0</v>
      </c>
      <c r="CP58">
        <f>CP47</f>
        <v>3650</v>
      </c>
      <c r="CQ58">
        <f>CQ47</f>
        <v>1021</v>
      </c>
      <c r="CR58" s="24">
        <v>0.9</v>
      </c>
      <c r="CS58" s="24">
        <v>0.1</v>
      </c>
      <c r="CT58" s="24">
        <v>0.05</v>
      </c>
      <c r="CU58" s="24">
        <v>0</v>
      </c>
      <c r="CV58" s="24">
        <v>1</v>
      </c>
      <c r="CW58" s="24">
        <v>0</v>
      </c>
      <c r="CX58" s="24">
        <v>1</v>
      </c>
      <c r="CY58" s="24">
        <v>0</v>
      </c>
      <c r="CZ58" s="24">
        <v>0</v>
      </c>
      <c r="DA58" s="24">
        <v>0</v>
      </c>
      <c r="DB58" t="s">
        <v>357</v>
      </c>
      <c r="DC58" t="s">
        <v>362</v>
      </c>
      <c r="DD58" t="s">
        <v>368</v>
      </c>
      <c r="DE58" t="s">
        <v>369</v>
      </c>
      <c r="DF58" t="s">
        <v>370</v>
      </c>
      <c r="DG58" t="str">
        <f>IF(VLOOKUP(DB58,CM58:CO67,3,0)&gt;0,DB58,IF(VLOOKUP(DC58,CM58:CO67,3,0)&gt;0,DC58,IF(VLOOKUP(DD58,CM58:CO67,3,0)&gt;0,DD58,IF(VLOOKUP(DE58,CM58:CO67,3,0)&gt;0,DE58,DF58))))</f>
        <v>b3</v>
      </c>
      <c r="DH58">
        <f>CP58*CP58/(VLOOKUP(DG58,CM58:CQ67,5,0)*5+CP58)*VLOOKUP(CN58,裸人!$AG$4:$AM$10,7,0)</f>
        <v>2900.1360544217691</v>
      </c>
      <c r="DI58">
        <f>SUMIFS(DH58:DH67,DG58:DG67,CM58,CO58:CO67,"&gt;0")</f>
        <v>0</v>
      </c>
      <c r="DJ58" t="str">
        <f t="shared" ref="DJ58:DJ67" si="171">IF(DI58=0,"*",CO58/DI58)</f>
        <v>*</v>
      </c>
      <c r="DK58">
        <f>IF(CO58=0,0,DH58*MIN(DJ58:DJ67))</f>
        <v>0</v>
      </c>
    </row>
    <row r="59" spans="1:115" x14ac:dyDescent="0.2">
      <c r="B59" t="s">
        <v>353</v>
      </c>
      <c r="C59" t="s">
        <v>339</v>
      </c>
      <c r="D59">
        <f>ROUND(IF(X48="*",D48,D48-MIN(Y47:Y56)*X48),5)</f>
        <v>0</v>
      </c>
      <c r="E59">
        <f t="shared" ref="E59:F59" si="172">E48</f>
        <v>3650</v>
      </c>
      <c r="F59">
        <f t="shared" si="172"/>
        <v>1020</v>
      </c>
      <c r="G59" s="24">
        <v>0.9</v>
      </c>
      <c r="H59" s="24">
        <v>0.1</v>
      </c>
      <c r="I59" s="24">
        <v>0.05</v>
      </c>
      <c r="J59" s="24">
        <v>0</v>
      </c>
      <c r="K59" s="24">
        <v>1</v>
      </c>
      <c r="L59" s="24">
        <v>0</v>
      </c>
      <c r="M59" s="24">
        <v>1</v>
      </c>
      <c r="N59" s="24">
        <v>0</v>
      </c>
      <c r="O59" s="24">
        <v>0</v>
      </c>
      <c r="P59" s="24">
        <v>0</v>
      </c>
      <c r="Q59" t="s">
        <v>362</v>
      </c>
      <c r="R59" t="s">
        <v>357</v>
      </c>
      <c r="S59" t="s">
        <v>369</v>
      </c>
      <c r="T59" t="s">
        <v>370</v>
      </c>
      <c r="U59" t="s">
        <v>368</v>
      </c>
      <c r="V59" t="str">
        <f>IF(VLOOKUP(Q59,B58:D67,3,0)&gt;0,Q59,IF(VLOOKUP(R59,B58:D67,3,0)&gt;0,R59,IF(VLOOKUP(S59,B58:D67,3,0)&gt;0,S59,IF(VLOOKUP(T59,B58:D67,3,0)&gt;0,T59,U59))))</f>
        <v>b5</v>
      </c>
      <c r="W59">
        <f>E59*E59/(VLOOKUP(V59,B58:F67,5,0)*5+E59)*VLOOKUP(C59,裸人!$AG$4:$AM$10,7,0)</f>
        <v>2522.6035502958584</v>
      </c>
      <c r="X59">
        <f>SUMIFS(W58:W67,V58:V67,B59,D58:D67,"&gt;0")</f>
        <v>0</v>
      </c>
      <c r="Y59" t="str">
        <f t="shared" si="168"/>
        <v>*</v>
      </c>
      <c r="Z59">
        <f>IF(D59=0,0,W59*MIN(Y58:Y67))</f>
        <v>0</v>
      </c>
      <c r="AF59" t="s">
        <v>353</v>
      </c>
      <c r="AG59" t="s">
        <v>339</v>
      </c>
      <c r="AH59">
        <f>ROUND(IF(BB48="*",AH48,AH48-MIN(BC47:BC56)*BB48),5)</f>
        <v>0</v>
      </c>
      <c r="AI59">
        <f t="shared" ref="AI59:AJ59" si="173">AI48</f>
        <v>3650</v>
      </c>
      <c r="AJ59">
        <f t="shared" si="173"/>
        <v>1020</v>
      </c>
      <c r="AK59" s="24">
        <v>0.9</v>
      </c>
      <c r="AL59" s="24">
        <v>0.1</v>
      </c>
      <c r="AM59" s="24">
        <v>0.05</v>
      </c>
      <c r="AN59" s="24">
        <v>0</v>
      </c>
      <c r="AO59" s="24">
        <v>1</v>
      </c>
      <c r="AP59" s="24">
        <v>0</v>
      </c>
      <c r="AQ59" s="24">
        <v>1</v>
      </c>
      <c r="AR59" s="24">
        <v>0</v>
      </c>
      <c r="AS59" s="24">
        <v>0</v>
      </c>
      <c r="AT59" s="24">
        <v>0</v>
      </c>
      <c r="AU59" t="s">
        <v>362</v>
      </c>
      <c r="AV59" t="s">
        <v>357</v>
      </c>
      <c r="AW59" t="s">
        <v>369</v>
      </c>
      <c r="AX59" t="s">
        <v>370</v>
      </c>
      <c r="AY59" t="s">
        <v>368</v>
      </c>
      <c r="AZ59" t="str">
        <f>IF(VLOOKUP(AU59,AF58:AH67,3,0)&gt;0,AU59,IF(VLOOKUP(AV59,AF58:AH67,3,0)&gt;0,AV59,IF(VLOOKUP(AW59,AF58:AH67,3,0)&gt;0,AW59,IF(VLOOKUP(AX59,AF58:AH67,3,0)&gt;0,AX59,AY59))))</f>
        <v>b5</v>
      </c>
      <c r="BA59">
        <f>AI59*AI59/(VLOOKUP(AZ59,AF58:AJ67,5,0)*5+AI59)*VLOOKUP(AG59,裸人!$AG$4:$AM$10,7,0)</f>
        <v>2522.6035502958584</v>
      </c>
      <c r="BB59">
        <f>SUMIFS(BA58:BA67,AZ58:AZ67,AF59,AH58:AH67,"&gt;0")</f>
        <v>0</v>
      </c>
      <c r="BC59" t="str">
        <f t="shared" si="169"/>
        <v>*</v>
      </c>
      <c r="BD59">
        <f>IF(AH59=0,0,BA59*MIN(BC58:BC67))</f>
        <v>0</v>
      </c>
      <c r="BJ59" t="s">
        <v>353</v>
      </c>
      <c r="BK59" t="s">
        <v>339</v>
      </c>
      <c r="BL59">
        <f>ROUND(IF(CF48="*",BL48,BL48-MIN(CG47:CG56)*CF48),5)</f>
        <v>0</v>
      </c>
      <c r="BM59">
        <f t="shared" ref="BM59:BN59" si="174">BM48</f>
        <v>3651</v>
      </c>
      <c r="BN59">
        <f t="shared" si="174"/>
        <v>1020</v>
      </c>
      <c r="BO59" s="24">
        <v>0.9</v>
      </c>
      <c r="BP59" s="24">
        <v>0.1</v>
      </c>
      <c r="BQ59" s="24">
        <v>0.05</v>
      </c>
      <c r="BR59" s="24">
        <v>0</v>
      </c>
      <c r="BS59" s="24">
        <v>1</v>
      </c>
      <c r="BT59" s="24">
        <v>0</v>
      </c>
      <c r="BU59" s="24">
        <v>1</v>
      </c>
      <c r="BV59" s="24">
        <v>0</v>
      </c>
      <c r="BW59" s="24">
        <v>0</v>
      </c>
      <c r="BX59" s="24">
        <v>0</v>
      </c>
      <c r="BY59" t="s">
        <v>362</v>
      </c>
      <c r="BZ59" t="s">
        <v>357</v>
      </c>
      <c r="CA59" t="s">
        <v>369</v>
      </c>
      <c r="CB59" t="s">
        <v>370</v>
      </c>
      <c r="CC59" t="s">
        <v>368</v>
      </c>
      <c r="CD59" t="str">
        <f>IF(VLOOKUP(BY59,BJ58:BL67,3,0)&gt;0,BY59,IF(VLOOKUP(BZ59,BJ58:BL67,3,0)&gt;0,BZ59,IF(VLOOKUP(CA59,BJ58:BL67,3,0)&gt;0,CA59,IF(VLOOKUP(CB59,BJ58:BL67,3,0)&gt;0,CB59,CC59))))</f>
        <v>b5</v>
      </c>
      <c r="CE59">
        <f>BM59*BM59/(VLOOKUP(CD59,BJ58:BN67,5,0)*5+BM59)*VLOOKUP(BK59,裸人!$AG$4:$AM$10,7,0)</f>
        <v>2523.6873269435573</v>
      </c>
      <c r="CF59">
        <f>SUMIFS(CE58:CE67,CD58:CD67,BJ59,BL58:BL67,"&gt;0")</f>
        <v>0</v>
      </c>
      <c r="CG59" t="str">
        <f t="shared" si="170"/>
        <v>*</v>
      </c>
      <c r="CH59">
        <f>IF(BL59=0,0,CE59*MIN(CG58:CG67))</f>
        <v>0</v>
      </c>
      <c r="CM59" t="s">
        <v>353</v>
      </c>
      <c r="CN59" t="s">
        <v>339</v>
      </c>
      <c r="CO59">
        <f>ROUND(IF(DI48="*",CO48,CO48-MIN(DJ47:DJ56)*DI48),5)</f>
        <v>0</v>
      </c>
      <c r="CP59">
        <f t="shared" ref="CP59:CQ59" si="175">CP48</f>
        <v>3650</v>
      </c>
      <c r="CQ59">
        <f t="shared" si="175"/>
        <v>1021</v>
      </c>
      <c r="CR59" s="24">
        <v>0.9</v>
      </c>
      <c r="CS59" s="24">
        <v>0.1</v>
      </c>
      <c r="CT59" s="24">
        <v>0.05</v>
      </c>
      <c r="CU59" s="24">
        <v>0</v>
      </c>
      <c r="CV59" s="24">
        <v>1</v>
      </c>
      <c r="CW59" s="24">
        <v>0</v>
      </c>
      <c r="CX59" s="24">
        <v>1</v>
      </c>
      <c r="CY59" s="24">
        <v>0</v>
      </c>
      <c r="CZ59" s="24">
        <v>0</v>
      </c>
      <c r="DA59" s="24">
        <v>0</v>
      </c>
      <c r="DB59" t="s">
        <v>362</v>
      </c>
      <c r="DC59" t="s">
        <v>357</v>
      </c>
      <c r="DD59" t="s">
        <v>369</v>
      </c>
      <c r="DE59" t="s">
        <v>370</v>
      </c>
      <c r="DF59" t="s">
        <v>368</v>
      </c>
      <c r="DG59" t="str">
        <f>IF(VLOOKUP(DB59,CM58:CO67,3,0)&gt;0,DB59,IF(VLOOKUP(DC59,CM58:CO67,3,0)&gt;0,DC59,IF(VLOOKUP(DD59,CM58:CO67,3,0)&gt;0,DD59,IF(VLOOKUP(DE59,CM58:CO67,3,0)&gt;0,DE59,DF59))))</f>
        <v>b5</v>
      </c>
      <c r="DH59">
        <f>CP59*CP59/(VLOOKUP(DG59,CM58:CQ67,5,0)*5+CP59)*VLOOKUP(CN59,裸人!$AG$4:$AM$10,7,0)</f>
        <v>2522.6035502958584</v>
      </c>
      <c r="DI59">
        <f>SUMIFS(DH58:DH67,DG58:DG67,CM59,CO58:CO67,"&gt;0")</f>
        <v>0</v>
      </c>
      <c r="DJ59" t="str">
        <f t="shared" si="171"/>
        <v>*</v>
      </c>
      <c r="DK59">
        <f>IF(CO59=0,0,DH59*MIN(DJ58:DJ67))</f>
        <v>0</v>
      </c>
    </row>
    <row r="60" spans="1:115" x14ac:dyDescent="0.2">
      <c r="B60" t="s">
        <v>354</v>
      </c>
      <c r="C60" t="s">
        <v>340</v>
      </c>
      <c r="D60">
        <f>ROUND(IF(X49="*",D49,D49-MIN(Y47:Y56)*X49),5)</f>
        <v>24958.82404</v>
      </c>
      <c r="E60">
        <f t="shared" ref="E60:F60" si="176">E49</f>
        <v>4750</v>
      </c>
      <c r="F60">
        <f t="shared" si="176"/>
        <v>740</v>
      </c>
      <c r="G60" s="24">
        <v>0.9</v>
      </c>
      <c r="H60" s="24">
        <v>0.1</v>
      </c>
      <c r="I60" s="24">
        <v>0.05</v>
      </c>
      <c r="J60" s="24">
        <v>0</v>
      </c>
      <c r="K60" s="24">
        <v>1</v>
      </c>
      <c r="L60" s="24">
        <v>0</v>
      </c>
      <c r="M60" s="24">
        <v>1</v>
      </c>
      <c r="N60" s="24">
        <v>0</v>
      </c>
      <c r="O60" s="24">
        <v>0</v>
      </c>
      <c r="P60" s="24">
        <v>0</v>
      </c>
      <c r="Q60" t="s">
        <v>357</v>
      </c>
      <c r="R60" t="s">
        <v>362</v>
      </c>
      <c r="S60" t="s">
        <v>368</v>
      </c>
      <c r="T60" t="s">
        <v>369</v>
      </c>
      <c r="U60" t="s">
        <v>370</v>
      </c>
      <c r="V60" t="str">
        <f>IF(VLOOKUP(Q60,B58:D67,3,0)&gt;0,Q60,IF(VLOOKUP(R60,B58:D67,3,0)&gt;0,R60,IF(VLOOKUP(S60,B58:D67,3,0)&gt;0,S60,IF(VLOOKUP(T60,B58:D67,3,0)&gt;0,T60,U60))))</f>
        <v>b3</v>
      </c>
      <c r="W60">
        <f>E60*E60/(VLOOKUP(V60,B58:F67,5,0)*5+E60)*VLOOKUP(C60,裸人!$AG$4:$AM$10,7,0)</f>
        <v>10680.473372781065</v>
      </c>
      <c r="X60">
        <f>SUMIFS(W58:W67,V58:V67,B60,D58:D67,"&gt;0")</f>
        <v>10680.473372781065</v>
      </c>
      <c r="Y60">
        <f t="shared" si="168"/>
        <v>2.3368649655180054</v>
      </c>
      <c r="Z60">
        <f>IF(D60=0,0,W60*MIN(Y58:Y67))</f>
        <v>3515.0771514344769</v>
      </c>
      <c r="AF60" t="s">
        <v>354</v>
      </c>
      <c r="AG60" t="s">
        <v>340</v>
      </c>
      <c r="AH60">
        <f>ROUND(IF(BB49="*",AH49,AH49-MIN(BC47:BC56)*BB49),5)</f>
        <v>24962.93548</v>
      </c>
      <c r="AI60">
        <f t="shared" ref="AI60:AJ60" si="177">AI49</f>
        <v>4750</v>
      </c>
      <c r="AJ60">
        <f t="shared" si="177"/>
        <v>740</v>
      </c>
      <c r="AK60" s="24">
        <v>0.9</v>
      </c>
      <c r="AL60" s="24">
        <v>0.1</v>
      </c>
      <c r="AM60" s="24">
        <v>0.05</v>
      </c>
      <c r="AN60" s="24">
        <v>0</v>
      </c>
      <c r="AO60" s="24">
        <v>1</v>
      </c>
      <c r="AP60" s="24">
        <v>0</v>
      </c>
      <c r="AQ60" s="24">
        <v>1</v>
      </c>
      <c r="AR60" s="24">
        <v>0</v>
      </c>
      <c r="AS60" s="24">
        <v>0</v>
      </c>
      <c r="AT60" s="24">
        <v>0</v>
      </c>
      <c r="AU60" t="s">
        <v>357</v>
      </c>
      <c r="AV60" t="s">
        <v>362</v>
      </c>
      <c r="AW60" t="s">
        <v>368</v>
      </c>
      <c r="AX60" t="s">
        <v>369</v>
      </c>
      <c r="AY60" t="s">
        <v>370</v>
      </c>
      <c r="AZ60" t="str">
        <f>IF(VLOOKUP(AU60,AF58:AH67,3,0)&gt;0,AU60,IF(VLOOKUP(AV60,AF58:AH67,3,0)&gt;0,AV60,IF(VLOOKUP(AW60,AF58:AH67,3,0)&gt;0,AW60,IF(VLOOKUP(AX60,AF58:AH67,3,0)&gt;0,AX60,AY60))))</f>
        <v>b3</v>
      </c>
      <c r="BA60">
        <f>AI60*AI60/(VLOOKUP(AZ60,AF58:AJ67,5,0)*5+AI60)*VLOOKUP(AG60,裸人!$AG$4:$AM$10,7,0)</f>
        <v>10680.473372781065</v>
      </c>
      <c r="BB60">
        <f>SUMIFS(BA58:BA67,AZ58:AZ67,AF60,AH58:AH67,"&gt;0")</f>
        <v>10680.473372781065</v>
      </c>
      <c r="BC60">
        <f t="shared" si="169"/>
        <v>2.3372499147479222</v>
      </c>
      <c r="BD60">
        <f>IF(AH60=0,0,BA60*MIN(BC58:BC67))</f>
        <v>3515.4369090111209</v>
      </c>
      <c r="BJ60" t="s">
        <v>354</v>
      </c>
      <c r="BK60" t="s">
        <v>340</v>
      </c>
      <c r="BL60">
        <f>ROUND(IF(CF49="*",BL49,BL49-MIN(CG47:CG56)*CF49),5)</f>
        <v>25030.372240000001</v>
      </c>
      <c r="BM60">
        <f t="shared" ref="BM60:BN60" si="178">BM49</f>
        <v>4751</v>
      </c>
      <c r="BN60">
        <f t="shared" si="178"/>
        <v>740</v>
      </c>
      <c r="BO60" s="24">
        <v>0.9</v>
      </c>
      <c r="BP60" s="24">
        <v>0.1</v>
      </c>
      <c r="BQ60" s="24">
        <v>0.05</v>
      </c>
      <c r="BR60" s="24">
        <v>0</v>
      </c>
      <c r="BS60" s="24">
        <v>1</v>
      </c>
      <c r="BT60" s="24">
        <v>0</v>
      </c>
      <c r="BU60" s="24">
        <v>1</v>
      </c>
      <c r="BV60" s="24">
        <v>0</v>
      </c>
      <c r="BW60" s="24">
        <v>0</v>
      </c>
      <c r="BX60" s="24">
        <v>0</v>
      </c>
      <c r="BY60" t="s">
        <v>357</v>
      </c>
      <c r="BZ60" t="s">
        <v>362</v>
      </c>
      <c r="CA60" t="s">
        <v>368</v>
      </c>
      <c r="CB60" t="s">
        <v>369</v>
      </c>
      <c r="CC60" t="s">
        <v>370</v>
      </c>
      <c r="CD60" t="str">
        <f>IF(VLOOKUP(BY60,BJ58:BL67,3,0)&gt;0,BY60,IF(VLOOKUP(BZ60,BJ58:BL67,3,0)&gt;0,BZ60,IF(VLOOKUP(CA60,BJ58:BL67,3,0)&gt;0,CA60,IF(VLOOKUP(CB60,BJ58:BL67,3,0)&gt;0,CB60,CC60))))</f>
        <v>b3</v>
      </c>
      <c r="CE60">
        <f>BM60*BM60/(VLOOKUP(CD60,BJ58:BN67,5,0)*5+BM60)*VLOOKUP(BK60,裸人!$AG$4:$AM$10,7,0)</f>
        <v>10683.706543604307</v>
      </c>
      <c r="CF60">
        <f>SUMIFS(CE58:CE67,CD58:CD67,BJ60,BL58:BL67,"&gt;0")</f>
        <v>10680.473372781065</v>
      </c>
      <c r="CG60">
        <f t="shared" si="170"/>
        <v>2.3435639382603877</v>
      </c>
      <c r="CH60">
        <f>IF(BL60=0,0,CE60*MIN(CG58:CG67))</f>
        <v>3522.9398403333266</v>
      </c>
      <c r="CM60" t="s">
        <v>354</v>
      </c>
      <c r="CN60" t="s">
        <v>340</v>
      </c>
      <c r="CO60">
        <f>ROUND(IF(DI49="*",CO49,CO49-MIN(DJ47:DJ56)*DI49),5)</f>
        <v>25072.167649999999</v>
      </c>
      <c r="CP60">
        <f t="shared" ref="CP60:CQ60" si="179">CP49</f>
        <v>4750</v>
      </c>
      <c r="CQ60">
        <f t="shared" si="179"/>
        <v>741</v>
      </c>
      <c r="CR60" s="24">
        <v>0.9</v>
      </c>
      <c r="CS60" s="24">
        <v>0.1</v>
      </c>
      <c r="CT60" s="24">
        <v>0.05</v>
      </c>
      <c r="CU60" s="24">
        <v>0</v>
      </c>
      <c r="CV60" s="24">
        <v>1</v>
      </c>
      <c r="CW60" s="24">
        <v>0</v>
      </c>
      <c r="CX60" s="24">
        <v>1</v>
      </c>
      <c r="CY60" s="24">
        <v>0</v>
      </c>
      <c r="CZ60" s="24">
        <v>0</v>
      </c>
      <c r="DA60" s="24">
        <v>0</v>
      </c>
      <c r="DB60" t="s">
        <v>357</v>
      </c>
      <c r="DC60" t="s">
        <v>362</v>
      </c>
      <c r="DD60" t="s">
        <v>368</v>
      </c>
      <c r="DE60" t="s">
        <v>369</v>
      </c>
      <c r="DF60" t="s">
        <v>370</v>
      </c>
      <c r="DG60" t="str">
        <f>IF(VLOOKUP(DB60,CM58:CO67,3,0)&gt;0,DB60,IF(VLOOKUP(DC60,CM58:CO67,3,0)&gt;0,DC60,IF(VLOOKUP(DD60,CM58:CO67,3,0)&gt;0,DD60,IF(VLOOKUP(DE60,CM58:CO67,3,0)&gt;0,DE60,DF60))))</f>
        <v>b3</v>
      </c>
      <c r="DH60">
        <f>CP60*CP60/(VLOOKUP(DG60,CM58:CQ67,5,0)*5+CP60)*VLOOKUP(CN60,裸人!$AG$4:$AM$10,7,0)</f>
        <v>10680.473372781065</v>
      </c>
      <c r="DI60">
        <f>SUMIFS(DH58:DH67,DG58:DG67,CM60,CO58:CO67,"&gt;0")</f>
        <v>10674.157303370786</v>
      </c>
      <c r="DJ60">
        <f t="shared" si="171"/>
        <v>2.348866232473684</v>
      </c>
      <c r="DK60">
        <f>IF(CO60=0,0,DH60*MIN(DJ58:DJ67))</f>
        <v>3526.4907603257129</v>
      </c>
    </row>
    <row r="61" spans="1:115" x14ac:dyDescent="0.2">
      <c r="B61" t="s">
        <v>355</v>
      </c>
      <c r="C61" t="s">
        <v>340</v>
      </c>
      <c r="D61">
        <f>ROUND(IF(X50="*",D50,D50-MIN(Y47:Y56)*X50),5)</f>
        <v>26066.857120000001</v>
      </c>
      <c r="E61">
        <f t="shared" ref="E61:F61" si="180">E50</f>
        <v>4550</v>
      </c>
      <c r="F61">
        <f t="shared" si="180"/>
        <v>780</v>
      </c>
      <c r="G61" s="24">
        <v>0.9</v>
      </c>
      <c r="H61" s="24">
        <v>0.1</v>
      </c>
      <c r="I61" s="24">
        <v>0.05</v>
      </c>
      <c r="J61" s="24">
        <v>0</v>
      </c>
      <c r="K61" s="24">
        <v>1</v>
      </c>
      <c r="L61" s="24">
        <v>0</v>
      </c>
      <c r="M61" s="24">
        <v>1</v>
      </c>
      <c r="N61" s="24">
        <v>0</v>
      </c>
      <c r="O61" s="24">
        <v>0</v>
      </c>
      <c r="P61" s="24">
        <v>0</v>
      </c>
      <c r="Q61" t="s">
        <v>357</v>
      </c>
      <c r="R61" t="s">
        <v>362</v>
      </c>
      <c r="S61" t="s">
        <v>369</v>
      </c>
      <c r="T61" t="s">
        <v>368</v>
      </c>
      <c r="U61" t="s">
        <v>370</v>
      </c>
      <c r="V61" t="str">
        <f>IF(VLOOKUP(Q61,B58:D67,3,0)&gt;0,Q61,IF(VLOOKUP(R61,B58:D67,3,0)&gt;0,R61,IF(VLOOKUP(S61,B58:D67,3,0)&gt;0,S61,IF(VLOOKUP(T61,B58:D67,3,0)&gt;0,T61,U61))))</f>
        <v>b3</v>
      </c>
      <c r="W61">
        <f>E61*E61/(VLOOKUP(V61,B58:F67,5,0)*5+E61)*VLOOKUP(C61,裸人!$AG$4:$AM$10,7,0)</f>
        <v>10037.575757575758</v>
      </c>
      <c r="X61">
        <f>SUMIFS(W58:W67,V58:V67,B61,D58:D67,"&gt;0")</f>
        <v>0</v>
      </c>
      <c r="Y61" t="str">
        <f t="shared" si="168"/>
        <v>*</v>
      </c>
      <c r="Z61">
        <f>IF(D61=0,0,W61*MIN(Y58:Y67))</f>
        <v>3303.4915185655232</v>
      </c>
      <c r="AF61" t="s">
        <v>355</v>
      </c>
      <c r="AG61" t="s">
        <v>340</v>
      </c>
      <c r="AH61">
        <f>ROUND(IF(BB50="*",AH50,AH50-MIN(BC47:BC56)*BB50),5)</f>
        <v>26071.130389999998</v>
      </c>
      <c r="AI61">
        <f t="shared" ref="AI61:AJ61" si="181">AI50</f>
        <v>4550</v>
      </c>
      <c r="AJ61">
        <f t="shared" si="181"/>
        <v>780</v>
      </c>
      <c r="AK61" s="24">
        <v>0.9</v>
      </c>
      <c r="AL61" s="24">
        <v>0.1</v>
      </c>
      <c r="AM61" s="24">
        <v>0.05</v>
      </c>
      <c r="AN61" s="24">
        <v>0</v>
      </c>
      <c r="AO61" s="24">
        <v>1</v>
      </c>
      <c r="AP61" s="24">
        <v>0</v>
      </c>
      <c r="AQ61" s="24">
        <v>1</v>
      </c>
      <c r="AR61" s="24">
        <v>0</v>
      </c>
      <c r="AS61" s="24">
        <v>0</v>
      </c>
      <c r="AT61" s="24">
        <v>0</v>
      </c>
      <c r="AU61" t="s">
        <v>357</v>
      </c>
      <c r="AV61" t="s">
        <v>362</v>
      </c>
      <c r="AW61" t="s">
        <v>369</v>
      </c>
      <c r="AX61" t="s">
        <v>368</v>
      </c>
      <c r="AY61" t="s">
        <v>370</v>
      </c>
      <c r="AZ61" t="str">
        <f>IF(VLOOKUP(AU61,AF58:AH67,3,0)&gt;0,AU61,IF(VLOOKUP(AV61,AF58:AH67,3,0)&gt;0,AV61,IF(VLOOKUP(AW61,AF58:AH67,3,0)&gt;0,AW61,IF(VLOOKUP(AX61,AF58:AH67,3,0)&gt;0,AX61,AY61))))</f>
        <v>b3</v>
      </c>
      <c r="BA61">
        <f>AI61*AI61/(VLOOKUP(AZ61,AF58:AJ67,5,0)*5+AI61)*VLOOKUP(AG61,裸人!$AG$4:$AM$10,7,0)</f>
        <v>10037.575757575758</v>
      </c>
      <c r="BB61">
        <f>SUMIFS(BA58:BA67,AZ58:AZ67,AF61,AH58:AH67,"&gt;0")</f>
        <v>0</v>
      </c>
      <c r="BC61" t="str">
        <f t="shared" si="169"/>
        <v>*</v>
      </c>
      <c r="BD61">
        <f>IF(AH61=0,0,BA61*MIN(BC58:BC67))</f>
        <v>3303.8296209888795</v>
      </c>
      <c r="BJ61" t="s">
        <v>355</v>
      </c>
      <c r="BK61" t="s">
        <v>340</v>
      </c>
      <c r="BL61">
        <f>ROUND(IF(CF50="*",BL50,BL50-MIN(CG47:CG56)*CF50),5)</f>
        <v>26142.126489999999</v>
      </c>
      <c r="BM61">
        <f t="shared" ref="BM61:BN61" si="182">BM50</f>
        <v>4551</v>
      </c>
      <c r="BN61">
        <f t="shared" si="182"/>
        <v>780</v>
      </c>
      <c r="BO61" s="24">
        <v>0.9</v>
      </c>
      <c r="BP61" s="24">
        <v>0.1</v>
      </c>
      <c r="BQ61" s="24">
        <v>0.05</v>
      </c>
      <c r="BR61" s="24">
        <v>0</v>
      </c>
      <c r="BS61" s="24">
        <v>1</v>
      </c>
      <c r="BT61" s="24">
        <v>0</v>
      </c>
      <c r="BU61" s="24">
        <v>1</v>
      </c>
      <c r="BV61" s="24">
        <v>0</v>
      </c>
      <c r="BW61" s="24">
        <v>0</v>
      </c>
      <c r="BX61" s="24">
        <v>0</v>
      </c>
      <c r="BY61" t="s">
        <v>357</v>
      </c>
      <c r="BZ61" t="s">
        <v>362</v>
      </c>
      <c r="CA61" t="s">
        <v>369</v>
      </c>
      <c r="CB61" t="s">
        <v>368</v>
      </c>
      <c r="CC61" t="s">
        <v>370</v>
      </c>
      <c r="CD61" t="str">
        <f>IF(VLOOKUP(BY61,BJ58:BL67,3,0)&gt;0,BY61,IF(VLOOKUP(BZ61,BJ58:BL67,3,0)&gt;0,BZ61,IF(VLOOKUP(CA61,BJ58:BL67,3,0)&gt;0,CA61,IF(VLOOKUP(CB61,BJ58:BL67,3,0)&gt;0,CB61,CC61))))</f>
        <v>b3</v>
      </c>
      <c r="CE61">
        <f>BM61*BM61/(VLOOKUP(CD61,BJ58:BN67,5,0)*5+BM61)*VLOOKUP(BK61,裸人!$AG$4:$AM$10,7,0)</f>
        <v>10040.77130044843</v>
      </c>
      <c r="CF61">
        <f>SUMIFS(CE58:CE67,CD58:CD67,BJ61,BL58:BL67,"&gt;0")</f>
        <v>0</v>
      </c>
      <c r="CG61" t="str">
        <f t="shared" si="170"/>
        <v>*</v>
      </c>
      <c r="CH61">
        <f>IF(BL61=0,0,CE61*MIN(CG58:CG67))</f>
        <v>3310.932689666673</v>
      </c>
      <c r="CM61" t="s">
        <v>355</v>
      </c>
      <c r="CN61" t="s">
        <v>340</v>
      </c>
      <c r="CO61">
        <f>ROUND(IF(DI50="*",CO50,CO50-MIN(DJ47:DJ56)*DI50),5)</f>
        <v>26185.317780000001</v>
      </c>
      <c r="CP61">
        <f t="shared" ref="CP61:CQ61" si="183">CP50</f>
        <v>4550</v>
      </c>
      <c r="CQ61">
        <f t="shared" si="183"/>
        <v>781</v>
      </c>
      <c r="CR61" s="24">
        <v>0.9</v>
      </c>
      <c r="CS61" s="24">
        <v>0.1</v>
      </c>
      <c r="CT61" s="24">
        <v>0.05</v>
      </c>
      <c r="CU61" s="24">
        <v>0</v>
      </c>
      <c r="CV61" s="24">
        <v>1</v>
      </c>
      <c r="CW61" s="24">
        <v>0</v>
      </c>
      <c r="CX61" s="24">
        <v>1</v>
      </c>
      <c r="CY61" s="24">
        <v>0</v>
      </c>
      <c r="CZ61" s="24">
        <v>0</v>
      </c>
      <c r="DA61" s="24">
        <v>0</v>
      </c>
      <c r="DB61" t="s">
        <v>357</v>
      </c>
      <c r="DC61" t="s">
        <v>362</v>
      </c>
      <c r="DD61" t="s">
        <v>369</v>
      </c>
      <c r="DE61" t="s">
        <v>368</v>
      </c>
      <c r="DF61" t="s">
        <v>370</v>
      </c>
      <c r="DG61" t="str">
        <f>IF(VLOOKUP(DB61,CM58:CO67,3,0)&gt;0,DB61,IF(VLOOKUP(DC61,CM58:CO67,3,0)&gt;0,DC61,IF(VLOOKUP(DD61,CM58:CO67,3,0)&gt;0,DD61,IF(VLOOKUP(DE61,CM58:CO67,3,0)&gt;0,DE61,DF61))))</f>
        <v>b3</v>
      </c>
      <c r="DH61">
        <f>CP61*CP61/(VLOOKUP(DG61,CM58:CQ67,5,0)*5+CP61)*VLOOKUP(CN61,裸人!$AG$4:$AM$10,7,0)</f>
        <v>10037.575757575758</v>
      </c>
      <c r="DI61">
        <f>SUMIFS(DH58:DH67,DG58:DG67,CM61,CO58:CO67,"&gt;0")</f>
        <v>0</v>
      </c>
      <c r="DJ61" t="str">
        <f t="shared" si="171"/>
        <v>*</v>
      </c>
      <c r="DK61">
        <f>IF(CO61=0,0,DH61*MIN(DJ58:DJ67))</f>
        <v>3314.2180996742863</v>
      </c>
    </row>
    <row r="62" spans="1:115" x14ac:dyDescent="0.2">
      <c r="B62" t="s">
        <v>356</v>
      </c>
      <c r="C62" t="s">
        <v>340</v>
      </c>
      <c r="D62">
        <f>ROUND(IF(X51="*",D51,D51-MIN(Y47:Y56)*X51),5)</f>
        <v>33662.80586</v>
      </c>
      <c r="E62">
        <f t="shared" ref="E62:F62" si="184">E51</f>
        <v>5000</v>
      </c>
      <c r="F62">
        <f t="shared" si="184"/>
        <v>730</v>
      </c>
      <c r="G62" s="24">
        <v>0.9</v>
      </c>
      <c r="H62" s="24">
        <v>0.1</v>
      </c>
      <c r="I62" s="24">
        <v>0.05</v>
      </c>
      <c r="J62" s="24">
        <v>0</v>
      </c>
      <c r="K62" s="24">
        <v>1</v>
      </c>
      <c r="L62" s="24">
        <v>0</v>
      </c>
      <c r="M62" s="24">
        <v>1</v>
      </c>
      <c r="N62" s="24">
        <v>0</v>
      </c>
      <c r="O62" s="24">
        <v>0</v>
      </c>
      <c r="P62" s="24">
        <v>0</v>
      </c>
      <c r="Q62" t="s">
        <v>362</v>
      </c>
      <c r="R62" t="s">
        <v>357</v>
      </c>
      <c r="S62" t="s">
        <v>370</v>
      </c>
      <c r="T62" t="s">
        <v>369</v>
      </c>
      <c r="U62" t="s">
        <v>368</v>
      </c>
      <c r="V62" t="str">
        <f>IF(VLOOKUP(Q62,B58:D67,3,0)&gt;0,Q62,IF(VLOOKUP(R62,B58:D67,3,0)&gt;0,R62,IF(VLOOKUP(S62,B58:D67,3,0)&gt;0,S62,IF(VLOOKUP(T62,B58:D67,3,0)&gt;0,T62,U62))))</f>
        <v>b5</v>
      </c>
      <c r="W62">
        <f>E62*E62/(VLOOKUP(V62,B58:F67,5,0)*5+E62)*VLOOKUP(C62,裸人!$AG$4:$AM$10,7,0)</f>
        <v>10204.081632653062</v>
      </c>
      <c r="X62">
        <f>SUMIFS(W58:W67,V58:V67,B62,D58:D67,"&gt;0")</f>
        <v>5132.4013157894742</v>
      </c>
      <c r="Y62">
        <f t="shared" si="168"/>
        <v>6.5588802957474757</v>
      </c>
      <c r="Z62">
        <f>IF(D62=0,0,W62*MIN(Y58:Y67))</f>
        <v>3358.2906811715002</v>
      </c>
      <c r="AF62" t="s">
        <v>356</v>
      </c>
      <c r="AG62" t="s">
        <v>340</v>
      </c>
      <c r="AH62">
        <f>ROUND(IF(BB51="*",AH51,AH51-MIN(BC47:BC56)*BB51),5)</f>
        <v>33665.301030000002</v>
      </c>
      <c r="AI62">
        <f t="shared" ref="AI62:AJ62" si="185">AI51</f>
        <v>5000</v>
      </c>
      <c r="AJ62">
        <f t="shared" si="185"/>
        <v>730</v>
      </c>
      <c r="AK62" s="24">
        <v>0.9</v>
      </c>
      <c r="AL62" s="24">
        <v>0.1</v>
      </c>
      <c r="AM62" s="24">
        <v>0.05</v>
      </c>
      <c r="AN62" s="24">
        <v>0</v>
      </c>
      <c r="AO62" s="24">
        <v>1</v>
      </c>
      <c r="AP62" s="24">
        <v>0</v>
      </c>
      <c r="AQ62" s="24">
        <v>1</v>
      </c>
      <c r="AR62" s="24">
        <v>0</v>
      </c>
      <c r="AS62" s="24">
        <v>0</v>
      </c>
      <c r="AT62" s="24">
        <v>0</v>
      </c>
      <c r="AU62" t="s">
        <v>362</v>
      </c>
      <c r="AV62" t="s">
        <v>357</v>
      </c>
      <c r="AW62" t="s">
        <v>370</v>
      </c>
      <c r="AX62" t="s">
        <v>369</v>
      </c>
      <c r="AY62" t="s">
        <v>368</v>
      </c>
      <c r="AZ62" t="str">
        <f>IF(VLOOKUP(AU62,AF58:AH67,3,0)&gt;0,AU62,IF(VLOOKUP(AV62,AF58:AH67,3,0)&gt;0,AV62,IF(VLOOKUP(AW62,AF58:AH67,3,0)&gt;0,AW62,IF(VLOOKUP(AX62,AF58:AH67,3,0)&gt;0,AX62,AY62))))</f>
        <v>b5</v>
      </c>
      <c r="BA62">
        <f>AI62*AI62/(VLOOKUP(AZ62,AF58:AJ67,5,0)*5+AI62)*VLOOKUP(AG62,裸人!$AG$4:$AM$10,7,0)</f>
        <v>10204.081632653062</v>
      </c>
      <c r="BB62">
        <f>SUMIFS(BA58:BA67,AZ58:AZ67,AF62,AH58:AH67,"&gt;0")</f>
        <v>5132.4013157894742</v>
      </c>
      <c r="BC62">
        <f t="shared" si="169"/>
        <v>6.5593664560935743</v>
      </c>
      <c r="BD62">
        <f>IF(AH62=0,0,BA62*MIN(BC58:BC67))</f>
        <v>3358.6343921243683</v>
      </c>
      <c r="BJ62" t="s">
        <v>356</v>
      </c>
      <c r="BK62" t="s">
        <v>340</v>
      </c>
      <c r="BL62">
        <f>ROUND(IF(CF51="*",BL51,BL51-MIN(CG47:CG56)*CF51),5)</f>
        <v>33697.187680000003</v>
      </c>
      <c r="BM62">
        <f t="shared" ref="BM62:BN62" si="186">BM51</f>
        <v>5001</v>
      </c>
      <c r="BN62">
        <f t="shared" si="186"/>
        <v>730</v>
      </c>
      <c r="BO62" s="24">
        <v>0.9</v>
      </c>
      <c r="BP62" s="24">
        <v>0.1</v>
      </c>
      <c r="BQ62" s="24">
        <v>0.05</v>
      </c>
      <c r="BR62" s="24">
        <v>0</v>
      </c>
      <c r="BS62" s="24">
        <v>1</v>
      </c>
      <c r="BT62" s="24">
        <v>0</v>
      </c>
      <c r="BU62" s="24">
        <v>1</v>
      </c>
      <c r="BV62" s="24">
        <v>0</v>
      </c>
      <c r="BW62" s="24">
        <v>0</v>
      </c>
      <c r="BX62" s="24">
        <v>0</v>
      </c>
      <c r="BY62" t="s">
        <v>362</v>
      </c>
      <c r="BZ62" t="s">
        <v>357</v>
      </c>
      <c r="CA62" t="s">
        <v>370</v>
      </c>
      <c r="CB62" t="s">
        <v>369</v>
      </c>
      <c r="CC62" t="s">
        <v>368</v>
      </c>
      <c r="CD62" t="str">
        <f>IF(VLOOKUP(BY62,BJ58:BL67,3,0)&gt;0,BY62,IF(VLOOKUP(BZ62,BJ58:BL67,3,0)&gt;0,BZ62,IF(VLOOKUP(CA62,BJ58:BL67,3,0)&gt;0,CA62,IF(VLOOKUP(CB62,BJ58:BL67,3,0)&gt;0,CB62,CC62))))</f>
        <v>b5</v>
      </c>
      <c r="CE62">
        <f>BM62*BM62/(VLOOKUP(CD62,BJ58:BN67,5,0)*5+BM62)*VLOOKUP(BK62,裸人!$AG$4:$AM$10,7,0)</f>
        <v>10207.122130394857</v>
      </c>
      <c r="CF62">
        <f>SUMIFS(CE58:CE67,CD58:CD67,BJ62,BL58:BL67,"&gt;0")</f>
        <v>5132.4013157894742</v>
      </c>
      <c r="CG62">
        <f t="shared" si="170"/>
        <v>6.5655792691684027</v>
      </c>
      <c r="CH62">
        <f>IF(BL62=0,0,CE62*MIN(CG58:CG67))</f>
        <v>3365.7866828851229</v>
      </c>
      <c r="CM62" t="s">
        <v>356</v>
      </c>
      <c r="CN62" t="s">
        <v>340</v>
      </c>
      <c r="CO62">
        <f>ROUND(IF(DI51="*",CO51,CO51-MIN(DJ47:DJ56)*DI51),5)</f>
        <v>33718.057930000003</v>
      </c>
      <c r="CP62">
        <f t="shared" ref="CP62:CQ62" si="187">CP51</f>
        <v>5000</v>
      </c>
      <c r="CQ62">
        <f t="shared" si="187"/>
        <v>731</v>
      </c>
      <c r="CR62" s="24">
        <v>0.9</v>
      </c>
      <c r="CS62" s="24">
        <v>0.1</v>
      </c>
      <c r="CT62" s="24">
        <v>0.05</v>
      </c>
      <c r="CU62" s="24">
        <v>0</v>
      </c>
      <c r="CV62" s="24">
        <v>1</v>
      </c>
      <c r="CW62" s="24">
        <v>0</v>
      </c>
      <c r="CX62" s="24">
        <v>1</v>
      </c>
      <c r="CY62" s="24">
        <v>0</v>
      </c>
      <c r="CZ62" s="24">
        <v>0</v>
      </c>
      <c r="DA62" s="24">
        <v>0</v>
      </c>
      <c r="DB62" t="s">
        <v>362</v>
      </c>
      <c r="DC62" t="s">
        <v>357</v>
      </c>
      <c r="DD62" t="s">
        <v>370</v>
      </c>
      <c r="DE62" t="s">
        <v>369</v>
      </c>
      <c r="DF62" t="s">
        <v>368</v>
      </c>
      <c r="DG62" t="str">
        <f>IF(VLOOKUP(DB62,CM58:CO67,3,0)&gt;0,DB62,IF(VLOOKUP(DC62,CM58:CO67,3,0)&gt;0,DC62,IF(VLOOKUP(DD62,CM58:CO67,3,0)&gt;0,DD62,IF(VLOOKUP(DE62,CM58:CO67,3,0)&gt;0,DE62,DF62))))</f>
        <v>b5</v>
      </c>
      <c r="DH62">
        <f>CP62*CP62/(VLOOKUP(DG62,CM58:CQ67,5,0)*5+CP62)*VLOOKUP(CN62,裸人!$AG$4:$AM$10,7,0)</f>
        <v>10204.081632653062</v>
      </c>
      <c r="DI62">
        <f>SUMIFS(DH58:DH67,DG58:DG67,CM62,CO58:CO67,"&gt;0")</f>
        <v>5129.0269559500321</v>
      </c>
      <c r="DJ62">
        <f t="shared" si="171"/>
        <v>6.5739677758730988</v>
      </c>
      <c r="DK62">
        <f>IF(CO62=0,0,DH62*MIN(DJ58:DJ67))</f>
        <v>3369.1951975524084</v>
      </c>
    </row>
    <row r="63" spans="1:115" x14ac:dyDescent="0.2">
      <c r="B63" t="s">
        <v>357</v>
      </c>
      <c r="C63" t="s">
        <v>339</v>
      </c>
      <c r="D63">
        <f>ROUND(IF(X52="*",D52,D52-MIN(Y47:Y56)*X52),5)</f>
        <v>0</v>
      </c>
      <c r="E63">
        <f t="shared" ref="E63:F63" si="188">E52</f>
        <v>3650</v>
      </c>
      <c r="F63">
        <f t="shared" si="188"/>
        <v>1020</v>
      </c>
      <c r="G63" s="24">
        <v>0.9</v>
      </c>
      <c r="H63" s="24">
        <v>0.1</v>
      </c>
      <c r="I63" s="24">
        <v>0.05</v>
      </c>
      <c r="J63" s="24">
        <v>0</v>
      </c>
      <c r="K63" s="24">
        <v>1</v>
      </c>
      <c r="L63" s="24">
        <v>0</v>
      </c>
      <c r="M63" s="24">
        <v>1</v>
      </c>
      <c r="N63" s="24">
        <v>0</v>
      </c>
      <c r="O63" s="24">
        <v>0</v>
      </c>
      <c r="P63" s="24">
        <v>0</v>
      </c>
      <c r="Q63" t="s">
        <v>351</v>
      </c>
      <c r="R63" t="s">
        <v>353</v>
      </c>
      <c r="S63" t="s">
        <v>354</v>
      </c>
      <c r="T63" t="s">
        <v>355</v>
      </c>
      <c r="U63" t="s">
        <v>356</v>
      </c>
      <c r="V63" t="str">
        <f>IF(VLOOKUP(Q63,B58:D67,3,0)&gt;0,Q63,IF(VLOOKUP(R63,B58:D67,3,0)&gt;0,R63,IF(VLOOKUP(S63,B58:D67,3,0)&gt;0,S63,IF(VLOOKUP(T63,B58:D67,3,0)&gt;0,T63,U63))))</f>
        <v>a3</v>
      </c>
      <c r="W63">
        <f>E63*E63/(VLOOKUP(V63,B58:F67,5,0)*5+E63)*VLOOKUP(C63,裸人!$AG$4:$AM$10,7,0)</f>
        <v>2900.1360544217691</v>
      </c>
      <c r="X63">
        <f>SUMIFS(W58:W67,V58:V67,B63,D58:D67,"&gt;0")</f>
        <v>0</v>
      </c>
      <c r="Y63" t="str">
        <f t="shared" si="168"/>
        <v>*</v>
      </c>
      <c r="Z63">
        <f>IF(D63=0,0,W63*MIN(Y58:Y67))</f>
        <v>0</v>
      </c>
      <c r="AF63" t="s">
        <v>357</v>
      </c>
      <c r="AG63" t="s">
        <v>339</v>
      </c>
      <c r="AH63">
        <f>ROUND(IF(BB52="*",AH52,AH52-MIN(BC47:BC56)*BB52),5)</f>
        <v>0</v>
      </c>
      <c r="AI63">
        <f t="shared" ref="AI63:AJ63" si="189">AI52</f>
        <v>3650</v>
      </c>
      <c r="AJ63">
        <f t="shared" si="189"/>
        <v>1020</v>
      </c>
      <c r="AK63" s="24">
        <v>0.9</v>
      </c>
      <c r="AL63" s="24">
        <v>0.1</v>
      </c>
      <c r="AM63" s="24">
        <v>0.05</v>
      </c>
      <c r="AN63" s="24">
        <v>0</v>
      </c>
      <c r="AO63" s="24">
        <v>1</v>
      </c>
      <c r="AP63" s="24">
        <v>0</v>
      </c>
      <c r="AQ63" s="24">
        <v>1</v>
      </c>
      <c r="AR63" s="24">
        <v>0</v>
      </c>
      <c r="AS63" s="24">
        <v>0</v>
      </c>
      <c r="AT63" s="24">
        <v>0</v>
      </c>
      <c r="AU63" t="s">
        <v>351</v>
      </c>
      <c r="AV63" t="s">
        <v>353</v>
      </c>
      <c r="AW63" t="s">
        <v>354</v>
      </c>
      <c r="AX63" t="s">
        <v>355</v>
      </c>
      <c r="AY63" t="s">
        <v>356</v>
      </c>
      <c r="AZ63" t="str">
        <f>IF(VLOOKUP(AU63,AF58:AH67,3,0)&gt;0,AU63,IF(VLOOKUP(AV63,AF58:AH67,3,0)&gt;0,AV63,IF(VLOOKUP(AW63,AF58:AH67,3,0)&gt;0,AW63,IF(VLOOKUP(AX63,AF58:AH67,3,0)&gt;0,AX63,AY63))))</f>
        <v>a3</v>
      </c>
      <c r="BA63">
        <f>AI63*AI63/(VLOOKUP(AZ63,AF58:AJ67,5,0)*5+AI63)*VLOOKUP(AG63,裸人!$AG$4:$AM$10,7,0)</f>
        <v>2900.1360544217691</v>
      </c>
      <c r="BB63">
        <f>SUMIFS(BA58:BA67,AZ58:AZ67,AF63,AH58:AH67,"&gt;0")</f>
        <v>0</v>
      </c>
      <c r="BC63" t="str">
        <f t="shared" si="169"/>
        <v>*</v>
      </c>
      <c r="BD63">
        <f>IF(AH63=0,0,BA63*MIN(BC58:BC67))</f>
        <v>0</v>
      </c>
      <c r="BJ63" t="s">
        <v>357</v>
      </c>
      <c r="BK63" t="s">
        <v>339</v>
      </c>
      <c r="BL63">
        <f>ROUND(IF(CF52="*",BL52,BL52-MIN(CG47:CG56)*CF52),5)</f>
        <v>0</v>
      </c>
      <c r="BM63">
        <f t="shared" ref="BM63:BN63" si="190">BM52</f>
        <v>3650</v>
      </c>
      <c r="BN63">
        <f t="shared" si="190"/>
        <v>1020</v>
      </c>
      <c r="BO63" s="24">
        <v>0.9</v>
      </c>
      <c r="BP63" s="24">
        <v>0.1</v>
      </c>
      <c r="BQ63" s="24">
        <v>0.05</v>
      </c>
      <c r="BR63" s="24">
        <v>0</v>
      </c>
      <c r="BS63" s="24">
        <v>1</v>
      </c>
      <c r="BT63" s="24">
        <v>0</v>
      </c>
      <c r="BU63" s="24">
        <v>1</v>
      </c>
      <c r="BV63" s="24">
        <v>0</v>
      </c>
      <c r="BW63" s="24">
        <v>0</v>
      </c>
      <c r="BX63" s="24">
        <v>0</v>
      </c>
      <c r="BY63" t="s">
        <v>351</v>
      </c>
      <c r="BZ63" t="s">
        <v>353</v>
      </c>
      <c r="CA63" t="s">
        <v>354</v>
      </c>
      <c r="CB63" t="s">
        <v>355</v>
      </c>
      <c r="CC63" t="s">
        <v>356</v>
      </c>
      <c r="CD63" t="str">
        <f>IF(VLOOKUP(BY63,BJ58:BL67,3,0)&gt;0,BY63,IF(VLOOKUP(BZ63,BJ58:BL67,3,0)&gt;0,BZ63,IF(VLOOKUP(CA63,BJ58:BL67,3,0)&gt;0,CA63,IF(VLOOKUP(CB63,BJ58:BL67,3,0)&gt;0,CB63,CC63))))</f>
        <v>a3</v>
      </c>
      <c r="CE63">
        <f>BM63*BM63/(VLOOKUP(CD63,BJ58:BN67,5,0)*5+BM63)*VLOOKUP(BK63,裸人!$AG$4:$AM$10,7,0)</f>
        <v>2900.1360544217691</v>
      </c>
      <c r="CF63">
        <f>SUMIFS(CE58:CE67,CD58:CD67,BJ63,BL58:BL67,"&gt;0")</f>
        <v>0</v>
      </c>
      <c r="CG63" t="str">
        <f t="shared" si="170"/>
        <v>*</v>
      </c>
      <c r="CH63">
        <f>IF(BL63=0,0,CE63*MIN(CG58:CG67))</f>
        <v>0</v>
      </c>
      <c r="CM63" t="s">
        <v>357</v>
      </c>
      <c r="CN63" t="s">
        <v>339</v>
      </c>
      <c r="CO63">
        <f>ROUND(IF(DI52="*",CO52,CO52-MIN(DJ47:DJ56)*DI52),5)</f>
        <v>0</v>
      </c>
      <c r="CP63">
        <f t="shared" ref="CP63:CQ63" si="191">CP52</f>
        <v>3650</v>
      </c>
      <c r="CQ63">
        <f t="shared" si="191"/>
        <v>1020</v>
      </c>
      <c r="CR63" s="24">
        <v>0.9</v>
      </c>
      <c r="CS63" s="24">
        <v>0.1</v>
      </c>
      <c r="CT63" s="24">
        <v>0.05</v>
      </c>
      <c r="CU63" s="24">
        <v>0</v>
      </c>
      <c r="CV63" s="24">
        <v>1</v>
      </c>
      <c r="CW63" s="24">
        <v>0</v>
      </c>
      <c r="CX63" s="24">
        <v>1</v>
      </c>
      <c r="CY63" s="24">
        <v>0</v>
      </c>
      <c r="CZ63" s="24">
        <v>0</v>
      </c>
      <c r="DA63" s="24">
        <v>0</v>
      </c>
      <c r="DB63" t="s">
        <v>351</v>
      </c>
      <c r="DC63" t="s">
        <v>353</v>
      </c>
      <c r="DD63" t="s">
        <v>354</v>
      </c>
      <c r="DE63" t="s">
        <v>355</v>
      </c>
      <c r="DF63" t="s">
        <v>356</v>
      </c>
      <c r="DG63" t="str">
        <f>IF(VLOOKUP(DB63,CM58:CO67,3,0)&gt;0,DB63,IF(VLOOKUP(DC63,CM58:CO67,3,0)&gt;0,DC63,IF(VLOOKUP(DD63,CM58:CO67,3,0)&gt;0,DD63,IF(VLOOKUP(DE63,CM58:CO67,3,0)&gt;0,DE63,DF63))))</f>
        <v>a3</v>
      </c>
      <c r="DH63">
        <f>CP63*CP63/(VLOOKUP(DG63,CM58:CQ67,5,0)*5+CP63)*VLOOKUP(CN63,裸人!$AG$4:$AM$10,7,0)</f>
        <v>2898.164513936098</v>
      </c>
      <c r="DI63">
        <f>SUMIFS(DH58:DH67,DG58:DG67,CM63,CO58:CO67,"&gt;0")</f>
        <v>0</v>
      </c>
      <c r="DJ63" t="str">
        <f t="shared" si="171"/>
        <v>*</v>
      </c>
      <c r="DK63">
        <f>IF(CO63=0,0,DH63*MIN(DJ58:DJ67))</f>
        <v>0</v>
      </c>
    </row>
    <row r="64" spans="1:115" x14ac:dyDescent="0.2">
      <c r="B64" t="s">
        <v>358</v>
      </c>
      <c r="C64" t="s">
        <v>339</v>
      </c>
      <c r="D64">
        <f>ROUND(IF(X53="*",D53,D53-MIN(Y47:Y56)*X53),5)</f>
        <v>0</v>
      </c>
      <c r="E64">
        <f t="shared" ref="E64:F64" si="192">E53</f>
        <v>3650</v>
      </c>
      <c r="F64">
        <f t="shared" si="192"/>
        <v>1020</v>
      </c>
      <c r="G64" s="24">
        <v>0.9</v>
      </c>
      <c r="H64" s="24">
        <v>0.1</v>
      </c>
      <c r="I64" s="24">
        <v>0.05</v>
      </c>
      <c r="J64" s="24">
        <v>0</v>
      </c>
      <c r="K64" s="24">
        <v>1</v>
      </c>
      <c r="L64" s="24">
        <v>0</v>
      </c>
      <c r="M64" s="24">
        <v>1</v>
      </c>
      <c r="N64" s="24">
        <v>0</v>
      </c>
      <c r="O64" s="24">
        <v>0</v>
      </c>
      <c r="P64" s="24">
        <v>0</v>
      </c>
      <c r="Q64" t="s">
        <v>353</v>
      </c>
      <c r="R64" t="s">
        <v>351</v>
      </c>
      <c r="S64" t="s">
        <v>355</v>
      </c>
      <c r="T64" t="s">
        <v>356</v>
      </c>
      <c r="U64" t="s">
        <v>354</v>
      </c>
      <c r="V64" t="str">
        <f>IF(VLOOKUP(Q64,B58:D67,3,0)&gt;0,Q64,IF(VLOOKUP(R64,B58:D67,3,0)&gt;0,R64,IF(VLOOKUP(S64,B58:D67,3,0)&gt;0,S64,IF(VLOOKUP(T64,B58:D67,3,0)&gt;0,T64,U64))))</f>
        <v>a4</v>
      </c>
      <c r="W64">
        <f>E64*E64/(VLOOKUP(V64,B58:F67,5,0)*5+E64)*VLOOKUP(C64,裸人!$AG$4:$AM$10,7,0)</f>
        <v>2823.3112582781459</v>
      </c>
      <c r="X64">
        <f>SUMIFS(W58:W67,V58:V67,B64,D58:D67,"&gt;0")</f>
        <v>0</v>
      </c>
      <c r="Y64" t="str">
        <f t="shared" si="168"/>
        <v>*</v>
      </c>
      <c r="Z64">
        <f>IF(D64=0,0,W64*MIN(Y58:Y67))</f>
        <v>0</v>
      </c>
      <c r="AF64" t="s">
        <v>358</v>
      </c>
      <c r="AG64" t="s">
        <v>339</v>
      </c>
      <c r="AH64">
        <f>ROUND(IF(BB53="*",AH53,AH53-MIN(BC47:BC56)*BB53),5)</f>
        <v>0</v>
      </c>
      <c r="AI64">
        <f t="shared" ref="AI64:AJ64" si="193">AI53</f>
        <v>3650</v>
      </c>
      <c r="AJ64">
        <f t="shared" si="193"/>
        <v>1020</v>
      </c>
      <c r="AK64" s="24">
        <v>0.9</v>
      </c>
      <c r="AL64" s="24">
        <v>0.1</v>
      </c>
      <c r="AM64" s="24">
        <v>0.05</v>
      </c>
      <c r="AN64" s="24">
        <v>0</v>
      </c>
      <c r="AO64" s="24">
        <v>1</v>
      </c>
      <c r="AP64" s="24">
        <v>0</v>
      </c>
      <c r="AQ64" s="24">
        <v>1</v>
      </c>
      <c r="AR64" s="24">
        <v>0</v>
      </c>
      <c r="AS64" s="24">
        <v>0</v>
      </c>
      <c r="AT64" s="24">
        <v>0</v>
      </c>
      <c r="AU64" t="s">
        <v>353</v>
      </c>
      <c r="AV64" t="s">
        <v>351</v>
      </c>
      <c r="AW64" t="s">
        <v>355</v>
      </c>
      <c r="AX64" t="s">
        <v>356</v>
      </c>
      <c r="AY64" t="s">
        <v>354</v>
      </c>
      <c r="AZ64" t="str">
        <f>IF(VLOOKUP(AU64,AF58:AH67,3,0)&gt;0,AU64,IF(VLOOKUP(AV64,AF58:AH67,3,0)&gt;0,AV64,IF(VLOOKUP(AW64,AF58:AH67,3,0)&gt;0,AW64,IF(VLOOKUP(AX64,AF58:AH67,3,0)&gt;0,AX64,AY64))))</f>
        <v>a4</v>
      </c>
      <c r="BA64">
        <f>AI64*AI64/(VLOOKUP(AZ64,AF58:AJ67,5,0)*5+AI64)*VLOOKUP(AG64,裸人!$AG$4:$AM$10,7,0)</f>
        <v>2823.3112582781459</v>
      </c>
      <c r="BB64">
        <f>SUMIFS(BA58:BA67,AZ58:AZ67,AF64,AH58:AH67,"&gt;0")</f>
        <v>0</v>
      </c>
      <c r="BC64" t="str">
        <f t="shared" si="169"/>
        <v>*</v>
      </c>
      <c r="BD64">
        <f>IF(AH64=0,0,BA64*MIN(BC58:BC67))</f>
        <v>0</v>
      </c>
      <c r="BJ64" t="s">
        <v>358</v>
      </c>
      <c r="BK64" t="s">
        <v>339</v>
      </c>
      <c r="BL64">
        <f>ROUND(IF(CF53="*",BL53,BL53-MIN(CG47:CG56)*CF53),5)</f>
        <v>0</v>
      </c>
      <c r="BM64">
        <f t="shared" ref="BM64:BN64" si="194">BM53</f>
        <v>3650</v>
      </c>
      <c r="BN64">
        <f t="shared" si="194"/>
        <v>1020</v>
      </c>
      <c r="BO64" s="24">
        <v>0.9</v>
      </c>
      <c r="BP64" s="24">
        <v>0.1</v>
      </c>
      <c r="BQ64" s="24">
        <v>0.05</v>
      </c>
      <c r="BR64" s="24">
        <v>0</v>
      </c>
      <c r="BS64" s="24">
        <v>1</v>
      </c>
      <c r="BT64" s="24">
        <v>0</v>
      </c>
      <c r="BU64" s="24">
        <v>1</v>
      </c>
      <c r="BV64" s="24">
        <v>0</v>
      </c>
      <c r="BW64" s="24">
        <v>0</v>
      </c>
      <c r="BX64" s="24">
        <v>0</v>
      </c>
      <c r="BY64" t="s">
        <v>353</v>
      </c>
      <c r="BZ64" t="s">
        <v>351</v>
      </c>
      <c r="CA64" t="s">
        <v>355</v>
      </c>
      <c r="CB64" t="s">
        <v>356</v>
      </c>
      <c r="CC64" t="s">
        <v>354</v>
      </c>
      <c r="CD64" t="str">
        <f>IF(VLOOKUP(BY64,BJ58:BL67,3,0)&gt;0,BY64,IF(VLOOKUP(BZ64,BJ58:BL67,3,0)&gt;0,BZ64,IF(VLOOKUP(CA64,BJ58:BL67,3,0)&gt;0,CA64,IF(VLOOKUP(CB64,BJ58:BL67,3,0)&gt;0,CB64,CC64))))</f>
        <v>a4</v>
      </c>
      <c r="CE64">
        <f>BM64*BM64/(VLOOKUP(CD64,BJ58:BN67,5,0)*5+BM64)*VLOOKUP(BK64,裸人!$AG$4:$AM$10,7,0)</f>
        <v>2823.3112582781459</v>
      </c>
      <c r="CF64">
        <f>SUMIFS(CE58:CE67,CD58:CD67,BJ64,BL58:BL67,"&gt;0")</f>
        <v>0</v>
      </c>
      <c r="CG64" t="str">
        <f t="shared" si="170"/>
        <v>*</v>
      </c>
      <c r="CH64">
        <f>IF(BL64=0,0,CE64*MIN(CG58:CG67))</f>
        <v>0</v>
      </c>
      <c r="CM64" t="s">
        <v>358</v>
      </c>
      <c r="CN64" t="s">
        <v>339</v>
      </c>
      <c r="CO64">
        <f>ROUND(IF(DI53="*",CO53,CO53-MIN(DJ47:DJ56)*DI53),5)</f>
        <v>0</v>
      </c>
      <c r="CP64">
        <f t="shared" ref="CP64:CQ64" si="195">CP53</f>
        <v>3650</v>
      </c>
      <c r="CQ64">
        <f t="shared" si="195"/>
        <v>1020</v>
      </c>
      <c r="CR64" s="24">
        <v>0.9</v>
      </c>
      <c r="CS64" s="24">
        <v>0.1</v>
      </c>
      <c r="CT64" s="24">
        <v>0.05</v>
      </c>
      <c r="CU64" s="24">
        <v>0</v>
      </c>
      <c r="CV64" s="24">
        <v>1</v>
      </c>
      <c r="CW64" s="24">
        <v>0</v>
      </c>
      <c r="CX64" s="24">
        <v>1</v>
      </c>
      <c r="CY64" s="24">
        <v>0</v>
      </c>
      <c r="CZ64" s="24">
        <v>0</v>
      </c>
      <c r="DA64" s="24">
        <v>0</v>
      </c>
      <c r="DB64" t="s">
        <v>353</v>
      </c>
      <c r="DC64" t="s">
        <v>351</v>
      </c>
      <c r="DD64" t="s">
        <v>355</v>
      </c>
      <c r="DE64" t="s">
        <v>356</v>
      </c>
      <c r="DF64" t="s">
        <v>354</v>
      </c>
      <c r="DG64" t="str">
        <f>IF(VLOOKUP(DB64,CM58:CO67,3,0)&gt;0,DB64,IF(VLOOKUP(DC64,CM58:CO67,3,0)&gt;0,DC64,IF(VLOOKUP(DD64,CM58:CO67,3,0)&gt;0,DD64,IF(VLOOKUP(DE64,CM58:CO67,3,0)&gt;0,DE64,DF64))))</f>
        <v>a4</v>
      </c>
      <c r="DH64">
        <f>CP64*CP64/(VLOOKUP(DG64,CM58:CQ67,5,0)*5+CP64)*VLOOKUP(CN64,裸人!$AG$4:$AM$10,7,0)</f>
        <v>2821.442753143614</v>
      </c>
      <c r="DI64">
        <f>SUMIFS(DH58:DH67,DG58:DG67,CM64,CO58:CO67,"&gt;0")</f>
        <v>0</v>
      </c>
      <c r="DJ64" t="str">
        <f t="shared" si="171"/>
        <v>*</v>
      </c>
      <c r="DK64">
        <f>IF(CO64=0,0,DH64*MIN(DJ58:DJ67))</f>
        <v>0</v>
      </c>
    </row>
    <row r="65" spans="1:115" x14ac:dyDescent="0.2">
      <c r="B65" t="s">
        <v>359</v>
      </c>
      <c r="C65" t="s">
        <v>509</v>
      </c>
      <c r="D65">
        <f>ROUND(IF(X54="*",D54,D54-MIN(Y47:Y56)*X54),5)</f>
        <v>6818.5686699999997</v>
      </c>
      <c r="E65">
        <f t="shared" ref="E65:F65" si="196">E54</f>
        <v>4750</v>
      </c>
      <c r="F65">
        <f t="shared" si="196"/>
        <v>740</v>
      </c>
      <c r="G65" s="24">
        <v>0.9</v>
      </c>
      <c r="H65" s="24">
        <v>0.1</v>
      </c>
      <c r="I65" s="24">
        <v>0.05</v>
      </c>
      <c r="J65" s="24">
        <v>0</v>
      </c>
      <c r="K65" s="24">
        <v>1</v>
      </c>
      <c r="L65" s="24">
        <v>0</v>
      </c>
      <c r="M65" s="24">
        <v>1</v>
      </c>
      <c r="N65" s="24">
        <v>0</v>
      </c>
      <c r="O65" s="24">
        <v>0</v>
      </c>
      <c r="P65" s="24">
        <v>0</v>
      </c>
      <c r="Q65" t="s">
        <v>351</v>
      </c>
      <c r="R65" t="s">
        <v>353</v>
      </c>
      <c r="S65" t="s">
        <v>354</v>
      </c>
      <c r="T65" t="s">
        <v>355</v>
      </c>
      <c r="U65" t="s">
        <v>356</v>
      </c>
      <c r="V65" t="str">
        <f>IF(VLOOKUP(Q65,B58:D67,3,0)&gt;0,Q65,IF(VLOOKUP(R65,B58:D67,3,0)&gt;0,R65,IF(VLOOKUP(S65,B58:D67,3,0)&gt;0,S65,IF(VLOOKUP(T65,B58:D67,3,0)&gt;0,T65,U65))))</f>
        <v>a3</v>
      </c>
      <c r="W65">
        <f>E65*E65/(VLOOKUP(V65,B58:F67,5,0)*5+E65)*VLOOKUP(C65,裸人!$AG$4:$AM$10,7,0)</f>
        <v>10680.473372781065</v>
      </c>
      <c r="X65">
        <f>SUMIFS(W58:W67,V58:V67,B65,D58:D67,"&gt;0")</f>
        <v>20718.049130356823</v>
      </c>
      <c r="Y65">
        <f t="shared" si="168"/>
        <v>0.32911248675480698</v>
      </c>
      <c r="Z65">
        <f>IF(D65=0,0,W65*MIN(Y58:Y67))</f>
        <v>3515.0771514344769</v>
      </c>
      <c r="AF65" t="s">
        <v>359</v>
      </c>
      <c r="AG65" t="s">
        <v>509</v>
      </c>
      <c r="AH65">
        <f>ROUND(IF(BB54="*",AH54,AH54-MIN(BC47:BC56)*BB54),5)</f>
        <v>6819.2665299999999</v>
      </c>
      <c r="AI65">
        <f t="shared" ref="AI65:AJ65" si="197">AI54</f>
        <v>4750</v>
      </c>
      <c r="AJ65">
        <f t="shared" si="197"/>
        <v>740</v>
      </c>
      <c r="AK65" s="24">
        <v>0.9</v>
      </c>
      <c r="AL65" s="24">
        <v>0.1</v>
      </c>
      <c r="AM65" s="24">
        <v>0.05</v>
      </c>
      <c r="AN65" s="24">
        <v>0</v>
      </c>
      <c r="AO65" s="24">
        <v>1</v>
      </c>
      <c r="AP65" s="24">
        <v>0</v>
      </c>
      <c r="AQ65" s="24">
        <v>1</v>
      </c>
      <c r="AR65" s="24">
        <v>0</v>
      </c>
      <c r="AS65" s="24">
        <v>0</v>
      </c>
      <c r="AT65" s="24">
        <v>0</v>
      </c>
      <c r="AU65" t="s">
        <v>351</v>
      </c>
      <c r="AV65" t="s">
        <v>353</v>
      </c>
      <c r="AW65" t="s">
        <v>354</v>
      </c>
      <c r="AX65" t="s">
        <v>355</v>
      </c>
      <c r="AY65" t="s">
        <v>356</v>
      </c>
      <c r="AZ65" t="str">
        <f>IF(VLOOKUP(AU65,AF58:AH67,3,0)&gt;0,AU65,IF(VLOOKUP(AV65,AF58:AH67,3,0)&gt;0,AV65,IF(VLOOKUP(AW65,AF58:AH67,3,0)&gt;0,AW65,IF(VLOOKUP(AX65,AF58:AH67,3,0)&gt;0,AX65,AY65))))</f>
        <v>a3</v>
      </c>
      <c r="BA65">
        <f>AI65*AI65/(VLOOKUP(AZ65,AF58:AJ67,5,0)*5+AI65)*VLOOKUP(AG65,裸人!$AG$4:$AM$10,7,0)</f>
        <v>10680.473372781065</v>
      </c>
      <c r="BB65">
        <f>SUMIFS(BA58:BA67,AZ58:AZ67,AF65,AH58:AH67,"&gt;0")</f>
        <v>20718.049130356823</v>
      </c>
      <c r="BC65">
        <f t="shared" si="169"/>
        <v>0.32914617042818806</v>
      </c>
      <c r="BD65">
        <f>IF(AH65=0,0,BA65*MIN(BC58:BC67))</f>
        <v>3515.4369090111209</v>
      </c>
      <c r="BJ65" t="s">
        <v>359</v>
      </c>
      <c r="BK65" t="s">
        <v>509</v>
      </c>
      <c r="BL65">
        <f>ROUND(IF(CF54="*",BL54,BL54-MIN(CG47:CG56)*CF54),5)</f>
        <v>6833.8725299999996</v>
      </c>
      <c r="BM65">
        <f t="shared" ref="BM65:BN65" si="198">BM54</f>
        <v>4750</v>
      </c>
      <c r="BN65">
        <f t="shared" si="198"/>
        <v>740</v>
      </c>
      <c r="BO65" s="24">
        <v>0.9</v>
      </c>
      <c r="BP65" s="24">
        <v>0.1</v>
      </c>
      <c r="BQ65" s="24">
        <v>0.05</v>
      </c>
      <c r="BR65" s="24">
        <v>0</v>
      </c>
      <c r="BS65" s="24">
        <v>1</v>
      </c>
      <c r="BT65" s="24">
        <v>0</v>
      </c>
      <c r="BU65" s="24">
        <v>1</v>
      </c>
      <c r="BV65" s="24">
        <v>0</v>
      </c>
      <c r="BW65" s="24">
        <v>0</v>
      </c>
      <c r="BX65" s="24">
        <v>0</v>
      </c>
      <c r="BY65" t="s">
        <v>351</v>
      </c>
      <c r="BZ65" t="s">
        <v>353</v>
      </c>
      <c r="CA65" t="s">
        <v>354</v>
      </c>
      <c r="CB65" t="s">
        <v>355</v>
      </c>
      <c r="CC65" t="s">
        <v>356</v>
      </c>
      <c r="CD65" t="str">
        <f>IF(VLOOKUP(BY65,BJ58:BL67,3,0)&gt;0,BY65,IF(VLOOKUP(BZ65,BJ58:BL67,3,0)&gt;0,BZ65,IF(VLOOKUP(CA65,BJ58:BL67,3,0)&gt;0,CA65,IF(VLOOKUP(CB65,BJ58:BL67,3,0)&gt;0,CB65,CC65))))</f>
        <v>a3</v>
      </c>
      <c r="CE65">
        <f>BM65*BM65/(VLOOKUP(CD65,BJ58:BN67,5,0)*5+BM65)*VLOOKUP(BK65,裸人!$AG$4:$AM$10,7,0)</f>
        <v>10680.473372781065</v>
      </c>
      <c r="CF65">
        <f>SUMIFS(CE58:CE67,CD58:CD67,BJ65,BL58:BL67,"&gt;0")</f>
        <v>20724.477844052737</v>
      </c>
      <c r="CG65">
        <f t="shared" si="170"/>
        <v>0.3297488400635919</v>
      </c>
      <c r="CH65">
        <f>IF(BL65=0,0,CE65*MIN(CG58:CG67))</f>
        <v>3521.8737060046356</v>
      </c>
      <c r="CM65" t="s">
        <v>359</v>
      </c>
      <c r="CN65" t="s">
        <v>509</v>
      </c>
      <c r="CO65">
        <f>ROUND(IF(DI54="*",CO54,CO54-MIN(DJ47:DJ56)*DI54),5)</f>
        <v>6840.7088599999997</v>
      </c>
      <c r="CP65">
        <f t="shared" ref="CP65:CQ65" si="199">CP54</f>
        <v>4750</v>
      </c>
      <c r="CQ65">
        <f t="shared" si="199"/>
        <v>740</v>
      </c>
      <c r="CR65" s="24">
        <v>0.9</v>
      </c>
      <c r="CS65" s="24">
        <v>0.1</v>
      </c>
      <c r="CT65" s="24">
        <v>0.05</v>
      </c>
      <c r="CU65" s="24">
        <v>0</v>
      </c>
      <c r="CV65" s="24">
        <v>1</v>
      </c>
      <c r="CW65" s="24">
        <v>0</v>
      </c>
      <c r="CX65" s="24">
        <v>1</v>
      </c>
      <c r="CY65" s="24">
        <v>0</v>
      </c>
      <c r="CZ65" s="24">
        <v>0</v>
      </c>
      <c r="DA65" s="24">
        <v>0</v>
      </c>
      <c r="DB65" t="s">
        <v>351</v>
      </c>
      <c r="DC65" t="s">
        <v>353</v>
      </c>
      <c r="DD65" t="s">
        <v>354</v>
      </c>
      <c r="DE65" t="s">
        <v>355</v>
      </c>
      <c r="DF65" t="s">
        <v>356</v>
      </c>
      <c r="DG65" t="str">
        <f>IF(VLOOKUP(DB65,CM58:CO67,3,0)&gt;0,DB65,IF(VLOOKUP(DC65,CM58:CO67,3,0)&gt;0,DC65,IF(VLOOKUP(DD65,CM58:CO67,3,0)&gt;0,DD65,IF(VLOOKUP(DE65,CM58:CO67,3,0)&gt;0,DE65,DF65))))</f>
        <v>a3</v>
      </c>
      <c r="DH65">
        <f>CP65*CP65/(VLOOKUP(DG65,CM58:CQ67,5,0)*5+CP65)*VLOOKUP(CN65,裸人!$AG$4:$AM$10,7,0)</f>
        <v>10674.157303370786</v>
      </c>
      <c r="DI65">
        <f>SUMIFS(DH58:DH67,DG58:DG67,CM65,CO58:CO67,"&gt;0")</f>
        <v>20718.049130356823</v>
      </c>
      <c r="DJ65">
        <f t="shared" si="171"/>
        <v>0.33018112936013599</v>
      </c>
      <c r="DK65">
        <f>IF(CO65=0,0,DH65*MIN(DJ58:DJ67))</f>
        <v>3524.40531339471</v>
      </c>
    </row>
    <row r="66" spans="1:115" x14ac:dyDescent="0.2">
      <c r="B66" t="s">
        <v>360</v>
      </c>
      <c r="C66" t="s">
        <v>340</v>
      </c>
      <c r="D66">
        <f>ROUND(IF(X55="*",D55,D55-MIN(Y47:Y56)*X55),5)</f>
        <v>0</v>
      </c>
      <c r="E66">
        <f t="shared" ref="E66:F66" si="200">E55</f>
        <v>5000</v>
      </c>
      <c r="F66">
        <f t="shared" si="200"/>
        <v>730</v>
      </c>
      <c r="G66" s="24">
        <v>0.9</v>
      </c>
      <c r="H66" s="24">
        <v>0.1</v>
      </c>
      <c r="I66" s="24">
        <v>0.05</v>
      </c>
      <c r="J66" s="24">
        <v>0</v>
      </c>
      <c r="K66" s="24">
        <v>1</v>
      </c>
      <c r="L66" s="24">
        <v>0</v>
      </c>
      <c r="M66" s="24">
        <v>1</v>
      </c>
      <c r="N66" s="24">
        <v>0</v>
      </c>
      <c r="O66" s="24">
        <v>0</v>
      </c>
      <c r="P66" s="24">
        <v>0</v>
      </c>
      <c r="Q66" t="s">
        <v>351</v>
      </c>
      <c r="R66" t="s">
        <v>353</v>
      </c>
      <c r="S66" t="s">
        <v>355</v>
      </c>
      <c r="T66" t="s">
        <v>373</v>
      </c>
      <c r="U66" t="s">
        <v>356</v>
      </c>
      <c r="V66" t="str">
        <f>IF(VLOOKUP(Q66,B58:D67,3,0)&gt;0,Q66,IF(VLOOKUP(R66,B58:D67,3,0)&gt;0,R66,IF(VLOOKUP(S66,B58:D67,3,0)&gt;0,S66,IF(VLOOKUP(T66,B58:D67,3,0)&gt;0,T66,U66))))</f>
        <v>a4</v>
      </c>
      <c r="W66">
        <f>E66*E66/(VLOOKUP(V66,B58:F67,5,0)*5+E66)*VLOOKUP(C66,裸人!$AG$4:$AM$10,7,0)</f>
        <v>11235.955056179775</v>
      </c>
      <c r="X66">
        <f>SUMIFS(W58:W67,V58:V67,B66,D58:D67,"&gt;0")</f>
        <v>0</v>
      </c>
      <c r="Y66" t="str">
        <f t="shared" si="168"/>
        <v>*</v>
      </c>
      <c r="Z66">
        <f>IF(D66=0,0,W66*MIN(Y58:Y67))</f>
        <v>0</v>
      </c>
      <c r="AF66" t="s">
        <v>360</v>
      </c>
      <c r="AG66" t="s">
        <v>340</v>
      </c>
      <c r="AH66">
        <f>ROUND(IF(BB55="*",AH55,AH55-MIN(BC47:BC56)*BB55),5)</f>
        <v>0</v>
      </c>
      <c r="AI66">
        <f t="shared" ref="AI66:AJ66" si="201">AI55</f>
        <v>5000</v>
      </c>
      <c r="AJ66">
        <f t="shared" si="201"/>
        <v>730</v>
      </c>
      <c r="AK66" s="24">
        <v>0.9</v>
      </c>
      <c r="AL66" s="24">
        <v>0.1</v>
      </c>
      <c r="AM66" s="24">
        <v>0.05</v>
      </c>
      <c r="AN66" s="24">
        <v>0</v>
      </c>
      <c r="AO66" s="24">
        <v>1</v>
      </c>
      <c r="AP66" s="24">
        <v>0</v>
      </c>
      <c r="AQ66" s="24">
        <v>1</v>
      </c>
      <c r="AR66" s="24">
        <v>0</v>
      </c>
      <c r="AS66" s="24">
        <v>0</v>
      </c>
      <c r="AT66" s="24">
        <v>0</v>
      </c>
      <c r="AU66" t="s">
        <v>351</v>
      </c>
      <c r="AV66" t="s">
        <v>353</v>
      </c>
      <c r="AW66" t="s">
        <v>355</v>
      </c>
      <c r="AX66" t="s">
        <v>373</v>
      </c>
      <c r="AY66" t="s">
        <v>356</v>
      </c>
      <c r="AZ66" t="str">
        <f>IF(VLOOKUP(AU66,AF58:AH67,3,0)&gt;0,AU66,IF(VLOOKUP(AV66,AF58:AH67,3,0)&gt;0,AV66,IF(VLOOKUP(AW66,AF58:AH67,3,0)&gt;0,AW66,IF(VLOOKUP(AX66,AF58:AH67,3,0)&gt;0,AX66,AY66))))</f>
        <v>a4</v>
      </c>
      <c r="BA66">
        <f>AI66*AI66/(VLOOKUP(AZ66,AF58:AJ67,5,0)*5+AI66)*VLOOKUP(AG66,裸人!$AG$4:$AM$10,7,0)</f>
        <v>11235.955056179775</v>
      </c>
      <c r="BB66">
        <f>SUMIFS(BA58:BA67,AZ58:AZ67,AF66,AH58:AH67,"&gt;0")</f>
        <v>0</v>
      </c>
      <c r="BC66" t="str">
        <f t="shared" si="169"/>
        <v>*</v>
      </c>
      <c r="BD66">
        <f>IF(AH66=0,0,BA66*MIN(BC58:BC67))</f>
        <v>0</v>
      </c>
      <c r="BJ66" t="s">
        <v>360</v>
      </c>
      <c r="BK66" t="s">
        <v>340</v>
      </c>
      <c r="BL66">
        <f>ROUND(IF(CF55="*",BL55,BL55-MIN(CG47:CG56)*CF55),5)</f>
        <v>0</v>
      </c>
      <c r="BM66">
        <f t="shared" ref="BM66:BN66" si="202">BM55</f>
        <v>5000</v>
      </c>
      <c r="BN66">
        <f t="shared" si="202"/>
        <v>730</v>
      </c>
      <c r="BO66" s="24">
        <v>0.9</v>
      </c>
      <c r="BP66" s="24">
        <v>0.1</v>
      </c>
      <c r="BQ66" s="24">
        <v>0.05</v>
      </c>
      <c r="BR66" s="24">
        <v>0</v>
      </c>
      <c r="BS66" s="24">
        <v>1</v>
      </c>
      <c r="BT66" s="24">
        <v>0</v>
      </c>
      <c r="BU66" s="24">
        <v>1</v>
      </c>
      <c r="BV66" s="24">
        <v>0</v>
      </c>
      <c r="BW66" s="24">
        <v>0</v>
      </c>
      <c r="BX66" s="24">
        <v>0</v>
      </c>
      <c r="BY66" t="s">
        <v>351</v>
      </c>
      <c r="BZ66" t="s">
        <v>353</v>
      </c>
      <c r="CA66" t="s">
        <v>355</v>
      </c>
      <c r="CB66" t="s">
        <v>373</v>
      </c>
      <c r="CC66" t="s">
        <v>356</v>
      </c>
      <c r="CD66" t="str">
        <f>IF(VLOOKUP(BY66,BJ58:BL67,3,0)&gt;0,BY66,IF(VLOOKUP(BZ66,BJ58:BL67,3,0)&gt;0,BZ66,IF(VLOOKUP(CA66,BJ58:BL67,3,0)&gt;0,CA66,IF(VLOOKUP(CB66,BJ58:BL67,3,0)&gt;0,CB66,CC66))))</f>
        <v>a4</v>
      </c>
      <c r="CE66">
        <f>BM66*BM66/(VLOOKUP(CD66,BJ58:BN67,5,0)*5+BM66)*VLOOKUP(BK66,裸人!$AG$4:$AM$10,7,0)</f>
        <v>11235.955056179775</v>
      </c>
      <c r="CF66">
        <f>SUMIFS(CE58:CE67,CD58:CD67,BJ66,BL58:BL67,"&gt;0")</f>
        <v>0</v>
      </c>
      <c r="CG66" t="str">
        <f t="shared" si="170"/>
        <v>*</v>
      </c>
      <c r="CH66">
        <f>IF(BL66=0,0,CE66*MIN(CG58:CG67))</f>
        <v>0</v>
      </c>
      <c r="CM66" t="s">
        <v>360</v>
      </c>
      <c r="CN66" t="s">
        <v>340</v>
      </c>
      <c r="CO66">
        <f>ROUND(IF(DI55="*",CO55,CO55-MIN(DJ47:DJ56)*DI55),5)</f>
        <v>0</v>
      </c>
      <c r="CP66">
        <f t="shared" ref="CP66:CQ66" si="203">CP55</f>
        <v>5000</v>
      </c>
      <c r="CQ66">
        <f t="shared" si="203"/>
        <v>730</v>
      </c>
      <c r="CR66" s="24">
        <v>0.9</v>
      </c>
      <c r="CS66" s="24">
        <v>0.1</v>
      </c>
      <c r="CT66" s="24">
        <v>0.05</v>
      </c>
      <c r="CU66" s="24">
        <v>0</v>
      </c>
      <c r="CV66" s="24">
        <v>1</v>
      </c>
      <c r="CW66" s="24">
        <v>0</v>
      </c>
      <c r="CX66" s="24">
        <v>1</v>
      </c>
      <c r="CY66" s="24">
        <v>0</v>
      </c>
      <c r="CZ66" s="24">
        <v>0</v>
      </c>
      <c r="DA66" s="24">
        <v>0</v>
      </c>
      <c r="DB66" t="s">
        <v>351</v>
      </c>
      <c r="DC66" t="s">
        <v>353</v>
      </c>
      <c r="DD66" t="s">
        <v>355</v>
      </c>
      <c r="DE66" t="s">
        <v>373</v>
      </c>
      <c r="DF66" t="s">
        <v>356</v>
      </c>
      <c r="DG66" t="str">
        <f>IF(VLOOKUP(DB66,CM58:CO67,3,0)&gt;0,DB66,IF(VLOOKUP(DC66,CM58:CO67,3,0)&gt;0,DC66,IF(VLOOKUP(DD66,CM58:CO67,3,0)&gt;0,DD66,IF(VLOOKUP(DE66,CM58:CO67,3,0)&gt;0,DE66,DF66))))</f>
        <v>a4</v>
      </c>
      <c r="DH66">
        <f>CP66*CP66/(VLOOKUP(DG66,CM58:CQ67,5,0)*5+CP66)*VLOOKUP(CN66,裸人!$AG$4:$AM$10,7,0)</f>
        <v>11229.646266142616</v>
      </c>
      <c r="DI66">
        <f>SUMIFS(DH58:DH67,DG58:DG67,CM66,CO58:CO67,"&gt;0")</f>
        <v>0</v>
      </c>
      <c r="DJ66" t="str">
        <f t="shared" si="171"/>
        <v>*</v>
      </c>
      <c r="DK66">
        <f>IF(CO66=0,0,DH66*MIN(DJ58:DJ67))</f>
        <v>0</v>
      </c>
    </row>
    <row r="67" spans="1:115" x14ac:dyDescent="0.2">
      <c r="B67" t="s">
        <v>361</v>
      </c>
      <c r="C67" t="s">
        <v>91</v>
      </c>
      <c r="D67">
        <f>ROUND(IF(X56="*",D56,D56-MIN(Y47:Y56)*X56),5)</f>
        <v>51095.712050000002</v>
      </c>
      <c r="E67">
        <f t="shared" ref="E67:F67" si="204">E56</f>
        <v>3950</v>
      </c>
      <c r="F67">
        <f t="shared" si="204"/>
        <v>960</v>
      </c>
      <c r="G67" s="24">
        <v>0.9</v>
      </c>
      <c r="H67" s="24">
        <v>0.1</v>
      </c>
      <c r="I67" s="24">
        <v>0.05</v>
      </c>
      <c r="J67" s="24">
        <v>0</v>
      </c>
      <c r="K67" s="24">
        <v>1</v>
      </c>
      <c r="L67" s="24">
        <v>0</v>
      </c>
      <c r="M67" s="24">
        <v>1</v>
      </c>
      <c r="N67" s="24">
        <v>0</v>
      </c>
      <c r="O67" s="24">
        <v>0</v>
      </c>
      <c r="P67" s="24">
        <v>0</v>
      </c>
      <c r="Q67" t="s">
        <v>353</v>
      </c>
      <c r="R67" t="s">
        <v>351</v>
      </c>
      <c r="S67" t="s">
        <v>356</v>
      </c>
      <c r="T67" t="s">
        <v>355</v>
      </c>
      <c r="U67" t="s">
        <v>354</v>
      </c>
      <c r="V67" t="str">
        <f>IF(VLOOKUP(Q67,B58:D67,3,0)&gt;0,Q67,IF(VLOOKUP(R67,B58:D67,3,0)&gt;0,R67,IF(VLOOKUP(S67,B58:D67,3,0)&gt;0,S67,IF(VLOOKUP(T67,B58:D67,3,0)&gt;0,T67,U67))))</f>
        <v>a5</v>
      </c>
      <c r="W67">
        <f>E67*E67/(VLOOKUP(V67,B58:F67,5,0)*5+E67)*VLOOKUP(C67,裸人!$AG$4:$AM$10,7,0)</f>
        <v>5132.4013157894742</v>
      </c>
      <c r="X67">
        <f>SUMIFS(W58:W67,V58:V67,B67,D58:D67,"&gt;0")</f>
        <v>10204.081632653062</v>
      </c>
      <c r="Y67">
        <f t="shared" si="168"/>
        <v>5.0073797809</v>
      </c>
      <c r="Z67">
        <f>IF(D67=0,0,W67*MIN(Y58:Y67))</f>
        <v>1689.1373600631173</v>
      </c>
      <c r="AF67" t="s">
        <v>361</v>
      </c>
      <c r="AG67" t="s">
        <v>91</v>
      </c>
      <c r="AH67">
        <f>ROUND(IF(BB56="*",AH56,AH56-MIN(BC47:BC56)*BB56),5)</f>
        <v>51096.378790000002</v>
      </c>
      <c r="AI67">
        <f t="shared" ref="AI67:AJ67" si="205">AI56</f>
        <v>3950</v>
      </c>
      <c r="AJ67">
        <f t="shared" si="205"/>
        <v>960</v>
      </c>
      <c r="AK67" s="24">
        <v>0.9</v>
      </c>
      <c r="AL67" s="24">
        <v>0.1</v>
      </c>
      <c r="AM67" s="24">
        <v>0.05</v>
      </c>
      <c r="AN67" s="24">
        <v>0</v>
      </c>
      <c r="AO67" s="24">
        <v>1</v>
      </c>
      <c r="AP67" s="24">
        <v>0</v>
      </c>
      <c r="AQ67" s="24">
        <v>1</v>
      </c>
      <c r="AR67" s="24">
        <v>0</v>
      </c>
      <c r="AS67" s="24">
        <v>0</v>
      </c>
      <c r="AT67" s="24">
        <v>0</v>
      </c>
      <c r="AU67" t="s">
        <v>353</v>
      </c>
      <c r="AV67" t="s">
        <v>351</v>
      </c>
      <c r="AW67" t="s">
        <v>356</v>
      </c>
      <c r="AX67" t="s">
        <v>355</v>
      </c>
      <c r="AY67" t="s">
        <v>354</v>
      </c>
      <c r="AZ67" t="str">
        <f>IF(VLOOKUP(AU67,AF58:AH67,3,0)&gt;0,AU67,IF(VLOOKUP(AV67,AF58:AH67,3,0)&gt;0,AV67,IF(VLOOKUP(AW67,AF58:AH67,3,0)&gt;0,AW67,IF(VLOOKUP(AX67,AF58:AH67,3,0)&gt;0,AX67,AY67))))</f>
        <v>a5</v>
      </c>
      <c r="BA67">
        <f>AI67*AI67/(VLOOKUP(AZ67,AF58:AJ67,5,0)*5+AI67)*VLOOKUP(AG67,裸人!$AG$4:$AM$10,7,0)</f>
        <v>5132.4013157894742</v>
      </c>
      <c r="BB67">
        <f>SUMIFS(BA58:BA67,AZ58:AZ67,AF67,AH58:AH67,"&gt;0")</f>
        <v>10204.081632653062</v>
      </c>
      <c r="BC67">
        <f t="shared" si="169"/>
        <v>5.00744512142</v>
      </c>
      <c r="BD67">
        <f>IF(AH67=0,0,BA67*MIN(BC58:BC67))</f>
        <v>1689.310238192699</v>
      </c>
      <c r="BJ67" t="s">
        <v>361</v>
      </c>
      <c r="BK67" t="s">
        <v>91</v>
      </c>
      <c r="BL67">
        <f>ROUND(IF(CF56="*",BL56,BL56-MIN(CG47:CG56)*CF56),5)</f>
        <v>51110.528200000001</v>
      </c>
      <c r="BM67">
        <f t="shared" ref="BM67:BN67" si="206">BM56</f>
        <v>3950</v>
      </c>
      <c r="BN67">
        <f t="shared" si="206"/>
        <v>960</v>
      </c>
      <c r="BO67" s="24">
        <v>0.9</v>
      </c>
      <c r="BP67" s="24">
        <v>0.1</v>
      </c>
      <c r="BQ67" s="24">
        <v>0.05</v>
      </c>
      <c r="BR67" s="24">
        <v>0</v>
      </c>
      <c r="BS67" s="24">
        <v>1</v>
      </c>
      <c r="BT67" s="24">
        <v>0</v>
      </c>
      <c r="BU67" s="24">
        <v>1</v>
      </c>
      <c r="BV67" s="24">
        <v>0</v>
      </c>
      <c r="BW67" s="24">
        <v>0</v>
      </c>
      <c r="BX67" s="24">
        <v>0</v>
      </c>
      <c r="BY67" t="s">
        <v>353</v>
      </c>
      <c r="BZ67" t="s">
        <v>351</v>
      </c>
      <c r="CA67" t="s">
        <v>356</v>
      </c>
      <c r="CB67" t="s">
        <v>355</v>
      </c>
      <c r="CC67" t="s">
        <v>354</v>
      </c>
      <c r="CD67" t="str">
        <f>IF(VLOOKUP(BY67,BJ58:BL67,3,0)&gt;0,BY67,IF(VLOOKUP(BZ67,BJ58:BL67,3,0)&gt;0,BZ67,IF(VLOOKUP(CA67,BJ58:BL67,3,0)&gt;0,CA67,IF(VLOOKUP(CB67,BJ58:BL67,3,0)&gt;0,CB67,CC67))))</f>
        <v>a5</v>
      </c>
      <c r="CE67">
        <f>BM67*BM67/(VLOOKUP(CD67,BJ58:BN67,5,0)*5+BM67)*VLOOKUP(BK67,裸人!$AG$4:$AM$10,7,0)</f>
        <v>5132.4013157894742</v>
      </c>
      <c r="CF67">
        <f>SUMIFS(CE58:CE67,CD58:CD67,BJ67,BL58:BL67,"&gt;0")</f>
        <v>10207.122130394857</v>
      </c>
      <c r="CG67">
        <f t="shared" si="170"/>
        <v>5.0073397326953328</v>
      </c>
      <c r="CH67">
        <f>IF(BL67=0,0,CE67*MIN(CG58:CG67))</f>
        <v>1692.403380622432</v>
      </c>
      <c r="CM67" t="s">
        <v>361</v>
      </c>
      <c r="CN67" t="s">
        <v>91</v>
      </c>
      <c r="CO67">
        <f>ROUND(IF(DI56="*",CO56,CO56-MIN(DJ47:DJ56)*DI56),5)</f>
        <v>51116.864699999998</v>
      </c>
      <c r="CP67">
        <f t="shared" ref="CP67:CQ67" si="207">CP56</f>
        <v>3950</v>
      </c>
      <c r="CQ67">
        <f t="shared" si="207"/>
        <v>960</v>
      </c>
      <c r="CR67" s="24">
        <v>0.9</v>
      </c>
      <c r="CS67" s="24">
        <v>0.1</v>
      </c>
      <c r="CT67" s="24">
        <v>0.05</v>
      </c>
      <c r="CU67" s="24">
        <v>0</v>
      </c>
      <c r="CV67" s="24">
        <v>1</v>
      </c>
      <c r="CW67" s="24">
        <v>0</v>
      </c>
      <c r="CX67" s="24">
        <v>1</v>
      </c>
      <c r="CY67" s="24">
        <v>0</v>
      </c>
      <c r="CZ67" s="24">
        <v>0</v>
      </c>
      <c r="DA67" s="24">
        <v>0</v>
      </c>
      <c r="DB67" t="s">
        <v>353</v>
      </c>
      <c r="DC67" t="s">
        <v>351</v>
      </c>
      <c r="DD67" t="s">
        <v>356</v>
      </c>
      <c r="DE67" t="s">
        <v>355</v>
      </c>
      <c r="DF67" t="s">
        <v>354</v>
      </c>
      <c r="DG67" t="str">
        <f>IF(VLOOKUP(DB67,CM58:CO67,3,0)&gt;0,DB67,IF(VLOOKUP(DC67,CM58:CO67,3,0)&gt;0,DC67,IF(VLOOKUP(DD67,CM58:CO67,3,0)&gt;0,DD67,IF(VLOOKUP(DE67,CM58:CO67,3,0)&gt;0,DE67,DF67))))</f>
        <v>a5</v>
      </c>
      <c r="DH67">
        <f>CP67*CP67/(VLOOKUP(DG67,CM58:CQ67,5,0)*5+CP67)*VLOOKUP(CN67,裸人!$AG$4:$AM$10,7,0)</f>
        <v>5129.0269559500321</v>
      </c>
      <c r="DI67">
        <f>SUMIFS(DH58:DH67,DG58:DG67,CM67,CO58:CO67,"&gt;0")</f>
        <v>10204.081632653062</v>
      </c>
      <c r="DJ67">
        <f t="shared" si="171"/>
        <v>5.0094527405999996</v>
      </c>
      <c r="DK67">
        <f>IF(CO67=0,0,DH67*MIN(DJ58:DJ67))</f>
        <v>1693.507912834162</v>
      </c>
    </row>
    <row r="68" spans="1:115" x14ac:dyDescent="0.2">
      <c r="A68">
        <f>IF(MIN(Y69:Y78)=0,SUM(A2:A67),MIN(Y69:Y78)*2)</f>
        <v>3.3486987231400125</v>
      </c>
      <c r="B68">
        <f>IF(SUM(D69:D73)*SUM(D74:D78)=0,"结束",B57+1)</f>
        <v>7</v>
      </c>
      <c r="D68" t="s">
        <v>75</v>
      </c>
      <c r="E68" t="s">
        <v>76</v>
      </c>
      <c r="F68" t="s">
        <v>77</v>
      </c>
      <c r="G68" t="s">
        <v>244</v>
      </c>
      <c r="H68" t="s">
        <v>246</v>
      </c>
      <c r="I68" t="s">
        <v>227</v>
      </c>
      <c r="J68" t="s">
        <v>247</v>
      </c>
      <c r="K68" t="s">
        <v>241</v>
      </c>
      <c r="L68" t="s">
        <v>248</v>
      </c>
      <c r="M68" t="s">
        <v>228</v>
      </c>
      <c r="N68" t="s">
        <v>231</v>
      </c>
      <c r="O68" t="s">
        <v>238</v>
      </c>
      <c r="P68" t="s">
        <v>232</v>
      </c>
      <c r="Q68" t="s">
        <v>363</v>
      </c>
      <c r="R68" t="s">
        <v>364</v>
      </c>
      <c r="S68" t="s">
        <v>365</v>
      </c>
      <c r="T68" t="s">
        <v>366</v>
      </c>
      <c r="U68" t="s">
        <v>367</v>
      </c>
      <c r="V68" t="s">
        <v>371</v>
      </c>
      <c r="W68" t="s">
        <v>349</v>
      </c>
      <c r="X68" t="s">
        <v>350</v>
      </c>
      <c r="Y68" t="s">
        <v>860</v>
      </c>
      <c r="Z68" t="s">
        <v>372</v>
      </c>
      <c r="AE68">
        <f>IF(MIN(BC69:BC78)=0,SUM(AE2:AE67),MIN(BC69:BC78)*2)</f>
        <v>3.3487213831437899</v>
      </c>
      <c r="AF68">
        <f>IF(SUM(AH69:AH73)*SUM(AH74:AH78)=0,"结束",AF57+1)</f>
        <v>7</v>
      </c>
      <c r="AH68" t="s">
        <v>75</v>
      </c>
      <c r="AI68" t="s">
        <v>76</v>
      </c>
      <c r="AJ68" t="s">
        <v>77</v>
      </c>
      <c r="AK68" t="s">
        <v>244</v>
      </c>
      <c r="AL68" t="s">
        <v>246</v>
      </c>
      <c r="AM68" t="s">
        <v>227</v>
      </c>
      <c r="AN68" t="s">
        <v>247</v>
      </c>
      <c r="AO68" t="s">
        <v>241</v>
      </c>
      <c r="AP68" t="s">
        <v>248</v>
      </c>
      <c r="AQ68" t="s">
        <v>228</v>
      </c>
      <c r="AR68" t="s">
        <v>231</v>
      </c>
      <c r="AS68" t="s">
        <v>238</v>
      </c>
      <c r="AT68" t="s">
        <v>232</v>
      </c>
      <c r="AU68" t="s">
        <v>363</v>
      </c>
      <c r="AV68" t="s">
        <v>364</v>
      </c>
      <c r="AW68" t="s">
        <v>365</v>
      </c>
      <c r="AX68" t="s">
        <v>366</v>
      </c>
      <c r="AY68" t="s">
        <v>367</v>
      </c>
      <c r="AZ68" t="s">
        <v>371</v>
      </c>
      <c r="BA68" t="s">
        <v>349</v>
      </c>
      <c r="BB68" t="s">
        <v>350</v>
      </c>
      <c r="BC68" t="s">
        <v>348</v>
      </c>
      <c r="BD68" t="s">
        <v>372</v>
      </c>
      <c r="BI68">
        <f>IF(MIN(CG69:CG78)=0,SUM(BI2:BI67),MIN(CG69:CG78)*2)</f>
        <v>3.3481581303145251</v>
      </c>
      <c r="BJ68">
        <f>IF(SUM(BL69:BL73)*SUM(BL74:BL78)=0,"结束",BJ57+1)</f>
        <v>7</v>
      </c>
      <c r="BL68" t="s">
        <v>75</v>
      </c>
      <c r="BM68" t="s">
        <v>76</v>
      </c>
      <c r="BN68" t="s">
        <v>77</v>
      </c>
      <c r="BO68" t="s">
        <v>244</v>
      </c>
      <c r="BP68" t="s">
        <v>246</v>
      </c>
      <c r="BQ68" t="s">
        <v>227</v>
      </c>
      <c r="BR68" t="s">
        <v>247</v>
      </c>
      <c r="BS68" t="s">
        <v>241</v>
      </c>
      <c r="BT68" t="s">
        <v>248</v>
      </c>
      <c r="BU68" t="s">
        <v>228</v>
      </c>
      <c r="BV68" t="s">
        <v>231</v>
      </c>
      <c r="BW68" t="s">
        <v>238</v>
      </c>
      <c r="BX68" t="s">
        <v>232</v>
      </c>
      <c r="BY68" t="s">
        <v>363</v>
      </c>
      <c r="BZ68" t="s">
        <v>364</v>
      </c>
      <c r="CA68" t="s">
        <v>365</v>
      </c>
      <c r="CB68" t="s">
        <v>366</v>
      </c>
      <c r="CC68" t="s">
        <v>367</v>
      </c>
      <c r="CD68" t="s">
        <v>371</v>
      </c>
      <c r="CE68" t="s">
        <v>349</v>
      </c>
      <c r="CF68" t="s">
        <v>350</v>
      </c>
      <c r="CG68" t="s">
        <v>348</v>
      </c>
      <c r="CH68" t="s">
        <v>372</v>
      </c>
      <c r="CM68">
        <f>IF(SUM(CO69:CO73)*SUM(CO74:CO78)=0,"结束",CM57+1)</f>
        <v>7</v>
      </c>
      <c r="CO68" t="s">
        <v>75</v>
      </c>
      <c r="CP68" t="s">
        <v>76</v>
      </c>
      <c r="CQ68" t="s">
        <v>77</v>
      </c>
      <c r="CR68" t="s">
        <v>244</v>
      </c>
      <c r="CS68" t="s">
        <v>246</v>
      </c>
      <c r="CT68" t="s">
        <v>227</v>
      </c>
      <c r="CU68" t="s">
        <v>247</v>
      </c>
      <c r="CV68" t="s">
        <v>241</v>
      </c>
      <c r="CW68" t="s">
        <v>248</v>
      </c>
      <c r="CX68" t="s">
        <v>228</v>
      </c>
      <c r="CY68" t="s">
        <v>231</v>
      </c>
      <c r="CZ68" t="s">
        <v>238</v>
      </c>
      <c r="DA68" t="s">
        <v>232</v>
      </c>
      <c r="DB68" t="s">
        <v>363</v>
      </c>
      <c r="DC68" t="s">
        <v>364</v>
      </c>
      <c r="DD68" t="s">
        <v>365</v>
      </c>
      <c r="DE68" t="s">
        <v>366</v>
      </c>
      <c r="DF68" t="s">
        <v>367</v>
      </c>
      <c r="DG68" t="s">
        <v>371</v>
      </c>
      <c r="DH68" t="s">
        <v>349</v>
      </c>
      <c r="DI68" t="s">
        <v>350</v>
      </c>
      <c r="DJ68" t="s">
        <v>348</v>
      </c>
      <c r="DK68" t="s">
        <v>372</v>
      </c>
    </row>
    <row r="69" spans="1:115" x14ac:dyDescent="0.2">
      <c r="B69" t="s">
        <v>352</v>
      </c>
      <c r="C69" t="s">
        <v>339</v>
      </c>
      <c r="D69">
        <f>ROUND(IF(X58="*",D58,D58-MIN(Y58:Y67)*X58),5)</f>
        <v>0</v>
      </c>
      <c r="E69">
        <f>E58</f>
        <v>3650</v>
      </c>
      <c r="F69">
        <f>F58</f>
        <v>1020</v>
      </c>
      <c r="G69" s="24">
        <v>0.9</v>
      </c>
      <c r="H69" s="24">
        <v>0.1</v>
      </c>
      <c r="I69" s="24">
        <v>0.05</v>
      </c>
      <c r="J69" s="24">
        <v>0</v>
      </c>
      <c r="K69" s="24">
        <v>1</v>
      </c>
      <c r="L69" s="24">
        <v>0</v>
      </c>
      <c r="M69" s="24">
        <v>1</v>
      </c>
      <c r="N69" s="24">
        <v>0</v>
      </c>
      <c r="O69" s="24">
        <v>0</v>
      </c>
      <c r="P69" s="24">
        <v>0</v>
      </c>
      <c r="Q69" t="s">
        <v>357</v>
      </c>
      <c r="R69" t="s">
        <v>362</v>
      </c>
      <c r="S69" t="s">
        <v>368</v>
      </c>
      <c r="T69" t="s">
        <v>369</v>
      </c>
      <c r="U69" t="s">
        <v>370</v>
      </c>
      <c r="V69" t="str">
        <f>IF(VLOOKUP(Q69,B69:D78,3,0)&gt;0,Q69,IF(VLOOKUP(R69,B69:D78,3,0)&gt;0,R69,IF(VLOOKUP(S69,B69:D78,3,0)&gt;0,S69,IF(VLOOKUP(T69,B69:D78,3,0)&gt;0,T69,U69))))</f>
        <v>b5</v>
      </c>
      <c r="W69">
        <f>E69*E69/(VLOOKUP(V69,B69:F78,5,0)*5+E69)*VLOOKUP(C69,裸人!$AG$4:$AM$10,7,0)</f>
        <v>2522.6035502958584</v>
      </c>
      <c r="X69">
        <f>SUMIFS(W69:W78,V69:V78,B69,D69:D78,"&gt;0")</f>
        <v>0</v>
      </c>
      <c r="Y69" t="str">
        <f t="shared" ref="Y69:Y78" si="208">IF(X69=0,"*",D69/X69)</f>
        <v>*</v>
      </c>
      <c r="Z69">
        <f>IF(D69=0,0,W69*MIN(Y69:Y78))</f>
        <v>0</v>
      </c>
      <c r="AF69" t="s">
        <v>352</v>
      </c>
      <c r="AG69" t="s">
        <v>339</v>
      </c>
      <c r="AH69">
        <f>ROUND(IF(BB58="*",AH58,AH58-MIN(BC58:BC67)*BB58),5)</f>
        <v>0</v>
      </c>
      <c r="AI69">
        <f>AI58</f>
        <v>3650</v>
      </c>
      <c r="AJ69">
        <f>AJ58</f>
        <v>1020</v>
      </c>
      <c r="AK69" s="24">
        <v>0.9</v>
      </c>
      <c r="AL69" s="24">
        <v>0.1</v>
      </c>
      <c r="AM69" s="24">
        <v>0.05</v>
      </c>
      <c r="AN69" s="24">
        <v>0</v>
      </c>
      <c r="AO69" s="24">
        <v>1</v>
      </c>
      <c r="AP69" s="24">
        <v>0</v>
      </c>
      <c r="AQ69" s="24">
        <v>1</v>
      </c>
      <c r="AR69" s="24">
        <v>0</v>
      </c>
      <c r="AS69" s="24">
        <v>0</v>
      </c>
      <c r="AT69" s="24">
        <v>0</v>
      </c>
      <c r="AU69" t="s">
        <v>357</v>
      </c>
      <c r="AV69" t="s">
        <v>362</v>
      </c>
      <c r="AW69" t="s">
        <v>368</v>
      </c>
      <c r="AX69" t="s">
        <v>369</v>
      </c>
      <c r="AY69" t="s">
        <v>370</v>
      </c>
      <c r="AZ69" t="str">
        <f>IF(VLOOKUP(AU69,AF69:AH78,3,0)&gt;0,AU69,IF(VLOOKUP(AV69,AF69:AH78,3,0)&gt;0,AV69,IF(VLOOKUP(AW69,AF69:AH78,3,0)&gt;0,AW69,IF(VLOOKUP(AX69,AF69:AH78,3,0)&gt;0,AX69,AY69))))</f>
        <v>b5</v>
      </c>
      <c r="BA69">
        <f>AI69*AI69/(VLOOKUP(AZ69,AF69:AJ78,5,0)*5+AI69)*VLOOKUP(AG69,裸人!$AG$4:$AM$10,7,0)</f>
        <v>2522.6035502958584</v>
      </c>
      <c r="BB69">
        <f>SUMIFS(BA69:BA78,AZ69:AZ78,AF69,AH69:AH78,"&gt;0")</f>
        <v>0</v>
      </c>
      <c r="BC69" t="str">
        <f t="shared" ref="BC69:BC78" si="209">IF(BB69=0,"*",AH69/BB69)</f>
        <v>*</v>
      </c>
      <c r="BD69">
        <f>IF(AH69=0,0,BA69*MIN(BC69:BC78))</f>
        <v>0</v>
      </c>
      <c r="BJ69" t="s">
        <v>352</v>
      </c>
      <c r="BK69" t="s">
        <v>339</v>
      </c>
      <c r="BL69">
        <f>ROUND(IF(CF58="*",BL58,BL58-MIN(CG58:CG67)*CF58),5)</f>
        <v>0</v>
      </c>
      <c r="BM69">
        <f>BM58</f>
        <v>3651</v>
      </c>
      <c r="BN69">
        <f>BN58</f>
        <v>1020</v>
      </c>
      <c r="BO69" s="24">
        <v>0.9</v>
      </c>
      <c r="BP69" s="24">
        <v>0.1</v>
      </c>
      <c r="BQ69" s="24">
        <v>0.05</v>
      </c>
      <c r="BR69" s="24">
        <v>0</v>
      </c>
      <c r="BS69" s="24">
        <v>1</v>
      </c>
      <c r="BT69" s="24">
        <v>0</v>
      </c>
      <c r="BU69" s="24">
        <v>1</v>
      </c>
      <c r="BV69" s="24">
        <v>0</v>
      </c>
      <c r="BW69" s="24">
        <v>0</v>
      </c>
      <c r="BX69" s="24">
        <v>0</v>
      </c>
      <c r="BY69" t="s">
        <v>357</v>
      </c>
      <c r="BZ69" t="s">
        <v>362</v>
      </c>
      <c r="CA69" t="s">
        <v>368</v>
      </c>
      <c r="CB69" t="s">
        <v>369</v>
      </c>
      <c r="CC69" t="s">
        <v>370</v>
      </c>
      <c r="CD69" t="str">
        <f>IF(VLOOKUP(BY69,BJ69:BL78,3,0)&gt;0,BY69,IF(VLOOKUP(BZ69,BJ69:BL78,3,0)&gt;0,BZ69,IF(VLOOKUP(CA69,BJ69:BL78,3,0)&gt;0,CA69,IF(VLOOKUP(CB69,BJ69:BL78,3,0)&gt;0,CB69,CC69))))</f>
        <v>b5</v>
      </c>
      <c r="CE69">
        <f>BM69*BM69/(VLOOKUP(CD69,BJ69:BN78,5,0)*5+BM69)*VLOOKUP(BK69,裸人!$AG$4:$AM$10,7,0)</f>
        <v>2523.6873269435573</v>
      </c>
      <c r="CF69">
        <f>SUMIFS(CE69:CE78,CD69:CD78,BJ69,BL69:BL78,"&gt;0")</f>
        <v>0</v>
      </c>
      <c r="CG69" t="str">
        <f t="shared" ref="CG69:CG78" si="210">IF(CF69=0,"*",BL69/CF69)</f>
        <v>*</v>
      </c>
      <c r="CH69">
        <f>IF(BL69=0,0,CE69*MIN(CG69:CG78))</f>
        <v>0</v>
      </c>
      <c r="CM69" t="s">
        <v>352</v>
      </c>
      <c r="CN69" t="s">
        <v>339</v>
      </c>
      <c r="CO69">
        <f>ROUND(IF(DI58="*",CO58,CO58-MIN(DJ58:DJ67)*DI58),5)</f>
        <v>0</v>
      </c>
      <c r="CP69">
        <f>CP58</f>
        <v>3650</v>
      </c>
      <c r="CQ69">
        <f>CQ58</f>
        <v>1021</v>
      </c>
      <c r="CR69" s="24">
        <v>0.9</v>
      </c>
      <c r="CS69" s="24">
        <v>0.1</v>
      </c>
      <c r="CT69" s="24">
        <v>0.05</v>
      </c>
      <c r="CU69" s="24">
        <v>0</v>
      </c>
      <c r="CV69" s="24">
        <v>1</v>
      </c>
      <c r="CW69" s="24">
        <v>0</v>
      </c>
      <c r="CX69" s="24">
        <v>1</v>
      </c>
      <c r="CY69" s="24">
        <v>0</v>
      </c>
      <c r="CZ69" s="24">
        <v>0</v>
      </c>
      <c r="DA69" s="24">
        <v>0</v>
      </c>
      <c r="DB69" t="s">
        <v>357</v>
      </c>
      <c r="DC69" t="s">
        <v>362</v>
      </c>
      <c r="DD69" t="s">
        <v>368</v>
      </c>
      <c r="DE69" t="s">
        <v>369</v>
      </c>
      <c r="DF69" t="s">
        <v>370</v>
      </c>
      <c r="DG69" t="str">
        <f>IF(VLOOKUP(DB69,CM69:CO78,3,0)&gt;0,DB69,IF(VLOOKUP(DC69,CM69:CO78,3,0)&gt;0,DC69,IF(VLOOKUP(DD69,CM69:CO78,3,0)&gt;0,DD69,IF(VLOOKUP(DE69,CM69:CO78,3,0)&gt;0,DE69,DF69))))</f>
        <v>b5</v>
      </c>
      <c r="DH69">
        <f>CP69*CP69/(VLOOKUP(DG69,CM69:CQ78,5,0)*5+CP69)*VLOOKUP(CN69,裸人!$AG$4:$AM$10,7,0)</f>
        <v>2522.6035502958584</v>
      </c>
      <c r="DI69">
        <f>SUMIFS(DH69:DH78,DG69:DG78,CM69,CO69:CO78,"&gt;0")</f>
        <v>0</v>
      </c>
      <c r="DJ69" t="str">
        <f t="shared" ref="DJ69:DJ78" si="211">IF(DI69=0,"*",CO69/DI69)</f>
        <v>*</v>
      </c>
      <c r="DK69">
        <f>IF(CO69=0,0,DH69*MIN(DJ69:DJ78))</f>
        <v>0</v>
      </c>
    </row>
    <row r="70" spans="1:115" x14ac:dyDescent="0.2">
      <c r="B70" t="s">
        <v>353</v>
      </c>
      <c r="C70" t="s">
        <v>339</v>
      </c>
      <c r="D70">
        <f>ROUND(IF(X59="*",D59,D59-MIN(Y58:Y67)*X59),5)</f>
        <v>0</v>
      </c>
      <c r="E70">
        <f t="shared" ref="E70:F70" si="212">E59</f>
        <v>3650</v>
      </c>
      <c r="F70">
        <f t="shared" si="212"/>
        <v>1020</v>
      </c>
      <c r="G70" s="24">
        <v>0.9</v>
      </c>
      <c r="H70" s="24">
        <v>0.1</v>
      </c>
      <c r="I70" s="24">
        <v>0.05</v>
      </c>
      <c r="J70" s="24">
        <v>0</v>
      </c>
      <c r="K70" s="24">
        <v>1</v>
      </c>
      <c r="L70" s="24">
        <v>0</v>
      </c>
      <c r="M70" s="24">
        <v>1</v>
      </c>
      <c r="N70" s="24">
        <v>0</v>
      </c>
      <c r="O70" s="24">
        <v>0</v>
      </c>
      <c r="P70" s="24">
        <v>0</v>
      </c>
      <c r="Q70" t="s">
        <v>362</v>
      </c>
      <c r="R70" t="s">
        <v>357</v>
      </c>
      <c r="S70" t="s">
        <v>369</v>
      </c>
      <c r="T70" t="s">
        <v>370</v>
      </c>
      <c r="U70" t="s">
        <v>368</v>
      </c>
      <c r="V70" t="str">
        <f>IF(VLOOKUP(Q70,B69:D78,3,0)&gt;0,Q70,IF(VLOOKUP(R70,B69:D78,3,0)&gt;0,R70,IF(VLOOKUP(S70,B69:D78,3,0)&gt;0,S70,IF(VLOOKUP(T70,B69:D78,3,0)&gt;0,T70,U70))))</f>
        <v>b5</v>
      </c>
      <c r="W70">
        <f>E70*E70/(VLOOKUP(V70,B69:F78,5,0)*5+E70)*VLOOKUP(C70,裸人!$AG$4:$AM$10,7,0)</f>
        <v>2522.6035502958584</v>
      </c>
      <c r="X70">
        <f>SUMIFS(W69:W78,V69:V78,B70,D69:D78,"&gt;0")</f>
        <v>0</v>
      </c>
      <c r="Y70" t="str">
        <f t="shared" si="208"/>
        <v>*</v>
      </c>
      <c r="Z70">
        <f>IF(D70=0,0,W70*MIN(Y69:Y78))</f>
        <v>0</v>
      </c>
      <c r="AF70" t="s">
        <v>353</v>
      </c>
      <c r="AG70" t="s">
        <v>339</v>
      </c>
      <c r="AH70">
        <f>ROUND(IF(BB59="*",AH59,AH59-MIN(BC58:BC67)*BB59),5)</f>
        <v>0</v>
      </c>
      <c r="AI70">
        <f t="shared" ref="AI70:AJ70" si="213">AI59</f>
        <v>3650</v>
      </c>
      <c r="AJ70">
        <f t="shared" si="213"/>
        <v>1020</v>
      </c>
      <c r="AK70" s="24">
        <v>0.9</v>
      </c>
      <c r="AL70" s="24">
        <v>0.1</v>
      </c>
      <c r="AM70" s="24">
        <v>0.05</v>
      </c>
      <c r="AN70" s="24">
        <v>0</v>
      </c>
      <c r="AO70" s="24">
        <v>1</v>
      </c>
      <c r="AP70" s="24">
        <v>0</v>
      </c>
      <c r="AQ70" s="24">
        <v>1</v>
      </c>
      <c r="AR70" s="24">
        <v>0</v>
      </c>
      <c r="AS70" s="24">
        <v>0</v>
      </c>
      <c r="AT70" s="24">
        <v>0</v>
      </c>
      <c r="AU70" t="s">
        <v>362</v>
      </c>
      <c r="AV70" t="s">
        <v>357</v>
      </c>
      <c r="AW70" t="s">
        <v>369</v>
      </c>
      <c r="AX70" t="s">
        <v>370</v>
      </c>
      <c r="AY70" t="s">
        <v>368</v>
      </c>
      <c r="AZ70" t="str">
        <f>IF(VLOOKUP(AU70,AF69:AH78,3,0)&gt;0,AU70,IF(VLOOKUP(AV70,AF69:AH78,3,0)&gt;0,AV70,IF(VLOOKUP(AW70,AF69:AH78,3,0)&gt;0,AW70,IF(VLOOKUP(AX70,AF69:AH78,3,0)&gt;0,AX70,AY70))))</f>
        <v>b5</v>
      </c>
      <c r="BA70">
        <f>AI70*AI70/(VLOOKUP(AZ70,AF69:AJ78,5,0)*5+AI70)*VLOOKUP(AG70,裸人!$AG$4:$AM$10,7,0)</f>
        <v>2522.6035502958584</v>
      </c>
      <c r="BB70">
        <f>SUMIFS(BA69:BA78,AZ69:AZ78,AF70,AH69:AH78,"&gt;0")</f>
        <v>0</v>
      </c>
      <c r="BC70" t="str">
        <f t="shared" si="209"/>
        <v>*</v>
      </c>
      <c r="BD70">
        <f>IF(AH70=0,0,BA70*MIN(BC69:BC78))</f>
        <v>0</v>
      </c>
      <c r="BJ70" t="s">
        <v>353</v>
      </c>
      <c r="BK70" t="s">
        <v>339</v>
      </c>
      <c r="BL70">
        <f>ROUND(IF(CF59="*",BL59,BL59-MIN(CG58:CG67)*CF59),5)</f>
        <v>0</v>
      </c>
      <c r="BM70">
        <f t="shared" ref="BM70:BN70" si="214">BM59</f>
        <v>3651</v>
      </c>
      <c r="BN70">
        <f t="shared" si="214"/>
        <v>1020</v>
      </c>
      <c r="BO70" s="24">
        <v>0.9</v>
      </c>
      <c r="BP70" s="24">
        <v>0.1</v>
      </c>
      <c r="BQ70" s="24">
        <v>0.05</v>
      </c>
      <c r="BR70" s="24">
        <v>0</v>
      </c>
      <c r="BS70" s="24">
        <v>1</v>
      </c>
      <c r="BT70" s="24">
        <v>0</v>
      </c>
      <c r="BU70" s="24">
        <v>1</v>
      </c>
      <c r="BV70" s="24">
        <v>0</v>
      </c>
      <c r="BW70" s="24">
        <v>0</v>
      </c>
      <c r="BX70" s="24">
        <v>0</v>
      </c>
      <c r="BY70" t="s">
        <v>362</v>
      </c>
      <c r="BZ70" t="s">
        <v>357</v>
      </c>
      <c r="CA70" t="s">
        <v>369</v>
      </c>
      <c r="CB70" t="s">
        <v>370</v>
      </c>
      <c r="CC70" t="s">
        <v>368</v>
      </c>
      <c r="CD70" t="str">
        <f>IF(VLOOKUP(BY70,BJ69:BL78,3,0)&gt;0,BY70,IF(VLOOKUP(BZ70,BJ69:BL78,3,0)&gt;0,BZ70,IF(VLOOKUP(CA70,BJ69:BL78,3,0)&gt;0,CA70,IF(VLOOKUP(CB70,BJ69:BL78,3,0)&gt;0,CB70,CC70))))</f>
        <v>b5</v>
      </c>
      <c r="CE70">
        <f>BM70*BM70/(VLOOKUP(CD70,BJ69:BN78,5,0)*5+BM70)*VLOOKUP(BK70,裸人!$AG$4:$AM$10,7,0)</f>
        <v>2523.6873269435573</v>
      </c>
      <c r="CF70">
        <f>SUMIFS(CE69:CE78,CD69:CD78,BJ70,BL69:BL78,"&gt;0")</f>
        <v>0</v>
      </c>
      <c r="CG70" t="str">
        <f t="shared" si="210"/>
        <v>*</v>
      </c>
      <c r="CH70">
        <f>IF(BL70=0,0,CE70*MIN(CG69:CG78))</f>
        <v>0</v>
      </c>
      <c r="CM70" t="s">
        <v>353</v>
      </c>
      <c r="CN70" t="s">
        <v>339</v>
      </c>
      <c r="CO70">
        <f>ROUND(IF(DI59="*",CO59,CO59-MIN(DJ58:DJ67)*DI59),5)</f>
        <v>0</v>
      </c>
      <c r="CP70">
        <f t="shared" ref="CP70:CQ70" si="215">CP59</f>
        <v>3650</v>
      </c>
      <c r="CQ70">
        <f t="shared" si="215"/>
        <v>1021</v>
      </c>
      <c r="CR70" s="24">
        <v>0.9</v>
      </c>
      <c r="CS70" s="24">
        <v>0.1</v>
      </c>
      <c r="CT70" s="24">
        <v>0.05</v>
      </c>
      <c r="CU70" s="24">
        <v>0</v>
      </c>
      <c r="CV70" s="24">
        <v>1</v>
      </c>
      <c r="CW70" s="24">
        <v>0</v>
      </c>
      <c r="CX70" s="24">
        <v>1</v>
      </c>
      <c r="CY70" s="24">
        <v>0</v>
      </c>
      <c r="CZ70" s="24">
        <v>0</v>
      </c>
      <c r="DA70" s="24">
        <v>0</v>
      </c>
      <c r="DB70" t="s">
        <v>362</v>
      </c>
      <c r="DC70" t="s">
        <v>357</v>
      </c>
      <c r="DD70" t="s">
        <v>369</v>
      </c>
      <c r="DE70" t="s">
        <v>370</v>
      </c>
      <c r="DF70" t="s">
        <v>368</v>
      </c>
      <c r="DG70" t="str">
        <f>IF(VLOOKUP(DB70,CM69:CO78,3,0)&gt;0,DB70,IF(VLOOKUP(DC70,CM69:CO78,3,0)&gt;0,DC70,IF(VLOOKUP(DD70,CM69:CO78,3,0)&gt;0,DD70,IF(VLOOKUP(DE70,CM69:CO78,3,0)&gt;0,DE70,DF70))))</f>
        <v>b5</v>
      </c>
      <c r="DH70">
        <f>CP70*CP70/(VLOOKUP(DG70,CM69:CQ78,5,0)*5+CP70)*VLOOKUP(CN70,裸人!$AG$4:$AM$10,7,0)</f>
        <v>2522.6035502958584</v>
      </c>
      <c r="DI70">
        <f>SUMIFS(DH69:DH78,DG69:DG78,CM70,CO69:CO78,"&gt;0")</f>
        <v>0</v>
      </c>
      <c r="DJ70" t="str">
        <f t="shared" si="211"/>
        <v>*</v>
      </c>
      <c r="DK70">
        <f>IF(CO70=0,0,DH70*MIN(DJ69:DJ78))</f>
        <v>0</v>
      </c>
    </row>
    <row r="71" spans="1:115" x14ac:dyDescent="0.2">
      <c r="B71" t="s">
        <v>354</v>
      </c>
      <c r="C71" t="s">
        <v>340</v>
      </c>
      <c r="D71">
        <f>ROUND(IF(X60="*",D60,D60-MIN(Y58:Y67)*X60),5)</f>
        <v>21443.746889999999</v>
      </c>
      <c r="E71">
        <f t="shared" ref="E71:F71" si="216">E60</f>
        <v>4750</v>
      </c>
      <c r="F71">
        <f t="shared" si="216"/>
        <v>740</v>
      </c>
      <c r="G71" s="24">
        <v>0.9</v>
      </c>
      <c r="H71" s="24">
        <v>0.1</v>
      </c>
      <c r="I71" s="24">
        <v>0.05</v>
      </c>
      <c r="J71" s="24">
        <v>0</v>
      </c>
      <c r="K71" s="24">
        <v>1</v>
      </c>
      <c r="L71" s="24">
        <v>0</v>
      </c>
      <c r="M71" s="24">
        <v>1</v>
      </c>
      <c r="N71" s="24">
        <v>0</v>
      </c>
      <c r="O71" s="24">
        <v>0</v>
      </c>
      <c r="P71" s="24">
        <v>0</v>
      </c>
      <c r="Q71" t="s">
        <v>357</v>
      </c>
      <c r="R71" t="s">
        <v>362</v>
      </c>
      <c r="S71" t="s">
        <v>368</v>
      </c>
      <c r="T71" t="s">
        <v>369</v>
      </c>
      <c r="U71" t="s">
        <v>370</v>
      </c>
      <c r="V71" t="str">
        <f>IF(VLOOKUP(Q71,B69:D78,3,0)&gt;0,Q71,IF(VLOOKUP(R71,B69:D78,3,0)&gt;0,R71,IF(VLOOKUP(S71,B69:D78,3,0)&gt;0,S71,IF(VLOOKUP(T71,B69:D78,3,0)&gt;0,T71,U71))))</f>
        <v>b5</v>
      </c>
      <c r="W71">
        <f>E71*E71/(VLOOKUP(V71,B69:F78,5,0)*5+E71)*VLOOKUP(C71,裸人!$AG$4:$AM$10,7,0)</f>
        <v>9450.2617801047127</v>
      </c>
      <c r="X71">
        <f>SUMIFS(W69:W78,V69:V78,B71,D69:D78,"&gt;0")</f>
        <v>0</v>
      </c>
      <c r="Y71" t="str">
        <f>IF(X71=0,"*",D71/X71)</f>
        <v>*</v>
      </c>
      <c r="Z71">
        <f>IF(D71=0,0,W71*MIN(Y69:Y78))</f>
        <v>15823.039778187756</v>
      </c>
      <c r="AF71" t="s">
        <v>354</v>
      </c>
      <c r="AG71" t="s">
        <v>340</v>
      </c>
      <c r="AH71">
        <f>ROUND(IF(BB60="*",AH60,AH60-MIN(BC58:BC67)*BB60),5)</f>
        <v>21447.49857</v>
      </c>
      <c r="AI71">
        <f t="shared" ref="AI71:AJ71" si="217">AI60</f>
        <v>4750</v>
      </c>
      <c r="AJ71">
        <f t="shared" si="217"/>
        <v>740</v>
      </c>
      <c r="AK71" s="24">
        <v>0.9</v>
      </c>
      <c r="AL71" s="24">
        <v>0.1</v>
      </c>
      <c r="AM71" s="24">
        <v>0.05</v>
      </c>
      <c r="AN71" s="24">
        <v>0</v>
      </c>
      <c r="AO71" s="24">
        <v>1</v>
      </c>
      <c r="AP71" s="24">
        <v>0</v>
      </c>
      <c r="AQ71" s="24">
        <v>1</v>
      </c>
      <c r="AR71" s="24">
        <v>0</v>
      </c>
      <c r="AS71" s="24">
        <v>0</v>
      </c>
      <c r="AT71" s="24">
        <v>0</v>
      </c>
      <c r="AU71" t="s">
        <v>357</v>
      </c>
      <c r="AV71" t="s">
        <v>362</v>
      </c>
      <c r="AW71" t="s">
        <v>368</v>
      </c>
      <c r="AX71" t="s">
        <v>369</v>
      </c>
      <c r="AY71" t="s">
        <v>370</v>
      </c>
      <c r="AZ71" t="str">
        <f>IF(VLOOKUP(AU71,AF69:AH78,3,0)&gt;0,AU71,IF(VLOOKUP(AV71,AF69:AH78,3,0)&gt;0,AV71,IF(VLOOKUP(AW71,AF69:AH78,3,0)&gt;0,AW71,IF(VLOOKUP(AX71,AF69:AH78,3,0)&gt;0,AX71,AY71))))</f>
        <v>b5</v>
      </c>
      <c r="BA71">
        <f>AI71*AI71/(VLOOKUP(AZ71,AF69:AJ78,5,0)*5+AI71)*VLOOKUP(AG71,裸人!$AG$4:$AM$10,7,0)</f>
        <v>9450.2617801047127</v>
      </c>
      <c r="BB71">
        <f>SUMIFS(BA69:BA78,AZ69:AZ78,AF71,AH69:AH78,"&gt;0")</f>
        <v>0</v>
      </c>
      <c r="BC71" t="str">
        <f t="shared" si="209"/>
        <v>*</v>
      </c>
      <c r="BD71">
        <f>IF(AH71=0,0,BA71*MIN(BC69:BC78))</f>
        <v>15823.146849671573</v>
      </c>
      <c r="BJ71" t="s">
        <v>354</v>
      </c>
      <c r="BK71" t="s">
        <v>340</v>
      </c>
      <c r="BL71">
        <f>ROUND(IF(CF60="*",BL60,BL60-MIN(CG58:CG67)*CF60),5)</f>
        <v>21508.498530000001</v>
      </c>
      <c r="BM71">
        <f t="shared" ref="BM71:BN71" si="218">BM60</f>
        <v>4751</v>
      </c>
      <c r="BN71">
        <f t="shared" si="218"/>
        <v>740</v>
      </c>
      <c r="BO71" s="24">
        <v>0.9</v>
      </c>
      <c r="BP71" s="24">
        <v>0.1</v>
      </c>
      <c r="BQ71" s="24">
        <v>0.05</v>
      </c>
      <c r="BR71" s="24">
        <v>0</v>
      </c>
      <c r="BS71" s="24">
        <v>1</v>
      </c>
      <c r="BT71" s="24">
        <v>0</v>
      </c>
      <c r="BU71" s="24">
        <v>1</v>
      </c>
      <c r="BV71" s="24">
        <v>0</v>
      </c>
      <c r="BW71" s="24">
        <v>0</v>
      </c>
      <c r="BX71" s="24">
        <v>0</v>
      </c>
      <c r="BY71" t="s">
        <v>357</v>
      </c>
      <c r="BZ71" t="s">
        <v>362</v>
      </c>
      <c r="CA71" t="s">
        <v>368</v>
      </c>
      <c r="CB71" t="s">
        <v>369</v>
      </c>
      <c r="CC71" t="s">
        <v>370</v>
      </c>
      <c r="CD71" t="str">
        <f>IF(VLOOKUP(BY71,BJ69:BL78,3,0)&gt;0,BY71,IF(VLOOKUP(BZ71,BJ69:BL78,3,0)&gt;0,BZ71,IF(VLOOKUP(CA71,BJ69:BL78,3,0)&gt;0,CA71,IF(VLOOKUP(CB71,BJ69:BL78,3,0)&gt;0,CB71,CC71))))</f>
        <v>b5</v>
      </c>
      <c r="CE71">
        <f>BM71*BM71/(VLOOKUP(CD71,BJ69:BN78,5,0)*5+BM71)*VLOOKUP(BK71,裸人!$AG$4:$AM$10,7,0)</f>
        <v>9453.2513872892887</v>
      </c>
      <c r="CF71">
        <f>SUMIFS(CE69:CE78,CD69:CD78,BJ71,BL69:BL78,"&gt;0")</f>
        <v>0</v>
      </c>
      <c r="CG71" t="str">
        <f t="shared" si="210"/>
        <v>*</v>
      </c>
      <c r="CH71">
        <f>IF(BL71=0,0,CE71*MIN(CG69:CG78))</f>
        <v>15825.490245129848</v>
      </c>
      <c r="CM71" t="s">
        <v>354</v>
      </c>
      <c r="CN71" t="s">
        <v>340</v>
      </c>
      <c r="CO71">
        <f>ROUND(IF(DI60="*",CO60,CO60-MIN(DJ58:DJ67)*DI60),5)</f>
        <v>21547.762340000001</v>
      </c>
      <c r="CP71">
        <f t="shared" ref="CP71:CQ71" si="219">CP60</f>
        <v>4750</v>
      </c>
      <c r="CQ71">
        <f t="shared" si="219"/>
        <v>741</v>
      </c>
      <c r="CR71" s="24">
        <v>0.9</v>
      </c>
      <c r="CS71" s="24">
        <v>0.1</v>
      </c>
      <c r="CT71" s="24">
        <v>0.05</v>
      </c>
      <c r="CU71" s="24">
        <v>0</v>
      </c>
      <c r="CV71" s="24">
        <v>1</v>
      </c>
      <c r="CW71" s="24">
        <v>0</v>
      </c>
      <c r="CX71" s="24">
        <v>1</v>
      </c>
      <c r="CY71" s="24">
        <v>0</v>
      </c>
      <c r="CZ71" s="24">
        <v>0</v>
      </c>
      <c r="DA71" s="24">
        <v>0</v>
      </c>
      <c r="DB71" t="s">
        <v>357</v>
      </c>
      <c r="DC71" t="s">
        <v>362</v>
      </c>
      <c r="DD71" t="s">
        <v>368</v>
      </c>
      <c r="DE71" t="s">
        <v>369</v>
      </c>
      <c r="DF71" t="s">
        <v>370</v>
      </c>
      <c r="DG71" t="str">
        <f>IF(VLOOKUP(DB71,CM69:CO78,3,0)&gt;0,DB71,IF(VLOOKUP(DC71,CM69:CO78,3,0)&gt;0,DC71,IF(VLOOKUP(DD71,CM69:CO78,3,0)&gt;0,DD71,IF(VLOOKUP(DE71,CM69:CO78,3,0)&gt;0,DE71,DF71))))</f>
        <v>b5</v>
      </c>
      <c r="DH71">
        <f>CP71*CP71/(VLOOKUP(DG71,CM69:CQ78,5,0)*5+CP71)*VLOOKUP(CN71,裸人!$AG$4:$AM$10,7,0)</f>
        <v>9450.2617801047127</v>
      </c>
      <c r="DI71">
        <f>SUMIFS(DH69:DH78,DG69:DG78,CM71,CO69:CO78,"&gt;0")</f>
        <v>0</v>
      </c>
      <c r="DJ71" t="str">
        <f t="shared" si="211"/>
        <v>*</v>
      </c>
      <c r="DK71">
        <f>IF(CO71=0,0,DH71*MIN(DJ69:DJ78))</f>
        <v>15826.436622089008</v>
      </c>
    </row>
    <row r="72" spans="1:115" x14ac:dyDescent="0.2">
      <c r="B72" t="s">
        <v>355</v>
      </c>
      <c r="C72" t="s">
        <v>340</v>
      </c>
      <c r="D72">
        <f>ROUND(IF(X61="*",D61,D61-MIN(Y58:Y67)*X61),5)</f>
        <v>26066.857120000001</v>
      </c>
      <c r="E72">
        <f t="shared" ref="E72:F72" si="220">E61</f>
        <v>4550</v>
      </c>
      <c r="F72">
        <f t="shared" si="220"/>
        <v>780</v>
      </c>
      <c r="G72" s="24">
        <v>0.9</v>
      </c>
      <c r="H72" s="24">
        <v>0.1</v>
      </c>
      <c r="I72" s="24">
        <v>0.05</v>
      </c>
      <c r="J72" s="24">
        <v>0</v>
      </c>
      <c r="K72" s="24">
        <v>1</v>
      </c>
      <c r="L72" s="24">
        <v>0</v>
      </c>
      <c r="M72" s="24">
        <v>1</v>
      </c>
      <c r="N72" s="24">
        <v>0</v>
      </c>
      <c r="O72" s="24">
        <v>0</v>
      </c>
      <c r="P72" s="24">
        <v>0</v>
      </c>
      <c r="Q72" t="s">
        <v>357</v>
      </c>
      <c r="R72" t="s">
        <v>362</v>
      </c>
      <c r="S72" t="s">
        <v>369</v>
      </c>
      <c r="T72" t="s">
        <v>368</v>
      </c>
      <c r="U72" t="s">
        <v>370</v>
      </c>
      <c r="V72" t="str">
        <f>IF(VLOOKUP(Q72,B69:D78,3,0)&gt;0,Q72,IF(VLOOKUP(R72,B69:D78,3,0)&gt;0,R72,IF(VLOOKUP(S72,B69:D78,3,0)&gt;0,S72,IF(VLOOKUP(T72,B69:D78,3,0)&gt;0,T72,U72))))</f>
        <v>b5</v>
      </c>
      <c r="W72">
        <f>E72*E72/(VLOOKUP(V72,B69:F78,5,0)*5+E72)*VLOOKUP(C72,裸人!$AG$4:$AM$10,7,0)</f>
        <v>8856.684491978609</v>
      </c>
      <c r="X72">
        <f>SUMIFS(W69:W78,V69:V78,B72,D69:D78,"&gt;0")</f>
        <v>0</v>
      </c>
      <c r="Y72" t="str">
        <f t="shared" si="208"/>
        <v>*</v>
      </c>
      <c r="Z72">
        <f>IF(D72=0,0,W72*MIN(Y69:Y78))</f>
        <v>14829.184024771359</v>
      </c>
      <c r="AF72" t="s">
        <v>355</v>
      </c>
      <c r="AG72" t="s">
        <v>340</v>
      </c>
      <c r="AH72">
        <f>ROUND(IF(BB61="*",AH61,AH61-MIN(BC58:BC67)*BB61),5)</f>
        <v>26071.130389999998</v>
      </c>
      <c r="AI72">
        <f t="shared" ref="AI72:AJ72" si="221">AI61</f>
        <v>4550</v>
      </c>
      <c r="AJ72">
        <f t="shared" si="221"/>
        <v>780</v>
      </c>
      <c r="AK72" s="24">
        <v>0.9</v>
      </c>
      <c r="AL72" s="24">
        <v>0.1</v>
      </c>
      <c r="AM72" s="24">
        <v>0.05</v>
      </c>
      <c r="AN72" s="24">
        <v>0</v>
      </c>
      <c r="AO72" s="24">
        <v>1</v>
      </c>
      <c r="AP72" s="24">
        <v>0</v>
      </c>
      <c r="AQ72" s="24">
        <v>1</v>
      </c>
      <c r="AR72" s="24">
        <v>0</v>
      </c>
      <c r="AS72" s="24">
        <v>0</v>
      </c>
      <c r="AT72" s="24">
        <v>0</v>
      </c>
      <c r="AU72" t="s">
        <v>357</v>
      </c>
      <c r="AV72" t="s">
        <v>362</v>
      </c>
      <c r="AW72" t="s">
        <v>369</v>
      </c>
      <c r="AX72" t="s">
        <v>368</v>
      </c>
      <c r="AY72" t="s">
        <v>370</v>
      </c>
      <c r="AZ72" t="str">
        <f>IF(VLOOKUP(AU72,AF69:AH78,3,0)&gt;0,AU72,IF(VLOOKUP(AV72,AF69:AH78,3,0)&gt;0,AV72,IF(VLOOKUP(AW72,AF69:AH78,3,0)&gt;0,AW72,IF(VLOOKUP(AX72,AF69:AH78,3,0)&gt;0,AX72,AY72))))</f>
        <v>b5</v>
      </c>
      <c r="BA72">
        <f>AI72*AI72/(VLOOKUP(AZ72,AF69:AJ78,5,0)*5+AI72)*VLOOKUP(AG72,裸人!$AG$4:$AM$10,7,0)</f>
        <v>8856.684491978609</v>
      </c>
      <c r="BB72">
        <f>SUMIFS(BA69:BA78,AZ69:AZ78,AF72,AH69:AH78,"&gt;0")</f>
        <v>0</v>
      </c>
      <c r="BC72" t="str">
        <f t="shared" si="209"/>
        <v>*</v>
      </c>
      <c r="BD72">
        <f>IF(AH72=0,0,BA72*MIN(BC69:BC78))</f>
        <v>14829.284371023381</v>
      </c>
      <c r="BJ72" t="s">
        <v>355</v>
      </c>
      <c r="BK72" t="s">
        <v>340</v>
      </c>
      <c r="BL72">
        <f>ROUND(IF(CF61="*",BL61,BL61-MIN(CG58:CG67)*CF61),5)</f>
        <v>26142.126489999999</v>
      </c>
      <c r="BM72">
        <f t="shared" ref="BM72:BN72" si="222">BM61</f>
        <v>4551</v>
      </c>
      <c r="BN72">
        <f t="shared" si="222"/>
        <v>780</v>
      </c>
      <c r="BO72" s="24">
        <v>0.9</v>
      </c>
      <c r="BP72" s="24">
        <v>0.1</v>
      </c>
      <c r="BQ72" s="24">
        <v>0.05</v>
      </c>
      <c r="BR72" s="24">
        <v>0</v>
      </c>
      <c r="BS72" s="24">
        <v>1</v>
      </c>
      <c r="BT72" s="24">
        <v>0</v>
      </c>
      <c r="BU72" s="24">
        <v>1</v>
      </c>
      <c r="BV72" s="24">
        <v>0</v>
      </c>
      <c r="BW72" s="24">
        <v>0</v>
      </c>
      <c r="BX72" s="24">
        <v>0</v>
      </c>
      <c r="BY72" t="s">
        <v>357</v>
      </c>
      <c r="BZ72" t="s">
        <v>362</v>
      </c>
      <c r="CA72" t="s">
        <v>369</v>
      </c>
      <c r="CB72" t="s">
        <v>368</v>
      </c>
      <c r="CC72" t="s">
        <v>370</v>
      </c>
      <c r="CD72" t="str">
        <f>IF(VLOOKUP(BY72,BJ69:BL78,3,0)&gt;0,BY72,IF(VLOOKUP(BZ72,BJ69:BL78,3,0)&gt;0,BZ72,IF(VLOOKUP(CA72,BJ69:BL78,3,0)&gt;0,CA72,IF(VLOOKUP(CB72,BJ69:BL78,3,0)&gt;0,CB72,CC72))))</f>
        <v>b5</v>
      </c>
      <c r="CE72">
        <f>BM72*BM72/(VLOOKUP(CD72,BJ69:BN78,5,0)*5+BM72)*VLOOKUP(BK72,裸人!$AG$4:$AM$10,7,0)</f>
        <v>8859.6304138594805</v>
      </c>
      <c r="CF72">
        <f>SUMIFS(CE69:CE78,CD69:CD78,BJ72,BL69:BL78,"&gt;0")</f>
        <v>0</v>
      </c>
      <c r="CG72" t="str">
        <f t="shared" si="210"/>
        <v>*</v>
      </c>
      <c r="CH72">
        <f>IF(BL72=0,0,CE72*MIN(CG69:CG78))</f>
        <v>14831.72180087273</v>
      </c>
      <c r="CM72" t="s">
        <v>355</v>
      </c>
      <c r="CN72" t="s">
        <v>340</v>
      </c>
      <c r="CO72">
        <f>ROUND(IF(DI61="*",CO61,CO61-MIN(DJ58:DJ67)*DI61),5)</f>
        <v>26185.317780000001</v>
      </c>
      <c r="CP72">
        <f t="shared" ref="CP72:CQ72" si="223">CP61</f>
        <v>4550</v>
      </c>
      <c r="CQ72">
        <f t="shared" si="223"/>
        <v>781</v>
      </c>
      <c r="CR72" s="24">
        <v>0.9</v>
      </c>
      <c r="CS72" s="24">
        <v>0.1</v>
      </c>
      <c r="CT72" s="24">
        <v>0.05</v>
      </c>
      <c r="CU72" s="24">
        <v>0</v>
      </c>
      <c r="CV72" s="24">
        <v>1</v>
      </c>
      <c r="CW72" s="24">
        <v>0</v>
      </c>
      <c r="CX72" s="24">
        <v>1</v>
      </c>
      <c r="CY72" s="24">
        <v>0</v>
      </c>
      <c r="CZ72" s="24">
        <v>0</v>
      </c>
      <c r="DA72" s="24">
        <v>0</v>
      </c>
      <c r="DB72" t="s">
        <v>357</v>
      </c>
      <c r="DC72" t="s">
        <v>362</v>
      </c>
      <c r="DD72" t="s">
        <v>369</v>
      </c>
      <c r="DE72" t="s">
        <v>368</v>
      </c>
      <c r="DF72" t="s">
        <v>370</v>
      </c>
      <c r="DG72" t="str">
        <f>IF(VLOOKUP(DB72,CM69:CO78,3,0)&gt;0,DB72,IF(VLOOKUP(DC72,CM69:CO78,3,0)&gt;0,DC72,IF(VLOOKUP(DD72,CM69:CO78,3,0)&gt;0,DD72,IF(VLOOKUP(DE72,CM69:CO78,3,0)&gt;0,DE72,DF72))))</f>
        <v>b5</v>
      </c>
      <c r="DH72">
        <f>CP72*CP72/(VLOOKUP(DG72,CM69:CQ78,5,0)*5+CP72)*VLOOKUP(CN72,裸人!$AG$4:$AM$10,7,0)</f>
        <v>8856.684491978609</v>
      </c>
      <c r="DI72">
        <f>SUMIFS(DH69:DH78,DG69:DG78,CM72,CO69:CO78,"&gt;0")</f>
        <v>0</v>
      </c>
      <c r="DJ72" t="str">
        <f t="shared" si="211"/>
        <v>*</v>
      </c>
      <c r="DK72">
        <f>IF(CO72=0,0,DH72*MIN(DJ69:DJ78))</f>
        <v>14832.36751062624</v>
      </c>
    </row>
    <row r="73" spans="1:115" x14ac:dyDescent="0.2">
      <c r="B73" t="s">
        <v>356</v>
      </c>
      <c r="C73" t="s">
        <v>340</v>
      </c>
      <c r="D73">
        <f>ROUND(IF(X62="*",D62,D62-MIN(Y58:Y67)*X62),5)</f>
        <v>31973.6685</v>
      </c>
      <c r="E73">
        <f t="shared" ref="E73:F73" si="224">E62</f>
        <v>5000</v>
      </c>
      <c r="F73">
        <f t="shared" si="224"/>
        <v>730</v>
      </c>
      <c r="G73" s="24">
        <v>0.9</v>
      </c>
      <c r="H73" s="24">
        <v>0.1</v>
      </c>
      <c r="I73" s="24">
        <v>0.05</v>
      </c>
      <c r="J73" s="24">
        <v>0</v>
      </c>
      <c r="K73" s="24">
        <v>1</v>
      </c>
      <c r="L73" s="24">
        <v>0</v>
      </c>
      <c r="M73" s="24">
        <v>1</v>
      </c>
      <c r="N73" s="24">
        <v>0</v>
      </c>
      <c r="O73" s="24">
        <v>0</v>
      </c>
      <c r="P73" s="24">
        <v>0</v>
      </c>
      <c r="Q73" t="s">
        <v>362</v>
      </c>
      <c r="R73" t="s">
        <v>357</v>
      </c>
      <c r="S73" t="s">
        <v>370</v>
      </c>
      <c r="T73" t="s">
        <v>369</v>
      </c>
      <c r="U73" t="s">
        <v>368</v>
      </c>
      <c r="V73" t="str">
        <f>IF(VLOOKUP(Q73,B69:D78,3,0)&gt;0,Q73,IF(VLOOKUP(R73,B69:D78,3,0)&gt;0,R73,IF(VLOOKUP(S73,B69:D78,3,0)&gt;0,S73,IF(VLOOKUP(T73,B69:D78,3,0)&gt;0,T73,U73))))</f>
        <v>b5</v>
      </c>
      <c r="W73">
        <f>E73*E73/(VLOOKUP(V73,B69:F78,5,0)*5+E73)*VLOOKUP(C73,裸人!$AG$4:$AM$10,7,0)</f>
        <v>10204.081632653062</v>
      </c>
      <c r="X73">
        <f>SUMIFS(W69:W78,V69:V78,B73,D69:D78,"&gt;0")</f>
        <v>5132.4013157894742</v>
      </c>
      <c r="Y73">
        <f t="shared" si="208"/>
        <v>6.2297678090049668</v>
      </c>
      <c r="Z73">
        <f>IF(D73=0,0,W73*MIN(Y69:Y78))</f>
        <v>17085.197567040883</v>
      </c>
      <c r="AF73" t="s">
        <v>356</v>
      </c>
      <c r="AG73" t="s">
        <v>340</v>
      </c>
      <c r="AH73">
        <f>ROUND(IF(BB62="*",AH62,AH62-MIN(BC58:BC67)*BB62),5)</f>
        <v>31975.99079</v>
      </c>
      <c r="AI73">
        <f t="shared" ref="AI73:AJ73" si="225">AI62</f>
        <v>5000</v>
      </c>
      <c r="AJ73">
        <f t="shared" si="225"/>
        <v>730</v>
      </c>
      <c r="AK73" s="24">
        <v>0.9</v>
      </c>
      <c r="AL73" s="24">
        <v>0.1</v>
      </c>
      <c r="AM73" s="24">
        <v>0.05</v>
      </c>
      <c r="AN73" s="24">
        <v>0</v>
      </c>
      <c r="AO73" s="24">
        <v>1</v>
      </c>
      <c r="AP73" s="24">
        <v>0</v>
      </c>
      <c r="AQ73" s="24">
        <v>1</v>
      </c>
      <c r="AR73" s="24">
        <v>0</v>
      </c>
      <c r="AS73" s="24">
        <v>0</v>
      </c>
      <c r="AT73" s="24">
        <v>0</v>
      </c>
      <c r="AU73" t="s">
        <v>362</v>
      </c>
      <c r="AV73" t="s">
        <v>357</v>
      </c>
      <c r="AW73" t="s">
        <v>370</v>
      </c>
      <c r="AX73" t="s">
        <v>369</v>
      </c>
      <c r="AY73" t="s">
        <v>368</v>
      </c>
      <c r="AZ73" t="str">
        <f>IF(VLOOKUP(AU73,AF69:AH78,3,0)&gt;0,AU73,IF(VLOOKUP(AV73,AF69:AH78,3,0)&gt;0,AV73,IF(VLOOKUP(AW73,AF69:AH78,3,0)&gt;0,AW73,IF(VLOOKUP(AX73,AF69:AH78,3,0)&gt;0,AX73,AY73))))</f>
        <v>b5</v>
      </c>
      <c r="BA73">
        <f>AI73*AI73/(VLOOKUP(AZ73,AF69:AJ78,5,0)*5+AI73)*VLOOKUP(AG73,裸人!$AG$4:$AM$10,7,0)</f>
        <v>10204.081632653062</v>
      </c>
      <c r="BB73">
        <f>SUMIFS(BA69:BA78,AZ69:AZ78,AF73,AH69:AH78,"&gt;0")</f>
        <v>5132.4013157894742</v>
      </c>
      <c r="BC73">
        <f t="shared" si="209"/>
        <v>6.2302202853132505</v>
      </c>
      <c r="BD73">
        <f>IF(AH73=0,0,BA73*MIN(BC69:BC78))</f>
        <v>17085.313179305052</v>
      </c>
      <c r="BJ73" t="s">
        <v>356</v>
      </c>
      <c r="BK73" t="s">
        <v>340</v>
      </c>
      <c r="BL73">
        <f>ROUND(IF(CF62="*",BL62,BL62-MIN(CG58:CG67)*CF62),5)</f>
        <v>32004.784299999999</v>
      </c>
      <c r="BM73">
        <f t="shared" ref="BM73:BN73" si="226">BM62</f>
        <v>5001</v>
      </c>
      <c r="BN73">
        <f t="shared" si="226"/>
        <v>730</v>
      </c>
      <c r="BO73" s="24">
        <v>0.9</v>
      </c>
      <c r="BP73" s="24">
        <v>0.1</v>
      </c>
      <c r="BQ73" s="24">
        <v>0.05</v>
      </c>
      <c r="BR73" s="24">
        <v>0</v>
      </c>
      <c r="BS73" s="24">
        <v>1</v>
      </c>
      <c r="BT73" s="24">
        <v>0</v>
      </c>
      <c r="BU73" s="24">
        <v>1</v>
      </c>
      <c r="BV73" s="24">
        <v>0</v>
      </c>
      <c r="BW73" s="24">
        <v>0</v>
      </c>
      <c r="BX73" s="24">
        <v>0</v>
      </c>
      <c r="BY73" t="s">
        <v>362</v>
      </c>
      <c r="BZ73" t="s">
        <v>357</v>
      </c>
      <c r="CA73" t="s">
        <v>370</v>
      </c>
      <c r="CB73" t="s">
        <v>369</v>
      </c>
      <c r="CC73" t="s">
        <v>368</v>
      </c>
      <c r="CD73" t="str">
        <f>IF(VLOOKUP(BY73,BJ69:BL78,3,0)&gt;0,BY73,IF(VLOOKUP(BZ73,BJ69:BL78,3,0)&gt;0,BZ73,IF(VLOOKUP(CA73,BJ69:BL78,3,0)&gt;0,CA73,IF(VLOOKUP(CB73,BJ69:BL78,3,0)&gt;0,CB73,CC73))))</f>
        <v>b5</v>
      </c>
      <c r="CE73">
        <f>BM73*BM73/(VLOOKUP(CD73,BJ69:BN78,5,0)*5+BM73)*VLOOKUP(BK73,裸人!$AG$4:$AM$10,7,0)</f>
        <v>10207.122130394857</v>
      </c>
      <c r="CF73">
        <f>SUMIFS(CE69:CE78,CD69:CD78,BJ73,BL69:BL78,"&gt;0")</f>
        <v>5132.4013157894742</v>
      </c>
      <c r="CG73">
        <f t="shared" si="210"/>
        <v>6.2358304292260849</v>
      </c>
      <c r="CH73">
        <f>IF(BL73=0,0,CE73*MIN(CG69:CG78))</f>
        <v>17087.529473997427</v>
      </c>
      <c r="CM73" t="s">
        <v>356</v>
      </c>
      <c r="CN73" t="s">
        <v>340</v>
      </c>
      <c r="CO73">
        <f>ROUND(IF(DI62="*",CO62,CO62-MIN(DJ58:DJ67)*DI62),5)</f>
        <v>32024.550019999999</v>
      </c>
      <c r="CP73">
        <f t="shared" ref="CP73:CQ73" si="227">CP62</f>
        <v>5000</v>
      </c>
      <c r="CQ73">
        <f t="shared" si="227"/>
        <v>731</v>
      </c>
      <c r="CR73" s="24">
        <v>0.9</v>
      </c>
      <c r="CS73" s="24">
        <v>0.1</v>
      </c>
      <c r="CT73" s="24">
        <v>0.05</v>
      </c>
      <c r="CU73" s="24">
        <v>0</v>
      </c>
      <c r="CV73" s="24">
        <v>1</v>
      </c>
      <c r="CW73" s="24">
        <v>0</v>
      </c>
      <c r="CX73" s="24">
        <v>1</v>
      </c>
      <c r="CY73" s="24">
        <v>0</v>
      </c>
      <c r="CZ73" s="24">
        <v>0</v>
      </c>
      <c r="DA73" s="24">
        <v>0</v>
      </c>
      <c r="DB73" t="s">
        <v>362</v>
      </c>
      <c r="DC73" t="s">
        <v>357</v>
      </c>
      <c r="DD73" t="s">
        <v>370</v>
      </c>
      <c r="DE73" t="s">
        <v>369</v>
      </c>
      <c r="DF73" t="s">
        <v>368</v>
      </c>
      <c r="DG73" t="str">
        <f>IF(VLOOKUP(DB73,CM69:CO78,3,0)&gt;0,DB73,IF(VLOOKUP(DC73,CM69:CO78,3,0)&gt;0,DC73,IF(VLOOKUP(DD73,CM69:CO78,3,0)&gt;0,DD73,IF(VLOOKUP(DE73,CM69:CO78,3,0)&gt;0,DE73,DF73))))</f>
        <v>b5</v>
      </c>
      <c r="DH73">
        <f>CP73*CP73/(VLOOKUP(DG73,CM69:CQ78,5,0)*5+CP73)*VLOOKUP(CN73,裸人!$AG$4:$AM$10,7,0)</f>
        <v>10204.081632653062</v>
      </c>
      <c r="DI73">
        <f>SUMIFS(DH69:DH78,DG69:DG78,CM73,CO69:CO78,"&gt;0")</f>
        <v>5129.0269559500321</v>
      </c>
      <c r="DJ73">
        <f t="shared" si="211"/>
        <v>6.2437866470655354</v>
      </c>
      <c r="DK73">
        <f>IF(CO73=0,0,DH73*MIN(DJ69:DJ78))</f>
        <v>17088.865367284754</v>
      </c>
    </row>
    <row r="74" spans="1:115" x14ac:dyDescent="0.2">
      <c r="B74" t="s">
        <v>357</v>
      </c>
      <c r="C74" t="s">
        <v>339</v>
      </c>
      <c r="D74">
        <f>ROUND(IF(X63="*",D63,D63-MIN(Y58:Y67)*X63),5)</f>
        <v>0</v>
      </c>
      <c r="E74">
        <f t="shared" ref="E74:F74" si="228">E63</f>
        <v>3650</v>
      </c>
      <c r="F74">
        <f t="shared" si="228"/>
        <v>1020</v>
      </c>
      <c r="G74" s="24">
        <v>0.9</v>
      </c>
      <c r="H74" s="24">
        <v>0.1</v>
      </c>
      <c r="I74" s="24">
        <v>0.05</v>
      </c>
      <c r="J74" s="24">
        <v>0</v>
      </c>
      <c r="K74" s="24">
        <v>1</v>
      </c>
      <c r="L74" s="24">
        <v>0</v>
      </c>
      <c r="M74" s="24">
        <v>1</v>
      </c>
      <c r="N74" s="24">
        <v>0</v>
      </c>
      <c r="O74" s="24">
        <v>0</v>
      </c>
      <c r="P74" s="24">
        <v>0</v>
      </c>
      <c r="Q74" t="s">
        <v>351</v>
      </c>
      <c r="R74" t="s">
        <v>353</v>
      </c>
      <c r="S74" t="s">
        <v>354</v>
      </c>
      <c r="T74" t="s">
        <v>355</v>
      </c>
      <c r="U74" t="s">
        <v>356</v>
      </c>
      <c r="V74" t="str">
        <f>IF(VLOOKUP(Q74,B69:D78,3,0)&gt;0,Q74,IF(VLOOKUP(R74,B69:D78,3,0)&gt;0,R74,IF(VLOOKUP(S74,B69:D78,3,0)&gt;0,S74,IF(VLOOKUP(T74,B69:D78,3,0)&gt;0,T74,U74))))</f>
        <v>a3</v>
      </c>
      <c r="W74">
        <f>E74*E74/(VLOOKUP(V74,B69:F78,5,0)*5+E74)*VLOOKUP(C74,裸人!$AG$4:$AM$10,7,0)</f>
        <v>2900.1360544217691</v>
      </c>
      <c r="X74">
        <f>SUMIFS(W69:W78,V69:V78,B74,D69:D78,"&gt;0")</f>
        <v>0</v>
      </c>
      <c r="Y74" t="str">
        <f t="shared" si="208"/>
        <v>*</v>
      </c>
      <c r="Z74">
        <f>IF(D74=0,0,W74*MIN(Y69:Y78))</f>
        <v>0</v>
      </c>
      <c r="AF74" t="s">
        <v>357</v>
      </c>
      <c r="AG74" t="s">
        <v>339</v>
      </c>
      <c r="AH74">
        <f>ROUND(IF(BB63="*",AH63,AH63-MIN(BC58:BC67)*BB63),5)</f>
        <v>0</v>
      </c>
      <c r="AI74">
        <f t="shared" ref="AI74:AJ74" si="229">AI63</f>
        <v>3650</v>
      </c>
      <c r="AJ74">
        <f t="shared" si="229"/>
        <v>1020</v>
      </c>
      <c r="AK74" s="24">
        <v>0.9</v>
      </c>
      <c r="AL74" s="24">
        <v>0.1</v>
      </c>
      <c r="AM74" s="24">
        <v>0.05</v>
      </c>
      <c r="AN74" s="24">
        <v>0</v>
      </c>
      <c r="AO74" s="24">
        <v>1</v>
      </c>
      <c r="AP74" s="24">
        <v>0</v>
      </c>
      <c r="AQ74" s="24">
        <v>1</v>
      </c>
      <c r="AR74" s="24">
        <v>0</v>
      </c>
      <c r="AS74" s="24">
        <v>0</v>
      </c>
      <c r="AT74" s="24">
        <v>0</v>
      </c>
      <c r="AU74" t="s">
        <v>351</v>
      </c>
      <c r="AV74" t="s">
        <v>353</v>
      </c>
      <c r="AW74" t="s">
        <v>354</v>
      </c>
      <c r="AX74" t="s">
        <v>355</v>
      </c>
      <c r="AY74" t="s">
        <v>356</v>
      </c>
      <c r="AZ74" t="str">
        <f>IF(VLOOKUP(AU74,AF69:AH78,3,0)&gt;0,AU74,IF(VLOOKUP(AV74,AF69:AH78,3,0)&gt;0,AV74,IF(VLOOKUP(AW74,AF69:AH78,3,0)&gt;0,AW74,IF(VLOOKUP(AX74,AF69:AH78,3,0)&gt;0,AX74,AY74))))</f>
        <v>a3</v>
      </c>
      <c r="BA74">
        <f>AI74*AI74/(VLOOKUP(AZ74,AF69:AJ78,5,0)*5+AI74)*VLOOKUP(AG74,裸人!$AG$4:$AM$10,7,0)</f>
        <v>2900.1360544217691</v>
      </c>
      <c r="BB74">
        <f>SUMIFS(BA69:BA78,AZ69:AZ78,AF74,AH69:AH78,"&gt;0")</f>
        <v>0</v>
      </c>
      <c r="BC74" t="str">
        <f t="shared" si="209"/>
        <v>*</v>
      </c>
      <c r="BD74">
        <f>IF(AH74=0,0,BA74*MIN(BC69:BC78))</f>
        <v>0</v>
      </c>
      <c r="BJ74" t="s">
        <v>357</v>
      </c>
      <c r="BK74" t="s">
        <v>339</v>
      </c>
      <c r="BL74">
        <f>ROUND(IF(CF63="*",BL63,BL63-MIN(CG58:CG67)*CF63),5)</f>
        <v>0</v>
      </c>
      <c r="BM74">
        <f t="shared" ref="BM74:BN74" si="230">BM63</f>
        <v>3650</v>
      </c>
      <c r="BN74">
        <f t="shared" si="230"/>
        <v>1020</v>
      </c>
      <c r="BO74" s="24">
        <v>0.9</v>
      </c>
      <c r="BP74" s="24">
        <v>0.1</v>
      </c>
      <c r="BQ74" s="24">
        <v>0.05</v>
      </c>
      <c r="BR74" s="24">
        <v>0</v>
      </c>
      <c r="BS74" s="24">
        <v>1</v>
      </c>
      <c r="BT74" s="24">
        <v>0</v>
      </c>
      <c r="BU74" s="24">
        <v>1</v>
      </c>
      <c r="BV74" s="24">
        <v>0</v>
      </c>
      <c r="BW74" s="24">
        <v>0</v>
      </c>
      <c r="BX74" s="24">
        <v>0</v>
      </c>
      <c r="BY74" t="s">
        <v>351</v>
      </c>
      <c r="BZ74" t="s">
        <v>353</v>
      </c>
      <c r="CA74" t="s">
        <v>354</v>
      </c>
      <c r="CB74" t="s">
        <v>355</v>
      </c>
      <c r="CC74" t="s">
        <v>356</v>
      </c>
      <c r="CD74" t="str">
        <f>IF(VLOOKUP(BY74,BJ69:BL78,3,0)&gt;0,BY74,IF(VLOOKUP(BZ74,BJ69:BL78,3,0)&gt;0,BZ74,IF(VLOOKUP(CA74,BJ69:BL78,3,0)&gt;0,CA74,IF(VLOOKUP(CB74,BJ69:BL78,3,0)&gt;0,CB74,CC74))))</f>
        <v>a3</v>
      </c>
      <c r="CE74">
        <f>BM74*BM74/(VLOOKUP(CD74,BJ69:BN78,5,0)*5+BM74)*VLOOKUP(BK74,裸人!$AG$4:$AM$10,7,0)</f>
        <v>2900.1360544217691</v>
      </c>
      <c r="CF74">
        <f>SUMIFS(CE69:CE78,CD69:CD78,BJ74,BL69:BL78,"&gt;0")</f>
        <v>0</v>
      </c>
      <c r="CG74" t="str">
        <f t="shared" si="210"/>
        <v>*</v>
      </c>
      <c r="CH74">
        <f>IF(BL74=0,0,CE74*MIN(CG69:CG78))</f>
        <v>0</v>
      </c>
      <c r="CM74" t="s">
        <v>357</v>
      </c>
      <c r="CN74" t="s">
        <v>339</v>
      </c>
      <c r="CO74">
        <f>ROUND(IF(DI63="*",CO63,CO63-MIN(DJ58:DJ67)*DI63),5)</f>
        <v>0</v>
      </c>
      <c r="CP74">
        <f t="shared" ref="CP74:CQ74" si="231">CP63</f>
        <v>3650</v>
      </c>
      <c r="CQ74">
        <f t="shared" si="231"/>
        <v>1020</v>
      </c>
      <c r="CR74" s="24">
        <v>0.9</v>
      </c>
      <c r="CS74" s="24">
        <v>0.1</v>
      </c>
      <c r="CT74" s="24">
        <v>0.05</v>
      </c>
      <c r="CU74" s="24">
        <v>0</v>
      </c>
      <c r="CV74" s="24">
        <v>1</v>
      </c>
      <c r="CW74" s="24">
        <v>0</v>
      </c>
      <c r="CX74" s="24">
        <v>1</v>
      </c>
      <c r="CY74" s="24">
        <v>0</v>
      </c>
      <c r="CZ74" s="24">
        <v>0</v>
      </c>
      <c r="DA74" s="24">
        <v>0</v>
      </c>
      <c r="DB74" t="s">
        <v>351</v>
      </c>
      <c r="DC74" t="s">
        <v>353</v>
      </c>
      <c r="DD74" t="s">
        <v>354</v>
      </c>
      <c r="DE74" t="s">
        <v>355</v>
      </c>
      <c r="DF74" t="s">
        <v>356</v>
      </c>
      <c r="DG74" t="str">
        <f>IF(VLOOKUP(DB74,CM69:CO78,3,0)&gt;0,DB74,IF(VLOOKUP(DC74,CM69:CO78,3,0)&gt;0,DC74,IF(VLOOKUP(DD74,CM69:CO78,3,0)&gt;0,DD74,IF(VLOOKUP(DE74,CM69:CO78,3,0)&gt;0,DE74,DF74))))</f>
        <v>a3</v>
      </c>
      <c r="DH74">
        <f>CP74*CP74/(VLOOKUP(DG74,CM69:CQ78,5,0)*5+CP74)*VLOOKUP(CN74,裸人!$AG$4:$AM$10,7,0)</f>
        <v>2898.164513936098</v>
      </c>
      <c r="DI74">
        <f>SUMIFS(DH69:DH78,DG69:DG78,CM74,CO69:CO78,"&gt;0")</f>
        <v>0</v>
      </c>
      <c r="DJ74" t="str">
        <f t="shared" si="211"/>
        <v>*</v>
      </c>
      <c r="DK74">
        <f>IF(CO74=0,0,DH74*MIN(DJ69:DJ78))</f>
        <v>0</v>
      </c>
    </row>
    <row r="75" spans="1:115" x14ac:dyDescent="0.2">
      <c r="B75" t="s">
        <v>358</v>
      </c>
      <c r="C75" t="s">
        <v>339</v>
      </c>
      <c r="D75">
        <f>ROUND(IF(X64="*",D64,D64-MIN(Y58:Y67)*X64),5)</f>
        <v>0</v>
      </c>
      <c r="E75">
        <f t="shared" ref="E75:F75" si="232">E64</f>
        <v>3650</v>
      </c>
      <c r="F75">
        <f t="shared" si="232"/>
        <v>1020</v>
      </c>
      <c r="G75" s="24">
        <v>0.9</v>
      </c>
      <c r="H75" s="24">
        <v>0.1</v>
      </c>
      <c r="I75" s="24">
        <v>0.05</v>
      </c>
      <c r="J75" s="24">
        <v>0</v>
      </c>
      <c r="K75" s="24">
        <v>1</v>
      </c>
      <c r="L75" s="24">
        <v>0</v>
      </c>
      <c r="M75" s="24">
        <v>1</v>
      </c>
      <c r="N75" s="24">
        <v>0</v>
      </c>
      <c r="O75" s="24">
        <v>0</v>
      </c>
      <c r="P75" s="24">
        <v>0</v>
      </c>
      <c r="Q75" t="s">
        <v>353</v>
      </c>
      <c r="R75" t="s">
        <v>351</v>
      </c>
      <c r="S75" t="s">
        <v>355</v>
      </c>
      <c r="T75" t="s">
        <v>356</v>
      </c>
      <c r="U75" t="s">
        <v>354</v>
      </c>
      <c r="V75" t="str">
        <f>IF(VLOOKUP(Q75,B69:D78,3,0)&gt;0,Q75,IF(VLOOKUP(R75,B69:D78,3,0)&gt;0,R75,IF(VLOOKUP(S75,B69:D78,3,0)&gt;0,S75,IF(VLOOKUP(T75,B69:D78,3,0)&gt;0,T75,U75))))</f>
        <v>a4</v>
      </c>
      <c r="W75">
        <f>E75*E75/(VLOOKUP(V75,B69:F78,5,0)*5+E75)*VLOOKUP(C75,裸人!$AG$4:$AM$10,7,0)</f>
        <v>2823.3112582781459</v>
      </c>
      <c r="X75">
        <f>SUMIFS(W69:W78,V69:V78,B75,D69:D78,"&gt;0")</f>
        <v>0</v>
      </c>
      <c r="Y75" t="str">
        <f t="shared" si="208"/>
        <v>*</v>
      </c>
      <c r="Z75">
        <f>IF(D75=0,0,W75*MIN(Y69:Y78))</f>
        <v>0</v>
      </c>
      <c r="AF75" t="s">
        <v>358</v>
      </c>
      <c r="AG75" t="s">
        <v>339</v>
      </c>
      <c r="AH75">
        <f>ROUND(IF(BB64="*",AH64,AH64-MIN(BC58:BC67)*BB64),5)</f>
        <v>0</v>
      </c>
      <c r="AI75">
        <f t="shared" ref="AI75:AJ75" si="233">AI64</f>
        <v>3650</v>
      </c>
      <c r="AJ75">
        <f t="shared" si="233"/>
        <v>1020</v>
      </c>
      <c r="AK75" s="24">
        <v>0.9</v>
      </c>
      <c r="AL75" s="24">
        <v>0.1</v>
      </c>
      <c r="AM75" s="24">
        <v>0.05</v>
      </c>
      <c r="AN75" s="24">
        <v>0</v>
      </c>
      <c r="AO75" s="24">
        <v>1</v>
      </c>
      <c r="AP75" s="24">
        <v>0</v>
      </c>
      <c r="AQ75" s="24">
        <v>1</v>
      </c>
      <c r="AR75" s="24">
        <v>0</v>
      </c>
      <c r="AS75" s="24">
        <v>0</v>
      </c>
      <c r="AT75" s="24">
        <v>0</v>
      </c>
      <c r="AU75" t="s">
        <v>353</v>
      </c>
      <c r="AV75" t="s">
        <v>351</v>
      </c>
      <c r="AW75" t="s">
        <v>355</v>
      </c>
      <c r="AX75" t="s">
        <v>356</v>
      </c>
      <c r="AY75" t="s">
        <v>354</v>
      </c>
      <c r="AZ75" t="str">
        <f>IF(VLOOKUP(AU75,AF69:AH78,3,0)&gt;0,AU75,IF(VLOOKUP(AV75,AF69:AH78,3,0)&gt;0,AV75,IF(VLOOKUP(AW75,AF69:AH78,3,0)&gt;0,AW75,IF(VLOOKUP(AX75,AF69:AH78,3,0)&gt;0,AX75,AY75))))</f>
        <v>a4</v>
      </c>
      <c r="BA75">
        <f>AI75*AI75/(VLOOKUP(AZ75,AF69:AJ78,5,0)*5+AI75)*VLOOKUP(AG75,裸人!$AG$4:$AM$10,7,0)</f>
        <v>2823.3112582781459</v>
      </c>
      <c r="BB75">
        <f>SUMIFS(BA69:BA78,AZ69:AZ78,AF75,AH69:AH78,"&gt;0")</f>
        <v>0</v>
      </c>
      <c r="BC75" t="str">
        <f t="shared" si="209"/>
        <v>*</v>
      </c>
      <c r="BD75">
        <f>IF(AH75=0,0,BA75*MIN(BC69:BC78))</f>
        <v>0</v>
      </c>
      <c r="BJ75" t="s">
        <v>358</v>
      </c>
      <c r="BK75" t="s">
        <v>339</v>
      </c>
      <c r="BL75">
        <f>ROUND(IF(CF64="*",BL64,BL64-MIN(CG58:CG67)*CF64),5)</f>
        <v>0</v>
      </c>
      <c r="BM75">
        <f t="shared" ref="BM75:BN75" si="234">BM64</f>
        <v>3650</v>
      </c>
      <c r="BN75">
        <f t="shared" si="234"/>
        <v>1020</v>
      </c>
      <c r="BO75" s="24">
        <v>0.9</v>
      </c>
      <c r="BP75" s="24">
        <v>0.1</v>
      </c>
      <c r="BQ75" s="24">
        <v>0.05</v>
      </c>
      <c r="BR75" s="24">
        <v>0</v>
      </c>
      <c r="BS75" s="24">
        <v>1</v>
      </c>
      <c r="BT75" s="24">
        <v>0</v>
      </c>
      <c r="BU75" s="24">
        <v>1</v>
      </c>
      <c r="BV75" s="24">
        <v>0</v>
      </c>
      <c r="BW75" s="24">
        <v>0</v>
      </c>
      <c r="BX75" s="24">
        <v>0</v>
      </c>
      <c r="BY75" t="s">
        <v>353</v>
      </c>
      <c r="BZ75" t="s">
        <v>351</v>
      </c>
      <c r="CA75" t="s">
        <v>355</v>
      </c>
      <c r="CB75" t="s">
        <v>356</v>
      </c>
      <c r="CC75" t="s">
        <v>354</v>
      </c>
      <c r="CD75" t="str">
        <f>IF(VLOOKUP(BY75,BJ69:BL78,3,0)&gt;0,BY75,IF(VLOOKUP(BZ75,BJ69:BL78,3,0)&gt;0,BZ75,IF(VLOOKUP(CA75,BJ69:BL78,3,0)&gt;0,CA75,IF(VLOOKUP(CB75,BJ69:BL78,3,0)&gt;0,CB75,CC75))))</f>
        <v>a4</v>
      </c>
      <c r="CE75">
        <f>BM75*BM75/(VLOOKUP(CD75,BJ69:BN78,5,0)*5+BM75)*VLOOKUP(BK75,裸人!$AG$4:$AM$10,7,0)</f>
        <v>2823.3112582781459</v>
      </c>
      <c r="CF75">
        <f>SUMIFS(CE69:CE78,CD69:CD78,BJ75,BL69:BL78,"&gt;0")</f>
        <v>0</v>
      </c>
      <c r="CG75" t="str">
        <f t="shared" si="210"/>
        <v>*</v>
      </c>
      <c r="CH75">
        <f>IF(BL75=0,0,CE75*MIN(CG69:CG78))</f>
        <v>0</v>
      </c>
      <c r="CM75" t="s">
        <v>358</v>
      </c>
      <c r="CN75" t="s">
        <v>339</v>
      </c>
      <c r="CO75">
        <f>ROUND(IF(DI64="*",CO64,CO64-MIN(DJ58:DJ67)*DI64),5)</f>
        <v>0</v>
      </c>
      <c r="CP75">
        <f t="shared" ref="CP75:CQ75" si="235">CP64</f>
        <v>3650</v>
      </c>
      <c r="CQ75">
        <f t="shared" si="235"/>
        <v>1020</v>
      </c>
      <c r="CR75" s="24">
        <v>0.9</v>
      </c>
      <c r="CS75" s="24">
        <v>0.1</v>
      </c>
      <c r="CT75" s="24">
        <v>0.05</v>
      </c>
      <c r="CU75" s="24">
        <v>0</v>
      </c>
      <c r="CV75" s="24">
        <v>1</v>
      </c>
      <c r="CW75" s="24">
        <v>0</v>
      </c>
      <c r="CX75" s="24">
        <v>1</v>
      </c>
      <c r="CY75" s="24">
        <v>0</v>
      </c>
      <c r="CZ75" s="24">
        <v>0</v>
      </c>
      <c r="DA75" s="24">
        <v>0</v>
      </c>
      <c r="DB75" t="s">
        <v>353</v>
      </c>
      <c r="DC75" t="s">
        <v>351</v>
      </c>
      <c r="DD75" t="s">
        <v>355</v>
      </c>
      <c r="DE75" t="s">
        <v>356</v>
      </c>
      <c r="DF75" t="s">
        <v>354</v>
      </c>
      <c r="DG75" t="str">
        <f>IF(VLOOKUP(DB75,CM69:CO78,3,0)&gt;0,DB75,IF(VLOOKUP(DC75,CM69:CO78,3,0)&gt;0,DC75,IF(VLOOKUP(DD75,CM69:CO78,3,0)&gt;0,DD75,IF(VLOOKUP(DE75,CM69:CO78,3,0)&gt;0,DE75,DF75))))</f>
        <v>a4</v>
      </c>
      <c r="DH75">
        <f>CP75*CP75/(VLOOKUP(DG75,CM69:CQ78,5,0)*5+CP75)*VLOOKUP(CN75,裸人!$AG$4:$AM$10,7,0)</f>
        <v>2821.442753143614</v>
      </c>
      <c r="DI75">
        <f>SUMIFS(DH69:DH78,DG69:DG78,CM75,CO69:CO78,"&gt;0")</f>
        <v>0</v>
      </c>
      <c r="DJ75" t="str">
        <f t="shared" si="211"/>
        <v>*</v>
      </c>
      <c r="DK75">
        <f>IF(CO75=0,0,DH75*MIN(DJ69:DJ78))</f>
        <v>0</v>
      </c>
    </row>
    <row r="76" spans="1:115" x14ac:dyDescent="0.2">
      <c r="B76" t="s">
        <v>359</v>
      </c>
      <c r="C76" t="s">
        <v>509</v>
      </c>
      <c r="D76">
        <f>ROUND(IF(X65="*",D65,D65-MIN(Y58:Y67)*X65),5)</f>
        <v>0</v>
      </c>
      <c r="E76">
        <f t="shared" ref="E76:F76" si="236">E65</f>
        <v>4750</v>
      </c>
      <c r="F76">
        <f t="shared" si="236"/>
        <v>740</v>
      </c>
      <c r="G76" s="24">
        <v>0.9</v>
      </c>
      <c r="H76" s="24">
        <v>0.1</v>
      </c>
      <c r="I76" s="24">
        <v>0.05</v>
      </c>
      <c r="J76" s="24">
        <v>0</v>
      </c>
      <c r="K76" s="24">
        <v>1</v>
      </c>
      <c r="L76" s="24">
        <v>0</v>
      </c>
      <c r="M76" s="24">
        <v>1</v>
      </c>
      <c r="N76" s="24">
        <v>0</v>
      </c>
      <c r="O76" s="24">
        <v>0</v>
      </c>
      <c r="P76" s="24">
        <v>0</v>
      </c>
      <c r="Q76" t="s">
        <v>351</v>
      </c>
      <c r="R76" t="s">
        <v>353</v>
      </c>
      <c r="S76" t="s">
        <v>354</v>
      </c>
      <c r="T76" t="s">
        <v>355</v>
      </c>
      <c r="U76" t="s">
        <v>356</v>
      </c>
      <c r="V76" t="str">
        <f>IF(VLOOKUP(Q76,B69:D78,3,0)&gt;0,Q76,IF(VLOOKUP(R76,B69:D78,3,0)&gt;0,R76,IF(VLOOKUP(S76,B69:D78,3,0)&gt;0,S76,IF(VLOOKUP(T76,B69:D78,3,0)&gt;0,T76,U76))))</f>
        <v>a3</v>
      </c>
      <c r="W76">
        <f>E76*E76/(VLOOKUP(V76,B69:F78,5,0)*5+E76)*VLOOKUP(C76,裸人!$AG$4:$AM$10,7,0)</f>
        <v>10680.473372781065</v>
      </c>
      <c r="X76">
        <f>SUMIFS(W69:W78,V69:V78,B76,D69:D78,"&gt;0")</f>
        <v>0</v>
      </c>
      <c r="Y76" t="str">
        <f t="shared" si="208"/>
        <v>*</v>
      </c>
      <c r="Z76">
        <f>IF(D76=0,0,W76*MIN(Y69:Y78))</f>
        <v>0</v>
      </c>
      <c r="AF76" t="s">
        <v>359</v>
      </c>
      <c r="AG76" t="s">
        <v>509</v>
      </c>
      <c r="AH76">
        <f>ROUND(IF(BB65="*",AH65,AH65-MIN(BC58:BC67)*BB65),5)</f>
        <v>0</v>
      </c>
      <c r="AI76">
        <f t="shared" ref="AI76:AJ76" si="237">AI65</f>
        <v>4750</v>
      </c>
      <c r="AJ76">
        <f t="shared" si="237"/>
        <v>740</v>
      </c>
      <c r="AK76" s="24">
        <v>0.9</v>
      </c>
      <c r="AL76" s="24">
        <v>0.1</v>
      </c>
      <c r="AM76" s="24">
        <v>0.05</v>
      </c>
      <c r="AN76" s="24">
        <v>0</v>
      </c>
      <c r="AO76" s="24">
        <v>1</v>
      </c>
      <c r="AP76" s="24">
        <v>0</v>
      </c>
      <c r="AQ76" s="24">
        <v>1</v>
      </c>
      <c r="AR76" s="24">
        <v>0</v>
      </c>
      <c r="AS76" s="24">
        <v>0</v>
      </c>
      <c r="AT76" s="24">
        <v>0</v>
      </c>
      <c r="AU76" t="s">
        <v>351</v>
      </c>
      <c r="AV76" t="s">
        <v>353</v>
      </c>
      <c r="AW76" t="s">
        <v>354</v>
      </c>
      <c r="AX76" t="s">
        <v>355</v>
      </c>
      <c r="AY76" t="s">
        <v>356</v>
      </c>
      <c r="AZ76" t="str">
        <f>IF(VLOOKUP(AU76,AF69:AH78,3,0)&gt;0,AU76,IF(VLOOKUP(AV76,AF69:AH78,3,0)&gt;0,AV76,IF(VLOOKUP(AW76,AF69:AH78,3,0)&gt;0,AW76,IF(VLOOKUP(AX76,AF69:AH78,3,0)&gt;0,AX76,AY76))))</f>
        <v>a3</v>
      </c>
      <c r="BA76">
        <f>AI76*AI76/(VLOOKUP(AZ76,AF69:AJ78,5,0)*5+AI76)*VLOOKUP(AG76,裸人!$AG$4:$AM$10,7,0)</f>
        <v>10680.473372781065</v>
      </c>
      <c r="BB76">
        <f>SUMIFS(BA69:BA78,AZ69:AZ78,AF76,AH69:AH78,"&gt;0")</f>
        <v>0</v>
      </c>
      <c r="BC76" t="str">
        <f t="shared" si="209"/>
        <v>*</v>
      </c>
      <c r="BD76">
        <f>IF(AH76=0,0,BA76*MIN(BC69:BC78))</f>
        <v>0</v>
      </c>
      <c r="BJ76" t="s">
        <v>359</v>
      </c>
      <c r="BK76" t="s">
        <v>509</v>
      </c>
      <c r="BL76">
        <f>ROUND(IF(CF65="*",BL65,BL65-MIN(CG58:CG67)*CF65),5)</f>
        <v>0</v>
      </c>
      <c r="BM76">
        <f t="shared" ref="BM76:BN76" si="238">BM65</f>
        <v>4750</v>
      </c>
      <c r="BN76">
        <f t="shared" si="238"/>
        <v>740</v>
      </c>
      <c r="BO76" s="24">
        <v>0.9</v>
      </c>
      <c r="BP76" s="24">
        <v>0.1</v>
      </c>
      <c r="BQ76" s="24">
        <v>0.05</v>
      </c>
      <c r="BR76" s="24">
        <v>0</v>
      </c>
      <c r="BS76" s="24">
        <v>1</v>
      </c>
      <c r="BT76" s="24">
        <v>0</v>
      </c>
      <c r="BU76" s="24">
        <v>1</v>
      </c>
      <c r="BV76" s="24">
        <v>0</v>
      </c>
      <c r="BW76" s="24">
        <v>0</v>
      </c>
      <c r="BX76" s="24">
        <v>0</v>
      </c>
      <c r="BY76" t="s">
        <v>351</v>
      </c>
      <c r="BZ76" t="s">
        <v>353</v>
      </c>
      <c r="CA76" t="s">
        <v>354</v>
      </c>
      <c r="CB76" t="s">
        <v>355</v>
      </c>
      <c r="CC76" t="s">
        <v>356</v>
      </c>
      <c r="CD76" t="str">
        <f>IF(VLOOKUP(BY76,BJ69:BL78,3,0)&gt;0,BY76,IF(VLOOKUP(BZ76,BJ69:BL78,3,0)&gt;0,BZ76,IF(VLOOKUP(CA76,BJ69:BL78,3,0)&gt;0,CA76,IF(VLOOKUP(CB76,BJ69:BL78,3,0)&gt;0,CB76,CC76))))</f>
        <v>a3</v>
      </c>
      <c r="CE76">
        <f>BM76*BM76/(VLOOKUP(CD76,BJ69:BN78,5,0)*5+BM76)*VLOOKUP(BK76,裸人!$AG$4:$AM$10,7,0)</f>
        <v>10680.473372781065</v>
      </c>
      <c r="CF76">
        <f>SUMIFS(CE69:CE78,CD69:CD78,BJ76,BL69:BL78,"&gt;0")</f>
        <v>0</v>
      </c>
      <c r="CG76" t="str">
        <f t="shared" si="210"/>
        <v>*</v>
      </c>
      <c r="CH76">
        <f>IF(BL76=0,0,CE76*MIN(CG69:CG78))</f>
        <v>0</v>
      </c>
      <c r="CM76" t="s">
        <v>359</v>
      </c>
      <c r="CN76" t="s">
        <v>509</v>
      </c>
      <c r="CO76">
        <f>ROUND(IF(DI65="*",CO65,CO65-MIN(DJ58:DJ67)*DI65),5)</f>
        <v>0</v>
      </c>
      <c r="CP76">
        <f t="shared" ref="CP76:CQ76" si="239">CP65</f>
        <v>4750</v>
      </c>
      <c r="CQ76">
        <f t="shared" si="239"/>
        <v>740</v>
      </c>
      <c r="CR76" s="24">
        <v>0.9</v>
      </c>
      <c r="CS76" s="24">
        <v>0.1</v>
      </c>
      <c r="CT76" s="24">
        <v>0.05</v>
      </c>
      <c r="CU76" s="24">
        <v>0</v>
      </c>
      <c r="CV76" s="24">
        <v>1</v>
      </c>
      <c r="CW76" s="24">
        <v>0</v>
      </c>
      <c r="CX76" s="24">
        <v>1</v>
      </c>
      <c r="CY76" s="24">
        <v>0</v>
      </c>
      <c r="CZ76" s="24">
        <v>0</v>
      </c>
      <c r="DA76" s="24">
        <v>0</v>
      </c>
      <c r="DB76" t="s">
        <v>351</v>
      </c>
      <c r="DC76" t="s">
        <v>353</v>
      </c>
      <c r="DD76" t="s">
        <v>354</v>
      </c>
      <c r="DE76" t="s">
        <v>355</v>
      </c>
      <c r="DF76" t="s">
        <v>356</v>
      </c>
      <c r="DG76" t="str">
        <f>IF(VLOOKUP(DB76,CM69:CO78,3,0)&gt;0,DB76,IF(VLOOKUP(DC76,CM69:CO78,3,0)&gt;0,DC76,IF(VLOOKUP(DD76,CM69:CO78,3,0)&gt;0,DD76,IF(VLOOKUP(DE76,CM69:CO78,3,0)&gt;0,DE76,DF76))))</f>
        <v>a3</v>
      </c>
      <c r="DH76">
        <f>CP76*CP76/(VLOOKUP(DG76,CM69:CQ78,5,0)*5+CP76)*VLOOKUP(CN76,裸人!$AG$4:$AM$10,7,0)</f>
        <v>10674.157303370786</v>
      </c>
      <c r="DI76">
        <f>SUMIFS(DH69:DH78,DG69:DG78,CM76,CO69:CO78,"&gt;0")</f>
        <v>0</v>
      </c>
      <c r="DJ76" t="str">
        <f t="shared" si="211"/>
        <v>*</v>
      </c>
      <c r="DK76">
        <f>IF(CO76=0,0,DH76*MIN(DJ69:DJ78))</f>
        <v>0</v>
      </c>
    </row>
    <row r="77" spans="1:115" x14ac:dyDescent="0.2">
      <c r="B77" t="s">
        <v>360</v>
      </c>
      <c r="C77" t="s">
        <v>340</v>
      </c>
      <c r="D77">
        <f>ROUND(IF(X66="*",D66,D66-MIN(Y58:Y67)*X66),5)</f>
        <v>0</v>
      </c>
      <c r="E77">
        <f t="shared" ref="E77:F77" si="240">E66</f>
        <v>5000</v>
      </c>
      <c r="F77">
        <f t="shared" si="240"/>
        <v>730</v>
      </c>
      <c r="G77" s="24">
        <v>0.9</v>
      </c>
      <c r="H77" s="24">
        <v>0.1</v>
      </c>
      <c r="I77" s="24">
        <v>0.05</v>
      </c>
      <c r="J77" s="24">
        <v>0</v>
      </c>
      <c r="K77" s="24">
        <v>1</v>
      </c>
      <c r="L77" s="24">
        <v>0</v>
      </c>
      <c r="M77" s="24">
        <v>1</v>
      </c>
      <c r="N77" s="24">
        <v>0</v>
      </c>
      <c r="O77" s="24">
        <v>0</v>
      </c>
      <c r="P77" s="24">
        <v>0</v>
      </c>
      <c r="Q77" t="s">
        <v>351</v>
      </c>
      <c r="R77" t="s">
        <v>353</v>
      </c>
      <c r="S77" t="s">
        <v>355</v>
      </c>
      <c r="T77" t="s">
        <v>373</v>
      </c>
      <c r="U77" t="s">
        <v>356</v>
      </c>
      <c r="V77" t="str">
        <f>IF(VLOOKUP(Q77,B69:D78,3,0)&gt;0,Q77,IF(VLOOKUP(R77,B69:D78,3,0)&gt;0,R77,IF(VLOOKUP(S77,B69:D78,3,0)&gt;0,S77,IF(VLOOKUP(T77,B69:D78,3,0)&gt;0,T77,U77))))</f>
        <v>a4</v>
      </c>
      <c r="W77">
        <f>E77*E77/(VLOOKUP(V77,B69:F78,5,0)*5+E77)*VLOOKUP(C77,裸人!$AG$4:$AM$10,7,0)</f>
        <v>11235.955056179775</v>
      </c>
      <c r="X77">
        <f>SUMIFS(W69:W78,V69:V78,B77,D69:D78,"&gt;0")</f>
        <v>0</v>
      </c>
      <c r="Y77" t="str">
        <f t="shared" si="208"/>
        <v>*</v>
      </c>
      <c r="Z77">
        <f>IF(D77=0,0,W77*MIN(Y69:Y78))</f>
        <v>0</v>
      </c>
      <c r="AF77" t="s">
        <v>360</v>
      </c>
      <c r="AG77" t="s">
        <v>340</v>
      </c>
      <c r="AH77">
        <f>ROUND(IF(BB66="*",AH66,AH66-MIN(BC58:BC67)*BB66),5)</f>
        <v>0</v>
      </c>
      <c r="AI77">
        <f t="shared" ref="AI77:AJ77" si="241">AI66</f>
        <v>5000</v>
      </c>
      <c r="AJ77">
        <f t="shared" si="241"/>
        <v>730</v>
      </c>
      <c r="AK77" s="24">
        <v>0.9</v>
      </c>
      <c r="AL77" s="24">
        <v>0.1</v>
      </c>
      <c r="AM77" s="24">
        <v>0.05</v>
      </c>
      <c r="AN77" s="24">
        <v>0</v>
      </c>
      <c r="AO77" s="24">
        <v>1</v>
      </c>
      <c r="AP77" s="24">
        <v>0</v>
      </c>
      <c r="AQ77" s="24">
        <v>1</v>
      </c>
      <c r="AR77" s="24">
        <v>0</v>
      </c>
      <c r="AS77" s="24">
        <v>0</v>
      </c>
      <c r="AT77" s="24">
        <v>0</v>
      </c>
      <c r="AU77" t="s">
        <v>351</v>
      </c>
      <c r="AV77" t="s">
        <v>353</v>
      </c>
      <c r="AW77" t="s">
        <v>355</v>
      </c>
      <c r="AX77" t="s">
        <v>373</v>
      </c>
      <c r="AY77" t="s">
        <v>356</v>
      </c>
      <c r="AZ77" t="str">
        <f>IF(VLOOKUP(AU77,AF69:AH78,3,0)&gt;0,AU77,IF(VLOOKUP(AV77,AF69:AH78,3,0)&gt;0,AV77,IF(VLOOKUP(AW77,AF69:AH78,3,0)&gt;0,AW77,IF(VLOOKUP(AX77,AF69:AH78,3,0)&gt;0,AX77,AY77))))</f>
        <v>a4</v>
      </c>
      <c r="BA77">
        <f>AI77*AI77/(VLOOKUP(AZ77,AF69:AJ78,5,0)*5+AI77)*VLOOKUP(AG77,裸人!$AG$4:$AM$10,7,0)</f>
        <v>11235.955056179775</v>
      </c>
      <c r="BB77">
        <f>SUMIFS(BA69:BA78,AZ69:AZ78,AF77,AH69:AH78,"&gt;0")</f>
        <v>0</v>
      </c>
      <c r="BC77" t="str">
        <f t="shared" si="209"/>
        <v>*</v>
      </c>
      <c r="BD77">
        <f>IF(AH77=0,0,BA77*MIN(BC69:BC78))</f>
        <v>0</v>
      </c>
      <c r="BJ77" t="s">
        <v>360</v>
      </c>
      <c r="BK77" t="s">
        <v>340</v>
      </c>
      <c r="BL77">
        <f>ROUND(IF(CF66="*",BL66,BL66-MIN(CG58:CG67)*CF66),5)</f>
        <v>0</v>
      </c>
      <c r="BM77">
        <f t="shared" ref="BM77:BN77" si="242">BM66</f>
        <v>5000</v>
      </c>
      <c r="BN77">
        <f t="shared" si="242"/>
        <v>730</v>
      </c>
      <c r="BO77" s="24">
        <v>0.9</v>
      </c>
      <c r="BP77" s="24">
        <v>0.1</v>
      </c>
      <c r="BQ77" s="24">
        <v>0.05</v>
      </c>
      <c r="BR77" s="24">
        <v>0</v>
      </c>
      <c r="BS77" s="24">
        <v>1</v>
      </c>
      <c r="BT77" s="24">
        <v>0</v>
      </c>
      <c r="BU77" s="24">
        <v>1</v>
      </c>
      <c r="BV77" s="24">
        <v>0</v>
      </c>
      <c r="BW77" s="24">
        <v>0</v>
      </c>
      <c r="BX77" s="24">
        <v>0</v>
      </c>
      <c r="BY77" t="s">
        <v>351</v>
      </c>
      <c r="BZ77" t="s">
        <v>353</v>
      </c>
      <c r="CA77" t="s">
        <v>355</v>
      </c>
      <c r="CB77" t="s">
        <v>373</v>
      </c>
      <c r="CC77" t="s">
        <v>356</v>
      </c>
      <c r="CD77" t="str">
        <f>IF(VLOOKUP(BY77,BJ69:BL78,3,0)&gt;0,BY77,IF(VLOOKUP(BZ77,BJ69:BL78,3,0)&gt;0,BZ77,IF(VLOOKUP(CA77,BJ69:BL78,3,0)&gt;0,CA77,IF(VLOOKUP(CB77,BJ69:BL78,3,0)&gt;0,CB77,CC77))))</f>
        <v>a4</v>
      </c>
      <c r="CE77">
        <f>BM77*BM77/(VLOOKUP(CD77,BJ69:BN78,5,0)*5+BM77)*VLOOKUP(BK77,裸人!$AG$4:$AM$10,7,0)</f>
        <v>11235.955056179775</v>
      </c>
      <c r="CF77">
        <f>SUMIFS(CE69:CE78,CD69:CD78,BJ77,BL69:BL78,"&gt;0")</f>
        <v>0</v>
      </c>
      <c r="CG77" t="str">
        <f t="shared" si="210"/>
        <v>*</v>
      </c>
      <c r="CH77">
        <f>IF(BL77=0,0,CE77*MIN(CG69:CG78))</f>
        <v>0</v>
      </c>
      <c r="CM77" t="s">
        <v>360</v>
      </c>
      <c r="CN77" t="s">
        <v>340</v>
      </c>
      <c r="CO77">
        <f>ROUND(IF(DI66="*",CO66,CO66-MIN(DJ58:DJ67)*DI66),5)</f>
        <v>0</v>
      </c>
      <c r="CP77">
        <f t="shared" ref="CP77:CQ77" si="243">CP66</f>
        <v>5000</v>
      </c>
      <c r="CQ77">
        <f t="shared" si="243"/>
        <v>730</v>
      </c>
      <c r="CR77" s="24">
        <v>0.9</v>
      </c>
      <c r="CS77" s="24">
        <v>0.1</v>
      </c>
      <c r="CT77" s="24">
        <v>0.05</v>
      </c>
      <c r="CU77" s="24">
        <v>0</v>
      </c>
      <c r="CV77" s="24">
        <v>1</v>
      </c>
      <c r="CW77" s="24">
        <v>0</v>
      </c>
      <c r="CX77" s="24">
        <v>1</v>
      </c>
      <c r="CY77" s="24">
        <v>0</v>
      </c>
      <c r="CZ77" s="24">
        <v>0</v>
      </c>
      <c r="DA77" s="24">
        <v>0</v>
      </c>
      <c r="DB77" t="s">
        <v>351</v>
      </c>
      <c r="DC77" t="s">
        <v>353</v>
      </c>
      <c r="DD77" t="s">
        <v>355</v>
      </c>
      <c r="DE77" t="s">
        <v>373</v>
      </c>
      <c r="DF77" t="s">
        <v>356</v>
      </c>
      <c r="DG77" t="str">
        <f>IF(VLOOKUP(DB77,CM69:CO78,3,0)&gt;0,DB77,IF(VLOOKUP(DC77,CM69:CO78,3,0)&gt;0,DC77,IF(VLOOKUP(DD77,CM69:CO78,3,0)&gt;0,DD77,IF(VLOOKUP(DE77,CM69:CO78,3,0)&gt;0,DE77,DF77))))</f>
        <v>a4</v>
      </c>
      <c r="DH77">
        <f>CP77*CP77/(VLOOKUP(DG77,CM69:CQ78,5,0)*5+CP77)*VLOOKUP(CN77,裸人!$AG$4:$AM$10,7,0)</f>
        <v>11229.646266142616</v>
      </c>
      <c r="DI77">
        <f>SUMIFS(DH69:DH78,DG69:DG78,CM77,CO69:CO78,"&gt;0")</f>
        <v>0</v>
      </c>
      <c r="DJ77" t="str">
        <f t="shared" si="211"/>
        <v>*</v>
      </c>
      <c r="DK77">
        <f>IF(CO77=0,0,DH77*MIN(DJ69:DJ78))</f>
        <v>0</v>
      </c>
    </row>
    <row r="78" spans="1:115" x14ac:dyDescent="0.2">
      <c r="B78" t="s">
        <v>361</v>
      </c>
      <c r="C78" t="s">
        <v>91</v>
      </c>
      <c r="D78">
        <f>ROUND(IF(X67="*",D67,D67-MIN(Y58:Y67)*X67),5)</f>
        <v>47737.421369999996</v>
      </c>
      <c r="E78">
        <f t="shared" ref="E78:F78" si="244">E67</f>
        <v>3950</v>
      </c>
      <c r="F78">
        <f t="shared" si="244"/>
        <v>960</v>
      </c>
      <c r="G78" s="24">
        <v>0.9</v>
      </c>
      <c r="H78" s="24">
        <v>0.1</v>
      </c>
      <c r="I78" s="24">
        <v>0.05</v>
      </c>
      <c r="J78" s="24">
        <v>0</v>
      </c>
      <c r="K78" s="24">
        <v>1</v>
      </c>
      <c r="L78" s="24">
        <v>0</v>
      </c>
      <c r="M78" s="24">
        <v>1</v>
      </c>
      <c r="N78" s="24">
        <v>0</v>
      </c>
      <c r="O78" s="24">
        <v>0</v>
      </c>
      <c r="P78" s="24">
        <v>0</v>
      </c>
      <c r="Q78" t="s">
        <v>353</v>
      </c>
      <c r="R78" t="s">
        <v>351</v>
      </c>
      <c r="S78" t="s">
        <v>356</v>
      </c>
      <c r="T78" t="s">
        <v>355</v>
      </c>
      <c r="U78" t="s">
        <v>354</v>
      </c>
      <c r="V78" t="str">
        <f>IF(VLOOKUP(Q78,B69:D78,3,0)&gt;0,Q78,IF(VLOOKUP(R78,B69:D78,3,0)&gt;0,R78,IF(VLOOKUP(S78,B69:D78,3,0)&gt;0,S78,IF(VLOOKUP(T78,B69:D78,3,0)&gt;0,T78,U78))))</f>
        <v>a5</v>
      </c>
      <c r="W78">
        <f>E78*E78/(VLOOKUP(V78,B69:F78,5,0)*5+E78)*VLOOKUP(C78,裸人!$AG$4:$AM$10,7,0)</f>
        <v>5132.4013157894742</v>
      </c>
      <c r="X78">
        <f>SUMIFS(W69:W78,V69:V78,B78,D69:D78,"&gt;0")</f>
        <v>28511.027904736384</v>
      </c>
      <c r="Y78">
        <f t="shared" si="208"/>
        <v>1.6743493615700062</v>
      </c>
      <c r="Z78">
        <f>IF(D78=0,0,W78*MIN(Y69:Y78))</f>
        <v>8593.4328664131663</v>
      </c>
      <c r="AF78" t="s">
        <v>361</v>
      </c>
      <c r="AG78" t="s">
        <v>91</v>
      </c>
      <c r="AH78">
        <f>ROUND(IF(BB67="*",AH67,AH67-MIN(BC58:BC67)*BB67),5)</f>
        <v>47737.744400000003</v>
      </c>
      <c r="AI78">
        <f t="shared" ref="AI78:AJ78" si="245">AI67</f>
        <v>3950</v>
      </c>
      <c r="AJ78">
        <f t="shared" si="245"/>
        <v>960</v>
      </c>
      <c r="AK78" s="24">
        <v>0.9</v>
      </c>
      <c r="AL78" s="24">
        <v>0.1</v>
      </c>
      <c r="AM78" s="24">
        <v>0.05</v>
      </c>
      <c r="AN78" s="24">
        <v>0</v>
      </c>
      <c r="AO78" s="24">
        <v>1</v>
      </c>
      <c r="AP78" s="24">
        <v>0</v>
      </c>
      <c r="AQ78" s="24">
        <v>1</v>
      </c>
      <c r="AR78" s="24">
        <v>0</v>
      </c>
      <c r="AS78" s="24">
        <v>0</v>
      </c>
      <c r="AT78" s="24">
        <v>0</v>
      </c>
      <c r="AU78" t="s">
        <v>353</v>
      </c>
      <c r="AV78" t="s">
        <v>351</v>
      </c>
      <c r="AW78" t="s">
        <v>356</v>
      </c>
      <c r="AX78" t="s">
        <v>355</v>
      </c>
      <c r="AY78" t="s">
        <v>354</v>
      </c>
      <c r="AZ78" t="str">
        <f>IF(VLOOKUP(AU78,AF69:AH78,3,0)&gt;0,AU78,IF(VLOOKUP(AV78,AF69:AH78,3,0)&gt;0,AV78,IF(VLOOKUP(AW78,AF69:AH78,3,0)&gt;0,AW78,IF(VLOOKUP(AX78,AF69:AH78,3,0)&gt;0,AX78,AY78))))</f>
        <v>a5</v>
      </c>
      <c r="BA78">
        <f>AI78*AI78/(VLOOKUP(AZ78,AF69:AJ78,5,0)*5+AI78)*VLOOKUP(AG78,裸人!$AG$4:$AM$10,7,0)</f>
        <v>5132.4013157894742</v>
      </c>
      <c r="BB78">
        <f>SUMIFS(BA69:BA78,AZ69:AZ78,AF78,AH69:AH78,"&gt;0")</f>
        <v>28511.027904736384</v>
      </c>
      <c r="BC78">
        <f t="shared" si="209"/>
        <v>1.6743606915718949</v>
      </c>
      <c r="BD78">
        <f>IF(AH78=0,0,BA78*MIN(BC69:BC78))</f>
        <v>8593.4910165297679</v>
      </c>
      <c r="BJ78" t="s">
        <v>361</v>
      </c>
      <c r="BK78" t="s">
        <v>91</v>
      </c>
      <c r="BL78">
        <f>ROUND(IF(CF67="*",BL67,BL67-MIN(CG58:CG67)*CF67),5)</f>
        <v>47744.741520000003</v>
      </c>
      <c r="BM78">
        <f t="shared" ref="BM78:BN78" si="246">BM67</f>
        <v>3950</v>
      </c>
      <c r="BN78">
        <f t="shared" si="246"/>
        <v>960</v>
      </c>
      <c r="BO78" s="24">
        <v>0.9</v>
      </c>
      <c r="BP78" s="24">
        <v>0.1</v>
      </c>
      <c r="BQ78" s="24">
        <v>0.05</v>
      </c>
      <c r="BR78" s="24">
        <v>0</v>
      </c>
      <c r="BS78" s="24">
        <v>1</v>
      </c>
      <c r="BT78" s="24">
        <v>0</v>
      </c>
      <c r="BU78" s="24">
        <v>1</v>
      </c>
      <c r="BV78" s="24">
        <v>0</v>
      </c>
      <c r="BW78" s="24">
        <v>0</v>
      </c>
      <c r="BX78" s="24">
        <v>0</v>
      </c>
      <c r="BY78" t="s">
        <v>353</v>
      </c>
      <c r="BZ78" t="s">
        <v>351</v>
      </c>
      <c r="CA78" t="s">
        <v>356</v>
      </c>
      <c r="CB78" t="s">
        <v>355</v>
      </c>
      <c r="CC78" t="s">
        <v>354</v>
      </c>
      <c r="CD78" t="str">
        <f>IF(VLOOKUP(BY78,BJ69:BL78,3,0)&gt;0,BY78,IF(VLOOKUP(BZ78,BJ69:BL78,3,0)&gt;0,BZ78,IF(VLOOKUP(CA78,BJ69:BL78,3,0)&gt;0,CA78,IF(VLOOKUP(CB78,BJ69:BL78,3,0)&gt;0,CB78,CC78))))</f>
        <v>a5</v>
      </c>
      <c r="CE78">
        <f>BM78*BM78/(VLOOKUP(CD78,BJ69:BN78,5,0)*5+BM78)*VLOOKUP(BK78,裸人!$AG$4:$AM$10,7,0)</f>
        <v>5132.4013157894742</v>
      </c>
      <c r="CF78">
        <f>SUMIFS(CE69:CE78,CD69:CD78,BJ78,BL69:BL78,"&gt;0")</f>
        <v>28520.003931543622</v>
      </c>
      <c r="CG78">
        <f t="shared" si="210"/>
        <v>1.6740790651572626</v>
      </c>
      <c r="CH78">
        <f>IF(BL78=0,0,CE78*MIN(CG69:CG78))</f>
        <v>8592.0455967487469</v>
      </c>
      <c r="CM78" t="s">
        <v>361</v>
      </c>
      <c r="CN78" t="s">
        <v>91</v>
      </c>
      <c r="CO78">
        <f>ROUND(IF(DI67="*",CO67,CO67-MIN(DJ58:DJ67)*DI67),5)</f>
        <v>47747.669500000004</v>
      </c>
      <c r="CP78">
        <f t="shared" ref="CP78:CQ78" si="247">CP67</f>
        <v>3950</v>
      </c>
      <c r="CQ78">
        <f t="shared" si="247"/>
        <v>960</v>
      </c>
      <c r="CR78" s="24">
        <v>0.9</v>
      </c>
      <c r="CS78" s="24">
        <v>0.1</v>
      </c>
      <c r="CT78" s="24">
        <v>0.05</v>
      </c>
      <c r="CU78" s="24">
        <v>0</v>
      </c>
      <c r="CV78" s="24">
        <v>1</v>
      </c>
      <c r="CW78" s="24">
        <v>0</v>
      </c>
      <c r="CX78" s="24">
        <v>1</v>
      </c>
      <c r="CY78" s="24">
        <v>0</v>
      </c>
      <c r="CZ78" s="24">
        <v>0</v>
      </c>
      <c r="DA78" s="24">
        <v>0</v>
      </c>
      <c r="DB78" t="s">
        <v>353</v>
      </c>
      <c r="DC78" t="s">
        <v>351</v>
      </c>
      <c r="DD78" t="s">
        <v>356</v>
      </c>
      <c r="DE78" t="s">
        <v>355</v>
      </c>
      <c r="DF78" t="s">
        <v>354</v>
      </c>
      <c r="DG78" t="str">
        <f>IF(VLOOKUP(DB78,CM69:CO78,3,0)&gt;0,DB78,IF(VLOOKUP(DC78,CM69:CO78,3,0)&gt;0,DC78,IF(VLOOKUP(DD78,CM69:CO78,3,0)&gt;0,DD78,IF(VLOOKUP(DE78,CM69:CO78,3,0)&gt;0,DE78,DF78))))</f>
        <v>a5</v>
      </c>
      <c r="DH78">
        <f>CP78*CP78/(VLOOKUP(DG78,CM69:CQ78,5,0)*5+CP78)*VLOOKUP(CN78,裸人!$AG$4:$AM$10,7,0)</f>
        <v>5129.0269559500321</v>
      </c>
      <c r="DI78">
        <f>SUMIFS(DH69:DH78,DG69:DG78,CM78,CO69:CO78,"&gt;0")</f>
        <v>28511.027904736384</v>
      </c>
      <c r="DJ78">
        <f t="shared" si="211"/>
        <v>1.6747088059939059</v>
      </c>
      <c r="DK78">
        <f>IF(CO78=0,0,DH78*MIN(DJ69:DJ78))</f>
        <v>8589.6266093096365</v>
      </c>
    </row>
    <row r="79" spans="1:115" x14ac:dyDescent="0.2">
      <c r="A79">
        <f>IF(MIN(Y80:Y89)=0,SUM(A2:A78),MIN(Y80:Y89))</f>
        <v>31.248013395258951</v>
      </c>
      <c r="B79" t="str">
        <f>IF(SUM(D80:D84)*SUM(D85:D89)=0,"结束",B68+1)</f>
        <v>结束</v>
      </c>
      <c r="D79" t="s">
        <v>75</v>
      </c>
      <c r="E79" t="s">
        <v>76</v>
      </c>
      <c r="F79" t="s">
        <v>77</v>
      </c>
      <c r="G79" t="s">
        <v>244</v>
      </c>
      <c r="H79" t="s">
        <v>246</v>
      </c>
      <c r="I79" t="s">
        <v>227</v>
      </c>
      <c r="J79" t="s">
        <v>247</v>
      </c>
      <c r="K79" t="s">
        <v>241</v>
      </c>
      <c r="L79" t="s">
        <v>248</v>
      </c>
      <c r="M79" t="s">
        <v>228</v>
      </c>
      <c r="N79" t="s">
        <v>231</v>
      </c>
      <c r="O79" t="s">
        <v>238</v>
      </c>
      <c r="P79" t="s">
        <v>232</v>
      </c>
      <c r="Q79" t="s">
        <v>363</v>
      </c>
      <c r="R79" t="s">
        <v>364</v>
      </c>
      <c r="S79" t="s">
        <v>365</v>
      </c>
      <c r="T79" t="s">
        <v>366</v>
      </c>
      <c r="U79" t="s">
        <v>367</v>
      </c>
      <c r="V79" t="s">
        <v>371</v>
      </c>
      <c r="W79" t="s">
        <v>349</v>
      </c>
      <c r="X79" t="s">
        <v>350</v>
      </c>
      <c r="Y79" t="s">
        <v>860</v>
      </c>
      <c r="Z79" t="s">
        <v>372</v>
      </c>
      <c r="AE79">
        <f>IF(MIN(BC80:BC89)=0,SUM(AE2:AE78),MIN(BC80:BC89))</f>
        <v>31.247953907501078</v>
      </c>
      <c r="AF79" t="str">
        <f>IF(SUM(AH80:AH84)*SUM(AH85:AH89)=0,"结束",AF68+1)</f>
        <v>结束</v>
      </c>
      <c r="AH79" t="s">
        <v>75</v>
      </c>
      <c r="AI79" t="s">
        <v>76</v>
      </c>
      <c r="AJ79" t="s">
        <v>77</v>
      </c>
      <c r="AK79" t="s">
        <v>244</v>
      </c>
      <c r="AL79" t="s">
        <v>246</v>
      </c>
      <c r="AM79" t="s">
        <v>227</v>
      </c>
      <c r="AN79" t="s">
        <v>247</v>
      </c>
      <c r="AO79" t="s">
        <v>241</v>
      </c>
      <c r="AP79" t="s">
        <v>248</v>
      </c>
      <c r="AQ79" t="s">
        <v>228</v>
      </c>
      <c r="AR79" t="s">
        <v>231</v>
      </c>
      <c r="AS79" t="s">
        <v>238</v>
      </c>
      <c r="AT79" t="s">
        <v>232</v>
      </c>
      <c r="AU79" t="s">
        <v>363</v>
      </c>
      <c r="AV79" t="s">
        <v>364</v>
      </c>
      <c r="AW79" t="s">
        <v>365</v>
      </c>
      <c r="AX79" t="s">
        <v>366</v>
      </c>
      <c r="AY79" t="s">
        <v>367</v>
      </c>
      <c r="AZ79" t="s">
        <v>371</v>
      </c>
      <c r="BA79" t="s">
        <v>349</v>
      </c>
      <c r="BB79" t="s">
        <v>350</v>
      </c>
      <c r="BC79" t="s">
        <v>348</v>
      </c>
      <c r="BD79" t="s">
        <v>372</v>
      </c>
      <c r="BI79">
        <f>IF(MIN(CG80:CG89)=0,SUM(BI2:BI78),MIN(CG80:CG89))</f>
        <v>31.236664313074883</v>
      </c>
      <c r="BJ79" t="str">
        <f>IF(SUM(BL80:BL84)*SUM(BL85:BL89)=0,"结束",BJ68+1)</f>
        <v>结束</v>
      </c>
      <c r="BL79" t="s">
        <v>75</v>
      </c>
      <c r="BM79" t="s">
        <v>76</v>
      </c>
      <c r="BN79" t="s">
        <v>77</v>
      </c>
      <c r="BO79" t="s">
        <v>244</v>
      </c>
      <c r="BP79" t="s">
        <v>246</v>
      </c>
      <c r="BQ79" t="s">
        <v>227</v>
      </c>
      <c r="BR79" t="s">
        <v>247</v>
      </c>
      <c r="BS79" t="s">
        <v>241</v>
      </c>
      <c r="BT79" t="s">
        <v>248</v>
      </c>
      <c r="BU79" t="s">
        <v>228</v>
      </c>
      <c r="BV79" t="s">
        <v>231</v>
      </c>
      <c r="BW79" t="s">
        <v>238</v>
      </c>
      <c r="BX79" t="s">
        <v>232</v>
      </c>
      <c r="BY79" t="s">
        <v>363</v>
      </c>
      <c r="BZ79" t="s">
        <v>364</v>
      </c>
      <c r="CA79" t="s">
        <v>365</v>
      </c>
      <c r="CB79" t="s">
        <v>366</v>
      </c>
      <c r="CC79" t="s">
        <v>367</v>
      </c>
      <c r="CD79" t="s">
        <v>371</v>
      </c>
      <c r="CE79" t="s">
        <v>349</v>
      </c>
      <c r="CF79" t="s">
        <v>350</v>
      </c>
      <c r="CG79" t="s">
        <v>348</v>
      </c>
      <c r="CH79" t="s">
        <v>372</v>
      </c>
      <c r="CM79" t="str">
        <f>IF(SUM(CO80:CO84)*SUM(CO85:CO89)=0,"结束",CM68+1)</f>
        <v>结束</v>
      </c>
      <c r="CO79" t="s">
        <v>75</v>
      </c>
      <c r="CP79" t="s">
        <v>76</v>
      </c>
      <c r="CQ79" t="s">
        <v>77</v>
      </c>
      <c r="CR79" t="s">
        <v>244</v>
      </c>
      <c r="CS79" t="s">
        <v>246</v>
      </c>
      <c r="CT79" t="s">
        <v>227</v>
      </c>
      <c r="CU79" t="s">
        <v>247</v>
      </c>
      <c r="CV79" t="s">
        <v>241</v>
      </c>
      <c r="CW79" t="s">
        <v>248</v>
      </c>
      <c r="CX79" t="s">
        <v>228</v>
      </c>
      <c r="CY79" t="s">
        <v>231</v>
      </c>
      <c r="CZ79" t="s">
        <v>238</v>
      </c>
      <c r="DA79" t="s">
        <v>232</v>
      </c>
      <c r="DB79" t="s">
        <v>363</v>
      </c>
      <c r="DC79" t="s">
        <v>364</v>
      </c>
      <c r="DD79" t="s">
        <v>365</v>
      </c>
      <c r="DE79" t="s">
        <v>366</v>
      </c>
      <c r="DF79" t="s">
        <v>367</v>
      </c>
      <c r="DG79" t="s">
        <v>371</v>
      </c>
      <c r="DH79" t="s">
        <v>349</v>
      </c>
      <c r="DI79" t="s">
        <v>350</v>
      </c>
      <c r="DJ79" t="s">
        <v>348</v>
      </c>
      <c r="DK79" t="s">
        <v>372</v>
      </c>
    </row>
    <row r="80" spans="1:115" x14ac:dyDescent="0.2">
      <c r="B80" t="s">
        <v>352</v>
      </c>
      <c r="C80" t="s">
        <v>339</v>
      </c>
      <c r="D80">
        <f>ROUND(IF(X69="*",D69,D69-MIN(Y69:Y78)*X69),5)</f>
        <v>0</v>
      </c>
      <c r="E80">
        <f>E69</f>
        <v>3650</v>
      </c>
      <c r="F80">
        <f>F69</f>
        <v>1020</v>
      </c>
      <c r="G80" s="24">
        <v>0.9</v>
      </c>
      <c r="H80" s="24">
        <v>0.1</v>
      </c>
      <c r="I80" s="24">
        <v>0.05</v>
      </c>
      <c r="J80" s="24">
        <v>0</v>
      </c>
      <c r="K80" s="24">
        <v>1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t="s">
        <v>357</v>
      </c>
      <c r="R80" t="s">
        <v>362</v>
      </c>
      <c r="S80" t="s">
        <v>368</v>
      </c>
      <c r="T80" t="s">
        <v>369</v>
      </c>
      <c r="U80" t="s">
        <v>370</v>
      </c>
      <c r="V80" t="str">
        <f>IF(VLOOKUP(Q80,B80:D89,3,0)&gt;0,Q80,IF(VLOOKUP(R80,B80:D89,3,0)&gt;0,R80,IF(VLOOKUP(S80,B80:D89,3,0)&gt;0,S80,IF(VLOOKUP(T80,B80:D89,3,0)&gt;0,T80,U80))))</f>
        <v>b5</v>
      </c>
      <c r="W80">
        <f>E80*E80/(VLOOKUP(V80,B80:F89,5,0)*5+E80)*VLOOKUP(C80,裸人!$AG$4:$AM$10,7,0)</f>
        <v>2522.6035502958584</v>
      </c>
      <c r="X80">
        <f>SUMIFS(W80:W89,V80:V89,B80,D80:D89,"&gt;0")</f>
        <v>0</v>
      </c>
      <c r="Y80" t="str">
        <f t="shared" ref="Y80:Y89" si="248">IF(X80=0,"*",D80/X80)</f>
        <v>*</v>
      </c>
      <c r="Z80">
        <f>IF(D80=0,0,W80*MIN(Y80:Y89))</f>
        <v>0</v>
      </c>
      <c r="AF80" t="s">
        <v>352</v>
      </c>
      <c r="AG80" t="s">
        <v>339</v>
      </c>
      <c r="AH80">
        <f>ROUND(IF(BB69="*",AH69,AH69-MIN(BC69:BC78)*BB69),5)</f>
        <v>0</v>
      </c>
      <c r="AI80">
        <f>AI69</f>
        <v>3650</v>
      </c>
      <c r="AJ80">
        <f>AJ69</f>
        <v>1020</v>
      </c>
      <c r="AK80" s="24">
        <v>0.9</v>
      </c>
      <c r="AL80" s="24">
        <v>0.1</v>
      </c>
      <c r="AM80" s="24">
        <v>0.05</v>
      </c>
      <c r="AN80" s="24">
        <v>0</v>
      </c>
      <c r="AO80" s="24">
        <v>1</v>
      </c>
      <c r="AP80" s="24">
        <v>0</v>
      </c>
      <c r="AQ80" s="24">
        <v>1</v>
      </c>
      <c r="AR80" s="24">
        <v>0</v>
      </c>
      <c r="AS80" s="24">
        <v>0</v>
      </c>
      <c r="AT80" s="24">
        <v>0</v>
      </c>
      <c r="AU80" t="s">
        <v>357</v>
      </c>
      <c r="AV80" t="s">
        <v>362</v>
      </c>
      <c r="AW80" t="s">
        <v>368</v>
      </c>
      <c r="AX80" t="s">
        <v>369</v>
      </c>
      <c r="AY80" t="s">
        <v>370</v>
      </c>
      <c r="AZ80" t="str">
        <f>IF(VLOOKUP(AU80,AF80:AH89,3,0)&gt;0,AU80,IF(VLOOKUP(AV80,AF80:AH89,3,0)&gt;0,AV80,IF(VLOOKUP(AW80,AF80:AH89,3,0)&gt;0,AW80,IF(VLOOKUP(AX80,AF80:AH89,3,0)&gt;0,AX80,AY80))))</f>
        <v>b5</v>
      </c>
      <c r="BA80">
        <f>AI80*AI80/(VLOOKUP(AZ80,AF80:AJ89,5,0)*5+AI80)*VLOOKUP(AG80,裸人!$AG$4:$AM$10,7,0)</f>
        <v>2522.6035502958584</v>
      </c>
      <c r="BB80">
        <f>SUMIFS(BA80:BA89,AZ80:AZ89,AF80,AH80:AH89,"&gt;0")</f>
        <v>0</v>
      </c>
      <c r="BC80" t="str">
        <f t="shared" ref="BC80:BC89" si="249">IF(BB80=0,"*",AH80/BB80)</f>
        <v>*</v>
      </c>
      <c r="BD80">
        <f>IF(AH80=0,0,BA80*MIN(BC80:BC89))</f>
        <v>0</v>
      </c>
      <c r="BJ80" t="s">
        <v>352</v>
      </c>
      <c r="BK80" t="s">
        <v>339</v>
      </c>
      <c r="BL80">
        <f>ROUND(IF(CF69="*",BL69,BL69-MIN(CG69:CG78)*CF69),5)</f>
        <v>0</v>
      </c>
      <c r="BM80">
        <f>BM69</f>
        <v>3651</v>
      </c>
      <c r="BN80">
        <f>BN69</f>
        <v>1020</v>
      </c>
      <c r="BO80" s="24">
        <v>0.9</v>
      </c>
      <c r="BP80" s="24">
        <v>0.1</v>
      </c>
      <c r="BQ80" s="24">
        <v>0.05</v>
      </c>
      <c r="BR80" s="24">
        <v>0</v>
      </c>
      <c r="BS80" s="24">
        <v>1</v>
      </c>
      <c r="BT80" s="24">
        <v>0</v>
      </c>
      <c r="BU80" s="24">
        <v>1</v>
      </c>
      <c r="BV80" s="24">
        <v>0</v>
      </c>
      <c r="BW80" s="24">
        <v>0</v>
      </c>
      <c r="BX80" s="24">
        <v>0</v>
      </c>
      <c r="BY80" t="s">
        <v>357</v>
      </c>
      <c r="BZ80" t="s">
        <v>362</v>
      </c>
      <c r="CA80" t="s">
        <v>368</v>
      </c>
      <c r="CB80" t="s">
        <v>369</v>
      </c>
      <c r="CC80" t="s">
        <v>370</v>
      </c>
      <c r="CD80" t="str">
        <f>IF(VLOOKUP(BY80,BJ80:BL89,3,0)&gt;0,BY80,IF(VLOOKUP(BZ80,BJ80:BL89,3,0)&gt;0,BZ80,IF(VLOOKUP(CA80,BJ80:BL89,3,0)&gt;0,CA80,IF(VLOOKUP(CB80,BJ80:BL89,3,0)&gt;0,CB80,CC80))))</f>
        <v>b5</v>
      </c>
      <c r="CE80">
        <f>BM80*BM80/(VLOOKUP(CD80,BJ80:BN89,5,0)*5+BM80)*VLOOKUP(BK80,裸人!$AG$4:$AM$10,7,0)</f>
        <v>2523.6873269435573</v>
      </c>
      <c r="CF80">
        <f>SUMIFS(CE80:CE89,CD80:CD89,BJ80,BL80:BL89,"&gt;0")</f>
        <v>0</v>
      </c>
      <c r="CG80" t="str">
        <f t="shared" ref="CG80:CG89" si="250">IF(CF80=0,"*",BL80/CF80)</f>
        <v>*</v>
      </c>
      <c r="CH80">
        <f>IF(BL80=0,0,CE80*MIN(CG80:CG89))</f>
        <v>0</v>
      </c>
      <c r="CM80" t="s">
        <v>352</v>
      </c>
      <c r="CN80" t="s">
        <v>339</v>
      </c>
      <c r="CO80">
        <f>ROUND(IF(DI69="*",CO69,CO69-MIN(DJ69:DJ78)*DI69),5)</f>
        <v>0</v>
      </c>
      <c r="CP80">
        <f>CP69</f>
        <v>3650</v>
      </c>
      <c r="CQ80">
        <f>CQ69</f>
        <v>1021</v>
      </c>
      <c r="CR80" s="24">
        <v>0.9</v>
      </c>
      <c r="CS80" s="24">
        <v>0.1</v>
      </c>
      <c r="CT80" s="24">
        <v>0.05</v>
      </c>
      <c r="CU80" s="24">
        <v>0</v>
      </c>
      <c r="CV80" s="24">
        <v>1</v>
      </c>
      <c r="CW80" s="24">
        <v>0</v>
      </c>
      <c r="CX80" s="24">
        <v>1</v>
      </c>
      <c r="CY80" s="24">
        <v>0</v>
      </c>
      <c r="CZ80" s="24">
        <v>0</v>
      </c>
      <c r="DA80" s="24">
        <v>0</v>
      </c>
      <c r="DB80" t="s">
        <v>357</v>
      </c>
      <c r="DC80" t="s">
        <v>362</v>
      </c>
      <c r="DD80" t="s">
        <v>368</v>
      </c>
      <c r="DE80" t="s">
        <v>369</v>
      </c>
      <c r="DF80" t="s">
        <v>370</v>
      </c>
      <c r="DG80" t="str">
        <f>IF(VLOOKUP(DB80,CM80:CO89,3,0)&gt;0,DB80,IF(VLOOKUP(DC80,CM80:CO89,3,0)&gt;0,DC80,IF(VLOOKUP(DD80,CM80:CO89,3,0)&gt;0,DD80,IF(VLOOKUP(DE80,CM80:CO89,3,0)&gt;0,DE80,DF80))))</f>
        <v>b5</v>
      </c>
      <c r="DH80">
        <f>CP80*CP80/(VLOOKUP(DG80,CM80:CQ89,5,0)*5+CP80)*VLOOKUP(CN80,裸人!$AG$4:$AM$10,7,0)</f>
        <v>2522.6035502958584</v>
      </c>
      <c r="DI80">
        <f>SUMIFS(DH80:DH89,DG80:DG89,CM80,CO80:CO89,"&gt;0")</f>
        <v>0</v>
      </c>
      <c r="DJ80" t="str">
        <f t="shared" ref="DJ80:DJ89" si="251">IF(DI80=0,"*",CO80/DI80)</f>
        <v>*</v>
      </c>
      <c r="DK80">
        <f>IF(CO80=0,0,DH80*MIN(DJ80:DJ89))</f>
        <v>0</v>
      </c>
    </row>
    <row r="81" spans="2:115" x14ac:dyDescent="0.2">
      <c r="B81" t="s">
        <v>353</v>
      </c>
      <c r="C81" t="s">
        <v>339</v>
      </c>
      <c r="D81">
        <f>ROUND(IF(X70="*",D70,D70-MIN(Y69:Y78)*X70),5)</f>
        <v>0</v>
      </c>
      <c r="E81">
        <f t="shared" ref="E81:F81" si="252">E70</f>
        <v>3650</v>
      </c>
      <c r="F81">
        <f t="shared" si="252"/>
        <v>1020</v>
      </c>
      <c r="G81" s="24">
        <v>0.9</v>
      </c>
      <c r="H81" s="24">
        <v>0.1</v>
      </c>
      <c r="I81" s="24">
        <v>0.05</v>
      </c>
      <c r="J81" s="24">
        <v>0</v>
      </c>
      <c r="K81" s="24">
        <v>1</v>
      </c>
      <c r="L81" s="24">
        <v>0</v>
      </c>
      <c r="M81" s="24">
        <v>1</v>
      </c>
      <c r="N81" s="24">
        <v>0</v>
      </c>
      <c r="O81" s="24">
        <v>0</v>
      </c>
      <c r="P81" s="24">
        <v>0</v>
      </c>
      <c r="Q81" t="s">
        <v>362</v>
      </c>
      <c r="R81" t="s">
        <v>357</v>
      </c>
      <c r="S81" t="s">
        <v>369</v>
      </c>
      <c r="T81" t="s">
        <v>370</v>
      </c>
      <c r="U81" t="s">
        <v>368</v>
      </c>
      <c r="V81" t="str">
        <f>IF(VLOOKUP(Q81,B80:D89,3,0)&gt;0,Q81,IF(VLOOKUP(R81,B80:D89,3,0)&gt;0,R81,IF(VLOOKUP(S81,B80:D89,3,0)&gt;0,S81,IF(VLOOKUP(T81,B80:D89,3,0)&gt;0,T81,U81))))</f>
        <v>b3</v>
      </c>
      <c r="W81">
        <f>E81*E81/(VLOOKUP(V81,B80:F89,5,0)*5+E81)*VLOOKUP(C81,裸人!$AG$4:$AM$10,7,0)</f>
        <v>2900.1360544217691</v>
      </c>
      <c r="X81">
        <f>SUMIFS(W80:W89,V80:V89,B81,D80:D89,"&gt;0")</f>
        <v>0</v>
      </c>
      <c r="Y81" t="str">
        <f t="shared" si="248"/>
        <v>*</v>
      </c>
      <c r="Z81">
        <f>IF(D81=0,0,W81*MIN(Y80:Y89))</f>
        <v>0</v>
      </c>
      <c r="AF81" t="s">
        <v>353</v>
      </c>
      <c r="AG81" t="s">
        <v>339</v>
      </c>
      <c r="AH81">
        <f>ROUND(IF(BB70="*",AH70,AH70-MIN(BC69:BC78)*BB70),5)</f>
        <v>0</v>
      </c>
      <c r="AI81">
        <f t="shared" ref="AI81:AJ81" si="253">AI70</f>
        <v>3650</v>
      </c>
      <c r="AJ81">
        <f t="shared" si="253"/>
        <v>1020</v>
      </c>
      <c r="AK81" s="24">
        <v>0.9</v>
      </c>
      <c r="AL81" s="24">
        <v>0.1</v>
      </c>
      <c r="AM81" s="24">
        <v>0.05</v>
      </c>
      <c r="AN81" s="24">
        <v>0</v>
      </c>
      <c r="AO81" s="24">
        <v>1</v>
      </c>
      <c r="AP81" s="24">
        <v>0</v>
      </c>
      <c r="AQ81" s="24">
        <v>1</v>
      </c>
      <c r="AR81" s="24">
        <v>0</v>
      </c>
      <c r="AS81" s="24">
        <v>0</v>
      </c>
      <c r="AT81" s="24">
        <v>0</v>
      </c>
      <c r="AU81" t="s">
        <v>362</v>
      </c>
      <c r="AV81" t="s">
        <v>357</v>
      </c>
      <c r="AW81" t="s">
        <v>369</v>
      </c>
      <c r="AX81" t="s">
        <v>370</v>
      </c>
      <c r="AY81" t="s">
        <v>368</v>
      </c>
      <c r="AZ81" t="str">
        <f>IF(VLOOKUP(AU81,AF80:AH89,3,0)&gt;0,AU81,IF(VLOOKUP(AV81,AF80:AH89,3,0)&gt;0,AV81,IF(VLOOKUP(AW81,AF80:AH89,3,0)&gt;0,AW81,IF(VLOOKUP(AX81,AF80:AH89,3,0)&gt;0,AX81,AY81))))</f>
        <v>b3</v>
      </c>
      <c r="BA81">
        <f>AI81*AI81/(VLOOKUP(AZ81,AF80:AJ89,5,0)*5+AI81)*VLOOKUP(AG81,裸人!$AG$4:$AM$10,7,0)</f>
        <v>2900.1360544217691</v>
      </c>
      <c r="BB81">
        <f>SUMIFS(BA80:BA89,AZ80:AZ89,AF81,AH80:AH89,"&gt;0")</f>
        <v>0</v>
      </c>
      <c r="BC81" t="str">
        <f t="shared" si="249"/>
        <v>*</v>
      </c>
      <c r="BD81">
        <f>IF(AH81=0,0,BA81*MIN(BC80:BC89))</f>
        <v>0</v>
      </c>
      <c r="BJ81" t="s">
        <v>353</v>
      </c>
      <c r="BK81" t="s">
        <v>339</v>
      </c>
      <c r="BL81">
        <f>ROUND(IF(CF70="*",BL70,BL70-MIN(CG69:CG78)*CF70),5)</f>
        <v>0</v>
      </c>
      <c r="BM81">
        <f t="shared" ref="BM81:BN81" si="254">BM70</f>
        <v>3651</v>
      </c>
      <c r="BN81">
        <f t="shared" si="254"/>
        <v>1020</v>
      </c>
      <c r="BO81" s="24">
        <v>0.9</v>
      </c>
      <c r="BP81" s="24">
        <v>0.1</v>
      </c>
      <c r="BQ81" s="24">
        <v>0.05</v>
      </c>
      <c r="BR81" s="24">
        <v>0</v>
      </c>
      <c r="BS81" s="24">
        <v>1</v>
      </c>
      <c r="BT81" s="24">
        <v>0</v>
      </c>
      <c r="BU81" s="24">
        <v>1</v>
      </c>
      <c r="BV81" s="24">
        <v>0</v>
      </c>
      <c r="BW81" s="24">
        <v>0</v>
      </c>
      <c r="BX81" s="24">
        <v>0</v>
      </c>
      <c r="BY81" t="s">
        <v>362</v>
      </c>
      <c r="BZ81" t="s">
        <v>357</v>
      </c>
      <c r="CA81" t="s">
        <v>369</v>
      </c>
      <c r="CB81" t="s">
        <v>370</v>
      </c>
      <c r="CC81" t="s">
        <v>368</v>
      </c>
      <c r="CD81" t="str">
        <f>IF(VLOOKUP(BY81,BJ80:BL89,3,0)&gt;0,BY81,IF(VLOOKUP(BZ81,BJ80:BL89,3,0)&gt;0,BZ81,IF(VLOOKUP(CA81,BJ80:BL89,3,0)&gt;0,CA81,IF(VLOOKUP(CB81,BJ80:BL89,3,0)&gt;0,CB81,CC81))))</f>
        <v>b3</v>
      </c>
      <c r="CE81">
        <f>BM81*BM81/(VLOOKUP(CD81,BJ80:BN89,5,0)*5+BM81)*VLOOKUP(BK81,裸人!$AG$4:$AM$10,7,0)</f>
        <v>2901.3306488913076</v>
      </c>
      <c r="CF81">
        <f>SUMIFS(CE80:CE89,CD80:CD89,BJ81,BL80:BL89,"&gt;0")</f>
        <v>0</v>
      </c>
      <c r="CG81" t="str">
        <f t="shared" si="250"/>
        <v>*</v>
      </c>
      <c r="CH81">
        <f>IF(BL81=0,0,CE81*MIN(CG80:CG89))</f>
        <v>0</v>
      </c>
      <c r="CM81" t="s">
        <v>353</v>
      </c>
      <c r="CN81" t="s">
        <v>339</v>
      </c>
      <c r="CO81">
        <f>ROUND(IF(DI70="*",CO70,CO70-MIN(DJ69:DJ78)*DI70),5)</f>
        <v>0</v>
      </c>
      <c r="CP81">
        <f t="shared" ref="CP81:CQ81" si="255">CP70</f>
        <v>3650</v>
      </c>
      <c r="CQ81">
        <f t="shared" si="255"/>
        <v>1021</v>
      </c>
      <c r="CR81" s="24">
        <v>0.9</v>
      </c>
      <c r="CS81" s="24">
        <v>0.1</v>
      </c>
      <c r="CT81" s="24">
        <v>0.05</v>
      </c>
      <c r="CU81" s="24">
        <v>0</v>
      </c>
      <c r="CV81" s="24">
        <v>1</v>
      </c>
      <c r="CW81" s="24">
        <v>0</v>
      </c>
      <c r="CX81" s="24">
        <v>1</v>
      </c>
      <c r="CY81" s="24">
        <v>0</v>
      </c>
      <c r="CZ81" s="24">
        <v>0</v>
      </c>
      <c r="DA81" s="24">
        <v>0</v>
      </c>
      <c r="DB81" t="s">
        <v>362</v>
      </c>
      <c r="DC81" t="s">
        <v>357</v>
      </c>
      <c r="DD81" t="s">
        <v>369</v>
      </c>
      <c r="DE81" t="s">
        <v>370</v>
      </c>
      <c r="DF81" t="s">
        <v>368</v>
      </c>
      <c r="DG81" t="str">
        <f>IF(VLOOKUP(DB81,CM80:CO89,3,0)&gt;0,DB81,IF(VLOOKUP(DC81,CM80:CO89,3,0)&gt;0,DC81,IF(VLOOKUP(DD81,CM80:CO89,3,0)&gt;0,DD81,IF(VLOOKUP(DE81,CM80:CO89,3,0)&gt;0,DE81,DF81))))</f>
        <v>b3</v>
      </c>
      <c r="DH81">
        <f>CP81*CP81/(VLOOKUP(DG81,CM80:CQ89,5,0)*5+CP81)*VLOOKUP(CN81,裸人!$AG$4:$AM$10,7,0)</f>
        <v>2900.1360544217691</v>
      </c>
      <c r="DI81">
        <f>SUMIFS(DH80:DH89,DG80:DG89,CM81,CO80:CO89,"&gt;0")</f>
        <v>0</v>
      </c>
      <c r="DJ81" t="str">
        <f t="shared" si="251"/>
        <v>*</v>
      </c>
      <c r="DK81">
        <f>IF(CO81=0,0,DH81*MIN(DJ80:DJ89))</f>
        <v>0</v>
      </c>
    </row>
    <row r="82" spans="2:115" x14ac:dyDescent="0.2">
      <c r="B82" t="s">
        <v>354</v>
      </c>
      <c r="C82" t="s">
        <v>340</v>
      </c>
      <c r="D82">
        <f>ROUND(IF(X71="*",D71,D71-MIN(Y69:Y78)*X71),5)</f>
        <v>21443.746889999999</v>
      </c>
      <c r="E82">
        <f t="shared" ref="E82:F82" si="256">E71</f>
        <v>4750</v>
      </c>
      <c r="F82">
        <f t="shared" si="256"/>
        <v>740</v>
      </c>
      <c r="G82" s="24">
        <v>0.9</v>
      </c>
      <c r="H82" s="24">
        <v>0.1</v>
      </c>
      <c r="I82" s="24">
        <v>0.05</v>
      </c>
      <c r="J82" s="24">
        <v>0</v>
      </c>
      <c r="K82" s="24">
        <v>1</v>
      </c>
      <c r="L82" s="24">
        <v>0</v>
      </c>
      <c r="M82" s="24">
        <v>1</v>
      </c>
      <c r="N82" s="24">
        <v>0</v>
      </c>
      <c r="O82" s="24">
        <v>0</v>
      </c>
      <c r="P82" s="24">
        <v>0</v>
      </c>
      <c r="Q82" t="s">
        <v>357</v>
      </c>
      <c r="R82" t="s">
        <v>362</v>
      </c>
      <c r="S82" t="s">
        <v>368</v>
      </c>
      <c r="T82" t="s">
        <v>369</v>
      </c>
      <c r="U82" t="s">
        <v>370</v>
      </c>
      <c r="V82" t="str">
        <f>IF(VLOOKUP(Q82,B80:D89,3,0)&gt;0,Q82,IF(VLOOKUP(R82,B80:D89,3,0)&gt;0,R82,IF(VLOOKUP(S82,B80:D89,3,0)&gt;0,S82,IF(VLOOKUP(T82,B80:D89,3,0)&gt;0,T82,U82))))</f>
        <v>b5</v>
      </c>
      <c r="W82">
        <f>E82*E82/(VLOOKUP(V82,B80:F89,5,0)*5+E82)*VLOOKUP(C82,裸人!$AG$4:$AM$10,7,0)</f>
        <v>9450.2617801047127</v>
      </c>
      <c r="X82">
        <f>SUMIFS(W80:W89,V80:V89,B82,D80:D89,"&gt;0")</f>
        <v>0</v>
      </c>
      <c r="Y82" t="str">
        <f t="shared" si="248"/>
        <v>*</v>
      </c>
      <c r="Z82">
        <f>IF(D82=0,0,W82*MIN(Y80:Y89))</f>
        <v>0</v>
      </c>
      <c r="AF82" t="s">
        <v>354</v>
      </c>
      <c r="AG82" t="s">
        <v>340</v>
      </c>
      <c r="AH82">
        <f>ROUND(IF(BB71="*",AH71,AH71-MIN(BC69:BC78)*BB71),5)</f>
        <v>21447.49857</v>
      </c>
      <c r="AI82">
        <f t="shared" ref="AI82:AJ82" si="257">AI71</f>
        <v>4750</v>
      </c>
      <c r="AJ82">
        <f t="shared" si="257"/>
        <v>740</v>
      </c>
      <c r="AK82" s="24">
        <v>0.9</v>
      </c>
      <c r="AL82" s="24">
        <v>0.1</v>
      </c>
      <c r="AM82" s="24">
        <v>0.05</v>
      </c>
      <c r="AN82" s="24">
        <v>0</v>
      </c>
      <c r="AO82" s="24">
        <v>1</v>
      </c>
      <c r="AP82" s="24">
        <v>0</v>
      </c>
      <c r="AQ82" s="24">
        <v>1</v>
      </c>
      <c r="AR82" s="24">
        <v>0</v>
      </c>
      <c r="AS82" s="24">
        <v>0</v>
      </c>
      <c r="AT82" s="24">
        <v>0</v>
      </c>
      <c r="AU82" t="s">
        <v>357</v>
      </c>
      <c r="AV82" t="s">
        <v>362</v>
      </c>
      <c r="AW82" t="s">
        <v>368</v>
      </c>
      <c r="AX82" t="s">
        <v>369</v>
      </c>
      <c r="AY82" t="s">
        <v>370</v>
      </c>
      <c r="AZ82" t="str">
        <f>IF(VLOOKUP(AU82,AF80:AH89,3,0)&gt;0,AU82,IF(VLOOKUP(AV82,AF80:AH89,3,0)&gt;0,AV82,IF(VLOOKUP(AW82,AF80:AH89,3,0)&gt;0,AW82,IF(VLOOKUP(AX82,AF80:AH89,3,0)&gt;0,AX82,AY82))))</f>
        <v>b5</v>
      </c>
      <c r="BA82">
        <f>AI82*AI82/(VLOOKUP(AZ82,AF80:AJ89,5,0)*5+AI82)*VLOOKUP(AG82,裸人!$AG$4:$AM$10,7,0)</f>
        <v>9450.2617801047127</v>
      </c>
      <c r="BB82">
        <f>SUMIFS(BA80:BA89,AZ80:AZ89,AF82,AH80:AH89,"&gt;0")</f>
        <v>0</v>
      </c>
      <c r="BC82" t="str">
        <f t="shared" si="249"/>
        <v>*</v>
      </c>
      <c r="BD82">
        <f>IF(AH82=0,0,BA82*MIN(BC80:BC89))</f>
        <v>0</v>
      </c>
      <c r="BJ82" t="s">
        <v>354</v>
      </c>
      <c r="BK82" t="s">
        <v>340</v>
      </c>
      <c r="BL82">
        <f>ROUND(IF(CF71="*",BL71,BL71-MIN(CG69:CG78)*CF71),5)</f>
        <v>21508.498530000001</v>
      </c>
      <c r="BM82">
        <f t="shared" ref="BM82:BN82" si="258">BM71</f>
        <v>4751</v>
      </c>
      <c r="BN82">
        <f t="shared" si="258"/>
        <v>740</v>
      </c>
      <c r="BO82" s="24">
        <v>0.9</v>
      </c>
      <c r="BP82" s="24">
        <v>0.1</v>
      </c>
      <c r="BQ82" s="24">
        <v>0.05</v>
      </c>
      <c r="BR82" s="24">
        <v>0</v>
      </c>
      <c r="BS82" s="24">
        <v>1</v>
      </c>
      <c r="BT82" s="24">
        <v>0</v>
      </c>
      <c r="BU82" s="24">
        <v>1</v>
      </c>
      <c r="BV82" s="24">
        <v>0</v>
      </c>
      <c r="BW82" s="24">
        <v>0</v>
      </c>
      <c r="BX82" s="24">
        <v>0</v>
      </c>
      <c r="BY82" t="s">
        <v>357</v>
      </c>
      <c r="BZ82" t="s">
        <v>362</v>
      </c>
      <c r="CA82" t="s">
        <v>368</v>
      </c>
      <c r="CB82" t="s">
        <v>369</v>
      </c>
      <c r="CC82" t="s">
        <v>370</v>
      </c>
      <c r="CD82" t="str">
        <f>IF(VLOOKUP(BY82,BJ80:BL89,3,0)&gt;0,BY82,IF(VLOOKUP(BZ82,BJ80:BL89,3,0)&gt;0,BZ82,IF(VLOOKUP(CA82,BJ80:BL89,3,0)&gt;0,CA82,IF(VLOOKUP(CB82,BJ80:BL89,3,0)&gt;0,CB82,CC82))))</f>
        <v>b5</v>
      </c>
      <c r="CE82">
        <f>BM82*BM82/(VLOOKUP(CD82,BJ80:BN89,5,0)*5+BM82)*VLOOKUP(BK82,裸人!$AG$4:$AM$10,7,0)</f>
        <v>9453.2513872892887</v>
      </c>
      <c r="CF82">
        <f>SUMIFS(CE80:CE89,CD80:CD89,BJ82,BL80:BL89,"&gt;0")</f>
        <v>0</v>
      </c>
      <c r="CG82" t="str">
        <f t="shared" si="250"/>
        <v>*</v>
      </c>
      <c r="CH82">
        <f>IF(BL82=0,0,CE82*MIN(CG80:CG89))</f>
        <v>0</v>
      </c>
      <c r="CM82" t="s">
        <v>354</v>
      </c>
      <c r="CN82" t="s">
        <v>340</v>
      </c>
      <c r="CO82">
        <f>ROUND(IF(DI71="*",CO71,CO71-MIN(DJ69:DJ78)*DI71),5)</f>
        <v>21547.762340000001</v>
      </c>
      <c r="CP82">
        <f t="shared" ref="CP82:CQ82" si="259">CP71</f>
        <v>4750</v>
      </c>
      <c r="CQ82">
        <f t="shared" si="259"/>
        <v>741</v>
      </c>
      <c r="CR82" s="24">
        <v>0.9</v>
      </c>
      <c r="CS82" s="24">
        <v>0.1</v>
      </c>
      <c r="CT82" s="24">
        <v>0.05</v>
      </c>
      <c r="CU82" s="24">
        <v>0</v>
      </c>
      <c r="CV82" s="24">
        <v>1</v>
      </c>
      <c r="CW82" s="24">
        <v>0</v>
      </c>
      <c r="CX82" s="24">
        <v>1</v>
      </c>
      <c r="CY82" s="24">
        <v>0</v>
      </c>
      <c r="CZ82" s="24">
        <v>0</v>
      </c>
      <c r="DA82" s="24">
        <v>0</v>
      </c>
      <c r="DB82" t="s">
        <v>357</v>
      </c>
      <c r="DC82" t="s">
        <v>362</v>
      </c>
      <c r="DD82" t="s">
        <v>368</v>
      </c>
      <c r="DE82" t="s">
        <v>369</v>
      </c>
      <c r="DF82" t="s">
        <v>370</v>
      </c>
      <c r="DG82" t="str">
        <f>IF(VLOOKUP(DB82,CM80:CO89,3,0)&gt;0,DB82,IF(VLOOKUP(DC82,CM80:CO89,3,0)&gt;0,DC82,IF(VLOOKUP(DD82,CM80:CO89,3,0)&gt;0,DD82,IF(VLOOKUP(DE82,CM80:CO89,3,0)&gt;0,DE82,DF82))))</f>
        <v>b5</v>
      </c>
      <c r="DH82">
        <f>CP82*CP82/(VLOOKUP(DG82,CM80:CQ89,5,0)*5+CP82)*VLOOKUP(CN82,裸人!$AG$4:$AM$10,7,0)</f>
        <v>9450.2617801047127</v>
      </c>
      <c r="DI82">
        <f>SUMIFS(DH80:DH89,DG80:DG89,CM82,CO80:CO89,"&gt;0")</f>
        <v>0</v>
      </c>
      <c r="DJ82" t="str">
        <f t="shared" si="251"/>
        <v>*</v>
      </c>
      <c r="DK82">
        <f>IF(CO82=0,0,DH82*MIN(DJ80:DJ89))</f>
        <v>0</v>
      </c>
    </row>
    <row r="83" spans="2:115" x14ac:dyDescent="0.2">
      <c r="B83" t="s">
        <v>355</v>
      </c>
      <c r="C83" t="s">
        <v>340</v>
      </c>
      <c r="D83">
        <f>ROUND(IF(X72="*",D72,D72-MIN(Y69:Y78)*X72),5)</f>
        <v>26066.857120000001</v>
      </c>
      <c r="E83">
        <f t="shared" ref="E83:F83" si="260">E72</f>
        <v>4550</v>
      </c>
      <c r="F83">
        <f t="shared" si="260"/>
        <v>780</v>
      </c>
      <c r="G83" s="24">
        <v>0.9</v>
      </c>
      <c r="H83" s="24">
        <v>0.1</v>
      </c>
      <c r="I83" s="24">
        <v>0.05</v>
      </c>
      <c r="J83" s="24">
        <v>0</v>
      </c>
      <c r="K83" s="24">
        <v>1</v>
      </c>
      <c r="L83" s="24">
        <v>0</v>
      </c>
      <c r="M83" s="24">
        <v>1</v>
      </c>
      <c r="N83" s="24">
        <v>0</v>
      </c>
      <c r="O83" s="24">
        <v>0</v>
      </c>
      <c r="P83" s="24">
        <v>0</v>
      </c>
      <c r="Q83" t="s">
        <v>357</v>
      </c>
      <c r="R83" t="s">
        <v>362</v>
      </c>
      <c r="S83" t="s">
        <v>369</v>
      </c>
      <c r="T83" t="s">
        <v>368</v>
      </c>
      <c r="U83" t="s">
        <v>370</v>
      </c>
      <c r="V83" t="str">
        <f>IF(VLOOKUP(Q83,B80:D89,3,0)&gt;0,Q83,IF(VLOOKUP(R83,B80:D89,3,0)&gt;0,R83,IF(VLOOKUP(S83,B80:D89,3,0)&gt;0,S83,IF(VLOOKUP(T83,B80:D89,3,0)&gt;0,T83,U83))))</f>
        <v>b5</v>
      </c>
      <c r="W83">
        <f>E83*E83/(VLOOKUP(V83,B80:F89,5,0)*5+E83)*VLOOKUP(C83,裸人!$AG$4:$AM$10,7,0)</f>
        <v>8856.684491978609</v>
      </c>
      <c r="X83">
        <f>SUMIFS(W80:W89,V80:V89,B83,D80:D89,"&gt;0")</f>
        <v>0</v>
      </c>
      <c r="Y83" t="str">
        <f t="shared" si="248"/>
        <v>*</v>
      </c>
      <c r="Z83">
        <f>IF(D83=0,0,W83*MIN(Y80:Y89))</f>
        <v>0</v>
      </c>
      <c r="AF83" t="s">
        <v>355</v>
      </c>
      <c r="AG83" t="s">
        <v>340</v>
      </c>
      <c r="AH83">
        <f>ROUND(IF(BB72="*",AH72,AH72-MIN(BC69:BC78)*BB72),5)</f>
        <v>26071.130389999998</v>
      </c>
      <c r="AI83">
        <f t="shared" ref="AI83:AJ83" si="261">AI72</f>
        <v>4550</v>
      </c>
      <c r="AJ83">
        <f t="shared" si="261"/>
        <v>780</v>
      </c>
      <c r="AK83" s="24">
        <v>0.9</v>
      </c>
      <c r="AL83" s="24">
        <v>0.1</v>
      </c>
      <c r="AM83" s="24">
        <v>0.05</v>
      </c>
      <c r="AN83" s="24">
        <v>0</v>
      </c>
      <c r="AO83" s="24">
        <v>1</v>
      </c>
      <c r="AP83" s="24">
        <v>0</v>
      </c>
      <c r="AQ83" s="24">
        <v>1</v>
      </c>
      <c r="AR83" s="24">
        <v>0</v>
      </c>
      <c r="AS83" s="24">
        <v>0</v>
      </c>
      <c r="AT83" s="24">
        <v>0</v>
      </c>
      <c r="AU83" t="s">
        <v>357</v>
      </c>
      <c r="AV83" t="s">
        <v>362</v>
      </c>
      <c r="AW83" t="s">
        <v>369</v>
      </c>
      <c r="AX83" t="s">
        <v>368</v>
      </c>
      <c r="AY83" t="s">
        <v>370</v>
      </c>
      <c r="AZ83" t="str">
        <f>IF(VLOOKUP(AU83,AF80:AH89,3,0)&gt;0,AU83,IF(VLOOKUP(AV83,AF80:AH89,3,0)&gt;0,AV83,IF(VLOOKUP(AW83,AF80:AH89,3,0)&gt;0,AW83,IF(VLOOKUP(AX83,AF80:AH89,3,0)&gt;0,AX83,AY83))))</f>
        <v>b5</v>
      </c>
      <c r="BA83">
        <f>AI83*AI83/(VLOOKUP(AZ83,AF80:AJ89,5,0)*5+AI83)*VLOOKUP(AG83,裸人!$AG$4:$AM$10,7,0)</f>
        <v>8856.684491978609</v>
      </c>
      <c r="BB83">
        <f>SUMIFS(BA80:BA89,AZ80:AZ89,AF83,AH80:AH89,"&gt;0")</f>
        <v>0</v>
      </c>
      <c r="BC83" t="str">
        <f t="shared" si="249"/>
        <v>*</v>
      </c>
      <c r="BD83">
        <f>IF(AH83=0,0,BA83*MIN(BC80:BC89))</f>
        <v>0</v>
      </c>
      <c r="BJ83" t="s">
        <v>355</v>
      </c>
      <c r="BK83" t="s">
        <v>340</v>
      </c>
      <c r="BL83">
        <f>ROUND(IF(CF72="*",BL72,BL72-MIN(CG69:CG78)*CF72),5)</f>
        <v>26142.126489999999</v>
      </c>
      <c r="BM83">
        <f t="shared" ref="BM83:BN83" si="262">BM72</f>
        <v>4551</v>
      </c>
      <c r="BN83">
        <f t="shared" si="262"/>
        <v>780</v>
      </c>
      <c r="BO83" s="24">
        <v>0.9</v>
      </c>
      <c r="BP83" s="24">
        <v>0.1</v>
      </c>
      <c r="BQ83" s="24">
        <v>0.05</v>
      </c>
      <c r="BR83" s="24">
        <v>0</v>
      </c>
      <c r="BS83" s="24">
        <v>1</v>
      </c>
      <c r="BT83" s="24">
        <v>0</v>
      </c>
      <c r="BU83" s="24">
        <v>1</v>
      </c>
      <c r="BV83" s="24">
        <v>0</v>
      </c>
      <c r="BW83" s="24">
        <v>0</v>
      </c>
      <c r="BX83" s="24">
        <v>0</v>
      </c>
      <c r="BY83" t="s">
        <v>357</v>
      </c>
      <c r="BZ83" t="s">
        <v>362</v>
      </c>
      <c r="CA83" t="s">
        <v>369</v>
      </c>
      <c r="CB83" t="s">
        <v>368</v>
      </c>
      <c r="CC83" t="s">
        <v>370</v>
      </c>
      <c r="CD83" t="str">
        <f>IF(VLOOKUP(BY83,BJ80:BL89,3,0)&gt;0,BY83,IF(VLOOKUP(BZ83,BJ80:BL89,3,0)&gt;0,BZ83,IF(VLOOKUP(CA83,BJ80:BL89,3,0)&gt;0,CA83,IF(VLOOKUP(CB83,BJ80:BL89,3,0)&gt;0,CB83,CC83))))</f>
        <v>b5</v>
      </c>
      <c r="CE83">
        <f>BM83*BM83/(VLOOKUP(CD83,BJ80:BN89,5,0)*5+BM83)*VLOOKUP(BK83,裸人!$AG$4:$AM$10,7,0)</f>
        <v>8859.6304138594805</v>
      </c>
      <c r="CF83">
        <f>SUMIFS(CE80:CE89,CD80:CD89,BJ83,BL80:BL89,"&gt;0")</f>
        <v>0</v>
      </c>
      <c r="CG83" t="str">
        <f t="shared" si="250"/>
        <v>*</v>
      </c>
      <c r="CH83">
        <f>IF(BL83=0,0,CE83*MIN(CG80:CG89))</f>
        <v>0</v>
      </c>
      <c r="CM83" t="s">
        <v>355</v>
      </c>
      <c r="CN83" t="s">
        <v>340</v>
      </c>
      <c r="CO83">
        <f>ROUND(IF(DI72="*",CO72,CO72-MIN(DJ69:DJ78)*DI72),5)</f>
        <v>26185.317780000001</v>
      </c>
      <c r="CP83">
        <f t="shared" ref="CP83:CQ83" si="263">CP72</f>
        <v>4550</v>
      </c>
      <c r="CQ83">
        <f t="shared" si="263"/>
        <v>781</v>
      </c>
      <c r="CR83" s="24">
        <v>0.9</v>
      </c>
      <c r="CS83" s="24">
        <v>0.1</v>
      </c>
      <c r="CT83" s="24">
        <v>0.05</v>
      </c>
      <c r="CU83" s="24">
        <v>0</v>
      </c>
      <c r="CV83" s="24">
        <v>1</v>
      </c>
      <c r="CW83" s="24">
        <v>0</v>
      </c>
      <c r="CX83" s="24">
        <v>1</v>
      </c>
      <c r="CY83" s="24">
        <v>0</v>
      </c>
      <c r="CZ83" s="24">
        <v>0</v>
      </c>
      <c r="DA83" s="24">
        <v>0</v>
      </c>
      <c r="DB83" t="s">
        <v>357</v>
      </c>
      <c r="DC83" t="s">
        <v>362</v>
      </c>
      <c r="DD83" t="s">
        <v>369</v>
      </c>
      <c r="DE83" t="s">
        <v>368</v>
      </c>
      <c r="DF83" t="s">
        <v>370</v>
      </c>
      <c r="DG83" t="str">
        <f>IF(VLOOKUP(DB83,CM80:CO89,3,0)&gt;0,DB83,IF(VLOOKUP(DC83,CM80:CO89,3,0)&gt;0,DC83,IF(VLOOKUP(DD83,CM80:CO89,3,0)&gt;0,DD83,IF(VLOOKUP(DE83,CM80:CO89,3,0)&gt;0,DE83,DF83))))</f>
        <v>b5</v>
      </c>
      <c r="DH83">
        <f>CP83*CP83/(VLOOKUP(DG83,CM80:CQ89,5,0)*5+CP83)*VLOOKUP(CN83,裸人!$AG$4:$AM$10,7,0)</f>
        <v>8856.684491978609</v>
      </c>
      <c r="DI83">
        <f>SUMIFS(DH80:DH89,DG80:DG89,CM83,CO80:CO89,"&gt;0")</f>
        <v>0</v>
      </c>
      <c r="DJ83" t="str">
        <f t="shared" si="251"/>
        <v>*</v>
      </c>
      <c r="DK83">
        <f>IF(CO83=0,0,DH83*MIN(DJ80:DJ89))</f>
        <v>0</v>
      </c>
    </row>
    <row r="84" spans="2:115" x14ac:dyDescent="0.2">
      <c r="B84" t="s">
        <v>356</v>
      </c>
      <c r="C84" t="s">
        <v>340</v>
      </c>
      <c r="D84">
        <f>ROUND(IF(X73="*",D73,D73-MIN(Y69:Y78)*X73),5)</f>
        <v>23380.235629999999</v>
      </c>
      <c r="E84">
        <f t="shared" ref="E84:F84" si="264">E73</f>
        <v>5000</v>
      </c>
      <c r="F84">
        <f t="shared" si="264"/>
        <v>730</v>
      </c>
      <c r="G84" s="24">
        <v>0.9</v>
      </c>
      <c r="H84" s="24">
        <v>0.1</v>
      </c>
      <c r="I84" s="24">
        <v>0.05</v>
      </c>
      <c r="J84" s="24">
        <v>0</v>
      </c>
      <c r="K84" s="24">
        <v>1</v>
      </c>
      <c r="L84" s="24">
        <v>0</v>
      </c>
      <c r="M84" s="24">
        <v>1</v>
      </c>
      <c r="N84" s="24">
        <v>0</v>
      </c>
      <c r="O84" s="24">
        <v>0</v>
      </c>
      <c r="P84" s="24">
        <v>0</v>
      </c>
      <c r="Q84" t="s">
        <v>362</v>
      </c>
      <c r="R84" t="s">
        <v>357</v>
      </c>
      <c r="S84" t="s">
        <v>370</v>
      </c>
      <c r="T84" t="s">
        <v>369</v>
      </c>
      <c r="U84" t="s">
        <v>368</v>
      </c>
      <c r="V84" t="str">
        <f>IF(VLOOKUP(Q84,B80:D89,3,0)&gt;0,Q84,IF(VLOOKUP(R84,B80:D89,3,0)&gt;0,R84,IF(VLOOKUP(S84,B80:D89,3,0)&gt;0,S84,IF(VLOOKUP(T84,B80:D89,3,0)&gt;0,T84,U84))))</f>
        <v>b3</v>
      </c>
      <c r="W84">
        <f>E84*E84/(VLOOKUP(V84,B80:F89,5,0)*5+E84)*VLOOKUP(C84,裸人!$AG$4:$AM$10,7,0)</f>
        <v>11494.252873563219</v>
      </c>
      <c r="X84">
        <f>SUMIFS(W80:W89,V80:V89,B84,D80:D89,"&gt;0")</f>
        <v>0</v>
      </c>
      <c r="Y84" t="str">
        <f t="shared" si="248"/>
        <v>*</v>
      </c>
      <c r="Z84">
        <f>IF(D84=0,0,W84*MIN(Y80:Y89))</f>
        <v>0</v>
      </c>
      <c r="AF84" t="s">
        <v>356</v>
      </c>
      <c r="AG84" t="s">
        <v>340</v>
      </c>
      <c r="AH84">
        <f>ROUND(IF(BB73="*",AH73,AH73-MIN(BC69:BC78)*BB73),5)</f>
        <v>23382.499769999999</v>
      </c>
      <c r="AI84">
        <f t="shared" ref="AI84:AJ84" si="265">AI73</f>
        <v>5000</v>
      </c>
      <c r="AJ84">
        <f t="shared" si="265"/>
        <v>730</v>
      </c>
      <c r="AK84" s="24">
        <v>0.9</v>
      </c>
      <c r="AL84" s="24">
        <v>0.1</v>
      </c>
      <c r="AM84" s="24">
        <v>0.05</v>
      </c>
      <c r="AN84" s="24">
        <v>0</v>
      </c>
      <c r="AO84" s="24">
        <v>1</v>
      </c>
      <c r="AP84" s="24">
        <v>0</v>
      </c>
      <c r="AQ84" s="24">
        <v>1</v>
      </c>
      <c r="AR84" s="24">
        <v>0</v>
      </c>
      <c r="AS84" s="24">
        <v>0</v>
      </c>
      <c r="AT84" s="24">
        <v>0</v>
      </c>
      <c r="AU84" t="s">
        <v>362</v>
      </c>
      <c r="AV84" t="s">
        <v>357</v>
      </c>
      <c r="AW84" t="s">
        <v>370</v>
      </c>
      <c r="AX84" t="s">
        <v>369</v>
      </c>
      <c r="AY84" t="s">
        <v>368</v>
      </c>
      <c r="AZ84" t="str">
        <f>IF(VLOOKUP(AU84,AF80:AH89,3,0)&gt;0,AU84,IF(VLOOKUP(AV84,AF80:AH89,3,0)&gt;0,AV84,IF(VLOOKUP(AW84,AF80:AH89,3,0)&gt;0,AW84,IF(VLOOKUP(AX84,AF80:AH89,3,0)&gt;0,AX84,AY84))))</f>
        <v>b3</v>
      </c>
      <c r="BA84">
        <f>AI84*AI84/(VLOOKUP(AZ84,AF80:AJ89,5,0)*5+AI84)*VLOOKUP(AG84,裸人!$AG$4:$AM$10,7,0)</f>
        <v>11494.252873563219</v>
      </c>
      <c r="BB84">
        <f>SUMIFS(BA80:BA89,AZ80:AZ89,AF84,AH80:AH89,"&gt;0")</f>
        <v>0</v>
      </c>
      <c r="BC84" t="str">
        <f t="shared" si="249"/>
        <v>*</v>
      </c>
      <c r="BD84">
        <f>IF(AH84=0,0,BA84*MIN(BC80:BC89))</f>
        <v>0</v>
      </c>
      <c r="BJ84" t="s">
        <v>356</v>
      </c>
      <c r="BK84" t="s">
        <v>340</v>
      </c>
      <c r="BL84">
        <f>ROUND(IF(CF73="*",BL73,BL73-MIN(CG69:CG78)*CF73),5)</f>
        <v>23412.738700000002</v>
      </c>
      <c r="BM84">
        <f t="shared" ref="BM84:BN84" si="266">BM73</f>
        <v>5001</v>
      </c>
      <c r="BN84">
        <f t="shared" si="266"/>
        <v>730</v>
      </c>
      <c r="BO84" s="24">
        <v>0.9</v>
      </c>
      <c r="BP84" s="24">
        <v>0.1</v>
      </c>
      <c r="BQ84" s="24">
        <v>0.05</v>
      </c>
      <c r="BR84" s="24">
        <v>0</v>
      </c>
      <c r="BS84" s="24">
        <v>1</v>
      </c>
      <c r="BT84" s="24">
        <v>0</v>
      </c>
      <c r="BU84" s="24">
        <v>1</v>
      </c>
      <c r="BV84" s="24">
        <v>0</v>
      </c>
      <c r="BW84" s="24">
        <v>0</v>
      </c>
      <c r="BX84" s="24">
        <v>0</v>
      </c>
      <c r="BY84" t="s">
        <v>362</v>
      </c>
      <c r="BZ84" t="s">
        <v>357</v>
      </c>
      <c r="CA84" t="s">
        <v>370</v>
      </c>
      <c r="CB84" t="s">
        <v>369</v>
      </c>
      <c r="CC84" t="s">
        <v>368</v>
      </c>
      <c r="CD84" t="str">
        <f>IF(VLOOKUP(BY84,BJ80:BL89,3,0)&gt;0,BY84,IF(VLOOKUP(BZ84,BJ80:BL89,3,0)&gt;0,BZ84,IF(VLOOKUP(CA84,BJ80:BL89,3,0)&gt;0,CA84,IF(VLOOKUP(CB84,BJ80:BL89,3,0)&gt;0,CB84,CC84))))</f>
        <v>b3</v>
      </c>
      <c r="CE84">
        <f>BM84*BM84/(VLOOKUP(CD84,BJ80:BN89,5,0)*5+BM84)*VLOOKUP(BK84,裸人!$AG$4:$AM$10,7,0)</f>
        <v>11497.529479370187</v>
      </c>
      <c r="CF84">
        <f>SUMIFS(CE80:CE89,CD80:CD89,BJ84,BL80:BL89,"&gt;0")</f>
        <v>0</v>
      </c>
      <c r="CG84" t="str">
        <f t="shared" si="250"/>
        <v>*</v>
      </c>
      <c r="CH84">
        <f>IF(BL84=0,0,CE84*MIN(CG80:CG89))</f>
        <v>0</v>
      </c>
      <c r="CM84" t="s">
        <v>356</v>
      </c>
      <c r="CN84" t="s">
        <v>340</v>
      </c>
      <c r="CO84">
        <f>ROUND(IF(DI73="*",CO73,CO73-MIN(DJ69:DJ78)*DI73),5)</f>
        <v>23434.923409999999</v>
      </c>
      <c r="CP84">
        <f t="shared" ref="CP84:CQ84" si="267">CP73</f>
        <v>5000</v>
      </c>
      <c r="CQ84">
        <f t="shared" si="267"/>
        <v>731</v>
      </c>
      <c r="CR84" s="24">
        <v>0.9</v>
      </c>
      <c r="CS84" s="24">
        <v>0.1</v>
      </c>
      <c r="CT84" s="24">
        <v>0.05</v>
      </c>
      <c r="CU84" s="24">
        <v>0</v>
      </c>
      <c r="CV84" s="24">
        <v>1</v>
      </c>
      <c r="CW84" s="24">
        <v>0</v>
      </c>
      <c r="CX84" s="24">
        <v>1</v>
      </c>
      <c r="CY84" s="24">
        <v>0</v>
      </c>
      <c r="CZ84" s="24">
        <v>0</v>
      </c>
      <c r="DA84" s="24">
        <v>0</v>
      </c>
      <c r="DB84" t="s">
        <v>362</v>
      </c>
      <c r="DC84" t="s">
        <v>357</v>
      </c>
      <c r="DD84" t="s">
        <v>370</v>
      </c>
      <c r="DE84" t="s">
        <v>369</v>
      </c>
      <c r="DF84" t="s">
        <v>368</v>
      </c>
      <c r="DG84" t="str">
        <f>IF(VLOOKUP(DB84,CM80:CO89,3,0)&gt;0,DB84,IF(VLOOKUP(DC84,CM80:CO89,3,0)&gt;0,DC84,IF(VLOOKUP(DD84,CM80:CO89,3,0)&gt;0,DD84,IF(VLOOKUP(DE84,CM80:CO89,3,0)&gt;0,DE84,DF84))))</f>
        <v>b3</v>
      </c>
      <c r="DH84">
        <f>CP84*CP84/(VLOOKUP(DG84,CM80:CQ89,5,0)*5+CP84)*VLOOKUP(CN84,裸人!$AG$4:$AM$10,7,0)</f>
        <v>11494.252873563219</v>
      </c>
      <c r="DI84">
        <f>SUMIFS(DH80:DH89,DG80:DG89,CM84,CO80:CO89,"&gt;0")</f>
        <v>0</v>
      </c>
      <c r="DJ84" t="str">
        <f t="shared" si="251"/>
        <v>*</v>
      </c>
      <c r="DK84">
        <f>IF(CO84=0,0,DH84*MIN(DJ80:DJ89))</f>
        <v>0</v>
      </c>
    </row>
    <row r="85" spans="2:115" x14ac:dyDescent="0.2">
      <c r="B85" t="s">
        <v>357</v>
      </c>
      <c r="C85" t="s">
        <v>339</v>
      </c>
      <c r="D85">
        <f>ROUND(IF(X74="*",D74,D74-MIN(Y69:Y78)*X74),5)</f>
        <v>0</v>
      </c>
      <c r="E85">
        <f t="shared" ref="E85:F85" si="268">E74</f>
        <v>3650</v>
      </c>
      <c r="F85">
        <f t="shared" si="268"/>
        <v>1020</v>
      </c>
      <c r="G85" s="24">
        <v>0.9</v>
      </c>
      <c r="H85" s="24">
        <v>0.1</v>
      </c>
      <c r="I85" s="24">
        <v>0.05</v>
      </c>
      <c r="J85" s="24">
        <v>0</v>
      </c>
      <c r="K85" s="24">
        <v>1</v>
      </c>
      <c r="L85" s="24">
        <v>0</v>
      </c>
      <c r="M85" s="24">
        <v>1</v>
      </c>
      <c r="N85" s="24">
        <v>0</v>
      </c>
      <c r="O85" s="24">
        <v>0</v>
      </c>
      <c r="P85" s="24">
        <v>0</v>
      </c>
      <c r="Q85" t="s">
        <v>351</v>
      </c>
      <c r="R85" t="s">
        <v>353</v>
      </c>
      <c r="S85" t="s">
        <v>354</v>
      </c>
      <c r="T85" t="s">
        <v>355</v>
      </c>
      <c r="U85" t="s">
        <v>356</v>
      </c>
      <c r="V85" t="str">
        <f>IF(VLOOKUP(Q85,B80:D89,3,0)&gt;0,Q85,IF(VLOOKUP(R85,B80:D89,3,0)&gt;0,R85,IF(VLOOKUP(S85,B80:D89,3,0)&gt;0,S85,IF(VLOOKUP(T85,B80:D89,3,0)&gt;0,T85,U85))))</f>
        <v>a3</v>
      </c>
      <c r="W85">
        <f>E85*E85/(VLOOKUP(V85,B80:F89,5,0)*5+E85)*VLOOKUP(C85,裸人!$AG$4:$AM$10,7,0)</f>
        <v>2900.1360544217691</v>
      </c>
      <c r="X85">
        <f>SUMIFS(W80:W89,V80:V89,B85,D80:D89,"&gt;0")</f>
        <v>0</v>
      </c>
      <c r="Y85" t="str">
        <f t="shared" si="248"/>
        <v>*</v>
      </c>
      <c r="Z85">
        <f>IF(D85=0,0,W85*MIN(Y80:Y89))</f>
        <v>0</v>
      </c>
      <c r="AF85" t="s">
        <v>357</v>
      </c>
      <c r="AG85" t="s">
        <v>339</v>
      </c>
      <c r="AH85">
        <f>ROUND(IF(BB74="*",AH74,AH74-MIN(BC69:BC78)*BB74),5)</f>
        <v>0</v>
      </c>
      <c r="AI85">
        <f t="shared" ref="AI85:AJ85" si="269">AI74</f>
        <v>3650</v>
      </c>
      <c r="AJ85">
        <f t="shared" si="269"/>
        <v>1020</v>
      </c>
      <c r="AK85" s="24">
        <v>0.9</v>
      </c>
      <c r="AL85" s="24">
        <v>0.1</v>
      </c>
      <c r="AM85" s="24">
        <v>0.05</v>
      </c>
      <c r="AN85" s="24">
        <v>0</v>
      </c>
      <c r="AO85" s="24">
        <v>1</v>
      </c>
      <c r="AP85" s="24">
        <v>0</v>
      </c>
      <c r="AQ85" s="24">
        <v>1</v>
      </c>
      <c r="AR85" s="24">
        <v>0</v>
      </c>
      <c r="AS85" s="24">
        <v>0</v>
      </c>
      <c r="AT85" s="24">
        <v>0</v>
      </c>
      <c r="AU85" t="s">
        <v>351</v>
      </c>
      <c r="AV85" t="s">
        <v>353</v>
      </c>
      <c r="AW85" t="s">
        <v>354</v>
      </c>
      <c r="AX85" t="s">
        <v>355</v>
      </c>
      <c r="AY85" t="s">
        <v>356</v>
      </c>
      <c r="AZ85" t="str">
        <f>IF(VLOOKUP(AU85,AF80:AH89,3,0)&gt;0,AU85,IF(VLOOKUP(AV85,AF80:AH89,3,0)&gt;0,AV85,IF(VLOOKUP(AW85,AF80:AH89,3,0)&gt;0,AW85,IF(VLOOKUP(AX85,AF80:AH89,3,0)&gt;0,AX85,AY85))))</f>
        <v>a3</v>
      </c>
      <c r="BA85">
        <f>AI85*AI85/(VLOOKUP(AZ85,AF80:AJ89,5,0)*5+AI85)*VLOOKUP(AG85,裸人!$AG$4:$AM$10,7,0)</f>
        <v>2900.1360544217691</v>
      </c>
      <c r="BB85">
        <f>SUMIFS(BA80:BA89,AZ80:AZ89,AF85,AH80:AH89,"&gt;0")</f>
        <v>0</v>
      </c>
      <c r="BC85" t="str">
        <f t="shared" si="249"/>
        <v>*</v>
      </c>
      <c r="BD85">
        <f>IF(AH85=0,0,BA85*MIN(BC80:BC89))</f>
        <v>0</v>
      </c>
      <c r="BJ85" t="s">
        <v>357</v>
      </c>
      <c r="BK85" t="s">
        <v>339</v>
      </c>
      <c r="BL85">
        <f>ROUND(IF(CF74="*",BL74,BL74-MIN(CG69:CG78)*CF74),5)</f>
        <v>0</v>
      </c>
      <c r="BM85">
        <f t="shared" ref="BM85:BN85" si="270">BM74</f>
        <v>3650</v>
      </c>
      <c r="BN85">
        <f t="shared" si="270"/>
        <v>1020</v>
      </c>
      <c r="BO85" s="24">
        <v>0.9</v>
      </c>
      <c r="BP85" s="24">
        <v>0.1</v>
      </c>
      <c r="BQ85" s="24">
        <v>0.05</v>
      </c>
      <c r="BR85" s="24">
        <v>0</v>
      </c>
      <c r="BS85" s="24">
        <v>1</v>
      </c>
      <c r="BT85" s="24">
        <v>0</v>
      </c>
      <c r="BU85" s="24">
        <v>1</v>
      </c>
      <c r="BV85" s="24">
        <v>0</v>
      </c>
      <c r="BW85" s="24">
        <v>0</v>
      </c>
      <c r="BX85" s="24">
        <v>0</v>
      </c>
      <c r="BY85" t="s">
        <v>351</v>
      </c>
      <c r="BZ85" t="s">
        <v>353</v>
      </c>
      <c r="CA85" t="s">
        <v>354</v>
      </c>
      <c r="CB85" t="s">
        <v>355</v>
      </c>
      <c r="CC85" t="s">
        <v>356</v>
      </c>
      <c r="CD85" t="str">
        <f>IF(VLOOKUP(BY85,BJ80:BL89,3,0)&gt;0,BY85,IF(VLOOKUP(BZ85,BJ80:BL89,3,0)&gt;0,BZ85,IF(VLOOKUP(CA85,BJ80:BL89,3,0)&gt;0,CA85,IF(VLOOKUP(CB85,BJ80:BL89,3,0)&gt;0,CB85,CC85))))</f>
        <v>a3</v>
      </c>
      <c r="CE85">
        <f>BM85*BM85/(VLOOKUP(CD85,BJ80:BN89,5,0)*5+BM85)*VLOOKUP(BK85,裸人!$AG$4:$AM$10,7,0)</f>
        <v>2900.1360544217691</v>
      </c>
      <c r="CF85">
        <f>SUMIFS(CE80:CE89,CD80:CD89,BJ85,BL80:BL89,"&gt;0")</f>
        <v>0</v>
      </c>
      <c r="CG85" t="str">
        <f t="shared" si="250"/>
        <v>*</v>
      </c>
      <c r="CH85">
        <f>IF(BL85=0,0,CE85*MIN(CG80:CG89))</f>
        <v>0</v>
      </c>
      <c r="CM85" t="s">
        <v>357</v>
      </c>
      <c r="CN85" t="s">
        <v>339</v>
      </c>
      <c r="CO85">
        <f>ROUND(IF(DI74="*",CO74,CO74-MIN(DJ69:DJ78)*DI74),5)</f>
        <v>0</v>
      </c>
      <c r="CP85">
        <f t="shared" ref="CP85:CQ85" si="271">CP74</f>
        <v>3650</v>
      </c>
      <c r="CQ85">
        <f t="shared" si="271"/>
        <v>1020</v>
      </c>
      <c r="CR85" s="24">
        <v>0.9</v>
      </c>
      <c r="CS85" s="24">
        <v>0.1</v>
      </c>
      <c r="CT85" s="24">
        <v>0.05</v>
      </c>
      <c r="CU85" s="24">
        <v>0</v>
      </c>
      <c r="CV85" s="24">
        <v>1</v>
      </c>
      <c r="CW85" s="24">
        <v>0</v>
      </c>
      <c r="CX85" s="24">
        <v>1</v>
      </c>
      <c r="CY85" s="24">
        <v>0</v>
      </c>
      <c r="CZ85" s="24">
        <v>0</v>
      </c>
      <c r="DA85" s="24">
        <v>0</v>
      </c>
      <c r="DB85" t="s">
        <v>351</v>
      </c>
      <c r="DC85" t="s">
        <v>353</v>
      </c>
      <c r="DD85" t="s">
        <v>354</v>
      </c>
      <c r="DE85" t="s">
        <v>355</v>
      </c>
      <c r="DF85" t="s">
        <v>356</v>
      </c>
      <c r="DG85" t="str">
        <f>IF(VLOOKUP(DB85,CM80:CO89,3,0)&gt;0,DB85,IF(VLOOKUP(DC85,CM80:CO89,3,0)&gt;0,DC85,IF(VLOOKUP(DD85,CM80:CO89,3,0)&gt;0,DD85,IF(VLOOKUP(DE85,CM80:CO89,3,0)&gt;0,DE85,DF85))))</f>
        <v>a3</v>
      </c>
      <c r="DH85">
        <f>CP85*CP85/(VLOOKUP(DG85,CM80:CQ89,5,0)*5+CP85)*VLOOKUP(CN85,裸人!$AG$4:$AM$10,7,0)</f>
        <v>2898.164513936098</v>
      </c>
      <c r="DI85">
        <f>SUMIFS(DH80:DH89,DG80:DG89,CM85,CO80:CO89,"&gt;0")</f>
        <v>0</v>
      </c>
      <c r="DJ85" t="str">
        <f t="shared" si="251"/>
        <v>*</v>
      </c>
      <c r="DK85">
        <f>IF(CO85=0,0,DH85*MIN(DJ80:DJ89))</f>
        <v>0</v>
      </c>
    </row>
    <row r="86" spans="2:115" x14ac:dyDescent="0.2">
      <c r="B86" t="s">
        <v>358</v>
      </c>
      <c r="C86" t="s">
        <v>339</v>
      </c>
      <c r="D86">
        <f>ROUND(IF(X75="*",D75,D75-MIN(Y69:Y78)*X75),5)</f>
        <v>0</v>
      </c>
      <c r="E86">
        <f t="shared" ref="E86:F86" si="272">E75</f>
        <v>3650</v>
      </c>
      <c r="F86">
        <f t="shared" si="272"/>
        <v>1020</v>
      </c>
      <c r="G86" s="24">
        <v>0.9</v>
      </c>
      <c r="H86" s="24">
        <v>0.1</v>
      </c>
      <c r="I86" s="24">
        <v>0.05</v>
      </c>
      <c r="J86" s="24">
        <v>0</v>
      </c>
      <c r="K86" s="24">
        <v>1</v>
      </c>
      <c r="L86" s="24">
        <v>0</v>
      </c>
      <c r="M86" s="24">
        <v>1</v>
      </c>
      <c r="N86" s="24">
        <v>0</v>
      </c>
      <c r="O86" s="24">
        <v>0</v>
      </c>
      <c r="P86" s="24">
        <v>0</v>
      </c>
      <c r="Q86" t="s">
        <v>353</v>
      </c>
      <c r="R86" t="s">
        <v>351</v>
      </c>
      <c r="S86" t="s">
        <v>355</v>
      </c>
      <c r="T86" t="s">
        <v>356</v>
      </c>
      <c r="U86" t="s">
        <v>354</v>
      </c>
      <c r="V86" t="str">
        <f>IF(VLOOKUP(Q86,B80:D89,3,0)&gt;0,Q86,IF(VLOOKUP(R86,B80:D89,3,0)&gt;0,R86,IF(VLOOKUP(S86,B80:D89,3,0)&gt;0,S86,IF(VLOOKUP(T86,B80:D89,3,0)&gt;0,T86,U86))))</f>
        <v>a4</v>
      </c>
      <c r="W86">
        <f>E86*E86/(VLOOKUP(V86,B80:F89,5,0)*5+E86)*VLOOKUP(C86,裸人!$AG$4:$AM$10,7,0)</f>
        <v>2823.3112582781459</v>
      </c>
      <c r="X86">
        <f>SUMIFS(W80:W89,V80:V89,B86,D80:D89,"&gt;0")</f>
        <v>0</v>
      </c>
      <c r="Y86" t="str">
        <f t="shared" si="248"/>
        <v>*</v>
      </c>
      <c r="Z86">
        <f>IF(D86=0,0,W86*MIN(Y80:Y89))</f>
        <v>0</v>
      </c>
      <c r="AF86" t="s">
        <v>358</v>
      </c>
      <c r="AG86" t="s">
        <v>339</v>
      </c>
      <c r="AH86">
        <f>ROUND(IF(BB75="*",AH75,AH75-MIN(BC69:BC78)*BB75),5)</f>
        <v>0</v>
      </c>
      <c r="AI86">
        <f t="shared" ref="AI86:AJ86" si="273">AI75</f>
        <v>3650</v>
      </c>
      <c r="AJ86">
        <f t="shared" si="273"/>
        <v>1020</v>
      </c>
      <c r="AK86" s="24">
        <v>0.9</v>
      </c>
      <c r="AL86" s="24">
        <v>0.1</v>
      </c>
      <c r="AM86" s="24">
        <v>0.05</v>
      </c>
      <c r="AN86" s="24">
        <v>0</v>
      </c>
      <c r="AO86" s="24">
        <v>1</v>
      </c>
      <c r="AP86" s="24">
        <v>0</v>
      </c>
      <c r="AQ86" s="24">
        <v>1</v>
      </c>
      <c r="AR86" s="24">
        <v>0</v>
      </c>
      <c r="AS86" s="24">
        <v>0</v>
      </c>
      <c r="AT86" s="24">
        <v>0</v>
      </c>
      <c r="AU86" t="s">
        <v>353</v>
      </c>
      <c r="AV86" t="s">
        <v>351</v>
      </c>
      <c r="AW86" t="s">
        <v>355</v>
      </c>
      <c r="AX86" t="s">
        <v>356</v>
      </c>
      <c r="AY86" t="s">
        <v>354</v>
      </c>
      <c r="AZ86" t="str">
        <f>IF(VLOOKUP(AU86,AF80:AH89,3,0)&gt;0,AU86,IF(VLOOKUP(AV86,AF80:AH89,3,0)&gt;0,AV86,IF(VLOOKUP(AW86,AF80:AH89,3,0)&gt;0,AW86,IF(VLOOKUP(AX86,AF80:AH89,3,0)&gt;0,AX86,AY86))))</f>
        <v>a4</v>
      </c>
      <c r="BA86">
        <f>AI86*AI86/(VLOOKUP(AZ86,AF80:AJ89,5,0)*5+AI86)*VLOOKUP(AG86,裸人!$AG$4:$AM$10,7,0)</f>
        <v>2823.3112582781459</v>
      </c>
      <c r="BB86">
        <f>SUMIFS(BA80:BA89,AZ80:AZ89,AF86,AH80:AH89,"&gt;0")</f>
        <v>0</v>
      </c>
      <c r="BC86" t="str">
        <f t="shared" si="249"/>
        <v>*</v>
      </c>
      <c r="BD86">
        <f>IF(AH86=0,0,BA86*MIN(BC80:BC89))</f>
        <v>0</v>
      </c>
      <c r="BJ86" t="s">
        <v>358</v>
      </c>
      <c r="BK86" t="s">
        <v>339</v>
      </c>
      <c r="BL86">
        <f>ROUND(IF(CF75="*",BL75,BL75-MIN(CG69:CG78)*CF75),5)</f>
        <v>0</v>
      </c>
      <c r="BM86">
        <f t="shared" ref="BM86:BN86" si="274">BM75</f>
        <v>3650</v>
      </c>
      <c r="BN86">
        <f t="shared" si="274"/>
        <v>1020</v>
      </c>
      <c r="BO86" s="24">
        <v>0.9</v>
      </c>
      <c r="BP86" s="24">
        <v>0.1</v>
      </c>
      <c r="BQ86" s="24">
        <v>0.05</v>
      </c>
      <c r="BR86" s="24">
        <v>0</v>
      </c>
      <c r="BS86" s="24">
        <v>1</v>
      </c>
      <c r="BT86" s="24">
        <v>0</v>
      </c>
      <c r="BU86" s="24">
        <v>1</v>
      </c>
      <c r="BV86" s="24">
        <v>0</v>
      </c>
      <c r="BW86" s="24">
        <v>0</v>
      </c>
      <c r="BX86" s="24">
        <v>0</v>
      </c>
      <c r="BY86" t="s">
        <v>353</v>
      </c>
      <c r="BZ86" t="s">
        <v>351</v>
      </c>
      <c r="CA86" t="s">
        <v>355</v>
      </c>
      <c r="CB86" t="s">
        <v>356</v>
      </c>
      <c r="CC86" t="s">
        <v>354</v>
      </c>
      <c r="CD86" t="str">
        <f>IF(VLOOKUP(BY86,BJ80:BL89,3,0)&gt;0,BY86,IF(VLOOKUP(BZ86,BJ80:BL89,3,0)&gt;0,BZ86,IF(VLOOKUP(CA86,BJ80:BL89,3,0)&gt;0,CA86,IF(VLOOKUP(CB86,BJ80:BL89,3,0)&gt;0,CB86,CC86))))</f>
        <v>a4</v>
      </c>
      <c r="CE86">
        <f>BM86*BM86/(VLOOKUP(CD86,BJ80:BN89,5,0)*5+BM86)*VLOOKUP(BK86,裸人!$AG$4:$AM$10,7,0)</f>
        <v>2823.3112582781459</v>
      </c>
      <c r="CF86">
        <f>SUMIFS(CE80:CE89,CD80:CD89,BJ86,BL80:BL89,"&gt;0")</f>
        <v>0</v>
      </c>
      <c r="CG86" t="str">
        <f t="shared" si="250"/>
        <v>*</v>
      </c>
      <c r="CH86">
        <f>IF(BL86=0,0,CE86*MIN(CG80:CG89))</f>
        <v>0</v>
      </c>
      <c r="CM86" t="s">
        <v>358</v>
      </c>
      <c r="CN86" t="s">
        <v>339</v>
      </c>
      <c r="CO86">
        <f>ROUND(IF(DI75="*",CO75,CO75-MIN(DJ69:DJ78)*DI75),5)</f>
        <v>0</v>
      </c>
      <c r="CP86">
        <f t="shared" ref="CP86:CQ86" si="275">CP75</f>
        <v>3650</v>
      </c>
      <c r="CQ86">
        <f t="shared" si="275"/>
        <v>1020</v>
      </c>
      <c r="CR86" s="24">
        <v>0.9</v>
      </c>
      <c r="CS86" s="24">
        <v>0.1</v>
      </c>
      <c r="CT86" s="24">
        <v>0.05</v>
      </c>
      <c r="CU86" s="24">
        <v>0</v>
      </c>
      <c r="CV86" s="24">
        <v>1</v>
      </c>
      <c r="CW86" s="24">
        <v>0</v>
      </c>
      <c r="CX86" s="24">
        <v>1</v>
      </c>
      <c r="CY86" s="24">
        <v>0</v>
      </c>
      <c r="CZ86" s="24">
        <v>0</v>
      </c>
      <c r="DA86" s="24">
        <v>0</v>
      </c>
      <c r="DB86" t="s">
        <v>353</v>
      </c>
      <c r="DC86" t="s">
        <v>351</v>
      </c>
      <c r="DD86" t="s">
        <v>355</v>
      </c>
      <c r="DE86" t="s">
        <v>356</v>
      </c>
      <c r="DF86" t="s">
        <v>354</v>
      </c>
      <c r="DG86" t="str">
        <f>IF(VLOOKUP(DB86,CM80:CO89,3,0)&gt;0,DB86,IF(VLOOKUP(DC86,CM80:CO89,3,0)&gt;0,DC86,IF(VLOOKUP(DD86,CM80:CO89,3,0)&gt;0,DD86,IF(VLOOKUP(DE86,CM80:CO89,3,0)&gt;0,DE86,DF86))))</f>
        <v>a4</v>
      </c>
      <c r="DH86">
        <f>CP86*CP86/(VLOOKUP(DG86,CM80:CQ89,5,0)*5+CP86)*VLOOKUP(CN86,裸人!$AG$4:$AM$10,7,0)</f>
        <v>2821.442753143614</v>
      </c>
      <c r="DI86">
        <f>SUMIFS(DH80:DH89,DG80:DG89,CM86,CO80:CO89,"&gt;0")</f>
        <v>0</v>
      </c>
      <c r="DJ86" t="str">
        <f t="shared" si="251"/>
        <v>*</v>
      </c>
      <c r="DK86">
        <f>IF(CO86=0,0,DH86*MIN(DJ80:DJ89))</f>
        <v>0</v>
      </c>
    </row>
    <row r="87" spans="2:115" x14ac:dyDescent="0.2">
      <c r="B87" t="s">
        <v>359</v>
      </c>
      <c r="C87" t="s">
        <v>509</v>
      </c>
      <c r="D87">
        <f>ROUND(IF(X76="*",D76,D76-MIN(Y69:Y78)*X76),5)</f>
        <v>0</v>
      </c>
      <c r="E87">
        <f t="shared" ref="E87:F87" si="276">E76</f>
        <v>4750</v>
      </c>
      <c r="F87">
        <f t="shared" si="276"/>
        <v>740</v>
      </c>
      <c r="G87" s="24">
        <v>0.9</v>
      </c>
      <c r="H87" s="24">
        <v>0.1</v>
      </c>
      <c r="I87" s="24">
        <v>0.05</v>
      </c>
      <c r="J87" s="24">
        <v>0</v>
      </c>
      <c r="K87" s="24">
        <v>1</v>
      </c>
      <c r="L87" s="24">
        <v>0</v>
      </c>
      <c r="M87" s="24">
        <v>1</v>
      </c>
      <c r="N87" s="24">
        <v>0</v>
      </c>
      <c r="O87" s="24">
        <v>0</v>
      </c>
      <c r="P87" s="24">
        <v>0</v>
      </c>
      <c r="Q87" t="s">
        <v>351</v>
      </c>
      <c r="R87" t="s">
        <v>353</v>
      </c>
      <c r="S87" t="s">
        <v>354</v>
      </c>
      <c r="T87" t="s">
        <v>355</v>
      </c>
      <c r="U87" t="s">
        <v>356</v>
      </c>
      <c r="V87" t="str">
        <f>IF(VLOOKUP(Q87,B80:D89,3,0)&gt;0,Q87,IF(VLOOKUP(R87,B80:D89,3,0)&gt;0,R87,IF(VLOOKUP(S87,B80:D89,3,0)&gt;0,S87,IF(VLOOKUP(T87,B80:D89,3,0)&gt;0,T87,U87))))</f>
        <v>a3</v>
      </c>
      <c r="W87">
        <f>E87*E87/(VLOOKUP(V87,B80:F89,5,0)*5+E87)*VLOOKUP(C87,裸人!$AG$4:$AM$10,7,0)</f>
        <v>10680.473372781065</v>
      </c>
      <c r="X87">
        <f>SUMIFS(W80:W89,V80:V89,B87,D80:D89,"&gt;0")</f>
        <v>11494.252873563219</v>
      </c>
      <c r="Y87">
        <f t="shared" si="248"/>
        <v>0</v>
      </c>
      <c r="Z87">
        <f>IF(D87=0,0,W87*MIN(Y80:Y89))</f>
        <v>0</v>
      </c>
      <c r="AF87" t="s">
        <v>359</v>
      </c>
      <c r="AG87" t="s">
        <v>509</v>
      </c>
      <c r="AH87">
        <f>ROUND(IF(BB76="*",AH76,AH76-MIN(BC69:BC78)*BB76),5)</f>
        <v>0</v>
      </c>
      <c r="AI87">
        <f t="shared" ref="AI87:AJ87" si="277">AI76</f>
        <v>4750</v>
      </c>
      <c r="AJ87">
        <f t="shared" si="277"/>
        <v>740</v>
      </c>
      <c r="AK87" s="24">
        <v>0.9</v>
      </c>
      <c r="AL87" s="24">
        <v>0.1</v>
      </c>
      <c r="AM87" s="24">
        <v>0.05</v>
      </c>
      <c r="AN87" s="24">
        <v>0</v>
      </c>
      <c r="AO87" s="24">
        <v>1</v>
      </c>
      <c r="AP87" s="24">
        <v>0</v>
      </c>
      <c r="AQ87" s="24">
        <v>1</v>
      </c>
      <c r="AR87" s="24">
        <v>0</v>
      </c>
      <c r="AS87" s="24">
        <v>0</v>
      </c>
      <c r="AT87" s="24">
        <v>0</v>
      </c>
      <c r="AU87" t="s">
        <v>351</v>
      </c>
      <c r="AV87" t="s">
        <v>353</v>
      </c>
      <c r="AW87" t="s">
        <v>354</v>
      </c>
      <c r="AX87" t="s">
        <v>355</v>
      </c>
      <c r="AY87" t="s">
        <v>356</v>
      </c>
      <c r="AZ87" t="str">
        <f>IF(VLOOKUP(AU87,AF80:AH89,3,0)&gt;0,AU87,IF(VLOOKUP(AV87,AF80:AH89,3,0)&gt;0,AV87,IF(VLOOKUP(AW87,AF80:AH89,3,0)&gt;0,AW87,IF(VLOOKUP(AX87,AF80:AH89,3,0)&gt;0,AX87,AY87))))</f>
        <v>a3</v>
      </c>
      <c r="BA87">
        <f>AI87*AI87/(VLOOKUP(AZ87,AF80:AJ89,5,0)*5+AI87)*VLOOKUP(AG87,裸人!$AG$4:$AM$10,7,0)</f>
        <v>10680.473372781065</v>
      </c>
      <c r="BB87">
        <f>SUMIFS(BA80:BA89,AZ80:AZ89,AF87,AH80:AH89,"&gt;0")</f>
        <v>11494.252873563219</v>
      </c>
      <c r="BC87">
        <f t="shared" si="249"/>
        <v>0</v>
      </c>
      <c r="BD87">
        <f>IF(AH87=0,0,BA87*MIN(BC80:BC89))</f>
        <v>0</v>
      </c>
      <c r="BJ87" t="s">
        <v>359</v>
      </c>
      <c r="BK87" t="s">
        <v>509</v>
      </c>
      <c r="BL87">
        <f>ROUND(IF(CF76="*",BL76,BL76-MIN(CG69:CG78)*CF76),5)</f>
        <v>0</v>
      </c>
      <c r="BM87">
        <f t="shared" ref="BM87:BN87" si="278">BM76</f>
        <v>4750</v>
      </c>
      <c r="BN87">
        <f t="shared" si="278"/>
        <v>740</v>
      </c>
      <c r="BO87" s="24">
        <v>0.9</v>
      </c>
      <c r="BP87" s="24">
        <v>0.1</v>
      </c>
      <c r="BQ87" s="24">
        <v>0.05</v>
      </c>
      <c r="BR87" s="24">
        <v>0</v>
      </c>
      <c r="BS87" s="24">
        <v>1</v>
      </c>
      <c r="BT87" s="24">
        <v>0</v>
      </c>
      <c r="BU87" s="24">
        <v>1</v>
      </c>
      <c r="BV87" s="24">
        <v>0</v>
      </c>
      <c r="BW87" s="24">
        <v>0</v>
      </c>
      <c r="BX87" s="24">
        <v>0</v>
      </c>
      <c r="BY87" t="s">
        <v>351</v>
      </c>
      <c r="BZ87" t="s">
        <v>353</v>
      </c>
      <c r="CA87" t="s">
        <v>354</v>
      </c>
      <c r="CB87" t="s">
        <v>355</v>
      </c>
      <c r="CC87" t="s">
        <v>356</v>
      </c>
      <c r="CD87" t="str">
        <f>IF(VLOOKUP(BY87,BJ80:BL89,3,0)&gt;0,BY87,IF(VLOOKUP(BZ87,BJ80:BL89,3,0)&gt;0,BZ87,IF(VLOOKUP(CA87,BJ80:BL89,3,0)&gt;0,CA87,IF(VLOOKUP(CB87,BJ80:BL89,3,0)&gt;0,CB87,CC87))))</f>
        <v>a3</v>
      </c>
      <c r="CE87">
        <f>BM87*BM87/(VLOOKUP(CD87,BJ80:BN89,5,0)*5+BM87)*VLOOKUP(BK87,裸人!$AG$4:$AM$10,7,0)</f>
        <v>10680.473372781065</v>
      </c>
      <c r="CF87">
        <f>SUMIFS(CE80:CE89,CD80:CD89,BJ87,BL80:BL89,"&gt;0")</f>
        <v>11497.529479370187</v>
      </c>
      <c r="CG87">
        <f t="shared" si="250"/>
        <v>0</v>
      </c>
      <c r="CH87">
        <f>IF(BL87=0,0,CE87*MIN(CG80:CG89))</f>
        <v>0</v>
      </c>
      <c r="CM87" t="s">
        <v>359</v>
      </c>
      <c r="CN87" t="s">
        <v>509</v>
      </c>
      <c r="CO87">
        <f>ROUND(IF(DI76="*",CO76,CO76-MIN(DJ69:DJ78)*DI76),5)</f>
        <v>0</v>
      </c>
      <c r="CP87">
        <f t="shared" ref="CP87:CQ87" si="279">CP76</f>
        <v>4750</v>
      </c>
      <c r="CQ87">
        <f t="shared" si="279"/>
        <v>740</v>
      </c>
      <c r="CR87" s="24">
        <v>0.9</v>
      </c>
      <c r="CS87" s="24">
        <v>0.1</v>
      </c>
      <c r="CT87" s="24">
        <v>0.05</v>
      </c>
      <c r="CU87" s="24">
        <v>0</v>
      </c>
      <c r="CV87" s="24">
        <v>1</v>
      </c>
      <c r="CW87" s="24">
        <v>0</v>
      </c>
      <c r="CX87" s="24">
        <v>1</v>
      </c>
      <c r="CY87" s="24">
        <v>0</v>
      </c>
      <c r="CZ87" s="24">
        <v>0</v>
      </c>
      <c r="DA87" s="24">
        <v>0</v>
      </c>
      <c r="DB87" t="s">
        <v>351</v>
      </c>
      <c r="DC87" t="s">
        <v>353</v>
      </c>
      <c r="DD87" t="s">
        <v>354</v>
      </c>
      <c r="DE87" t="s">
        <v>355</v>
      </c>
      <c r="DF87" t="s">
        <v>356</v>
      </c>
      <c r="DG87" t="str">
        <f>IF(VLOOKUP(DB87,CM80:CO89,3,0)&gt;0,DB87,IF(VLOOKUP(DC87,CM80:CO89,3,0)&gt;0,DC87,IF(VLOOKUP(DD87,CM80:CO89,3,0)&gt;0,DD87,IF(VLOOKUP(DE87,CM80:CO89,3,0)&gt;0,DE87,DF87))))</f>
        <v>a3</v>
      </c>
      <c r="DH87">
        <f>CP87*CP87/(VLOOKUP(DG87,CM80:CQ89,5,0)*5+CP87)*VLOOKUP(CN87,裸人!$AG$4:$AM$10,7,0)</f>
        <v>10674.157303370786</v>
      </c>
      <c r="DI87">
        <f>SUMIFS(DH80:DH89,DG80:DG89,CM87,CO80:CO89,"&gt;0")</f>
        <v>11494.252873563219</v>
      </c>
      <c r="DJ87">
        <f t="shared" si="251"/>
        <v>0</v>
      </c>
      <c r="DK87">
        <f>IF(CO87=0,0,DH87*MIN(DJ80:DJ89))</f>
        <v>0</v>
      </c>
    </row>
    <row r="88" spans="2:115" x14ac:dyDescent="0.2">
      <c r="B88" t="s">
        <v>360</v>
      </c>
      <c r="C88" t="s">
        <v>340</v>
      </c>
      <c r="D88">
        <f>ROUND(IF(X77="*",D77,D77-MIN(Y69:Y78)*X77),5)</f>
        <v>0</v>
      </c>
      <c r="E88">
        <f t="shared" ref="E88:F88" si="280">E77</f>
        <v>5000</v>
      </c>
      <c r="F88">
        <f t="shared" si="280"/>
        <v>730</v>
      </c>
      <c r="G88" s="24">
        <v>0.9</v>
      </c>
      <c r="H88" s="24">
        <v>0.1</v>
      </c>
      <c r="I88" s="24">
        <v>0.05</v>
      </c>
      <c r="J88" s="24">
        <v>0</v>
      </c>
      <c r="K88" s="24">
        <v>1</v>
      </c>
      <c r="L88" s="24">
        <v>0</v>
      </c>
      <c r="M88" s="24">
        <v>1</v>
      </c>
      <c r="N88" s="24">
        <v>0</v>
      </c>
      <c r="O88" s="24">
        <v>0</v>
      </c>
      <c r="P88" s="24">
        <v>0</v>
      </c>
      <c r="Q88" t="s">
        <v>351</v>
      </c>
      <c r="R88" t="s">
        <v>353</v>
      </c>
      <c r="S88" t="s">
        <v>355</v>
      </c>
      <c r="T88" t="s">
        <v>373</v>
      </c>
      <c r="U88" t="s">
        <v>356</v>
      </c>
      <c r="V88" t="str">
        <f>IF(VLOOKUP(Q88,B80:D89,3,0)&gt;0,Q88,IF(VLOOKUP(R88,B80:D89,3,0)&gt;0,R88,IF(VLOOKUP(S88,B80:D89,3,0)&gt;0,S88,IF(VLOOKUP(T88,B80:D89,3,0)&gt;0,T88,U88))))</f>
        <v>a4</v>
      </c>
      <c r="W88">
        <f>E88*E88/(VLOOKUP(V88,B80:F89,5,0)*5+E88)*VLOOKUP(C88,裸人!$AG$4:$AM$10,7,0)</f>
        <v>11235.955056179775</v>
      </c>
      <c r="X88">
        <f>SUMIFS(W80:W89,V80:V89,B88,D80:D89,"&gt;0")</f>
        <v>0</v>
      </c>
      <c r="Y88" t="str">
        <f t="shared" si="248"/>
        <v>*</v>
      </c>
      <c r="Z88">
        <f>IF(D88=0,0,W88*MIN(Y80:Y89))</f>
        <v>0</v>
      </c>
      <c r="AF88" t="s">
        <v>360</v>
      </c>
      <c r="AG88" t="s">
        <v>340</v>
      </c>
      <c r="AH88">
        <f>ROUND(IF(BB77="*",AH77,AH77-MIN(BC69:BC78)*BB77),5)</f>
        <v>0</v>
      </c>
      <c r="AI88">
        <f t="shared" ref="AI88:AJ88" si="281">AI77</f>
        <v>5000</v>
      </c>
      <c r="AJ88">
        <f t="shared" si="281"/>
        <v>730</v>
      </c>
      <c r="AK88" s="24">
        <v>0.9</v>
      </c>
      <c r="AL88" s="24">
        <v>0.1</v>
      </c>
      <c r="AM88" s="24">
        <v>0.05</v>
      </c>
      <c r="AN88" s="24">
        <v>0</v>
      </c>
      <c r="AO88" s="24">
        <v>1</v>
      </c>
      <c r="AP88" s="24">
        <v>0</v>
      </c>
      <c r="AQ88" s="24">
        <v>1</v>
      </c>
      <c r="AR88" s="24">
        <v>0</v>
      </c>
      <c r="AS88" s="24">
        <v>0</v>
      </c>
      <c r="AT88" s="24">
        <v>0</v>
      </c>
      <c r="AU88" t="s">
        <v>351</v>
      </c>
      <c r="AV88" t="s">
        <v>353</v>
      </c>
      <c r="AW88" t="s">
        <v>355</v>
      </c>
      <c r="AX88" t="s">
        <v>373</v>
      </c>
      <c r="AY88" t="s">
        <v>356</v>
      </c>
      <c r="AZ88" t="str">
        <f>IF(VLOOKUP(AU88,AF80:AH89,3,0)&gt;0,AU88,IF(VLOOKUP(AV88,AF80:AH89,3,0)&gt;0,AV88,IF(VLOOKUP(AW88,AF80:AH89,3,0)&gt;0,AW88,IF(VLOOKUP(AX88,AF80:AH89,3,0)&gt;0,AX88,AY88))))</f>
        <v>a4</v>
      </c>
      <c r="BA88">
        <f>AI88*AI88/(VLOOKUP(AZ88,AF80:AJ89,5,0)*5+AI88)*VLOOKUP(AG88,裸人!$AG$4:$AM$10,7,0)</f>
        <v>11235.955056179775</v>
      </c>
      <c r="BB88">
        <f>SUMIFS(BA80:BA89,AZ80:AZ89,AF88,AH80:AH89,"&gt;0")</f>
        <v>0</v>
      </c>
      <c r="BC88" t="str">
        <f t="shared" si="249"/>
        <v>*</v>
      </c>
      <c r="BD88">
        <f>IF(AH88=0,0,BA88*MIN(BC80:BC89))</f>
        <v>0</v>
      </c>
      <c r="BJ88" t="s">
        <v>360</v>
      </c>
      <c r="BK88" t="s">
        <v>340</v>
      </c>
      <c r="BL88">
        <f>ROUND(IF(CF77="*",BL77,BL77-MIN(CG69:CG78)*CF77),5)</f>
        <v>0</v>
      </c>
      <c r="BM88">
        <f t="shared" ref="BM88:BN88" si="282">BM77</f>
        <v>5000</v>
      </c>
      <c r="BN88">
        <f t="shared" si="282"/>
        <v>730</v>
      </c>
      <c r="BO88" s="24">
        <v>0.9</v>
      </c>
      <c r="BP88" s="24">
        <v>0.1</v>
      </c>
      <c r="BQ88" s="24">
        <v>0.05</v>
      </c>
      <c r="BR88" s="24">
        <v>0</v>
      </c>
      <c r="BS88" s="24">
        <v>1</v>
      </c>
      <c r="BT88" s="24">
        <v>0</v>
      </c>
      <c r="BU88" s="24">
        <v>1</v>
      </c>
      <c r="BV88" s="24">
        <v>0</v>
      </c>
      <c r="BW88" s="24">
        <v>0</v>
      </c>
      <c r="BX88" s="24">
        <v>0</v>
      </c>
      <c r="BY88" t="s">
        <v>351</v>
      </c>
      <c r="BZ88" t="s">
        <v>353</v>
      </c>
      <c r="CA88" t="s">
        <v>355</v>
      </c>
      <c r="CB88" t="s">
        <v>373</v>
      </c>
      <c r="CC88" t="s">
        <v>356</v>
      </c>
      <c r="CD88" t="str">
        <f>IF(VLOOKUP(BY88,BJ80:BL89,3,0)&gt;0,BY88,IF(VLOOKUP(BZ88,BJ80:BL89,3,0)&gt;0,BZ88,IF(VLOOKUP(CA88,BJ80:BL89,3,0)&gt;0,CA88,IF(VLOOKUP(CB88,BJ80:BL89,3,0)&gt;0,CB88,CC88))))</f>
        <v>a4</v>
      </c>
      <c r="CE88">
        <f>BM88*BM88/(VLOOKUP(CD88,BJ80:BN89,5,0)*5+BM88)*VLOOKUP(BK88,裸人!$AG$4:$AM$10,7,0)</f>
        <v>11235.955056179775</v>
      </c>
      <c r="CF88">
        <f>SUMIFS(CE80:CE89,CD80:CD89,BJ88,BL80:BL89,"&gt;0")</f>
        <v>0</v>
      </c>
      <c r="CG88" t="str">
        <f t="shared" si="250"/>
        <v>*</v>
      </c>
      <c r="CH88">
        <f>IF(BL88=0,0,CE88*MIN(CG80:CG89))</f>
        <v>0</v>
      </c>
      <c r="CM88" t="s">
        <v>360</v>
      </c>
      <c r="CN88" t="s">
        <v>340</v>
      </c>
      <c r="CO88">
        <f>ROUND(IF(DI77="*",CO77,CO77-MIN(DJ69:DJ78)*DI77),5)</f>
        <v>0</v>
      </c>
      <c r="CP88">
        <f t="shared" ref="CP88:CQ88" si="283">CP77</f>
        <v>5000</v>
      </c>
      <c r="CQ88">
        <f t="shared" si="283"/>
        <v>730</v>
      </c>
      <c r="CR88" s="24">
        <v>0.9</v>
      </c>
      <c r="CS88" s="24">
        <v>0.1</v>
      </c>
      <c r="CT88" s="24">
        <v>0.05</v>
      </c>
      <c r="CU88" s="24">
        <v>0</v>
      </c>
      <c r="CV88" s="24">
        <v>1</v>
      </c>
      <c r="CW88" s="24">
        <v>0</v>
      </c>
      <c r="CX88" s="24">
        <v>1</v>
      </c>
      <c r="CY88" s="24">
        <v>0</v>
      </c>
      <c r="CZ88" s="24">
        <v>0</v>
      </c>
      <c r="DA88" s="24">
        <v>0</v>
      </c>
      <c r="DB88" t="s">
        <v>351</v>
      </c>
      <c r="DC88" t="s">
        <v>353</v>
      </c>
      <c r="DD88" t="s">
        <v>355</v>
      </c>
      <c r="DE88" t="s">
        <v>373</v>
      </c>
      <c r="DF88" t="s">
        <v>356</v>
      </c>
      <c r="DG88" t="str">
        <f>IF(VLOOKUP(DB88,CM80:CO89,3,0)&gt;0,DB88,IF(VLOOKUP(DC88,CM80:CO89,3,0)&gt;0,DC88,IF(VLOOKUP(DD88,CM80:CO89,3,0)&gt;0,DD88,IF(VLOOKUP(DE88,CM80:CO89,3,0)&gt;0,DE88,DF88))))</f>
        <v>a4</v>
      </c>
      <c r="DH88">
        <f>CP88*CP88/(VLOOKUP(DG88,CM80:CQ89,5,0)*5+CP88)*VLOOKUP(CN88,裸人!$AG$4:$AM$10,7,0)</f>
        <v>11229.646266142616</v>
      </c>
      <c r="DI88">
        <f>SUMIFS(DH80:DH89,DG80:DG89,CM88,CO80:CO89,"&gt;0")</f>
        <v>0</v>
      </c>
      <c r="DJ88" t="str">
        <f t="shared" si="251"/>
        <v>*</v>
      </c>
      <c r="DK88">
        <f>IF(CO88=0,0,DH88*MIN(DJ80:DJ89))</f>
        <v>0</v>
      </c>
    </row>
    <row r="89" spans="2:115" x14ac:dyDescent="0.2">
      <c r="B89" t="s">
        <v>361</v>
      </c>
      <c r="C89" t="s">
        <v>91</v>
      </c>
      <c r="D89">
        <f>ROUND(IF(X78="*",D78,D78-MIN(Y69:Y78)*X78),5)</f>
        <v>0</v>
      </c>
      <c r="E89">
        <f t="shared" ref="E89:F89" si="284">E78</f>
        <v>3950</v>
      </c>
      <c r="F89">
        <f t="shared" si="284"/>
        <v>960</v>
      </c>
      <c r="G89" s="24">
        <v>0.9</v>
      </c>
      <c r="H89" s="24">
        <v>0.1</v>
      </c>
      <c r="I89" s="24">
        <v>0.05</v>
      </c>
      <c r="J89" s="24">
        <v>0</v>
      </c>
      <c r="K89" s="24">
        <v>1</v>
      </c>
      <c r="L89" s="24">
        <v>0</v>
      </c>
      <c r="M89" s="24">
        <v>1</v>
      </c>
      <c r="N89" s="24">
        <v>0</v>
      </c>
      <c r="O89" s="24">
        <v>0</v>
      </c>
      <c r="P89" s="24">
        <v>0</v>
      </c>
      <c r="Q89" t="s">
        <v>353</v>
      </c>
      <c r="R89" t="s">
        <v>351</v>
      </c>
      <c r="S89" t="s">
        <v>356</v>
      </c>
      <c r="T89" t="s">
        <v>355</v>
      </c>
      <c r="U89" t="s">
        <v>354</v>
      </c>
      <c r="V89" t="str">
        <f>IF(VLOOKUP(Q89,B80:D89,3,0)&gt;0,Q89,IF(VLOOKUP(R89,B80:D89,3,0)&gt;0,R89,IF(VLOOKUP(S89,B80:D89,3,0)&gt;0,S89,IF(VLOOKUP(T89,B80:D89,3,0)&gt;0,T89,U89))))</f>
        <v>a5</v>
      </c>
      <c r="W89">
        <f>E89*E89/(VLOOKUP(V89,B80:F89,5,0)*5+E89)*VLOOKUP(C89,裸人!$AG$4:$AM$10,7,0)</f>
        <v>5132.4013157894742</v>
      </c>
      <c r="X89">
        <f>SUMIFS(W80:W89,V80:V89,B89,D80:D89,"&gt;0")</f>
        <v>18306.946272083322</v>
      </c>
      <c r="Y89">
        <f t="shared" si="248"/>
        <v>0</v>
      </c>
      <c r="Z89">
        <f>IF(D89=0,0,W89*MIN(Y80:Y89))</f>
        <v>0</v>
      </c>
      <c r="AF89" t="s">
        <v>361</v>
      </c>
      <c r="AG89" t="s">
        <v>91</v>
      </c>
      <c r="AH89">
        <f>ROUND(IF(BB78="*",AH78,AH78-MIN(BC69:BC78)*BB78),5)</f>
        <v>0</v>
      </c>
      <c r="AI89">
        <f t="shared" ref="AI89:AJ89" si="285">AI78</f>
        <v>3950</v>
      </c>
      <c r="AJ89">
        <f t="shared" si="285"/>
        <v>960</v>
      </c>
      <c r="AK89" s="24">
        <v>0.9</v>
      </c>
      <c r="AL89" s="24">
        <v>0.1</v>
      </c>
      <c r="AM89" s="24">
        <v>0.05</v>
      </c>
      <c r="AN89" s="24">
        <v>0</v>
      </c>
      <c r="AO89" s="24">
        <v>1</v>
      </c>
      <c r="AP89" s="24">
        <v>0</v>
      </c>
      <c r="AQ89" s="24">
        <v>1</v>
      </c>
      <c r="AR89" s="24">
        <v>0</v>
      </c>
      <c r="AS89" s="24">
        <v>0</v>
      </c>
      <c r="AT89" s="24">
        <v>0</v>
      </c>
      <c r="AU89" t="s">
        <v>353</v>
      </c>
      <c r="AV89" t="s">
        <v>351</v>
      </c>
      <c r="AW89" t="s">
        <v>356</v>
      </c>
      <c r="AX89" t="s">
        <v>355</v>
      </c>
      <c r="AY89" t="s">
        <v>354</v>
      </c>
      <c r="AZ89" t="str">
        <f>IF(VLOOKUP(AU89,AF80:AH89,3,0)&gt;0,AU89,IF(VLOOKUP(AV89,AF80:AH89,3,0)&gt;0,AV89,IF(VLOOKUP(AW89,AF80:AH89,3,0)&gt;0,AW89,IF(VLOOKUP(AX89,AF80:AH89,3,0)&gt;0,AX89,AY89))))</f>
        <v>a5</v>
      </c>
      <c r="BA89">
        <f>AI89*AI89/(VLOOKUP(AZ89,AF80:AJ89,5,0)*5+AI89)*VLOOKUP(AG89,裸人!$AG$4:$AM$10,7,0)</f>
        <v>5132.4013157894742</v>
      </c>
      <c r="BB89">
        <f>SUMIFS(BA80:BA89,AZ80:AZ89,AF89,AH80:AH89,"&gt;0")</f>
        <v>18306.946272083322</v>
      </c>
      <c r="BC89">
        <f t="shared" si="249"/>
        <v>0</v>
      </c>
      <c r="BD89">
        <f>IF(AH89=0,0,BA89*MIN(BC80:BC89))</f>
        <v>0</v>
      </c>
      <c r="BJ89" t="s">
        <v>361</v>
      </c>
      <c r="BK89" t="s">
        <v>91</v>
      </c>
      <c r="BL89">
        <f>ROUND(IF(CF78="*",BL78,BL78-MIN(CG69:CG78)*CF78),5)</f>
        <v>0</v>
      </c>
      <c r="BM89">
        <f t="shared" ref="BM89:BN89" si="286">BM78</f>
        <v>3950</v>
      </c>
      <c r="BN89">
        <f t="shared" si="286"/>
        <v>960</v>
      </c>
      <c r="BO89" s="24">
        <v>0.9</v>
      </c>
      <c r="BP89" s="24">
        <v>0.1</v>
      </c>
      <c r="BQ89" s="24">
        <v>0.05</v>
      </c>
      <c r="BR89" s="24">
        <v>0</v>
      </c>
      <c r="BS89" s="24">
        <v>1</v>
      </c>
      <c r="BT89" s="24">
        <v>0</v>
      </c>
      <c r="BU89" s="24">
        <v>1</v>
      </c>
      <c r="BV89" s="24">
        <v>0</v>
      </c>
      <c r="BW89" s="24">
        <v>0</v>
      </c>
      <c r="BX89" s="24">
        <v>0</v>
      </c>
      <c r="BY89" t="s">
        <v>353</v>
      </c>
      <c r="BZ89" t="s">
        <v>351</v>
      </c>
      <c r="CA89" t="s">
        <v>356</v>
      </c>
      <c r="CB89" t="s">
        <v>355</v>
      </c>
      <c r="CC89" t="s">
        <v>354</v>
      </c>
      <c r="CD89" t="str">
        <f>IF(VLOOKUP(BY89,BJ80:BL89,3,0)&gt;0,BY89,IF(VLOOKUP(BZ89,BJ80:BL89,3,0)&gt;0,BZ89,IF(VLOOKUP(CA89,BJ80:BL89,3,0)&gt;0,CA89,IF(VLOOKUP(CB89,BJ80:BL89,3,0)&gt;0,CB89,CC89))))</f>
        <v>a5</v>
      </c>
      <c r="CE89">
        <f>BM89*BM89/(VLOOKUP(CD89,BJ80:BN89,5,0)*5+BM89)*VLOOKUP(BK89,裸人!$AG$4:$AM$10,7,0)</f>
        <v>5132.4013157894742</v>
      </c>
      <c r="CF89">
        <f>SUMIFS(CE80:CE89,CD80:CD89,BJ89,BL80:BL89,"&gt;0")</f>
        <v>18312.881801148767</v>
      </c>
      <c r="CG89">
        <f t="shared" si="250"/>
        <v>0</v>
      </c>
      <c r="CH89">
        <f>IF(BL89=0,0,CE89*MIN(CG80:CG89))</f>
        <v>0</v>
      </c>
      <c r="CM89" t="s">
        <v>361</v>
      </c>
      <c r="CN89" t="s">
        <v>91</v>
      </c>
      <c r="CO89">
        <f>ROUND(IF(DI78="*",CO78,CO78-MIN(DJ69:DJ78)*DI78),5)</f>
        <v>0</v>
      </c>
      <c r="CP89">
        <f t="shared" ref="CP89:CQ89" si="287">CP78</f>
        <v>3950</v>
      </c>
      <c r="CQ89">
        <f t="shared" si="287"/>
        <v>960</v>
      </c>
      <c r="CR89" s="24">
        <v>0.9</v>
      </c>
      <c r="CS89" s="24">
        <v>0.1</v>
      </c>
      <c r="CT89" s="24">
        <v>0.05</v>
      </c>
      <c r="CU89" s="24">
        <v>0</v>
      </c>
      <c r="CV89" s="24">
        <v>1</v>
      </c>
      <c r="CW89" s="24">
        <v>0</v>
      </c>
      <c r="CX89" s="24">
        <v>1</v>
      </c>
      <c r="CY89" s="24">
        <v>0</v>
      </c>
      <c r="CZ89" s="24">
        <v>0</v>
      </c>
      <c r="DA89" s="24">
        <v>0</v>
      </c>
      <c r="DB89" t="s">
        <v>353</v>
      </c>
      <c r="DC89" t="s">
        <v>351</v>
      </c>
      <c r="DD89" t="s">
        <v>356</v>
      </c>
      <c r="DE89" t="s">
        <v>355</v>
      </c>
      <c r="DF89" t="s">
        <v>354</v>
      </c>
      <c r="DG89" t="str">
        <f>IF(VLOOKUP(DB89,CM80:CO89,3,0)&gt;0,DB89,IF(VLOOKUP(DC89,CM80:CO89,3,0)&gt;0,DC89,IF(VLOOKUP(DD89,CM80:CO89,3,0)&gt;0,DD89,IF(VLOOKUP(DE89,CM80:CO89,3,0)&gt;0,DE89,DF89))))</f>
        <v>a5</v>
      </c>
      <c r="DH89">
        <f>CP89*CP89/(VLOOKUP(DG89,CM80:CQ89,5,0)*5+CP89)*VLOOKUP(CN89,裸人!$AG$4:$AM$10,7,0)</f>
        <v>5129.0269559500321</v>
      </c>
      <c r="DI89">
        <f>SUMIFS(DH80:DH89,DG80:DG89,CM89,CO80:CO89,"&gt;0")</f>
        <v>18306.946272083322</v>
      </c>
      <c r="DJ89">
        <f t="shared" si="251"/>
        <v>0</v>
      </c>
      <c r="DK89">
        <f>IF(CO89=0,0,DH89*MIN(DJ80:DJ89))</f>
        <v>0</v>
      </c>
    </row>
  </sheetData>
  <phoneticPr fontId="3" type="noConversion"/>
  <conditionalFormatting sqref="B1:B1048576">
    <cfRule type="cellIs" dxfId="31" priority="4" operator="equal">
      <formula>"结束"</formula>
    </cfRule>
  </conditionalFormatting>
  <conditionalFormatting sqref="AF1:AF1048576">
    <cfRule type="cellIs" dxfId="30" priority="3" operator="equal">
      <formula>"结束"</formula>
    </cfRule>
  </conditionalFormatting>
  <conditionalFormatting sqref="BJ1:BJ89">
    <cfRule type="cellIs" dxfId="29" priority="2" operator="equal">
      <formula>"结束"</formula>
    </cfRule>
  </conditionalFormatting>
  <conditionalFormatting sqref="CM1:CM89">
    <cfRule type="cellIs" dxfId="28" priority="1" operator="equal">
      <formula>"结束"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0138E-06D6-4F30-B7B1-C41D7CC3A163}">
  <dimension ref="A1:BH242"/>
  <sheetViews>
    <sheetView zoomScaleNormal="100" workbookViewId="0">
      <pane xSplit="2" ySplit="2" topLeftCell="AC12" activePane="bottomRight" state="frozen"/>
      <selection pane="topRight" activeCell="C1" sqref="C1"/>
      <selection pane="bottomLeft" activeCell="A3" sqref="A3"/>
      <selection pane="bottomRight" activeCell="AB6" sqref="AB6"/>
    </sheetView>
  </sheetViews>
  <sheetFormatPr defaultRowHeight="14.25" x14ac:dyDescent="0.2"/>
  <sheetData>
    <row r="1" spans="1:60" x14ac:dyDescent="0.2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AA1" t="s">
        <v>338</v>
      </c>
    </row>
    <row r="2" spans="1:60" x14ac:dyDescent="0.2">
      <c r="A2" t="s">
        <v>20</v>
      </c>
      <c r="B2" t="s">
        <v>21</v>
      </c>
      <c r="C2" s="10" t="s">
        <v>163</v>
      </c>
      <c r="D2" s="6" t="s">
        <v>165</v>
      </c>
      <c r="E2" s="6" t="s">
        <v>167</v>
      </c>
      <c r="F2" s="13" t="s">
        <v>169</v>
      </c>
      <c r="G2" s="13" t="s">
        <v>171</v>
      </c>
      <c r="H2" s="7" t="s">
        <v>173</v>
      </c>
      <c r="I2" s="7" t="s">
        <v>175</v>
      </c>
      <c r="J2" s="8" t="s">
        <v>177</v>
      </c>
      <c r="K2" s="8" t="s">
        <v>179</v>
      </c>
      <c r="L2" s="8" t="s">
        <v>181</v>
      </c>
      <c r="M2" s="14" t="s">
        <v>183</v>
      </c>
      <c r="N2" s="14" t="s">
        <v>185</v>
      </c>
      <c r="O2" s="14" t="s">
        <v>187</v>
      </c>
      <c r="P2" s="14" t="s">
        <v>189</v>
      </c>
      <c r="Q2" s="14" t="s">
        <v>191</v>
      </c>
      <c r="R2" s="14" t="s">
        <v>193</v>
      </c>
      <c r="S2" s="15" t="s">
        <v>195</v>
      </c>
      <c r="T2" s="15" t="s">
        <v>197</v>
      </c>
      <c r="U2" s="15" t="s">
        <v>199</v>
      </c>
      <c r="V2" s="15" t="s">
        <v>201</v>
      </c>
      <c r="W2" s="15" t="s">
        <v>203</v>
      </c>
      <c r="AA2" t="str">
        <f>裸人AFK!BJ2</f>
        <v>职业</v>
      </c>
      <c r="AB2" t="str">
        <f>裸人AFK!BK2</f>
        <v>+HPCoef</v>
      </c>
      <c r="AC2" t="str">
        <f>裸人AFK!BL2</f>
        <v>+ATKCoef</v>
      </c>
      <c r="AD2" t="str">
        <f>裸人AFK!BM2</f>
        <v>+ARMCoef</v>
      </c>
      <c r="AH2">
        <v>1500</v>
      </c>
      <c r="AI2">
        <v>125</v>
      </c>
      <c r="AJ2">
        <v>25</v>
      </c>
      <c r="AK2">
        <f>SUMPRODUCT($AH$3:$AJ$3,AH2:AJ2)</f>
        <v>900</v>
      </c>
    </row>
    <row r="3" spans="1:60" x14ac:dyDescent="0.2">
      <c r="A3">
        <v>1</v>
      </c>
      <c r="B3">
        <v>1</v>
      </c>
      <c r="C3">
        <f>(VLOOKUP($A3,L!$H:$O,8,0)+VLOOKUP($B3,'R'!$F:$M,8,0))*VLOOKUP(C$1,Q!$E:$H,4,0)+VLOOKUP(C$1,Q!$E:$J,6,0)</f>
        <v>885</v>
      </c>
      <c r="D3">
        <f>(VLOOKUP($A3,L!$H:$O,8,0)+VLOOKUP($B3,'R'!$F:$M,8,0))*VLOOKUP(D$1,Q!$E:$H,4,0)+VLOOKUP(D$1,Q!$E:$J,6,0)</f>
        <v>1017.7499999999999</v>
      </c>
      <c r="E3">
        <f>(VLOOKUP($A3,L!$H:$O,8,0)+VLOOKUP($B3,'R'!$F:$M,8,0))*VLOOKUP(E$1,Q!$E:$H,4,0)+VLOOKUP(E$1,Q!$E:$J,6,0)</f>
        <v>1768.2</v>
      </c>
      <c r="F3">
        <f>(VLOOKUP($A3,L!$H:$O,8,0)+VLOOKUP($B3,'R'!$F:$M,8,0))*VLOOKUP(F$1,Q!$E:$H,4,0)+VLOOKUP(F$1,Q!$E:$J,6,0)</f>
        <v>2725.2</v>
      </c>
      <c r="G3">
        <f>(VLOOKUP($A3,L!$H:$O,8,0)+VLOOKUP($B3,'R'!$F:$M,8,0))*VLOOKUP(G$1,Q!$E:$H,4,0)+VLOOKUP(G$1,Q!$E:$J,6,0)</f>
        <v>4188.75</v>
      </c>
      <c r="H3">
        <f>(VLOOKUP($A3,L!$H:$O,8,0)+VLOOKUP($B3,'R'!$F:$M,8,0))*VLOOKUP(H$1,Q!$E:$H,4,0)+VLOOKUP(H$1,Q!$E:$J,6,0)</f>
        <v>5438.85</v>
      </c>
      <c r="I3">
        <f>(VLOOKUP($A3,L!$H:$O,8,0)+VLOOKUP($B3,'R'!$F:$M,8,0))*VLOOKUP(I$1,Q!$E:$H,4,0)+VLOOKUP(I$1,Q!$E:$J,6,0)</f>
        <v>6244.35</v>
      </c>
      <c r="J3">
        <f>(VLOOKUP($A3,L!$H:$O,8,0)+VLOOKUP($B3,'R'!$F:$M,8,0))*VLOOKUP(J$1,Q!$E:$H,4,0)+VLOOKUP(J$1,Q!$E:$J,6,0)</f>
        <v>6685.9500000000007</v>
      </c>
      <c r="K3">
        <f>(VLOOKUP($A3,L!$H:$O,8,0)+VLOOKUP($B3,'R'!$F:$M,8,0))*VLOOKUP(K$1,Q!$E:$H,4,0)+VLOOKUP(K$1,Q!$E:$J,6,0)</f>
        <v>7154.1</v>
      </c>
      <c r="L3">
        <f>(VLOOKUP($A3,L!$H:$O,8,0)+VLOOKUP($B3,'R'!$F:$M,8,0))*VLOOKUP(L$1,Q!$E:$H,4,0)+VLOOKUP(L$1,Q!$E:$J,6,0)</f>
        <v>8228.1</v>
      </c>
      <c r="M3">
        <f>(VLOOKUP($A3,L!$H:$O,8,0)+VLOOKUP($B3,'R'!$F:$M,8,0))*VLOOKUP(M$1,Q!$E:$H,4,0)+VLOOKUP(M$1,Q!$E:$J,6,0)</f>
        <v>9762.4500000000007</v>
      </c>
      <c r="N3">
        <f>(VLOOKUP($A3,L!$H:$O,8,0)+VLOOKUP($B3,'R'!$F:$M,8,0))*VLOOKUP(N$1,Q!$E:$H,4,0)+VLOOKUP(N$1,Q!$E:$J,6,0)</f>
        <v>10133.25</v>
      </c>
      <c r="O3">
        <f>(VLOOKUP($A3,L!$H:$O,8,0)+VLOOKUP($B3,'R'!$F:$M,8,0))*VLOOKUP(O$1,Q!$E:$H,4,0)+VLOOKUP(O$1,Q!$E:$J,6,0)</f>
        <v>10572.9</v>
      </c>
      <c r="P3">
        <f>(VLOOKUP($A3,L!$H:$O,8,0)+VLOOKUP($B3,'R'!$F:$M,8,0))*VLOOKUP(P$1,Q!$E:$H,4,0)+VLOOKUP(P$1,Q!$E:$J,6,0)</f>
        <v>11072.55</v>
      </c>
      <c r="Q3">
        <f>(VLOOKUP($A3,L!$H:$O,8,0)+VLOOKUP($B3,'R'!$F:$M,8,0))*VLOOKUP(Q$1,Q!$E:$H,4,0)+VLOOKUP(Q$1,Q!$E:$J,6,0)</f>
        <v>11512.2</v>
      </c>
      <c r="R3">
        <f>(VLOOKUP($A3,L!$H:$O,8,0)+VLOOKUP($B3,'R'!$F:$M,8,0))*VLOOKUP(R$1,Q!$E:$H,4,0)+VLOOKUP(R$1,Q!$E:$J,6,0)</f>
        <v>11951.85</v>
      </c>
      <c r="S3">
        <f>(VLOOKUP($A3,L!$H:$O,8,0)+VLOOKUP($B3,'R'!$F:$M,8,0))*VLOOKUP(S$1,Q!$E:$H,4,0)+VLOOKUP(S$1,Q!$E:$J,6,0)</f>
        <v>12460.35</v>
      </c>
      <c r="T3">
        <f>(VLOOKUP($A3,L!$H:$O,8,0)+VLOOKUP($B3,'R'!$F:$M,8,0))*VLOOKUP(T$1,Q!$E:$H,4,0)+VLOOKUP(T$1,Q!$E:$J,6,0)</f>
        <v>13028.85</v>
      </c>
      <c r="U3">
        <f>(VLOOKUP($A3,L!$H:$O,8,0)+VLOOKUP($B3,'R'!$F:$M,8,0))*VLOOKUP(U$1,Q!$E:$H,4,0)+VLOOKUP(U$1,Q!$E:$J,6,0)</f>
        <v>13537.35</v>
      </c>
      <c r="V3">
        <f>(VLOOKUP($A3,L!$H:$O,8,0)+VLOOKUP($B3,'R'!$F:$M,8,0))*VLOOKUP(V$1,Q!$E:$H,4,0)+VLOOKUP(V$1,Q!$E:$J,6,0)</f>
        <v>14045.85</v>
      </c>
      <c r="W3">
        <f>(VLOOKUP($A3,L!$H:$O,8,0)+VLOOKUP($B3,'R'!$F:$M,8,0))*VLOOKUP(W$1,Q!$E:$H,4,0)+VLOOKUP(W$1,Q!$E:$J,6,0)</f>
        <v>14623.2</v>
      </c>
      <c r="Z3" t="s">
        <v>339</v>
      </c>
      <c r="AA3" t="s">
        <v>322</v>
      </c>
      <c r="AB3">
        <f>裸人AFK!BK3</f>
        <v>1.0191000000000001</v>
      </c>
      <c r="AC3">
        <f>裸人AFK!BL3</f>
        <v>0.73236363636363633</v>
      </c>
      <c r="AD3">
        <f>裸人AFK!BM3</f>
        <v>0.79909090909090918</v>
      </c>
      <c r="AH3">
        <v>0.2</v>
      </c>
      <c r="AI3">
        <v>3.6</v>
      </c>
      <c r="AJ3">
        <v>6</v>
      </c>
    </row>
    <row r="4" spans="1:60" x14ac:dyDescent="0.2">
      <c r="A4">
        <v>2</v>
      </c>
      <c r="B4">
        <v>1</v>
      </c>
      <c r="C4">
        <f>(VLOOKUP($A4,L!$H:$O,8,0)+VLOOKUP($B4,'R'!$F:$M,8,0))*VLOOKUP(C$1,Q!$E:$H,4,0)+VLOOKUP(C$1,Q!$E:$J,6,0)</f>
        <v>931</v>
      </c>
      <c r="D4">
        <f>(VLOOKUP($A4,L!$H:$O,8,0)+VLOOKUP($B4,'R'!$F:$M,8,0))*VLOOKUP(D$1,Q!$E:$H,4,0)+VLOOKUP(D$1,Q!$E:$J,6,0)</f>
        <v>1070.6499999999999</v>
      </c>
      <c r="E4">
        <f>(VLOOKUP($A4,L!$H:$O,8,0)+VLOOKUP($B4,'R'!$F:$M,8,0))*VLOOKUP(E$1,Q!$E:$H,4,0)+VLOOKUP(E$1,Q!$E:$J,6,0)</f>
        <v>1828.92</v>
      </c>
      <c r="F4">
        <f>(VLOOKUP($A4,L!$H:$O,8,0)+VLOOKUP($B4,'R'!$F:$M,8,0))*VLOOKUP(F$1,Q!$E:$H,4,0)+VLOOKUP(F$1,Q!$E:$J,6,0)</f>
        <v>2795.12</v>
      </c>
      <c r="G4">
        <f>(VLOOKUP($A4,L!$H:$O,8,0)+VLOOKUP($B4,'R'!$F:$M,8,0))*VLOOKUP(G$1,Q!$E:$H,4,0)+VLOOKUP(G$1,Q!$E:$J,6,0)</f>
        <v>4269.25</v>
      </c>
      <c r="H4">
        <f>(VLOOKUP($A4,L!$H:$O,8,0)+VLOOKUP($B4,'R'!$F:$M,8,0))*VLOOKUP(H$1,Q!$E:$H,4,0)+VLOOKUP(H$1,Q!$E:$J,6,0)</f>
        <v>5531.3099999999995</v>
      </c>
      <c r="I4">
        <f>(VLOOKUP($A4,L!$H:$O,8,0)+VLOOKUP($B4,'R'!$F:$M,8,0))*VLOOKUP(I$1,Q!$E:$H,4,0)+VLOOKUP(I$1,Q!$E:$J,6,0)</f>
        <v>6350.6100000000006</v>
      </c>
      <c r="J4">
        <f>(VLOOKUP($A4,L!$H:$O,8,0)+VLOOKUP($B4,'R'!$F:$M,8,0))*VLOOKUP(J$1,Q!$E:$H,4,0)+VLOOKUP(J$1,Q!$E:$J,6,0)</f>
        <v>6799.57</v>
      </c>
      <c r="K4">
        <f>(VLOOKUP($A4,L!$H:$O,8,0)+VLOOKUP($B4,'R'!$F:$M,8,0))*VLOOKUP(K$1,Q!$E:$H,4,0)+VLOOKUP(K$1,Q!$E:$J,6,0)</f>
        <v>7276.46</v>
      </c>
      <c r="L4">
        <f>(VLOOKUP($A4,L!$H:$O,8,0)+VLOOKUP($B4,'R'!$F:$M,8,0))*VLOOKUP(L$1,Q!$E:$H,4,0)+VLOOKUP(L$1,Q!$E:$J,6,0)</f>
        <v>8368.86</v>
      </c>
      <c r="M4">
        <f>(VLOOKUP($A4,L!$H:$O,8,0)+VLOOKUP($B4,'R'!$F:$M,8,0))*VLOOKUP(M$1,Q!$E:$H,4,0)+VLOOKUP(M$1,Q!$E:$J,6,0)</f>
        <v>9917.4700000000012</v>
      </c>
      <c r="N4">
        <f>(VLOOKUP($A4,L!$H:$O,8,0)+VLOOKUP($B4,'R'!$F:$M,8,0))*VLOOKUP(N$1,Q!$E:$H,4,0)+VLOOKUP(N$1,Q!$E:$J,6,0)</f>
        <v>10291.950000000001</v>
      </c>
      <c r="O4">
        <f>(VLOOKUP($A4,L!$H:$O,8,0)+VLOOKUP($B4,'R'!$F:$M,8,0))*VLOOKUP(O$1,Q!$E:$H,4,0)+VLOOKUP(O$1,Q!$E:$J,6,0)</f>
        <v>10735.74</v>
      </c>
      <c r="P4">
        <f>(VLOOKUP($A4,L!$H:$O,8,0)+VLOOKUP($B4,'R'!$F:$M,8,0))*VLOOKUP(P$1,Q!$E:$H,4,0)+VLOOKUP(P$1,Q!$E:$J,6,0)</f>
        <v>11239.529999999999</v>
      </c>
      <c r="Q4">
        <f>(VLOOKUP($A4,L!$H:$O,8,0)+VLOOKUP($B4,'R'!$F:$M,8,0))*VLOOKUP(Q$1,Q!$E:$H,4,0)+VLOOKUP(Q$1,Q!$E:$J,6,0)</f>
        <v>11683.32</v>
      </c>
      <c r="R4">
        <f>(VLOOKUP($A4,L!$H:$O,8,0)+VLOOKUP($B4,'R'!$F:$M,8,0))*VLOOKUP(R$1,Q!$E:$H,4,0)+VLOOKUP(R$1,Q!$E:$J,6,0)</f>
        <v>12127.11</v>
      </c>
      <c r="S4">
        <f>(VLOOKUP($A4,L!$H:$O,8,0)+VLOOKUP($B4,'R'!$F:$M,8,0))*VLOOKUP(S$1,Q!$E:$H,4,0)+VLOOKUP(S$1,Q!$E:$J,6,0)</f>
        <v>12640.21</v>
      </c>
      <c r="T4">
        <f>(VLOOKUP($A4,L!$H:$O,8,0)+VLOOKUP($B4,'R'!$F:$M,8,0))*VLOOKUP(T$1,Q!$E:$H,4,0)+VLOOKUP(T$1,Q!$E:$J,6,0)</f>
        <v>13213.31</v>
      </c>
      <c r="U4">
        <f>(VLOOKUP($A4,L!$H:$O,8,0)+VLOOKUP($B4,'R'!$F:$M,8,0))*VLOOKUP(U$1,Q!$E:$H,4,0)+VLOOKUP(U$1,Q!$E:$J,6,0)</f>
        <v>13726.41</v>
      </c>
      <c r="V4">
        <f>(VLOOKUP($A4,L!$H:$O,8,0)+VLOOKUP($B4,'R'!$F:$M,8,0))*VLOOKUP(V$1,Q!$E:$H,4,0)+VLOOKUP(V$1,Q!$E:$J,6,0)</f>
        <v>14239.51</v>
      </c>
      <c r="W4">
        <f>(VLOOKUP($A4,L!$H:$O,8,0)+VLOOKUP($B4,'R'!$F:$M,8,0))*VLOOKUP(W$1,Q!$E:$H,4,0)+VLOOKUP(W$1,Q!$E:$J,6,0)</f>
        <v>14821.92</v>
      </c>
      <c r="Z4" t="s">
        <v>509</v>
      </c>
      <c r="AA4" t="s">
        <v>341</v>
      </c>
      <c r="AB4">
        <f>裸人AFK!BK4</f>
        <v>0.80184444444444436</v>
      </c>
      <c r="AC4">
        <f>裸人AFK!BL4</f>
        <v>0.88888888888888906</v>
      </c>
      <c r="AD4">
        <f>裸人AFK!BM4</f>
        <v>0.71577777777777785</v>
      </c>
      <c r="AH4" t="s">
        <v>75</v>
      </c>
      <c r="AI4" t="s">
        <v>76</v>
      </c>
      <c r="AJ4" t="s">
        <v>77</v>
      </c>
      <c r="AK4" t="s">
        <v>331</v>
      </c>
      <c r="AL4" t="s">
        <v>866</v>
      </c>
      <c r="AM4" t="s">
        <v>867</v>
      </c>
      <c r="BD4">
        <v>0.2</v>
      </c>
      <c r="BE4">
        <v>3.6</v>
      </c>
      <c r="BF4">
        <v>6</v>
      </c>
    </row>
    <row r="5" spans="1:60" x14ac:dyDescent="0.2">
      <c r="A5">
        <v>3</v>
      </c>
      <c r="B5">
        <v>1</v>
      </c>
      <c r="C5">
        <f>(VLOOKUP($A5,L!$H:$O,8,0)+VLOOKUP($B5,'R'!$F:$M,8,0))*VLOOKUP(C$1,Q!$E:$H,4,0)+VLOOKUP(C$1,Q!$E:$J,6,0)</f>
        <v>978</v>
      </c>
      <c r="D5">
        <f>(VLOOKUP($A5,L!$H:$O,8,0)+VLOOKUP($B5,'R'!$F:$M,8,0))*VLOOKUP(D$1,Q!$E:$H,4,0)+VLOOKUP(D$1,Q!$E:$J,6,0)</f>
        <v>1124.6999999999998</v>
      </c>
      <c r="E5">
        <f>(VLOOKUP($A5,L!$H:$O,8,0)+VLOOKUP($B5,'R'!$F:$M,8,0))*VLOOKUP(E$1,Q!$E:$H,4,0)+VLOOKUP(E$1,Q!$E:$J,6,0)</f>
        <v>1890.96</v>
      </c>
      <c r="F5">
        <f>(VLOOKUP($A5,L!$H:$O,8,0)+VLOOKUP($B5,'R'!$F:$M,8,0))*VLOOKUP(F$1,Q!$E:$H,4,0)+VLOOKUP(F$1,Q!$E:$J,6,0)</f>
        <v>2866.56</v>
      </c>
      <c r="G5">
        <f>(VLOOKUP($A5,L!$H:$O,8,0)+VLOOKUP($B5,'R'!$F:$M,8,0))*VLOOKUP(G$1,Q!$E:$H,4,0)+VLOOKUP(G$1,Q!$E:$J,6,0)</f>
        <v>4351.5</v>
      </c>
      <c r="H5">
        <f>(VLOOKUP($A5,L!$H:$O,8,0)+VLOOKUP($B5,'R'!$F:$M,8,0))*VLOOKUP(H$1,Q!$E:$H,4,0)+VLOOKUP(H$1,Q!$E:$J,6,0)</f>
        <v>5625.78</v>
      </c>
      <c r="I5">
        <f>(VLOOKUP($A5,L!$H:$O,8,0)+VLOOKUP($B5,'R'!$F:$M,8,0))*VLOOKUP(I$1,Q!$E:$H,4,0)+VLOOKUP(I$1,Q!$E:$J,6,0)</f>
        <v>6459.18</v>
      </c>
      <c r="J5">
        <f>(VLOOKUP($A5,L!$H:$O,8,0)+VLOOKUP($B5,'R'!$F:$M,8,0))*VLOOKUP(J$1,Q!$E:$H,4,0)+VLOOKUP(J$1,Q!$E:$J,6,0)</f>
        <v>6915.66</v>
      </c>
      <c r="K5">
        <f>(VLOOKUP($A5,L!$H:$O,8,0)+VLOOKUP($B5,'R'!$F:$M,8,0))*VLOOKUP(K$1,Q!$E:$H,4,0)+VLOOKUP(K$1,Q!$E:$J,6,0)</f>
        <v>7401.48</v>
      </c>
      <c r="L5">
        <f>(VLOOKUP($A5,L!$H:$O,8,0)+VLOOKUP($B5,'R'!$F:$M,8,0))*VLOOKUP(L$1,Q!$E:$H,4,0)+VLOOKUP(L$1,Q!$E:$J,6,0)</f>
        <v>8512.68</v>
      </c>
      <c r="M5">
        <f>(VLOOKUP($A5,L!$H:$O,8,0)+VLOOKUP($B5,'R'!$F:$M,8,0))*VLOOKUP(M$1,Q!$E:$H,4,0)+VLOOKUP(M$1,Q!$E:$J,6,0)</f>
        <v>10075.86</v>
      </c>
      <c r="N5">
        <f>(VLOOKUP($A5,L!$H:$O,8,0)+VLOOKUP($B5,'R'!$F:$M,8,0))*VLOOKUP(N$1,Q!$E:$H,4,0)+VLOOKUP(N$1,Q!$E:$J,6,0)</f>
        <v>10454.1</v>
      </c>
      <c r="O5">
        <f>(VLOOKUP($A5,L!$H:$O,8,0)+VLOOKUP($B5,'R'!$F:$M,8,0))*VLOOKUP(O$1,Q!$E:$H,4,0)+VLOOKUP(O$1,Q!$E:$J,6,0)</f>
        <v>10902.119999999999</v>
      </c>
      <c r="P5">
        <f>(VLOOKUP($A5,L!$H:$O,8,0)+VLOOKUP($B5,'R'!$F:$M,8,0))*VLOOKUP(P$1,Q!$E:$H,4,0)+VLOOKUP(P$1,Q!$E:$J,6,0)</f>
        <v>11410.14</v>
      </c>
      <c r="Q5">
        <f>(VLOOKUP($A5,L!$H:$O,8,0)+VLOOKUP($B5,'R'!$F:$M,8,0))*VLOOKUP(Q$1,Q!$E:$H,4,0)+VLOOKUP(Q$1,Q!$E:$J,6,0)</f>
        <v>11858.16</v>
      </c>
      <c r="R5">
        <f>(VLOOKUP($A5,L!$H:$O,8,0)+VLOOKUP($B5,'R'!$F:$M,8,0))*VLOOKUP(R$1,Q!$E:$H,4,0)+VLOOKUP(R$1,Q!$E:$J,6,0)</f>
        <v>12306.18</v>
      </c>
      <c r="S5">
        <f>(VLOOKUP($A5,L!$H:$O,8,0)+VLOOKUP($B5,'R'!$F:$M,8,0))*VLOOKUP(S$1,Q!$E:$H,4,0)+VLOOKUP(S$1,Q!$E:$J,6,0)</f>
        <v>12823.98</v>
      </c>
      <c r="T5">
        <f>(VLOOKUP($A5,L!$H:$O,8,0)+VLOOKUP($B5,'R'!$F:$M,8,0))*VLOOKUP(T$1,Q!$E:$H,4,0)+VLOOKUP(T$1,Q!$E:$J,6,0)</f>
        <v>13401.779999999999</v>
      </c>
      <c r="U5">
        <f>(VLOOKUP($A5,L!$H:$O,8,0)+VLOOKUP($B5,'R'!$F:$M,8,0))*VLOOKUP(U$1,Q!$E:$H,4,0)+VLOOKUP(U$1,Q!$E:$J,6,0)</f>
        <v>13919.58</v>
      </c>
      <c r="V5">
        <f>(VLOOKUP($A5,L!$H:$O,8,0)+VLOOKUP($B5,'R'!$F:$M,8,0))*VLOOKUP(V$1,Q!$E:$H,4,0)+VLOOKUP(V$1,Q!$E:$J,6,0)</f>
        <v>14437.380000000001</v>
      </c>
      <c r="W5">
        <f>(VLOOKUP($A5,L!$H:$O,8,0)+VLOOKUP($B5,'R'!$F:$M,8,0))*VLOOKUP(W$1,Q!$E:$H,4,0)+VLOOKUP(W$1,Q!$E:$J,6,0)</f>
        <v>15024.96</v>
      </c>
      <c r="Z5" t="s">
        <v>344</v>
      </c>
      <c r="AA5" t="s">
        <v>324</v>
      </c>
      <c r="AB5">
        <f>裸人AFK!BK5</f>
        <v>0.93198000000000003</v>
      </c>
      <c r="AC5">
        <f>裸人AFK!BL5</f>
        <v>0.78559999999999985</v>
      </c>
      <c r="AD5">
        <f>裸人AFK!BM5</f>
        <v>0.74600000000000011</v>
      </c>
      <c r="AF5" t="s">
        <v>129</v>
      </c>
      <c r="AG5" t="s">
        <v>339</v>
      </c>
      <c r="AH5">
        <f>VLOOKUP($AF5,U!$B$8:$E$11,MATCH(裸人!AH$4,裸人!$AH$4:$AJ$4,0)+1,0)+VLOOKUP($AG5,U!$B$17:$E$22,MATCH(裸人!AH$4,裸人!$AH$4:$AJ$4,0)+1,0)</f>
        <v>1.02</v>
      </c>
      <c r="AI5">
        <f>VLOOKUP($AF5,U!$B$8:$E$11,MATCH(裸人!AI$4,裸人!$AH$4:$AJ$4,0)+1,0)+VLOOKUP($AG5,U!$B$17:$E$22,MATCH(裸人!AI$4,裸人!$AH$4:$AJ$4,0)+1,0)</f>
        <v>0.73</v>
      </c>
      <c r="AJ5">
        <f>VLOOKUP($AF5,U!$B$8:$E$11,MATCH(裸人!AJ$4,裸人!$AH$4:$AJ$4,0)+1,0)+VLOOKUP($AG5,U!$B$17:$E$22,MATCH(裸人!AJ$4,裸人!$AH$4:$AJ$4,0)+1,0)</f>
        <v>1.02</v>
      </c>
      <c r="AK5">
        <f>SUMPRODUCT($AH$2:$AJ$2,$AH$3:$AJ$3,AH5:AJ5)</f>
        <v>787.5</v>
      </c>
      <c r="AL5">
        <v>2.5</v>
      </c>
      <c r="AM5">
        <v>1.6</v>
      </c>
      <c r="BD5" t="s">
        <v>75</v>
      </c>
      <c r="BE5" t="s">
        <v>76</v>
      </c>
      <c r="BF5" t="s">
        <v>77</v>
      </c>
      <c r="BG5" t="s">
        <v>863</v>
      </c>
      <c r="BH5" t="s">
        <v>864</v>
      </c>
    </row>
    <row r="6" spans="1:60" x14ac:dyDescent="0.2">
      <c r="A6">
        <v>4</v>
      </c>
      <c r="B6">
        <v>1</v>
      </c>
      <c r="C6">
        <f>(VLOOKUP($A6,L!$H:$O,8,0)+VLOOKUP($B6,'R'!$F:$M,8,0))*VLOOKUP(C$1,Q!$E:$H,4,0)+VLOOKUP(C$1,Q!$E:$J,6,0)</f>
        <v>1025</v>
      </c>
      <c r="D6">
        <f>(VLOOKUP($A6,L!$H:$O,8,0)+VLOOKUP($B6,'R'!$F:$M,8,0))*VLOOKUP(D$1,Q!$E:$H,4,0)+VLOOKUP(D$1,Q!$E:$J,6,0)</f>
        <v>1178.75</v>
      </c>
      <c r="E6">
        <f>(VLOOKUP($A6,L!$H:$O,8,0)+VLOOKUP($B6,'R'!$F:$M,8,0))*VLOOKUP(E$1,Q!$E:$H,4,0)+VLOOKUP(E$1,Q!$E:$J,6,0)</f>
        <v>1953</v>
      </c>
      <c r="F6">
        <f>(VLOOKUP($A6,L!$H:$O,8,0)+VLOOKUP($B6,'R'!$F:$M,8,0))*VLOOKUP(F$1,Q!$E:$H,4,0)+VLOOKUP(F$1,Q!$E:$J,6,0)</f>
        <v>2938</v>
      </c>
      <c r="G6">
        <f>(VLOOKUP($A6,L!$H:$O,8,0)+VLOOKUP($B6,'R'!$F:$M,8,0))*VLOOKUP(G$1,Q!$E:$H,4,0)+VLOOKUP(G$1,Q!$E:$J,6,0)</f>
        <v>4433.75</v>
      </c>
      <c r="H6">
        <f>(VLOOKUP($A6,L!$H:$O,8,0)+VLOOKUP($B6,'R'!$F:$M,8,0))*VLOOKUP(H$1,Q!$E:$H,4,0)+VLOOKUP(H$1,Q!$E:$J,6,0)</f>
        <v>5720.25</v>
      </c>
      <c r="I6">
        <f>(VLOOKUP($A6,L!$H:$O,8,0)+VLOOKUP($B6,'R'!$F:$M,8,0))*VLOOKUP(I$1,Q!$E:$H,4,0)+VLOOKUP(I$1,Q!$E:$J,6,0)</f>
        <v>6567.75</v>
      </c>
      <c r="J6">
        <f>(VLOOKUP($A6,L!$H:$O,8,0)+VLOOKUP($B6,'R'!$F:$M,8,0))*VLOOKUP(J$1,Q!$E:$H,4,0)+VLOOKUP(J$1,Q!$E:$J,6,0)</f>
        <v>7031.75</v>
      </c>
      <c r="K6">
        <f>(VLOOKUP($A6,L!$H:$O,8,0)+VLOOKUP($B6,'R'!$F:$M,8,0))*VLOOKUP(K$1,Q!$E:$H,4,0)+VLOOKUP(K$1,Q!$E:$J,6,0)</f>
        <v>7526.5</v>
      </c>
      <c r="L6">
        <f>(VLOOKUP($A6,L!$H:$O,8,0)+VLOOKUP($B6,'R'!$F:$M,8,0))*VLOOKUP(L$1,Q!$E:$H,4,0)+VLOOKUP(L$1,Q!$E:$J,6,0)</f>
        <v>8656.5</v>
      </c>
      <c r="M6">
        <f>(VLOOKUP($A6,L!$H:$O,8,0)+VLOOKUP($B6,'R'!$F:$M,8,0))*VLOOKUP(M$1,Q!$E:$H,4,0)+VLOOKUP(M$1,Q!$E:$J,6,0)</f>
        <v>10234.25</v>
      </c>
      <c r="N6">
        <f>(VLOOKUP($A6,L!$H:$O,8,0)+VLOOKUP($B6,'R'!$F:$M,8,0))*VLOOKUP(N$1,Q!$E:$H,4,0)+VLOOKUP(N$1,Q!$E:$J,6,0)</f>
        <v>10616.25</v>
      </c>
      <c r="O6">
        <f>(VLOOKUP($A6,L!$H:$O,8,0)+VLOOKUP($B6,'R'!$F:$M,8,0))*VLOOKUP(O$1,Q!$E:$H,4,0)+VLOOKUP(O$1,Q!$E:$J,6,0)</f>
        <v>11068.5</v>
      </c>
      <c r="P6">
        <f>(VLOOKUP($A6,L!$H:$O,8,0)+VLOOKUP($B6,'R'!$F:$M,8,0))*VLOOKUP(P$1,Q!$E:$H,4,0)+VLOOKUP(P$1,Q!$E:$J,6,0)</f>
        <v>11580.75</v>
      </c>
      <c r="Q6">
        <f>(VLOOKUP($A6,L!$H:$O,8,0)+VLOOKUP($B6,'R'!$F:$M,8,0))*VLOOKUP(Q$1,Q!$E:$H,4,0)+VLOOKUP(Q$1,Q!$E:$J,6,0)</f>
        <v>12033</v>
      </c>
      <c r="R6">
        <f>(VLOOKUP($A6,L!$H:$O,8,0)+VLOOKUP($B6,'R'!$F:$M,8,0))*VLOOKUP(R$1,Q!$E:$H,4,0)+VLOOKUP(R$1,Q!$E:$J,6,0)</f>
        <v>12485.25</v>
      </c>
      <c r="S6">
        <f>(VLOOKUP($A6,L!$H:$O,8,0)+VLOOKUP($B6,'R'!$F:$M,8,0))*VLOOKUP(S$1,Q!$E:$H,4,0)+VLOOKUP(S$1,Q!$E:$J,6,0)</f>
        <v>13007.75</v>
      </c>
      <c r="T6">
        <f>(VLOOKUP($A6,L!$H:$O,8,0)+VLOOKUP($B6,'R'!$F:$M,8,0))*VLOOKUP(T$1,Q!$E:$H,4,0)+VLOOKUP(T$1,Q!$E:$J,6,0)</f>
        <v>13590.25</v>
      </c>
      <c r="U6">
        <f>(VLOOKUP($A6,L!$H:$O,8,0)+VLOOKUP($B6,'R'!$F:$M,8,0))*VLOOKUP(U$1,Q!$E:$H,4,0)+VLOOKUP(U$1,Q!$E:$J,6,0)</f>
        <v>14112.75</v>
      </c>
      <c r="V6">
        <f>(VLOOKUP($A6,L!$H:$O,8,0)+VLOOKUP($B6,'R'!$F:$M,8,0))*VLOOKUP(V$1,Q!$E:$H,4,0)+VLOOKUP(V$1,Q!$E:$J,6,0)</f>
        <v>14635.25</v>
      </c>
      <c r="W6">
        <f>(VLOOKUP($A6,L!$H:$O,8,0)+VLOOKUP($B6,'R'!$F:$M,8,0))*VLOOKUP(W$1,Q!$E:$H,4,0)+VLOOKUP(W$1,Q!$E:$J,6,0)</f>
        <v>15228</v>
      </c>
      <c r="Z6" t="s">
        <v>91</v>
      </c>
      <c r="AA6" t="s">
        <v>342</v>
      </c>
      <c r="AB6">
        <f>裸人AFK!BK6</f>
        <v>0.89444444444444449</v>
      </c>
      <c r="AC6">
        <f>裸人AFK!BL6</f>
        <v>0.81644444444444442</v>
      </c>
      <c r="AD6">
        <f>裸人AFK!BM6</f>
        <v>0.7400000000000001</v>
      </c>
      <c r="AF6" t="s">
        <v>130</v>
      </c>
      <c r="AG6" t="s">
        <v>509</v>
      </c>
      <c r="AH6">
        <f>VLOOKUP($AF6,U!$B$8:$E$11,MATCH(裸人!AH$4,裸人!$AH$4:$AJ$4,0)+1,0)+VLOOKUP($AG6,U!$B$17:$E$22,MATCH(裸人!AH$4,裸人!$AH$4:$AJ$4,0)+1,0)</f>
        <v>0.83</v>
      </c>
      <c r="AI6">
        <f>VLOOKUP($AF6,U!$B$8:$E$11,MATCH(裸人!AI$4,裸人!$AH$4:$AJ$4,0)+1,0)+VLOOKUP($AG6,U!$B$17:$E$22,MATCH(裸人!AI$4,裸人!$AH$4:$AJ$4,0)+1,0)</f>
        <v>0.95000000000000007</v>
      </c>
      <c r="AJ6">
        <f>VLOOKUP($AF6,U!$B$8:$E$11,MATCH(裸人!AJ$4,裸人!$AH$4:$AJ$4,0)+1,0)+VLOOKUP($AG6,U!$B$17:$E$22,MATCH(裸人!AJ$4,裸人!$AH$4:$AJ$4,0)+1,0)</f>
        <v>0.74</v>
      </c>
      <c r="AK6">
        <f t="shared" ref="AK6:AK11" si="0">SUMPRODUCT($AH$2:$AJ$2,$AH$3:$AJ$3,AH6:AJ6)</f>
        <v>787.5</v>
      </c>
      <c r="AL6">
        <v>1</v>
      </c>
      <c r="AM6">
        <f>$AM$5*$AL$5/AL6</f>
        <v>4</v>
      </c>
      <c r="BD6">
        <v>1125</v>
      </c>
      <c r="BE6">
        <v>250</v>
      </c>
      <c r="BF6">
        <f>(1800-BE6*$BE$4-BD6*$BD$4)/$BF$4</f>
        <v>112.5</v>
      </c>
      <c r="BG6">
        <f>1-BE6/(BE6+5*BF6)</f>
        <v>0.69230769230769229</v>
      </c>
      <c r="BH6">
        <f>BD6/(1-BG6)</f>
        <v>3656.25</v>
      </c>
    </row>
    <row r="7" spans="1:60" x14ac:dyDescent="0.2">
      <c r="A7">
        <v>5</v>
      </c>
      <c r="B7">
        <v>1</v>
      </c>
      <c r="C7">
        <f>(VLOOKUP($A7,L!$H:$O,8,0)+VLOOKUP($B7,'R'!$F:$M,8,0))*VLOOKUP(C$1,Q!$E:$H,4,0)+VLOOKUP(C$1,Q!$E:$J,6,0)</f>
        <v>1074</v>
      </c>
      <c r="D7">
        <f>(VLOOKUP($A7,L!$H:$O,8,0)+VLOOKUP($B7,'R'!$F:$M,8,0))*VLOOKUP(D$1,Q!$E:$H,4,0)+VLOOKUP(D$1,Q!$E:$J,6,0)</f>
        <v>1235.0999999999999</v>
      </c>
      <c r="E7">
        <f>(VLOOKUP($A7,L!$H:$O,8,0)+VLOOKUP($B7,'R'!$F:$M,8,0))*VLOOKUP(E$1,Q!$E:$H,4,0)+VLOOKUP(E$1,Q!$E:$J,6,0)</f>
        <v>2017.68</v>
      </c>
      <c r="F7">
        <f>(VLOOKUP($A7,L!$H:$O,8,0)+VLOOKUP($B7,'R'!$F:$M,8,0))*VLOOKUP(F$1,Q!$E:$H,4,0)+VLOOKUP(F$1,Q!$E:$J,6,0)</f>
        <v>3012.48</v>
      </c>
      <c r="G7">
        <f>(VLOOKUP($A7,L!$H:$O,8,0)+VLOOKUP($B7,'R'!$F:$M,8,0))*VLOOKUP(G$1,Q!$E:$H,4,0)+VLOOKUP(G$1,Q!$E:$J,6,0)</f>
        <v>4519.5</v>
      </c>
      <c r="H7">
        <f>(VLOOKUP($A7,L!$H:$O,8,0)+VLOOKUP($B7,'R'!$F:$M,8,0))*VLOOKUP(H$1,Q!$E:$H,4,0)+VLOOKUP(H$1,Q!$E:$J,6,0)</f>
        <v>5818.74</v>
      </c>
      <c r="I7">
        <f>(VLOOKUP($A7,L!$H:$O,8,0)+VLOOKUP($B7,'R'!$F:$M,8,0))*VLOOKUP(I$1,Q!$E:$H,4,0)+VLOOKUP(I$1,Q!$E:$J,6,0)</f>
        <v>6680.9400000000005</v>
      </c>
      <c r="J7">
        <f>(VLOOKUP($A7,L!$H:$O,8,0)+VLOOKUP($B7,'R'!$F:$M,8,0))*VLOOKUP(J$1,Q!$E:$H,4,0)+VLOOKUP(J$1,Q!$E:$J,6,0)</f>
        <v>7152.7800000000007</v>
      </c>
      <c r="K7">
        <f>(VLOOKUP($A7,L!$H:$O,8,0)+VLOOKUP($B7,'R'!$F:$M,8,0))*VLOOKUP(K$1,Q!$E:$H,4,0)+VLOOKUP(K$1,Q!$E:$J,6,0)</f>
        <v>7656.84</v>
      </c>
      <c r="L7">
        <f>(VLOOKUP($A7,L!$H:$O,8,0)+VLOOKUP($B7,'R'!$F:$M,8,0))*VLOOKUP(L$1,Q!$E:$H,4,0)+VLOOKUP(L$1,Q!$E:$J,6,0)</f>
        <v>8806.44</v>
      </c>
      <c r="M7">
        <f>(VLOOKUP($A7,L!$H:$O,8,0)+VLOOKUP($B7,'R'!$F:$M,8,0))*VLOOKUP(M$1,Q!$E:$H,4,0)+VLOOKUP(M$1,Q!$E:$J,6,0)</f>
        <v>10399.380000000001</v>
      </c>
      <c r="N7">
        <f>(VLOOKUP($A7,L!$H:$O,8,0)+VLOOKUP($B7,'R'!$F:$M,8,0))*VLOOKUP(N$1,Q!$E:$H,4,0)+VLOOKUP(N$1,Q!$E:$J,6,0)</f>
        <v>10785.3</v>
      </c>
      <c r="O7">
        <f>(VLOOKUP($A7,L!$H:$O,8,0)+VLOOKUP($B7,'R'!$F:$M,8,0))*VLOOKUP(O$1,Q!$E:$H,4,0)+VLOOKUP(O$1,Q!$E:$J,6,0)</f>
        <v>11241.96</v>
      </c>
      <c r="P7">
        <f>(VLOOKUP($A7,L!$H:$O,8,0)+VLOOKUP($B7,'R'!$F:$M,8,0))*VLOOKUP(P$1,Q!$E:$H,4,0)+VLOOKUP(P$1,Q!$E:$J,6,0)</f>
        <v>11758.619999999999</v>
      </c>
      <c r="Q7">
        <f>(VLOOKUP($A7,L!$H:$O,8,0)+VLOOKUP($B7,'R'!$F:$M,8,0))*VLOOKUP(Q$1,Q!$E:$H,4,0)+VLOOKUP(Q$1,Q!$E:$J,6,0)</f>
        <v>12215.28</v>
      </c>
      <c r="R7">
        <f>(VLOOKUP($A7,L!$H:$O,8,0)+VLOOKUP($B7,'R'!$F:$M,8,0))*VLOOKUP(R$1,Q!$E:$H,4,0)+VLOOKUP(R$1,Q!$E:$J,6,0)</f>
        <v>12671.94</v>
      </c>
      <c r="S7">
        <f>(VLOOKUP($A7,L!$H:$O,8,0)+VLOOKUP($B7,'R'!$F:$M,8,0))*VLOOKUP(S$1,Q!$E:$H,4,0)+VLOOKUP(S$1,Q!$E:$J,6,0)</f>
        <v>13199.34</v>
      </c>
      <c r="T7">
        <f>(VLOOKUP($A7,L!$H:$O,8,0)+VLOOKUP($B7,'R'!$F:$M,8,0))*VLOOKUP(T$1,Q!$E:$H,4,0)+VLOOKUP(T$1,Q!$E:$J,6,0)</f>
        <v>13786.74</v>
      </c>
      <c r="U7">
        <f>(VLOOKUP($A7,L!$H:$O,8,0)+VLOOKUP($B7,'R'!$F:$M,8,0))*VLOOKUP(U$1,Q!$E:$H,4,0)+VLOOKUP(U$1,Q!$E:$J,6,0)</f>
        <v>14314.14</v>
      </c>
      <c r="V7">
        <f>(VLOOKUP($A7,L!$H:$O,8,0)+VLOOKUP($B7,'R'!$F:$M,8,0))*VLOOKUP(V$1,Q!$E:$H,4,0)+VLOOKUP(V$1,Q!$E:$J,6,0)</f>
        <v>14841.54</v>
      </c>
      <c r="W7">
        <f>(VLOOKUP($A7,L!$H:$O,8,0)+VLOOKUP($B7,'R'!$F:$M,8,0))*VLOOKUP(W$1,Q!$E:$H,4,0)+VLOOKUP(W$1,Q!$E:$J,6,0)</f>
        <v>15439.68</v>
      </c>
      <c r="Z7" t="s">
        <v>340</v>
      </c>
      <c r="AA7" t="s">
        <v>345</v>
      </c>
      <c r="AB7">
        <f>裸人AFK!BK7</f>
        <v>0.8093300000000001</v>
      </c>
      <c r="AC7">
        <f>裸人AFK!BL7</f>
        <v>0.87159999999999993</v>
      </c>
      <c r="AD7">
        <f>裸人AFK!BM7</f>
        <v>0.74399999999999999</v>
      </c>
      <c r="AF7" t="s">
        <v>131</v>
      </c>
      <c r="AG7" t="s">
        <v>340</v>
      </c>
      <c r="AH7">
        <f>VLOOKUP($AF7,U!$B$8:$E$11,MATCH(裸人!AH$4,裸人!$AH$4:$AJ$4,0)+1,0)+VLOOKUP($AG7,U!$B$17:$E$22,MATCH(裸人!AH$4,裸人!$AH$4:$AJ$4,0)+1,0)</f>
        <v>0.76</v>
      </c>
      <c r="AI7">
        <f>VLOOKUP($AF7,U!$B$8:$E$11,MATCH(裸人!AI$4,裸人!$AH$4:$AJ$4,0)+1,0)+VLOOKUP($AG7,U!$B$17:$E$22,MATCH(裸人!AI$4,裸人!$AH$4:$AJ$4,0)+1,0)</f>
        <v>1</v>
      </c>
      <c r="AJ7">
        <f>VLOOKUP($AF7,U!$B$8:$E$11,MATCH(裸人!AJ$4,裸人!$AH$4:$AJ$4,0)+1,0)+VLOOKUP($AG7,U!$B$17:$E$22,MATCH(裸人!AJ$4,裸人!$AH$4:$AJ$4,0)+1,0)</f>
        <v>0.73</v>
      </c>
      <c r="AK7">
        <f t="shared" si="0"/>
        <v>787.5</v>
      </c>
      <c r="AL7">
        <v>1</v>
      </c>
      <c r="AM7">
        <f t="shared" ref="AM7:AM10" si="1">$AM$5*$AL$5/AL7</f>
        <v>4</v>
      </c>
      <c r="BD7">
        <v>1150</v>
      </c>
      <c r="BE7">
        <v>250</v>
      </c>
      <c r="BF7">
        <f t="shared" ref="BF7:BF70" si="2">(1800-BE7*$BE$4-BD7*$BD$4)/$BF$4</f>
        <v>111.66666666666667</v>
      </c>
      <c r="BG7">
        <f t="shared" ref="BG7:BG38" si="3">1-BE7/(BE7+5*BF7)</f>
        <v>0.69072164948453607</v>
      </c>
      <c r="BH7">
        <f t="shared" ref="BH7:BH38" si="4">BD7/(1-BG7)</f>
        <v>3718.333333333333</v>
      </c>
    </row>
    <row r="8" spans="1:60" x14ac:dyDescent="0.2">
      <c r="A8">
        <v>6</v>
      </c>
      <c r="B8">
        <v>1</v>
      </c>
      <c r="C8">
        <f>(VLOOKUP($A8,L!$H:$O,8,0)+VLOOKUP($B8,'R'!$F:$M,8,0))*VLOOKUP(C$1,Q!$E:$H,4,0)+VLOOKUP(C$1,Q!$E:$J,6,0)</f>
        <v>1123</v>
      </c>
      <c r="D8">
        <f>(VLOOKUP($A8,L!$H:$O,8,0)+VLOOKUP($B8,'R'!$F:$M,8,0))*VLOOKUP(D$1,Q!$E:$H,4,0)+VLOOKUP(D$1,Q!$E:$J,6,0)</f>
        <v>1291.4499999999998</v>
      </c>
      <c r="E8">
        <f>(VLOOKUP($A8,L!$H:$O,8,0)+VLOOKUP($B8,'R'!$F:$M,8,0))*VLOOKUP(E$1,Q!$E:$H,4,0)+VLOOKUP(E$1,Q!$E:$J,6,0)</f>
        <v>2082.36</v>
      </c>
      <c r="F8">
        <f>(VLOOKUP($A8,L!$H:$O,8,0)+VLOOKUP($B8,'R'!$F:$M,8,0))*VLOOKUP(F$1,Q!$E:$H,4,0)+VLOOKUP(F$1,Q!$E:$J,6,0)</f>
        <v>3086.96</v>
      </c>
      <c r="G8">
        <f>(VLOOKUP($A8,L!$H:$O,8,0)+VLOOKUP($B8,'R'!$F:$M,8,0))*VLOOKUP(G$1,Q!$E:$H,4,0)+VLOOKUP(G$1,Q!$E:$J,6,0)</f>
        <v>4605.25</v>
      </c>
      <c r="H8">
        <f>(VLOOKUP($A8,L!$H:$O,8,0)+VLOOKUP($B8,'R'!$F:$M,8,0))*VLOOKUP(H$1,Q!$E:$H,4,0)+VLOOKUP(H$1,Q!$E:$J,6,0)</f>
        <v>5917.23</v>
      </c>
      <c r="I8">
        <f>(VLOOKUP($A8,L!$H:$O,8,0)+VLOOKUP($B8,'R'!$F:$M,8,0))*VLOOKUP(I$1,Q!$E:$H,4,0)+VLOOKUP(I$1,Q!$E:$J,6,0)</f>
        <v>6794.13</v>
      </c>
      <c r="J8">
        <f>(VLOOKUP($A8,L!$H:$O,8,0)+VLOOKUP($B8,'R'!$F:$M,8,0))*VLOOKUP(J$1,Q!$E:$H,4,0)+VLOOKUP(J$1,Q!$E:$J,6,0)</f>
        <v>7273.81</v>
      </c>
      <c r="K8">
        <f>(VLOOKUP($A8,L!$H:$O,8,0)+VLOOKUP($B8,'R'!$F:$M,8,0))*VLOOKUP(K$1,Q!$E:$H,4,0)+VLOOKUP(K$1,Q!$E:$J,6,0)</f>
        <v>7787.18</v>
      </c>
      <c r="L8">
        <f>(VLOOKUP($A8,L!$H:$O,8,0)+VLOOKUP($B8,'R'!$F:$M,8,0))*VLOOKUP(L$1,Q!$E:$H,4,0)+VLOOKUP(L$1,Q!$E:$J,6,0)</f>
        <v>8956.380000000001</v>
      </c>
      <c r="M8">
        <f>(VLOOKUP($A8,L!$H:$O,8,0)+VLOOKUP($B8,'R'!$F:$M,8,0))*VLOOKUP(M$1,Q!$E:$H,4,0)+VLOOKUP(M$1,Q!$E:$J,6,0)</f>
        <v>10564.51</v>
      </c>
      <c r="N8">
        <f>(VLOOKUP($A8,L!$H:$O,8,0)+VLOOKUP($B8,'R'!$F:$M,8,0))*VLOOKUP(N$1,Q!$E:$H,4,0)+VLOOKUP(N$1,Q!$E:$J,6,0)</f>
        <v>10954.35</v>
      </c>
      <c r="O8">
        <f>(VLOOKUP($A8,L!$H:$O,8,0)+VLOOKUP($B8,'R'!$F:$M,8,0))*VLOOKUP(O$1,Q!$E:$H,4,0)+VLOOKUP(O$1,Q!$E:$J,6,0)</f>
        <v>11415.42</v>
      </c>
      <c r="P8">
        <f>(VLOOKUP($A8,L!$H:$O,8,0)+VLOOKUP($B8,'R'!$F:$M,8,0))*VLOOKUP(P$1,Q!$E:$H,4,0)+VLOOKUP(P$1,Q!$E:$J,6,0)</f>
        <v>11936.49</v>
      </c>
      <c r="Q8">
        <f>(VLOOKUP($A8,L!$H:$O,8,0)+VLOOKUP($B8,'R'!$F:$M,8,0))*VLOOKUP(Q$1,Q!$E:$H,4,0)+VLOOKUP(Q$1,Q!$E:$J,6,0)</f>
        <v>12397.560000000001</v>
      </c>
      <c r="R8">
        <f>(VLOOKUP($A8,L!$H:$O,8,0)+VLOOKUP($B8,'R'!$F:$M,8,0))*VLOOKUP(R$1,Q!$E:$H,4,0)+VLOOKUP(R$1,Q!$E:$J,6,0)</f>
        <v>12858.630000000001</v>
      </c>
      <c r="S8">
        <f>(VLOOKUP($A8,L!$H:$O,8,0)+VLOOKUP($B8,'R'!$F:$M,8,0))*VLOOKUP(S$1,Q!$E:$H,4,0)+VLOOKUP(S$1,Q!$E:$J,6,0)</f>
        <v>13390.93</v>
      </c>
      <c r="T8">
        <f>(VLOOKUP($A8,L!$H:$O,8,0)+VLOOKUP($B8,'R'!$F:$M,8,0))*VLOOKUP(T$1,Q!$E:$H,4,0)+VLOOKUP(T$1,Q!$E:$J,6,0)</f>
        <v>13983.23</v>
      </c>
      <c r="U8">
        <f>(VLOOKUP($A8,L!$H:$O,8,0)+VLOOKUP($B8,'R'!$F:$M,8,0))*VLOOKUP(U$1,Q!$E:$H,4,0)+VLOOKUP(U$1,Q!$E:$J,6,0)</f>
        <v>14515.53</v>
      </c>
      <c r="V8">
        <f>(VLOOKUP($A8,L!$H:$O,8,0)+VLOOKUP($B8,'R'!$F:$M,8,0))*VLOOKUP(V$1,Q!$E:$H,4,0)+VLOOKUP(V$1,Q!$E:$J,6,0)</f>
        <v>15047.83</v>
      </c>
      <c r="W8">
        <f>(VLOOKUP($A8,L!$H:$O,8,0)+VLOOKUP($B8,'R'!$F:$M,8,0))*VLOOKUP(W$1,Q!$E:$H,4,0)+VLOOKUP(W$1,Q!$E:$J,6,0)</f>
        <v>15651.36</v>
      </c>
      <c r="Z8" t="s">
        <v>347</v>
      </c>
      <c r="AA8" t="s">
        <v>346</v>
      </c>
      <c r="AB8">
        <f>裸人AFK!BK8</f>
        <v>0.89331666666666665</v>
      </c>
      <c r="AC8">
        <f>裸人AFK!BL8</f>
        <v>0.82866666666666655</v>
      </c>
      <c r="AD8">
        <f>裸人AFK!BM8</f>
        <v>0.76666666666666661</v>
      </c>
      <c r="AF8" t="s">
        <v>130</v>
      </c>
      <c r="AG8" t="s">
        <v>347</v>
      </c>
      <c r="AH8">
        <f>VLOOKUP($AF8,U!$B$8:$E$11,MATCH(裸人!AH$4,裸人!$AH$4:$AJ$4,0)+1,0)+VLOOKUP($AG8,U!$B$17:$E$22,MATCH(裸人!AH$4,裸人!$AH$4:$AJ$4,0)+1,0)</f>
        <v>0.87</v>
      </c>
      <c r="AI8">
        <f>VLOOKUP($AF8,U!$B$8:$E$11,MATCH(裸人!AI$4,裸人!$AH$4:$AJ$4,0)+1,0)+VLOOKUP($AG8,U!$B$17:$E$22,MATCH(裸人!AI$4,裸人!$AH$4:$AJ$4,0)+1,0)</f>
        <v>0.91</v>
      </c>
      <c r="AJ8">
        <f>VLOOKUP($AF8,U!$B$8:$E$11,MATCH(裸人!AJ$4,裸人!$AH$4:$AJ$4,0)+1,0)+VLOOKUP($AG8,U!$B$17:$E$22,MATCH(裸人!AJ$4,裸人!$AH$4:$AJ$4,0)+1,0)</f>
        <v>0.78</v>
      </c>
      <c r="AK8">
        <f t="shared" si="0"/>
        <v>787.5</v>
      </c>
      <c r="AL8">
        <v>1</v>
      </c>
      <c r="AM8">
        <f t="shared" si="1"/>
        <v>4</v>
      </c>
      <c r="BD8">
        <v>1175</v>
      </c>
      <c r="BE8">
        <v>250</v>
      </c>
      <c r="BF8">
        <f t="shared" si="2"/>
        <v>110.83333333333333</v>
      </c>
      <c r="BG8">
        <f t="shared" si="3"/>
        <v>0.68911917098445596</v>
      </c>
      <c r="BH8">
        <f t="shared" si="4"/>
        <v>3779.5833333333335</v>
      </c>
    </row>
    <row r="9" spans="1:60" x14ac:dyDescent="0.2">
      <c r="A9">
        <v>7</v>
      </c>
      <c r="B9">
        <v>1</v>
      </c>
      <c r="C9">
        <f>(VLOOKUP($A9,L!$H:$O,8,0)+VLOOKUP($B9,'R'!$F:$M,8,0))*VLOOKUP(C$1,Q!$E:$H,4,0)+VLOOKUP(C$1,Q!$E:$J,6,0)</f>
        <v>1173</v>
      </c>
      <c r="D9">
        <f>(VLOOKUP($A9,L!$H:$O,8,0)+VLOOKUP($B9,'R'!$F:$M,8,0))*VLOOKUP(D$1,Q!$E:$H,4,0)+VLOOKUP(D$1,Q!$E:$J,6,0)</f>
        <v>1348.9499999999998</v>
      </c>
      <c r="E9">
        <f>(VLOOKUP($A9,L!$H:$O,8,0)+VLOOKUP($B9,'R'!$F:$M,8,0))*VLOOKUP(E$1,Q!$E:$H,4,0)+VLOOKUP(E$1,Q!$E:$J,6,0)</f>
        <v>2148.36</v>
      </c>
      <c r="F9">
        <f>(VLOOKUP($A9,L!$H:$O,8,0)+VLOOKUP($B9,'R'!$F:$M,8,0))*VLOOKUP(F$1,Q!$E:$H,4,0)+VLOOKUP(F$1,Q!$E:$J,6,0)</f>
        <v>3162.96</v>
      </c>
      <c r="G9">
        <f>(VLOOKUP($A9,L!$H:$O,8,0)+VLOOKUP($B9,'R'!$F:$M,8,0))*VLOOKUP(G$1,Q!$E:$H,4,0)+VLOOKUP(G$1,Q!$E:$J,6,0)</f>
        <v>4692.75</v>
      </c>
      <c r="H9">
        <f>(VLOOKUP($A9,L!$H:$O,8,0)+VLOOKUP($B9,'R'!$F:$M,8,0))*VLOOKUP(H$1,Q!$E:$H,4,0)+VLOOKUP(H$1,Q!$E:$J,6,0)</f>
        <v>6017.73</v>
      </c>
      <c r="I9">
        <f>(VLOOKUP($A9,L!$H:$O,8,0)+VLOOKUP($B9,'R'!$F:$M,8,0))*VLOOKUP(I$1,Q!$E:$H,4,0)+VLOOKUP(I$1,Q!$E:$J,6,0)</f>
        <v>6909.63</v>
      </c>
      <c r="J9">
        <f>(VLOOKUP($A9,L!$H:$O,8,0)+VLOOKUP($B9,'R'!$F:$M,8,0))*VLOOKUP(J$1,Q!$E:$H,4,0)+VLOOKUP(J$1,Q!$E:$J,6,0)</f>
        <v>7397.31</v>
      </c>
      <c r="K9">
        <f>(VLOOKUP($A9,L!$H:$O,8,0)+VLOOKUP($B9,'R'!$F:$M,8,0))*VLOOKUP(K$1,Q!$E:$H,4,0)+VLOOKUP(K$1,Q!$E:$J,6,0)</f>
        <v>7920.18</v>
      </c>
      <c r="L9">
        <f>(VLOOKUP($A9,L!$H:$O,8,0)+VLOOKUP($B9,'R'!$F:$M,8,0))*VLOOKUP(L$1,Q!$E:$H,4,0)+VLOOKUP(L$1,Q!$E:$J,6,0)</f>
        <v>9109.380000000001</v>
      </c>
      <c r="M9">
        <f>(VLOOKUP($A9,L!$H:$O,8,0)+VLOOKUP($B9,'R'!$F:$M,8,0))*VLOOKUP(M$1,Q!$E:$H,4,0)+VLOOKUP(M$1,Q!$E:$J,6,0)</f>
        <v>10733.01</v>
      </c>
      <c r="N9">
        <f>(VLOOKUP($A9,L!$H:$O,8,0)+VLOOKUP($B9,'R'!$F:$M,8,0))*VLOOKUP(N$1,Q!$E:$H,4,0)+VLOOKUP(N$1,Q!$E:$J,6,0)</f>
        <v>11126.85</v>
      </c>
      <c r="O9">
        <f>(VLOOKUP($A9,L!$H:$O,8,0)+VLOOKUP($B9,'R'!$F:$M,8,0))*VLOOKUP(O$1,Q!$E:$H,4,0)+VLOOKUP(O$1,Q!$E:$J,6,0)</f>
        <v>11592.42</v>
      </c>
      <c r="P9">
        <f>(VLOOKUP($A9,L!$H:$O,8,0)+VLOOKUP($B9,'R'!$F:$M,8,0))*VLOOKUP(P$1,Q!$E:$H,4,0)+VLOOKUP(P$1,Q!$E:$J,6,0)</f>
        <v>12117.99</v>
      </c>
      <c r="Q9">
        <f>(VLOOKUP($A9,L!$H:$O,8,0)+VLOOKUP($B9,'R'!$F:$M,8,0))*VLOOKUP(Q$1,Q!$E:$H,4,0)+VLOOKUP(Q$1,Q!$E:$J,6,0)</f>
        <v>12583.560000000001</v>
      </c>
      <c r="R9">
        <f>(VLOOKUP($A9,L!$H:$O,8,0)+VLOOKUP($B9,'R'!$F:$M,8,0))*VLOOKUP(R$1,Q!$E:$H,4,0)+VLOOKUP(R$1,Q!$E:$J,6,0)</f>
        <v>13049.130000000001</v>
      </c>
      <c r="S9">
        <f>(VLOOKUP($A9,L!$H:$O,8,0)+VLOOKUP($B9,'R'!$F:$M,8,0))*VLOOKUP(S$1,Q!$E:$H,4,0)+VLOOKUP(S$1,Q!$E:$J,6,0)</f>
        <v>13586.43</v>
      </c>
      <c r="T9">
        <f>(VLOOKUP($A9,L!$H:$O,8,0)+VLOOKUP($B9,'R'!$F:$M,8,0))*VLOOKUP(T$1,Q!$E:$H,4,0)+VLOOKUP(T$1,Q!$E:$J,6,0)</f>
        <v>14183.73</v>
      </c>
      <c r="U9">
        <f>(VLOOKUP($A9,L!$H:$O,8,0)+VLOOKUP($B9,'R'!$F:$M,8,0))*VLOOKUP(U$1,Q!$E:$H,4,0)+VLOOKUP(U$1,Q!$E:$J,6,0)</f>
        <v>14721.03</v>
      </c>
      <c r="V9">
        <f>(VLOOKUP($A9,L!$H:$O,8,0)+VLOOKUP($B9,'R'!$F:$M,8,0))*VLOOKUP(V$1,Q!$E:$H,4,0)+VLOOKUP(V$1,Q!$E:$J,6,0)</f>
        <v>15258.33</v>
      </c>
      <c r="W9">
        <f>(VLOOKUP($A9,L!$H:$O,8,0)+VLOOKUP($B9,'R'!$F:$M,8,0))*VLOOKUP(W$1,Q!$E:$H,4,0)+VLOOKUP(W$1,Q!$E:$J,6,0)</f>
        <v>15867.36</v>
      </c>
      <c r="AF9" t="s">
        <v>131</v>
      </c>
      <c r="AG9" t="s">
        <v>344</v>
      </c>
      <c r="AH9">
        <f>VLOOKUP($AF9,U!$B$8:$E$11,MATCH(裸人!AH$4,裸人!$AH$4:$AJ$4,0)+1,0)+VLOOKUP($AG9,U!$B$17:$E$22,MATCH(裸人!AH$4,裸人!$AH$4:$AJ$4,0)+1,0)</f>
        <v>0.91</v>
      </c>
      <c r="AI9">
        <f>VLOOKUP($AF9,U!$B$8:$E$11,MATCH(裸人!AI$4,裸人!$AH$4:$AJ$4,0)+1,0)+VLOOKUP($AG9,U!$B$17:$E$22,MATCH(裸人!AI$4,裸人!$AH$4:$AJ$4,0)+1,0)</f>
        <v>0.9</v>
      </c>
      <c r="AJ9">
        <f>VLOOKUP($AF9,U!$B$8:$E$11,MATCH(裸人!AJ$4,裸人!$AH$4:$AJ$4,0)+1,0)+VLOOKUP($AG9,U!$B$17:$E$22,MATCH(裸人!AJ$4,裸人!$AH$4:$AJ$4,0)+1,0)</f>
        <v>0.73</v>
      </c>
      <c r="AK9">
        <f t="shared" si="0"/>
        <v>787.5</v>
      </c>
      <c r="AL9">
        <v>2</v>
      </c>
      <c r="AM9">
        <f t="shared" si="1"/>
        <v>2</v>
      </c>
      <c r="BD9">
        <v>1200</v>
      </c>
      <c r="BE9">
        <v>250</v>
      </c>
      <c r="BF9">
        <f t="shared" si="2"/>
        <v>110</v>
      </c>
      <c r="BG9">
        <f t="shared" si="3"/>
        <v>0.6875</v>
      </c>
      <c r="BH9">
        <f t="shared" si="4"/>
        <v>3840</v>
      </c>
    </row>
    <row r="10" spans="1:60" x14ac:dyDescent="0.2">
      <c r="A10">
        <v>8</v>
      </c>
      <c r="B10">
        <v>1</v>
      </c>
      <c r="C10">
        <f>(VLOOKUP($A10,L!$H:$O,8,0)+VLOOKUP($B10,'R'!$F:$M,8,0))*VLOOKUP(C$1,Q!$E:$H,4,0)+VLOOKUP(C$1,Q!$E:$J,6,0)</f>
        <v>1225</v>
      </c>
      <c r="D10">
        <f>(VLOOKUP($A10,L!$H:$O,8,0)+VLOOKUP($B10,'R'!$F:$M,8,0))*VLOOKUP(D$1,Q!$E:$H,4,0)+VLOOKUP(D$1,Q!$E:$J,6,0)</f>
        <v>1408.75</v>
      </c>
      <c r="E10">
        <f>(VLOOKUP($A10,L!$H:$O,8,0)+VLOOKUP($B10,'R'!$F:$M,8,0))*VLOOKUP(E$1,Q!$E:$H,4,0)+VLOOKUP(E$1,Q!$E:$J,6,0)</f>
        <v>2217</v>
      </c>
      <c r="F10">
        <f>(VLOOKUP($A10,L!$H:$O,8,0)+VLOOKUP($B10,'R'!$F:$M,8,0))*VLOOKUP(F$1,Q!$E:$H,4,0)+VLOOKUP(F$1,Q!$E:$J,6,0)</f>
        <v>3242</v>
      </c>
      <c r="G10">
        <f>(VLOOKUP($A10,L!$H:$O,8,0)+VLOOKUP($B10,'R'!$F:$M,8,0))*VLOOKUP(G$1,Q!$E:$H,4,0)+VLOOKUP(G$1,Q!$E:$J,6,0)</f>
        <v>4783.75</v>
      </c>
      <c r="H10">
        <f>(VLOOKUP($A10,L!$H:$O,8,0)+VLOOKUP($B10,'R'!$F:$M,8,0))*VLOOKUP(H$1,Q!$E:$H,4,0)+VLOOKUP(H$1,Q!$E:$J,6,0)</f>
        <v>6122.25</v>
      </c>
      <c r="I10">
        <f>(VLOOKUP($A10,L!$H:$O,8,0)+VLOOKUP($B10,'R'!$F:$M,8,0))*VLOOKUP(I$1,Q!$E:$H,4,0)+VLOOKUP(I$1,Q!$E:$J,6,0)</f>
        <v>7029.75</v>
      </c>
      <c r="J10">
        <f>(VLOOKUP($A10,L!$H:$O,8,0)+VLOOKUP($B10,'R'!$F:$M,8,0))*VLOOKUP(J$1,Q!$E:$H,4,0)+VLOOKUP(J$1,Q!$E:$J,6,0)</f>
        <v>7525.75</v>
      </c>
      <c r="K10">
        <f>(VLOOKUP($A10,L!$H:$O,8,0)+VLOOKUP($B10,'R'!$F:$M,8,0))*VLOOKUP(K$1,Q!$E:$H,4,0)+VLOOKUP(K$1,Q!$E:$J,6,0)</f>
        <v>8058.5</v>
      </c>
      <c r="L10">
        <f>(VLOOKUP($A10,L!$H:$O,8,0)+VLOOKUP($B10,'R'!$F:$M,8,0))*VLOOKUP(L$1,Q!$E:$H,4,0)+VLOOKUP(L$1,Q!$E:$J,6,0)</f>
        <v>9268.5</v>
      </c>
      <c r="M10">
        <f>(VLOOKUP($A10,L!$H:$O,8,0)+VLOOKUP($B10,'R'!$F:$M,8,0))*VLOOKUP(M$1,Q!$E:$H,4,0)+VLOOKUP(M$1,Q!$E:$J,6,0)</f>
        <v>10908.25</v>
      </c>
      <c r="N10">
        <f>(VLOOKUP($A10,L!$H:$O,8,0)+VLOOKUP($B10,'R'!$F:$M,8,0))*VLOOKUP(N$1,Q!$E:$H,4,0)+VLOOKUP(N$1,Q!$E:$J,6,0)</f>
        <v>11306.25</v>
      </c>
      <c r="O10">
        <f>(VLOOKUP($A10,L!$H:$O,8,0)+VLOOKUP($B10,'R'!$F:$M,8,0))*VLOOKUP(O$1,Q!$E:$H,4,0)+VLOOKUP(O$1,Q!$E:$J,6,0)</f>
        <v>11776.5</v>
      </c>
      <c r="P10">
        <f>(VLOOKUP($A10,L!$H:$O,8,0)+VLOOKUP($B10,'R'!$F:$M,8,0))*VLOOKUP(P$1,Q!$E:$H,4,0)+VLOOKUP(P$1,Q!$E:$J,6,0)</f>
        <v>12306.75</v>
      </c>
      <c r="Q10">
        <f>(VLOOKUP($A10,L!$H:$O,8,0)+VLOOKUP($B10,'R'!$F:$M,8,0))*VLOOKUP(Q$1,Q!$E:$H,4,0)+VLOOKUP(Q$1,Q!$E:$J,6,0)</f>
        <v>12777</v>
      </c>
      <c r="R10">
        <f>(VLOOKUP($A10,L!$H:$O,8,0)+VLOOKUP($B10,'R'!$F:$M,8,0))*VLOOKUP(R$1,Q!$E:$H,4,0)+VLOOKUP(R$1,Q!$E:$J,6,0)</f>
        <v>13247.25</v>
      </c>
      <c r="S10">
        <f>(VLOOKUP($A10,L!$H:$O,8,0)+VLOOKUP($B10,'R'!$F:$M,8,0))*VLOOKUP(S$1,Q!$E:$H,4,0)+VLOOKUP(S$1,Q!$E:$J,6,0)</f>
        <v>13789.75</v>
      </c>
      <c r="T10">
        <f>(VLOOKUP($A10,L!$H:$O,8,0)+VLOOKUP($B10,'R'!$F:$M,8,0))*VLOOKUP(T$1,Q!$E:$H,4,0)+VLOOKUP(T$1,Q!$E:$J,6,0)</f>
        <v>14392.25</v>
      </c>
      <c r="U10">
        <f>(VLOOKUP($A10,L!$H:$O,8,0)+VLOOKUP($B10,'R'!$F:$M,8,0))*VLOOKUP(U$1,Q!$E:$H,4,0)+VLOOKUP(U$1,Q!$E:$J,6,0)</f>
        <v>14934.75</v>
      </c>
      <c r="V10">
        <f>(VLOOKUP($A10,L!$H:$O,8,0)+VLOOKUP($B10,'R'!$F:$M,8,0))*VLOOKUP(V$1,Q!$E:$H,4,0)+VLOOKUP(V$1,Q!$E:$J,6,0)</f>
        <v>15477.25</v>
      </c>
      <c r="W10">
        <f>(VLOOKUP($A10,L!$H:$O,8,0)+VLOOKUP($B10,'R'!$F:$M,8,0))*VLOOKUP(W$1,Q!$E:$H,4,0)+VLOOKUP(W$1,Q!$E:$J,6,0)</f>
        <v>16092</v>
      </c>
      <c r="AF10" t="s">
        <v>129</v>
      </c>
      <c r="AG10" t="s">
        <v>91</v>
      </c>
      <c r="AH10">
        <f>VLOOKUP($AF10,U!$B$8:$E$11,MATCH(裸人!AH$4,裸人!$AH$4:$AJ$4,0)+1,0)+VLOOKUP($AG10,U!$B$17:$E$22,MATCH(裸人!AH$4,裸人!$AH$4:$AJ$4,0)+1,0)</f>
        <v>0.96</v>
      </c>
      <c r="AI10">
        <f>VLOOKUP($AF10,U!$B$8:$E$11,MATCH(裸人!AI$4,裸人!$AH$4:$AJ$4,0)+1,0)+VLOOKUP($AG10,U!$B$17:$E$22,MATCH(裸人!AI$4,裸人!$AH$4:$AJ$4,0)+1,0)</f>
        <v>0.79</v>
      </c>
      <c r="AJ10">
        <f>VLOOKUP($AF10,U!$B$8:$E$11,MATCH(裸人!AJ$4,裸人!$AH$4:$AJ$4,0)+1,0)+VLOOKUP($AG10,U!$B$17:$E$22,MATCH(裸人!AJ$4,裸人!$AH$4:$AJ$4,0)+1,0)</f>
        <v>0.96</v>
      </c>
      <c r="AK10">
        <f t="shared" si="0"/>
        <v>787.5</v>
      </c>
      <c r="AL10">
        <v>1.6</v>
      </c>
      <c r="AM10">
        <f t="shared" si="1"/>
        <v>2.5</v>
      </c>
      <c r="BD10">
        <v>1225</v>
      </c>
      <c r="BE10">
        <v>250</v>
      </c>
      <c r="BF10">
        <f t="shared" si="2"/>
        <v>109.16666666666667</v>
      </c>
      <c r="BG10">
        <f t="shared" si="3"/>
        <v>0.68586387434554974</v>
      </c>
      <c r="BH10">
        <f t="shared" si="4"/>
        <v>3899.5833333333335</v>
      </c>
    </row>
    <row r="11" spans="1:60" x14ac:dyDescent="0.2">
      <c r="A11">
        <v>9</v>
      </c>
      <c r="B11">
        <v>1</v>
      </c>
      <c r="C11">
        <f>(VLOOKUP($A11,L!$H:$O,8,0)+VLOOKUP($B11,'R'!$F:$M,8,0))*VLOOKUP(C$1,Q!$E:$H,4,0)+VLOOKUP(C$1,Q!$E:$J,6,0)</f>
        <v>1277</v>
      </c>
      <c r="D11">
        <f>(VLOOKUP($A11,L!$H:$O,8,0)+VLOOKUP($B11,'R'!$F:$M,8,0))*VLOOKUP(D$1,Q!$E:$H,4,0)+VLOOKUP(D$1,Q!$E:$J,6,0)</f>
        <v>1468.55</v>
      </c>
      <c r="E11">
        <f>(VLOOKUP($A11,L!$H:$O,8,0)+VLOOKUP($B11,'R'!$F:$M,8,0))*VLOOKUP(E$1,Q!$E:$H,4,0)+VLOOKUP(E$1,Q!$E:$J,6,0)</f>
        <v>2285.6400000000003</v>
      </c>
      <c r="F11">
        <f>(VLOOKUP($A11,L!$H:$O,8,0)+VLOOKUP($B11,'R'!$F:$M,8,0))*VLOOKUP(F$1,Q!$E:$H,4,0)+VLOOKUP(F$1,Q!$E:$J,6,0)</f>
        <v>3321.04</v>
      </c>
      <c r="G11">
        <f>(VLOOKUP($A11,L!$H:$O,8,0)+VLOOKUP($B11,'R'!$F:$M,8,0))*VLOOKUP(G$1,Q!$E:$H,4,0)+VLOOKUP(G$1,Q!$E:$J,6,0)</f>
        <v>4874.75</v>
      </c>
      <c r="H11">
        <f>(VLOOKUP($A11,L!$H:$O,8,0)+VLOOKUP($B11,'R'!$F:$M,8,0))*VLOOKUP(H$1,Q!$E:$H,4,0)+VLOOKUP(H$1,Q!$E:$J,6,0)</f>
        <v>6226.7699999999995</v>
      </c>
      <c r="I11">
        <f>(VLOOKUP($A11,L!$H:$O,8,0)+VLOOKUP($B11,'R'!$F:$M,8,0))*VLOOKUP(I$1,Q!$E:$H,4,0)+VLOOKUP(I$1,Q!$E:$J,6,0)</f>
        <v>7149.87</v>
      </c>
      <c r="J11">
        <f>(VLOOKUP($A11,L!$H:$O,8,0)+VLOOKUP($B11,'R'!$F:$M,8,0))*VLOOKUP(J$1,Q!$E:$H,4,0)+VLOOKUP(J$1,Q!$E:$J,6,0)</f>
        <v>7654.1900000000005</v>
      </c>
      <c r="K11">
        <f>(VLOOKUP($A11,L!$H:$O,8,0)+VLOOKUP($B11,'R'!$F:$M,8,0))*VLOOKUP(K$1,Q!$E:$H,4,0)+VLOOKUP(K$1,Q!$E:$J,6,0)</f>
        <v>8196.82</v>
      </c>
      <c r="L11">
        <f>(VLOOKUP($A11,L!$H:$O,8,0)+VLOOKUP($B11,'R'!$F:$M,8,0))*VLOOKUP(L$1,Q!$E:$H,4,0)+VLOOKUP(L$1,Q!$E:$J,6,0)</f>
        <v>9427.619999999999</v>
      </c>
      <c r="M11">
        <f>(VLOOKUP($A11,L!$H:$O,8,0)+VLOOKUP($B11,'R'!$F:$M,8,0))*VLOOKUP(M$1,Q!$E:$H,4,0)+VLOOKUP(M$1,Q!$E:$J,6,0)</f>
        <v>11083.49</v>
      </c>
      <c r="N11">
        <f>(VLOOKUP($A11,L!$H:$O,8,0)+VLOOKUP($B11,'R'!$F:$M,8,0))*VLOOKUP(N$1,Q!$E:$H,4,0)+VLOOKUP(N$1,Q!$E:$J,6,0)</f>
        <v>11485.650000000001</v>
      </c>
      <c r="O11">
        <f>(VLOOKUP($A11,L!$H:$O,8,0)+VLOOKUP($B11,'R'!$F:$M,8,0))*VLOOKUP(O$1,Q!$E:$H,4,0)+VLOOKUP(O$1,Q!$E:$J,6,0)</f>
        <v>11960.58</v>
      </c>
      <c r="P11">
        <f>(VLOOKUP($A11,L!$H:$O,8,0)+VLOOKUP($B11,'R'!$F:$M,8,0))*VLOOKUP(P$1,Q!$E:$H,4,0)+VLOOKUP(P$1,Q!$E:$J,6,0)</f>
        <v>12495.51</v>
      </c>
      <c r="Q11">
        <f>(VLOOKUP($A11,L!$H:$O,8,0)+VLOOKUP($B11,'R'!$F:$M,8,0))*VLOOKUP(Q$1,Q!$E:$H,4,0)+VLOOKUP(Q$1,Q!$E:$J,6,0)</f>
        <v>12970.44</v>
      </c>
      <c r="R11">
        <f>(VLOOKUP($A11,L!$H:$O,8,0)+VLOOKUP($B11,'R'!$F:$M,8,0))*VLOOKUP(R$1,Q!$E:$H,4,0)+VLOOKUP(R$1,Q!$E:$J,6,0)</f>
        <v>13445.369999999999</v>
      </c>
      <c r="S11">
        <f>(VLOOKUP($A11,L!$H:$O,8,0)+VLOOKUP($B11,'R'!$F:$M,8,0))*VLOOKUP(S$1,Q!$E:$H,4,0)+VLOOKUP(S$1,Q!$E:$J,6,0)</f>
        <v>13993.07</v>
      </c>
      <c r="T11">
        <f>(VLOOKUP($A11,L!$H:$O,8,0)+VLOOKUP($B11,'R'!$F:$M,8,0))*VLOOKUP(T$1,Q!$E:$H,4,0)+VLOOKUP(T$1,Q!$E:$J,6,0)</f>
        <v>14600.77</v>
      </c>
      <c r="U11">
        <f>(VLOOKUP($A11,L!$H:$O,8,0)+VLOOKUP($B11,'R'!$F:$M,8,0))*VLOOKUP(U$1,Q!$E:$H,4,0)+VLOOKUP(U$1,Q!$E:$J,6,0)</f>
        <v>15148.470000000001</v>
      </c>
      <c r="V11">
        <f>(VLOOKUP($A11,L!$H:$O,8,0)+VLOOKUP($B11,'R'!$F:$M,8,0))*VLOOKUP(V$1,Q!$E:$H,4,0)+VLOOKUP(V$1,Q!$E:$J,6,0)</f>
        <v>15696.17</v>
      </c>
      <c r="W11">
        <f>(VLOOKUP($A11,L!$H:$O,8,0)+VLOOKUP($B11,'R'!$F:$M,8,0))*VLOOKUP(W$1,Q!$E:$H,4,0)+VLOOKUP(W$1,Q!$E:$J,6,0)</f>
        <v>16316.64</v>
      </c>
      <c r="AG11" t="s">
        <v>865</v>
      </c>
      <c r="AH11">
        <f>$AK$10/$AK$2</f>
        <v>0.875</v>
      </c>
      <c r="AI11">
        <f t="shared" ref="AI11:AJ11" si="5">$AK$10/$AK$2</f>
        <v>0.875</v>
      </c>
      <c r="AJ11">
        <f t="shared" si="5"/>
        <v>0.875</v>
      </c>
      <c r="AK11">
        <f t="shared" si="0"/>
        <v>787.5</v>
      </c>
      <c r="AL11">
        <v>1</v>
      </c>
      <c r="AM11">
        <f>AL5*AM5/AL11</f>
        <v>4</v>
      </c>
      <c r="BD11">
        <v>1250</v>
      </c>
      <c r="BE11">
        <v>250</v>
      </c>
      <c r="BF11">
        <f t="shared" si="2"/>
        <v>108.33333333333333</v>
      </c>
      <c r="BG11">
        <f t="shared" si="3"/>
        <v>0.68421052631578938</v>
      </c>
      <c r="BH11">
        <f t="shared" si="4"/>
        <v>3958.3333333333321</v>
      </c>
    </row>
    <row r="12" spans="1:60" x14ac:dyDescent="0.2">
      <c r="A12">
        <v>10</v>
      </c>
      <c r="B12">
        <v>1</v>
      </c>
      <c r="C12">
        <f>(VLOOKUP($A12,L!$H:$O,8,0)+VLOOKUP($B12,'R'!$F:$M,8,0))*VLOOKUP(C$1,Q!$E:$H,4,0)+VLOOKUP(C$1,Q!$E:$J,6,0)</f>
        <v>1330</v>
      </c>
      <c r="D12">
        <f>(VLOOKUP($A12,L!$H:$O,8,0)+VLOOKUP($B12,'R'!$F:$M,8,0))*VLOOKUP(D$1,Q!$E:$H,4,0)+VLOOKUP(D$1,Q!$E:$J,6,0)</f>
        <v>1529.4999999999998</v>
      </c>
      <c r="E12">
        <f>(VLOOKUP($A12,L!$H:$O,8,0)+VLOOKUP($B12,'R'!$F:$M,8,0))*VLOOKUP(E$1,Q!$E:$H,4,0)+VLOOKUP(E$1,Q!$E:$J,6,0)</f>
        <v>2355.6000000000004</v>
      </c>
      <c r="F12">
        <f>(VLOOKUP($A12,L!$H:$O,8,0)+VLOOKUP($B12,'R'!$F:$M,8,0))*VLOOKUP(F$1,Q!$E:$H,4,0)+VLOOKUP(F$1,Q!$E:$J,6,0)</f>
        <v>3401.6000000000004</v>
      </c>
      <c r="G12">
        <f>(VLOOKUP($A12,L!$H:$O,8,0)+VLOOKUP($B12,'R'!$F:$M,8,0))*VLOOKUP(G$1,Q!$E:$H,4,0)+VLOOKUP(G$1,Q!$E:$J,6,0)</f>
        <v>4967.5</v>
      </c>
      <c r="H12">
        <f>(VLOOKUP($A12,L!$H:$O,8,0)+VLOOKUP($B12,'R'!$F:$M,8,0))*VLOOKUP(H$1,Q!$E:$H,4,0)+VLOOKUP(H$1,Q!$E:$J,6,0)</f>
        <v>6333.2999999999993</v>
      </c>
      <c r="I12">
        <f>(VLOOKUP($A12,L!$H:$O,8,0)+VLOOKUP($B12,'R'!$F:$M,8,0))*VLOOKUP(I$1,Q!$E:$H,4,0)+VLOOKUP(I$1,Q!$E:$J,6,0)</f>
        <v>7272.3</v>
      </c>
      <c r="J12">
        <f>(VLOOKUP($A12,L!$H:$O,8,0)+VLOOKUP($B12,'R'!$F:$M,8,0))*VLOOKUP(J$1,Q!$E:$H,4,0)+VLOOKUP(J$1,Q!$E:$J,6,0)</f>
        <v>7785.1</v>
      </c>
      <c r="K12">
        <f>(VLOOKUP($A12,L!$H:$O,8,0)+VLOOKUP($B12,'R'!$F:$M,8,0))*VLOOKUP(K$1,Q!$E:$H,4,0)+VLOOKUP(K$1,Q!$E:$J,6,0)</f>
        <v>8337.7999999999993</v>
      </c>
      <c r="L12">
        <f>(VLOOKUP($A12,L!$H:$O,8,0)+VLOOKUP($B12,'R'!$F:$M,8,0))*VLOOKUP(L$1,Q!$E:$H,4,0)+VLOOKUP(L$1,Q!$E:$J,6,0)</f>
        <v>9589.7999999999993</v>
      </c>
      <c r="M12">
        <f>(VLOOKUP($A12,L!$H:$O,8,0)+VLOOKUP($B12,'R'!$F:$M,8,0))*VLOOKUP(M$1,Q!$E:$H,4,0)+VLOOKUP(M$1,Q!$E:$J,6,0)</f>
        <v>11262.1</v>
      </c>
      <c r="N12">
        <f>(VLOOKUP($A12,L!$H:$O,8,0)+VLOOKUP($B12,'R'!$F:$M,8,0))*VLOOKUP(N$1,Q!$E:$H,4,0)+VLOOKUP(N$1,Q!$E:$J,6,0)</f>
        <v>11668.5</v>
      </c>
      <c r="O12">
        <f>(VLOOKUP($A12,L!$H:$O,8,0)+VLOOKUP($B12,'R'!$F:$M,8,0))*VLOOKUP(O$1,Q!$E:$H,4,0)+VLOOKUP(O$1,Q!$E:$J,6,0)</f>
        <v>12148.2</v>
      </c>
      <c r="P12">
        <f>(VLOOKUP($A12,L!$H:$O,8,0)+VLOOKUP($B12,'R'!$F:$M,8,0))*VLOOKUP(P$1,Q!$E:$H,4,0)+VLOOKUP(P$1,Q!$E:$J,6,0)</f>
        <v>12687.9</v>
      </c>
      <c r="Q12">
        <f>(VLOOKUP($A12,L!$H:$O,8,0)+VLOOKUP($B12,'R'!$F:$M,8,0))*VLOOKUP(Q$1,Q!$E:$H,4,0)+VLOOKUP(Q$1,Q!$E:$J,6,0)</f>
        <v>13167.6</v>
      </c>
      <c r="R12">
        <f>(VLOOKUP($A12,L!$H:$O,8,0)+VLOOKUP($B12,'R'!$F:$M,8,0))*VLOOKUP(R$1,Q!$E:$H,4,0)+VLOOKUP(R$1,Q!$E:$J,6,0)</f>
        <v>13647.3</v>
      </c>
      <c r="S12">
        <f>(VLOOKUP($A12,L!$H:$O,8,0)+VLOOKUP($B12,'R'!$F:$M,8,0))*VLOOKUP(S$1,Q!$E:$H,4,0)+VLOOKUP(S$1,Q!$E:$J,6,0)</f>
        <v>14200.3</v>
      </c>
      <c r="T12">
        <f>(VLOOKUP($A12,L!$H:$O,8,0)+VLOOKUP($B12,'R'!$F:$M,8,0))*VLOOKUP(T$1,Q!$E:$H,4,0)+VLOOKUP(T$1,Q!$E:$J,6,0)</f>
        <v>14813.3</v>
      </c>
      <c r="U12">
        <f>(VLOOKUP($A12,L!$H:$O,8,0)+VLOOKUP($B12,'R'!$F:$M,8,0))*VLOOKUP(U$1,Q!$E:$H,4,0)+VLOOKUP(U$1,Q!$E:$J,6,0)</f>
        <v>15366.3</v>
      </c>
      <c r="V12">
        <f>(VLOOKUP($A12,L!$H:$O,8,0)+VLOOKUP($B12,'R'!$F:$M,8,0))*VLOOKUP(V$1,Q!$E:$H,4,0)+VLOOKUP(V$1,Q!$E:$J,6,0)</f>
        <v>15919.3</v>
      </c>
      <c r="W12">
        <f>(VLOOKUP($A12,L!$H:$O,8,0)+VLOOKUP($B12,'R'!$F:$M,8,0))*VLOOKUP(W$1,Q!$E:$H,4,0)+VLOOKUP(W$1,Q!$E:$J,6,0)</f>
        <v>16545.599999999999</v>
      </c>
      <c r="BD12">
        <v>1275</v>
      </c>
      <c r="BE12">
        <v>250</v>
      </c>
      <c r="BF12">
        <f t="shared" si="2"/>
        <v>107.5</v>
      </c>
      <c r="BG12">
        <f t="shared" si="3"/>
        <v>0.68253968253968256</v>
      </c>
      <c r="BH12">
        <f t="shared" si="4"/>
        <v>4016.25</v>
      </c>
    </row>
    <row r="13" spans="1:60" x14ac:dyDescent="0.2">
      <c r="A13">
        <v>11</v>
      </c>
      <c r="B13">
        <v>2</v>
      </c>
      <c r="C13">
        <f>(VLOOKUP($A13,L!$H:$O,8,0)+VLOOKUP($B13,'R'!$F:$M,8,0))*VLOOKUP(C$1,Q!$E:$H,4,0)+VLOOKUP(C$1,Q!$E:$J,6,0)</f>
        <v>1604</v>
      </c>
      <c r="D13">
        <f>(VLOOKUP($A13,L!$H:$O,8,0)+VLOOKUP($B13,'R'!$F:$M,8,0))*VLOOKUP(D$1,Q!$E:$H,4,0)+VLOOKUP(D$1,Q!$E:$J,6,0)</f>
        <v>1844.6</v>
      </c>
      <c r="E13">
        <f>(VLOOKUP($A13,L!$H:$O,8,0)+VLOOKUP($B13,'R'!$F:$M,8,0))*VLOOKUP(E$1,Q!$E:$H,4,0)+VLOOKUP(E$1,Q!$E:$J,6,0)</f>
        <v>2717.28</v>
      </c>
      <c r="F13">
        <f>(VLOOKUP($A13,L!$H:$O,8,0)+VLOOKUP($B13,'R'!$F:$M,8,0))*VLOOKUP(F$1,Q!$E:$H,4,0)+VLOOKUP(F$1,Q!$E:$J,6,0)</f>
        <v>3818.08</v>
      </c>
      <c r="G13">
        <f>(VLOOKUP($A13,L!$H:$O,8,0)+VLOOKUP($B13,'R'!$F:$M,8,0))*VLOOKUP(G$1,Q!$E:$H,4,0)+VLOOKUP(G$1,Q!$E:$J,6,0)</f>
        <v>5447</v>
      </c>
      <c r="H13">
        <f>(VLOOKUP($A13,L!$H:$O,8,0)+VLOOKUP($B13,'R'!$F:$M,8,0))*VLOOKUP(H$1,Q!$E:$H,4,0)+VLOOKUP(H$1,Q!$E:$J,6,0)</f>
        <v>6884.0399999999991</v>
      </c>
      <c r="I13">
        <f>(VLOOKUP($A13,L!$H:$O,8,0)+VLOOKUP($B13,'R'!$F:$M,8,0))*VLOOKUP(I$1,Q!$E:$H,4,0)+VLOOKUP(I$1,Q!$E:$J,6,0)</f>
        <v>7905.24</v>
      </c>
      <c r="J13">
        <f>(VLOOKUP($A13,L!$H:$O,8,0)+VLOOKUP($B13,'R'!$F:$M,8,0))*VLOOKUP(J$1,Q!$E:$H,4,0)+VLOOKUP(J$1,Q!$E:$J,6,0)</f>
        <v>8461.880000000001</v>
      </c>
      <c r="K13">
        <f>(VLOOKUP($A13,L!$H:$O,8,0)+VLOOKUP($B13,'R'!$F:$M,8,0))*VLOOKUP(K$1,Q!$E:$H,4,0)+VLOOKUP(K$1,Q!$E:$J,6,0)</f>
        <v>9066.64</v>
      </c>
      <c r="L13">
        <f>(VLOOKUP($A13,L!$H:$O,8,0)+VLOOKUP($B13,'R'!$F:$M,8,0))*VLOOKUP(L$1,Q!$E:$H,4,0)+VLOOKUP(L$1,Q!$E:$J,6,0)</f>
        <v>10428.24</v>
      </c>
      <c r="M13">
        <f>(VLOOKUP($A13,L!$H:$O,8,0)+VLOOKUP($B13,'R'!$F:$M,8,0))*VLOOKUP(M$1,Q!$E:$H,4,0)+VLOOKUP(M$1,Q!$E:$J,6,0)</f>
        <v>12185.48</v>
      </c>
      <c r="N13">
        <f>(VLOOKUP($A13,L!$H:$O,8,0)+VLOOKUP($B13,'R'!$F:$M,8,0))*VLOOKUP(N$1,Q!$E:$H,4,0)+VLOOKUP(N$1,Q!$E:$J,6,0)</f>
        <v>12613.8</v>
      </c>
      <c r="O13">
        <f>(VLOOKUP($A13,L!$H:$O,8,0)+VLOOKUP($B13,'R'!$F:$M,8,0))*VLOOKUP(O$1,Q!$E:$H,4,0)+VLOOKUP(O$1,Q!$E:$J,6,0)</f>
        <v>13118.16</v>
      </c>
      <c r="P13">
        <f>(VLOOKUP($A13,L!$H:$O,8,0)+VLOOKUP($B13,'R'!$F:$M,8,0))*VLOOKUP(P$1,Q!$E:$H,4,0)+VLOOKUP(P$1,Q!$E:$J,6,0)</f>
        <v>13682.52</v>
      </c>
      <c r="Q13">
        <f>(VLOOKUP($A13,L!$H:$O,8,0)+VLOOKUP($B13,'R'!$F:$M,8,0))*VLOOKUP(Q$1,Q!$E:$H,4,0)+VLOOKUP(Q$1,Q!$E:$J,6,0)</f>
        <v>14186.880000000001</v>
      </c>
      <c r="R13">
        <f>(VLOOKUP($A13,L!$H:$O,8,0)+VLOOKUP($B13,'R'!$F:$M,8,0))*VLOOKUP(R$1,Q!$E:$H,4,0)+VLOOKUP(R$1,Q!$E:$J,6,0)</f>
        <v>14691.24</v>
      </c>
      <c r="S13">
        <f>(VLOOKUP($A13,L!$H:$O,8,0)+VLOOKUP($B13,'R'!$F:$M,8,0))*VLOOKUP(S$1,Q!$E:$H,4,0)+VLOOKUP(S$1,Q!$E:$J,6,0)</f>
        <v>15271.64</v>
      </c>
      <c r="T13">
        <f>(VLOOKUP($A13,L!$H:$O,8,0)+VLOOKUP($B13,'R'!$F:$M,8,0))*VLOOKUP(T$1,Q!$E:$H,4,0)+VLOOKUP(T$1,Q!$E:$J,6,0)</f>
        <v>15912.04</v>
      </c>
      <c r="U13">
        <f>(VLOOKUP($A13,L!$H:$O,8,0)+VLOOKUP($B13,'R'!$F:$M,8,0))*VLOOKUP(U$1,Q!$E:$H,4,0)+VLOOKUP(U$1,Q!$E:$J,6,0)</f>
        <v>16492.440000000002</v>
      </c>
      <c r="V13">
        <f>(VLOOKUP($A13,L!$H:$O,8,0)+VLOOKUP($B13,'R'!$F:$M,8,0))*VLOOKUP(V$1,Q!$E:$H,4,0)+VLOOKUP(V$1,Q!$E:$J,6,0)</f>
        <v>17072.84</v>
      </c>
      <c r="W13">
        <f>(VLOOKUP($A13,L!$H:$O,8,0)+VLOOKUP($B13,'R'!$F:$M,8,0))*VLOOKUP(W$1,Q!$E:$H,4,0)+VLOOKUP(W$1,Q!$E:$J,6,0)</f>
        <v>17729.28</v>
      </c>
      <c r="BD13">
        <v>1300</v>
      </c>
      <c r="BE13">
        <v>250</v>
      </c>
      <c r="BF13">
        <f t="shared" si="2"/>
        <v>106.66666666666667</v>
      </c>
      <c r="BG13">
        <f t="shared" si="3"/>
        <v>0.68085106382978733</v>
      </c>
      <c r="BH13">
        <f t="shared" si="4"/>
        <v>4073.3333333333344</v>
      </c>
    </row>
    <row r="14" spans="1:60" x14ac:dyDescent="0.2">
      <c r="A14">
        <v>12</v>
      </c>
      <c r="B14">
        <v>2</v>
      </c>
      <c r="C14">
        <f>(VLOOKUP($A14,L!$H:$O,8,0)+VLOOKUP($B14,'R'!$F:$M,8,0))*VLOOKUP(C$1,Q!$E:$H,4,0)+VLOOKUP(C$1,Q!$E:$J,6,0)</f>
        <v>1659</v>
      </c>
      <c r="D14">
        <f>(VLOOKUP($A14,L!$H:$O,8,0)+VLOOKUP($B14,'R'!$F:$M,8,0))*VLOOKUP(D$1,Q!$E:$H,4,0)+VLOOKUP(D$1,Q!$E:$J,6,0)</f>
        <v>1907.85</v>
      </c>
      <c r="E14">
        <f>(VLOOKUP($A14,L!$H:$O,8,0)+VLOOKUP($B14,'R'!$F:$M,8,0))*VLOOKUP(E$1,Q!$E:$H,4,0)+VLOOKUP(E$1,Q!$E:$J,6,0)</f>
        <v>2789.88</v>
      </c>
      <c r="F14">
        <f>(VLOOKUP($A14,L!$H:$O,8,0)+VLOOKUP($B14,'R'!$F:$M,8,0))*VLOOKUP(F$1,Q!$E:$H,4,0)+VLOOKUP(F$1,Q!$E:$J,6,0)</f>
        <v>3901.68</v>
      </c>
      <c r="G14">
        <f>(VLOOKUP($A14,L!$H:$O,8,0)+VLOOKUP($B14,'R'!$F:$M,8,0))*VLOOKUP(G$1,Q!$E:$H,4,0)+VLOOKUP(G$1,Q!$E:$J,6,0)</f>
        <v>5543.25</v>
      </c>
      <c r="H14">
        <f>(VLOOKUP($A14,L!$H:$O,8,0)+VLOOKUP($B14,'R'!$F:$M,8,0))*VLOOKUP(H$1,Q!$E:$H,4,0)+VLOOKUP(H$1,Q!$E:$J,6,0)</f>
        <v>6994.59</v>
      </c>
      <c r="I14">
        <f>(VLOOKUP($A14,L!$H:$O,8,0)+VLOOKUP($B14,'R'!$F:$M,8,0))*VLOOKUP(I$1,Q!$E:$H,4,0)+VLOOKUP(I$1,Q!$E:$J,6,0)</f>
        <v>8032.29</v>
      </c>
      <c r="J14">
        <f>(VLOOKUP($A14,L!$H:$O,8,0)+VLOOKUP($B14,'R'!$F:$M,8,0))*VLOOKUP(J$1,Q!$E:$H,4,0)+VLOOKUP(J$1,Q!$E:$J,6,0)</f>
        <v>8597.73</v>
      </c>
      <c r="K14">
        <f>(VLOOKUP($A14,L!$H:$O,8,0)+VLOOKUP($B14,'R'!$F:$M,8,0))*VLOOKUP(K$1,Q!$E:$H,4,0)+VLOOKUP(K$1,Q!$E:$J,6,0)</f>
        <v>9212.94</v>
      </c>
      <c r="L14">
        <f>(VLOOKUP($A14,L!$H:$O,8,0)+VLOOKUP($B14,'R'!$F:$M,8,0))*VLOOKUP(L$1,Q!$E:$H,4,0)+VLOOKUP(L$1,Q!$E:$J,6,0)</f>
        <v>10596.54</v>
      </c>
      <c r="M14">
        <f>(VLOOKUP($A14,L!$H:$O,8,0)+VLOOKUP($B14,'R'!$F:$M,8,0))*VLOOKUP(M$1,Q!$E:$H,4,0)+VLOOKUP(M$1,Q!$E:$J,6,0)</f>
        <v>12370.83</v>
      </c>
      <c r="N14">
        <f>(VLOOKUP($A14,L!$H:$O,8,0)+VLOOKUP($B14,'R'!$F:$M,8,0))*VLOOKUP(N$1,Q!$E:$H,4,0)+VLOOKUP(N$1,Q!$E:$J,6,0)</f>
        <v>12803.55</v>
      </c>
      <c r="O14">
        <f>(VLOOKUP($A14,L!$H:$O,8,0)+VLOOKUP($B14,'R'!$F:$M,8,0))*VLOOKUP(O$1,Q!$E:$H,4,0)+VLOOKUP(O$1,Q!$E:$J,6,0)</f>
        <v>13312.86</v>
      </c>
      <c r="P14">
        <f>(VLOOKUP($A14,L!$H:$O,8,0)+VLOOKUP($B14,'R'!$F:$M,8,0))*VLOOKUP(P$1,Q!$E:$H,4,0)+VLOOKUP(P$1,Q!$E:$J,6,0)</f>
        <v>13882.17</v>
      </c>
      <c r="Q14">
        <f>(VLOOKUP($A14,L!$H:$O,8,0)+VLOOKUP($B14,'R'!$F:$M,8,0))*VLOOKUP(Q$1,Q!$E:$H,4,0)+VLOOKUP(Q$1,Q!$E:$J,6,0)</f>
        <v>14391.48</v>
      </c>
      <c r="R14">
        <f>(VLOOKUP($A14,L!$H:$O,8,0)+VLOOKUP($B14,'R'!$F:$M,8,0))*VLOOKUP(R$1,Q!$E:$H,4,0)+VLOOKUP(R$1,Q!$E:$J,6,0)</f>
        <v>14900.79</v>
      </c>
      <c r="S14">
        <f>(VLOOKUP($A14,L!$H:$O,8,0)+VLOOKUP($B14,'R'!$F:$M,8,0))*VLOOKUP(S$1,Q!$E:$H,4,0)+VLOOKUP(S$1,Q!$E:$J,6,0)</f>
        <v>15486.69</v>
      </c>
      <c r="T14">
        <f>(VLOOKUP($A14,L!$H:$O,8,0)+VLOOKUP($B14,'R'!$F:$M,8,0))*VLOOKUP(T$1,Q!$E:$H,4,0)+VLOOKUP(T$1,Q!$E:$J,6,0)</f>
        <v>16132.59</v>
      </c>
      <c r="U14">
        <f>(VLOOKUP($A14,L!$H:$O,8,0)+VLOOKUP($B14,'R'!$F:$M,8,0))*VLOOKUP(U$1,Q!$E:$H,4,0)+VLOOKUP(U$1,Q!$E:$J,6,0)</f>
        <v>16718.490000000002</v>
      </c>
      <c r="V14">
        <f>(VLOOKUP($A14,L!$H:$O,8,0)+VLOOKUP($B14,'R'!$F:$M,8,0))*VLOOKUP(V$1,Q!$E:$H,4,0)+VLOOKUP(V$1,Q!$E:$J,6,0)</f>
        <v>17304.39</v>
      </c>
      <c r="W14">
        <f>(VLOOKUP($A14,L!$H:$O,8,0)+VLOOKUP($B14,'R'!$F:$M,8,0))*VLOOKUP(W$1,Q!$E:$H,4,0)+VLOOKUP(W$1,Q!$E:$J,6,0)</f>
        <v>17966.88</v>
      </c>
      <c r="AH14" t="s">
        <v>75</v>
      </c>
      <c r="AI14" t="s">
        <v>76</v>
      </c>
      <c r="AJ14" t="s">
        <v>77</v>
      </c>
      <c r="AK14" t="s">
        <v>331</v>
      </c>
      <c r="AS14" t="s">
        <v>864</v>
      </c>
      <c r="AT14" t="s">
        <v>869</v>
      </c>
      <c r="AU14" t="s">
        <v>77</v>
      </c>
      <c r="BD14">
        <v>1325</v>
      </c>
      <c r="BE14">
        <v>250</v>
      </c>
      <c r="BF14">
        <f t="shared" si="2"/>
        <v>105.83333333333333</v>
      </c>
      <c r="BG14">
        <f t="shared" si="3"/>
        <v>0.67914438502673802</v>
      </c>
      <c r="BH14">
        <f t="shared" si="4"/>
        <v>4129.5833333333339</v>
      </c>
    </row>
    <row r="15" spans="1:60" x14ac:dyDescent="0.2">
      <c r="A15">
        <v>13</v>
      </c>
      <c r="B15">
        <v>2</v>
      </c>
      <c r="C15">
        <f>(VLOOKUP($A15,L!$H:$O,8,0)+VLOOKUP($B15,'R'!$F:$M,8,0))*VLOOKUP(C$1,Q!$E:$H,4,0)+VLOOKUP(C$1,Q!$E:$J,6,0)</f>
        <v>1716</v>
      </c>
      <c r="D15">
        <f>(VLOOKUP($A15,L!$H:$O,8,0)+VLOOKUP($B15,'R'!$F:$M,8,0))*VLOOKUP(D$1,Q!$E:$H,4,0)+VLOOKUP(D$1,Q!$E:$J,6,0)</f>
        <v>1973.3999999999999</v>
      </c>
      <c r="E15">
        <f>(VLOOKUP($A15,L!$H:$O,8,0)+VLOOKUP($B15,'R'!$F:$M,8,0))*VLOOKUP(E$1,Q!$E:$H,4,0)+VLOOKUP(E$1,Q!$E:$J,6,0)</f>
        <v>2865.12</v>
      </c>
      <c r="F15">
        <f>(VLOOKUP($A15,L!$H:$O,8,0)+VLOOKUP($B15,'R'!$F:$M,8,0))*VLOOKUP(F$1,Q!$E:$H,4,0)+VLOOKUP(F$1,Q!$E:$J,6,0)</f>
        <v>3988.32</v>
      </c>
      <c r="G15">
        <f>(VLOOKUP($A15,L!$H:$O,8,0)+VLOOKUP($B15,'R'!$F:$M,8,0))*VLOOKUP(G$1,Q!$E:$H,4,0)+VLOOKUP(G$1,Q!$E:$J,6,0)</f>
        <v>5643</v>
      </c>
      <c r="H15">
        <f>(VLOOKUP($A15,L!$H:$O,8,0)+VLOOKUP($B15,'R'!$F:$M,8,0))*VLOOKUP(H$1,Q!$E:$H,4,0)+VLOOKUP(H$1,Q!$E:$J,6,0)</f>
        <v>7109.16</v>
      </c>
      <c r="I15">
        <f>(VLOOKUP($A15,L!$H:$O,8,0)+VLOOKUP($B15,'R'!$F:$M,8,0))*VLOOKUP(I$1,Q!$E:$H,4,0)+VLOOKUP(I$1,Q!$E:$J,6,0)</f>
        <v>8163.96</v>
      </c>
      <c r="J15">
        <f>(VLOOKUP($A15,L!$H:$O,8,0)+VLOOKUP($B15,'R'!$F:$M,8,0))*VLOOKUP(J$1,Q!$E:$H,4,0)+VLOOKUP(J$1,Q!$E:$J,6,0)</f>
        <v>8738.52</v>
      </c>
      <c r="K15">
        <f>(VLOOKUP($A15,L!$H:$O,8,0)+VLOOKUP($B15,'R'!$F:$M,8,0))*VLOOKUP(K$1,Q!$E:$H,4,0)+VLOOKUP(K$1,Q!$E:$J,6,0)</f>
        <v>9364.5600000000013</v>
      </c>
      <c r="L15">
        <f>(VLOOKUP($A15,L!$H:$O,8,0)+VLOOKUP($B15,'R'!$F:$M,8,0))*VLOOKUP(L$1,Q!$E:$H,4,0)+VLOOKUP(L$1,Q!$E:$J,6,0)</f>
        <v>10770.96</v>
      </c>
      <c r="M15">
        <f>(VLOOKUP($A15,L!$H:$O,8,0)+VLOOKUP($B15,'R'!$F:$M,8,0))*VLOOKUP(M$1,Q!$E:$H,4,0)+VLOOKUP(M$1,Q!$E:$J,6,0)</f>
        <v>12562.92</v>
      </c>
      <c r="N15">
        <f>(VLOOKUP($A15,L!$H:$O,8,0)+VLOOKUP($B15,'R'!$F:$M,8,0))*VLOOKUP(N$1,Q!$E:$H,4,0)+VLOOKUP(N$1,Q!$E:$J,6,0)</f>
        <v>13000.2</v>
      </c>
      <c r="O15">
        <f>(VLOOKUP($A15,L!$H:$O,8,0)+VLOOKUP($B15,'R'!$F:$M,8,0))*VLOOKUP(O$1,Q!$E:$H,4,0)+VLOOKUP(O$1,Q!$E:$J,6,0)</f>
        <v>13514.64</v>
      </c>
      <c r="P15">
        <f>(VLOOKUP($A15,L!$H:$O,8,0)+VLOOKUP($B15,'R'!$F:$M,8,0))*VLOOKUP(P$1,Q!$E:$H,4,0)+VLOOKUP(P$1,Q!$E:$J,6,0)</f>
        <v>14089.08</v>
      </c>
      <c r="Q15">
        <f>(VLOOKUP($A15,L!$H:$O,8,0)+VLOOKUP($B15,'R'!$F:$M,8,0))*VLOOKUP(Q$1,Q!$E:$H,4,0)+VLOOKUP(Q$1,Q!$E:$J,6,0)</f>
        <v>14603.52</v>
      </c>
      <c r="R15">
        <f>(VLOOKUP($A15,L!$H:$O,8,0)+VLOOKUP($B15,'R'!$F:$M,8,0))*VLOOKUP(R$1,Q!$E:$H,4,0)+VLOOKUP(R$1,Q!$E:$J,6,0)</f>
        <v>15117.96</v>
      </c>
      <c r="S15">
        <f>(VLOOKUP($A15,L!$H:$O,8,0)+VLOOKUP($B15,'R'!$F:$M,8,0))*VLOOKUP(S$1,Q!$E:$H,4,0)+VLOOKUP(S$1,Q!$E:$J,6,0)</f>
        <v>15709.560000000001</v>
      </c>
      <c r="T15">
        <f>(VLOOKUP($A15,L!$H:$O,8,0)+VLOOKUP($B15,'R'!$F:$M,8,0))*VLOOKUP(T$1,Q!$E:$H,4,0)+VLOOKUP(T$1,Q!$E:$J,6,0)</f>
        <v>16361.16</v>
      </c>
      <c r="U15">
        <f>(VLOOKUP($A15,L!$H:$O,8,0)+VLOOKUP($B15,'R'!$F:$M,8,0))*VLOOKUP(U$1,Q!$E:$H,4,0)+VLOOKUP(U$1,Q!$E:$J,6,0)</f>
        <v>16952.760000000002</v>
      </c>
      <c r="V15">
        <f>(VLOOKUP($A15,L!$H:$O,8,0)+VLOOKUP($B15,'R'!$F:$M,8,0))*VLOOKUP(V$1,Q!$E:$H,4,0)+VLOOKUP(V$1,Q!$E:$J,6,0)</f>
        <v>17544.36</v>
      </c>
      <c r="W15">
        <f>(VLOOKUP($A15,L!$H:$O,8,0)+VLOOKUP($B15,'R'!$F:$M,8,0))*VLOOKUP(W$1,Q!$E:$H,4,0)+VLOOKUP(W$1,Q!$E:$J,6,0)</f>
        <v>18213.120000000003</v>
      </c>
      <c r="AF15" t="s">
        <v>129</v>
      </c>
      <c r="AG15" t="s">
        <v>339</v>
      </c>
      <c r="AH15">
        <f>AH5*AH$2</f>
        <v>1530</v>
      </c>
      <c r="AI15">
        <f t="shared" ref="AI15:AJ15" si="6">AI5*AI$2</f>
        <v>91.25</v>
      </c>
      <c r="AJ15">
        <f t="shared" si="6"/>
        <v>25.5</v>
      </c>
      <c r="AK15">
        <f>SUMPRODUCT($AH$3:$AJ$3,AH15:AJ15)</f>
        <v>787.5</v>
      </c>
      <c r="AR15" t="s">
        <v>339</v>
      </c>
      <c r="AS15">
        <f>AH15*VLOOKUP(AG15,$AG$4:$AM$11,6,0)</f>
        <v>3825</v>
      </c>
      <c r="AT15">
        <f>AI15*VLOOKUP(AG15,$AG$4:$AM$11,7,0)</f>
        <v>146</v>
      </c>
      <c r="AU15">
        <f>AJ15</f>
        <v>25.5</v>
      </c>
      <c r="BD15">
        <v>1350</v>
      </c>
      <c r="BE15">
        <v>250</v>
      </c>
      <c r="BF15">
        <f t="shared" si="2"/>
        <v>105</v>
      </c>
      <c r="BG15">
        <f t="shared" si="3"/>
        <v>0.67741935483870974</v>
      </c>
      <c r="BH15">
        <f t="shared" si="4"/>
        <v>4185.0000000000009</v>
      </c>
    </row>
    <row r="16" spans="1:60" x14ac:dyDescent="0.2">
      <c r="A16">
        <v>14</v>
      </c>
      <c r="B16">
        <v>2</v>
      </c>
      <c r="C16">
        <f>(VLOOKUP($A16,L!$H:$O,8,0)+VLOOKUP($B16,'R'!$F:$M,8,0))*VLOOKUP(C$1,Q!$E:$H,4,0)+VLOOKUP(C$1,Q!$E:$J,6,0)</f>
        <v>1773</v>
      </c>
      <c r="D16">
        <f>(VLOOKUP($A16,L!$H:$O,8,0)+VLOOKUP($B16,'R'!$F:$M,8,0))*VLOOKUP(D$1,Q!$E:$H,4,0)+VLOOKUP(D$1,Q!$E:$J,6,0)</f>
        <v>2038.9499999999998</v>
      </c>
      <c r="E16">
        <f>(VLOOKUP($A16,L!$H:$O,8,0)+VLOOKUP($B16,'R'!$F:$M,8,0))*VLOOKUP(E$1,Q!$E:$H,4,0)+VLOOKUP(E$1,Q!$E:$J,6,0)</f>
        <v>2940.36</v>
      </c>
      <c r="F16">
        <f>(VLOOKUP($A16,L!$H:$O,8,0)+VLOOKUP($B16,'R'!$F:$M,8,0))*VLOOKUP(F$1,Q!$E:$H,4,0)+VLOOKUP(F$1,Q!$E:$J,6,0)</f>
        <v>4074.96</v>
      </c>
      <c r="G16">
        <f>(VLOOKUP($A16,L!$H:$O,8,0)+VLOOKUP($B16,'R'!$F:$M,8,0))*VLOOKUP(G$1,Q!$E:$H,4,0)+VLOOKUP(G$1,Q!$E:$J,6,0)</f>
        <v>5742.75</v>
      </c>
      <c r="H16">
        <f>(VLOOKUP($A16,L!$H:$O,8,0)+VLOOKUP($B16,'R'!$F:$M,8,0))*VLOOKUP(H$1,Q!$E:$H,4,0)+VLOOKUP(H$1,Q!$E:$J,6,0)</f>
        <v>7223.73</v>
      </c>
      <c r="I16">
        <f>(VLOOKUP($A16,L!$H:$O,8,0)+VLOOKUP($B16,'R'!$F:$M,8,0))*VLOOKUP(I$1,Q!$E:$H,4,0)+VLOOKUP(I$1,Q!$E:$J,6,0)</f>
        <v>8295.630000000001</v>
      </c>
      <c r="J16">
        <f>(VLOOKUP($A16,L!$H:$O,8,0)+VLOOKUP($B16,'R'!$F:$M,8,0))*VLOOKUP(J$1,Q!$E:$H,4,0)+VLOOKUP(J$1,Q!$E:$J,6,0)</f>
        <v>8879.3100000000013</v>
      </c>
      <c r="K16">
        <f>(VLOOKUP($A16,L!$H:$O,8,0)+VLOOKUP($B16,'R'!$F:$M,8,0))*VLOOKUP(K$1,Q!$E:$H,4,0)+VLOOKUP(K$1,Q!$E:$J,6,0)</f>
        <v>9516.18</v>
      </c>
      <c r="L16">
        <f>(VLOOKUP($A16,L!$H:$O,8,0)+VLOOKUP($B16,'R'!$F:$M,8,0))*VLOOKUP(L$1,Q!$E:$H,4,0)+VLOOKUP(L$1,Q!$E:$J,6,0)</f>
        <v>10945.380000000001</v>
      </c>
      <c r="M16">
        <f>(VLOOKUP($A16,L!$H:$O,8,0)+VLOOKUP($B16,'R'!$F:$M,8,0))*VLOOKUP(M$1,Q!$E:$H,4,0)+VLOOKUP(M$1,Q!$E:$J,6,0)</f>
        <v>12755.01</v>
      </c>
      <c r="N16">
        <f>(VLOOKUP($A16,L!$H:$O,8,0)+VLOOKUP($B16,'R'!$F:$M,8,0))*VLOOKUP(N$1,Q!$E:$H,4,0)+VLOOKUP(N$1,Q!$E:$J,6,0)</f>
        <v>13196.85</v>
      </c>
      <c r="O16">
        <f>(VLOOKUP($A16,L!$H:$O,8,0)+VLOOKUP($B16,'R'!$F:$M,8,0))*VLOOKUP(O$1,Q!$E:$H,4,0)+VLOOKUP(O$1,Q!$E:$J,6,0)</f>
        <v>13716.42</v>
      </c>
      <c r="P16">
        <f>(VLOOKUP($A16,L!$H:$O,8,0)+VLOOKUP($B16,'R'!$F:$M,8,0))*VLOOKUP(P$1,Q!$E:$H,4,0)+VLOOKUP(P$1,Q!$E:$J,6,0)</f>
        <v>14295.99</v>
      </c>
      <c r="Q16">
        <f>(VLOOKUP($A16,L!$H:$O,8,0)+VLOOKUP($B16,'R'!$F:$M,8,0))*VLOOKUP(Q$1,Q!$E:$H,4,0)+VLOOKUP(Q$1,Q!$E:$J,6,0)</f>
        <v>14815.560000000001</v>
      </c>
      <c r="R16">
        <f>(VLOOKUP($A16,L!$H:$O,8,0)+VLOOKUP($B16,'R'!$F:$M,8,0))*VLOOKUP(R$1,Q!$E:$H,4,0)+VLOOKUP(R$1,Q!$E:$J,6,0)</f>
        <v>15335.130000000001</v>
      </c>
      <c r="S16">
        <f>(VLOOKUP($A16,L!$H:$O,8,0)+VLOOKUP($B16,'R'!$F:$M,8,0))*VLOOKUP(S$1,Q!$E:$H,4,0)+VLOOKUP(S$1,Q!$E:$J,6,0)</f>
        <v>15932.43</v>
      </c>
      <c r="T16">
        <f>(VLOOKUP($A16,L!$H:$O,8,0)+VLOOKUP($B16,'R'!$F:$M,8,0))*VLOOKUP(T$1,Q!$E:$H,4,0)+VLOOKUP(T$1,Q!$E:$J,6,0)</f>
        <v>16589.73</v>
      </c>
      <c r="U16">
        <f>(VLOOKUP($A16,L!$H:$O,8,0)+VLOOKUP($B16,'R'!$F:$M,8,0))*VLOOKUP(U$1,Q!$E:$H,4,0)+VLOOKUP(U$1,Q!$E:$J,6,0)</f>
        <v>17187.03</v>
      </c>
      <c r="V16">
        <f>(VLOOKUP($A16,L!$H:$O,8,0)+VLOOKUP($B16,'R'!$F:$M,8,0))*VLOOKUP(V$1,Q!$E:$H,4,0)+VLOOKUP(V$1,Q!$E:$J,6,0)</f>
        <v>17784.330000000002</v>
      </c>
      <c r="W16">
        <f>(VLOOKUP($A16,L!$H:$O,8,0)+VLOOKUP($B16,'R'!$F:$M,8,0))*VLOOKUP(W$1,Q!$E:$H,4,0)+VLOOKUP(W$1,Q!$E:$J,6,0)</f>
        <v>18459.36</v>
      </c>
      <c r="AA16" t="s">
        <v>75</v>
      </c>
      <c r="AB16" t="s">
        <v>76</v>
      </c>
      <c r="AC16" t="s">
        <v>77</v>
      </c>
      <c r="AD16" t="s">
        <v>331</v>
      </c>
      <c r="AF16" t="s">
        <v>130</v>
      </c>
      <c r="AG16" t="s">
        <v>509</v>
      </c>
      <c r="AH16">
        <f>AH6*AH$2</f>
        <v>1245</v>
      </c>
      <c r="AI16">
        <f t="shared" ref="AI16:AJ16" si="7">AI6*AI$2</f>
        <v>118.75000000000001</v>
      </c>
      <c r="AJ16">
        <f t="shared" si="7"/>
        <v>18.5</v>
      </c>
      <c r="AK16">
        <f t="shared" ref="AK16:AK21" si="8">SUMPRODUCT($AH$3:$AJ$3,AH16:AJ16)</f>
        <v>787.5</v>
      </c>
      <c r="AR16" t="s">
        <v>509</v>
      </c>
      <c r="AS16">
        <f t="shared" ref="AS16:AS21" si="9">AH16*VLOOKUP(AG16,$AG$4:$AM$11,6,0)</f>
        <v>1245</v>
      </c>
      <c r="AT16">
        <f t="shared" ref="AT16:AT21" si="10">AI16*VLOOKUP(AG16,$AG$4:$AM$11,7,0)</f>
        <v>475.00000000000006</v>
      </c>
      <c r="AU16">
        <f t="shared" ref="AU16:AU21" si="11">AJ16</f>
        <v>18.5</v>
      </c>
      <c r="BD16">
        <v>1375</v>
      </c>
      <c r="BE16">
        <v>250</v>
      </c>
      <c r="BF16">
        <f t="shared" si="2"/>
        <v>104.16666666666667</v>
      </c>
      <c r="BG16">
        <f t="shared" si="3"/>
        <v>0.67567567567567566</v>
      </c>
      <c r="BH16">
        <f t="shared" si="4"/>
        <v>4239.583333333333</v>
      </c>
    </row>
    <row r="17" spans="1:60" x14ac:dyDescent="0.2">
      <c r="A17">
        <v>15</v>
      </c>
      <c r="B17">
        <v>2</v>
      </c>
      <c r="C17">
        <f>(VLOOKUP($A17,L!$H:$O,8,0)+VLOOKUP($B17,'R'!$F:$M,8,0))*VLOOKUP(C$1,Q!$E:$H,4,0)+VLOOKUP(C$1,Q!$E:$J,6,0)</f>
        <v>1831</v>
      </c>
      <c r="D17">
        <f>(VLOOKUP($A17,L!$H:$O,8,0)+VLOOKUP($B17,'R'!$F:$M,8,0))*VLOOKUP(D$1,Q!$E:$H,4,0)+VLOOKUP(D$1,Q!$E:$J,6,0)</f>
        <v>2105.6499999999996</v>
      </c>
      <c r="E17">
        <f>(VLOOKUP($A17,L!$H:$O,8,0)+VLOOKUP($B17,'R'!$F:$M,8,0))*VLOOKUP(E$1,Q!$E:$H,4,0)+VLOOKUP(E$1,Q!$E:$J,6,0)</f>
        <v>3016.92</v>
      </c>
      <c r="F17">
        <f>(VLOOKUP($A17,L!$H:$O,8,0)+VLOOKUP($B17,'R'!$F:$M,8,0))*VLOOKUP(F$1,Q!$E:$H,4,0)+VLOOKUP(F$1,Q!$E:$J,6,0)</f>
        <v>4163.12</v>
      </c>
      <c r="G17">
        <f>(VLOOKUP($A17,L!$H:$O,8,0)+VLOOKUP($B17,'R'!$F:$M,8,0))*VLOOKUP(G$1,Q!$E:$H,4,0)+VLOOKUP(G$1,Q!$E:$J,6,0)</f>
        <v>5844.25</v>
      </c>
      <c r="H17">
        <f>(VLOOKUP($A17,L!$H:$O,8,0)+VLOOKUP($B17,'R'!$F:$M,8,0))*VLOOKUP(H$1,Q!$E:$H,4,0)+VLOOKUP(H$1,Q!$E:$J,6,0)</f>
        <v>7340.3099999999995</v>
      </c>
      <c r="I17">
        <f>(VLOOKUP($A17,L!$H:$O,8,0)+VLOOKUP($B17,'R'!$F:$M,8,0))*VLOOKUP(I$1,Q!$E:$H,4,0)+VLOOKUP(I$1,Q!$E:$J,6,0)</f>
        <v>8429.61</v>
      </c>
      <c r="J17">
        <f>(VLOOKUP($A17,L!$H:$O,8,0)+VLOOKUP($B17,'R'!$F:$M,8,0))*VLOOKUP(J$1,Q!$E:$H,4,0)+VLOOKUP(J$1,Q!$E:$J,6,0)</f>
        <v>9022.57</v>
      </c>
      <c r="K17">
        <f>(VLOOKUP($A17,L!$H:$O,8,0)+VLOOKUP($B17,'R'!$F:$M,8,0))*VLOOKUP(K$1,Q!$E:$H,4,0)+VLOOKUP(K$1,Q!$E:$J,6,0)</f>
        <v>9670.4599999999991</v>
      </c>
      <c r="L17">
        <f>(VLOOKUP($A17,L!$H:$O,8,0)+VLOOKUP($B17,'R'!$F:$M,8,0))*VLOOKUP(L$1,Q!$E:$H,4,0)+VLOOKUP(L$1,Q!$E:$J,6,0)</f>
        <v>11122.86</v>
      </c>
      <c r="M17">
        <f>(VLOOKUP($A17,L!$H:$O,8,0)+VLOOKUP($B17,'R'!$F:$M,8,0))*VLOOKUP(M$1,Q!$E:$H,4,0)+VLOOKUP(M$1,Q!$E:$J,6,0)</f>
        <v>12950.470000000001</v>
      </c>
      <c r="N17">
        <f>(VLOOKUP($A17,L!$H:$O,8,0)+VLOOKUP($B17,'R'!$F:$M,8,0))*VLOOKUP(N$1,Q!$E:$H,4,0)+VLOOKUP(N$1,Q!$E:$J,6,0)</f>
        <v>13396.95</v>
      </c>
      <c r="O17">
        <f>(VLOOKUP($A17,L!$H:$O,8,0)+VLOOKUP($B17,'R'!$F:$M,8,0))*VLOOKUP(O$1,Q!$E:$H,4,0)+VLOOKUP(O$1,Q!$E:$J,6,0)</f>
        <v>13921.74</v>
      </c>
      <c r="P17">
        <f>(VLOOKUP($A17,L!$H:$O,8,0)+VLOOKUP($B17,'R'!$F:$M,8,0))*VLOOKUP(P$1,Q!$E:$H,4,0)+VLOOKUP(P$1,Q!$E:$J,6,0)</f>
        <v>14506.529999999999</v>
      </c>
      <c r="Q17">
        <f>(VLOOKUP($A17,L!$H:$O,8,0)+VLOOKUP($B17,'R'!$F:$M,8,0))*VLOOKUP(Q$1,Q!$E:$H,4,0)+VLOOKUP(Q$1,Q!$E:$J,6,0)</f>
        <v>15031.32</v>
      </c>
      <c r="R17">
        <f>(VLOOKUP($A17,L!$H:$O,8,0)+VLOOKUP($B17,'R'!$F:$M,8,0))*VLOOKUP(R$1,Q!$E:$H,4,0)+VLOOKUP(R$1,Q!$E:$J,6,0)</f>
        <v>15556.11</v>
      </c>
      <c r="S17">
        <f>(VLOOKUP($A17,L!$H:$O,8,0)+VLOOKUP($B17,'R'!$F:$M,8,0))*VLOOKUP(S$1,Q!$E:$H,4,0)+VLOOKUP(S$1,Q!$E:$J,6,0)</f>
        <v>16159.21</v>
      </c>
      <c r="T17">
        <f>(VLOOKUP($A17,L!$H:$O,8,0)+VLOOKUP($B17,'R'!$F:$M,8,0))*VLOOKUP(T$1,Q!$E:$H,4,0)+VLOOKUP(T$1,Q!$E:$J,6,0)</f>
        <v>16822.309999999998</v>
      </c>
      <c r="U17">
        <f>(VLOOKUP($A17,L!$H:$O,8,0)+VLOOKUP($B17,'R'!$F:$M,8,0))*VLOOKUP(U$1,Q!$E:$H,4,0)+VLOOKUP(U$1,Q!$E:$J,6,0)</f>
        <v>17425.41</v>
      </c>
      <c r="V17">
        <f>(VLOOKUP($A17,L!$H:$O,8,0)+VLOOKUP($B17,'R'!$F:$M,8,0))*VLOOKUP(V$1,Q!$E:$H,4,0)+VLOOKUP(V$1,Q!$E:$J,6,0)</f>
        <v>18028.510000000002</v>
      </c>
      <c r="W17">
        <f>(VLOOKUP($A17,L!$H:$O,8,0)+VLOOKUP($B17,'R'!$F:$M,8,0))*VLOOKUP(W$1,Q!$E:$H,4,0)+VLOOKUP(W$1,Q!$E:$J,6,0)</f>
        <v>18709.919999999998</v>
      </c>
      <c r="Z17" t="s">
        <v>339</v>
      </c>
      <c r="AA17">
        <v>1</v>
      </c>
      <c r="AB17">
        <v>0.73</v>
      </c>
      <c r="AC17">
        <v>0.8</v>
      </c>
      <c r="AD17">
        <f>SUMPRODUCT($AH$2:$AJ$2,$AH$3:$AJ$3,AA17:AC17)</f>
        <v>748.5</v>
      </c>
      <c r="AF17" t="s">
        <v>131</v>
      </c>
      <c r="AG17" t="s">
        <v>340</v>
      </c>
      <c r="AH17">
        <f>AH7*AH$2</f>
        <v>1140</v>
      </c>
      <c r="AI17">
        <f t="shared" ref="AI17:AJ17" si="12">AI7*AI$2</f>
        <v>125</v>
      </c>
      <c r="AJ17">
        <f t="shared" si="12"/>
        <v>18.25</v>
      </c>
      <c r="AK17">
        <f t="shared" si="8"/>
        <v>787.5</v>
      </c>
      <c r="AR17" t="s">
        <v>340</v>
      </c>
      <c r="AS17">
        <f t="shared" si="9"/>
        <v>1140</v>
      </c>
      <c r="AT17">
        <f t="shared" si="10"/>
        <v>500</v>
      </c>
      <c r="AU17">
        <f t="shared" si="11"/>
        <v>18.25</v>
      </c>
      <c r="BD17">
        <v>1400</v>
      </c>
      <c r="BE17">
        <v>250</v>
      </c>
      <c r="BF17">
        <f t="shared" si="2"/>
        <v>103.33333333333333</v>
      </c>
      <c r="BG17">
        <f t="shared" si="3"/>
        <v>0.67391304347826086</v>
      </c>
      <c r="BH17">
        <f t="shared" si="4"/>
        <v>4293.333333333333</v>
      </c>
    </row>
    <row r="18" spans="1:60" x14ac:dyDescent="0.2">
      <c r="A18">
        <v>16</v>
      </c>
      <c r="B18">
        <v>2</v>
      </c>
      <c r="C18">
        <f>(VLOOKUP($A18,L!$H:$O,8,0)+VLOOKUP($B18,'R'!$F:$M,8,0))*VLOOKUP(C$1,Q!$E:$H,4,0)+VLOOKUP(C$1,Q!$E:$J,6,0)</f>
        <v>1891</v>
      </c>
      <c r="D18">
        <f>(VLOOKUP($A18,L!$H:$O,8,0)+VLOOKUP($B18,'R'!$F:$M,8,0))*VLOOKUP(D$1,Q!$E:$H,4,0)+VLOOKUP(D$1,Q!$E:$J,6,0)</f>
        <v>2174.6499999999996</v>
      </c>
      <c r="E18">
        <f>(VLOOKUP($A18,L!$H:$O,8,0)+VLOOKUP($B18,'R'!$F:$M,8,0))*VLOOKUP(E$1,Q!$E:$H,4,0)+VLOOKUP(E$1,Q!$E:$J,6,0)</f>
        <v>3096.12</v>
      </c>
      <c r="F18">
        <f>(VLOOKUP($A18,L!$H:$O,8,0)+VLOOKUP($B18,'R'!$F:$M,8,0))*VLOOKUP(F$1,Q!$E:$H,4,0)+VLOOKUP(F$1,Q!$E:$J,6,0)</f>
        <v>4254.32</v>
      </c>
      <c r="G18">
        <f>(VLOOKUP($A18,L!$H:$O,8,0)+VLOOKUP($B18,'R'!$F:$M,8,0))*VLOOKUP(G$1,Q!$E:$H,4,0)+VLOOKUP(G$1,Q!$E:$J,6,0)</f>
        <v>5949.25</v>
      </c>
      <c r="H18">
        <f>(VLOOKUP($A18,L!$H:$O,8,0)+VLOOKUP($B18,'R'!$F:$M,8,0))*VLOOKUP(H$1,Q!$E:$H,4,0)+VLOOKUP(H$1,Q!$E:$J,6,0)</f>
        <v>7460.91</v>
      </c>
      <c r="I18">
        <f>(VLOOKUP($A18,L!$H:$O,8,0)+VLOOKUP($B18,'R'!$F:$M,8,0))*VLOOKUP(I$1,Q!$E:$H,4,0)+VLOOKUP(I$1,Q!$E:$J,6,0)</f>
        <v>8568.2099999999991</v>
      </c>
      <c r="J18">
        <f>(VLOOKUP($A18,L!$H:$O,8,0)+VLOOKUP($B18,'R'!$F:$M,8,0))*VLOOKUP(J$1,Q!$E:$H,4,0)+VLOOKUP(J$1,Q!$E:$J,6,0)</f>
        <v>9170.77</v>
      </c>
      <c r="K18">
        <f>(VLOOKUP($A18,L!$H:$O,8,0)+VLOOKUP($B18,'R'!$F:$M,8,0))*VLOOKUP(K$1,Q!$E:$H,4,0)+VLOOKUP(K$1,Q!$E:$J,6,0)</f>
        <v>9830.0600000000013</v>
      </c>
      <c r="L18">
        <f>(VLOOKUP($A18,L!$H:$O,8,0)+VLOOKUP($B18,'R'!$F:$M,8,0))*VLOOKUP(L$1,Q!$E:$H,4,0)+VLOOKUP(L$1,Q!$E:$J,6,0)</f>
        <v>11306.46</v>
      </c>
      <c r="M18">
        <f>(VLOOKUP($A18,L!$H:$O,8,0)+VLOOKUP($B18,'R'!$F:$M,8,0))*VLOOKUP(M$1,Q!$E:$H,4,0)+VLOOKUP(M$1,Q!$E:$J,6,0)</f>
        <v>13152.67</v>
      </c>
      <c r="N18">
        <f>(VLOOKUP($A18,L!$H:$O,8,0)+VLOOKUP($B18,'R'!$F:$M,8,0))*VLOOKUP(N$1,Q!$E:$H,4,0)+VLOOKUP(N$1,Q!$E:$J,6,0)</f>
        <v>13603.95</v>
      </c>
      <c r="O18">
        <f>(VLOOKUP($A18,L!$H:$O,8,0)+VLOOKUP($B18,'R'!$F:$M,8,0))*VLOOKUP(O$1,Q!$E:$H,4,0)+VLOOKUP(O$1,Q!$E:$J,6,0)</f>
        <v>14134.14</v>
      </c>
      <c r="P18">
        <f>(VLOOKUP($A18,L!$H:$O,8,0)+VLOOKUP($B18,'R'!$F:$M,8,0))*VLOOKUP(P$1,Q!$E:$H,4,0)+VLOOKUP(P$1,Q!$E:$J,6,0)</f>
        <v>14724.33</v>
      </c>
      <c r="Q18">
        <f>(VLOOKUP($A18,L!$H:$O,8,0)+VLOOKUP($B18,'R'!$F:$M,8,0))*VLOOKUP(Q$1,Q!$E:$H,4,0)+VLOOKUP(Q$1,Q!$E:$J,6,0)</f>
        <v>15254.52</v>
      </c>
      <c r="R18">
        <f>(VLOOKUP($A18,L!$H:$O,8,0)+VLOOKUP($B18,'R'!$F:$M,8,0))*VLOOKUP(R$1,Q!$E:$H,4,0)+VLOOKUP(R$1,Q!$E:$J,6,0)</f>
        <v>15784.71</v>
      </c>
      <c r="S18">
        <f>(VLOOKUP($A18,L!$H:$O,8,0)+VLOOKUP($B18,'R'!$F:$M,8,0))*VLOOKUP(S$1,Q!$E:$H,4,0)+VLOOKUP(S$1,Q!$E:$J,6,0)</f>
        <v>16393.810000000001</v>
      </c>
      <c r="T18">
        <f>(VLOOKUP($A18,L!$H:$O,8,0)+VLOOKUP($B18,'R'!$F:$M,8,0))*VLOOKUP(T$1,Q!$E:$H,4,0)+VLOOKUP(T$1,Q!$E:$J,6,0)</f>
        <v>17062.91</v>
      </c>
      <c r="U18">
        <f>(VLOOKUP($A18,L!$H:$O,8,0)+VLOOKUP($B18,'R'!$F:$M,8,0))*VLOOKUP(U$1,Q!$E:$H,4,0)+VLOOKUP(U$1,Q!$E:$J,6,0)</f>
        <v>17672.010000000002</v>
      </c>
      <c r="V18">
        <f>(VLOOKUP($A18,L!$H:$O,8,0)+VLOOKUP($B18,'R'!$F:$M,8,0))*VLOOKUP(V$1,Q!$E:$H,4,0)+VLOOKUP(V$1,Q!$E:$J,6,0)</f>
        <v>18281.11</v>
      </c>
      <c r="W18">
        <f>(VLOOKUP($A18,L!$H:$O,8,0)+VLOOKUP($B18,'R'!$F:$M,8,0))*VLOOKUP(W$1,Q!$E:$H,4,0)+VLOOKUP(W$1,Q!$E:$J,6,0)</f>
        <v>18969.120000000003</v>
      </c>
      <c r="Z18" t="s">
        <v>343</v>
      </c>
      <c r="AA18">
        <v>0.8</v>
      </c>
      <c r="AB18">
        <v>0.88800000000000001</v>
      </c>
      <c r="AC18">
        <v>0.71499999999999997</v>
      </c>
      <c r="AD18">
        <f t="shared" ref="AD18:AD22" si="13">SUMPRODUCT($AH$2:$AJ$2,$AH$3:$AJ$3,AA18:AC18)</f>
        <v>746.85</v>
      </c>
      <c r="AF18" t="s">
        <v>130</v>
      </c>
      <c r="AG18" t="s">
        <v>347</v>
      </c>
      <c r="AH18">
        <f t="shared" ref="AH18:AJ18" si="14">AH8*AH$2</f>
        <v>1305</v>
      </c>
      <c r="AI18">
        <f t="shared" si="14"/>
        <v>113.75</v>
      </c>
      <c r="AJ18">
        <f t="shared" si="14"/>
        <v>19.5</v>
      </c>
      <c r="AK18">
        <f t="shared" si="8"/>
        <v>787.5</v>
      </c>
      <c r="AR18" t="s">
        <v>347</v>
      </c>
      <c r="AS18">
        <f t="shared" si="9"/>
        <v>1305</v>
      </c>
      <c r="AT18">
        <f t="shared" si="10"/>
        <v>455</v>
      </c>
      <c r="AU18">
        <f t="shared" si="11"/>
        <v>19.5</v>
      </c>
      <c r="BD18">
        <v>1425</v>
      </c>
      <c r="BE18">
        <v>250</v>
      </c>
      <c r="BF18">
        <f t="shared" si="2"/>
        <v>102.5</v>
      </c>
      <c r="BG18">
        <f t="shared" si="3"/>
        <v>0.67213114754098369</v>
      </c>
      <c r="BH18">
        <f t="shared" si="4"/>
        <v>4346.2500000000009</v>
      </c>
    </row>
    <row r="19" spans="1:60" x14ac:dyDescent="0.2">
      <c r="A19">
        <v>17</v>
      </c>
      <c r="B19">
        <v>2</v>
      </c>
      <c r="C19">
        <f>(VLOOKUP($A19,L!$H:$O,8,0)+VLOOKUP($B19,'R'!$F:$M,8,0))*VLOOKUP(C$1,Q!$E:$H,4,0)+VLOOKUP(C$1,Q!$E:$J,6,0)</f>
        <v>1951</v>
      </c>
      <c r="D19">
        <f>(VLOOKUP($A19,L!$H:$O,8,0)+VLOOKUP($B19,'R'!$F:$M,8,0))*VLOOKUP(D$1,Q!$E:$H,4,0)+VLOOKUP(D$1,Q!$E:$J,6,0)</f>
        <v>2243.6499999999996</v>
      </c>
      <c r="E19">
        <f>(VLOOKUP($A19,L!$H:$O,8,0)+VLOOKUP($B19,'R'!$F:$M,8,0))*VLOOKUP(E$1,Q!$E:$H,4,0)+VLOOKUP(E$1,Q!$E:$J,6,0)</f>
        <v>3175.32</v>
      </c>
      <c r="F19">
        <f>(VLOOKUP($A19,L!$H:$O,8,0)+VLOOKUP($B19,'R'!$F:$M,8,0))*VLOOKUP(F$1,Q!$E:$H,4,0)+VLOOKUP(F$1,Q!$E:$J,6,0)</f>
        <v>4345.5200000000004</v>
      </c>
      <c r="G19">
        <f>(VLOOKUP($A19,L!$H:$O,8,0)+VLOOKUP($B19,'R'!$F:$M,8,0))*VLOOKUP(G$1,Q!$E:$H,4,0)+VLOOKUP(G$1,Q!$E:$J,6,0)</f>
        <v>6054.25</v>
      </c>
      <c r="H19">
        <f>(VLOOKUP($A19,L!$H:$O,8,0)+VLOOKUP($B19,'R'!$F:$M,8,0))*VLOOKUP(H$1,Q!$E:$H,4,0)+VLOOKUP(H$1,Q!$E:$J,6,0)</f>
        <v>7581.51</v>
      </c>
      <c r="I19">
        <f>(VLOOKUP($A19,L!$H:$O,8,0)+VLOOKUP($B19,'R'!$F:$M,8,0))*VLOOKUP(I$1,Q!$E:$H,4,0)+VLOOKUP(I$1,Q!$E:$J,6,0)</f>
        <v>8706.8100000000013</v>
      </c>
      <c r="J19">
        <f>(VLOOKUP($A19,L!$H:$O,8,0)+VLOOKUP($B19,'R'!$F:$M,8,0))*VLOOKUP(J$1,Q!$E:$H,4,0)+VLOOKUP(J$1,Q!$E:$J,6,0)</f>
        <v>9318.9700000000012</v>
      </c>
      <c r="K19">
        <f>(VLOOKUP($A19,L!$H:$O,8,0)+VLOOKUP($B19,'R'!$F:$M,8,0))*VLOOKUP(K$1,Q!$E:$H,4,0)+VLOOKUP(K$1,Q!$E:$J,6,0)</f>
        <v>9989.66</v>
      </c>
      <c r="L19">
        <f>(VLOOKUP($A19,L!$H:$O,8,0)+VLOOKUP($B19,'R'!$F:$M,8,0))*VLOOKUP(L$1,Q!$E:$H,4,0)+VLOOKUP(L$1,Q!$E:$J,6,0)</f>
        <v>11490.060000000001</v>
      </c>
      <c r="M19">
        <f>(VLOOKUP($A19,L!$H:$O,8,0)+VLOOKUP($B19,'R'!$F:$M,8,0))*VLOOKUP(M$1,Q!$E:$H,4,0)+VLOOKUP(M$1,Q!$E:$J,6,0)</f>
        <v>13354.869999999999</v>
      </c>
      <c r="N19">
        <f>(VLOOKUP($A19,L!$H:$O,8,0)+VLOOKUP($B19,'R'!$F:$M,8,0))*VLOOKUP(N$1,Q!$E:$H,4,0)+VLOOKUP(N$1,Q!$E:$J,6,0)</f>
        <v>13810.95</v>
      </c>
      <c r="O19">
        <f>(VLOOKUP($A19,L!$H:$O,8,0)+VLOOKUP($B19,'R'!$F:$M,8,0))*VLOOKUP(O$1,Q!$E:$H,4,0)+VLOOKUP(O$1,Q!$E:$J,6,0)</f>
        <v>14346.54</v>
      </c>
      <c r="P19">
        <f>(VLOOKUP($A19,L!$H:$O,8,0)+VLOOKUP($B19,'R'!$F:$M,8,0))*VLOOKUP(P$1,Q!$E:$H,4,0)+VLOOKUP(P$1,Q!$E:$J,6,0)</f>
        <v>14942.130000000001</v>
      </c>
      <c r="Q19">
        <f>(VLOOKUP($A19,L!$H:$O,8,0)+VLOOKUP($B19,'R'!$F:$M,8,0))*VLOOKUP(Q$1,Q!$E:$H,4,0)+VLOOKUP(Q$1,Q!$E:$J,6,0)</f>
        <v>15477.720000000001</v>
      </c>
      <c r="R19">
        <f>(VLOOKUP($A19,L!$H:$O,8,0)+VLOOKUP($B19,'R'!$F:$M,8,0))*VLOOKUP(R$1,Q!$E:$H,4,0)+VLOOKUP(R$1,Q!$E:$J,6,0)</f>
        <v>16013.310000000001</v>
      </c>
      <c r="S19">
        <f>(VLOOKUP($A19,L!$H:$O,8,0)+VLOOKUP($B19,'R'!$F:$M,8,0))*VLOOKUP(S$1,Q!$E:$H,4,0)+VLOOKUP(S$1,Q!$E:$J,6,0)</f>
        <v>16628.41</v>
      </c>
      <c r="T19">
        <f>(VLOOKUP($A19,L!$H:$O,8,0)+VLOOKUP($B19,'R'!$F:$M,8,0))*VLOOKUP(T$1,Q!$E:$H,4,0)+VLOOKUP(T$1,Q!$E:$J,6,0)</f>
        <v>17303.509999999998</v>
      </c>
      <c r="U19">
        <f>(VLOOKUP($A19,L!$H:$O,8,0)+VLOOKUP($B19,'R'!$F:$M,8,0))*VLOOKUP(U$1,Q!$E:$H,4,0)+VLOOKUP(U$1,Q!$E:$J,6,0)</f>
        <v>17918.61</v>
      </c>
      <c r="V19">
        <f>(VLOOKUP($A19,L!$H:$O,8,0)+VLOOKUP($B19,'R'!$F:$M,8,0))*VLOOKUP(V$1,Q!$E:$H,4,0)+VLOOKUP(V$1,Q!$E:$J,6,0)</f>
        <v>18533.71</v>
      </c>
      <c r="W19">
        <f>(VLOOKUP($A19,L!$H:$O,8,0)+VLOOKUP($B19,'R'!$F:$M,8,0))*VLOOKUP(W$1,Q!$E:$H,4,0)+VLOOKUP(W$1,Q!$E:$J,6,0)</f>
        <v>19228.32</v>
      </c>
      <c r="Z19" t="s">
        <v>340</v>
      </c>
      <c r="AA19">
        <v>0.81</v>
      </c>
      <c r="AB19">
        <v>0.871</v>
      </c>
      <c r="AC19">
        <v>0.74399999999999999</v>
      </c>
      <c r="AD19">
        <f>SUMPRODUCT($AH$2:$AJ$2,$AH$3:$AJ$3,AA19:AC19)</f>
        <v>746.55000000000007</v>
      </c>
      <c r="AF19" t="s">
        <v>131</v>
      </c>
      <c r="AG19" t="s">
        <v>344</v>
      </c>
      <c r="AH19">
        <f t="shared" ref="AH19:AJ19" si="15">AH9*AH$2</f>
        <v>1365</v>
      </c>
      <c r="AI19">
        <f t="shared" si="15"/>
        <v>112.5</v>
      </c>
      <c r="AJ19">
        <f t="shared" si="15"/>
        <v>18.25</v>
      </c>
      <c r="AK19">
        <f t="shared" si="8"/>
        <v>787.5</v>
      </c>
      <c r="AR19" t="s">
        <v>344</v>
      </c>
      <c r="AS19">
        <f t="shared" si="9"/>
        <v>2730</v>
      </c>
      <c r="AT19">
        <f t="shared" si="10"/>
        <v>225</v>
      </c>
      <c r="AU19">
        <f t="shared" si="11"/>
        <v>18.25</v>
      </c>
      <c r="BD19">
        <v>1450</v>
      </c>
      <c r="BE19">
        <v>250</v>
      </c>
      <c r="BF19">
        <f t="shared" si="2"/>
        <v>101.66666666666667</v>
      </c>
      <c r="BG19">
        <f t="shared" si="3"/>
        <v>0.67032967032967039</v>
      </c>
      <c r="BH19">
        <f t="shared" si="4"/>
        <v>4398.3333333333339</v>
      </c>
    </row>
    <row r="20" spans="1:60" x14ac:dyDescent="0.2">
      <c r="A20">
        <v>18</v>
      </c>
      <c r="B20">
        <v>2</v>
      </c>
      <c r="C20">
        <f>(VLOOKUP($A20,L!$H:$O,8,0)+VLOOKUP($B20,'R'!$F:$M,8,0))*VLOOKUP(C$1,Q!$E:$H,4,0)+VLOOKUP(C$1,Q!$E:$J,6,0)</f>
        <v>2013</v>
      </c>
      <c r="D20">
        <f>(VLOOKUP($A20,L!$H:$O,8,0)+VLOOKUP($B20,'R'!$F:$M,8,0))*VLOOKUP(D$1,Q!$E:$H,4,0)+VLOOKUP(D$1,Q!$E:$J,6,0)</f>
        <v>2314.9499999999998</v>
      </c>
      <c r="E20">
        <f>(VLOOKUP($A20,L!$H:$O,8,0)+VLOOKUP($B20,'R'!$F:$M,8,0))*VLOOKUP(E$1,Q!$E:$H,4,0)+VLOOKUP(E$1,Q!$E:$J,6,0)</f>
        <v>3257.1600000000003</v>
      </c>
      <c r="F20">
        <f>(VLOOKUP($A20,L!$H:$O,8,0)+VLOOKUP($B20,'R'!$F:$M,8,0))*VLOOKUP(F$1,Q!$E:$H,4,0)+VLOOKUP(F$1,Q!$E:$J,6,0)</f>
        <v>4439.76</v>
      </c>
      <c r="G20">
        <f>(VLOOKUP($A20,L!$H:$O,8,0)+VLOOKUP($B20,'R'!$F:$M,8,0))*VLOOKUP(G$1,Q!$E:$H,4,0)+VLOOKUP(G$1,Q!$E:$J,6,0)</f>
        <v>6162.75</v>
      </c>
      <c r="H20">
        <f>(VLOOKUP($A20,L!$H:$O,8,0)+VLOOKUP($B20,'R'!$F:$M,8,0))*VLOOKUP(H$1,Q!$E:$H,4,0)+VLOOKUP(H$1,Q!$E:$J,6,0)</f>
        <v>7706.1299999999992</v>
      </c>
      <c r="I20">
        <f>(VLOOKUP($A20,L!$H:$O,8,0)+VLOOKUP($B20,'R'!$F:$M,8,0))*VLOOKUP(I$1,Q!$E:$H,4,0)+VLOOKUP(I$1,Q!$E:$J,6,0)</f>
        <v>8850.0299999999988</v>
      </c>
      <c r="J20">
        <f>(VLOOKUP($A20,L!$H:$O,8,0)+VLOOKUP($B20,'R'!$F:$M,8,0))*VLOOKUP(J$1,Q!$E:$H,4,0)+VLOOKUP(J$1,Q!$E:$J,6,0)</f>
        <v>9472.11</v>
      </c>
      <c r="K20">
        <f>(VLOOKUP($A20,L!$H:$O,8,0)+VLOOKUP($B20,'R'!$F:$M,8,0))*VLOOKUP(K$1,Q!$E:$H,4,0)+VLOOKUP(K$1,Q!$E:$J,6,0)</f>
        <v>10154.58</v>
      </c>
      <c r="L20">
        <f>(VLOOKUP($A20,L!$H:$O,8,0)+VLOOKUP($B20,'R'!$F:$M,8,0))*VLOOKUP(L$1,Q!$E:$H,4,0)+VLOOKUP(L$1,Q!$E:$J,6,0)</f>
        <v>11679.779999999999</v>
      </c>
      <c r="M20">
        <f>(VLOOKUP($A20,L!$H:$O,8,0)+VLOOKUP($B20,'R'!$F:$M,8,0))*VLOOKUP(M$1,Q!$E:$H,4,0)+VLOOKUP(M$1,Q!$E:$J,6,0)</f>
        <v>13563.810000000001</v>
      </c>
      <c r="N20">
        <f>(VLOOKUP($A20,L!$H:$O,8,0)+VLOOKUP($B20,'R'!$F:$M,8,0))*VLOOKUP(N$1,Q!$E:$H,4,0)+VLOOKUP(N$1,Q!$E:$J,6,0)</f>
        <v>14024.85</v>
      </c>
      <c r="O20">
        <f>(VLOOKUP($A20,L!$H:$O,8,0)+VLOOKUP($B20,'R'!$F:$M,8,0))*VLOOKUP(O$1,Q!$E:$H,4,0)+VLOOKUP(O$1,Q!$E:$J,6,0)</f>
        <v>14566.02</v>
      </c>
      <c r="P20">
        <f>(VLOOKUP($A20,L!$H:$O,8,0)+VLOOKUP($B20,'R'!$F:$M,8,0))*VLOOKUP(P$1,Q!$E:$H,4,0)+VLOOKUP(P$1,Q!$E:$J,6,0)</f>
        <v>15167.189999999999</v>
      </c>
      <c r="Q20">
        <f>(VLOOKUP($A20,L!$H:$O,8,0)+VLOOKUP($B20,'R'!$F:$M,8,0))*VLOOKUP(Q$1,Q!$E:$H,4,0)+VLOOKUP(Q$1,Q!$E:$J,6,0)</f>
        <v>15708.36</v>
      </c>
      <c r="R20">
        <f>(VLOOKUP($A20,L!$H:$O,8,0)+VLOOKUP($B20,'R'!$F:$M,8,0))*VLOOKUP(R$1,Q!$E:$H,4,0)+VLOOKUP(R$1,Q!$E:$J,6,0)</f>
        <v>16249.529999999999</v>
      </c>
      <c r="S20">
        <f>(VLOOKUP($A20,L!$H:$O,8,0)+VLOOKUP($B20,'R'!$F:$M,8,0))*VLOOKUP(S$1,Q!$E:$H,4,0)+VLOOKUP(S$1,Q!$E:$J,6,0)</f>
        <v>16870.830000000002</v>
      </c>
      <c r="T20">
        <f>(VLOOKUP($A20,L!$H:$O,8,0)+VLOOKUP($B20,'R'!$F:$M,8,0))*VLOOKUP(T$1,Q!$E:$H,4,0)+VLOOKUP(T$1,Q!$E:$J,6,0)</f>
        <v>17552.129999999997</v>
      </c>
      <c r="U20">
        <f>(VLOOKUP($A20,L!$H:$O,8,0)+VLOOKUP($B20,'R'!$F:$M,8,0))*VLOOKUP(U$1,Q!$E:$H,4,0)+VLOOKUP(U$1,Q!$E:$J,6,0)</f>
        <v>18173.43</v>
      </c>
      <c r="V20">
        <f>(VLOOKUP($A20,L!$H:$O,8,0)+VLOOKUP($B20,'R'!$F:$M,8,0))*VLOOKUP(V$1,Q!$E:$H,4,0)+VLOOKUP(V$1,Q!$E:$J,6,0)</f>
        <v>18794.73</v>
      </c>
      <c r="W20">
        <f>(VLOOKUP($A20,L!$H:$O,8,0)+VLOOKUP($B20,'R'!$F:$M,8,0))*VLOOKUP(W$1,Q!$E:$H,4,0)+VLOOKUP(W$1,Q!$E:$J,6,0)</f>
        <v>19496.16</v>
      </c>
      <c r="Z20" t="s">
        <v>347</v>
      </c>
      <c r="AA20">
        <v>0.89300000000000002</v>
      </c>
      <c r="AB20">
        <v>0.82799999999999996</v>
      </c>
      <c r="AC20">
        <v>0.76600000000000001</v>
      </c>
      <c r="AD20">
        <f t="shared" si="13"/>
        <v>755.4</v>
      </c>
      <c r="AF20" t="s">
        <v>129</v>
      </c>
      <c r="AG20" t="s">
        <v>91</v>
      </c>
      <c r="AH20">
        <f>AH10*AH$2</f>
        <v>1440</v>
      </c>
      <c r="AI20">
        <f t="shared" ref="AI20:AJ20" si="16">AI10*AI$2</f>
        <v>98.75</v>
      </c>
      <c r="AJ20">
        <f t="shared" si="16"/>
        <v>24</v>
      </c>
      <c r="AK20">
        <f t="shared" si="8"/>
        <v>787.5</v>
      </c>
      <c r="AR20" t="s">
        <v>91</v>
      </c>
      <c r="AS20">
        <f t="shared" si="9"/>
        <v>2304</v>
      </c>
      <c r="AT20">
        <f t="shared" si="10"/>
        <v>246.875</v>
      </c>
      <c r="AU20">
        <f t="shared" si="11"/>
        <v>24</v>
      </c>
      <c r="BD20">
        <v>1475</v>
      </c>
      <c r="BE20">
        <v>250</v>
      </c>
      <c r="BF20">
        <f t="shared" si="2"/>
        <v>100.83333333333333</v>
      </c>
      <c r="BG20">
        <f t="shared" si="3"/>
        <v>0.66850828729281764</v>
      </c>
      <c r="BH20">
        <f t="shared" si="4"/>
        <v>4449.583333333333</v>
      </c>
    </row>
    <row r="21" spans="1:60" x14ac:dyDescent="0.2">
      <c r="A21">
        <v>19</v>
      </c>
      <c r="B21">
        <v>2</v>
      </c>
      <c r="C21">
        <f>(VLOOKUP($A21,L!$H:$O,8,0)+VLOOKUP($B21,'R'!$F:$M,8,0))*VLOOKUP(C$1,Q!$E:$H,4,0)+VLOOKUP(C$1,Q!$E:$J,6,0)</f>
        <v>2080</v>
      </c>
      <c r="D21">
        <f>(VLOOKUP($A21,L!$H:$O,8,0)+VLOOKUP($B21,'R'!$F:$M,8,0))*VLOOKUP(D$1,Q!$E:$H,4,0)+VLOOKUP(D$1,Q!$E:$J,6,0)</f>
        <v>2392</v>
      </c>
      <c r="E21">
        <f>(VLOOKUP($A21,L!$H:$O,8,0)+VLOOKUP($B21,'R'!$F:$M,8,0))*VLOOKUP(E$1,Q!$E:$H,4,0)+VLOOKUP(E$1,Q!$E:$J,6,0)</f>
        <v>3345.6</v>
      </c>
      <c r="F21">
        <f>(VLOOKUP($A21,L!$H:$O,8,0)+VLOOKUP($B21,'R'!$F:$M,8,0))*VLOOKUP(F$1,Q!$E:$H,4,0)+VLOOKUP(F$1,Q!$E:$J,6,0)</f>
        <v>4541.6000000000004</v>
      </c>
      <c r="G21">
        <f>(VLOOKUP($A21,L!$H:$O,8,0)+VLOOKUP($B21,'R'!$F:$M,8,0))*VLOOKUP(G$1,Q!$E:$H,4,0)+VLOOKUP(G$1,Q!$E:$J,6,0)</f>
        <v>6280</v>
      </c>
      <c r="H21">
        <f>(VLOOKUP($A21,L!$H:$O,8,0)+VLOOKUP($B21,'R'!$F:$M,8,0))*VLOOKUP(H$1,Q!$E:$H,4,0)+VLOOKUP(H$1,Q!$E:$J,6,0)</f>
        <v>7840.7999999999993</v>
      </c>
      <c r="I21">
        <f>(VLOOKUP($A21,L!$H:$O,8,0)+VLOOKUP($B21,'R'!$F:$M,8,0))*VLOOKUP(I$1,Q!$E:$H,4,0)+VLOOKUP(I$1,Q!$E:$J,6,0)</f>
        <v>9004.7999999999993</v>
      </c>
      <c r="J21">
        <f>(VLOOKUP($A21,L!$H:$O,8,0)+VLOOKUP($B21,'R'!$F:$M,8,0))*VLOOKUP(J$1,Q!$E:$H,4,0)+VLOOKUP(J$1,Q!$E:$J,6,0)</f>
        <v>9637.6</v>
      </c>
      <c r="K21">
        <f>(VLOOKUP($A21,L!$H:$O,8,0)+VLOOKUP($B21,'R'!$F:$M,8,0))*VLOOKUP(K$1,Q!$E:$H,4,0)+VLOOKUP(K$1,Q!$E:$J,6,0)</f>
        <v>10332.799999999999</v>
      </c>
      <c r="L21">
        <f>(VLOOKUP($A21,L!$H:$O,8,0)+VLOOKUP($B21,'R'!$F:$M,8,0))*VLOOKUP(L$1,Q!$E:$H,4,0)+VLOOKUP(L$1,Q!$E:$J,6,0)</f>
        <v>11884.8</v>
      </c>
      <c r="M21">
        <f>(VLOOKUP($A21,L!$H:$O,8,0)+VLOOKUP($B21,'R'!$F:$M,8,0))*VLOOKUP(M$1,Q!$E:$H,4,0)+VLOOKUP(M$1,Q!$E:$J,6,0)</f>
        <v>13789.6</v>
      </c>
      <c r="N21">
        <f>(VLOOKUP($A21,L!$H:$O,8,0)+VLOOKUP($B21,'R'!$F:$M,8,0))*VLOOKUP(N$1,Q!$E:$H,4,0)+VLOOKUP(N$1,Q!$E:$J,6,0)</f>
        <v>14256</v>
      </c>
      <c r="O21">
        <f>(VLOOKUP($A21,L!$H:$O,8,0)+VLOOKUP($B21,'R'!$F:$M,8,0))*VLOOKUP(O$1,Q!$E:$H,4,0)+VLOOKUP(O$1,Q!$E:$J,6,0)</f>
        <v>14803.2</v>
      </c>
      <c r="P21">
        <f>(VLOOKUP($A21,L!$H:$O,8,0)+VLOOKUP($B21,'R'!$F:$M,8,0))*VLOOKUP(P$1,Q!$E:$H,4,0)+VLOOKUP(P$1,Q!$E:$J,6,0)</f>
        <v>15410.4</v>
      </c>
      <c r="Q21">
        <f>(VLOOKUP($A21,L!$H:$O,8,0)+VLOOKUP($B21,'R'!$F:$M,8,0))*VLOOKUP(Q$1,Q!$E:$H,4,0)+VLOOKUP(Q$1,Q!$E:$J,6,0)</f>
        <v>15957.6</v>
      </c>
      <c r="R21">
        <f>(VLOOKUP($A21,L!$H:$O,8,0)+VLOOKUP($B21,'R'!$F:$M,8,0))*VLOOKUP(R$1,Q!$E:$H,4,0)+VLOOKUP(R$1,Q!$E:$J,6,0)</f>
        <v>16504.8</v>
      </c>
      <c r="S21">
        <f>(VLOOKUP($A21,L!$H:$O,8,0)+VLOOKUP($B21,'R'!$F:$M,8,0))*VLOOKUP(S$1,Q!$E:$H,4,0)+VLOOKUP(S$1,Q!$E:$J,6,0)</f>
        <v>17132.8</v>
      </c>
      <c r="T21">
        <f>(VLOOKUP($A21,L!$H:$O,8,0)+VLOOKUP($B21,'R'!$F:$M,8,0))*VLOOKUP(T$1,Q!$E:$H,4,0)+VLOOKUP(T$1,Q!$E:$J,6,0)</f>
        <v>17820.8</v>
      </c>
      <c r="U21">
        <f>(VLOOKUP($A21,L!$H:$O,8,0)+VLOOKUP($B21,'R'!$F:$M,8,0))*VLOOKUP(U$1,Q!$E:$H,4,0)+VLOOKUP(U$1,Q!$E:$J,6,0)</f>
        <v>18448.800000000003</v>
      </c>
      <c r="V21">
        <f>(VLOOKUP($A21,L!$H:$O,8,0)+VLOOKUP($B21,'R'!$F:$M,8,0))*VLOOKUP(V$1,Q!$E:$H,4,0)+VLOOKUP(V$1,Q!$E:$J,6,0)</f>
        <v>19076.8</v>
      </c>
      <c r="W21">
        <f>(VLOOKUP($A21,L!$H:$O,8,0)+VLOOKUP($B21,'R'!$F:$M,8,0))*VLOOKUP(W$1,Q!$E:$H,4,0)+VLOOKUP(W$1,Q!$E:$J,6,0)</f>
        <v>19785.599999999999</v>
      </c>
      <c r="Z21" t="s">
        <v>344</v>
      </c>
      <c r="AA21">
        <v>0.93</v>
      </c>
      <c r="AB21">
        <v>0.78</v>
      </c>
      <c r="AC21">
        <v>0.746</v>
      </c>
      <c r="AD21">
        <f t="shared" si="13"/>
        <v>741.9</v>
      </c>
      <c r="AG21" t="s">
        <v>865</v>
      </c>
      <c r="AH21">
        <f>AH11*AH$2</f>
        <v>1312.5</v>
      </c>
      <c r="AI21">
        <f t="shared" ref="AI21:AJ21" si="17">AI11*AI$2</f>
        <v>109.375</v>
      </c>
      <c r="AJ21">
        <f t="shared" si="17"/>
        <v>21.875</v>
      </c>
      <c r="AK21">
        <f t="shared" si="8"/>
        <v>787.5</v>
      </c>
      <c r="AR21" t="s">
        <v>865</v>
      </c>
      <c r="AS21">
        <f t="shared" si="9"/>
        <v>1312.5</v>
      </c>
      <c r="AT21">
        <f t="shared" si="10"/>
        <v>437.5</v>
      </c>
      <c r="AU21">
        <f t="shared" si="11"/>
        <v>21.875</v>
      </c>
      <c r="BD21">
        <v>1500</v>
      </c>
      <c r="BE21">
        <v>250</v>
      </c>
      <c r="BF21">
        <f t="shared" si="2"/>
        <v>100</v>
      </c>
      <c r="BG21">
        <f t="shared" si="3"/>
        <v>0.66666666666666674</v>
      </c>
      <c r="BH21">
        <f t="shared" si="4"/>
        <v>4500.0000000000009</v>
      </c>
    </row>
    <row r="22" spans="1:60" x14ac:dyDescent="0.2">
      <c r="A22">
        <v>20</v>
      </c>
      <c r="B22">
        <v>2</v>
      </c>
      <c r="C22">
        <f>(VLOOKUP($A22,L!$H:$O,8,0)+VLOOKUP($B22,'R'!$F:$M,8,0))*VLOOKUP(C$1,Q!$E:$H,4,0)+VLOOKUP(C$1,Q!$E:$J,6,0)</f>
        <v>2140</v>
      </c>
      <c r="D22">
        <f>(VLOOKUP($A22,L!$H:$O,8,0)+VLOOKUP($B22,'R'!$F:$M,8,0))*VLOOKUP(D$1,Q!$E:$H,4,0)+VLOOKUP(D$1,Q!$E:$J,6,0)</f>
        <v>2461</v>
      </c>
      <c r="E22">
        <f>(VLOOKUP($A22,L!$H:$O,8,0)+VLOOKUP($B22,'R'!$F:$M,8,0))*VLOOKUP(E$1,Q!$E:$H,4,0)+VLOOKUP(E$1,Q!$E:$J,6,0)</f>
        <v>3424.8</v>
      </c>
      <c r="F22">
        <f>(VLOOKUP($A22,L!$H:$O,8,0)+VLOOKUP($B22,'R'!$F:$M,8,0))*VLOOKUP(F$1,Q!$E:$H,4,0)+VLOOKUP(F$1,Q!$E:$J,6,0)</f>
        <v>4632.8</v>
      </c>
      <c r="G22">
        <f>(VLOOKUP($A22,L!$H:$O,8,0)+VLOOKUP($B22,'R'!$F:$M,8,0))*VLOOKUP(G$1,Q!$E:$H,4,0)+VLOOKUP(G$1,Q!$E:$J,6,0)</f>
        <v>6385</v>
      </c>
      <c r="H22">
        <f>(VLOOKUP($A22,L!$H:$O,8,0)+VLOOKUP($B22,'R'!$F:$M,8,0))*VLOOKUP(H$1,Q!$E:$H,4,0)+VLOOKUP(H$1,Q!$E:$J,6,0)</f>
        <v>7961.4</v>
      </c>
      <c r="I22">
        <f>(VLOOKUP($A22,L!$H:$O,8,0)+VLOOKUP($B22,'R'!$F:$M,8,0))*VLOOKUP(I$1,Q!$E:$H,4,0)+VLOOKUP(I$1,Q!$E:$J,6,0)</f>
        <v>9143.4000000000015</v>
      </c>
      <c r="J22">
        <f>(VLOOKUP($A22,L!$H:$O,8,0)+VLOOKUP($B22,'R'!$F:$M,8,0))*VLOOKUP(J$1,Q!$E:$H,4,0)+VLOOKUP(J$1,Q!$E:$J,6,0)</f>
        <v>9785.7999999999993</v>
      </c>
      <c r="K22">
        <f>(VLOOKUP($A22,L!$H:$O,8,0)+VLOOKUP($B22,'R'!$F:$M,8,0))*VLOOKUP(K$1,Q!$E:$H,4,0)+VLOOKUP(K$1,Q!$E:$J,6,0)</f>
        <v>10492.400000000001</v>
      </c>
      <c r="L22">
        <f>(VLOOKUP($A22,L!$H:$O,8,0)+VLOOKUP($B22,'R'!$F:$M,8,0))*VLOOKUP(L$1,Q!$E:$H,4,0)+VLOOKUP(L$1,Q!$E:$J,6,0)</f>
        <v>12068.400000000001</v>
      </c>
      <c r="M22">
        <f>(VLOOKUP($A22,L!$H:$O,8,0)+VLOOKUP($B22,'R'!$F:$M,8,0))*VLOOKUP(M$1,Q!$E:$H,4,0)+VLOOKUP(M$1,Q!$E:$J,6,0)</f>
        <v>13991.8</v>
      </c>
      <c r="N22">
        <f>(VLOOKUP($A22,L!$H:$O,8,0)+VLOOKUP($B22,'R'!$F:$M,8,0))*VLOOKUP(N$1,Q!$E:$H,4,0)+VLOOKUP(N$1,Q!$E:$J,6,0)</f>
        <v>14463</v>
      </c>
      <c r="O22">
        <f>(VLOOKUP($A22,L!$H:$O,8,0)+VLOOKUP($B22,'R'!$F:$M,8,0))*VLOOKUP(O$1,Q!$E:$H,4,0)+VLOOKUP(O$1,Q!$E:$J,6,0)</f>
        <v>15015.6</v>
      </c>
      <c r="P22">
        <f>(VLOOKUP($A22,L!$H:$O,8,0)+VLOOKUP($B22,'R'!$F:$M,8,0))*VLOOKUP(P$1,Q!$E:$H,4,0)+VLOOKUP(P$1,Q!$E:$J,6,0)</f>
        <v>15628.2</v>
      </c>
      <c r="Q22">
        <f>(VLOOKUP($A22,L!$H:$O,8,0)+VLOOKUP($B22,'R'!$F:$M,8,0))*VLOOKUP(Q$1,Q!$E:$H,4,0)+VLOOKUP(Q$1,Q!$E:$J,6,0)</f>
        <v>16180.8</v>
      </c>
      <c r="R22">
        <f>(VLOOKUP($A22,L!$H:$O,8,0)+VLOOKUP($B22,'R'!$F:$M,8,0))*VLOOKUP(R$1,Q!$E:$H,4,0)+VLOOKUP(R$1,Q!$E:$J,6,0)</f>
        <v>16733.400000000001</v>
      </c>
      <c r="S22">
        <f>(VLOOKUP($A22,L!$H:$O,8,0)+VLOOKUP($B22,'R'!$F:$M,8,0))*VLOOKUP(S$1,Q!$E:$H,4,0)+VLOOKUP(S$1,Q!$E:$J,6,0)</f>
        <v>17367.400000000001</v>
      </c>
      <c r="T22">
        <f>(VLOOKUP($A22,L!$H:$O,8,0)+VLOOKUP($B22,'R'!$F:$M,8,0))*VLOOKUP(T$1,Q!$E:$H,4,0)+VLOOKUP(T$1,Q!$E:$J,6,0)</f>
        <v>18061.400000000001</v>
      </c>
      <c r="U22">
        <f>(VLOOKUP($A22,L!$H:$O,8,0)+VLOOKUP($B22,'R'!$F:$M,8,0))*VLOOKUP(U$1,Q!$E:$H,4,0)+VLOOKUP(U$1,Q!$E:$J,6,0)</f>
        <v>18695.400000000001</v>
      </c>
      <c r="V22">
        <f>(VLOOKUP($A22,L!$H:$O,8,0)+VLOOKUP($B22,'R'!$F:$M,8,0))*VLOOKUP(V$1,Q!$E:$H,4,0)+VLOOKUP(V$1,Q!$E:$J,6,0)</f>
        <v>19329.400000000001</v>
      </c>
      <c r="W22">
        <f>(VLOOKUP($A22,L!$H:$O,8,0)+VLOOKUP($B22,'R'!$F:$M,8,0))*VLOOKUP(W$1,Q!$E:$H,4,0)+VLOOKUP(W$1,Q!$E:$J,6,0)</f>
        <v>20044.800000000003</v>
      </c>
      <c r="Z22" t="s">
        <v>91</v>
      </c>
      <c r="AA22">
        <v>0.89400000000000002</v>
      </c>
      <c r="AB22">
        <v>0.81599999999999995</v>
      </c>
      <c r="AC22">
        <v>0.74</v>
      </c>
      <c r="AD22">
        <f t="shared" si="13"/>
        <v>746.4</v>
      </c>
      <c r="BD22">
        <v>1525</v>
      </c>
      <c r="BE22">
        <v>250</v>
      </c>
      <c r="BF22">
        <f t="shared" si="2"/>
        <v>99.166666666666671</v>
      </c>
      <c r="BG22">
        <f t="shared" si="3"/>
        <v>0.66480446927374304</v>
      </c>
      <c r="BH22">
        <f t="shared" si="4"/>
        <v>4549.5833333333339</v>
      </c>
    </row>
    <row r="23" spans="1:60" x14ac:dyDescent="0.2">
      <c r="A23">
        <v>21</v>
      </c>
      <c r="B23">
        <v>3</v>
      </c>
      <c r="C23">
        <f>(VLOOKUP($A23,L!$H:$O,8,0)+VLOOKUP($B23,'R'!$F:$M,8,0))*VLOOKUP(C$1,Q!$E:$H,4,0)+VLOOKUP(C$1,Q!$E:$J,6,0)</f>
        <v>2640</v>
      </c>
      <c r="D23">
        <f>(VLOOKUP($A23,L!$H:$O,8,0)+VLOOKUP($B23,'R'!$F:$M,8,0))*VLOOKUP(D$1,Q!$E:$H,4,0)+VLOOKUP(D$1,Q!$E:$J,6,0)</f>
        <v>3035.9999999999995</v>
      </c>
      <c r="E23">
        <f>(VLOOKUP($A23,L!$H:$O,8,0)+VLOOKUP($B23,'R'!$F:$M,8,0))*VLOOKUP(E$1,Q!$E:$H,4,0)+VLOOKUP(E$1,Q!$E:$J,6,0)</f>
        <v>4084.8</v>
      </c>
      <c r="F23">
        <f>(VLOOKUP($A23,L!$H:$O,8,0)+VLOOKUP($B23,'R'!$F:$M,8,0))*VLOOKUP(F$1,Q!$E:$H,4,0)+VLOOKUP(F$1,Q!$E:$J,6,0)</f>
        <v>5392.8</v>
      </c>
      <c r="G23">
        <f>(VLOOKUP($A23,L!$H:$O,8,0)+VLOOKUP($B23,'R'!$F:$M,8,0))*VLOOKUP(G$1,Q!$E:$H,4,0)+VLOOKUP(G$1,Q!$E:$J,6,0)</f>
        <v>7260</v>
      </c>
      <c r="H23">
        <f>(VLOOKUP($A23,L!$H:$O,8,0)+VLOOKUP($B23,'R'!$F:$M,8,0))*VLOOKUP(H$1,Q!$E:$H,4,0)+VLOOKUP(H$1,Q!$E:$J,6,0)</f>
        <v>8966.4</v>
      </c>
      <c r="I23">
        <f>(VLOOKUP($A23,L!$H:$O,8,0)+VLOOKUP($B23,'R'!$F:$M,8,0))*VLOOKUP(I$1,Q!$E:$H,4,0)+VLOOKUP(I$1,Q!$E:$J,6,0)</f>
        <v>10298.400000000001</v>
      </c>
      <c r="J23">
        <f>(VLOOKUP($A23,L!$H:$O,8,0)+VLOOKUP($B23,'R'!$F:$M,8,0))*VLOOKUP(J$1,Q!$E:$H,4,0)+VLOOKUP(J$1,Q!$E:$J,6,0)</f>
        <v>11020.8</v>
      </c>
      <c r="K23">
        <f>(VLOOKUP($A23,L!$H:$O,8,0)+VLOOKUP($B23,'R'!$F:$M,8,0))*VLOOKUP(K$1,Q!$E:$H,4,0)+VLOOKUP(K$1,Q!$E:$J,6,0)</f>
        <v>11822.400000000001</v>
      </c>
      <c r="L23">
        <f>(VLOOKUP($A23,L!$H:$O,8,0)+VLOOKUP($B23,'R'!$F:$M,8,0))*VLOOKUP(L$1,Q!$E:$H,4,0)+VLOOKUP(L$1,Q!$E:$J,6,0)</f>
        <v>13598.400000000001</v>
      </c>
      <c r="M23">
        <f>(VLOOKUP($A23,L!$H:$O,8,0)+VLOOKUP($B23,'R'!$F:$M,8,0))*VLOOKUP(M$1,Q!$E:$H,4,0)+VLOOKUP(M$1,Q!$E:$J,6,0)</f>
        <v>15676.800000000001</v>
      </c>
      <c r="N23">
        <f>(VLOOKUP($A23,L!$H:$O,8,0)+VLOOKUP($B23,'R'!$F:$M,8,0))*VLOOKUP(N$1,Q!$E:$H,4,0)+VLOOKUP(N$1,Q!$E:$J,6,0)</f>
        <v>16188</v>
      </c>
      <c r="O23">
        <f>(VLOOKUP($A23,L!$H:$O,8,0)+VLOOKUP($B23,'R'!$F:$M,8,0))*VLOOKUP(O$1,Q!$E:$H,4,0)+VLOOKUP(O$1,Q!$E:$J,6,0)</f>
        <v>16785.599999999999</v>
      </c>
      <c r="P23">
        <f>(VLOOKUP($A23,L!$H:$O,8,0)+VLOOKUP($B23,'R'!$F:$M,8,0))*VLOOKUP(P$1,Q!$E:$H,4,0)+VLOOKUP(P$1,Q!$E:$J,6,0)</f>
        <v>17443.199999999997</v>
      </c>
      <c r="Q23">
        <f>(VLOOKUP($A23,L!$H:$O,8,0)+VLOOKUP($B23,'R'!$F:$M,8,0))*VLOOKUP(Q$1,Q!$E:$H,4,0)+VLOOKUP(Q$1,Q!$E:$J,6,0)</f>
        <v>18040.800000000003</v>
      </c>
      <c r="R23">
        <f>(VLOOKUP($A23,L!$H:$O,8,0)+VLOOKUP($B23,'R'!$F:$M,8,0))*VLOOKUP(R$1,Q!$E:$H,4,0)+VLOOKUP(R$1,Q!$E:$J,6,0)</f>
        <v>18638.400000000001</v>
      </c>
      <c r="S23">
        <f>(VLOOKUP($A23,L!$H:$O,8,0)+VLOOKUP($B23,'R'!$F:$M,8,0))*VLOOKUP(S$1,Q!$E:$H,4,0)+VLOOKUP(S$1,Q!$E:$J,6,0)</f>
        <v>19322.400000000001</v>
      </c>
      <c r="T23">
        <f>(VLOOKUP($A23,L!$H:$O,8,0)+VLOOKUP($B23,'R'!$F:$M,8,0))*VLOOKUP(T$1,Q!$E:$H,4,0)+VLOOKUP(T$1,Q!$E:$J,6,0)</f>
        <v>20066.400000000001</v>
      </c>
      <c r="U23">
        <f>(VLOOKUP($A23,L!$H:$O,8,0)+VLOOKUP($B23,'R'!$F:$M,8,0))*VLOOKUP(U$1,Q!$E:$H,4,0)+VLOOKUP(U$1,Q!$E:$J,6,0)</f>
        <v>20750.400000000001</v>
      </c>
      <c r="V23">
        <f>(VLOOKUP($A23,L!$H:$O,8,0)+VLOOKUP($B23,'R'!$F:$M,8,0))*VLOOKUP(V$1,Q!$E:$H,4,0)+VLOOKUP(V$1,Q!$E:$J,6,0)</f>
        <v>21434.400000000001</v>
      </c>
      <c r="W23">
        <f>(VLOOKUP($A23,L!$H:$O,8,0)+VLOOKUP($B23,'R'!$F:$M,8,0))*VLOOKUP(W$1,Q!$E:$H,4,0)+VLOOKUP(W$1,Q!$E:$J,6,0)</f>
        <v>22204.800000000003</v>
      </c>
      <c r="BD23">
        <v>1550</v>
      </c>
      <c r="BE23">
        <v>250</v>
      </c>
      <c r="BF23">
        <f t="shared" si="2"/>
        <v>98.333333333333329</v>
      </c>
      <c r="BG23">
        <f t="shared" si="3"/>
        <v>0.66292134831460681</v>
      </c>
      <c r="BH23">
        <f t="shared" si="4"/>
        <v>4598.3333333333339</v>
      </c>
    </row>
    <row r="24" spans="1:60" x14ac:dyDescent="0.2">
      <c r="A24">
        <v>22</v>
      </c>
      <c r="B24">
        <v>3</v>
      </c>
      <c r="C24">
        <f>(VLOOKUP($A24,L!$H:$O,8,0)+VLOOKUP($B24,'R'!$F:$M,8,0))*VLOOKUP(C$1,Q!$E:$H,4,0)+VLOOKUP(C$1,Q!$E:$J,6,0)</f>
        <v>2700</v>
      </c>
      <c r="D24">
        <f>(VLOOKUP($A24,L!$H:$O,8,0)+VLOOKUP($B24,'R'!$F:$M,8,0))*VLOOKUP(D$1,Q!$E:$H,4,0)+VLOOKUP(D$1,Q!$E:$J,6,0)</f>
        <v>3104.9999999999995</v>
      </c>
      <c r="E24">
        <f>(VLOOKUP($A24,L!$H:$O,8,0)+VLOOKUP($B24,'R'!$F:$M,8,0))*VLOOKUP(E$1,Q!$E:$H,4,0)+VLOOKUP(E$1,Q!$E:$J,6,0)</f>
        <v>4164</v>
      </c>
      <c r="F24">
        <f>(VLOOKUP($A24,L!$H:$O,8,0)+VLOOKUP($B24,'R'!$F:$M,8,0))*VLOOKUP(F$1,Q!$E:$H,4,0)+VLOOKUP(F$1,Q!$E:$J,6,0)</f>
        <v>5484</v>
      </c>
      <c r="G24">
        <f>(VLOOKUP($A24,L!$H:$O,8,0)+VLOOKUP($B24,'R'!$F:$M,8,0))*VLOOKUP(G$1,Q!$E:$H,4,0)+VLOOKUP(G$1,Q!$E:$J,6,0)</f>
        <v>7365</v>
      </c>
      <c r="H24">
        <f>(VLOOKUP($A24,L!$H:$O,8,0)+VLOOKUP($B24,'R'!$F:$M,8,0))*VLOOKUP(H$1,Q!$E:$H,4,0)+VLOOKUP(H$1,Q!$E:$J,6,0)</f>
        <v>9087</v>
      </c>
      <c r="I24">
        <f>(VLOOKUP($A24,L!$H:$O,8,0)+VLOOKUP($B24,'R'!$F:$M,8,0))*VLOOKUP(I$1,Q!$E:$H,4,0)+VLOOKUP(I$1,Q!$E:$J,6,0)</f>
        <v>10437</v>
      </c>
      <c r="J24">
        <f>(VLOOKUP($A24,L!$H:$O,8,0)+VLOOKUP($B24,'R'!$F:$M,8,0))*VLOOKUP(J$1,Q!$E:$H,4,0)+VLOOKUP(J$1,Q!$E:$J,6,0)</f>
        <v>11169</v>
      </c>
      <c r="K24">
        <f>(VLOOKUP($A24,L!$H:$O,8,0)+VLOOKUP($B24,'R'!$F:$M,8,0))*VLOOKUP(K$1,Q!$E:$H,4,0)+VLOOKUP(K$1,Q!$E:$J,6,0)</f>
        <v>11982</v>
      </c>
      <c r="L24">
        <f>(VLOOKUP($A24,L!$H:$O,8,0)+VLOOKUP($B24,'R'!$F:$M,8,0))*VLOOKUP(L$1,Q!$E:$H,4,0)+VLOOKUP(L$1,Q!$E:$J,6,0)</f>
        <v>13782</v>
      </c>
      <c r="M24">
        <f>(VLOOKUP($A24,L!$H:$O,8,0)+VLOOKUP($B24,'R'!$F:$M,8,0))*VLOOKUP(M$1,Q!$E:$H,4,0)+VLOOKUP(M$1,Q!$E:$J,6,0)</f>
        <v>15879</v>
      </c>
      <c r="N24">
        <f>(VLOOKUP($A24,L!$H:$O,8,0)+VLOOKUP($B24,'R'!$F:$M,8,0))*VLOOKUP(N$1,Q!$E:$H,4,0)+VLOOKUP(N$1,Q!$E:$J,6,0)</f>
        <v>16395</v>
      </c>
      <c r="O24">
        <f>(VLOOKUP($A24,L!$H:$O,8,0)+VLOOKUP($B24,'R'!$F:$M,8,0))*VLOOKUP(O$1,Q!$E:$H,4,0)+VLOOKUP(O$1,Q!$E:$J,6,0)</f>
        <v>16998</v>
      </c>
      <c r="P24">
        <f>(VLOOKUP($A24,L!$H:$O,8,0)+VLOOKUP($B24,'R'!$F:$M,8,0))*VLOOKUP(P$1,Q!$E:$H,4,0)+VLOOKUP(P$1,Q!$E:$J,6,0)</f>
        <v>17661</v>
      </c>
      <c r="Q24">
        <f>(VLOOKUP($A24,L!$H:$O,8,0)+VLOOKUP($B24,'R'!$F:$M,8,0))*VLOOKUP(Q$1,Q!$E:$H,4,0)+VLOOKUP(Q$1,Q!$E:$J,6,0)</f>
        <v>18264</v>
      </c>
      <c r="R24">
        <f>(VLOOKUP($A24,L!$H:$O,8,0)+VLOOKUP($B24,'R'!$F:$M,8,0))*VLOOKUP(R$1,Q!$E:$H,4,0)+VLOOKUP(R$1,Q!$E:$J,6,0)</f>
        <v>18867</v>
      </c>
      <c r="S24">
        <f>(VLOOKUP($A24,L!$H:$O,8,0)+VLOOKUP($B24,'R'!$F:$M,8,0))*VLOOKUP(S$1,Q!$E:$H,4,0)+VLOOKUP(S$1,Q!$E:$J,6,0)</f>
        <v>19557</v>
      </c>
      <c r="T24">
        <f>(VLOOKUP($A24,L!$H:$O,8,0)+VLOOKUP($B24,'R'!$F:$M,8,0))*VLOOKUP(T$1,Q!$E:$H,4,0)+VLOOKUP(T$1,Q!$E:$J,6,0)</f>
        <v>20307</v>
      </c>
      <c r="U24">
        <f>(VLOOKUP($A24,L!$H:$O,8,0)+VLOOKUP($B24,'R'!$F:$M,8,0))*VLOOKUP(U$1,Q!$E:$H,4,0)+VLOOKUP(U$1,Q!$E:$J,6,0)</f>
        <v>20997</v>
      </c>
      <c r="V24">
        <f>(VLOOKUP($A24,L!$H:$O,8,0)+VLOOKUP($B24,'R'!$F:$M,8,0))*VLOOKUP(V$1,Q!$E:$H,4,0)+VLOOKUP(V$1,Q!$E:$J,6,0)</f>
        <v>21687</v>
      </c>
      <c r="W24">
        <f>(VLOOKUP($A24,L!$H:$O,8,0)+VLOOKUP($B24,'R'!$F:$M,8,0))*VLOOKUP(W$1,Q!$E:$H,4,0)+VLOOKUP(W$1,Q!$E:$J,6,0)</f>
        <v>22464</v>
      </c>
      <c r="BD24">
        <v>1575</v>
      </c>
      <c r="BE24">
        <v>250</v>
      </c>
      <c r="BF24">
        <f t="shared" si="2"/>
        <v>97.5</v>
      </c>
      <c r="BG24">
        <f t="shared" si="3"/>
        <v>0.66101694915254239</v>
      </c>
      <c r="BH24">
        <f t="shared" si="4"/>
        <v>4646.25</v>
      </c>
    </row>
    <row r="25" spans="1:60" x14ac:dyDescent="0.2">
      <c r="A25">
        <v>23</v>
      </c>
      <c r="B25">
        <v>3</v>
      </c>
      <c r="C25">
        <f>(VLOOKUP($A25,L!$H:$O,8,0)+VLOOKUP($B25,'R'!$F:$M,8,0))*VLOOKUP(C$1,Q!$E:$H,4,0)+VLOOKUP(C$1,Q!$E:$J,6,0)</f>
        <v>2770</v>
      </c>
      <c r="D25">
        <f>(VLOOKUP($A25,L!$H:$O,8,0)+VLOOKUP($B25,'R'!$F:$M,8,0))*VLOOKUP(D$1,Q!$E:$H,4,0)+VLOOKUP(D$1,Q!$E:$J,6,0)</f>
        <v>3185.4999999999995</v>
      </c>
      <c r="E25">
        <f>(VLOOKUP($A25,L!$H:$O,8,0)+VLOOKUP($B25,'R'!$F:$M,8,0))*VLOOKUP(E$1,Q!$E:$H,4,0)+VLOOKUP(E$1,Q!$E:$J,6,0)</f>
        <v>4256.3999999999996</v>
      </c>
      <c r="F25">
        <f>(VLOOKUP($A25,L!$H:$O,8,0)+VLOOKUP($B25,'R'!$F:$M,8,0))*VLOOKUP(F$1,Q!$E:$H,4,0)+VLOOKUP(F$1,Q!$E:$J,6,0)</f>
        <v>5590.4</v>
      </c>
      <c r="G25">
        <f>(VLOOKUP($A25,L!$H:$O,8,0)+VLOOKUP($B25,'R'!$F:$M,8,0))*VLOOKUP(G$1,Q!$E:$H,4,0)+VLOOKUP(G$1,Q!$E:$J,6,0)</f>
        <v>7487.5</v>
      </c>
      <c r="H25">
        <f>(VLOOKUP($A25,L!$H:$O,8,0)+VLOOKUP($B25,'R'!$F:$M,8,0))*VLOOKUP(H$1,Q!$E:$H,4,0)+VLOOKUP(H$1,Q!$E:$J,6,0)</f>
        <v>9227.7000000000007</v>
      </c>
      <c r="I25">
        <f>(VLOOKUP($A25,L!$H:$O,8,0)+VLOOKUP($B25,'R'!$F:$M,8,0))*VLOOKUP(I$1,Q!$E:$H,4,0)+VLOOKUP(I$1,Q!$E:$J,6,0)</f>
        <v>10598.7</v>
      </c>
      <c r="J25">
        <f>(VLOOKUP($A25,L!$H:$O,8,0)+VLOOKUP($B25,'R'!$F:$M,8,0))*VLOOKUP(J$1,Q!$E:$H,4,0)+VLOOKUP(J$1,Q!$E:$J,6,0)</f>
        <v>11341.900000000001</v>
      </c>
      <c r="K25">
        <f>(VLOOKUP($A25,L!$H:$O,8,0)+VLOOKUP($B25,'R'!$F:$M,8,0))*VLOOKUP(K$1,Q!$E:$H,4,0)+VLOOKUP(K$1,Q!$E:$J,6,0)</f>
        <v>12168.2</v>
      </c>
      <c r="L25">
        <f>(VLOOKUP($A25,L!$H:$O,8,0)+VLOOKUP($B25,'R'!$F:$M,8,0))*VLOOKUP(L$1,Q!$E:$H,4,0)+VLOOKUP(L$1,Q!$E:$J,6,0)</f>
        <v>13996.2</v>
      </c>
      <c r="M25">
        <f>(VLOOKUP($A25,L!$H:$O,8,0)+VLOOKUP($B25,'R'!$F:$M,8,0))*VLOOKUP(M$1,Q!$E:$H,4,0)+VLOOKUP(M$1,Q!$E:$J,6,0)</f>
        <v>16114.9</v>
      </c>
      <c r="N25">
        <f>(VLOOKUP($A25,L!$H:$O,8,0)+VLOOKUP($B25,'R'!$F:$M,8,0))*VLOOKUP(N$1,Q!$E:$H,4,0)+VLOOKUP(N$1,Q!$E:$J,6,0)</f>
        <v>16636.5</v>
      </c>
      <c r="O25">
        <f>(VLOOKUP($A25,L!$H:$O,8,0)+VLOOKUP($B25,'R'!$F:$M,8,0))*VLOOKUP(O$1,Q!$E:$H,4,0)+VLOOKUP(O$1,Q!$E:$J,6,0)</f>
        <v>17245.8</v>
      </c>
      <c r="P25">
        <f>(VLOOKUP($A25,L!$H:$O,8,0)+VLOOKUP($B25,'R'!$F:$M,8,0))*VLOOKUP(P$1,Q!$E:$H,4,0)+VLOOKUP(P$1,Q!$E:$J,6,0)</f>
        <v>17915.099999999999</v>
      </c>
      <c r="Q25">
        <f>(VLOOKUP($A25,L!$H:$O,8,0)+VLOOKUP($B25,'R'!$F:$M,8,0))*VLOOKUP(Q$1,Q!$E:$H,4,0)+VLOOKUP(Q$1,Q!$E:$J,6,0)</f>
        <v>18524.400000000001</v>
      </c>
      <c r="R25">
        <f>(VLOOKUP($A25,L!$H:$O,8,0)+VLOOKUP($B25,'R'!$F:$M,8,0))*VLOOKUP(R$1,Q!$E:$H,4,0)+VLOOKUP(R$1,Q!$E:$J,6,0)</f>
        <v>19133.7</v>
      </c>
      <c r="S25">
        <f>(VLOOKUP($A25,L!$H:$O,8,0)+VLOOKUP($B25,'R'!$F:$M,8,0))*VLOOKUP(S$1,Q!$E:$H,4,0)+VLOOKUP(S$1,Q!$E:$J,6,0)</f>
        <v>19830.7</v>
      </c>
      <c r="T25">
        <f>(VLOOKUP($A25,L!$H:$O,8,0)+VLOOKUP($B25,'R'!$F:$M,8,0))*VLOOKUP(T$1,Q!$E:$H,4,0)+VLOOKUP(T$1,Q!$E:$J,6,0)</f>
        <v>20587.699999999997</v>
      </c>
      <c r="U25">
        <f>(VLOOKUP($A25,L!$H:$O,8,0)+VLOOKUP($B25,'R'!$F:$M,8,0))*VLOOKUP(U$1,Q!$E:$H,4,0)+VLOOKUP(U$1,Q!$E:$J,6,0)</f>
        <v>21284.7</v>
      </c>
      <c r="V25">
        <f>(VLOOKUP($A25,L!$H:$O,8,0)+VLOOKUP($B25,'R'!$F:$M,8,0))*VLOOKUP(V$1,Q!$E:$H,4,0)+VLOOKUP(V$1,Q!$E:$J,6,0)</f>
        <v>21981.7</v>
      </c>
      <c r="W25">
        <f>(VLOOKUP($A25,L!$H:$O,8,0)+VLOOKUP($B25,'R'!$F:$M,8,0))*VLOOKUP(W$1,Q!$E:$H,4,0)+VLOOKUP(W$1,Q!$E:$J,6,0)</f>
        <v>22766.400000000001</v>
      </c>
      <c r="BD25">
        <v>1600</v>
      </c>
      <c r="BE25">
        <v>250</v>
      </c>
      <c r="BF25">
        <f t="shared" si="2"/>
        <v>96.666666666666671</v>
      </c>
      <c r="BG25">
        <f t="shared" si="3"/>
        <v>0.65909090909090917</v>
      </c>
      <c r="BH25">
        <f t="shared" si="4"/>
        <v>4693.3333333333348</v>
      </c>
    </row>
    <row r="26" spans="1:60" x14ac:dyDescent="0.2">
      <c r="A26">
        <v>24</v>
      </c>
      <c r="B26">
        <v>3</v>
      </c>
      <c r="C26">
        <f>(VLOOKUP($A26,L!$H:$O,8,0)+VLOOKUP($B26,'R'!$F:$M,8,0))*VLOOKUP(C$1,Q!$E:$H,4,0)+VLOOKUP(C$1,Q!$E:$J,6,0)</f>
        <v>2840</v>
      </c>
      <c r="D26">
        <f>(VLOOKUP($A26,L!$H:$O,8,0)+VLOOKUP($B26,'R'!$F:$M,8,0))*VLOOKUP(D$1,Q!$E:$H,4,0)+VLOOKUP(D$1,Q!$E:$J,6,0)</f>
        <v>3265.9999999999995</v>
      </c>
      <c r="E26">
        <f>(VLOOKUP($A26,L!$H:$O,8,0)+VLOOKUP($B26,'R'!$F:$M,8,0))*VLOOKUP(E$1,Q!$E:$H,4,0)+VLOOKUP(E$1,Q!$E:$J,6,0)</f>
        <v>4348.8</v>
      </c>
      <c r="F26">
        <f>(VLOOKUP($A26,L!$H:$O,8,0)+VLOOKUP($B26,'R'!$F:$M,8,0))*VLOOKUP(F$1,Q!$E:$H,4,0)+VLOOKUP(F$1,Q!$E:$J,6,0)</f>
        <v>5696.8</v>
      </c>
      <c r="G26">
        <f>(VLOOKUP($A26,L!$H:$O,8,0)+VLOOKUP($B26,'R'!$F:$M,8,0))*VLOOKUP(G$1,Q!$E:$H,4,0)+VLOOKUP(G$1,Q!$E:$J,6,0)</f>
        <v>7610</v>
      </c>
      <c r="H26">
        <f>(VLOOKUP($A26,L!$H:$O,8,0)+VLOOKUP($B26,'R'!$F:$M,8,0))*VLOOKUP(H$1,Q!$E:$H,4,0)+VLOOKUP(H$1,Q!$E:$J,6,0)</f>
        <v>9368.4</v>
      </c>
      <c r="I26">
        <f>(VLOOKUP($A26,L!$H:$O,8,0)+VLOOKUP($B26,'R'!$F:$M,8,0))*VLOOKUP(I$1,Q!$E:$H,4,0)+VLOOKUP(I$1,Q!$E:$J,6,0)</f>
        <v>10760.400000000001</v>
      </c>
      <c r="J26">
        <f>(VLOOKUP($A26,L!$H:$O,8,0)+VLOOKUP($B26,'R'!$F:$M,8,0))*VLOOKUP(J$1,Q!$E:$H,4,0)+VLOOKUP(J$1,Q!$E:$J,6,0)</f>
        <v>11514.8</v>
      </c>
      <c r="K26">
        <f>(VLOOKUP($A26,L!$H:$O,8,0)+VLOOKUP($B26,'R'!$F:$M,8,0))*VLOOKUP(K$1,Q!$E:$H,4,0)+VLOOKUP(K$1,Q!$E:$J,6,0)</f>
        <v>12354.400000000001</v>
      </c>
      <c r="L26">
        <f>(VLOOKUP($A26,L!$H:$O,8,0)+VLOOKUP($B26,'R'!$F:$M,8,0))*VLOOKUP(L$1,Q!$E:$H,4,0)+VLOOKUP(L$1,Q!$E:$J,6,0)</f>
        <v>14210.4</v>
      </c>
      <c r="M26">
        <f>(VLOOKUP($A26,L!$H:$O,8,0)+VLOOKUP($B26,'R'!$F:$M,8,0))*VLOOKUP(M$1,Q!$E:$H,4,0)+VLOOKUP(M$1,Q!$E:$J,6,0)</f>
        <v>16350.800000000001</v>
      </c>
      <c r="N26">
        <f>(VLOOKUP($A26,L!$H:$O,8,0)+VLOOKUP($B26,'R'!$F:$M,8,0))*VLOOKUP(N$1,Q!$E:$H,4,0)+VLOOKUP(N$1,Q!$E:$J,6,0)</f>
        <v>16878</v>
      </c>
      <c r="O26">
        <f>(VLOOKUP($A26,L!$H:$O,8,0)+VLOOKUP($B26,'R'!$F:$M,8,0))*VLOOKUP(O$1,Q!$E:$H,4,0)+VLOOKUP(O$1,Q!$E:$J,6,0)</f>
        <v>17493.599999999999</v>
      </c>
      <c r="P26">
        <f>(VLOOKUP($A26,L!$H:$O,8,0)+VLOOKUP($B26,'R'!$F:$M,8,0))*VLOOKUP(P$1,Q!$E:$H,4,0)+VLOOKUP(P$1,Q!$E:$J,6,0)</f>
        <v>18169.199999999997</v>
      </c>
      <c r="Q26">
        <f>(VLOOKUP($A26,L!$H:$O,8,0)+VLOOKUP($B26,'R'!$F:$M,8,0))*VLOOKUP(Q$1,Q!$E:$H,4,0)+VLOOKUP(Q$1,Q!$E:$J,6,0)</f>
        <v>18784.800000000003</v>
      </c>
      <c r="R26">
        <f>(VLOOKUP($A26,L!$H:$O,8,0)+VLOOKUP($B26,'R'!$F:$M,8,0))*VLOOKUP(R$1,Q!$E:$H,4,0)+VLOOKUP(R$1,Q!$E:$J,6,0)</f>
        <v>19400.400000000001</v>
      </c>
      <c r="S26">
        <f>(VLOOKUP($A26,L!$H:$O,8,0)+VLOOKUP($B26,'R'!$F:$M,8,0))*VLOOKUP(S$1,Q!$E:$H,4,0)+VLOOKUP(S$1,Q!$E:$J,6,0)</f>
        <v>20104.400000000001</v>
      </c>
      <c r="T26">
        <f>(VLOOKUP($A26,L!$H:$O,8,0)+VLOOKUP($B26,'R'!$F:$M,8,0))*VLOOKUP(T$1,Q!$E:$H,4,0)+VLOOKUP(T$1,Q!$E:$J,6,0)</f>
        <v>20868.400000000001</v>
      </c>
      <c r="U26">
        <f>(VLOOKUP($A26,L!$H:$O,8,0)+VLOOKUP($B26,'R'!$F:$M,8,0))*VLOOKUP(U$1,Q!$E:$H,4,0)+VLOOKUP(U$1,Q!$E:$J,6,0)</f>
        <v>21572.400000000001</v>
      </c>
      <c r="V26">
        <f>(VLOOKUP($A26,L!$H:$O,8,0)+VLOOKUP($B26,'R'!$F:$M,8,0))*VLOOKUP(V$1,Q!$E:$H,4,0)+VLOOKUP(V$1,Q!$E:$J,6,0)</f>
        <v>22276.400000000001</v>
      </c>
      <c r="W26">
        <f>(VLOOKUP($A26,L!$H:$O,8,0)+VLOOKUP($B26,'R'!$F:$M,8,0))*VLOOKUP(W$1,Q!$E:$H,4,0)+VLOOKUP(W$1,Q!$E:$J,6,0)</f>
        <v>23068.800000000003</v>
      </c>
      <c r="AH26" t="s">
        <v>339</v>
      </c>
      <c r="AI26" t="s">
        <v>509</v>
      </c>
      <c r="AJ26" t="s">
        <v>340</v>
      </c>
      <c r="AK26" t="s">
        <v>347</v>
      </c>
      <c r="AL26" t="s">
        <v>344</v>
      </c>
      <c r="AM26" t="s">
        <v>91</v>
      </c>
      <c r="AN26" t="s">
        <v>865</v>
      </c>
      <c r="AS26" t="s">
        <v>339</v>
      </c>
      <c r="AT26" t="s">
        <v>509</v>
      </c>
      <c r="AU26" t="s">
        <v>340</v>
      </c>
      <c r="AV26" t="s">
        <v>347</v>
      </c>
      <c r="AW26" t="s">
        <v>344</v>
      </c>
      <c r="AX26" t="s">
        <v>91</v>
      </c>
      <c r="AY26" t="s">
        <v>865</v>
      </c>
      <c r="BD26">
        <v>1625</v>
      </c>
      <c r="BE26">
        <v>250</v>
      </c>
      <c r="BF26">
        <f t="shared" si="2"/>
        <v>95.833333333333329</v>
      </c>
      <c r="BG26">
        <f t="shared" si="3"/>
        <v>0.65714285714285714</v>
      </c>
      <c r="BH26">
        <f t="shared" si="4"/>
        <v>4739.583333333333</v>
      </c>
    </row>
    <row r="27" spans="1:60" x14ac:dyDescent="0.2">
      <c r="A27">
        <v>25</v>
      </c>
      <c r="B27">
        <v>3</v>
      </c>
      <c r="C27">
        <f>(VLOOKUP($A27,L!$H:$O,8,0)+VLOOKUP($B27,'R'!$F:$M,8,0))*VLOOKUP(C$1,Q!$E:$H,4,0)+VLOOKUP(C$1,Q!$E:$J,6,0)</f>
        <v>2910</v>
      </c>
      <c r="D27">
        <f>(VLOOKUP($A27,L!$H:$O,8,0)+VLOOKUP($B27,'R'!$F:$M,8,0))*VLOOKUP(D$1,Q!$E:$H,4,0)+VLOOKUP(D$1,Q!$E:$J,6,0)</f>
        <v>3346.4999999999995</v>
      </c>
      <c r="E27">
        <f>(VLOOKUP($A27,L!$H:$O,8,0)+VLOOKUP($B27,'R'!$F:$M,8,0))*VLOOKUP(E$1,Q!$E:$H,4,0)+VLOOKUP(E$1,Q!$E:$J,6,0)</f>
        <v>4441.2000000000007</v>
      </c>
      <c r="F27">
        <f>(VLOOKUP($A27,L!$H:$O,8,0)+VLOOKUP($B27,'R'!$F:$M,8,0))*VLOOKUP(F$1,Q!$E:$H,4,0)+VLOOKUP(F$1,Q!$E:$J,6,0)</f>
        <v>5803.2</v>
      </c>
      <c r="G27">
        <f>(VLOOKUP($A27,L!$H:$O,8,0)+VLOOKUP($B27,'R'!$F:$M,8,0))*VLOOKUP(G$1,Q!$E:$H,4,0)+VLOOKUP(G$1,Q!$E:$J,6,0)</f>
        <v>7732.5</v>
      </c>
      <c r="H27">
        <f>(VLOOKUP($A27,L!$H:$O,8,0)+VLOOKUP($B27,'R'!$F:$M,8,0))*VLOOKUP(H$1,Q!$E:$H,4,0)+VLOOKUP(H$1,Q!$E:$J,6,0)</f>
        <v>9509.0999999999985</v>
      </c>
      <c r="I27">
        <f>(VLOOKUP($A27,L!$H:$O,8,0)+VLOOKUP($B27,'R'!$F:$M,8,0))*VLOOKUP(I$1,Q!$E:$H,4,0)+VLOOKUP(I$1,Q!$E:$J,6,0)</f>
        <v>10922.1</v>
      </c>
      <c r="J27">
        <f>(VLOOKUP($A27,L!$H:$O,8,0)+VLOOKUP($B27,'R'!$F:$M,8,0))*VLOOKUP(J$1,Q!$E:$H,4,0)+VLOOKUP(J$1,Q!$E:$J,6,0)</f>
        <v>11687.7</v>
      </c>
      <c r="K27">
        <f>(VLOOKUP($A27,L!$H:$O,8,0)+VLOOKUP($B27,'R'!$F:$M,8,0))*VLOOKUP(K$1,Q!$E:$H,4,0)+VLOOKUP(K$1,Q!$E:$J,6,0)</f>
        <v>12540.6</v>
      </c>
      <c r="L27">
        <f>(VLOOKUP($A27,L!$H:$O,8,0)+VLOOKUP($B27,'R'!$F:$M,8,0))*VLOOKUP(L$1,Q!$E:$H,4,0)+VLOOKUP(L$1,Q!$E:$J,6,0)</f>
        <v>14424.6</v>
      </c>
      <c r="M27">
        <f>(VLOOKUP($A27,L!$H:$O,8,0)+VLOOKUP($B27,'R'!$F:$M,8,0))*VLOOKUP(M$1,Q!$E:$H,4,0)+VLOOKUP(M$1,Q!$E:$J,6,0)</f>
        <v>16586.7</v>
      </c>
      <c r="N27">
        <f>(VLOOKUP($A27,L!$H:$O,8,0)+VLOOKUP($B27,'R'!$F:$M,8,0))*VLOOKUP(N$1,Q!$E:$H,4,0)+VLOOKUP(N$1,Q!$E:$J,6,0)</f>
        <v>17119.5</v>
      </c>
      <c r="O27">
        <f>(VLOOKUP($A27,L!$H:$O,8,0)+VLOOKUP($B27,'R'!$F:$M,8,0))*VLOOKUP(O$1,Q!$E:$H,4,0)+VLOOKUP(O$1,Q!$E:$J,6,0)</f>
        <v>17741.400000000001</v>
      </c>
      <c r="P27">
        <f>(VLOOKUP($A27,L!$H:$O,8,0)+VLOOKUP($B27,'R'!$F:$M,8,0))*VLOOKUP(P$1,Q!$E:$H,4,0)+VLOOKUP(P$1,Q!$E:$J,6,0)</f>
        <v>18423.3</v>
      </c>
      <c r="Q27">
        <f>(VLOOKUP($A27,L!$H:$O,8,0)+VLOOKUP($B27,'R'!$F:$M,8,0))*VLOOKUP(Q$1,Q!$E:$H,4,0)+VLOOKUP(Q$1,Q!$E:$J,6,0)</f>
        <v>19045.2</v>
      </c>
      <c r="R27">
        <f>(VLOOKUP($A27,L!$H:$O,8,0)+VLOOKUP($B27,'R'!$F:$M,8,0))*VLOOKUP(R$1,Q!$E:$H,4,0)+VLOOKUP(R$1,Q!$E:$J,6,0)</f>
        <v>19667.099999999999</v>
      </c>
      <c r="S27">
        <f>(VLOOKUP($A27,L!$H:$O,8,0)+VLOOKUP($B27,'R'!$F:$M,8,0))*VLOOKUP(S$1,Q!$E:$H,4,0)+VLOOKUP(S$1,Q!$E:$J,6,0)</f>
        <v>20378.099999999999</v>
      </c>
      <c r="T27">
        <f>(VLOOKUP($A27,L!$H:$O,8,0)+VLOOKUP($B27,'R'!$F:$M,8,0))*VLOOKUP(T$1,Q!$E:$H,4,0)+VLOOKUP(T$1,Q!$E:$J,6,0)</f>
        <v>21149.1</v>
      </c>
      <c r="U27">
        <f>(VLOOKUP($A27,L!$H:$O,8,0)+VLOOKUP($B27,'R'!$F:$M,8,0))*VLOOKUP(U$1,Q!$E:$H,4,0)+VLOOKUP(U$1,Q!$E:$J,6,0)</f>
        <v>21860.1</v>
      </c>
      <c r="V27">
        <f>(VLOOKUP($A27,L!$H:$O,8,0)+VLOOKUP($B27,'R'!$F:$M,8,0))*VLOOKUP(V$1,Q!$E:$H,4,0)+VLOOKUP(V$1,Q!$E:$J,6,0)</f>
        <v>22571.1</v>
      </c>
      <c r="W27">
        <f>(VLOOKUP($A27,L!$H:$O,8,0)+VLOOKUP($B27,'R'!$F:$M,8,0))*VLOOKUP(W$1,Q!$E:$H,4,0)+VLOOKUP(W$1,Q!$E:$J,6,0)</f>
        <v>23371.200000000001</v>
      </c>
      <c r="AG27" t="s">
        <v>339</v>
      </c>
      <c r="AH27">
        <f>VLOOKUP(AH$26,$AG$15:$AJ$21,2,0)/(VLOOKUP($AG27,$AG$15:$AJ$21,3,0)^2/(VLOOKUP($AG27,$AG$15:$AJ$21,3,0)+5*VLOOKUP(AH$26,$AG$15:$AJ$21,4,0)))</f>
        <v>40.195158566335145</v>
      </c>
      <c r="AI27">
        <f t="shared" ref="AH27:AN33" si="18">VLOOKUP(AI$26,$AG$15:$AJ$21,2,0)/(VLOOKUP($AG27,$AG$15:$AJ$21,3,0)^2/(VLOOKUP($AG27,$AG$15:$AJ$21,3,0)+5*VLOOKUP(AI$26,$AG$15:$AJ$21,4,0)))</f>
        <v>27.474573090636142</v>
      </c>
      <c r="AJ27">
        <f t="shared" si="18"/>
        <v>24.986301369863014</v>
      </c>
      <c r="AK27">
        <f t="shared" si="18"/>
        <v>29.582285607055734</v>
      </c>
      <c r="AL27">
        <f t="shared" si="18"/>
        <v>29.917808219178081</v>
      </c>
      <c r="AM27">
        <f t="shared" si="18"/>
        <v>36.533683617939573</v>
      </c>
      <c r="AN27">
        <f t="shared" si="18"/>
        <v>31.624132107337211</v>
      </c>
      <c r="AR27" t="s">
        <v>339</v>
      </c>
      <c r="AS27">
        <f>VLOOKUP(AH$26,$AG$15:$AJ$21,2,0)*VLOOKUP(AH$26,$AG$4:$AM$11,6,0)/(VLOOKUP($AG27,$AG$15:$AJ$21,3,0)^2*VLOOKUP($AG27,$AG$4:$AM$11,7,0)/(VLOOKUP($AG27,$AG$15:$AJ$21,3,0)+5*VLOOKUP(AH$26,$AG$15:$AJ$21,4,0)))</f>
        <v>62.80493525989867</v>
      </c>
      <c r="AT27">
        <f t="shared" ref="AT27:AY33" si="19">VLOOKUP(AI$26,$AG$15:$AJ$21,2,0)*VLOOKUP(AI$26,$AG$4:$AM$11,6,0)/(VLOOKUP($AG27,$AG$15:$AJ$21,3,0)^2*VLOOKUP($AG27,$AG$4:$AM$11,7,0)/(VLOOKUP($AG27,$AG$15:$AJ$21,3,0)+5*VLOOKUP(AI$26,$AG$15:$AJ$21,4,0)))</f>
        <v>17.171608181647589</v>
      </c>
      <c r="AU27">
        <f t="shared" si="19"/>
        <v>15.616438356164384</v>
      </c>
      <c r="AV27">
        <f t="shared" si="19"/>
        <v>18.488928504409834</v>
      </c>
      <c r="AW27">
        <f t="shared" si="19"/>
        <v>37.397260273972606</v>
      </c>
      <c r="AX27">
        <f t="shared" si="19"/>
        <v>36.533683617939573</v>
      </c>
      <c r="AY27">
        <f t="shared" si="19"/>
        <v>19.765082567085756</v>
      </c>
      <c r="BD27">
        <v>1650</v>
      </c>
      <c r="BE27">
        <v>250</v>
      </c>
      <c r="BF27">
        <f t="shared" si="2"/>
        <v>95</v>
      </c>
      <c r="BG27">
        <f t="shared" si="3"/>
        <v>0.65517241379310343</v>
      </c>
      <c r="BH27">
        <f t="shared" si="4"/>
        <v>4785</v>
      </c>
    </row>
    <row r="28" spans="1:60" x14ac:dyDescent="0.2">
      <c r="A28">
        <v>26</v>
      </c>
      <c r="B28">
        <v>3</v>
      </c>
      <c r="C28">
        <f>(VLOOKUP($A28,L!$H:$O,8,0)+VLOOKUP($B28,'R'!$F:$M,8,0))*VLOOKUP(C$1,Q!$E:$H,4,0)+VLOOKUP(C$1,Q!$E:$J,6,0)</f>
        <v>2980</v>
      </c>
      <c r="D28">
        <f>(VLOOKUP($A28,L!$H:$O,8,0)+VLOOKUP($B28,'R'!$F:$M,8,0))*VLOOKUP(D$1,Q!$E:$H,4,0)+VLOOKUP(D$1,Q!$E:$J,6,0)</f>
        <v>3426.9999999999995</v>
      </c>
      <c r="E28">
        <f>(VLOOKUP($A28,L!$H:$O,8,0)+VLOOKUP($B28,'R'!$F:$M,8,0))*VLOOKUP(E$1,Q!$E:$H,4,0)+VLOOKUP(E$1,Q!$E:$J,6,0)</f>
        <v>4533.6000000000004</v>
      </c>
      <c r="F28">
        <f>(VLOOKUP($A28,L!$H:$O,8,0)+VLOOKUP($B28,'R'!$F:$M,8,0))*VLOOKUP(F$1,Q!$E:$H,4,0)+VLOOKUP(F$1,Q!$E:$J,6,0)</f>
        <v>5909.6</v>
      </c>
      <c r="G28">
        <f>(VLOOKUP($A28,L!$H:$O,8,0)+VLOOKUP($B28,'R'!$F:$M,8,0))*VLOOKUP(G$1,Q!$E:$H,4,0)+VLOOKUP(G$1,Q!$E:$J,6,0)</f>
        <v>7855</v>
      </c>
      <c r="H28">
        <f>(VLOOKUP($A28,L!$H:$O,8,0)+VLOOKUP($B28,'R'!$F:$M,8,0))*VLOOKUP(H$1,Q!$E:$H,4,0)+VLOOKUP(H$1,Q!$E:$J,6,0)</f>
        <v>9649.7999999999993</v>
      </c>
      <c r="I28">
        <f>(VLOOKUP($A28,L!$H:$O,8,0)+VLOOKUP($B28,'R'!$F:$M,8,0))*VLOOKUP(I$1,Q!$E:$H,4,0)+VLOOKUP(I$1,Q!$E:$J,6,0)</f>
        <v>11083.8</v>
      </c>
      <c r="J28">
        <f>(VLOOKUP($A28,L!$H:$O,8,0)+VLOOKUP($B28,'R'!$F:$M,8,0))*VLOOKUP(J$1,Q!$E:$H,4,0)+VLOOKUP(J$1,Q!$E:$J,6,0)</f>
        <v>11860.6</v>
      </c>
      <c r="K28">
        <f>(VLOOKUP($A28,L!$H:$O,8,0)+VLOOKUP($B28,'R'!$F:$M,8,0))*VLOOKUP(K$1,Q!$E:$H,4,0)+VLOOKUP(K$1,Q!$E:$J,6,0)</f>
        <v>12726.8</v>
      </c>
      <c r="L28">
        <f>(VLOOKUP($A28,L!$H:$O,8,0)+VLOOKUP($B28,'R'!$F:$M,8,0))*VLOOKUP(L$1,Q!$E:$H,4,0)+VLOOKUP(L$1,Q!$E:$J,6,0)</f>
        <v>14638.8</v>
      </c>
      <c r="M28">
        <f>(VLOOKUP($A28,L!$H:$O,8,0)+VLOOKUP($B28,'R'!$F:$M,8,0))*VLOOKUP(M$1,Q!$E:$H,4,0)+VLOOKUP(M$1,Q!$E:$J,6,0)</f>
        <v>16822.599999999999</v>
      </c>
      <c r="N28">
        <f>(VLOOKUP($A28,L!$H:$O,8,0)+VLOOKUP($B28,'R'!$F:$M,8,0))*VLOOKUP(N$1,Q!$E:$H,4,0)+VLOOKUP(N$1,Q!$E:$J,6,0)</f>
        <v>17361</v>
      </c>
      <c r="O28">
        <f>(VLOOKUP($A28,L!$H:$O,8,0)+VLOOKUP($B28,'R'!$F:$M,8,0))*VLOOKUP(O$1,Q!$E:$H,4,0)+VLOOKUP(O$1,Q!$E:$J,6,0)</f>
        <v>17989.2</v>
      </c>
      <c r="P28">
        <f>(VLOOKUP($A28,L!$H:$O,8,0)+VLOOKUP($B28,'R'!$F:$M,8,0))*VLOOKUP(P$1,Q!$E:$H,4,0)+VLOOKUP(P$1,Q!$E:$J,6,0)</f>
        <v>18677.400000000001</v>
      </c>
      <c r="Q28">
        <f>(VLOOKUP($A28,L!$H:$O,8,0)+VLOOKUP($B28,'R'!$F:$M,8,0))*VLOOKUP(Q$1,Q!$E:$H,4,0)+VLOOKUP(Q$1,Q!$E:$J,6,0)</f>
        <v>19305.599999999999</v>
      </c>
      <c r="R28">
        <f>(VLOOKUP($A28,L!$H:$O,8,0)+VLOOKUP($B28,'R'!$F:$M,8,0))*VLOOKUP(R$1,Q!$E:$H,4,0)+VLOOKUP(R$1,Q!$E:$J,6,0)</f>
        <v>19933.8</v>
      </c>
      <c r="S28">
        <f>(VLOOKUP($A28,L!$H:$O,8,0)+VLOOKUP($B28,'R'!$F:$M,8,0))*VLOOKUP(S$1,Q!$E:$H,4,0)+VLOOKUP(S$1,Q!$E:$J,6,0)</f>
        <v>20651.800000000003</v>
      </c>
      <c r="T28">
        <f>(VLOOKUP($A28,L!$H:$O,8,0)+VLOOKUP($B28,'R'!$F:$M,8,0))*VLOOKUP(T$1,Q!$E:$H,4,0)+VLOOKUP(T$1,Q!$E:$J,6,0)</f>
        <v>21429.8</v>
      </c>
      <c r="U28">
        <f>(VLOOKUP($A28,L!$H:$O,8,0)+VLOOKUP($B28,'R'!$F:$M,8,0))*VLOOKUP(U$1,Q!$E:$H,4,0)+VLOOKUP(U$1,Q!$E:$J,6,0)</f>
        <v>22147.800000000003</v>
      </c>
      <c r="V28">
        <f>(VLOOKUP($A28,L!$H:$O,8,0)+VLOOKUP($B28,'R'!$F:$M,8,0))*VLOOKUP(V$1,Q!$E:$H,4,0)+VLOOKUP(V$1,Q!$E:$J,6,0)</f>
        <v>22865.8</v>
      </c>
      <c r="W28">
        <f>(VLOOKUP($A28,L!$H:$O,8,0)+VLOOKUP($B28,'R'!$F:$M,8,0))*VLOOKUP(W$1,Q!$E:$H,4,0)+VLOOKUP(W$1,Q!$E:$J,6,0)</f>
        <v>23673.599999999999</v>
      </c>
      <c r="AG28" t="s">
        <v>509</v>
      </c>
      <c r="AH28">
        <f>VLOOKUP(AH$26,$AG$15:$AJ$21,2,0)/(VLOOKUP($AG28,$AG$15:$AJ$21,3,0)^2/(VLOOKUP($AG28,$AG$15:$AJ$21,3,0)+5*VLOOKUP(AH$26,$AG$15:$AJ$21,4,0)))</f>
        <v>26.717783933517996</v>
      </c>
      <c r="AI28">
        <f t="shared" si="18"/>
        <v>18.650858725761768</v>
      </c>
      <c r="AJ28">
        <f t="shared" si="18"/>
        <v>16.976842105263152</v>
      </c>
      <c r="AK28">
        <f t="shared" si="18"/>
        <v>20.012409972299164</v>
      </c>
      <c r="AL28">
        <f t="shared" si="18"/>
        <v>20.327534626038776</v>
      </c>
      <c r="AM28">
        <f t="shared" si="18"/>
        <v>24.380277008310244</v>
      </c>
      <c r="AN28">
        <f t="shared" si="18"/>
        <v>21.232686980609412</v>
      </c>
      <c r="AR28" t="s">
        <v>509</v>
      </c>
      <c r="AS28">
        <f t="shared" ref="AS28:AS33" si="20">VLOOKUP(AH$26,$AG$15:$AJ$21,2,0)*VLOOKUP(AH$26,$AG$4:$AM$11,6,0)/(VLOOKUP($AG28,$AG$15:$AJ$21,3,0)^2*VLOOKUP($AG28,$AG$4:$AM$11,7,0)/(VLOOKUP($AG28,$AG$15:$AJ$21,3,0)+5*VLOOKUP(AH$26,$AG$15:$AJ$21,4,0)))</f>
        <v>16.698614958448747</v>
      </c>
      <c r="AT28">
        <f t="shared" si="19"/>
        <v>4.6627146814404421</v>
      </c>
      <c r="AU28">
        <f t="shared" si="19"/>
        <v>4.2442105263157881</v>
      </c>
      <c r="AV28">
        <f t="shared" si="19"/>
        <v>5.0031024930747909</v>
      </c>
      <c r="AW28">
        <f t="shared" si="19"/>
        <v>10.163767313019388</v>
      </c>
      <c r="AX28">
        <f t="shared" si="19"/>
        <v>9.7521108033240971</v>
      </c>
      <c r="AY28">
        <f t="shared" si="19"/>
        <v>5.3081717451523529</v>
      </c>
      <c r="BD28">
        <v>1675</v>
      </c>
      <c r="BE28">
        <v>250</v>
      </c>
      <c r="BF28">
        <f t="shared" si="2"/>
        <v>94.166666666666671</v>
      </c>
      <c r="BG28">
        <f t="shared" si="3"/>
        <v>0.65317919075144504</v>
      </c>
      <c r="BH28">
        <f t="shared" si="4"/>
        <v>4829.583333333333</v>
      </c>
    </row>
    <row r="29" spans="1:60" x14ac:dyDescent="0.2">
      <c r="A29">
        <v>27</v>
      </c>
      <c r="B29">
        <v>3</v>
      </c>
      <c r="C29">
        <f>(VLOOKUP($A29,L!$H:$O,8,0)+VLOOKUP($B29,'R'!$F:$M,8,0))*VLOOKUP(C$1,Q!$E:$H,4,0)+VLOOKUP(C$1,Q!$E:$J,6,0)</f>
        <v>3050</v>
      </c>
      <c r="D29">
        <f>(VLOOKUP($A29,L!$H:$O,8,0)+VLOOKUP($B29,'R'!$F:$M,8,0))*VLOOKUP(D$1,Q!$E:$H,4,0)+VLOOKUP(D$1,Q!$E:$J,6,0)</f>
        <v>3507.4999999999995</v>
      </c>
      <c r="E29">
        <f>(VLOOKUP($A29,L!$H:$O,8,0)+VLOOKUP($B29,'R'!$F:$M,8,0))*VLOOKUP(E$1,Q!$E:$H,4,0)+VLOOKUP(E$1,Q!$E:$J,6,0)</f>
        <v>4626</v>
      </c>
      <c r="F29">
        <f>(VLOOKUP($A29,L!$H:$O,8,0)+VLOOKUP($B29,'R'!$F:$M,8,0))*VLOOKUP(F$1,Q!$E:$H,4,0)+VLOOKUP(F$1,Q!$E:$J,6,0)</f>
        <v>6016</v>
      </c>
      <c r="G29">
        <f>(VLOOKUP($A29,L!$H:$O,8,0)+VLOOKUP($B29,'R'!$F:$M,8,0))*VLOOKUP(G$1,Q!$E:$H,4,0)+VLOOKUP(G$1,Q!$E:$J,6,0)</f>
        <v>7977.5</v>
      </c>
      <c r="H29">
        <f>(VLOOKUP($A29,L!$H:$O,8,0)+VLOOKUP($B29,'R'!$F:$M,8,0))*VLOOKUP(H$1,Q!$E:$H,4,0)+VLOOKUP(H$1,Q!$E:$J,6,0)</f>
        <v>9790.5</v>
      </c>
      <c r="I29">
        <f>(VLOOKUP($A29,L!$H:$O,8,0)+VLOOKUP($B29,'R'!$F:$M,8,0))*VLOOKUP(I$1,Q!$E:$H,4,0)+VLOOKUP(I$1,Q!$E:$J,6,0)</f>
        <v>11245.5</v>
      </c>
      <c r="J29">
        <f>(VLOOKUP($A29,L!$H:$O,8,0)+VLOOKUP($B29,'R'!$F:$M,8,0))*VLOOKUP(J$1,Q!$E:$H,4,0)+VLOOKUP(J$1,Q!$E:$J,6,0)</f>
        <v>12033.5</v>
      </c>
      <c r="K29">
        <f>(VLOOKUP($A29,L!$H:$O,8,0)+VLOOKUP($B29,'R'!$F:$M,8,0))*VLOOKUP(K$1,Q!$E:$H,4,0)+VLOOKUP(K$1,Q!$E:$J,6,0)</f>
        <v>12913</v>
      </c>
      <c r="L29">
        <f>(VLOOKUP($A29,L!$H:$O,8,0)+VLOOKUP($B29,'R'!$F:$M,8,0))*VLOOKUP(L$1,Q!$E:$H,4,0)+VLOOKUP(L$1,Q!$E:$J,6,0)</f>
        <v>14853</v>
      </c>
      <c r="M29">
        <f>(VLOOKUP($A29,L!$H:$O,8,0)+VLOOKUP($B29,'R'!$F:$M,8,0))*VLOOKUP(M$1,Q!$E:$H,4,0)+VLOOKUP(M$1,Q!$E:$J,6,0)</f>
        <v>17058.5</v>
      </c>
      <c r="N29">
        <f>(VLOOKUP($A29,L!$H:$O,8,0)+VLOOKUP($B29,'R'!$F:$M,8,0))*VLOOKUP(N$1,Q!$E:$H,4,0)+VLOOKUP(N$1,Q!$E:$J,6,0)</f>
        <v>17602.5</v>
      </c>
      <c r="O29">
        <f>(VLOOKUP($A29,L!$H:$O,8,0)+VLOOKUP($B29,'R'!$F:$M,8,0))*VLOOKUP(O$1,Q!$E:$H,4,0)+VLOOKUP(O$1,Q!$E:$J,6,0)</f>
        <v>18237</v>
      </c>
      <c r="P29">
        <f>(VLOOKUP($A29,L!$H:$O,8,0)+VLOOKUP($B29,'R'!$F:$M,8,0))*VLOOKUP(P$1,Q!$E:$H,4,0)+VLOOKUP(P$1,Q!$E:$J,6,0)</f>
        <v>18931.5</v>
      </c>
      <c r="Q29">
        <f>(VLOOKUP($A29,L!$H:$O,8,0)+VLOOKUP($B29,'R'!$F:$M,8,0))*VLOOKUP(Q$1,Q!$E:$H,4,0)+VLOOKUP(Q$1,Q!$E:$J,6,0)</f>
        <v>19566</v>
      </c>
      <c r="R29">
        <f>(VLOOKUP($A29,L!$H:$O,8,0)+VLOOKUP($B29,'R'!$F:$M,8,0))*VLOOKUP(R$1,Q!$E:$H,4,0)+VLOOKUP(R$1,Q!$E:$J,6,0)</f>
        <v>20200.5</v>
      </c>
      <c r="S29">
        <f>(VLOOKUP($A29,L!$H:$O,8,0)+VLOOKUP($B29,'R'!$F:$M,8,0))*VLOOKUP(S$1,Q!$E:$H,4,0)+VLOOKUP(S$1,Q!$E:$J,6,0)</f>
        <v>20925.5</v>
      </c>
      <c r="T29">
        <f>(VLOOKUP($A29,L!$H:$O,8,0)+VLOOKUP($B29,'R'!$F:$M,8,0))*VLOOKUP(T$1,Q!$E:$H,4,0)+VLOOKUP(T$1,Q!$E:$J,6,0)</f>
        <v>21710.5</v>
      </c>
      <c r="U29">
        <f>(VLOOKUP($A29,L!$H:$O,8,0)+VLOOKUP($B29,'R'!$F:$M,8,0))*VLOOKUP(U$1,Q!$E:$H,4,0)+VLOOKUP(U$1,Q!$E:$J,6,0)</f>
        <v>22435.5</v>
      </c>
      <c r="V29">
        <f>(VLOOKUP($A29,L!$H:$O,8,0)+VLOOKUP($B29,'R'!$F:$M,8,0))*VLOOKUP(V$1,Q!$E:$H,4,0)+VLOOKUP(V$1,Q!$E:$J,6,0)</f>
        <v>23160.5</v>
      </c>
      <c r="W29">
        <f>(VLOOKUP($A29,L!$H:$O,8,0)+VLOOKUP($B29,'R'!$F:$M,8,0))*VLOOKUP(W$1,Q!$E:$H,4,0)+VLOOKUP(W$1,Q!$E:$J,6,0)</f>
        <v>23976</v>
      </c>
      <c r="AG29" t="s">
        <v>340</v>
      </c>
      <c r="AH29">
        <f t="shared" si="18"/>
        <v>24.724799999999998</v>
      </c>
      <c r="AI29">
        <f t="shared" si="18"/>
        <v>17.330400000000001</v>
      </c>
      <c r="AJ29">
        <f t="shared" si="18"/>
        <v>15.7776</v>
      </c>
      <c r="AK29">
        <f t="shared" si="18"/>
        <v>18.583199999999998</v>
      </c>
      <c r="AL29">
        <f t="shared" si="18"/>
        <v>18.8916</v>
      </c>
      <c r="AM29">
        <f t="shared" si="18"/>
        <v>22.5792</v>
      </c>
      <c r="AN29">
        <f t="shared" si="18"/>
        <v>19.6875</v>
      </c>
      <c r="AR29" t="s">
        <v>340</v>
      </c>
      <c r="AS29">
        <f t="shared" si="20"/>
        <v>15.452999999999999</v>
      </c>
      <c r="AT29">
        <f t="shared" si="19"/>
        <v>4.3326000000000002</v>
      </c>
      <c r="AU29">
        <f t="shared" si="19"/>
        <v>3.9443999999999999</v>
      </c>
      <c r="AV29">
        <f t="shared" si="19"/>
        <v>4.6457999999999995</v>
      </c>
      <c r="AW29">
        <f t="shared" si="19"/>
        <v>9.4458000000000002</v>
      </c>
      <c r="AX29">
        <f t="shared" si="19"/>
        <v>9.0316799999999997</v>
      </c>
      <c r="AY29">
        <f t="shared" si="19"/>
        <v>4.921875</v>
      </c>
      <c r="BD29">
        <v>1700</v>
      </c>
      <c r="BE29">
        <v>250</v>
      </c>
      <c r="BF29">
        <f t="shared" si="2"/>
        <v>93.333333333333329</v>
      </c>
      <c r="BG29">
        <f t="shared" si="3"/>
        <v>0.65116279069767447</v>
      </c>
      <c r="BH29">
        <f t="shared" si="4"/>
        <v>4873.3333333333339</v>
      </c>
    </row>
    <row r="30" spans="1:60" x14ac:dyDescent="0.2">
      <c r="A30">
        <v>28</v>
      </c>
      <c r="B30">
        <v>3</v>
      </c>
      <c r="C30">
        <f>(VLOOKUP($A30,L!$H:$O,8,0)+VLOOKUP($B30,'R'!$F:$M,8,0))*VLOOKUP(C$1,Q!$E:$H,4,0)+VLOOKUP(C$1,Q!$E:$J,6,0)</f>
        <v>3130</v>
      </c>
      <c r="D30">
        <f>(VLOOKUP($A30,L!$H:$O,8,0)+VLOOKUP($B30,'R'!$F:$M,8,0))*VLOOKUP(D$1,Q!$E:$H,4,0)+VLOOKUP(D$1,Q!$E:$J,6,0)</f>
        <v>3599.4999999999995</v>
      </c>
      <c r="E30">
        <f>(VLOOKUP($A30,L!$H:$O,8,0)+VLOOKUP($B30,'R'!$F:$M,8,0))*VLOOKUP(E$1,Q!$E:$H,4,0)+VLOOKUP(E$1,Q!$E:$J,6,0)</f>
        <v>4731.6000000000004</v>
      </c>
      <c r="F30">
        <f>(VLOOKUP($A30,L!$H:$O,8,0)+VLOOKUP($B30,'R'!$F:$M,8,0))*VLOOKUP(F$1,Q!$E:$H,4,0)+VLOOKUP(F$1,Q!$E:$J,6,0)</f>
        <v>6137.6</v>
      </c>
      <c r="G30">
        <f>(VLOOKUP($A30,L!$H:$O,8,0)+VLOOKUP($B30,'R'!$F:$M,8,0))*VLOOKUP(G$1,Q!$E:$H,4,0)+VLOOKUP(G$1,Q!$E:$J,6,0)</f>
        <v>8117.5</v>
      </c>
      <c r="H30">
        <f>(VLOOKUP($A30,L!$H:$O,8,0)+VLOOKUP($B30,'R'!$F:$M,8,0))*VLOOKUP(H$1,Q!$E:$H,4,0)+VLOOKUP(H$1,Q!$E:$J,6,0)</f>
        <v>9951.2999999999993</v>
      </c>
      <c r="I30">
        <f>(VLOOKUP($A30,L!$H:$O,8,0)+VLOOKUP($B30,'R'!$F:$M,8,0))*VLOOKUP(I$1,Q!$E:$H,4,0)+VLOOKUP(I$1,Q!$E:$J,6,0)</f>
        <v>11430.3</v>
      </c>
      <c r="J30">
        <f>(VLOOKUP($A30,L!$H:$O,8,0)+VLOOKUP($B30,'R'!$F:$M,8,0))*VLOOKUP(J$1,Q!$E:$H,4,0)+VLOOKUP(J$1,Q!$E:$J,6,0)</f>
        <v>12231.1</v>
      </c>
      <c r="K30">
        <f>(VLOOKUP($A30,L!$H:$O,8,0)+VLOOKUP($B30,'R'!$F:$M,8,0))*VLOOKUP(K$1,Q!$E:$H,4,0)+VLOOKUP(K$1,Q!$E:$J,6,0)</f>
        <v>13125.800000000001</v>
      </c>
      <c r="L30">
        <f>(VLOOKUP($A30,L!$H:$O,8,0)+VLOOKUP($B30,'R'!$F:$M,8,0))*VLOOKUP(L$1,Q!$E:$H,4,0)+VLOOKUP(L$1,Q!$E:$J,6,0)</f>
        <v>15097.8</v>
      </c>
      <c r="M30">
        <f>(VLOOKUP($A30,L!$H:$O,8,0)+VLOOKUP($B30,'R'!$F:$M,8,0))*VLOOKUP(M$1,Q!$E:$H,4,0)+VLOOKUP(M$1,Q!$E:$J,6,0)</f>
        <v>17328.099999999999</v>
      </c>
      <c r="N30">
        <f>(VLOOKUP($A30,L!$H:$O,8,0)+VLOOKUP($B30,'R'!$F:$M,8,0))*VLOOKUP(N$1,Q!$E:$H,4,0)+VLOOKUP(N$1,Q!$E:$J,6,0)</f>
        <v>17878.5</v>
      </c>
      <c r="O30">
        <f>(VLOOKUP($A30,L!$H:$O,8,0)+VLOOKUP($B30,'R'!$F:$M,8,0))*VLOOKUP(O$1,Q!$E:$H,4,0)+VLOOKUP(O$1,Q!$E:$J,6,0)</f>
        <v>18520.2</v>
      </c>
      <c r="P30">
        <f>(VLOOKUP($A30,L!$H:$O,8,0)+VLOOKUP($B30,'R'!$F:$M,8,0))*VLOOKUP(P$1,Q!$E:$H,4,0)+VLOOKUP(P$1,Q!$E:$J,6,0)</f>
        <v>19221.900000000001</v>
      </c>
      <c r="Q30">
        <f>(VLOOKUP($A30,L!$H:$O,8,0)+VLOOKUP($B30,'R'!$F:$M,8,0))*VLOOKUP(Q$1,Q!$E:$H,4,0)+VLOOKUP(Q$1,Q!$E:$J,6,0)</f>
        <v>19863.599999999999</v>
      </c>
      <c r="R30">
        <f>(VLOOKUP($A30,L!$H:$O,8,0)+VLOOKUP($B30,'R'!$F:$M,8,0))*VLOOKUP(R$1,Q!$E:$H,4,0)+VLOOKUP(R$1,Q!$E:$J,6,0)</f>
        <v>20505.3</v>
      </c>
      <c r="S30">
        <f>(VLOOKUP($A30,L!$H:$O,8,0)+VLOOKUP($B30,'R'!$F:$M,8,0))*VLOOKUP(S$1,Q!$E:$H,4,0)+VLOOKUP(S$1,Q!$E:$J,6,0)</f>
        <v>21238.300000000003</v>
      </c>
      <c r="T30">
        <f>(VLOOKUP($A30,L!$H:$O,8,0)+VLOOKUP($B30,'R'!$F:$M,8,0))*VLOOKUP(T$1,Q!$E:$H,4,0)+VLOOKUP(T$1,Q!$E:$J,6,0)</f>
        <v>22031.3</v>
      </c>
      <c r="U30">
        <f>(VLOOKUP($A30,L!$H:$O,8,0)+VLOOKUP($B30,'R'!$F:$M,8,0))*VLOOKUP(U$1,Q!$E:$H,4,0)+VLOOKUP(U$1,Q!$E:$J,6,0)</f>
        <v>22764.300000000003</v>
      </c>
      <c r="V30">
        <f>(VLOOKUP($A30,L!$H:$O,8,0)+VLOOKUP($B30,'R'!$F:$M,8,0))*VLOOKUP(V$1,Q!$E:$H,4,0)+VLOOKUP(V$1,Q!$E:$J,6,0)</f>
        <v>23497.3</v>
      </c>
      <c r="W30">
        <f>(VLOOKUP($A30,L!$H:$O,8,0)+VLOOKUP($B30,'R'!$F:$M,8,0))*VLOOKUP(W$1,Q!$E:$H,4,0)+VLOOKUP(W$1,Q!$E:$J,6,0)</f>
        <v>24321.599999999999</v>
      </c>
      <c r="AG30" t="s">
        <v>347</v>
      </c>
      <c r="AH30">
        <f t="shared" si="18"/>
        <v>28.526989494022459</v>
      </c>
      <c r="AI30">
        <f t="shared" si="18"/>
        <v>19.845429295978747</v>
      </c>
      <c r="AJ30">
        <f t="shared" si="18"/>
        <v>18.061586764883469</v>
      </c>
      <c r="AK30">
        <f t="shared" si="18"/>
        <v>21.306122448979593</v>
      </c>
      <c r="AL30">
        <f t="shared" si="18"/>
        <v>21.626373626373628</v>
      </c>
      <c r="AM30">
        <f t="shared" si="18"/>
        <v>26.014249486776961</v>
      </c>
      <c r="AN30">
        <f t="shared" si="18"/>
        <v>22.633136094674555</v>
      </c>
      <c r="AR30" t="s">
        <v>347</v>
      </c>
      <c r="AS30">
        <f t="shared" si="20"/>
        <v>17.829368433764039</v>
      </c>
      <c r="AT30">
        <f t="shared" si="19"/>
        <v>4.9613573239946867</v>
      </c>
      <c r="AU30">
        <f t="shared" si="19"/>
        <v>4.5153966912208672</v>
      </c>
      <c r="AV30">
        <f t="shared" si="19"/>
        <v>5.3265306122448983</v>
      </c>
      <c r="AW30">
        <f t="shared" si="19"/>
        <v>10.813186813186814</v>
      </c>
      <c r="AX30">
        <f t="shared" si="19"/>
        <v>10.405699794710785</v>
      </c>
      <c r="AY30">
        <f t="shared" si="19"/>
        <v>5.6582840236686387</v>
      </c>
      <c r="BD30">
        <v>1725</v>
      </c>
      <c r="BE30">
        <v>250</v>
      </c>
      <c r="BF30">
        <f t="shared" si="2"/>
        <v>92.5</v>
      </c>
      <c r="BG30">
        <f t="shared" si="3"/>
        <v>0.64912280701754388</v>
      </c>
      <c r="BH30">
        <f t="shared" si="4"/>
        <v>4916.25</v>
      </c>
    </row>
    <row r="31" spans="1:60" x14ac:dyDescent="0.2">
      <c r="A31">
        <v>29</v>
      </c>
      <c r="B31">
        <v>3</v>
      </c>
      <c r="C31">
        <f>(VLOOKUP($A31,L!$H:$O,8,0)+VLOOKUP($B31,'R'!$F:$M,8,0))*VLOOKUP(C$1,Q!$E:$H,4,0)+VLOOKUP(C$1,Q!$E:$J,6,0)</f>
        <v>3200</v>
      </c>
      <c r="D31">
        <f>(VLOOKUP($A31,L!$H:$O,8,0)+VLOOKUP($B31,'R'!$F:$M,8,0))*VLOOKUP(D$1,Q!$E:$H,4,0)+VLOOKUP(D$1,Q!$E:$J,6,0)</f>
        <v>3679.9999999999995</v>
      </c>
      <c r="E31">
        <f>(VLOOKUP($A31,L!$H:$O,8,0)+VLOOKUP($B31,'R'!$F:$M,8,0))*VLOOKUP(E$1,Q!$E:$H,4,0)+VLOOKUP(E$1,Q!$E:$J,6,0)</f>
        <v>4824</v>
      </c>
      <c r="F31">
        <f>(VLOOKUP($A31,L!$H:$O,8,0)+VLOOKUP($B31,'R'!$F:$M,8,0))*VLOOKUP(F$1,Q!$E:$H,4,0)+VLOOKUP(F$1,Q!$E:$J,6,0)</f>
        <v>6244</v>
      </c>
      <c r="G31">
        <f>(VLOOKUP($A31,L!$H:$O,8,0)+VLOOKUP($B31,'R'!$F:$M,8,0))*VLOOKUP(G$1,Q!$E:$H,4,0)+VLOOKUP(G$1,Q!$E:$J,6,0)</f>
        <v>8240</v>
      </c>
      <c r="H31">
        <f>(VLOOKUP($A31,L!$H:$O,8,0)+VLOOKUP($B31,'R'!$F:$M,8,0))*VLOOKUP(H$1,Q!$E:$H,4,0)+VLOOKUP(H$1,Q!$E:$J,6,0)</f>
        <v>10092</v>
      </c>
      <c r="I31">
        <f>(VLOOKUP($A31,L!$H:$O,8,0)+VLOOKUP($B31,'R'!$F:$M,8,0))*VLOOKUP(I$1,Q!$E:$H,4,0)+VLOOKUP(I$1,Q!$E:$J,6,0)</f>
        <v>11592</v>
      </c>
      <c r="J31">
        <f>(VLOOKUP($A31,L!$H:$O,8,0)+VLOOKUP($B31,'R'!$F:$M,8,0))*VLOOKUP(J$1,Q!$E:$H,4,0)+VLOOKUP(J$1,Q!$E:$J,6,0)</f>
        <v>12404</v>
      </c>
      <c r="K31">
        <f>(VLOOKUP($A31,L!$H:$O,8,0)+VLOOKUP($B31,'R'!$F:$M,8,0))*VLOOKUP(K$1,Q!$E:$H,4,0)+VLOOKUP(K$1,Q!$E:$J,6,0)</f>
        <v>13312</v>
      </c>
      <c r="L31">
        <f>(VLOOKUP($A31,L!$H:$O,8,0)+VLOOKUP($B31,'R'!$F:$M,8,0))*VLOOKUP(L$1,Q!$E:$H,4,0)+VLOOKUP(L$1,Q!$E:$J,6,0)</f>
        <v>15312</v>
      </c>
      <c r="M31">
        <f>(VLOOKUP($A31,L!$H:$O,8,0)+VLOOKUP($B31,'R'!$F:$M,8,0))*VLOOKUP(M$1,Q!$E:$H,4,0)+VLOOKUP(M$1,Q!$E:$J,6,0)</f>
        <v>17564</v>
      </c>
      <c r="N31">
        <f>(VLOOKUP($A31,L!$H:$O,8,0)+VLOOKUP($B31,'R'!$F:$M,8,0))*VLOOKUP(N$1,Q!$E:$H,4,0)+VLOOKUP(N$1,Q!$E:$J,6,0)</f>
        <v>18120</v>
      </c>
      <c r="O31">
        <f>(VLOOKUP($A31,L!$H:$O,8,0)+VLOOKUP($B31,'R'!$F:$M,8,0))*VLOOKUP(O$1,Q!$E:$H,4,0)+VLOOKUP(O$1,Q!$E:$J,6,0)</f>
        <v>18768</v>
      </c>
      <c r="P31">
        <f>(VLOOKUP($A31,L!$H:$O,8,0)+VLOOKUP($B31,'R'!$F:$M,8,0))*VLOOKUP(P$1,Q!$E:$H,4,0)+VLOOKUP(P$1,Q!$E:$J,6,0)</f>
        <v>19476</v>
      </c>
      <c r="Q31">
        <f>(VLOOKUP($A31,L!$H:$O,8,0)+VLOOKUP($B31,'R'!$F:$M,8,0))*VLOOKUP(Q$1,Q!$E:$H,4,0)+VLOOKUP(Q$1,Q!$E:$J,6,0)</f>
        <v>20124</v>
      </c>
      <c r="R31">
        <f>(VLOOKUP($A31,L!$H:$O,8,0)+VLOOKUP($B31,'R'!$F:$M,8,0))*VLOOKUP(R$1,Q!$E:$H,4,0)+VLOOKUP(R$1,Q!$E:$J,6,0)</f>
        <v>20772</v>
      </c>
      <c r="S31">
        <f>(VLOOKUP($A31,L!$H:$O,8,0)+VLOOKUP($B31,'R'!$F:$M,8,0))*VLOOKUP(S$1,Q!$E:$H,4,0)+VLOOKUP(S$1,Q!$E:$J,6,0)</f>
        <v>21512</v>
      </c>
      <c r="T31">
        <f>(VLOOKUP($A31,L!$H:$O,8,0)+VLOOKUP($B31,'R'!$F:$M,8,0))*VLOOKUP(T$1,Q!$E:$H,4,0)+VLOOKUP(T$1,Q!$E:$J,6,0)</f>
        <v>22312</v>
      </c>
      <c r="U31">
        <f>(VLOOKUP($A31,L!$H:$O,8,0)+VLOOKUP($B31,'R'!$F:$M,8,0))*VLOOKUP(U$1,Q!$E:$H,4,0)+VLOOKUP(U$1,Q!$E:$J,6,0)</f>
        <v>23052</v>
      </c>
      <c r="V31">
        <f>(VLOOKUP($A31,L!$H:$O,8,0)+VLOOKUP($B31,'R'!$F:$M,8,0))*VLOOKUP(V$1,Q!$E:$H,4,0)+VLOOKUP(V$1,Q!$E:$J,6,0)</f>
        <v>23792</v>
      </c>
      <c r="W31">
        <f>(VLOOKUP($A31,L!$H:$O,8,0)+VLOOKUP($B31,'R'!$F:$M,8,0))*VLOOKUP(W$1,Q!$E:$H,4,0)+VLOOKUP(W$1,Q!$E:$J,6,0)</f>
        <v>24624</v>
      </c>
      <c r="AG31" t="s">
        <v>344</v>
      </c>
      <c r="AH31">
        <f t="shared" si="18"/>
        <v>29.013333333333332</v>
      </c>
      <c r="AI31">
        <f t="shared" si="18"/>
        <v>20.165925925925926</v>
      </c>
      <c r="AJ31">
        <f t="shared" si="18"/>
        <v>18.352592592592593</v>
      </c>
      <c r="AK31">
        <f t="shared" si="18"/>
        <v>21.653333333333332</v>
      </c>
      <c r="AL31">
        <f t="shared" si="18"/>
        <v>21.974814814814817</v>
      </c>
      <c r="AM31">
        <f t="shared" si="18"/>
        <v>26.453333333333333</v>
      </c>
      <c r="AN31">
        <f t="shared" si="18"/>
        <v>23.00925925925926</v>
      </c>
      <c r="AR31" t="s">
        <v>344</v>
      </c>
      <c r="AS31">
        <f t="shared" si="20"/>
        <v>36.266666666666666</v>
      </c>
      <c r="AT31">
        <f t="shared" si="19"/>
        <v>10.082962962962963</v>
      </c>
      <c r="AU31">
        <f t="shared" si="19"/>
        <v>9.1762962962962966</v>
      </c>
      <c r="AV31">
        <f t="shared" si="19"/>
        <v>10.826666666666666</v>
      </c>
      <c r="AW31">
        <f t="shared" si="19"/>
        <v>21.974814814814817</v>
      </c>
      <c r="AX31">
        <f t="shared" si="19"/>
        <v>21.162666666666667</v>
      </c>
      <c r="AY31">
        <f t="shared" si="19"/>
        <v>11.50462962962963</v>
      </c>
      <c r="BD31">
        <v>1750</v>
      </c>
      <c r="BE31">
        <v>250</v>
      </c>
      <c r="BF31">
        <f t="shared" si="2"/>
        <v>91.666666666666671</v>
      </c>
      <c r="BG31">
        <f t="shared" si="3"/>
        <v>0.6470588235294118</v>
      </c>
      <c r="BH31">
        <f t="shared" si="4"/>
        <v>4958.3333333333339</v>
      </c>
    </row>
    <row r="32" spans="1:60" x14ac:dyDescent="0.2">
      <c r="A32">
        <v>30</v>
      </c>
      <c r="B32">
        <v>3</v>
      </c>
      <c r="C32">
        <f>(VLOOKUP($A32,L!$H:$O,8,0)+VLOOKUP($B32,'R'!$F:$M,8,0))*VLOOKUP(C$1,Q!$E:$H,4,0)+VLOOKUP(C$1,Q!$E:$J,6,0)</f>
        <v>3280</v>
      </c>
      <c r="D32">
        <f>(VLOOKUP($A32,L!$H:$O,8,0)+VLOOKUP($B32,'R'!$F:$M,8,0))*VLOOKUP(D$1,Q!$E:$H,4,0)+VLOOKUP(D$1,Q!$E:$J,6,0)</f>
        <v>3771.9999999999995</v>
      </c>
      <c r="E32">
        <f>(VLOOKUP($A32,L!$H:$O,8,0)+VLOOKUP($B32,'R'!$F:$M,8,0))*VLOOKUP(E$1,Q!$E:$H,4,0)+VLOOKUP(E$1,Q!$E:$J,6,0)</f>
        <v>4929.6000000000004</v>
      </c>
      <c r="F32">
        <f>(VLOOKUP($A32,L!$H:$O,8,0)+VLOOKUP($B32,'R'!$F:$M,8,0))*VLOOKUP(F$1,Q!$E:$H,4,0)+VLOOKUP(F$1,Q!$E:$J,6,0)</f>
        <v>6365.6</v>
      </c>
      <c r="G32">
        <f>(VLOOKUP($A32,L!$H:$O,8,0)+VLOOKUP($B32,'R'!$F:$M,8,0))*VLOOKUP(G$1,Q!$E:$H,4,0)+VLOOKUP(G$1,Q!$E:$J,6,0)</f>
        <v>8380</v>
      </c>
      <c r="H32">
        <f>(VLOOKUP($A32,L!$H:$O,8,0)+VLOOKUP($B32,'R'!$F:$M,8,0))*VLOOKUP(H$1,Q!$E:$H,4,0)+VLOOKUP(H$1,Q!$E:$J,6,0)</f>
        <v>10252.799999999999</v>
      </c>
      <c r="I32">
        <f>(VLOOKUP($A32,L!$H:$O,8,0)+VLOOKUP($B32,'R'!$F:$M,8,0))*VLOOKUP(I$1,Q!$E:$H,4,0)+VLOOKUP(I$1,Q!$E:$J,6,0)</f>
        <v>11776.8</v>
      </c>
      <c r="J32">
        <f>(VLOOKUP($A32,L!$H:$O,8,0)+VLOOKUP($B32,'R'!$F:$M,8,0))*VLOOKUP(J$1,Q!$E:$H,4,0)+VLOOKUP(J$1,Q!$E:$J,6,0)</f>
        <v>12601.6</v>
      </c>
      <c r="K32">
        <f>(VLOOKUP($A32,L!$H:$O,8,0)+VLOOKUP($B32,'R'!$F:$M,8,0))*VLOOKUP(K$1,Q!$E:$H,4,0)+VLOOKUP(K$1,Q!$E:$J,6,0)</f>
        <v>13524.800000000001</v>
      </c>
      <c r="L32">
        <f>(VLOOKUP($A32,L!$H:$O,8,0)+VLOOKUP($B32,'R'!$F:$M,8,0))*VLOOKUP(L$1,Q!$E:$H,4,0)+VLOOKUP(L$1,Q!$E:$J,6,0)</f>
        <v>15556.8</v>
      </c>
      <c r="M32">
        <f>(VLOOKUP($A32,L!$H:$O,8,0)+VLOOKUP($B32,'R'!$F:$M,8,0))*VLOOKUP(M$1,Q!$E:$H,4,0)+VLOOKUP(M$1,Q!$E:$J,6,0)</f>
        <v>17833.599999999999</v>
      </c>
      <c r="N32">
        <f>(VLOOKUP($A32,L!$H:$O,8,0)+VLOOKUP($B32,'R'!$F:$M,8,0))*VLOOKUP(N$1,Q!$E:$H,4,0)+VLOOKUP(N$1,Q!$E:$J,6,0)</f>
        <v>18396</v>
      </c>
      <c r="O32">
        <f>(VLOOKUP($A32,L!$H:$O,8,0)+VLOOKUP($B32,'R'!$F:$M,8,0))*VLOOKUP(O$1,Q!$E:$H,4,0)+VLOOKUP(O$1,Q!$E:$J,6,0)</f>
        <v>19051.2</v>
      </c>
      <c r="P32">
        <f>(VLOOKUP($A32,L!$H:$O,8,0)+VLOOKUP($B32,'R'!$F:$M,8,0))*VLOOKUP(P$1,Q!$E:$H,4,0)+VLOOKUP(P$1,Q!$E:$J,6,0)</f>
        <v>19766.400000000001</v>
      </c>
      <c r="Q32">
        <f>(VLOOKUP($A32,L!$H:$O,8,0)+VLOOKUP($B32,'R'!$F:$M,8,0))*VLOOKUP(Q$1,Q!$E:$H,4,0)+VLOOKUP(Q$1,Q!$E:$J,6,0)</f>
        <v>20421.599999999999</v>
      </c>
      <c r="R32">
        <f>(VLOOKUP($A32,L!$H:$O,8,0)+VLOOKUP($B32,'R'!$F:$M,8,0))*VLOOKUP(R$1,Q!$E:$H,4,0)+VLOOKUP(R$1,Q!$E:$J,6,0)</f>
        <v>21076.799999999999</v>
      </c>
      <c r="S32">
        <f>(VLOOKUP($A32,L!$H:$O,8,0)+VLOOKUP($B32,'R'!$F:$M,8,0))*VLOOKUP(S$1,Q!$E:$H,4,0)+VLOOKUP(S$1,Q!$E:$J,6,0)</f>
        <v>21824.800000000003</v>
      </c>
      <c r="T32">
        <f>(VLOOKUP($A32,L!$H:$O,8,0)+VLOOKUP($B32,'R'!$F:$M,8,0))*VLOOKUP(T$1,Q!$E:$H,4,0)+VLOOKUP(T$1,Q!$E:$J,6,0)</f>
        <v>22632.799999999999</v>
      </c>
      <c r="U32">
        <f>(VLOOKUP($A32,L!$H:$O,8,0)+VLOOKUP($B32,'R'!$F:$M,8,0))*VLOOKUP(U$1,Q!$E:$H,4,0)+VLOOKUP(U$1,Q!$E:$J,6,0)</f>
        <v>23380.800000000003</v>
      </c>
      <c r="V32">
        <f>(VLOOKUP($A32,L!$H:$O,8,0)+VLOOKUP($B32,'R'!$F:$M,8,0))*VLOOKUP(V$1,Q!$E:$H,4,0)+VLOOKUP(V$1,Q!$E:$J,6,0)</f>
        <v>24128.799999999999</v>
      </c>
      <c r="W32">
        <f>(VLOOKUP($A32,L!$H:$O,8,0)+VLOOKUP($B32,'R'!$F:$M,8,0))*VLOOKUP(W$1,Q!$E:$H,4,0)+VLOOKUP(W$1,Q!$E:$J,6,0)</f>
        <v>24969.599999999999</v>
      </c>
      <c r="AG32" t="s">
        <v>91</v>
      </c>
      <c r="AH32">
        <f>VLOOKUP(AH$26,$AG$15:$AJ$21,2,0)/(VLOOKUP($AG32,$AG$15:$AJ$21,3,0)^2/(VLOOKUP($AG32,$AG$15:$AJ$21,3,0)+5*VLOOKUP(AH$26,$AG$15:$AJ$21,4,0)))</f>
        <v>35.498157346579077</v>
      </c>
      <c r="AI32">
        <f t="shared" si="18"/>
        <v>24.417240826790579</v>
      </c>
      <c r="AJ32">
        <f t="shared" si="18"/>
        <v>22.211825028040376</v>
      </c>
      <c r="AK32">
        <f t="shared" si="18"/>
        <v>26.263098862361801</v>
      </c>
      <c r="AL32">
        <f t="shared" si="18"/>
        <v>26.595737862522029</v>
      </c>
      <c r="AM32">
        <f t="shared" si="18"/>
        <v>32.302515622496394</v>
      </c>
      <c r="AN32">
        <f t="shared" si="18"/>
        <v>28.012337766383592</v>
      </c>
      <c r="AR32" t="s">
        <v>91</v>
      </c>
      <c r="AS32">
        <f t="shared" si="20"/>
        <v>35.498157346579077</v>
      </c>
      <c r="AT32">
        <f t="shared" si="19"/>
        <v>9.7668963307162304</v>
      </c>
      <c r="AU32">
        <f t="shared" si="19"/>
        <v>8.8847300112161509</v>
      </c>
      <c r="AV32">
        <f t="shared" si="19"/>
        <v>10.50523954494472</v>
      </c>
      <c r="AW32">
        <f t="shared" si="19"/>
        <v>21.276590290017623</v>
      </c>
      <c r="AX32">
        <f t="shared" si="19"/>
        <v>20.673609998397694</v>
      </c>
      <c r="AY32">
        <f t="shared" si="19"/>
        <v>11.204935106553437</v>
      </c>
      <c r="BD32">
        <v>1775</v>
      </c>
      <c r="BE32">
        <v>250</v>
      </c>
      <c r="BF32">
        <f t="shared" si="2"/>
        <v>90.833333333333329</v>
      </c>
      <c r="BG32">
        <f t="shared" si="3"/>
        <v>0.6449704142011834</v>
      </c>
      <c r="BH32">
        <f t="shared" si="4"/>
        <v>4999.583333333333</v>
      </c>
    </row>
    <row r="33" spans="1:60" x14ac:dyDescent="0.2">
      <c r="A33">
        <v>31</v>
      </c>
      <c r="B33">
        <v>3</v>
      </c>
      <c r="C33">
        <f>(VLOOKUP($A33,L!$H:$O,8,0)+VLOOKUP($B33,'R'!$F:$M,8,0))*VLOOKUP(C$1,Q!$E:$H,4,0)+VLOOKUP(C$1,Q!$E:$J,6,0)</f>
        <v>3360</v>
      </c>
      <c r="D33">
        <f>(VLOOKUP($A33,L!$H:$O,8,0)+VLOOKUP($B33,'R'!$F:$M,8,0))*VLOOKUP(D$1,Q!$E:$H,4,0)+VLOOKUP(D$1,Q!$E:$J,6,0)</f>
        <v>3863.9999999999995</v>
      </c>
      <c r="E33">
        <f>(VLOOKUP($A33,L!$H:$O,8,0)+VLOOKUP($B33,'R'!$F:$M,8,0))*VLOOKUP(E$1,Q!$E:$H,4,0)+VLOOKUP(E$1,Q!$E:$J,6,0)</f>
        <v>5035.2</v>
      </c>
      <c r="F33">
        <f>(VLOOKUP($A33,L!$H:$O,8,0)+VLOOKUP($B33,'R'!$F:$M,8,0))*VLOOKUP(F$1,Q!$E:$H,4,0)+VLOOKUP(F$1,Q!$E:$J,6,0)</f>
        <v>6487.2</v>
      </c>
      <c r="G33">
        <f>(VLOOKUP($A33,L!$H:$O,8,0)+VLOOKUP($B33,'R'!$F:$M,8,0))*VLOOKUP(G$1,Q!$E:$H,4,0)+VLOOKUP(G$1,Q!$E:$J,6,0)</f>
        <v>8520</v>
      </c>
      <c r="H33">
        <f>(VLOOKUP($A33,L!$H:$O,8,0)+VLOOKUP($B33,'R'!$F:$M,8,0))*VLOOKUP(H$1,Q!$E:$H,4,0)+VLOOKUP(H$1,Q!$E:$J,6,0)</f>
        <v>10413.599999999999</v>
      </c>
      <c r="I33">
        <f>(VLOOKUP($A33,L!$H:$O,8,0)+VLOOKUP($B33,'R'!$F:$M,8,0))*VLOOKUP(I$1,Q!$E:$H,4,0)+VLOOKUP(I$1,Q!$E:$J,6,0)</f>
        <v>11961.6</v>
      </c>
      <c r="J33">
        <f>(VLOOKUP($A33,L!$H:$O,8,0)+VLOOKUP($B33,'R'!$F:$M,8,0))*VLOOKUP(J$1,Q!$E:$H,4,0)+VLOOKUP(J$1,Q!$E:$J,6,0)</f>
        <v>12799.2</v>
      </c>
      <c r="K33">
        <f>(VLOOKUP($A33,L!$H:$O,8,0)+VLOOKUP($B33,'R'!$F:$M,8,0))*VLOOKUP(K$1,Q!$E:$H,4,0)+VLOOKUP(K$1,Q!$E:$J,6,0)</f>
        <v>13737.6</v>
      </c>
      <c r="L33">
        <f>(VLOOKUP($A33,L!$H:$O,8,0)+VLOOKUP($B33,'R'!$F:$M,8,0))*VLOOKUP(L$1,Q!$E:$H,4,0)+VLOOKUP(L$1,Q!$E:$J,6,0)</f>
        <v>15801.6</v>
      </c>
      <c r="M33">
        <f>(VLOOKUP($A33,L!$H:$O,8,0)+VLOOKUP($B33,'R'!$F:$M,8,0))*VLOOKUP(M$1,Q!$E:$H,4,0)+VLOOKUP(M$1,Q!$E:$J,6,0)</f>
        <v>18103.2</v>
      </c>
      <c r="N33">
        <f>(VLOOKUP($A33,L!$H:$O,8,0)+VLOOKUP($B33,'R'!$F:$M,8,0))*VLOOKUP(N$1,Q!$E:$H,4,0)+VLOOKUP(N$1,Q!$E:$J,6,0)</f>
        <v>18672</v>
      </c>
      <c r="O33">
        <f>(VLOOKUP($A33,L!$H:$O,8,0)+VLOOKUP($B33,'R'!$F:$M,8,0))*VLOOKUP(O$1,Q!$E:$H,4,0)+VLOOKUP(O$1,Q!$E:$J,6,0)</f>
        <v>19334.400000000001</v>
      </c>
      <c r="P33">
        <f>(VLOOKUP($A33,L!$H:$O,8,0)+VLOOKUP($B33,'R'!$F:$M,8,0))*VLOOKUP(P$1,Q!$E:$H,4,0)+VLOOKUP(P$1,Q!$E:$J,6,0)</f>
        <v>20056.8</v>
      </c>
      <c r="Q33">
        <f>(VLOOKUP($A33,L!$H:$O,8,0)+VLOOKUP($B33,'R'!$F:$M,8,0))*VLOOKUP(Q$1,Q!$E:$H,4,0)+VLOOKUP(Q$1,Q!$E:$J,6,0)</f>
        <v>20719.2</v>
      </c>
      <c r="R33">
        <f>(VLOOKUP($A33,L!$H:$O,8,0)+VLOOKUP($B33,'R'!$F:$M,8,0))*VLOOKUP(R$1,Q!$E:$H,4,0)+VLOOKUP(R$1,Q!$E:$J,6,0)</f>
        <v>21381.599999999999</v>
      </c>
      <c r="S33">
        <f>(VLOOKUP($A33,L!$H:$O,8,0)+VLOOKUP($B33,'R'!$F:$M,8,0))*VLOOKUP(S$1,Q!$E:$H,4,0)+VLOOKUP(S$1,Q!$E:$J,6,0)</f>
        <v>22137.599999999999</v>
      </c>
      <c r="T33">
        <f>(VLOOKUP($A33,L!$H:$O,8,0)+VLOOKUP($B33,'R'!$F:$M,8,0))*VLOOKUP(T$1,Q!$E:$H,4,0)+VLOOKUP(T$1,Q!$E:$J,6,0)</f>
        <v>22953.599999999999</v>
      </c>
      <c r="U33">
        <f>(VLOOKUP($A33,L!$H:$O,8,0)+VLOOKUP($B33,'R'!$F:$M,8,0))*VLOOKUP(U$1,Q!$E:$H,4,0)+VLOOKUP(U$1,Q!$E:$J,6,0)</f>
        <v>23709.599999999999</v>
      </c>
      <c r="V33">
        <f>(VLOOKUP($A33,L!$H:$O,8,0)+VLOOKUP($B33,'R'!$F:$M,8,0))*VLOOKUP(V$1,Q!$E:$H,4,0)+VLOOKUP(V$1,Q!$E:$J,6,0)</f>
        <v>24465.599999999999</v>
      </c>
      <c r="W33">
        <f>(VLOOKUP($A33,L!$H:$O,8,0)+VLOOKUP($B33,'R'!$F:$M,8,0))*VLOOKUP(W$1,Q!$E:$H,4,0)+VLOOKUP(W$1,Q!$E:$J,6,0)</f>
        <v>25315.200000000001</v>
      </c>
      <c r="AG33" t="s">
        <v>865</v>
      </c>
      <c r="AH33">
        <f t="shared" si="18"/>
        <v>30.295248979591836</v>
      </c>
      <c r="AI33">
        <f t="shared" si="18"/>
        <v>21.009502040816326</v>
      </c>
      <c r="AJ33">
        <f t="shared" si="18"/>
        <v>19.118497959183674</v>
      </c>
      <c r="AK33">
        <f t="shared" si="18"/>
        <v>22.567444897959184</v>
      </c>
      <c r="AL33">
        <f t="shared" si="18"/>
        <v>22.891885714285714</v>
      </c>
      <c r="AM33">
        <f t="shared" si="18"/>
        <v>27.610383673469386</v>
      </c>
      <c r="AN33">
        <f t="shared" si="18"/>
        <v>24</v>
      </c>
      <c r="AR33" t="s">
        <v>865</v>
      </c>
      <c r="AS33">
        <f t="shared" si="20"/>
        <v>18.934530612244899</v>
      </c>
      <c r="AT33">
        <f t="shared" si="19"/>
        <v>5.2523755102040814</v>
      </c>
      <c r="AU33">
        <f t="shared" si="19"/>
        <v>4.7796244897959186</v>
      </c>
      <c r="AV33">
        <f t="shared" si="19"/>
        <v>5.6418612244897961</v>
      </c>
      <c r="AW33">
        <f t="shared" si="19"/>
        <v>11.445942857142857</v>
      </c>
      <c r="AX33">
        <f t="shared" si="19"/>
        <v>11.044153469387755</v>
      </c>
      <c r="AY33">
        <f t="shared" si="19"/>
        <v>6</v>
      </c>
      <c r="BD33">
        <v>1800</v>
      </c>
      <c r="BE33">
        <v>250</v>
      </c>
      <c r="BF33">
        <f t="shared" si="2"/>
        <v>90</v>
      </c>
      <c r="BG33">
        <f t="shared" si="3"/>
        <v>0.64285714285714279</v>
      </c>
      <c r="BH33">
        <f t="shared" si="4"/>
        <v>5039.9999999999991</v>
      </c>
    </row>
    <row r="34" spans="1:60" x14ac:dyDescent="0.2">
      <c r="A34">
        <v>32</v>
      </c>
      <c r="B34">
        <v>3</v>
      </c>
      <c r="C34">
        <f>(VLOOKUP($A34,L!$H:$O,8,0)+VLOOKUP($B34,'R'!$F:$M,8,0))*VLOOKUP(C$1,Q!$E:$H,4,0)+VLOOKUP(C$1,Q!$E:$J,6,0)</f>
        <v>3440</v>
      </c>
      <c r="D34">
        <f>(VLOOKUP($A34,L!$H:$O,8,0)+VLOOKUP($B34,'R'!$F:$M,8,0))*VLOOKUP(D$1,Q!$E:$H,4,0)+VLOOKUP(D$1,Q!$E:$J,6,0)</f>
        <v>3955.9999999999995</v>
      </c>
      <c r="E34">
        <f>(VLOOKUP($A34,L!$H:$O,8,0)+VLOOKUP($B34,'R'!$F:$M,8,0))*VLOOKUP(E$1,Q!$E:$H,4,0)+VLOOKUP(E$1,Q!$E:$J,6,0)</f>
        <v>5140.8</v>
      </c>
      <c r="F34">
        <f>(VLOOKUP($A34,L!$H:$O,8,0)+VLOOKUP($B34,'R'!$F:$M,8,0))*VLOOKUP(F$1,Q!$E:$H,4,0)+VLOOKUP(F$1,Q!$E:$J,6,0)</f>
        <v>6608.8</v>
      </c>
      <c r="G34">
        <f>(VLOOKUP($A34,L!$H:$O,8,0)+VLOOKUP($B34,'R'!$F:$M,8,0))*VLOOKUP(G$1,Q!$E:$H,4,0)+VLOOKUP(G$1,Q!$E:$J,6,0)</f>
        <v>8660</v>
      </c>
      <c r="H34">
        <f>(VLOOKUP($A34,L!$H:$O,8,0)+VLOOKUP($B34,'R'!$F:$M,8,0))*VLOOKUP(H$1,Q!$E:$H,4,0)+VLOOKUP(H$1,Q!$E:$J,6,0)</f>
        <v>10574.4</v>
      </c>
      <c r="I34">
        <f>(VLOOKUP($A34,L!$H:$O,8,0)+VLOOKUP($B34,'R'!$F:$M,8,0))*VLOOKUP(I$1,Q!$E:$H,4,0)+VLOOKUP(I$1,Q!$E:$J,6,0)</f>
        <v>12146.400000000001</v>
      </c>
      <c r="J34">
        <f>(VLOOKUP($A34,L!$H:$O,8,0)+VLOOKUP($B34,'R'!$F:$M,8,0))*VLOOKUP(J$1,Q!$E:$H,4,0)+VLOOKUP(J$1,Q!$E:$J,6,0)</f>
        <v>12996.800000000001</v>
      </c>
      <c r="K34">
        <f>(VLOOKUP($A34,L!$H:$O,8,0)+VLOOKUP($B34,'R'!$F:$M,8,0))*VLOOKUP(K$1,Q!$E:$H,4,0)+VLOOKUP(K$1,Q!$E:$J,6,0)</f>
        <v>13950.4</v>
      </c>
      <c r="L34">
        <f>(VLOOKUP($A34,L!$H:$O,8,0)+VLOOKUP($B34,'R'!$F:$M,8,0))*VLOOKUP(L$1,Q!$E:$H,4,0)+VLOOKUP(L$1,Q!$E:$J,6,0)</f>
        <v>16046.4</v>
      </c>
      <c r="M34">
        <f>(VLOOKUP($A34,L!$H:$O,8,0)+VLOOKUP($B34,'R'!$F:$M,8,0))*VLOOKUP(M$1,Q!$E:$H,4,0)+VLOOKUP(M$1,Q!$E:$J,6,0)</f>
        <v>18372.800000000003</v>
      </c>
      <c r="N34">
        <f>(VLOOKUP($A34,L!$H:$O,8,0)+VLOOKUP($B34,'R'!$F:$M,8,0))*VLOOKUP(N$1,Q!$E:$H,4,0)+VLOOKUP(N$1,Q!$E:$J,6,0)</f>
        <v>18948</v>
      </c>
      <c r="O34">
        <f>(VLOOKUP($A34,L!$H:$O,8,0)+VLOOKUP($B34,'R'!$F:$M,8,0))*VLOOKUP(O$1,Q!$E:$H,4,0)+VLOOKUP(O$1,Q!$E:$J,6,0)</f>
        <v>19617.599999999999</v>
      </c>
      <c r="P34">
        <f>(VLOOKUP($A34,L!$H:$O,8,0)+VLOOKUP($B34,'R'!$F:$M,8,0))*VLOOKUP(P$1,Q!$E:$H,4,0)+VLOOKUP(P$1,Q!$E:$J,6,0)</f>
        <v>20347.199999999997</v>
      </c>
      <c r="Q34">
        <f>(VLOOKUP($A34,L!$H:$O,8,0)+VLOOKUP($B34,'R'!$F:$M,8,0))*VLOOKUP(Q$1,Q!$E:$H,4,0)+VLOOKUP(Q$1,Q!$E:$J,6,0)</f>
        <v>21016.800000000003</v>
      </c>
      <c r="R34">
        <f>(VLOOKUP($A34,L!$H:$O,8,0)+VLOOKUP($B34,'R'!$F:$M,8,0))*VLOOKUP(R$1,Q!$E:$H,4,0)+VLOOKUP(R$1,Q!$E:$J,6,0)</f>
        <v>21686.400000000001</v>
      </c>
      <c r="S34">
        <f>(VLOOKUP($A34,L!$H:$O,8,0)+VLOOKUP($B34,'R'!$F:$M,8,0))*VLOOKUP(S$1,Q!$E:$H,4,0)+VLOOKUP(S$1,Q!$E:$J,6,0)</f>
        <v>22450.400000000001</v>
      </c>
      <c r="T34">
        <f>(VLOOKUP($A34,L!$H:$O,8,0)+VLOOKUP($B34,'R'!$F:$M,8,0))*VLOOKUP(T$1,Q!$E:$H,4,0)+VLOOKUP(T$1,Q!$E:$J,6,0)</f>
        <v>23274.400000000001</v>
      </c>
      <c r="U34">
        <f>(VLOOKUP($A34,L!$H:$O,8,0)+VLOOKUP($B34,'R'!$F:$M,8,0))*VLOOKUP(U$1,Q!$E:$H,4,0)+VLOOKUP(U$1,Q!$E:$J,6,0)</f>
        <v>24038.400000000001</v>
      </c>
      <c r="V34">
        <f>(VLOOKUP($A34,L!$H:$O,8,0)+VLOOKUP($B34,'R'!$F:$M,8,0))*VLOOKUP(V$1,Q!$E:$H,4,0)+VLOOKUP(V$1,Q!$E:$J,6,0)</f>
        <v>24802.400000000001</v>
      </c>
      <c r="W34">
        <f>(VLOOKUP($A34,L!$H:$O,8,0)+VLOOKUP($B34,'R'!$F:$M,8,0))*VLOOKUP(W$1,Q!$E:$H,4,0)+VLOOKUP(W$1,Q!$E:$J,6,0)</f>
        <v>25660.800000000003</v>
      </c>
      <c r="BD34">
        <v>1825</v>
      </c>
      <c r="BE34">
        <v>250</v>
      </c>
      <c r="BF34">
        <f t="shared" si="2"/>
        <v>89.166666666666671</v>
      </c>
      <c r="BG34">
        <f t="shared" si="3"/>
        <v>0.64071856287425155</v>
      </c>
      <c r="BH34">
        <f t="shared" si="4"/>
        <v>5079.5833333333339</v>
      </c>
    </row>
    <row r="35" spans="1:60" x14ac:dyDescent="0.2">
      <c r="A35">
        <v>33</v>
      </c>
      <c r="B35">
        <v>3</v>
      </c>
      <c r="C35">
        <f>(VLOOKUP($A35,L!$H:$O,8,0)+VLOOKUP($B35,'R'!$F:$M,8,0))*VLOOKUP(C$1,Q!$E:$H,4,0)+VLOOKUP(C$1,Q!$E:$J,6,0)</f>
        <v>3520</v>
      </c>
      <c r="D35">
        <f>(VLOOKUP($A35,L!$H:$O,8,0)+VLOOKUP($B35,'R'!$F:$M,8,0))*VLOOKUP(D$1,Q!$E:$H,4,0)+VLOOKUP(D$1,Q!$E:$J,6,0)</f>
        <v>4047.9999999999995</v>
      </c>
      <c r="E35">
        <f>(VLOOKUP($A35,L!$H:$O,8,0)+VLOOKUP($B35,'R'!$F:$M,8,0))*VLOOKUP(E$1,Q!$E:$H,4,0)+VLOOKUP(E$1,Q!$E:$J,6,0)</f>
        <v>5246.4000000000005</v>
      </c>
      <c r="F35">
        <f>(VLOOKUP($A35,L!$H:$O,8,0)+VLOOKUP($B35,'R'!$F:$M,8,0))*VLOOKUP(F$1,Q!$E:$H,4,0)+VLOOKUP(F$1,Q!$E:$J,6,0)</f>
        <v>6730.4</v>
      </c>
      <c r="G35">
        <f>(VLOOKUP($A35,L!$H:$O,8,0)+VLOOKUP($B35,'R'!$F:$M,8,0))*VLOOKUP(G$1,Q!$E:$H,4,0)+VLOOKUP(G$1,Q!$E:$J,6,0)</f>
        <v>8800</v>
      </c>
      <c r="H35">
        <f>(VLOOKUP($A35,L!$H:$O,8,0)+VLOOKUP($B35,'R'!$F:$M,8,0))*VLOOKUP(H$1,Q!$E:$H,4,0)+VLOOKUP(H$1,Q!$E:$J,6,0)</f>
        <v>10735.199999999999</v>
      </c>
      <c r="I35">
        <f>(VLOOKUP($A35,L!$H:$O,8,0)+VLOOKUP($B35,'R'!$F:$M,8,0))*VLOOKUP(I$1,Q!$E:$H,4,0)+VLOOKUP(I$1,Q!$E:$J,6,0)</f>
        <v>12331.2</v>
      </c>
      <c r="J35">
        <f>(VLOOKUP($A35,L!$H:$O,8,0)+VLOOKUP($B35,'R'!$F:$M,8,0))*VLOOKUP(J$1,Q!$E:$H,4,0)+VLOOKUP(J$1,Q!$E:$J,6,0)</f>
        <v>13194.400000000001</v>
      </c>
      <c r="K35">
        <f>(VLOOKUP($A35,L!$H:$O,8,0)+VLOOKUP($B35,'R'!$F:$M,8,0))*VLOOKUP(K$1,Q!$E:$H,4,0)+VLOOKUP(K$1,Q!$E:$J,6,0)</f>
        <v>14163.2</v>
      </c>
      <c r="L35">
        <f>(VLOOKUP($A35,L!$H:$O,8,0)+VLOOKUP($B35,'R'!$F:$M,8,0))*VLOOKUP(L$1,Q!$E:$H,4,0)+VLOOKUP(L$1,Q!$E:$J,6,0)</f>
        <v>16291.2</v>
      </c>
      <c r="M35">
        <f>(VLOOKUP($A35,L!$H:$O,8,0)+VLOOKUP($B35,'R'!$F:$M,8,0))*VLOOKUP(M$1,Q!$E:$H,4,0)+VLOOKUP(M$1,Q!$E:$J,6,0)</f>
        <v>18642.400000000001</v>
      </c>
      <c r="N35">
        <f>(VLOOKUP($A35,L!$H:$O,8,0)+VLOOKUP($B35,'R'!$F:$M,8,0))*VLOOKUP(N$1,Q!$E:$H,4,0)+VLOOKUP(N$1,Q!$E:$J,6,0)</f>
        <v>19224</v>
      </c>
      <c r="O35">
        <f>(VLOOKUP($A35,L!$H:$O,8,0)+VLOOKUP($B35,'R'!$F:$M,8,0))*VLOOKUP(O$1,Q!$E:$H,4,0)+VLOOKUP(O$1,Q!$E:$J,6,0)</f>
        <v>19900.8</v>
      </c>
      <c r="P35">
        <f>(VLOOKUP($A35,L!$H:$O,8,0)+VLOOKUP($B35,'R'!$F:$M,8,0))*VLOOKUP(P$1,Q!$E:$H,4,0)+VLOOKUP(P$1,Q!$E:$J,6,0)</f>
        <v>20637.599999999999</v>
      </c>
      <c r="Q35">
        <f>(VLOOKUP($A35,L!$H:$O,8,0)+VLOOKUP($B35,'R'!$F:$M,8,0))*VLOOKUP(Q$1,Q!$E:$H,4,0)+VLOOKUP(Q$1,Q!$E:$J,6,0)</f>
        <v>21314.400000000001</v>
      </c>
      <c r="R35">
        <f>(VLOOKUP($A35,L!$H:$O,8,0)+VLOOKUP($B35,'R'!$F:$M,8,0))*VLOOKUP(R$1,Q!$E:$H,4,0)+VLOOKUP(R$1,Q!$E:$J,6,0)</f>
        <v>21991.200000000001</v>
      </c>
      <c r="S35">
        <f>(VLOOKUP($A35,L!$H:$O,8,0)+VLOOKUP($B35,'R'!$F:$M,8,0))*VLOOKUP(S$1,Q!$E:$H,4,0)+VLOOKUP(S$1,Q!$E:$J,6,0)</f>
        <v>22763.200000000001</v>
      </c>
      <c r="T35">
        <f>(VLOOKUP($A35,L!$H:$O,8,0)+VLOOKUP($B35,'R'!$F:$M,8,0))*VLOOKUP(T$1,Q!$E:$H,4,0)+VLOOKUP(T$1,Q!$E:$J,6,0)</f>
        <v>23595.199999999997</v>
      </c>
      <c r="U35">
        <f>(VLOOKUP($A35,L!$H:$O,8,0)+VLOOKUP($B35,'R'!$F:$M,8,0))*VLOOKUP(U$1,Q!$E:$H,4,0)+VLOOKUP(U$1,Q!$E:$J,6,0)</f>
        <v>24367.200000000001</v>
      </c>
      <c r="V35">
        <f>(VLOOKUP($A35,L!$H:$O,8,0)+VLOOKUP($B35,'R'!$F:$M,8,0))*VLOOKUP(V$1,Q!$E:$H,4,0)+VLOOKUP(V$1,Q!$E:$J,6,0)</f>
        <v>25139.200000000001</v>
      </c>
      <c r="W35">
        <f>(VLOOKUP($A35,L!$H:$O,8,0)+VLOOKUP($B35,'R'!$F:$M,8,0))*VLOOKUP(W$1,Q!$E:$H,4,0)+VLOOKUP(W$1,Q!$E:$J,6,0)</f>
        <v>26006.400000000001</v>
      </c>
      <c r="BD35">
        <v>1850</v>
      </c>
      <c r="BE35">
        <v>250</v>
      </c>
      <c r="BF35">
        <f t="shared" si="2"/>
        <v>88.333333333333329</v>
      </c>
      <c r="BG35">
        <f t="shared" si="3"/>
        <v>0.63855421686746983</v>
      </c>
      <c r="BH35">
        <f t="shared" si="4"/>
        <v>5118.333333333333</v>
      </c>
    </row>
    <row r="36" spans="1:60" x14ac:dyDescent="0.2">
      <c r="A36">
        <v>34</v>
      </c>
      <c r="B36">
        <v>3</v>
      </c>
      <c r="C36">
        <f>(VLOOKUP($A36,L!$H:$O,8,0)+VLOOKUP($B36,'R'!$F:$M,8,0))*VLOOKUP(C$1,Q!$E:$H,4,0)+VLOOKUP(C$1,Q!$E:$J,6,0)</f>
        <v>3600</v>
      </c>
      <c r="D36">
        <f>(VLOOKUP($A36,L!$H:$O,8,0)+VLOOKUP($B36,'R'!$F:$M,8,0))*VLOOKUP(D$1,Q!$E:$H,4,0)+VLOOKUP(D$1,Q!$E:$J,6,0)</f>
        <v>4140</v>
      </c>
      <c r="E36">
        <f>(VLOOKUP($A36,L!$H:$O,8,0)+VLOOKUP($B36,'R'!$F:$M,8,0))*VLOOKUP(E$1,Q!$E:$H,4,0)+VLOOKUP(E$1,Q!$E:$J,6,0)</f>
        <v>5352</v>
      </c>
      <c r="F36">
        <f>(VLOOKUP($A36,L!$H:$O,8,0)+VLOOKUP($B36,'R'!$F:$M,8,0))*VLOOKUP(F$1,Q!$E:$H,4,0)+VLOOKUP(F$1,Q!$E:$J,6,0)</f>
        <v>6852</v>
      </c>
      <c r="G36">
        <f>(VLOOKUP($A36,L!$H:$O,8,0)+VLOOKUP($B36,'R'!$F:$M,8,0))*VLOOKUP(G$1,Q!$E:$H,4,0)+VLOOKUP(G$1,Q!$E:$J,6,0)</f>
        <v>8940</v>
      </c>
      <c r="H36">
        <f>(VLOOKUP($A36,L!$H:$O,8,0)+VLOOKUP($B36,'R'!$F:$M,8,0))*VLOOKUP(H$1,Q!$E:$H,4,0)+VLOOKUP(H$1,Q!$E:$J,6,0)</f>
        <v>10896</v>
      </c>
      <c r="I36">
        <f>(VLOOKUP($A36,L!$H:$O,8,0)+VLOOKUP($B36,'R'!$F:$M,8,0))*VLOOKUP(I$1,Q!$E:$H,4,0)+VLOOKUP(I$1,Q!$E:$J,6,0)</f>
        <v>12516</v>
      </c>
      <c r="J36">
        <f>(VLOOKUP($A36,L!$H:$O,8,0)+VLOOKUP($B36,'R'!$F:$M,8,0))*VLOOKUP(J$1,Q!$E:$H,4,0)+VLOOKUP(J$1,Q!$E:$J,6,0)</f>
        <v>13392</v>
      </c>
      <c r="K36">
        <f>(VLOOKUP($A36,L!$H:$O,8,0)+VLOOKUP($B36,'R'!$F:$M,8,0))*VLOOKUP(K$1,Q!$E:$H,4,0)+VLOOKUP(K$1,Q!$E:$J,6,0)</f>
        <v>14376</v>
      </c>
      <c r="L36">
        <f>(VLOOKUP($A36,L!$H:$O,8,0)+VLOOKUP($B36,'R'!$F:$M,8,0))*VLOOKUP(L$1,Q!$E:$H,4,0)+VLOOKUP(L$1,Q!$E:$J,6,0)</f>
        <v>16536</v>
      </c>
      <c r="M36">
        <f>(VLOOKUP($A36,L!$H:$O,8,0)+VLOOKUP($B36,'R'!$F:$M,8,0))*VLOOKUP(M$1,Q!$E:$H,4,0)+VLOOKUP(M$1,Q!$E:$J,6,0)</f>
        <v>18912</v>
      </c>
      <c r="N36">
        <f>(VLOOKUP($A36,L!$H:$O,8,0)+VLOOKUP($B36,'R'!$F:$M,8,0))*VLOOKUP(N$1,Q!$E:$H,4,0)+VLOOKUP(N$1,Q!$E:$J,6,0)</f>
        <v>19500</v>
      </c>
      <c r="O36">
        <f>(VLOOKUP($A36,L!$H:$O,8,0)+VLOOKUP($B36,'R'!$F:$M,8,0))*VLOOKUP(O$1,Q!$E:$H,4,0)+VLOOKUP(O$1,Q!$E:$J,6,0)</f>
        <v>20184</v>
      </c>
      <c r="P36">
        <f>(VLOOKUP($A36,L!$H:$O,8,0)+VLOOKUP($B36,'R'!$F:$M,8,0))*VLOOKUP(P$1,Q!$E:$H,4,0)+VLOOKUP(P$1,Q!$E:$J,6,0)</f>
        <v>20928</v>
      </c>
      <c r="Q36">
        <f>(VLOOKUP($A36,L!$H:$O,8,0)+VLOOKUP($B36,'R'!$F:$M,8,0))*VLOOKUP(Q$1,Q!$E:$H,4,0)+VLOOKUP(Q$1,Q!$E:$J,6,0)</f>
        <v>21612</v>
      </c>
      <c r="R36">
        <f>(VLOOKUP($A36,L!$H:$O,8,0)+VLOOKUP($B36,'R'!$F:$M,8,0))*VLOOKUP(R$1,Q!$E:$H,4,0)+VLOOKUP(R$1,Q!$E:$J,6,0)</f>
        <v>22296</v>
      </c>
      <c r="S36">
        <f>(VLOOKUP($A36,L!$H:$O,8,0)+VLOOKUP($B36,'R'!$F:$M,8,0))*VLOOKUP(S$1,Q!$E:$H,4,0)+VLOOKUP(S$1,Q!$E:$J,6,0)</f>
        <v>23076</v>
      </c>
      <c r="T36">
        <f>(VLOOKUP($A36,L!$H:$O,8,0)+VLOOKUP($B36,'R'!$F:$M,8,0))*VLOOKUP(T$1,Q!$E:$H,4,0)+VLOOKUP(T$1,Q!$E:$J,6,0)</f>
        <v>23916</v>
      </c>
      <c r="U36">
        <f>(VLOOKUP($A36,L!$H:$O,8,0)+VLOOKUP($B36,'R'!$F:$M,8,0))*VLOOKUP(U$1,Q!$E:$H,4,0)+VLOOKUP(U$1,Q!$E:$J,6,0)</f>
        <v>24696</v>
      </c>
      <c r="V36">
        <f>(VLOOKUP($A36,L!$H:$O,8,0)+VLOOKUP($B36,'R'!$F:$M,8,0))*VLOOKUP(V$1,Q!$E:$H,4,0)+VLOOKUP(V$1,Q!$E:$J,6,0)</f>
        <v>25476</v>
      </c>
      <c r="W36">
        <f>(VLOOKUP($A36,L!$H:$O,8,0)+VLOOKUP($B36,'R'!$F:$M,8,0))*VLOOKUP(W$1,Q!$E:$H,4,0)+VLOOKUP(W$1,Q!$E:$J,6,0)</f>
        <v>26352</v>
      </c>
      <c r="BD36">
        <v>1875</v>
      </c>
      <c r="BE36">
        <v>250</v>
      </c>
      <c r="BF36">
        <f t="shared" si="2"/>
        <v>87.5</v>
      </c>
      <c r="BG36">
        <f t="shared" si="3"/>
        <v>0.63636363636363635</v>
      </c>
      <c r="BH36">
        <f t="shared" si="4"/>
        <v>5156.25</v>
      </c>
    </row>
    <row r="37" spans="1:60" x14ac:dyDescent="0.2">
      <c r="A37">
        <v>35</v>
      </c>
      <c r="B37">
        <v>3</v>
      </c>
      <c r="C37">
        <f>(VLOOKUP($A37,L!$H:$O,8,0)+VLOOKUP($B37,'R'!$F:$M,8,0))*VLOOKUP(C$1,Q!$E:$H,4,0)+VLOOKUP(C$1,Q!$E:$J,6,0)</f>
        <v>3690</v>
      </c>
      <c r="D37">
        <f>(VLOOKUP($A37,L!$H:$O,8,0)+VLOOKUP($B37,'R'!$F:$M,8,0))*VLOOKUP(D$1,Q!$E:$H,4,0)+VLOOKUP(D$1,Q!$E:$J,6,0)</f>
        <v>4243.5</v>
      </c>
      <c r="E37">
        <f>(VLOOKUP($A37,L!$H:$O,8,0)+VLOOKUP($B37,'R'!$F:$M,8,0))*VLOOKUP(E$1,Q!$E:$H,4,0)+VLOOKUP(E$1,Q!$E:$J,6,0)</f>
        <v>5470.8</v>
      </c>
      <c r="F37">
        <f>(VLOOKUP($A37,L!$H:$O,8,0)+VLOOKUP($B37,'R'!$F:$M,8,0))*VLOOKUP(F$1,Q!$E:$H,4,0)+VLOOKUP(F$1,Q!$E:$J,6,0)</f>
        <v>6988.8</v>
      </c>
      <c r="G37">
        <f>(VLOOKUP($A37,L!$H:$O,8,0)+VLOOKUP($B37,'R'!$F:$M,8,0))*VLOOKUP(G$1,Q!$E:$H,4,0)+VLOOKUP(G$1,Q!$E:$J,6,0)</f>
        <v>9097.5</v>
      </c>
      <c r="H37">
        <f>(VLOOKUP($A37,L!$H:$O,8,0)+VLOOKUP($B37,'R'!$F:$M,8,0))*VLOOKUP(H$1,Q!$E:$H,4,0)+VLOOKUP(H$1,Q!$E:$J,6,0)</f>
        <v>11076.9</v>
      </c>
      <c r="I37">
        <f>(VLOOKUP($A37,L!$H:$O,8,0)+VLOOKUP($B37,'R'!$F:$M,8,0))*VLOOKUP(I$1,Q!$E:$H,4,0)+VLOOKUP(I$1,Q!$E:$J,6,0)</f>
        <v>12723.9</v>
      </c>
      <c r="J37">
        <f>(VLOOKUP($A37,L!$H:$O,8,0)+VLOOKUP($B37,'R'!$F:$M,8,0))*VLOOKUP(J$1,Q!$E:$H,4,0)+VLOOKUP(J$1,Q!$E:$J,6,0)</f>
        <v>13614.300000000001</v>
      </c>
      <c r="K37">
        <f>(VLOOKUP($A37,L!$H:$O,8,0)+VLOOKUP($B37,'R'!$F:$M,8,0))*VLOOKUP(K$1,Q!$E:$H,4,0)+VLOOKUP(K$1,Q!$E:$J,6,0)</f>
        <v>14615.4</v>
      </c>
      <c r="L37">
        <f>(VLOOKUP($A37,L!$H:$O,8,0)+VLOOKUP($B37,'R'!$F:$M,8,0))*VLOOKUP(L$1,Q!$E:$H,4,0)+VLOOKUP(L$1,Q!$E:$J,6,0)</f>
        <v>16811.400000000001</v>
      </c>
      <c r="M37">
        <f>(VLOOKUP($A37,L!$H:$O,8,0)+VLOOKUP($B37,'R'!$F:$M,8,0))*VLOOKUP(M$1,Q!$E:$H,4,0)+VLOOKUP(M$1,Q!$E:$J,6,0)</f>
        <v>19215.300000000003</v>
      </c>
      <c r="N37">
        <f>(VLOOKUP($A37,L!$H:$O,8,0)+VLOOKUP($B37,'R'!$F:$M,8,0))*VLOOKUP(N$1,Q!$E:$H,4,0)+VLOOKUP(N$1,Q!$E:$J,6,0)</f>
        <v>19810.5</v>
      </c>
      <c r="O37">
        <f>(VLOOKUP($A37,L!$H:$O,8,0)+VLOOKUP($B37,'R'!$F:$M,8,0))*VLOOKUP(O$1,Q!$E:$H,4,0)+VLOOKUP(O$1,Q!$E:$J,6,0)</f>
        <v>20502.599999999999</v>
      </c>
      <c r="P37">
        <f>(VLOOKUP($A37,L!$H:$O,8,0)+VLOOKUP($B37,'R'!$F:$M,8,0))*VLOOKUP(P$1,Q!$E:$H,4,0)+VLOOKUP(P$1,Q!$E:$J,6,0)</f>
        <v>21254.699999999997</v>
      </c>
      <c r="Q37">
        <f>(VLOOKUP($A37,L!$H:$O,8,0)+VLOOKUP($B37,'R'!$F:$M,8,0))*VLOOKUP(Q$1,Q!$E:$H,4,0)+VLOOKUP(Q$1,Q!$E:$J,6,0)</f>
        <v>21946.800000000003</v>
      </c>
      <c r="R37">
        <f>(VLOOKUP($A37,L!$H:$O,8,0)+VLOOKUP($B37,'R'!$F:$M,8,0))*VLOOKUP(R$1,Q!$E:$H,4,0)+VLOOKUP(R$1,Q!$E:$J,6,0)</f>
        <v>22638.9</v>
      </c>
      <c r="S37">
        <f>(VLOOKUP($A37,L!$H:$O,8,0)+VLOOKUP($B37,'R'!$F:$M,8,0))*VLOOKUP(S$1,Q!$E:$H,4,0)+VLOOKUP(S$1,Q!$E:$J,6,0)</f>
        <v>23427.9</v>
      </c>
      <c r="T37">
        <f>(VLOOKUP($A37,L!$H:$O,8,0)+VLOOKUP($B37,'R'!$F:$M,8,0))*VLOOKUP(T$1,Q!$E:$H,4,0)+VLOOKUP(T$1,Q!$E:$J,6,0)</f>
        <v>24276.9</v>
      </c>
      <c r="U37">
        <f>(VLOOKUP($A37,L!$H:$O,8,0)+VLOOKUP($B37,'R'!$F:$M,8,0))*VLOOKUP(U$1,Q!$E:$H,4,0)+VLOOKUP(U$1,Q!$E:$J,6,0)</f>
        <v>25065.9</v>
      </c>
      <c r="V37">
        <f>(VLOOKUP($A37,L!$H:$O,8,0)+VLOOKUP($B37,'R'!$F:$M,8,0))*VLOOKUP(V$1,Q!$E:$H,4,0)+VLOOKUP(V$1,Q!$E:$J,6,0)</f>
        <v>25854.9</v>
      </c>
      <c r="W37">
        <f>(VLOOKUP($A37,L!$H:$O,8,0)+VLOOKUP($B37,'R'!$F:$M,8,0))*VLOOKUP(W$1,Q!$E:$H,4,0)+VLOOKUP(W$1,Q!$E:$J,6,0)</f>
        <v>26740.800000000003</v>
      </c>
      <c r="AH37" t="s">
        <v>339</v>
      </c>
      <c r="AI37" t="s">
        <v>509</v>
      </c>
      <c r="AJ37" t="s">
        <v>340</v>
      </c>
      <c r="AK37" t="s">
        <v>347</v>
      </c>
      <c r="AL37" t="s">
        <v>344</v>
      </c>
      <c r="AM37" t="s">
        <v>91</v>
      </c>
      <c r="AN37" t="s">
        <v>865</v>
      </c>
      <c r="AO37" t="s">
        <v>862</v>
      </c>
      <c r="AS37" t="s">
        <v>339</v>
      </c>
      <c r="AT37" t="s">
        <v>509</v>
      </c>
      <c r="AU37" t="s">
        <v>340</v>
      </c>
      <c r="AV37" t="s">
        <v>347</v>
      </c>
      <c r="AW37" t="s">
        <v>344</v>
      </c>
      <c r="AX37" t="s">
        <v>91</v>
      </c>
      <c r="AY37" t="s">
        <v>865</v>
      </c>
      <c r="AZ37" t="s">
        <v>862</v>
      </c>
      <c r="BD37">
        <v>1900</v>
      </c>
      <c r="BE37">
        <v>250</v>
      </c>
      <c r="BF37">
        <f t="shared" si="2"/>
        <v>86.666666666666671</v>
      </c>
      <c r="BG37">
        <f t="shared" si="3"/>
        <v>0.63414634146341464</v>
      </c>
      <c r="BH37">
        <f t="shared" si="4"/>
        <v>5193.333333333333</v>
      </c>
    </row>
    <row r="38" spans="1:60" x14ac:dyDescent="0.2">
      <c r="A38">
        <v>36</v>
      </c>
      <c r="B38">
        <v>3</v>
      </c>
      <c r="C38">
        <f>(VLOOKUP($A38,L!$H:$O,8,0)+VLOOKUP($B38,'R'!$F:$M,8,0))*VLOOKUP(C$1,Q!$E:$H,4,0)+VLOOKUP(C$1,Q!$E:$J,6,0)</f>
        <v>3770</v>
      </c>
      <c r="D38">
        <f>(VLOOKUP($A38,L!$H:$O,8,0)+VLOOKUP($B38,'R'!$F:$M,8,0))*VLOOKUP(D$1,Q!$E:$H,4,0)+VLOOKUP(D$1,Q!$E:$J,6,0)</f>
        <v>4335.5</v>
      </c>
      <c r="E38">
        <f>(VLOOKUP($A38,L!$H:$O,8,0)+VLOOKUP($B38,'R'!$F:$M,8,0))*VLOOKUP(E$1,Q!$E:$H,4,0)+VLOOKUP(E$1,Q!$E:$J,6,0)</f>
        <v>5576.4000000000005</v>
      </c>
      <c r="F38">
        <f>(VLOOKUP($A38,L!$H:$O,8,0)+VLOOKUP($B38,'R'!$F:$M,8,0))*VLOOKUP(F$1,Q!$E:$H,4,0)+VLOOKUP(F$1,Q!$E:$J,6,0)</f>
        <v>7110.4</v>
      </c>
      <c r="G38">
        <f>(VLOOKUP($A38,L!$H:$O,8,0)+VLOOKUP($B38,'R'!$F:$M,8,0))*VLOOKUP(G$1,Q!$E:$H,4,0)+VLOOKUP(G$1,Q!$E:$J,6,0)</f>
        <v>9237.5</v>
      </c>
      <c r="H38">
        <f>(VLOOKUP($A38,L!$H:$O,8,0)+VLOOKUP($B38,'R'!$F:$M,8,0))*VLOOKUP(H$1,Q!$E:$H,4,0)+VLOOKUP(H$1,Q!$E:$J,6,0)</f>
        <v>11237.699999999999</v>
      </c>
      <c r="I38">
        <f>(VLOOKUP($A38,L!$H:$O,8,0)+VLOOKUP($B38,'R'!$F:$M,8,0))*VLOOKUP(I$1,Q!$E:$H,4,0)+VLOOKUP(I$1,Q!$E:$J,6,0)</f>
        <v>12908.7</v>
      </c>
      <c r="J38">
        <f>(VLOOKUP($A38,L!$H:$O,8,0)+VLOOKUP($B38,'R'!$F:$M,8,0))*VLOOKUP(J$1,Q!$E:$H,4,0)+VLOOKUP(J$1,Q!$E:$J,6,0)</f>
        <v>13811.900000000001</v>
      </c>
      <c r="K38">
        <f>(VLOOKUP($A38,L!$H:$O,8,0)+VLOOKUP($B38,'R'!$F:$M,8,0))*VLOOKUP(K$1,Q!$E:$H,4,0)+VLOOKUP(K$1,Q!$E:$J,6,0)</f>
        <v>14828.2</v>
      </c>
      <c r="L38">
        <f>(VLOOKUP($A38,L!$H:$O,8,0)+VLOOKUP($B38,'R'!$F:$M,8,0))*VLOOKUP(L$1,Q!$E:$H,4,0)+VLOOKUP(L$1,Q!$E:$J,6,0)</f>
        <v>17056.2</v>
      </c>
      <c r="M38">
        <f>(VLOOKUP($A38,L!$H:$O,8,0)+VLOOKUP($B38,'R'!$F:$M,8,0))*VLOOKUP(M$1,Q!$E:$H,4,0)+VLOOKUP(M$1,Q!$E:$J,6,0)</f>
        <v>19484.900000000001</v>
      </c>
      <c r="N38">
        <f>(VLOOKUP($A38,L!$H:$O,8,0)+VLOOKUP($B38,'R'!$F:$M,8,0))*VLOOKUP(N$1,Q!$E:$H,4,0)+VLOOKUP(N$1,Q!$E:$J,6,0)</f>
        <v>20086.5</v>
      </c>
      <c r="O38">
        <f>(VLOOKUP($A38,L!$H:$O,8,0)+VLOOKUP($B38,'R'!$F:$M,8,0))*VLOOKUP(O$1,Q!$E:$H,4,0)+VLOOKUP(O$1,Q!$E:$J,6,0)</f>
        <v>20785.8</v>
      </c>
      <c r="P38">
        <f>(VLOOKUP($A38,L!$H:$O,8,0)+VLOOKUP($B38,'R'!$F:$M,8,0))*VLOOKUP(P$1,Q!$E:$H,4,0)+VLOOKUP(P$1,Q!$E:$J,6,0)</f>
        <v>21545.1</v>
      </c>
      <c r="Q38">
        <f>(VLOOKUP($A38,L!$H:$O,8,0)+VLOOKUP($B38,'R'!$F:$M,8,0))*VLOOKUP(Q$1,Q!$E:$H,4,0)+VLOOKUP(Q$1,Q!$E:$J,6,0)</f>
        <v>22244.400000000001</v>
      </c>
      <c r="R38">
        <f>(VLOOKUP($A38,L!$H:$O,8,0)+VLOOKUP($B38,'R'!$F:$M,8,0))*VLOOKUP(R$1,Q!$E:$H,4,0)+VLOOKUP(R$1,Q!$E:$J,6,0)</f>
        <v>22943.7</v>
      </c>
      <c r="S38">
        <f>(VLOOKUP($A38,L!$H:$O,8,0)+VLOOKUP($B38,'R'!$F:$M,8,0))*VLOOKUP(S$1,Q!$E:$H,4,0)+VLOOKUP(S$1,Q!$E:$J,6,0)</f>
        <v>23740.7</v>
      </c>
      <c r="T38">
        <f>(VLOOKUP($A38,L!$H:$O,8,0)+VLOOKUP($B38,'R'!$F:$M,8,0))*VLOOKUP(T$1,Q!$E:$H,4,0)+VLOOKUP(T$1,Q!$E:$J,6,0)</f>
        <v>24597.699999999997</v>
      </c>
      <c r="U38">
        <f>(VLOOKUP($A38,L!$H:$O,8,0)+VLOOKUP($B38,'R'!$F:$M,8,0))*VLOOKUP(U$1,Q!$E:$H,4,0)+VLOOKUP(U$1,Q!$E:$J,6,0)</f>
        <v>25394.7</v>
      </c>
      <c r="V38">
        <f>(VLOOKUP($A38,L!$H:$O,8,0)+VLOOKUP($B38,'R'!$F:$M,8,0))*VLOOKUP(V$1,Q!$E:$H,4,0)+VLOOKUP(V$1,Q!$E:$J,6,0)</f>
        <v>26191.7</v>
      </c>
      <c r="W38">
        <f>(VLOOKUP($A38,L!$H:$O,8,0)+VLOOKUP($B38,'R'!$F:$M,8,0))*VLOOKUP(W$1,Q!$E:$H,4,0)+VLOOKUP(W$1,Q!$E:$J,6,0)</f>
        <v>27086.400000000001</v>
      </c>
      <c r="AG38" t="s">
        <v>339</v>
      </c>
      <c r="AH38" t="str">
        <f t="shared" ref="AH38:AN44" si="21">IF(AH$37=$AG38,"—",IF(VLOOKUP($AG38,$AG$26:$AN$33,MATCH(AH$37,$AH$37:$AN$37,0)+1,0)&lt;VLOOKUP(AH$37,$AG$26:$AN$33,MATCH($AG38,$AH$37:$AN$37,0)+1,0),"胜",IF(VLOOKUP($AG38,$AG$26:$AN$33,MATCH(AH$37,$AH$37:$AN$37,0)+1,0)&lt;VLOOKUP(AH$37,$AG$26:$AN$33,MATCH($AG38,$AH$37:$AN$37,0)+1,0),"平","负")))</f>
        <v>—</v>
      </c>
      <c r="AI38" t="str">
        <f t="shared" si="21"/>
        <v>负</v>
      </c>
      <c r="AJ38" t="str">
        <f t="shared" si="21"/>
        <v>负</v>
      </c>
      <c r="AK38" t="str">
        <f t="shared" si="21"/>
        <v>负</v>
      </c>
      <c r="AL38" t="str">
        <f t="shared" si="21"/>
        <v>负</v>
      </c>
      <c r="AM38" t="str">
        <f t="shared" si="21"/>
        <v>负</v>
      </c>
      <c r="AN38" t="str">
        <f t="shared" si="21"/>
        <v>负</v>
      </c>
      <c r="AO38">
        <f t="shared" ref="AO38:AO44" si="22">COUNTIF(AH38:AN38,"负")+1</f>
        <v>7</v>
      </c>
      <c r="AR38" t="s">
        <v>339</v>
      </c>
      <c r="AS38" t="str">
        <f t="shared" ref="AS38:AY44" si="23">IF(AS$37=$AG38,"—",IF(VLOOKUP($AG38,$AR$26:$AY$33,MATCH(AS$37,$AH$37:$AN$37,0)+1,0)&lt;VLOOKUP(AS$37,$AR$26:$AY$33,MATCH($AG38,$AH$37:$AN$37,0)+1,0),"胜",IF(VLOOKUP($AG38,$AR$26:$AY$33,MATCH(AS$37,$AH$37:$AN$37,0)+1,0)&lt;VLOOKUP(AS$37,$AR$26:$AY$33,MATCH($AG38,$AH$37:$AN$37,0)+1,0),"平","负")))</f>
        <v>—</v>
      </c>
      <c r="AT38" t="str">
        <f t="shared" si="23"/>
        <v>负</v>
      </c>
      <c r="AU38" t="str">
        <f t="shared" si="23"/>
        <v>负</v>
      </c>
      <c r="AV38" t="str">
        <f t="shared" si="23"/>
        <v>负</v>
      </c>
      <c r="AW38" t="str">
        <f t="shared" si="23"/>
        <v>负</v>
      </c>
      <c r="AX38" t="str">
        <f t="shared" si="23"/>
        <v>负</v>
      </c>
      <c r="AY38" t="str">
        <f t="shared" si="23"/>
        <v>负</v>
      </c>
      <c r="AZ38">
        <f t="shared" ref="AZ38:AZ44" si="24">COUNTIF(AS38:AY38,"负")+1</f>
        <v>7</v>
      </c>
      <c r="BD38">
        <v>1925</v>
      </c>
      <c r="BE38">
        <v>250</v>
      </c>
      <c r="BF38">
        <f t="shared" si="2"/>
        <v>85.833333333333329</v>
      </c>
      <c r="BG38">
        <f t="shared" si="3"/>
        <v>0.63190184049079745</v>
      </c>
      <c r="BH38">
        <f t="shared" si="4"/>
        <v>5229.5833333333321</v>
      </c>
    </row>
    <row r="39" spans="1:60" x14ac:dyDescent="0.2">
      <c r="A39">
        <v>37</v>
      </c>
      <c r="B39">
        <v>3</v>
      </c>
      <c r="C39">
        <f>(VLOOKUP($A39,L!$H:$O,8,0)+VLOOKUP($B39,'R'!$F:$M,8,0))*VLOOKUP(C$1,Q!$E:$H,4,0)+VLOOKUP(C$1,Q!$E:$J,6,0)</f>
        <v>3860</v>
      </c>
      <c r="D39">
        <f>(VLOOKUP($A39,L!$H:$O,8,0)+VLOOKUP($B39,'R'!$F:$M,8,0))*VLOOKUP(D$1,Q!$E:$H,4,0)+VLOOKUP(D$1,Q!$E:$J,6,0)</f>
        <v>4439</v>
      </c>
      <c r="E39">
        <f>(VLOOKUP($A39,L!$H:$O,8,0)+VLOOKUP($B39,'R'!$F:$M,8,0))*VLOOKUP(E$1,Q!$E:$H,4,0)+VLOOKUP(E$1,Q!$E:$J,6,0)</f>
        <v>5695.2</v>
      </c>
      <c r="F39">
        <f>(VLOOKUP($A39,L!$H:$O,8,0)+VLOOKUP($B39,'R'!$F:$M,8,0))*VLOOKUP(F$1,Q!$E:$H,4,0)+VLOOKUP(F$1,Q!$E:$J,6,0)</f>
        <v>7247.2</v>
      </c>
      <c r="G39">
        <f>(VLOOKUP($A39,L!$H:$O,8,0)+VLOOKUP($B39,'R'!$F:$M,8,0))*VLOOKUP(G$1,Q!$E:$H,4,0)+VLOOKUP(G$1,Q!$E:$J,6,0)</f>
        <v>9395</v>
      </c>
      <c r="H39">
        <f>(VLOOKUP($A39,L!$H:$O,8,0)+VLOOKUP($B39,'R'!$F:$M,8,0))*VLOOKUP(H$1,Q!$E:$H,4,0)+VLOOKUP(H$1,Q!$E:$J,6,0)</f>
        <v>11418.599999999999</v>
      </c>
      <c r="I39">
        <f>(VLOOKUP($A39,L!$H:$O,8,0)+VLOOKUP($B39,'R'!$F:$M,8,0))*VLOOKUP(I$1,Q!$E:$H,4,0)+VLOOKUP(I$1,Q!$E:$J,6,0)</f>
        <v>13116.6</v>
      </c>
      <c r="J39">
        <f>(VLOOKUP($A39,L!$H:$O,8,0)+VLOOKUP($B39,'R'!$F:$M,8,0))*VLOOKUP(J$1,Q!$E:$H,4,0)+VLOOKUP(J$1,Q!$E:$J,6,0)</f>
        <v>14034.2</v>
      </c>
      <c r="K39">
        <f>(VLOOKUP($A39,L!$H:$O,8,0)+VLOOKUP($B39,'R'!$F:$M,8,0))*VLOOKUP(K$1,Q!$E:$H,4,0)+VLOOKUP(K$1,Q!$E:$J,6,0)</f>
        <v>15067.6</v>
      </c>
      <c r="L39">
        <f>(VLOOKUP($A39,L!$H:$O,8,0)+VLOOKUP($B39,'R'!$F:$M,8,0))*VLOOKUP(L$1,Q!$E:$H,4,0)+VLOOKUP(L$1,Q!$E:$J,6,0)</f>
        <v>17331.599999999999</v>
      </c>
      <c r="M39">
        <f>(VLOOKUP($A39,L!$H:$O,8,0)+VLOOKUP($B39,'R'!$F:$M,8,0))*VLOOKUP(M$1,Q!$E:$H,4,0)+VLOOKUP(M$1,Q!$E:$J,6,0)</f>
        <v>19788.2</v>
      </c>
      <c r="N39">
        <f>(VLOOKUP($A39,L!$H:$O,8,0)+VLOOKUP($B39,'R'!$F:$M,8,0))*VLOOKUP(N$1,Q!$E:$H,4,0)+VLOOKUP(N$1,Q!$E:$J,6,0)</f>
        <v>20397</v>
      </c>
      <c r="O39">
        <f>(VLOOKUP($A39,L!$H:$O,8,0)+VLOOKUP($B39,'R'!$F:$M,8,0))*VLOOKUP(O$1,Q!$E:$H,4,0)+VLOOKUP(O$1,Q!$E:$J,6,0)</f>
        <v>21104.400000000001</v>
      </c>
      <c r="P39">
        <f>(VLOOKUP($A39,L!$H:$O,8,0)+VLOOKUP($B39,'R'!$F:$M,8,0))*VLOOKUP(P$1,Q!$E:$H,4,0)+VLOOKUP(P$1,Q!$E:$J,6,0)</f>
        <v>21871.8</v>
      </c>
      <c r="Q39">
        <f>(VLOOKUP($A39,L!$H:$O,8,0)+VLOOKUP($B39,'R'!$F:$M,8,0))*VLOOKUP(Q$1,Q!$E:$H,4,0)+VLOOKUP(Q$1,Q!$E:$J,6,0)</f>
        <v>22579.200000000001</v>
      </c>
      <c r="R39">
        <f>(VLOOKUP($A39,L!$H:$O,8,0)+VLOOKUP($B39,'R'!$F:$M,8,0))*VLOOKUP(R$1,Q!$E:$H,4,0)+VLOOKUP(R$1,Q!$E:$J,6,0)</f>
        <v>23286.6</v>
      </c>
      <c r="S39">
        <f>(VLOOKUP($A39,L!$H:$O,8,0)+VLOOKUP($B39,'R'!$F:$M,8,0))*VLOOKUP(S$1,Q!$E:$H,4,0)+VLOOKUP(S$1,Q!$E:$J,6,0)</f>
        <v>24092.6</v>
      </c>
      <c r="T39">
        <f>(VLOOKUP($A39,L!$H:$O,8,0)+VLOOKUP($B39,'R'!$F:$M,8,0))*VLOOKUP(T$1,Q!$E:$H,4,0)+VLOOKUP(T$1,Q!$E:$J,6,0)</f>
        <v>24958.6</v>
      </c>
      <c r="U39">
        <f>(VLOOKUP($A39,L!$H:$O,8,0)+VLOOKUP($B39,'R'!$F:$M,8,0))*VLOOKUP(U$1,Q!$E:$H,4,0)+VLOOKUP(U$1,Q!$E:$J,6,0)</f>
        <v>25764.6</v>
      </c>
      <c r="V39">
        <f>(VLOOKUP($A39,L!$H:$O,8,0)+VLOOKUP($B39,'R'!$F:$M,8,0))*VLOOKUP(V$1,Q!$E:$H,4,0)+VLOOKUP(V$1,Q!$E:$J,6,0)</f>
        <v>26570.6</v>
      </c>
      <c r="W39">
        <f>(VLOOKUP($A39,L!$H:$O,8,0)+VLOOKUP($B39,'R'!$F:$M,8,0))*VLOOKUP(W$1,Q!$E:$H,4,0)+VLOOKUP(W$1,Q!$E:$J,6,0)</f>
        <v>27475.200000000001</v>
      </c>
      <c r="AG39" t="s">
        <v>509</v>
      </c>
      <c r="AH39" t="str">
        <f t="shared" si="21"/>
        <v>胜</v>
      </c>
      <c r="AI39" t="str">
        <f t="shared" si="21"/>
        <v>—</v>
      </c>
      <c r="AJ39" t="str">
        <f t="shared" si="21"/>
        <v>胜</v>
      </c>
      <c r="AK39" t="str">
        <f t="shared" si="21"/>
        <v>负</v>
      </c>
      <c r="AL39" t="str">
        <f t="shared" si="21"/>
        <v>负</v>
      </c>
      <c r="AM39" t="str">
        <f t="shared" si="21"/>
        <v>胜</v>
      </c>
      <c r="AN39" t="str">
        <f t="shared" si="21"/>
        <v>负</v>
      </c>
      <c r="AO39">
        <f t="shared" si="22"/>
        <v>4</v>
      </c>
      <c r="AR39" t="s">
        <v>509</v>
      </c>
      <c r="AS39" t="str">
        <f t="shared" si="23"/>
        <v>胜</v>
      </c>
      <c r="AT39" t="str">
        <f t="shared" si="23"/>
        <v>—</v>
      </c>
      <c r="AU39" t="str">
        <f t="shared" si="23"/>
        <v>胜</v>
      </c>
      <c r="AV39" t="str">
        <f t="shared" si="23"/>
        <v>负</v>
      </c>
      <c r="AW39" t="str">
        <f t="shared" si="23"/>
        <v>负</v>
      </c>
      <c r="AX39" t="str">
        <f t="shared" si="23"/>
        <v>胜</v>
      </c>
      <c r="AY39" t="str">
        <f t="shared" si="23"/>
        <v>负</v>
      </c>
      <c r="AZ39">
        <f t="shared" si="24"/>
        <v>4</v>
      </c>
      <c r="BD39">
        <v>1950</v>
      </c>
      <c r="BE39">
        <v>250</v>
      </c>
      <c r="BF39">
        <f t="shared" si="2"/>
        <v>85</v>
      </c>
      <c r="BG39">
        <f t="shared" ref="BG39:BG102" si="25">1-BE39/(BE39+5*BF39)</f>
        <v>0.62962962962962965</v>
      </c>
      <c r="BH39">
        <f t="shared" ref="BH39:BH102" si="26">BD39/(1-BG39)</f>
        <v>5265</v>
      </c>
    </row>
    <row r="40" spans="1:60" x14ac:dyDescent="0.2">
      <c r="A40">
        <v>38</v>
      </c>
      <c r="B40">
        <v>3</v>
      </c>
      <c r="C40">
        <f>(VLOOKUP($A40,L!$H:$O,8,0)+VLOOKUP($B40,'R'!$F:$M,8,0))*VLOOKUP(C$1,Q!$E:$H,4,0)+VLOOKUP(C$1,Q!$E:$J,6,0)</f>
        <v>3950</v>
      </c>
      <c r="D40">
        <f>(VLOOKUP($A40,L!$H:$O,8,0)+VLOOKUP($B40,'R'!$F:$M,8,0))*VLOOKUP(D$1,Q!$E:$H,4,0)+VLOOKUP(D$1,Q!$E:$J,6,0)</f>
        <v>4542.5</v>
      </c>
      <c r="E40">
        <f>(VLOOKUP($A40,L!$H:$O,8,0)+VLOOKUP($B40,'R'!$F:$M,8,0))*VLOOKUP(E$1,Q!$E:$H,4,0)+VLOOKUP(E$1,Q!$E:$J,6,0)</f>
        <v>5814</v>
      </c>
      <c r="F40">
        <f>(VLOOKUP($A40,L!$H:$O,8,0)+VLOOKUP($B40,'R'!$F:$M,8,0))*VLOOKUP(F$1,Q!$E:$H,4,0)+VLOOKUP(F$1,Q!$E:$J,6,0)</f>
        <v>7384</v>
      </c>
      <c r="G40">
        <f>(VLOOKUP($A40,L!$H:$O,8,0)+VLOOKUP($B40,'R'!$F:$M,8,0))*VLOOKUP(G$1,Q!$E:$H,4,0)+VLOOKUP(G$1,Q!$E:$J,6,0)</f>
        <v>9552.5</v>
      </c>
      <c r="H40">
        <f>(VLOOKUP($A40,L!$H:$O,8,0)+VLOOKUP($B40,'R'!$F:$M,8,0))*VLOOKUP(H$1,Q!$E:$H,4,0)+VLOOKUP(H$1,Q!$E:$J,6,0)</f>
        <v>11599.5</v>
      </c>
      <c r="I40">
        <f>(VLOOKUP($A40,L!$H:$O,8,0)+VLOOKUP($B40,'R'!$F:$M,8,0))*VLOOKUP(I$1,Q!$E:$H,4,0)+VLOOKUP(I$1,Q!$E:$J,6,0)</f>
        <v>13324.5</v>
      </c>
      <c r="J40">
        <f>(VLOOKUP($A40,L!$H:$O,8,0)+VLOOKUP($B40,'R'!$F:$M,8,0))*VLOOKUP(J$1,Q!$E:$H,4,0)+VLOOKUP(J$1,Q!$E:$J,6,0)</f>
        <v>14256.5</v>
      </c>
      <c r="K40">
        <f>(VLOOKUP($A40,L!$H:$O,8,0)+VLOOKUP($B40,'R'!$F:$M,8,0))*VLOOKUP(K$1,Q!$E:$H,4,0)+VLOOKUP(K$1,Q!$E:$J,6,0)</f>
        <v>15307</v>
      </c>
      <c r="L40">
        <f>(VLOOKUP($A40,L!$H:$O,8,0)+VLOOKUP($B40,'R'!$F:$M,8,0))*VLOOKUP(L$1,Q!$E:$H,4,0)+VLOOKUP(L$1,Q!$E:$J,6,0)</f>
        <v>17607</v>
      </c>
      <c r="M40">
        <f>(VLOOKUP($A40,L!$H:$O,8,0)+VLOOKUP($B40,'R'!$F:$M,8,0))*VLOOKUP(M$1,Q!$E:$H,4,0)+VLOOKUP(M$1,Q!$E:$J,6,0)</f>
        <v>20091.5</v>
      </c>
      <c r="N40">
        <f>(VLOOKUP($A40,L!$H:$O,8,0)+VLOOKUP($B40,'R'!$F:$M,8,0))*VLOOKUP(N$1,Q!$E:$H,4,0)+VLOOKUP(N$1,Q!$E:$J,6,0)</f>
        <v>20707.5</v>
      </c>
      <c r="O40">
        <f>(VLOOKUP($A40,L!$H:$O,8,0)+VLOOKUP($B40,'R'!$F:$M,8,0))*VLOOKUP(O$1,Q!$E:$H,4,0)+VLOOKUP(O$1,Q!$E:$J,6,0)</f>
        <v>21423</v>
      </c>
      <c r="P40">
        <f>(VLOOKUP($A40,L!$H:$O,8,0)+VLOOKUP($B40,'R'!$F:$M,8,0))*VLOOKUP(P$1,Q!$E:$H,4,0)+VLOOKUP(P$1,Q!$E:$J,6,0)</f>
        <v>22198.5</v>
      </c>
      <c r="Q40">
        <f>(VLOOKUP($A40,L!$H:$O,8,0)+VLOOKUP($B40,'R'!$F:$M,8,0))*VLOOKUP(Q$1,Q!$E:$H,4,0)+VLOOKUP(Q$1,Q!$E:$J,6,0)</f>
        <v>22914</v>
      </c>
      <c r="R40">
        <f>(VLOOKUP($A40,L!$H:$O,8,0)+VLOOKUP($B40,'R'!$F:$M,8,0))*VLOOKUP(R$1,Q!$E:$H,4,0)+VLOOKUP(R$1,Q!$E:$J,6,0)</f>
        <v>23629.5</v>
      </c>
      <c r="S40">
        <f>(VLOOKUP($A40,L!$H:$O,8,0)+VLOOKUP($B40,'R'!$F:$M,8,0))*VLOOKUP(S$1,Q!$E:$H,4,0)+VLOOKUP(S$1,Q!$E:$J,6,0)</f>
        <v>24444.5</v>
      </c>
      <c r="T40">
        <f>(VLOOKUP($A40,L!$H:$O,8,0)+VLOOKUP($B40,'R'!$F:$M,8,0))*VLOOKUP(T$1,Q!$E:$H,4,0)+VLOOKUP(T$1,Q!$E:$J,6,0)</f>
        <v>25319.5</v>
      </c>
      <c r="U40">
        <f>(VLOOKUP($A40,L!$H:$O,8,0)+VLOOKUP($B40,'R'!$F:$M,8,0))*VLOOKUP(U$1,Q!$E:$H,4,0)+VLOOKUP(U$1,Q!$E:$J,6,0)</f>
        <v>26134.5</v>
      </c>
      <c r="V40">
        <f>(VLOOKUP($A40,L!$H:$O,8,0)+VLOOKUP($B40,'R'!$F:$M,8,0))*VLOOKUP(V$1,Q!$E:$H,4,0)+VLOOKUP(V$1,Q!$E:$J,6,0)</f>
        <v>26949.5</v>
      </c>
      <c r="W40">
        <f>(VLOOKUP($A40,L!$H:$O,8,0)+VLOOKUP($B40,'R'!$F:$M,8,0))*VLOOKUP(W$1,Q!$E:$H,4,0)+VLOOKUP(W$1,Q!$E:$J,6,0)</f>
        <v>27864</v>
      </c>
      <c r="AG40" t="s">
        <v>340</v>
      </c>
      <c r="AH40" t="str">
        <f t="shared" si="21"/>
        <v>胜</v>
      </c>
      <c r="AI40" t="str">
        <f t="shared" si="21"/>
        <v>负</v>
      </c>
      <c r="AJ40" t="str">
        <f t="shared" si="21"/>
        <v>—</v>
      </c>
      <c r="AK40" t="str">
        <f t="shared" si="21"/>
        <v>负</v>
      </c>
      <c r="AL40" t="str">
        <f t="shared" si="21"/>
        <v>负</v>
      </c>
      <c r="AM40" t="str">
        <f t="shared" si="21"/>
        <v>负</v>
      </c>
      <c r="AN40" t="str">
        <f t="shared" si="21"/>
        <v>负</v>
      </c>
      <c r="AO40">
        <f t="shared" si="22"/>
        <v>6</v>
      </c>
      <c r="AR40" t="s">
        <v>340</v>
      </c>
      <c r="AS40" t="str">
        <f t="shared" si="23"/>
        <v>胜</v>
      </c>
      <c r="AT40" t="str">
        <f t="shared" si="23"/>
        <v>负</v>
      </c>
      <c r="AU40" t="str">
        <f t="shared" si="23"/>
        <v>—</v>
      </c>
      <c r="AV40" t="str">
        <f t="shared" si="23"/>
        <v>负</v>
      </c>
      <c r="AW40" t="str">
        <f t="shared" si="23"/>
        <v>负</v>
      </c>
      <c r="AX40" t="str">
        <f t="shared" si="23"/>
        <v>负</v>
      </c>
      <c r="AY40" t="str">
        <f t="shared" si="23"/>
        <v>负</v>
      </c>
      <c r="AZ40">
        <f t="shared" si="24"/>
        <v>6</v>
      </c>
      <c r="BD40">
        <v>1975</v>
      </c>
      <c r="BE40">
        <v>250</v>
      </c>
      <c r="BF40">
        <f t="shared" si="2"/>
        <v>84.166666666666671</v>
      </c>
      <c r="BG40">
        <f t="shared" si="25"/>
        <v>0.62732919254658381</v>
      </c>
      <c r="BH40">
        <f t="shared" si="26"/>
        <v>5299.583333333333</v>
      </c>
    </row>
    <row r="41" spans="1:60" x14ac:dyDescent="0.2">
      <c r="A41">
        <v>39</v>
      </c>
      <c r="B41">
        <v>3</v>
      </c>
      <c r="C41">
        <f>(VLOOKUP($A41,L!$H:$O,8,0)+VLOOKUP($B41,'R'!$F:$M,8,0))*VLOOKUP(C$1,Q!$E:$H,4,0)+VLOOKUP(C$1,Q!$E:$J,6,0)</f>
        <v>4040</v>
      </c>
      <c r="D41">
        <f>(VLOOKUP($A41,L!$H:$O,8,0)+VLOOKUP($B41,'R'!$F:$M,8,0))*VLOOKUP(D$1,Q!$E:$H,4,0)+VLOOKUP(D$1,Q!$E:$J,6,0)</f>
        <v>4646</v>
      </c>
      <c r="E41">
        <f>(VLOOKUP($A41,L!$H:$O,8,0)+VLOOKUP($B41,'R'!$F:$M,8,0))*VLOOKUP(E$1,Q!$E:$H,4,0)+VLOOKUP(E$1,Q!$E:$J,6,0)</f>
        <v>5932.8</v>
      </c>
      <c r="F41">
        <f>(VLOOKUP($A41,L!$H:$O,8,0)+VLOOKUP($B41,'R'!$F:$M,8,0))*VLOOKUP(F$1,Q!$E:$H,4,0)+VLOOKUP(F$1,Q!$E:$J,6,0)</f>
        <v>7520.8</v>
      </c>
      <c r="G41">
        <f>(VLOOKUP($A41,L!$H:$O,8,0)+VLOOKUP($B41,'R'!$F:$M,8,0))*VLOOKUP(G$1,Q!$E:$H,4,0)+VLOOKUP(G$1,Q!$E:$J,6,0)</f>
        <v>9710</v>
      </c>
      <c r="H41">
        <f>(VLOOKUP($A41,L!$H:$O,8,0)+VLOOKUP($B41,'R'!$F:$M,8,0))*VLOOKUP(H$1,Q!$E:$H,4,0)+VLOOKUP(H$1,Q!$E:$J,6,0)</f>
        <v>11780.399999999998</v>
      </c>
      <c r="I41">
        <f>(VLOOKUP($A41,L!$H:$O,8,0)+VLOOKUP($B41,'R'!$F:$M,8,0))*VLOOKUP(I$1,Q!$E:$H,4,0)+VLOOKUP(I$1,Q!$E:$J,6,0)</f>
        <v>13532.4</v>
      </c>
      <c r="J41">
        <f>(VLOOKUP($A41,L!$H:$O,8,0)+VLOOKUP($B41,'R'!$F:$M,8,0))*VLOOKUP(J$1,Q!$E:$H,4,0)+VLOOKUP(J$1,Q!$E:$J,6,0)</f>
        <v>14478.800000000001</v>
      </c>
      <c r="K41">
        <f>(VLOOKUP($A41,L!$H:$O,8,0)+VLOOKUP($B41,'R'!$F:$M,8,0))*VLOOKUP(K$1,Q!$E:$H,4,0)+VLOOKUP(K$1,Q!$E:$J,6,0)</f>
        <v>15546.400000000001</v>
      </c>
      <c r="L41">
        <f>(VLOOKUP($A41,L!$H:$O,8,0)+VLOOKUP($B41,'R'!$F:$M,8,0))*VLOOKUP(L$1,Q!$E:$H,4,0)+VLOOKUP(L$1,Q!$E:$J,6,0)</f>
        <v>17882.400000000001</v>
      </c>
      <c r="M41">
        <f>(VLOOKUP($A41,L!$H:$O,8,0)+VLOOKUP($B41,'R'!$F:$M,8,0))*VLOOKUP(M$1,Q!$E:$H,4,0)+VLOOKUP(M$1,Q!$E:$J,6,0)</f>
        <v>20394.800000000003</v>
      </c>
      <c r="N41">
        <f>(VLOOKUP($A41,L!$H:$O,8,0)+VLOOKUP($B41,'R'!$F:$M,8,0))*VLOOKUP(N$1,Q!$E:$H,4,0)+VLOOKUP(N$1,Q!$E:$J,6,0)</f>
        <v>21018</v>
      </c>
      <c r="O41">
        <f>(VLOOKUP($A41,L!$H:$O,8,0)+VLOOKUP($B41,'R'!$F:$M,8,0))*VLOOKUP(O$1,Q!$E:$H,4,0)+VLOOKUP(O$1,Q!$E:$J,6,0)</f>
        <v>21741.599999999999</v>
      </c>
      <c r="P41">
        <f>(VLOOKUP($A41,L!$H:$O,8,0)+VLOOKUP($B41,'R'!$F:$M,8,0))*VLOOKUP(P$1,Q!$E:$H,4,0)+VLOOKUP(P$1,Q!$E:$J,6,0)</f>
        <v>22525.199999999997</v>
      </c>
      <c r="Q41">
        <f>(VLOOKUP($A41,L!$H:$O,8,0)+VLOOKUP($B41,'R'!$F:$M,8,0))*VLOOKUP(Q$1,Q!$E:$H,4,0)+VLOOKUP(Q$1,Q!$E:$J,6,0)</f>
        <v>23248.800000000003</v>
      </c>
      <c r="R41">
        <f>(VLOOKUP($A41,L!$H:$O,8,0)+VLOOKUP($B41,'R'!$F:$M,8,0))*VLOOKUP(R$1,Q!$E:$H,4,0)+VLOOKUP(R$1,Q!$E:$J,6,0)</f>
        <v>23972.400000000001</v>
      </c>
      <c r="S41">
        <f>(VLOOKUP($A41,L!$H:$O,8,0)+VLOOKUP($B41,'R'!$F:$M,8,0))*VLOOKUP(S$1,Q!$E:$H,4,0)+VLOOKUP(S$1,Q!$E:$J,6,0)</f>
        <v>24796.400000000001</v>
      </c>
      <c r="T41">
        <f>(VLOOKUP($A41,L!$H:$O,8,0)+VLOOKUP($B41,'R'!$F:$M,8,0))*VLOOKUP(T$1,Q!$E:$H,4,0)+VLOOKUP(T$1,Q!$E:$J,6,0)</f>
        <v>25680.400000000001</v>
      </c>
      <c r="U41">
        <f>(VLOOKUP($A41,L!$H:$O,8,0)+VLOOKUP($B41,'R'!$F:$M,8,0))*VLOOKUP(U$1,Q!$E:$H,4,0)+VLOOKUP(U$1,Q!$E:$J,6,0)</f>
        <v>26504.400000000001</v>
      </c>
      <c r="V41">
        <f>(VLOOKUP($A41,L!$H:$O,8,0)+VLOOKUP($B41,'R'!$F:$M,8,0))*VLOOKUP(V$1,Q!$E:$H,4,0)+VLOOKUP(V$1,Q!$E:$J,6,0)</f>
        <v>27328.400000000001</v>
      </c>
      <c r="W41">
        <f>(VLOOKUP($A41,L!$H:$O,8,0)+VLOOKUP($B41,'R'!$F:$M,8,0))*VLOOKUP(W$1,Q!$E:$H,4,0)+VLOOKUP(W$1,Q!$E:$J,6,0)</f>
        <v>28252.800000000003</v>
      </c>
      <c r="AG41" t="s">
        <v>347</v>
      </c>
      <c r="AH41" t="str">
        <f t="shared" si="21"/>
        <v>胜</v>
      </c>
      <c r="AI41" t="str">
        <f t="shared" si="21"/>
        <v>胜</v>
      </c>
      <c r="AJ41" t="str">
        <f t="shared" si="21"/>
        <v>胜</v>
      </c>
      <c r="AK41" t="str">
        <f t="shared" si="21"/>
        <v>—</v>
      </c>
      <c r="AL41" t="str">
        <f t="shared" si="21"/>
        <v>胜</v>
      </c>
      <c r="AM41" t="str">
        <f t="shared" si="21"/>
        <v>胜</v>
      </c>
      <c r="AN41" t="str">
        <f t="shared" si="21"/>
        <v>负</v>
      </c>
      <c r="AO41">
        <f t="shared" si="22"/>
        <v>2</v>
      </c>
      <c r="AR41" t="s">
        <v>347</v>
      </c>
      <c r="AS41" t="str">
        <f t="shared" si="23"/>
        <v>胜</v>
      </c>
      <c r="AT41" t="str">
        <f t="shared" si="23"/>
        <v>胜</v>
      </c>
      <c r="AU41" t="str">
        <f t="shared" si="23"/>
        <v>胜</v>
      </c>
      <c r="AV41" t="str">
        <f t="shared" si="23"/>
        <v>—</v>
      </c>
      <c r="AW41" t="str">
        <f t="shared" si="23"/>
        <v>胜</v>
      </c>
      <c r="AX41" t="str">
        <f t="shared" si="23"/>
        <v>胜</v>
      </c>
      <c r="AY41" t="str">
        <f t="shared" si="23"/>
        <v>负</v>
      </c>
      <c r="AZ41">
        <f t="shared" si="24"/>
        <v>2</v>
      </c>
      <c r="BD41">
        <v>2000</v>
      </c>
      <c r="BE41">
        <v>250</v>
      </c>
      <c r="BF41">
        <f t="shared" si="2"/>
        <v>83.333333333333329</v>
      </c>
      <c r="BG41">
        <f t="shared" si="25"/>
        <v>0.625</v>
      </c>
      <c r="BH41">
        <f t="shared" si="26"/>
        <v>5333.333333333333</v>
      </c>
    </row>
    <row r="42" spans="1:60" x14ac:dyDescent="0.2">
      <c r="A42">
        <v>40</v>
      </c>
      <c r="B42">
        <v>3</v>
      </c>
      <c r="C42">
        <f>(VLOOKUP($A42,L!$H:$O,8,0)+VLOOKUP($B42,'R'!$F:$M,8,0))*VLOOKUP(C$1,Q!$E:$H,4,0)+VLOOKUP(C$1,Q!$E:$J,6,0)</f>
        <v>4140</v>
      </c>
      <c r="D42">
        <f>(VLOOKUP($A42,L!$H:$O,8,0)+VLOOKUP($B42,'R'!$F:$M,8,0))*VLOOKUP(D$1,Q!$E:$H,4,0)+VLOOKUP(D$1,Q!$E:$J,6,0)</f>
        <v>4761</v>
      </c>
      <c r="E42">
        <f>(VLOOKUP($A42,L!$H:$O,8,0)+VLOOKUP($B42,'R'!$F:$M,8,0))*VLOOKUP(E$1,Q!$E:$H,4,0)+VLOOKUP(E$1,Q!$E:$J,6,0)</f>
        <v>6064.8</v>
      </c>
      <c r="F42">
        <f>(VLOOKUP($A42,L!$H:$O,8,0)+VLOOKUP($B42,'R'!$F:$M,8,0))*VLOOKUP(F$1,Q!$E:$H,4,0)+VLOOKUP(F$1,Q!$E:$J,6,0)</f>
        <v>7672.8</v>
      </c>
      <c r="G42">
        <f>(VLOOKUP($A42,L!$H:$O,8,0)+VLOOKUP($B42,'R'!$F:$M,8,0))*VLOOKUP(G$1,Q!$E:$H,4,0)+VLOOKUP(G$1,Q!$E:$J,6,0)</f>
        <v>9885</v>
      </c>
      <c r="H42">
        <f>(VLOOKUP($A42,L!$H:$O,8,0)+VLOOKUP($B42,'R'!$F:$M,8,0))*VLOOKUP(H$1,Q!$E:$H,4,0)+VLOOKUP(H$1,Q!$E:$J,6,0)</f>
        <v>11981.4</v>
      </c>
      <c r="I42">
        <f>(VLOOKUP($A42,L!$H:$O,8,0)+VLOOKUP($B42,'R'!$F:$M,8,0))*VLOOKUP(I$1,Q!$E:$H,4,0)+VLOOKUP(I$1,Q!$E:$J,6,0)</f>
        <v>13763.4</v>
      </c>
      <c r="J42">
        <f>(VLOOKUP($A42,L!$H:$O,8,0)+VLOOKUP($B42,'R'!$F:$M,8,0))*VLOOKUP(J$1,Q!$E:$H,4,0)+VLOOKUP(J$1,Q!$E:$J,6,0)</f>
        <v>14725.800000000001</v>
      </c>
      <c r="K42">
        <f>(VLOOKUP($A42,L!$H:$O,8,0)+VLOOKUP($B42,'R'!$F:$M,8,0))*VLOOKUP(K$1,Q!$E:$H,4,0)+VLOOKUP(K$1,Q!$E:$J,6,0)</f>
        <v>15812.400000000001</v>
      </c>
      <c r="L42">
        <f>(VLOOKUP($A42,L!$H:$O,8,0)+VLOOKUP($B42,'R'!$F:$M,8,0))*VLOOKUP(L$1,Q!$E:$H,4,0)+VLOOKUP(L$1,Q!$E:$J,6,0)</f>
        <v>18188.400000000001</v>
      </c>
      <c r="M42">
        <f>(VLOOKUP($A42,L!$H:$O,8,0)+VLOOKUP($B42,'R'!$F:$M,8,0))*VLOOKUP(M$1,Q!$E:$H,4,0)+VLOOKUP(M$1,Q!$E:$J,6,0)</f>
        <v>20731.800000000003</v>
      </c>
      <c r="N42">
        <f>(VLOOKUP($A42,L!$H:$O,8,0)+VLOOKUP($B42,'R'!$F:$M,8,0))*VLOOKUP(N$1,Q!$E:$H,4,0)+VLOOKUP(N$1,Q!$E:$J,6,0)</f>
        <v>21363</v>
      </c>
      <c r="O42">
        <f>(VLOOKUP($A42,L!$H:$O,8,0)+VLOOKUP($B42,'R'!$F:$M,8,0))*VLOOKUP(O$1,Q!$E:$H,4,0)+VLOOKUP(O$1,Q!$E:$J,6,0)</f>
        <v>22095.599999999999</v>
      </c>
      <c r="P42">
        <f>(VLOOKUP($A42,L!$H:$O,8,0)+VLOOKUP($B42,'R'!$F:$M,8,0))*VLOOKUP(P$1,Q!$E:$H,4,0)+VLOOKUP(P$1,Q!$E:$J,6,0)</f>
        <v>22888.199999999997</v>
      </c>
      <c r="Q42">
        <f>(VLOOKUP($A42,L!$H:$O,8,0)+VLOOKUP($B42,'R'!$F:$M,8,0))*VLOOKUP(Q$1,Q!$E:$H,4,0)+VLOOKUP(Q$1,Q!$E:$J,6,0)</f>
        <v>23620.800000000003</v>
      </c>
      <c r="R42">
        <f>(VLOOKUP($A42,L!$H:$O,8,0)+VLOOKUP($B42,'R'!$F:$M,8,0))*VLOOKUP(R$1,Q!$E:$H,4,0)+VLOOKUP(R$1,Q!$E:$J,6,0)</f>
        <v>24353.4</v>
      </c>
      <c r="S42">
        <f>(VLOOKUP($A42,L!$H:$O,8,0)+VLOOKUP($B42,'R'!$F:$M,8,0))*VLOOKUP(S$1,Q!$E:$H,4,0)+VLOOKUP(S$1,Q!$E:$J,6,0)</f>
        <v>25187.4</v>
      </c>
      <c r="T42">
        <f>(VLOOKUP($A42,L!$H:$O,8,0)+VLOOKUP($B42,'R'!$F:$M,8,0))*VLOOKUP(T$1,Q!$E:$H,4,0)+VLOOKUP(T$1,Q!$E:$J,6,0)</f>
        <v>26081.399999999998</v>
      </c>
      <c r="U42">
        <f>(VLOOKUP($A42,L!$H:$O,8,0)+VLOOKUP($B42,'R'!$F:$M,8,0))*VLOOKUP(U$1,Q!$E:$H,4,0)+VLOOKUP(U$1,Q!$E:$J,6,0)</f>
        <v>26915.4</v>
      </c>
      <c r="V42">
        <f>(VLOOKUP($A42,L!$H:$O,8,0)+VLOOKUP($B42,'R'!$F:$M,8,0))*VLOOKUP(V$1,Q!$E:$H,4,0)+VLOOKUP(V$1,Q!$E:$J,6,0)</f>
        <v>27749.4</v>
      </c>
      <c r="W42">
        <f>(VLOOKUP($A42,L!$H:$O,8,0)+VLOOKUP($B42,'R'!$F:$M,8,0))*VLOOKUP(W$1,Q!$E:$H,4,0)+VLOOKUP(W$1,Q!$E:$J,6,0)</f>
        <v>28684.800000000003</v>
      </c>
      <c r="AG42" t="s">
        <v>344</v>
      </c>
      <c r="AH42" t="str">
        <f t="shared" si="21"/>
        <v>胜</v>
      </c>
      <c r="AI42" t="str">
        <f t="shared" si="21"/>
        <v>胜</v>
      </c>
      <c r="AJ42" t="str">
        <f t="shared" si="21"/>
        <v>胜</v>
      </c>
      <c r="AK42" t="str">
        <f t="shared" si="21"/>
        <v>负</v>
      </c>
      <c r="AL42" t="str">
        <f t="shared" si="21"/>
        <v>—</v>
      </c>
      <c r="AM42" t="str">
        <f t="shared" si="21"/>
        <v>胜</v>
      </c>
      <c r="AN42" t="str">
        <f t="shared" si="21"/>
        <v>负</v>
      </c>
      <c r="AO42">
        <f t="shared" si="22"/>
        <v>3</v>
      </c>
      <c r="AR42" t="s">
        <v>344</v>
      </c>
      <c r="AS42" t="str">
        <f t="shared" si="23"/>
        <v>胜</v>
      </c>
      <c r="AT42" t="str">
        <f t="shared" si="23"/>
        <v>胜</v>
      </c>
      <c r="AU42" t="str">
        <f t="shared" si="23"/>
        <v>胜</v>
      </c>
      <c r="AV42" t="str">
        <f t="shared" si="23"/>
        <v>负</v>
      </c>
      <c r="AW42" t="str">
        <f t="shared" si="23"/>
        <v>—</v>
      </c>
      <c r="AX42" t="str">
        <f t="shared" si="23"/>
        <v>胜</v>
      </c>
      <c r="AY42" t="str">
        <f t="shared" si="23"/>
        <v>负</v>
      </c>
      <c r="AZ42">
        <f t="shared" si="24"/>
        <v>3</v>
      </c>
      <c r="BD42">
        <v>2025</v>
      </c>
      <c r="BE42">
        <v>250</v>
      </c>
      <c r="BF42">
        <f t="shared" si="2"/>
        <v>82.5</v>
      </c>
      <c r="BG42">
        <f t="shared" si="25"/>
        <v>0.62264150943396224</v>
      </c>
      <c r="BH42">
        <f t="shared" si="26"/>
        <v>5366.25</v>
      </c>
    </row>
    <row r="43" spans="1:60" x14ac:dyDescent="0.2">
      <c r="A43">
        <v>41</v>
      </c>
      <c r="B43">
        <f>MIN(B23+1,13)</f>
        <v>4</v>
      </c>
      <c r="C43">
        <f>(VLOOKUP($A43,L!$H:$O,8,0)+VLOOKUP($B43,'R'!$F:$M,8,0))*VLOOKUP(C$1,Q!$E:$H,4,0)+VLOOKUP(C$1,Q!$E:$J,6,0)</f>
        <v>5170</v>
      </c>
      <c r="D43">
        <f>(VLOOKUP($A43,L!$H:$O,8,0)+VLOOKUP($B43,'R'!$F:$M,8,0))*VLOOKUP(D$1,Q!$E:$H,4,0)+VLOOKUP(D$1,Q!$E:$J,6,0)</f>
        <v>5945.4999999999991</v>
      </c>
      <c r="E43">
        <f>(VLOOKUP($A43,L!$H:$O,8,0)+VLOOKUP($B43,'R'!$F:$M,8,0))*VLOOKUP(E$1,Q!$E:$H,4,0)+VLOOKUP(E$1,Q!$E:$J,6,0)</f>
        <v>7424.4000000000005</v>
      </c>
      <c r="F43">
        <f>(VLOOKUP($A43,L!$H:$O,8,0)+VLOOKUP($B43,'R'!$F:$M,8,0))*VLOOKUP(F$1,Q!$E:$H,4,0)+VLOOKUP(F$1,Q!$E:$J,6,0)</f>
        <v>9238.4000000000015</v>
      </c>
      <c r="G43">
        <f>(VLOOKUP($A43,L!$H:$O,8,0)+VLOOKUP($B43,'R'!$F:$M,8,0))*VLOOKUP(G$1,Q!$E:$H,4,0)+VLOOKUP(G$1,Q!$E:$J,6,0)</f>
        <v>11687.5</v>
      </c>
      <c r="H43">
        <f>(VLOOKUP($A43,L!$H:$O,8,0)+VLOOKUP($B43,'R'!$F:$M,8,0))*VLOOKUP(H$1,Q!$E:$H,4,0)+VLOOKUP(H$1,Q!$E:$J,6,0)</f>
        <v>14051.699999999999</v>
      </c>
      <c r="I43">
        <f>(VLOOKUP($A43,L!$H:$O,8,0)+VLOOKUP($B43,'R'!$F:$M,8,0))*VLOOKUP(I$1,Q!$E:$H,4,0)+VLOOKUP(I$1,Q!$E:$J,6,0)</f>
        <v>16142.7</v>
      </c>
      <c r="J43">
        <f>(VLOOKUP($A43,L!$H:$O,8,0)+VLOOKUP($B43,'R'!$F:$M,8,0))*VLOOKUP(J$1,Q!$E:$H,4,0)+VLOOKUP(J$1,Q!$E:$J,6,0)</f>
        <v>17269.900000000001</v>
      </c>
      <c r="K43">
        <f>(VLOOKUP($A43,L!$H:$O,8,0)+VLOOKUP($B43,'R'!$F:$M,8,0))*VLOOKUP(K$1,Q!$E:$H,4,0)+VLOOKUP(K$1,Q!$E:$J,6,0)</f>
        <v>18552.2</v>
      </c>
      <c r="L43">
        <f>(VLOOKUP($A43,L!$H:$O,8,0)+VLOOKUP($B43,'R'!$F:$M,8,0))*VLOOKUP(L$1,Q!$E:$H,4,0)+VLOOKUP(L$1,Q!$E:$J,6,0)</f>
        <v>21340.2</v>
      </c>
      <c r="M43">
        <f>(VLOOKUP($A43,L!$H:$O,8,0)+VLOOKUP($B43,'R'!$F:$M,8,0))*VLOOKUP(M$1,Q!$E:$H,4,0)+VLOOKUP(M$1,Q!$E:$J,6,0)</f>
        <v>24202.9</v>
      </c>
      <c r="N43">
        <f>(VLOOKUP($A43,L!$H:$O,8,0)+VLOOKUP($B43,'R'!$F:$M,8,0))*VLOOKUP(N$1,Q!$E:$H,4,0)+VLOOKUP(N$1,Q!$E:$J,6,0)</f>
        <v>24916.5</v>
      </c>
      <c r="O43">
        <f>(VLOOKUP($A43,L!$H:$O,8,0)+VLOOKUP($B43,'R'!$F:$M,8,0))*VLOOKUP(O$1,Q!$E:$H,4,0)+VLOOKUP(O$1,Q!$E:$J,6,0)</f>
        <v>25741.8</v>
      </c>
      <c r="P43">
        <f>(VLOOKUP($A43,L!$H:$O,8,0)+VLOOKUP($B43,'R'!$F:$M,8,0))*VLOOKUP(P$1,Q!$E:$H,4,0)+VLOOKUP(P$1,Q!$E:$J,6,0)</f>
        <v>26627.1</v>
      </c>
      <c r="Q43">
        <f>(VLOOKUP($A43,L!$H:$O,8,0)+VLOOKUP($B43,'R'!$F:$M,8,0))*VLOOKUP(Q$1,Q!$E:$H,4,0)+VLOOKUP(Q$1,Q!$E:$J,6,0)</f>
        <v>27452.400000000001</v>
      </c>
      <c r="R43">
        <f>(VLOOKUP($A43,L!$H:$O,8,0)+VLOOKUP($B43,'R'!$F:$M,8,0))*VLOOKUP(R$1,Q!$E:$H,4,0)+VLOOKUP(R$1,Q!$E:$J,6,0)</f>
        <v>28277.7</v>
      </c>
      <c r="S43">
        <f>(VLOOKUP($A43,L!$H:$O,8,0)+VLOOKUP($B43,'R'!$F:$M,8,0))*VLOOKUP(S$1,Q!$E:$H,4,0)+VLOOKUP(S$1,Q!$E:$J,6,0)</f>
        <v>29214.7</v>
      </c>
      <c r="T43">
        <f>(VLOOKUP($A43,L!$H:$O,8,0)+VLOOKUP($B43,'R'!$F:$M,8,0))*VLOOKUP(T$1,Q!$E:$H,4,0)+VLOOKUP(T$1,Q!$E:$J,6,0)</f>
        <v>30211.699999999997</v>
      </c>
      <c r="U43">
        <f>(VLOOKUP($A43,L!$H:$O,8,0)+VLOOKUP($B43,'R'!$F:$M,8,0))*VLOOKUP(U$1,Q!$E:$H,4,0)+VLOOKUP(U$1,Q!$E:$J,6,0)</f>
        <v>31148.7</v>
      </c>
      <c r="V43">
        <f>(VLOOKUP($A43,L!$H:$O,8,0)+VLOOKUP($B43,'R'!$F:$M,8,0))*VLOOKUP(V$1,Q!$E:$H,4,0)+VLOOKUP(V$1,Q!$E:$J,6,0)</f>
        <v>32085.7</v>
      </c>
      <c r="W43">
        <f>(VLOOKUP($A43,L!$H:$O,8,0)+VLOOKUP($B43,'R'!$F:$M,8,0))*VLOOKUP(W$1,Q!$E:$H,4,0)+VLOOKUP(W$1,Q!$E:$J,6,0)</f>
        <v>33134.400000000001</v>
      </c>
      <c r="AG43" t="s">
        <v>91</v>
      </c>
      <c r="AH43" t="str">
        <f t="shared" si="21"/>
        <v>胜</v>
      </c>
      <c r="AI43" t="str">
        <f t="shared" si="21"/>
        <v>负</v>
      </c>
      <c r="AJ43" t="str">
        <f t="shared" si="21"/>
        <v>胜</v>
      </c>
      <c r="AK43" t="str">
        <f t="shared" si="21"/>
        <v>负</v>
      </c>
      <c r="AL43" t="str">
        <f t="shared" si="21"/>
        <v>负</v>
      </c>
      <c r="AM43" t="str">
        <f t="shared" si="21"/>
        <v>—</v>
      </c>
      <c r="AN43" t="str">
        <f t="shared" si="21"/>
        <v>负</v>
      </c>
      <c r="AO43">
        <f t="shared" si="22"/>
        <v>5</v>
      </c>
      <c r="AR43" t="s">
        <v>91</v>
      </c>
      <c r="AS43" t="str">
        <f t="shared" si="23"/>
        <v>胜</v>
      </c>
      <c r="AT43" t="str">
        <f t="shared" si="23"/>
        <v>负</v>
      </c>
      <c r="AU43" t="str">
        <f t="shared" si="23"/>
        <v>胜</v>
      </c>
      <c r="AV43" t="str">
        <f t="shared" si="23"/>
        <v>负</v>
      </c>
      <c r="AW43" t="str">
        <f t="shared" si="23"/>
        <v>负</v>
      </c>
      <c r="AX43" t="str">
        <f t="shared" si="23"/>
        <v>—</v>
      </c>
      <c r="AY43" t="str">
        <f t="shared" si="23"/>
        <v>负</v>
      </c>
      <c r="AZ43">
        <f t="shared" si="24"/>
        <v>5</v>
      </c>
      <c r="BD43">
        <v>2050</v>
      </c>
      <c r="BE43">
        <v>250</v>
      </c>
      <c r="BF43">
        <f t="shared" si="2"/>
        <v>81.666666666666671</v>
      </c>
      <c r="BG43">
        <f t="shared" si="25"/>
        <v>0.620253164556962</v>
      </c>
      <c r="BH43">
        <f t="shared" si="26"/>
        <v>5398.333333333333</v>
      </c>
    </row>
    <row r="44" spans="1:60" x14ac:dyDescent="0.2">
      <c r="A44">
        <v>42</v>
      </c>
      <c r="B44">
        <f t="shared" ref="B44:B107" si="27">MIN(B24+1,13)</f>
        <v>4</v>
      </c>
      <c r="C44">
        <f>(VLOOKUP($A44,L!$H:$O,8,0)+VLOOKUP($B44,'R'!$F:$M,8,0))*VLOOKUP(C$1,Q!$E:$H,4,0)+VLOOKUP(C$1,Q!$E:$J,6,0)</f>
        <v>5270</v>
      </c>
      <c r="D44">
        <f>(VLOOKUP($A44,L!$H:$O,8,0)+VLOOKUP($B44,'R'!$F:$M,8,0))*VLOOKUP(D$1,Q!$E:$H,4,0)+VLOOKUP(D$1,Q!$E:$J,6,0)</f>
        <v>6060.4999999999991</v>
      </c>
      <c r="E44">
        <f>(VLOOKUP($A44,L!$H:$O,8,0)+VLOOKUP($B44,'R'!$F:$M,8,0))*VLOOKUP(E$1,Q!$E:$H,4,0)+VLOOKUP(E$1,Q!$E:$J,6,0)</f>
        <v>7556.4000000000005</v>
      </c>
      <c r="F44">
        <f>(VLOOKUP($A44,L!$H:$O,8,0)+VLOOKUP($B44,'R'!$F:$M,8,0))*VLOOKUP(F$1,Q!$E:$H,4,0)+VLOOKUP(F$1,Q!$E:$J,6,0)</f>
        <v>9390.4000000000015</v>
      </c>
      <c r="G44">
        <f>(VLOOKUP($A44,L!$H:$O,8,0)+VLOOKUP($B44,'R'!$F:$M,8,0))*VLOOKUP(G$1,Q!$E:$H,4,0)+VLOOKUP(G$1,Q!$E:$J,6,0)</f>
        <v>11862.5</v>
      </c>
      <c r="H44">
        <f>(VLOOKUP($A44,L!$H:$O,8,0)+VLOOKUP($B44,'R'!$F:$M,8,0))*VLOOKUP(H$1,Q!$E:$H,4,0)+VLOOKUP(H$1,Q!$E:$J,6,0)</f>
        <v>14252.699999999999</v>
      </c>
      <c r="I44">
        <f>(VLOOKUP($A44,L!$H:$O,8,0)+VLOOKUP($B44,'R'!$F:$M,8,0))*VLOOKUP(I$1,Q!$E:$H,4,0)+VLOOKUP(I$1,Q!$E:$J,6,0)</f>
        <v>16373.7</v>
      </c>
      <c r="J44">
        <f>(VLOOKUP($A44,L!$H:$O,8,0)+VLOOKUP($B44,'R'!$F:$M,8,0))*VLOOKUP(J$1,Q!$E:$H,4,0)+VLOOKUP(J$1,Q!$E:$J,6,0)</f>
        <v>17516.900000000001</v>
      </c>
      <c r="K44">
        <f>(VLOOKUP($A44,L!$H:$O,8,0)+VLOOKUP($B44,'R'!$F:$M,8,0))*VLOOKUP(K$1,Q!$E:$H,4,0)+VLOOKUP(K$1,Q!$E:$J,6,0)</f>
        <v>18818.2</v>
      </c>
      <c r="L44">
        <f>(VLOOKUP($A44,L!$H:$O,8,0)+VLOOKUP($B44,'R'!$F:$M,8,0))*VLOOKUP(L$1,Q!$E:$H,4,0)+VLOOKUP(L$1,Q!$E:$J,6,0)</f>
        <v>21646.2</v>
      </c>
      <c r="M44">
        <f>(VLOOKUP($A44,L!$H:$O,8,0)+VLOOKUP($B44,'R'!$F:$M,8,0))*VLOOKUP(M$1,Q!$E:$H,4,0)+VLOOKUP(M$1,Q!$E:$J,6,0)</f>
        <v>24539.9</v>
      </c>
      <c r="N44">
        <f>(VLOOKUP($A44,L!$H:$O,8,0)+VLOOKUP($B44,'R'!$F:$M,8,0))*VLOOKUP(N$1,Q!$E:$H,4,0)+VLOOKUP(N$1,Q!$E:$J,6,0)</f>
        <v>25261.5</v>
      </c>
      <c r="O44">
        <f>(VLOOKUP($A44,L!$H:$O,8,0)+VLOOKUP($B44,'R'!$F:$M,8,0))*VLOOKUP(O$1,Q!$E:$H,4,0)+VLOOKUP(O$1,Q!$E:$J,6,0)</f>
        <v>26095.8</v>
      </c>
      <c r="P44">
        <f>(VLOOKUP($A44,L!$H:$O,8,0)+VLOOKUP($B44,'R'!$F:$M,8,0))*VLOOKUP(P$1,Q!$E:$H,4,0)+VLOOKUP(P$1,Q!$E:$J,6,0)</f>
        <v>26990.1</v>
      </c>
      <c r="Q44">
        <f>(VLOOKUP($A44,L!$H:$O,8,0)+VLOOKUP($B44,'R'!$F:$M,8,0))*VLOOKUP(Q$1,Q!$E:$H,4,0)+VLOOKUP(Q$1,Q!$E:$J,6,0)</f>
        <v>27824.400000000001</v>
      </c>
      <c r="R44">
        <f>(VLOOKUP($A44,L!$H:$O,8,0)+VLOOKUP($B44,'R'!$F:$M,8,0))*VLOOKUP(R$1,Q!$E:$H,4,0)+VLOOKUP(R$1,Q!$E:$J,6,0)</f>
        <v>28658.7</v>
      </c>
      <c r="S44">
        <f>(VLOOKUP($A44,L!$H:$O,8,0)+VLOOKUP($B44,'R'!$F:$M,8,0))*VLOOKUP(S$1,Q!$E:$H,4,0)+VLOOKUP(S$1,Q!$E:$J,6,0)</f>
        <v>29605.7</v>
      </c>
      <c r="T44">
        <f>(VLOOKUP($A44,L!$H:$O,8,0)+VLOOKUP($B44,'R'!$F:$M,8,0))*VLOOKUP(T$1,Q!$E:$H,4,0)+VLOOKUP(T$1,Q!$E:$J,6,0)</f>
        <v>30612.699999999997</v>
      </c>
      <c r="U44">
        <f>(VLOOKUP($A44,L!$H:$O,8,0)+VLOOKUP($B44,'R'!$F:$M,8,0))*VLOOKUP(U$1,Q!$E:$H,4,0)+VLOOKUP(U$1,Q!$E:$J,6,0)</f>
        <v>31559.7</v>
      </c>
      <c r="V44">
        <f>(VLOOKUP($A44,L!$H:$O,8,0)+VLOOKUP($B44,'R'!$F:$M,8,0))*VLOOKUP(V$1,Q!$E:$H,4,0)+VLOOKUP(V$1,Q!$E:$J,6,0)</f>
        <v>32506.7</v>
      </c>
      <c r="W44">
        <f>(VLOOKUP($A44,L!$H:$O,8,0)+VLOOKUP($B44,'R'!$F:$M,8,0))*VLOOKUP(W$1,Q!$E:$H,4,0)+VLOOKUP(W$1,Q!$E:$J,6,0)</f>
        <v>33566.400000000001</v>
      </c>
      <c r="AG44" t="s">
        <v>865</v>
      </c>
      <c r="AH44" t="str">
        <f t="shared" si="21"/>
        <v>胜</v>
      </c>
      <c r="AI44" t="str">
        <f t="shared" si="21"/>
        <v>胜</v>
      </c>
      <c r="AJ44" t="str">
        <f t="shared" si="21"/>
        <v>胜</v>
      </c>
      <c r="AK44" t="str">
        <f t="shared" si="21"/>
        <v>胜</v>
      </c>
      <c r="AL44" t="str">
        <f t="shared" si="21"/>
        <v>胜</v>
      </c>
      <c r="AM44" t="str">
        <f t="shared" si="21"/>
        <v>胜</v>
      </c>
      <c r="AN44" t="str">
        <f t="shared" si="21"/>
        <v>—</v>
      </c>
      <c r="AO44">
        <f t="shared" si="22"/>
        <v>1</v>
      </c>
      <c r="AR44" t="s">
        <v>865</v>
      </c>
      <c r="AS44" t="str">
        <f t="shared" si="23"/>
        <v>胜</v>
      </c>
      <c r="AT44" t="str">
        <f t="shared" si="23"/>
        <v>胜</v>
      </c>
      <c r="AU44" t="str">
        <f t="shared" si="23"/>
        <v>胜</v>
      </c>
      <c r="AV44" t="str">
        <f t="shared" si="23"/>
        <v>胜</v>
      </c>
      <c r="AW44" t="str">
        <f t="shared" si="23"/>
        <v>胜</v>
      </c>
      <c r="AX44" t="str">
        <f t="shared" si="23"/>
        <v>胜</v>
      </c>
      <c r="AY44" t="str">
        <f t="shared" si="23"/>
        <v>—</v>
      </c>
      <c r="AZ44">
        <f t="shared" si="24"/>
        <v>1</v>
      </c>
      <c r="BD44">
        <v>2075</v>
      </c>
      <c r="BE44">
        <v>250</v>
      </c>
      <c r="BF44">
        <f t="shared" si="2"/>
        <v>80.833333333333329</v>
      </c>
      <c r="BG44">
        <f t="shared" si="25"/>
        <v>0.61783439490445857</v>
      </c>
      <c r="BH44">
        <f t="shared" si="26"/>
        <v>5429.583333333333</v>
      </c>
    </row>
    <row r="45" spans="1:60" x14ac:dyDescent="0.2">
      <c r="A45">
        <v>43</v>
      </c>
      <c r="B45">
        <f t="shared" si="27"/>
        <v>4</v>
      </c>
      <c r="C45">
        <f>(VLOOKUP($A45,L!$H:$O,8,0)+VLOOKUP($B45,'R'!$F:$M,8,0))*VLOOKUP(C$1,Q!$E:$H,4,0)+VLOOKUP(C$1,Q!$E:$J,6,0)</f>
        <v>5360</v>
      </c>
      <c r="D45">
        <f>(VLOOKUP($A45,L!$H:$O,8,0)+VLOOKUP($B45,'R'!$F:$M,8,0))*VLOOKUP(D$1,Q!$E:$H,4,0)+VLOOKUP(D$1,Q!$E:$J,6,0)</f>
        <v>6163.9999999999991</v>
      </c>
      <c r="E45">
        <f>(VLOOKUP($A45,L!$H:$O,8,0)+VLOOKUP($B45,'R'!$F:$M,8,0))*VLOOKUP(E$1,Q!$E:$H,4,0)+VLOOKUP(E$1,Q!$E:$J,6,0)</f>
        <v>7675.2000000000007</v>
      </c>
      <c r="F45">
        <f>(VLOOKUP($A45,L!$H:$O,8,0)+VLOOKUP($B45,'R'!$F:$M,8,0))*VLOOKUP(F$1,Q!$E:$H,4,0)+VLOOKUP(F$1,Q!$E:$J,6,0)</f>
        <v>9527.2000000000007</v>
      </c>
      <c r="G45">
        <f>(VLOOKUP($A45,L!$H:$O,8,0)+VLOOKUP($B45,'R'!$F:$M,8,0))*VLOOKUP(G$1,Q!$E:$H,4,0)+VLOOKUP(G$1,Q!$E:$J,6,0)</f>
        <v>12020</v>
      </c>
      <c r="H45">
        <f>(VLOOKUP($A45,L!$H:$O,8,0)+VLOOKUP($B45,'R'!$F:$M,8,0))*VLOOKUP(H$1,Q!$E:$H,4,0)+VLOOKUP(H$1,Q!$E:$J,6,0)</f>
        <v>14433.599999999999</v>
      </c>
      <c r="I45">
        <f>(VLOOKUP($A45,L!$H:$O,8,0)+VLOOKUP($B45,'R'!$F:$M,8,0))*VLOOKUP(I$1,Q!$E:$H,4,0)+VLOOKUP(I$1,Q!$E:$J,6,0)</f>
        <v>16581.599999999999</v>
      </c>
      <c r="J45">
        <f>(VLOOKUP($A45,L!$H:$O,8,0)+VLOOKUP($B45,'R'!$F:$M,8,0))*VLOOKUP(J$1,Q!$E:$H,4,0)+VLOOKUP(J$1,Q!$E:$J,6,0)</f>
        <v>17739.2</v>
      </c>
      <c r="K45">
        <f>(VLOOKUP($A45,L!$H:$O,8,0)+VLOOKUP($B45,'R'!$F:$M,8,0))*VLOOKUP(K$1,Q!$E:$H,4,0)+VLOOKUP(K$1,Q!$E:$J,6,0)</f>
        <v>19057.599999999999</v>
      </c>
      <c r="L45">
        <f>(VLOOKUP($A45,L!$H:$O,8,0)+VLOOKUP($B45,'R'!$F:$M,8,0))*VLOOKUP(L$1,Q!$E:$H,4,0)+VLOOKUP(L$1,Q!$E:$J,6,0)</f>
        <v>21921.599999999999</v>
      </c>
      <c r="M45">
        <f>(VLOOKUP($A45,L!$H:$O,8,0)+VLOOKUP($B45,'R'!$F:$M,8,0))*VLOOKUP(M$1,Q!$E:$H,4,0)+VLOOKUP(M$1,Q!$E:$J,6,0)</f>
        <v>24843.200000000001</v>
      </c>
      <c r="N45">
        <f>(VLOOKUP($A45,L!$H:$O,8,0)+VLOOKUP($B45,'R'!$F:$M,8,0))*VLOOKUP(N$1,Q!$E:$H,4,0)+VLOOKUP(N$1,Q!$E:$J,6,0)</f>
        <v>25572</v>
      </c>
      <c r="O45">
        <f>(VLOOKUP($A45,L!$H:$O,8,0)+VLOOKUP($B45,'R'!$F:$M,8,0))*VLOOKUP(O$1,Q!$E:$H,4,0)+VLOOKUP(O$1,Q!$E:$J,6,0)</f>
        <v>26414.400000000001</v>
      </c>
      <c r="P45">
        <f>(VLOOKUP($A45,L!$H:$O,8,0)+VLOOKUP($B45,'R'!$F:$M,8,0))*VLOOKUP(P$1,Q!$E:$H,4,0)+VLOOKUP(P$1,Q!$E:$J,6,0)</f>
        <v>27316.799999999999</v>
      </c>
      <c r="Q45">
        <f>(VLOOKUP($A45,L!$H:$O,8,0)+VLOOKUP($B45,'R'!$F:$M,8,0))*VLOOKUP(Q$1,Q!$E:$H,4,0)+VLOOKUP(Q$1,Q!$E:$J,6,0)</f>
        <v>28159.200000000001</v>
      </c>
      <c r="R45">
        <f>(VLOOKUP($A45,L!$H:$O,8,0)+VLOOKUP($B45,'R'!$F:$M,8,0))*VLOOKUP(R$1,Q!$E:$H,4,0)+VLOOKUP(R$1,Q!$E:$J,6,0)</f>
        <v>29001.599999999999</v>
      </c>
      <c r="S45">
        <f>(VLOOKUP($A45,L!$H:$O,8,0)+VLOOKUP($B45,'R'!$F:$M,8,0))*VLOOKUP(S$1,Q!$E:$H,4,0)+VLOOKUP(S$1,Q!$E:$J,6,0)</f>
        <v>29957.600000000002</v>
      </c>
      <c r="T45">
        <f>(VLOOKUP($A45,L!$H:$O,8,0)+VLOOKUP($B45,'R'!$F:$M,8,0))*VLOOKUP(T$1,Q!$E:$H,4,0)+VLOOKUP(T$1,Q!$E:$J,6,0)</f>
        <v>30973.599999999999</v>
      </c>
      <c r="U45">
        <f>(VLOOKUP($A45,L!$H:$O,8,0)+VLOOKUP($B45,'R'!$F:$M,8,0))*VLOOKUP(U$1,Q!$E:$H,4,0)+VLOOKUP(U$1,Q!$E:$J,6,0)</f>
        <v>31929.600000000002</v>
      </c>
      <c r="V45">
        <f>(VLOOKUP($A45,L!$H:$O,8,0)+VLOOKUP($B45,'R'!$F:$M,8,0))*VLOOKUP(V$1,Q!$E:$H,4,0)+VLOOKUP(V$1,Q!$E:$J,6,0)</f>
        <v>32885.599999999999</v>
      </c>
      <c r="W45">
        <f>(VLOOKUP($A45,L!$H:$O,8,0)+VLOOKUP($B45,'R'!$F:$M,8,0))*VLOOKUP(W$1,Q!$E:$H,4,0)+VLOOKUP(W$1,Q!$E:$J,6,0)</f>
        <v>33955.199999999997</v>
      </c>
      <c r="BD45">
        <v>2100</v>
      </c>
      <c r="BE45">
        <v>250</v>
      </c>
      <c r="BF45">
        <f t="shared" si="2"/>
        <v>80</v>
      </c>
      <c r="BG45">
        <f t="shared" si="25"/>
        <v>0.61538461538461542</v>
      </c>
      <c r="BH45">
        <f t="shared" si="26"/>
        <v>5460.0000000000009</v>
      </c>
    </row>
    <row r="46" spans="1:60" x14ac:dyDescent="0.2">
      <c r="A46">
        <v>44</v>
      </c>
      <c r="B46">
        <f t="shared" si="27"/>
        <v>4</v>
      </c>
      <c r="C46">
        <f>(VLOOKUP($A46,L!$H:$O,8,0)+VLOOKUP($B46,'R'!$F:$M,8,0))*VLOOKUP(C$1,Q!$E:$H,4,0)+VLOOKUP(C$1,Q!$E:$J,6,0)</f>
        <v>5460</v>
      </c>
      <c r="D46">
        <f>(VLOOKUP($A46,L!$H:$O,8,0)+VLOOKUP($B46,'R'!$F:$M,8,0))*VLOOKUP(D$1,Q!$E:$H,4,0)+VLOOKUP(D$1,Q!$E:$J,6,0)</f>
        <v>6278.9999999999991</v>
      </c>
      <c r="E46">
        <f>(VLOOKUP($A46,L!$H:$O,8,0)+VLOOKUP($B46,'R'!$F:$M,8,0))*VLOOKUP(E$1,Q!$E:$H,4,0)+VLOOKUP(E$1,Q!$E:$J,6,0)</f>
        <v>7807.2000000000007</v>
      </c>
      <c r="F46">
        <f>(VLOOKUP($A46,L!$H:$O,8,0)+VLOOKUP($B46,'R'!$F:$M,8,0))*VLOOKUP(F$1,Q!$E:$H,4,0)+VLOOKUP(F$1,Q!$E:$J,6,0)</f>
        <v>9679.2000000000007</v>
      </c>
      <c r="G46">
        <f>(VLOOKUP($A46,L!$H:$O,8,0)+VLOOKUP($B46,'R'!$F:$M,8,0))*VLOOKUP(G$1,Q!$E:$H,4,0)+VLOOKUP(G$1,Q!$E:$J,6,0)</f>
        <v>12195</v>
      </c>
      <c r="H46">
        <f>(VLOOKUP($A46,L!$H:$O,8,0)+VLOOKUP($B46,'R'!$F:$M,8,0))*VLOOKUP(H$1,Q!$E:$H,4,0)+VLOOKUP(H$1,Q!$E:$J,6,0)</f>
        <v>14634.599999999999</v>
      </c>
      <c r="I46">
        <f>(VLOOKUP($A46,L!$H:$O,8,0)+VLOOKUP($B46,'R'!$F:$M,8,0))*VLOOKUP(I$1,Q!$E:$H,4,0)+VLOOKUP(I$1,Q!$E:$J,6,0)</f>
        <v>16812.599999999999</v>
      </c>
      <c r="J46">
        <f>(VLOOKUP($A46,L!$H:$O,8,0)+VLOOKUP($B46,'R'!$F:$M,8,0))*VLOOKUP(J$1,Q!$E:$H,4,0)+VLOOKUP(J$1,Q!$E:$J,6,0)</f>
        <v>17986.2</v>
      </c>
      <c r="K46">
        <f>(VLOOKUP($A46,L!$H:$O,8,0)+VLOOKUP($B46,'R'!$F:$M,8,0))*VLOOKUP(K$1,Q!$E:$H,4,0)+VLOOKUP(K$1,Q!$E:$J,6,0)</f>
        <v>19323.599999999999</v>
      </c>
      <c r="L46">
        <f>(VLOOKUP($A46,L!$H:$O,8,0)+VLOOKUP($B46,'R'!$F:$M,8,0))*VLOOKUP(L$1,Q!$E:$H,4,0)+VLOOKUP(L$1,Q!$E:$J,6,0)</f>
        <v>22227.599999999999</v>
      </c>
      <c r="M46">
        <f>(VLOOKUP($A46,L!$H:$O,8,0)+VLOOKUP($B46,'R'!$F:$M,8,0))*VLOOKUP(M$1,Q!$E:$H,4,0)+VLOOKUP(M$1,Q!$E:$J,6,0)</f>
        <v>25180.2</v>
      </c>
      <c r="N46">
        <f>(VLOOKUP($A46,L!$H:$O,8,0)+VLOOKUP($B46,'R'!$F:$M,8,0))*VLOOKUP(N$1,Q!$E:$H,4,0)+VLOOKUP(N$1,Q!$E:$J,6,0)</f>
        <v>25917</v>
      </c>
      <c r="O46">
        <f>(VLOOKUP($A46,L!$H:$O,8,0)+VLOOKUP($B46,'R'!$F:$M,8,0))*VLOOKUP(O$1,Q!$E:$H,4,0)+VLOOKUP(O$1,Q!$E:$J,6,0)</f>
        <v>26768.400000000001</v>
      </c>
      <c r="P46">
        <f>(VLOOKUP($A46,L!$H:$O,8,0)+VLOOKUP($B46,'R'!$F:$M,8,0))*VLOOKUP(P$1,Q!$E:$H,4,0)+VLOOKUP(P$1,Q!$E:$J,6,0)</f>
        <v>27679.8</v>
      </c>
      <c r="Q46">
        <f>(VLOOKUP($A46,L!$H:$O,8,0)+VLOOKUP($B46,'R'!$F:$M,8,0))*VLOOKUP(Q$1,Q!$E:$H,4,0)+VLOOKUP(Q$1,Q!$E:$J,6,0)</f>
        <v>28531.200000000001</v>
      </c>
      <c r="R46">
        <f>(VLOOKUP($A46,L!$H:$O,8,0)+VLOOKUP($B46,'R'!$F:$M,8,0))*VLOOKUP(R$1,Q!$E:$H,4,0)+VLOOKUP(R$1,Q!$E:$J,6,0)</f>
        <v>29382.6</v>
      </c>
      <c r="S46">
        <f>(VLOOKUP($A46,L!$H:$O,8,0)+VLOOKUP($B46,'R'!$F:$M,8,0))*VLOOKUP(S$1,Q!$E:$H,4,0)+VLOOKUP(S$1,Q!$E:$J,6,0)</f>
        <v>30348.600000000002</v>
      </c>
      <c r="T46">
        <f>(VLOOKUP($A46,L!$H:$O,8,0)+VLOOKUP($B46,'R'!$F:$M,8,0))*VLOOKUP(T$1,Q!$E:$H,4,0)+VLOOKUP(T$1,Q!$E:$J,6,0)</f>
        <v>31374.6</v>
      </c>
      <c r="U46">
        <f>(VLOOKUP($A46,L!$H:$O,8,0)+VLOOKUP($B46,'R'!$F:$M,8,0))*VLOOKUP(U$1,Q!$E:$H,4,0)+VLOOKUP(U$1,Q!$E:$J,6,0)</f>
        <v>32340.600000000002</v>
      </c>
      <c r="V46">
        <f>(VLOOKUP($A46,L!$H:$O,8,0)+VLOOKUP($B46,'R'!$F:$M,8,0))*VLOOKUP(V$1,Q!$E:$H,4,0)+VLOOKUP(V$1,Q!$E:$J,6,0)</f>
        <v>33306.6</v>
      </c>
      <c r="W46">
        <f>(VLOOKUP($A46,L!$H:$O,8,0)+VLOOKUP($B46,'R'!$F:$M,8,0))*VLOOKUP(W$1,Q!$E:$H,4,0)+VLOOKUP(W$1,Q!$E:$J,6,0)</f>
        <v>34387.199999999997</v>
      </c>
      <c r="BD46">
        <v>2125</v>
      </c>
      <c r="BE46">
        <v>250</v>
      </c>
      <c r="BF46">
        <f t="shared" si="2"/>
        <v>79.166666666666671</v>
      </c>
      <c r="BG46">
        <f t="shared" si="25"/>
        <v>0.61290322580645162</v>
      </c>
      <c r="BH46">
        <f t="shared" si="26"/>
        <v>5489.5833333333339</v>
      </c>
    </row>
    <row r="47" spans="1:60" x14ac:dyDescent="0.2">
      <c r="A47">
        <v>45</v>
      </c>
      <c r="B47">
        <f t="shared" si="27"/>
        <v>4</v>
      </c>
      <c r="C47">
        <f>(VLOOKUP($A47,L!$H:$O,8,0)+VLOOKUP($B47,'R'!$F:$M,8,0))*VLOOKUP(C$1,Q!$E:$H,4,0)+VLOOKUP(C$1,Q!$E:$J,6,0)</f>
        <v>5570</v>
      </c>
      <c r="D47">
        <f>(VLOOKUP($A47,L!$H:$O,8,0)+VLOOKUP($B47,'R'!$F:$M,8,0))*VLOOKUP(D$1,Q!$E:$H,4,0)+VLOOKUP(D$1,Q!$E:$J,6,0)</f>
        <v>6405.4999999999991</v>
      </c>
      <c r="E47">
        <f>(VLOOKUP($A47,L!$H:$O,8,0)+VLOOKUP($B47,'R'!$F:$M,8,0))*VLOOKUP(E$1,Q!$E:$H,4,0)+VLOOKUP(E$1,Q!$E:$J,6,0)</f>
        <v>7952.4000000000005</v>
      </c>
      <c r="F47">
        <f>(VLOOKUP($A47,L!$H:$O,8,0)+VLOOKUP($B47,'R'!$F:$M,8,0))*VLOOKUP(F$1,Q!$E:$H,4,0)+VLOOKUP(F$1,Q!$E:$J,6,0)</f>
        <v>9846.4</v>
      </c>
      <c r="G47">
        <f>(VLOOKUP($A47,L!$H:$O,8,0)+VLOOKUP($B47,'R'!$F:$M,8,0))*VLOOKUP(G$1,Q!$E:$H,4,0)+VLOOKUP(G$1,Q!$E:$J,6,0)</f>
        <v>12387.5</v>
      </c>
      <c r="H47">
        <f>(VLOOKUP($A47,L!$H:$O,8,0)+VLOOKUP($B47,'R'!$F:$M,8,0))*VLOOKUP(H$1,Q!$E:$H,4,0)+VLOOKUP(H$1,Q!$E:$J,6,0)</f>
        <v>14855.699999999999</v>
      </c>
      <c r="I47">
        <f>(VLOOKUP($A47,L!$H:$O,8,0)+VLOOKUP($B47,'R'!$F:$M,8,0))*VLOOKUP(I$1,Q!$E:$H,4,0)+VLOOKUP(I$1,Q!$E:$J,6,0)</f>
        <v>17066.7</v>
      </c>
      <c r="J47">
        <f>(VLOOKUP($A47,L!$H:$O,8,0)+VLOOKUP($B47,'R'!$F:$M,8,0))*VLOOKUP(J$1,Q!$E:$H,4,0)+VLOOKUP(J$1,Q!$E:$J,6,0)</f>
        <v>18257.900000000001</v>
      </c>
      <c r="K47">
        <f>(VLOOKUP($A47,L!$H:$O,8,0)+VLOOKUP($B47,'R'!$F:$M,8,0))*VLOOKUP(K$1,Q!$E:$H,4,0)+VLOOKUP(K$1,Q!$E:$J,6,0)</f>
        <v>19616.2</v>
      </c>
      <c r="L47">
        <f>(VLOOKUP($A47,L!$H:$O,8,0)+VLOOKUP($B47,'R'!$F:$M,8,0))*VLOOKUP(L$1,Q!$E:$H,4,0)+VLOOKUP(L$1,Q!$E:$J,6,0)</f>
        <v>22564.2</v>
      </c>
      <c r="M47">
        <f>(VLOOKUP($A47,L!$H:$O,8,0)+VLOOKUP($B47,'R'!$F:$M,8,0))*VLOOKUP(M$1,Q!$E:$H,4,0)+VLOOKUP(M$1,Q!$E:$J,6,0)</f>
        <v>25550.9</v>
      </c>
      <c r="N47">
        <f>(VLOOKUP($A47,L!$H:$O,8,0)+VLOOKUP($B47,'R'!$F:$M,8,0))*VLOOKUP(N$1,Q!$E:$H,4,0)+VLOOKUP(N$1,Q!$E:$J,6,0)</f>
        <v>26296.5</v>
      </c>
      <c r="O47">
        <f>(VLOOKUP($A47,L!$H:$O,8,0)+VLOOKUP($B47,'R'!$F:$M,8,0))*VLOOKUP(O$1,Q!$E:$H,4,0)+VLOOKUP(O$1,Q!$E:$J,6,0)</f>
        <v>27157.8</v>
      </c>
      <c r="P47">
        <f>(VLOOKUP($A47,L!$H:$O,8,0)+VLOOKUP($B47,'R'!$F:$M,8,0))*VLOOKUP(P$1,Q!$E:$H,4,0)+VLOOKUP(P$1,Q!$E:$J,6,0)</f>
        <v>28079.1</v>
      </c>
      <c r="Q47">
        <f>(VLOOKUP($A47,L!$H:$O,8,0)+VLOOKUP($B47,'R'!$F:$M,8,0))*VLOOKUP(Q$1,Q!$E:$H,4,0)+VLOOKUP(Q$1,Q!$E:$J,6,0)</f>
        <v>28940.400000000001</v>
      </c>
      <c r="R47">
        <f>(VLOOKUP($A47,L!$H:$O,8,0)+VLOOKUP($B47,'R'!$F:$M,8,0))*VLOOKUP(R$1,Q!$E:$H,4,0)+VLOOKUP(R$1,Q!$E:$J,6,0)</f>
        <v>29801.7</v>
      </c>
      <c r="S47">
        <f>(VLOOKUP($A47,L!$H:$O,8,0)+VLOOKUP($B47,'R'!$F:$M,8,0))*VLOOKUP(S$1,Q!$E:$H,4,0)+VLOOKUP(S$1,Q!$E:$J,6,0)</f>
        <v>30778.7</v>
      </c>
      <c r="T47">
        <f>(VLOOKUP($A47,L!$H:$O,8,0)+VLOOKUP($B47,'R'!$F:$M,8,0))*VLOOKUP(T$1,Q!$E:$H,4,0)+VLOOKUP(T$1,Q!$E:$J,6,0)</f>
        <v>31815.699999999997</v>
      </c>
      <c r="U47">
        <f>(VLOOKUP($A47,L!$H:$O,8,0)+VLOOKUP($B47,'R'!$F:$M,8,0))*VLOOKUP(U$1,Q!$E:$H,4,0)+VLOOKUP(U$1,Q!$E:$J,6,0)</f>
        <v>32792.699999999997</v>
      </c>
      <c r="V47">
        <f>(VLOOKUP($A47,L!$H:$O,8,0)+VLOOKUP($B47,'R'!$F:$M,8,0))*VLOOKUP(V$1,Q!$E:$H,4,0)+VLOOKUP(V$1,Q!$E:$J,6,0)</f>
        <v>33769.699999999997</v>
      </c>
      <c r="W47">
        <f>(VLOOKUP($A47,L!$H:$O,8,0)+VLOOKUP($B47,'R'!$F:$M,8,0))*VLOOKUP(W$1,Q!$E:$H,4,0)+VLOOKUP(W$1,Q!$E:$J,6,0)</f>
        <v>34862.400000000001</v>
      </c>
      <c r="BD47">
        <v>2150</v>
      </c>
      <c r="BE47">
        <v>250</v>
      </c>
      <c r="BF47">
        <f t="shared" si="2"/>
        <v>78.333333333333329</v>
      </c>
      <c r="BG47">
        <f t="shared" si="25"/>
        <v>0.61038961038961037</v>
      </c>
      <c r="BH47">
        <f t="shared" si="26"/>
        <v>5518.333333333333</v>
      </c>
    </row>
    <row r="48" spans="1:60" x14ac:dyDescent="0.2">
      <c r="A48">
        <v>46</v>
      </c>
      <c r="B48">
        <f t="shared" si="27"/>
        <v>4</v>
      </c>
      <c r="C48">
        <f>(VLOOKUP($A48,L!$H:$O,8,0)+VLOOKUP($B48,'R'!$F:$M,8,0))*VLOOKUP(C$1,Q!$E:$H,4,0)+VLOOKUP(C$1,Q!$E:$J,6,0)</f>
        <v>5670</v>
      </c>
      <c r="D48">
        <f>(VLOOKUP($A48,L!$H:$O,8,0)+VLOOKUP($B48,'R'!$F:$M,8,0))*VLOOKUP(D$1,Q!$E:$H,4,0)+VLOOKUP(D$1,Q!$E:$J,6,0)</f>
        <v>6520.4999999999991</v>
      </c>
      <c r="E48">
        <f>(VLOOKUP($A48,L!$H:$O,8,0)+VLOOKUP($B48,'R'!$F:$M,8,0))*VLOOKUP(E$1,Q!$E:$H,4,0)+VLOOKUP(E$1,Q!$E:$J,6,0)</f>
        <v>8084.4000000000005</v>
      </c>
      <c r="F48">
        <f>(VLOOKUP($A48,L!$H:$O,8,0)+VLOOKUP($B48,'R'!$F:$M,8,0))*VLOOKUP(F$1,Q!$E:$H,4,0)+VLOOKUP(F$1,Q!$E:$J,6,0)</f>
        <v>9998.4</v>
      </c>
      <c r="G48">
        <f>(VLOOKUP($A48,L!$H:$O,8,0)+VLOOKUP($B48,'R'!$F:$M,8,0))*VLOOKUP(G$1,Q!$E:$H,4,0)+VLOOKUP(G$1,Q!$E:$J,6,0)</f>
        <v>12562.5</v>
      </c>
      <c r="H48">
        <f>(VLOOKUP($A48,L!$H:$O,8,0)+VLOOKUP($B48,'R'!$F:$M,8,0))*VLOOKUP(H$1,Q!$E:$H,4,0)+VLOOKUP(H$1,Q!$E:$J,6,0)</f>
        <v>15056.699999999999</v>
      </c>
      <c r="I48">
        <f>(VLOOKUP($A48,L!$H:$O,8,0)+VLOOKUP($B48,'R'!$F:$M,8,0))*VLOOKUP(I$1,Q!$E:$H,4,0)+VLOOKUP(I$1,Q!$E:$J,6,0)</f>
        <v>17297.7</v>
      </c>
      <c r="J48">
        <f>(VLOOKUP($A48,L!$H:$O,8,0)+VLOOKUP($B48,'R'!$F:$M,8,0))*VLOOKUP(J$1,Q!$E:$H,4,0)+VLOOKUP(J$1,Q!$E:$J,6,0)</f>
        <v>18504.900000000001</v>
      </c>
      <c r="K48">
        <f>(VLOOKUP($A48,L!$H:$O,8,0)+VLOOKUP($B48,'R'!$F:$M,8,0))*VLOOKUP(K$1,Q!$E:$H,4,0)+VLOOKUP(K$1,Q!$E:$J,6,0)</f>
        <v>19882.2</v>
      </c>
      <c r="L48">
        <f>(VLOOKUP($A48,L!$H:$O,8,0)+VLOOKUP($B48,'R'!$F:$M,8,0))*VLOOKUP(L$1,Q!$E:$H,4,0)+VLOOKUP(L$1,Q!$E:$J,6,0)</f>
        <v>22870.2</v>
      </c>
      <c r="M48">
        <f>(VLOOKUP($A48,L!$H:$O,8,0)+VLOOKUP($B48,'R'!$F:$M,8,0))*VLOOKUP(M$1,Q!$E:$H,4,0)+VLOOKUP(M$1,Q!$E:$J,6,0)</f>
        <v>25887.9</v>
      </c>
      <c r="N48">
        <f>(VLOOKUP($A48,L!$H:$O,8,0)+VLOOKUP($B48,'R'!$F:$M,8,0))*VLOOKUP(N$1,Q!$E:$H,4,0)+VLOOKUP(N$1,Q!$E:$J,6,0)</f>
        <v>26641.5</v>
      </c>
      <c r="O48">
        <f>(VLOOKUP($A48,L!$H:$O,8,0)+VLOOKUP($B48,'R'!$F:$M,8,0))*VLOOKUP(O$1,Q!$E:$H,4,0)+VLOOKUP(O$1,Q!$E:$J,6,0)</f>
        <v>27511.8</v>
      </c>
      <c r="P48">
        <f>(VLOOKUP($A48,L!$H:$O,8,0)+VLOOKUP($B48,'R'!$F:$M,8,0))*VLOOKUP(P$1,Q!$E:$H,4,0)+VLOOKUP(P$1,Q!$E:$J,6,0)</f>
        <v>28442.1</v>
      </c>
      <c r="Q48">
        <f>(VLOOKUP($A48,L!$H:$O,8,0)+VLOOKUP($B48,'R'!$F:$M,8,0))*VLOOKUP(Q$1,Q!$E:$H,4,0)+VLOOKUP(Q$1,Q!$E:$J,6,0)</f>
        <v>29312.400000000001</v>
      </c>
      <c r="R48">
        <f>(VLOOKUP($A48,L!$H:$O,8,0)+VLOOKUP($B48,'R'!$F:$M,8,0))*VLOOKUP(R$1,Q!$E:$H,4,0)+VLOOKUP(R$1,Q!$E:$J,6,0)</f>
        <v>30182.7</v>
      </c>
      <c r="S48">
        <f>(VLOOKUP($A48,L!$H:$O,8,0)+VLOOKUP($B48,'R'!$F:$M,8,0))*VLOOKUP(S$1,Q!$E:$H,4,0)+VLOOKUP(S$1,Q!$E:$J,6,0)</f>
        <v>31169.7</v>
      </c>
      <c r="T48">
        <f>(VLOOKUP($A48,L!$H:$O,8,0)+VLOOKUP($B48,'R'!$F:$M,8,0))*VLOOKUP(T$1,Q!$E:$H,4,0)+VLOOKUP(T$1,Q!$E:$J,6,0)</f>
        <v>32216.699999999997</v>
      </c>
      <c r="U48">
        <f>(VLOOKUP($A48,L!$H:$O,8,0)+VLOOKUP($B48,'R'!$F:$M,8,0))*VLOOKUP(U$1,Q!$E:$H,4,0)+VLOOKUP(U$1,Q!$E:$J,6,0)</f>
        <v>33203.699999999997</v>
      </c>
      <c r="V48">
        <f>(VLOOKUP($A48,L!$H:$O,8,0)+VLOOKUP($B48,'R'!$F:$M,8,0))*VLOOKUP(V$1,Q!$E:$H,4,0)+VLOOKUP(V$1,Q!$E:$J,6,0)</f>
        <v>34190.699999999997</v>
      </c>
      <c r="W48">
        <f>(VLOOKUP($A48,L!$H:$O,8,0)+VLOOKUP($B48,'R'!$F:$M,8,0))*VLOOKUP(W$1,Q!$E:$H,4,0)+VLOOKUP(W$1,Q!$E:$J,6,0)</f>
        <v>35294.400000000001</v>
      </c>
      <c r="BD48">
        <v>2175</v>
      </c>
      <c r="BE48">
        <v>250</v>
      </c>
      <c r="BF48">
        <f t="shared" si="2"/>
        <v>77.5</v>
      </c>
      <c r="BG48">
        <f t="shared" si="25"/>
        <v>0.60784313725490202</v>
      </c>
      <c r="BH48">
        <f t="shared" si="26"/>
        <v>5546.2500000000009</v>
      </c>
    </row>
    <row r="49" spans="1:60" x14ac:dyDescent="0.2">
      <c r="A49">
        <v>47</v>
      </c>
      <c r="B49">
        <f t="shared" si="27"/>
        <v>4</v>
      </c>
      <c r="C49">
        <f>(VLOOKUP($A49,L!$H:$O,8,0)+VLOOKUP($B49,'R'!$F:$M,8,0))*VLOOKUP(C$1,Q!$E:$H,4,0)+VLOOKUP(C$1,Q!$E:$J,6,0)</f>
        <v>5780</v>
      </c>
      <c r="D49">
        <f>(VLOOKUP($A49,L!$H:$O,8,0)+VLOOKUP($B49,'R'!$F:$M,8,0))*VLOOKUP(D$1,Q!$E:$H,4,0)+VLOOKUP(D$1,Q!$E:$J,6,0)</f>
        <v>6646.9999999999991</v>
      </c>
      <c r="E49">
        <f>(VLOOKUP($A49,L!$H:$O,8,0)+VLOOKUP($B49,'R'!$F:$M,8,0))*VLOOKUP(E$1,Q!$E:$H,4,0)+VLOOKUP(E$1,Q!$E:$J,6,0)</f>
        <v>8229.6</v>
      </c>
      <c r="F49">
        <f>(VLOOKUP($A49,L!$H:$O,8,0)+VLOOKUP($B49,'R'!$F:$M,8,0))*VLOOKUP(F$1,Q!$E:$H,4,0)+VLOOKUP(F$1,Q!$E:$J,6,0)</f>
        <v>10165.6</v>
      </c>
      <c r="G49">
        <f>(VLOOKUP($A49,L!$H:$O,8,0)+VLOOKUP($B49,'R'!$F:$M,8,0))*VLOOKUP(G$1,Q!$E:$H,4,0)+VLOOKUP(G$1,Q!$E:$J,6,0)</f>
        <v>12755</v>
      </c>
      <c r="H49">
        <f>(VLOOKUP($A49,L!$H:$O,8,0)+VLOOKUP($B49,'R'!$F:$M,8,0))*VLOOKUP(H$1,Q!$E:$H,4,0)+VLOOKUP(H$1,Q!$E:$J,6,0)</f>
        <v>15277.8</v>
      </c>
      <c r="I49">
        <f>(VLOOKUP($A49,L!$H:$O,8,0)+VLOOKUP($B49,'R'!$F:$M,8,0))*VLOOKUP(I$1,Q!$E:$H,4,0)+VLOOKUP(I$1,Q!$E:$J,6,0)</f>
        <v>17551.800000000003</v>
      </c>
      <c r="J49">
        <f>(VLOOKUP($A49,L!$H:$O,8,0)+VLOOKUP($B49,'R'!$F:$M,8,0))*VLOOKUP(J$1,Q!$E:$H,4,0)+VLOOKUP(J$1,Q!$E:$J,6,0)</f>
        <v>18776.599999999999</v>
      </c>
      <c r="K49">
        <f>(VLOOKUP($A49,L!$H:$O,8,0)+VLOOKUP($B49,'R'!$F:$M,8,0))*VLOOKUP(K$1,Q!$E:$H,4,0)+VLOOKUP(K$1,Q!$E:$J,6,0)</f>
        <v>20174.800000000003</v>
      </c>
      <c r="L49">
        <f>(VLOOKUP($A49,L!$H:$O,8,0)+VLOOKUP($B49,'R'!$F:$M,8,0))*VLOOKUP(L$1,Q!$E:$H,4,0)+VLOOKUP(L$1,Q!$E:$J,6,0)</f>
        <v>23206.799999999999</v>
      </c>
      <c r="M49">
        <f>(VLOOKUP($A49,L!$H:$O,8,0)+VLOOKUP($B49,'R'!$F:$M,8,0))*VLOOKUP(M$1,Q!$E:$H,4,0)+VLOOKUP(M$1,Q!$E:$J,6,0)</f>
        <v>26258.600000000002</v>
      </c>
      <c r="N49">
        <f>(VLOOKUP($A49,L!$H:$O,8,0)+VLOOKUP($B49,'R'!$F:$M,8,0))*VLOOKUP(N$1,Q!$E:$H,4,0)+VLOOKUP(N$1,Q!$E:$J,6,0)</f>
        <v>27021</v>
      </c>
      <c r="O49">
        <f>(VLOOKUP($A49,L!$H:$O,8,0)+VLOOKUP($B49,'R'!$F:$M,8,0))*VLOOKUP(O$1,Q!$E:$H,4,0)+VLOOKUP(O$1,Q!$E:$J,6,0)</f>
        <v>27901.200000000001</v>
      </c>
      <c r="P49">
        <f>(VLOOKUP($A49,L!$H:$O,8,0)+VLOOKUP($B49,'R'!$F:$M,8,0))*VLOOKUP(P$1,Q!$E:$H,4,0)+VLOOKUP(P$1,Q!$E:$J,6,0)</f>
        <v>28841.399999999998</v>
      </c>
      <c r="Q49">
        <f>(VLOOKUP($A49,L!$H:$O,8,0)+VLOOKUP($B49,'R'!$F:$M,8,0))*VLOOKUP(Q$1,Q!$E:$H,4,0)+VLOOKUP(Q$1,Q!$E:$J,6,0)</f>
        <v>29721.600000000002</v>
      </c>
      <c r="R49">
        <f>(VLOOKUP($A49,L!$H:$O,8,0)+VLOOKUP($B49,'R'!$F:$M,8,0))*VLOOKUP(R$1,Q!$E:$H,4,0)+VLOOKUP(R$1,Q!$E:$J,6,0)</f>
        <v>30601.8</v>
      </c>
      <c r="S49">
        <f>(VLOOKUP($A49,L!$H:$O,8,0)+VLOOKUP($B49,'R'!$F:$M,8,0))*VLOOKUP(S$1,Q!$E:$H,4,0)+VLOOKUP(S$1,Q!$E:$J,6,0)</f>
        <v>31599.8</v>
      </c>
      <c r="T49">
        <f>(VLOOKUP($A49,L!$H:$O,8,0)+VLOOKUP($B49,'R'!$F:$M,8,0))*VLOOKUP(T$1,Q!$E:$H,4,0)+VLOOKUP(T$1,Q!$E:$J,6,0)</f>
        <v>32657.8</v>
      </c>
      <c r="U49">
        <f>(VLOOKUP($A49,L!$H:$O,8,0)+VLOOKUP($B49,'R'!$F:$M,8,0))*VLOOKUP(U$1,Q!$E:$H,4,0)+VLOOKUP(U$1,Q!$E:$J,6,0)</f>
        <v>33655.800000000003</v>
      </c>
      <c r="V49">
        <f>(VLOOKUP($A49,L!$H:$O,8,0)+VLOOKUP($B49,'R'!$F:$M,8,0))*VLOOKUP(V$1,Q!$E:$H,4,0)+VLOOKUP(V$1,Q!$E:$J,6,0)</f>
        <v>34653.800000000003</v>
      </c>
      <c r="W49">
        <f>(VLOOKUP($A49,L!$H:$O,8,0)+VLOOKUP($B49,'R'!$F:$M,8,0))*VLOOKUP(W$1,Q!$E:$H,4,0)+VLOOKUP(W$1,Q!$E:$J,6,0)</f>
        <v>35769.600000000006</v>
      </c>
      <c r="BD49">
        <v>2200</v>
      </c>
      <c r="BE49">
        <v>250</v>
      </c>
      <c r="BF49">
        <f t="shared" si="2"/>
        <v>76.666666666666671</v>
      </c>
      <c r="BG49">
        <f t="shared" si="25"/>
        <v>0.60526315789473695</v>
      </c>
      <c r="BH49">
        <f t="shared" si="26"/>
        <v>5573.3333333333348</v>
      </c>
    </row>
    <row r="50" spans="1:60" x14ac:dyDescent="0.2">
      <c r="A50">
        <v>48</v>
      </c>
      <c r="B50">
        <f t="shared" si="27"/>
        <v>4</v>
      </c>
      <c r="C50">
        <f>(VLOOKUP($A50,L!$H:$O,8,0)+VLOOKUP($B50,'R'!$F:$M,8,0))*VLOOKUP(C$1,Q!$E:$H,4,0)+VLOOKUP(C$1,Q!$E:$J,6,0)</f>
        <v>5880</v>
      </c>
      <c r="D50">
        <f>(VLOOKUP($A50,L!$H:$O,8,0)+VLOOKUP($B50,'R'!$F:$M,8,0))*VLOOKUP(D$1,Q!$E:$H,4,0)+VLOOKUP(D$1,Q!$E:$J,6,0)</f>
        <v>6761.9999999999991</v>
      </c>
      <c r="E50">
        <f>(VLOOKUP($A50,L!$H:$O,8,0)+VLOOKUP($B50,'R'!$F:$M,8,0))*VLOOKUP(E$1,Q!$E:$H,4,0)+VLOOKUP(E$1,Q!$E:$J,6,0)</f>
        <v>8361.6</v>
      </c>
      <c r="F50">
        <f>(VLOOKUP($A50,L!$H:$O,8,0)+VLOOKUP($B50,'R'!$F:$M,8,0))*VLOOKUP(F$1,Q!$E:$H,4,0)+VLOOKUP(F$1,Q!$E:$J,6,0)</f>
        <v>10317.6</v>
      </c>
      <c r="G50">
        <f>(VLOOKUP($A50,L!$H:$O,8,0)+VLOOKUP($B50,'R'!$F:$M,8,0))*VLOOKUP(G$1,Q!$E:$H,4,0)+VLOOKUP(G$1,Q!$E:$J,6,0)</f>
        <v>12930</v>
      </c>
      <c r="H50">
        <f>(VLOOKUP($A50,L!$H:$O,8,0)+VLOOKUP($B50,'R'!$F:$M,8,0))*VLOOKUP(H$1,Q!$E:$H,4,0)+VLOOKUP(H$1,Q!$E:$J,6,0)</f>
        <v>15478.8</v>
      </c>
      <c r="I50">
        <f>(VLOOKUP($A50,L!$H:$O,8,0)+VLOOKUP($B50,'R'!$F:$M,8,0))*VLOOKUP(I$1,Q!$E:$H,4,0)+VLOOKUP(I$1,Q!$E:$J,6,0)</f>
        <v>17782.800000000003</v>
      </c>
      <c r="J50">
        <f>(VLOOKUP($A50,L!$H:$O,8,0)+VLOOKUP($B50,'R'!$F:$M,8,0))*VLOOKUP(J$1,Q!$E:$H,4,0)+VLOOKUP(J$1,Q!$E:$J,6,0)</f>
        <v>19023.599999999999</v>
      </c>
      <c r="K50">
        <f>(VLOOKUP($A50,L!$H:$O,8,0)+VLOOKUP($B50,'R'!$F:$M,8,0))*VLOOKUP(K$1,Q!$E:$H,4,0)+VLOOKUP(K$1,Q!$E:$J,6,0)</f>
        <v>20440.800000000003</v>
      </c>
      <c r="L50">
        <f>(VLOOKUP($A50,L!$H:$O,8,0)+VLOOKUP($B50,'R'!$F:$M,8,0))*VLOOKUP(L$1,Q!$E:$H,4,0)+VLOOKUP(L$1,Q!$E:$J,6,0)</f>
        <v>23512.799999999999</v>
      </c>
      <c r="M50">
        <f>(VLOOKUP($A50,L!$H:$O,8,0)+VLOOKUP($B50,'R'!$F:$M,8,0))*VLOOKUP(M$1,Q!$E:$H,4,0)+VLOOKUP(M$1,Q!$E:$J,6,0)</f>
        <v>26595.600000000002</v>
      </c>
      <c r="N50">
        <f>(VLOOKUP($A50,L!$H:$O,8,0)+VLOOKUP($B50,'R'!$F:$M,8,0))*VLOOKUP(N$1,Q!$E:$H,4,0)+VLOOKUP(N$1,Q!$E:$J,6,0)</f>
        <v>27366</v>
      </c>
      <c r="O50">
        <f>(VLOOKUP($A50,L!$H:$O,8,0)+VLOOKUP($B50,'R'!$F:$M,8,0))*VLOOKUP(O$1,Q!$E:$H,4,0)+VLOOKUP(O$1,Q!$E:$J,6,0)</f>
        <v>28255.200000000001</v>
      </c>
      <c r="P50">
        <f>(VLOOKUP($A50,L!$H:$O,8,0)+VLOOKUP($B50,'R'!$F:$M,8,0))*VLOOKUP(P$1,Q!$E:$H,4,0)+VLOOKUP(P$1,Q!$E:$J,6,0)</f>
        <v>29204.399999999998</v>
      </c>
      <c r="Q50">
        <f>(VLOOKUP($A50,L!$H:$O,8,0)+VLOOKUP($B50,'R'!$F:$M,8,0))*VLOOKUP(Q$1,Q!$E:$H,4,0)+VLOOKUP(Q$1,Q!$E:$J,6,0)</f>
        <v>30093.600000000002</v>
      </c>
      <c r="R50">
        <f>(VLOOKUP($A50,L!$H:$O,8,0)+VLOOKUP($B50,'R'!$F:$M,8,0))*VLOOKUP(R$1,Q!$E:$H,4,0)+VLOOKUP(R$1,Q!$E:$J,6,0)</f>
        <v>30982.799999999999</v>
      </c>
      <c r="S50">
        <f>(VLOOKUP($A50,L!$H:$O,8,0)+VLOOKUP($B50,'R'!$F:$M,8,0))*VLOOKUP(S$1,Q!$E:$H,4,0)+VLOOKUP(S$1,Q!$E:$J,6,0)</f>
        <v>31990.799999999999</v>
      </c>
      <c r="T50">
        <f>(VLOOKUP($A50,L!$H:$O,8,0)+VLOOKUP($B50,'R'!$F:$M,8,0))*VLOOKUP(T$1,Q!$E:$H,4,0)+VLOOKUP(T$1,Q!$E:$J,6,0)</f>
        <v>33058.800000000003</v>
      </c>
      <c r="U50">
        <f>(VLOOKUP($A50,L!$H:$O,8,0)+VLOOKUP($B50,'R'!$F:$M,8,0))*VLOOKUP(U$1,Q!$E:$H,4,0)+VLOOKUP(U$1,Q!$E:$J,6,0)</f>
        <v>34066.800000000003</v>
      </c>
      <c r="V50">
        <f>(VLOOKUP($A50,L!$H:$O,8,0)+VLOOKUP($B50,'R'!$F:$M,8,0))*VLOOKUP(V$1,Q!$E:$H,4,0)+VLOOKUP(V$1,Q!$E:$J,6,0)</f>
        <v>35074.800000000003</v>
      </c>
      <c r="W50">
        <f>(VLOOKUP($A50,L!$H:$O,8,0)+VLOOKUP($B50,'R'!$F:$M,8,0))*VLOOKUP(W$1,Q!$E:$H,4,0)+VLOOKUP(W$1,Q!$E:$J,6,0)</f>
        <v>36201.600000000006</v>
      </c>
      <c r="BD50">
        <v>2225</v>
      </c>
      <c r="BE50">
        <v>250</v>
      </c>
      <c r="BF50">
        <f t="shared" si="2"/>
        <v>75.833333333333329</v>
      </c>
      <c r="BG50">
        <f t="shared" si="25"/>
        <v>0.60264900662251653</v>
      </c>
      <c r="BH50">
        <f t="shared" si="26"/>
        <v>5599.583333333333</v>
      </c>
    </row>
    <row r="51" spans="1:60" x14ac:dyDescent="0.2">
      <c r="A51">
        <v>49</v>
      </c>
      <c r="B51">
        <f t="shared" si="27"/>
        <v>4</v>
      </c>
      <c r="C51">
        <f>(VLOOKUP($A51,L!$H:$O,8,0)+VLOOKUP($B51,'R'!$F:$M,8,0))*VLOOKUP(C$1,Q!$E:$H,4,0)+VLOOKUP(C$1,Q!$E:$J,6,0)</f>
        <v>5990</v>
      </c>
      <c r="D51">
        <f>(VLOOKUP($A51,L!$H:$O,8,0)+VLOOKUP($B51,'R'!$F:$M,8,0))*VLOOKUP(D$1,Q!$E:$H,4,0)+VLOOKUP(D$1,Q!$E:$J,6,0)</f>
        <v>6888.4999999999991</v>
      </c>
      <c r="E51">
        <f>(VLOOKUP($A51,L!$H:$O,8,0)+VLOOKUP($B51,'R'!$F:$M,8,0))*VLOOKUP(E$1,Q!$E:$H,4,0)+VLOOKUP(E$1,Q!$E:$J,6,0)</f>
        <v>8506.7999999999993</v>
      </c>
      <c r="F51">
        <f>(VLOOKUP($A51,L!$H:$O,8,0)+VLOOKUP($B51,'R'!$F:$M,8,0))*VLOOKUP(F$1,Q!$E:$H,4,0)+VLOOKUP(F$1,Q!$E:$J,6,0)</f>
        <v>10484.799999999999</v>
      </c>
      <c r="G51">
        <f>(VLOOKUP($A51,L!$H:$O,8,0)+VLOOKUP($B51,'R'!$F:$M,8,0))*VLOOKUP(G$1,Q!$E:$H,4,0)+VLOOKUP(G$1,Q!$E:$J,6,0)</f>
        <v>13122.5</v>
      </c>
      <c r="H51">
        <f>(VLOOKUP($A51,L!$H:$O,8,0)+VLOOKUP($B51,'R'!$F:$M,8,0))*VLOOKUP(H$1,Q!$E:$H,4,0)+VLOOKUP(H$1,Q!$E:$J,6,0)</f>
        <v>15699.899999999998</v>
      </c>
      <c r="I51">
        <f>(VLOOKUP($A51,L!$H:$O,8,0)+VLOOKUP($B51,'R'!$F:$M,8,0))*VLOOKUP(I$1,Q!$E:$H,4,0)+VLOOKUP(I$1,Q!$E:$J,6,0)</f>
        <v>18036.900000000001</v>
      </c>
      <c r="J51">
        <f>(VLOOKUP($A51,L!$H:$O,8,0)+VLOOKUP($B51,'R'!$F:$M,8,0))*VLOOKUP(J$1,Q!$E:$H,4,0)+VLOOKUP(J$1,Q!$E:$J,6,0)</f>
        <v>19295.300000000003</v>
      </c>
      <c r="K51">
        <f>(VLOOKUP($A51,L!$H:$O,8,0)+VLOOKUP($B51,'R'!$F:$M,8,0))*VLOOKUP(K$1,Q!$E:$H,4,0)+VLOOKUP(K$1,Q!$E:$J,6,0)</f>
        <v>20733.400000000001</v>
      </c>
      <c r="L51">
        <f>(VLOOKUP($A51,L!$H:$O,8,0)+VLOOKUP($B51,'R'!$F:$M,8,0))*VLOOKUP(L$1,Q!$E:$H,4,0)+VLOOKUP(L$1,Q!$E:$J,6,0)</f>
        <v>23849.4</v>
      </c>
      <c r="M51">
        <f>(VLOOKUP($A51,L!$H:$O,8,0)+VLOOKUP($B51,'R'!$F:$M,8,0))*VLOOKUP(M$1,Q!$E:$H,4,0)+VLOOKUP(M$1,Q!$E:$J,6,0)</f>
        <v>26966.3</v>
      </c>
      <c r="N51">
        <f>(VLOOKUP($A51,L!$H:$O,8,0)+VLOOKUP($B51,'R'!$F:$M,8,0))*VLOOKUP(N$1,Q!$E:$H,4,0)+VLOOKUP(N$1,Q!$E:$J,6,0)</f>
        <v>27745.5</v>
      </c>
      <c r="O51">
        <f>(VLOOKUP($A51,L!$H:$O,8,0)+VLOOKUP($B51,'R'!$F:$M,8,0))*VLOOKUP(O$1,Q!$E:$H,4,0)+VLOOKUP(O$1,Q!$E:$J,6,0)</f>
        <v>28644.6</v>
      </c>
      <c r="P51">
        <f>(VLOOKUP($A51,L!$H:$O,8,0)+VLOOKUP($B51,'R'!$F:$M,8,0))*VLOOKUP(P$1,Q!$E:$H,4,0)+VLOOKUP(P$1,Q!$E:$J,6,0)</f>
        <v>29603.7</v>
      </c>
      <c r="Q51">
        <f>(VLOOKUP($A51,L!$H:$O,8,0)+VLOOKUP($B51,'R'!$F:$M,8,0))*VLOOKUP(Q$1,Q!$E:$H,4,0)+VLOOKUP(Q$1,Q!$E:$J,6,0)</f>
        <v>30502.800000000003</v>
      </c>
      <c r="R51">
        <f>(VLOOKUP($A51,L!$H:$O,8,0)+VLOOKUP($B51,'R'!$F:$M,8,0))*VLOOKUP(R$1,Q!$E:$H,4,0)+VLOOKUP(R$1,Q!$E:$J,6,0)</f>
        <v>31401.9</v>
      </c>
      <c r="S51">
        <f>(VLOOKUP($A51,L!$H:$O,8,0)+VLOOKUP($B51,'R'!$F:$M,8,0))*VLOOKUP(S$1,Q!$E:$H,4,0)+VLOOKUP(S$1,Q!$E:$J,6,0)</f>
        <v>32420.9</v>
      </c>
      <c r="T51">
        <f>(VLOOKUP($A51,L!$H:$O,8,0)+VLOOKUP($B51,'R'!$F:$M,8,0))*VLOOKUP(T$1,Q!$E:$H,4,0)+VLOOKUP(T$1,Q!$E:$J,6,0)</f>
        <v>33499.899999999994</v>
      </c>
      <c r="U51">
        <f>(VLOOKUP($A51,L!$H:$O,8,0)+VLOOKUP($B51,'R'!$F:$M,8,0))*VLOOKUP(U$1,Q!$E:$H,4,0)+VLOOKUP(U$1,Q!$E:$J,6,0)</f>
        <v>34518.9</v>
      </c>
      <c r="V51">
        <f>(VLOOKUP($A51,L!$H:$O,8,0)+VLOOKUP($B51,'R'!$F:$M,8,0))*VLOOKUP(V$1,Q!$E:$H,4,0)+VLOOKUP(V$1,Q!$E:$J,6,0)</f>
        <v>35537.9</v>
      </c>
      <c r="W51">
        <f>(VLOOKUP($A51,L!$H:$O,8,0)+VLOOKUP($B51,'R'!$F:$M,8,0))*VLOOKUP(W$1,Q!$E:$H,4,0)+VLOOKUP(W$1,Q!$E:$J,6,0)</f>
        <v>36676.800000000003</v>
      </c>
      <c r="BD51">
        <v>2250</v>
      </c>
      <c r="BE51">
        <v>250</v>
      </c>
      <c r="BF51">
        <f t="shared" si="2"/>
        <v>75</v>
      </c>
      <c r="BG51">
        <f t="shared" si="25"/>
        <v>0.6</v>
      </c>
      <c r="BH51">
        <f t="shared" si="26"/>
        <v>5625</v>
      </c>
    </row>
    <row r="52" spans="1:60" x14ac:dyDescent="0.2">
      <c r="A52">
        <v>50</v>
      </c>
      <c r="B52">
        <f t="shared" si="27"/>
        <v>4</v>
      </c>
      <c r="C52">
        <f>(VLOOKUP($A52,L!$H:$O,8,0)+VLOOKUP($B52,'R'!$F:$M,8,0))*VLOOKUP(C$1,Q!$E:$H,4,0)+VLOOKUP(C$1,Q!$E:$J,6,0)</f>
        <v>6110</v>
      </c>
      <c r="D52">
        <f>(VLOOKUP($A52,L!$H:$O,8,0)+VLOOKUP($B52,'R'!$F:$M,8,0))*VLOOKUP(D$1,Q!$E:$H,4,0)+VLOOKUP(D$1,Q!$E:$J,6,0)</f>
        <v>7026.4999999999991</v>
      </c>
      <c r="E52">
        <f>(VLOOKUP($A52,L!$H:$O,8,0)+VLOOKUP($B52,'R'!$F:$M,8,0))*VLOOKUP(E$1,Q!$E:$H,4,0)+VLOOKUP(E$1,Q!$E:$J,6,0)</f>
        <v>8665.2000000000007</v>
      </c>
      <c r="F52">
        <f>(VLOOKUP($A52,L!$H:$O,8,0)+VLOOKUP($B52,'R'!$F:$M,8,0))*VLOOKUP(F$1,Q!$E:$H,4,0)+VLOOKUP(F$1,Q!$E:$J,6,0)</f>
        <v>10667.2</v>
      </c>
      <c r="G52">
        <f>(VLOOKUP($A52,L!$H:$O,8,0)+VLOOKUP($B52,'R'!$F:$M,8,0))*VLOOKUP(G$1,Q!$E:$H,4,0)+VLOOKUP(G$1,Q!$E:$J,6,0)</f>
        <v>13332.5</v>
      </c>
      <c r="H52">
        <f>(VLOOKUP($A52,L!$H:$O,8,0)+VLOOKUP($B52,'R'!$F:$M,8,0))*VLOOKUP(H$1,Q!$E:$H,4,0)+VLOOKUP(H$1,Q!$E:$J,6,0)</f>
        <v>15941.099999999999</v>
      </c>
      <c r="I52">
        <f>(VLOOKUP($A52,L!$H:$O,8,0)+VLOOKUP($B52,'R'!$F:$M,8,0))*VLOOKUP(I$1,Q!$E:$H,4,0)+VLOOKUP(I$1,Q!$E:$J,6,0)</f>
        <v>18314.099999999999</v>
      </c>
      <c r="J52">
        <f>(VLOOKUP($A52,L!$H:$O,8,0)+VLOOKUP($B52,'R'!$F:$M,8,0))*VLOOKUP(J$1,Q!$E:$H,4,0)+VLOOKUP(J$1,Q!$E:$J,6,0)</f>
        <v>19591.7</v>
      </c>
      <c r="K52">
        <f>(VLOOKUP($A52,L!$H:$O,8,0)+VLOOKUP($B52,'R'!$F:$M,8,0))*VLOOKUP(K$1,Q!$E:$H,4,0)+VLOOKUP(K$1,Q!$E:$J,6,0)</f>
        <v>21052.6</v>
      </c>
      <c r="L52">
        <f>(VLOOKUP($A52,L!$H:$O,8,0)+VLOOKUP($B52,'R'!$F:$M,8,0))*VLOOKUP(L$1,Q!$E:$H,4,0)+VLOOKUP(L$1,Q!$E:$J,6,0)</f>
        <v>24216.6</v>
      </c>
      <c r="M52">
        <f>(VLOOKUP($A52,L!$H:$O,8,0)+VLOOKUP($B52,'R'!$F:$M,8,0))*VLOOKUP(M$1,Q!$E:$H,4,0)+VLOOKUP(M$1,Q!$E:$J,6,0)</f>
        <v>27370.7</v>
      </c>
      <c r="N52">
        <f>(VLOOKUP($A52,L!$H:$O,8,0)+VLOOKUP($B52,'R'!$F:$M,8,0))*VLOOKUP(N$1,Q!$E:$H,4,0)+VLOOKUP(N$1,Q!$E:$J,6,0)</f>
        <v>28159.5</v>
      </c>
      <c r="O52">
        <f>(VLOOKUP($A52,L!$H:$O,8,0)+VLOOKUP($B52,'R'!$F:$M,8,0))*VLOOKUP(O$1,Q!$E:$H,4,0)+VLOOKUP(O$1,Q!$E:$J,6,0)</f>
        <v>29069.4</v>
      </c>
      <c r="P52">
        <f>(VLOOKUP($A52,L!$H:$O,8,0)+VLOOKUP($B52,'R'!$F:$M,8,0))*VLOOKUP(P$1,Q!$E:$H,4,0)+VLOOKUP(P$1,Q!$E:$J,6,0)</f>
        <v>30039.3</v>
      </c>
      <c r="Q52">
        <f>(VLOOKUP($A52,L!$H:$O,8,0)+VLOOKUP($B52,'R'!$F:$M,8,0))*VLOOKUP(Q$1,Q!$E:$H,4,0)+VLOOKUP(Q$1,Q!$E:$J,6,0)</f>
        <v>30949.200000000001</v>
      </c>
      <c r="R52">
        <f>(VLOOKUP($A52,L!$H:$O,8,0)+VLOOKUP($B52,'R'!$F:$M,8,0))*VLOOKUP(R$1,Q!$E:$H,4,0)+VLOOKUP(R$1,Q!$E:$J,6,0)</f>
        <v>31859.1</v>
      </c>
      <c r="S52">
        <f>(VLOOKUP($A52,L!$H:$O,8,0)+VLOOKUP($B52,'R'!$F:$M,8,0))*VLOOKUP(S$1,Q!$E:$H,4,0)+VLOOKUP(S$1,Q!$E:$J,6,0)</f>
        <v>32890.100000000006</v>
      </c>
      <c r="T52">
        <f>(VLOOKUP($A52,L!$H:$O,8,0)+VLOOKUP($B52,'R'!$F:$M,8,0))*VLOOKUP(T$1,Q!$E:$H,4,0)+VLOOKUP(T$1,Q!$E:$J,6,0)</f>
        <v>33981.1</v>
      </c>
      <c r="U52">
        <f>(VLOOKUP($A52,L!$H:$O,8,0)+VLOOKUP($B52,'R'!$F:$M,8,0))*VLOOKUP(U$1,Q!$E:$H,4,0)+VLOOKUP(U$1,Q!$E:$J,6,0)</f>
        <v>35012.100000000006</v>
      </c>
      <c r="V52">
        <f>(VLOOKUP($A52,L!$H:$O,8,0)+VLOOKUP($B52,'R'!$F:$M,8,0))*VLOOKUP(V$1,Q!$E:$H,4,0)+VLOOKUP(V$1,Q!$E:$J,6,0)</f>
        <v>36043.1</v>
      </c>
      <c r="W52">
        <f>(VLOOKUP($A52,L!$H:$O,8,0)+VLOOKUP($B52,'R'!$F:$M,8,0))*VLOOKUP(W$1,Q!$E:$H,4,0)+VLOOKUP(W$1,Q!$E:$J,6,0)</f>
        <v>37195.199999999997</v>
      </c>
      <c r="BD52">
        <v>2275</v>
      </c>
      <c r="BE52">
        <v>250</v>
      </c>
      <c r="BF52">
        <f t="shared" si="2"/>
        <v>74.166666666666671</v>
      </c>
      <c r="BG52">
        <f t="shared" si="25"/>
        <v>0.59731543624161076</v>
      </c>
      <c r="BH52">
        <f t="shared" si="26"/>
        <v>5649.5833333333339</v>
      </c>
    </row>
    <row r="53" spans="1:60" x14ac:dyDescent="0.2">
      <c r="A53">
        <v>51</v>
      </c>
      <c r="B53">
        <f t="shared" si="27"/>
        <v>4</v>
      </c>
      <c r="C53">
        <f>(VLOOKUP($A53,L!$H:$O,8,0)+VLOOKUP($B53,'R'!$F:$M,8,0))*VLOOKUP(C$1,Q!$E:$H,4,0)+VLOOKUP(C$1,Q!$E:$J,6,0)</f>
        <v>6220</v>
      </c>
      <c r="D53">
        <f>(VLOOKUP($A53,L!$H:$O,8,0)+VLOOKUP($B53,'R'!$F:$M,8,0))*VLOOKUP(D$1,Q!$E:$H,4,0)+VLOOKUP(D$1,Q!$E:$J,6,0)</f>
        <v>7152.9999999999991</v>
      </c>
      <c r="E53">
        <f>(VLOOKUP($A53,L!$H:$O,8,0)+VLOOKUP($B53,'R'!$F:$M,8,0))*VLOOKUP(E$1,Q!$E:$H,4,0)+VLOOKUP(E$1,Q!$E:$J,6,0)</f>
        <v>8810.4</v>
      </c>
      <c r="F53">
        <f>(VLOOKUP($A53,L!$H:$O,8,0)+VLOOKUP($B53,'R'!$F:$M,8,0))*VLOOKUP(F$1,Q!$E:$H,4,0)+VLOOKUP(F$1,Q!$E:$J,6,0)</f>
        <v>10834.4</v>
      </c>
      <c r="G53">
        <f>(VLOOKUP($A53,L!$H:$O,8,0)+VLOOKUP($B53,'R'!$F:$M,8,0))*VLOOKUP(G$1,Q!$E:$H,4,0)+VLOOKUP(G$1,Q!$E:$J,6,0)</f>
        <v>13525</v>
      </c>
      <c r="H53">
        <f>(VLOOKUP($A53,L!$H:$O,8,0)+VLOOKUP($B53,'R'!$F:$M,8,0))*VLOOKUP(H$1,Q!$E:$H,4,0)+VLOOKUP(H$1,Q!$E:$J,6,0)</f>
        <v>16162.199999999999</v>
      </c>
      <c r="I53">
        <f>(VLOOKUP($A53,L!$H:$O,8,0)+VLOOKUP($B53,'R'!$F:$M,8,0))*VLOOKUP(I$1,Q!$E:$H,4,0)+VLOOKUP(I$1,Q!$E:$J,6,0)</f>
        <v>18568.2</v>
      </c>
      <c r="J53">
        <f>(VLOOKUP($A53,L!$H:$O,8,0)+VLOOKUP($B53,'R'!$F:$M,8,0))*VLOOKUP(J$1,Q!$E:$H,4,0)+VLOOKUP(J$1,Q!$E:$J,6,0)</f>
        <v>19863.400000000001</v>
      </c>
      <c r="K53">
        <f>(VLOOKUP($A53,L!$H:$O,8,0)+VLOOKUP($B53,'R'!$F:$M,8,0))*VLOOKUP(K$1,Q!$E:$H,4,0)+VLOOKUP(K$1,Q!$E:$J,6,0)</f>
        <v>21345.200000000001</v>
      </c>
      <c r="L53">
        <f>(VLOOKUP($A53,L!$H:$O,8,0)+VLOOKUP($B53,'R'!$F:$M,8,0))*VLOOKUP(L$1,Q!$E:$H,4,0)+VLOOKUP(L$1,Q!$E:$J,6,0)</f>
        <v>24553.200000000001</v>
      </c>
      <c r="M53">
        <f>(VLOOKUP($A53,L!$H:$O,8,0)+VLOOKUP($B53,'R'!$F:$M,8,0))*VLOOKUP(M$1,Q!$E:$H,4,0)+VLOOKUP(M$1,Q!$E:$J,6,0)</f>
        <v>27741.4</v>
      </c>
      <c r="N53">
        <f>(VLOOKUP($A53,L!$H:$O,8,0)+VLOOKUP($B53,'R'!$F:$M,8,0))*VLOOKUP(N$1,Q!$E:$H,4,0)+VLOOKUP(N$1,Q!$E:$J,6,0)</f>
        <v>28539</v>
      </c>
      <c r="O53">
        <f>(VLOOKUP($A53,L!$H:$O,8,0)+VLOOKUP($B53,'R'!$F:$M,8,0))*VLOOKUP(O$1,Q!$E:$H,4,0)+VLOOKUP(O$1,Q!$E:$J,6,0)</f>
        <v>29458.799999999999</v>
      </c>
      <c r="P53">
        <f>(VLOOKUP($A53,L!$H:$O,8,0)+VLOOKUP($B53,'R'!$F:$M,8,0))*VLOOKUP(P$1,Q!$E:$H,4,0)+VLOOKUP(P$1,Q!$E:$J,6,0)</f>
        <v>30438.6</v>
      </c>
      <c r="Q53">
        <f>(VLOOKUP($A53,L!$H:$O,8,0)+VLOOKUP($B53,'R'!$F:$M,8,0))*VLOOKUP(Q$1,Q!$E:$H,4,0)+VLOOKUP(Q$1,Q!$E:$J,6,0)</f>
        <v>31358.400000000001</v>
      </c>
      <c r="R53">
        <f>(VLOOKUP($A53,L!$H:$O,8,0)+VLOOKUP($B53,'R'!$F:$M,8,0))*VLOOKUP(R$1,Q!$E:$H,4,0)+VLOOKUP(R$1,Q!$E:$J,6,0)</f>
        <v>32278.2</v>
      </c>
      <c r="S53">
        <f>(VLOOKUP($A53,L!$H:$O,8,0)+VLOOKUP($B53,'R'!$F:$M,8,0))*VLOOKUP(S$1,Q!$E:$H,4,0)+VLOOKUP(S$1,Q!$E:$J,6,0)</f>
        <v>33320.199999999997</v>
      </c>
      <c r="T53">
        <f>(VLOOKUP($A53,L!$H:$O,8,0)+VLOOKUP($B53,'R'!$F:$M,8,0))*VLOOKUP(T$1,Q!$E:$H,4,0)+VLOOKUP(T$1,Q!$E:$J,6,0)</f>
        <v>34422.199999999997</v>
      </c>
      <c r="U53">
        <f>(VLOOKUP($A53,L!$H:$O,8,0)+VLOOKUP($B53,'R'!$F:$M,8,0))*VLOOKUP(U$1,Q!$E:$H,4,0)+VLOOKUP(U$1,Q!$E:$J,6,0)</f>
        <v>35464.199999999997</v>
      </c>
      <c r="V53">
        <f>(VLOOKUP($A53,L!$H:$O,8,0)+VLOOKUP($B53,'R'!$F:$M,8,0))*VLOOKUP(V$1,Q!$E:$H,4,0)+VLOOKUP(V$1,Q!$E:$J,6,0)</f>
        <v>36506.199999999997</v>
      </c>
      <c r="W53">
        <f>(VLOOKUP($A53,L!$H:$O,8,0)+VLOOKUP($B53,'R'!$F:$M,8,0))*VLOOKUP(W$1,Q!$E:$H,4,0)+VLOOKUP(W$1,Q!$E:$J,6,0)</f>
        <v>37670.400000000001</v>
      </c>
      <c r="BD53">
        <v>2300</v>
      </c>
      <c r="BE53">
        <v>250</v>
      </c>
      <c r="BF53">
        <f t="shared" si="2"/>
        <v>73.333333333333329</v>
      </c>
      <c r="BG53">
        <f t="shared" si="25"/>
        <v>0.59459459459459452</v>
      </c>
      <c r="BH53">
        <f t="shared" si="26"/>
        <v>5673.3333333333321</v>
      </c>
    </row>
    <row r="54" spans="1:60" x14ac:dyDescent="0.2">
      <c r="A54">
        <v>52</v>
      </c>
      <c r="B54">
        <f t="shared" si="27"/>
        <v>4</v>
      </c>
      <c r="C54">
        <f>(VLOOKUP($A54,L!$H:$O,8,0)+VLOOKUP($B54,'R'!$F:$M,8,0))*VLOOKUP(C$1,Q!$E:$H,4,0)+VLOOKUP(C$1,Q!$E:$J,6,0)</f>
        <v>6340</v>
      </c>
      <c r="D54">
        <f>(VLOOKUP($A54,L!$H:$O,8,0)+VLOOKUP($B54,'R'!$F:$M,8,0))*VLOOKUP(D$1,Q!$E:$H,4,0)+VLOOKUP(D$1,Q!$E:$J,6,0)</f>
        <v>7290.9999999999991</v>
      </c>
      <c r="E54">
        <f>(VLOOKUP($A54,L!$H:$O,8,0)+VLOOKUP($B54,'R'!$F:$M,8,0))*VLOOKUP(E$1,Q!$E:$H,4,0)+VLOOKUP(E$1,Q!$E:$J,6,0)</f>
        <v>8968.8000000000011</v>
      </c>
      <c r="F54">
        <f>(VLOOKUP($A54,L!$H:$O,8,0)+VLOOKUP($B54,'R'!$F:$M,8,0))*VLOOKUP(F$1,Q!$E:$H,4,0)+VLOOKUP(F$1,Q!$E:$J,6,0)</f>
        <v>11016.8</v>
      </c>
      <c r="G54">
        <f>(VLOOKUP($A54,L!$H:$O,8,0)+VLOOKUP($B54,'R'!$F:$M,8,0))*VLOOKUP(G$1,Q!$E:$H,4,0)+VLOOKUP(G$1,Q!$E:$J,6,0)</f>
        <v>13735</v>
      </c>
      <c r="H54">
        <f>(VLOOKUP($A54,L!$H:$O,8,0)+VLOOKUP($B54,'R'!$F:$M,8,0))*VLOOKUP(H$1,Q!$E:$H,4,0)+VLOOKUP(H$1,Q!$E:$J,6,0)</f>
        <v>16403.399999999998</v>
      </c>
      <c r="I54">
        <f>(VLOOKUP($A54,L!$H:$O,8,0)+VLOOKUP($B54,'R'!$F:$M,8,0))*VLOOKUP(I$1,Q!$E:$H,4,0)+VLOOKUP(I$1,Q!$E:$J,6,0)</f>
        <v>18845.400000000001</v>
      </c>
      <c r="J54">
        <f>(VLOOKUP($A54,L!$H:$O,8,0)+VLOOKUP($B54,'R'!$F:$M,8,0))*VLOOKUP(J$1,Q!$E:$H,4,0)+VLOOKUP(J$1,Q!$E:$J,6,0)</f>
        <v>20159.800000000003</v>
      </c>
      <c r="K54">
        <f>(VLOOKUP($A54,L!$H:$O,8,0)+VLOOKUP($B54,'R'!$F:$M,8,0))*VLOOKUP(K$1,Q!$E:$H,4,0)+VLOOKUP(K$1,Q!$E:$J,6,0)</f>
        <v>21664.400000000001</v>
      </c>
      <c r="L54">
        <f>(VLOOKUP($A54,L!$H:$O,8,0)+VLOOKUP($B54,'R'!$F:$M,8,0))*VLOOKUP(L$1,Q!$E:$H,4,0)+VLOOKUP(L$1,Q!$E:$J,6,0)</f>
        <v>24920.400000000001</v>
      </c>
      <c r="M54">
        <f>(VLOOKUP($A54,L!$H:$O,8,0)+VLOOKUP($B54,'R'!$F:$M,8,0))*VLOOKUP(M$1,Q!$E:$H,4,0)+VLOOKUP(M$1,Q!$E:$J,6,0)</f>
        <v>28145.8</v>
      </c>
      <c r="N54">
        <f>(VLOOKUP($A54,L!$H:$O,8,0)+VLOOKUP($B54,'R'!$F:$M,8,0))*VLOOKUP(N$1,Q!$E:$H,4,0)+VLOOKUP(N$1,Q!$E:$J,6,0)</f>
        <v>28953</v>
      </c>
      <c r="O54">
        <f>(VLOOKUP($A54,L!$H:$O,8,0)+VLOOKUP($B54,'R'!$F:$M,8,0))*VLOOKUP(O$1,Q!$E:$H,4,0)+VLOOKUP(O$1,Q!$E:$J,6,0)</f>
        <v>29883.599999999999</v>
      </c>
      <c r="P54">
        <f>(VLOOKUP($A54,L!$H:$O,8,0)+VLOOKUP($B54,'R'!$F:$M,8,0))*VLOOKUP(P$1,Q!$E:$H,4,0)+VLOOKUP(P$1,Q!$E:$J,6,0)</f>
        <v>30874.2</v>
      </c>
      <c r="Q54">
        <f>(VLOOKUP($A54,L!$H:$O,8,0)+VLOOKUP($B54,'R'!$F:$M,8,0))*VLOOKUP(Q$1,Q!$E:$H,4,0)+VLOOKUP(Q$1,Q!$E:$J,6,0)</f>
        <v>31804.800000000003</v>
      </c>
      <c r="R54">
        <f>(VLOOKUP($A54,L!$H:$O,8,0)+VLOOKUP($B54,'R'!$F:$M,8,0))*VLOOKUP(R$1,Q!$E:$H,4,0)+VLOOKUP(R$1,Q!$E:$J,6,0)</f>
        <v>32735.4</v>
      </c>
      <c r="S54">
        <f>(VLOOKUP($A54,L!$H:$O,8,0)+VLOOKUP($B54,'R'!$F:$M,8,0))*VLOOKUP(S$1,Q!$E:$H,4,0)+VLOOKUP(S$1,Q!$E:$J,6,0)</f>
        <v>33789.4</v>
      </c>
      <c r="T54">
        <f>(VLOOKUP($A54,L!$H:$O,8,0)+VLOOKUP($B54,'R'!$F:$M,8,0))*VLOOKUP(T$1,Q!$E:$H,4,0)+VLOOKUP(T$1,Q!$E:$J,6,0)</f>
        <v>34903.399999999994</v>
      </c>
      <c r="U54">
        <f>(VLOOKUP($A54,L!$H:$O,8,0)+VLOOKUP($B54,'R'!$F:$M,8,0))*VLOOKUP(U$1,Q!$E:$H,4,0)+VLOOKUP(U$1,Q!$E:$J,6,0)</f>
        <v>35957.4</v>
      </c>
      <c r="V54">
        <f>(VLOOKUP($A54,L!$H:$O,8,0)+VLOOKUP($B54,'R'!$F:$M,8,0))*VLOOKUP(V$1,Q!$E:$H,4,0)+VLOOKUP(V$1,Q!$E:$J,6,0)</f>
        <v>37011.4</v>
      </c>
      <c r="W54">
        <f>(VLOOKUP($A54,L!$H:$O,8,0)+VLOOKUP($B54,'R'!$F:$M,8,0))*VLOOKUP(W$1,Q!$E:$H,4,0)+VLOOKUP(W$1,Q!$E:$J,6,0)</f>
        <v>38188.800000000003</v>
      </c>
      <c r="BD54">
        <v>2325</v>
      </c>
      <c r="BE54">
        <v>250</v>
      </c>
      <c r="BF54">
        <f t="shared" si="2"/>
        <v>72.5</v>
      </c>
      <c r="BG54">
        <f t="shared" si="25"/>
        <v>0.59183673469387754</v>
      </c>
      <c r="BH54">
        <f t="shared" si="26"/>
        <v>5696.25</v>
      </c>
    </row>
    <row r="55" spans="1:60" x14ac:dyDescent="0.2">
      <c r="A55">
        <v>53</v>
      </c>
      <c r="B55">
        <f t="shared" si="27"/>
        <v>4</v>
      </c>
      <c r="C55">
        <f>(VLOOKUP($A55,L!$H:$O,8,0)+VLOOKUP($B55,'R'!$F:$M,8,0))*VLOOKUP(C$1,Q!$E:$H,4,0)+VLOOKUP(C$1,Q!$E:$J,6,0)</f>
        <v>6450</v>
      </c>
      <c r="D55">
        <f>(VLOOKUP($A55,L!$H:$O,8,0)+VLOOKUP($B55,'R'!$F:$M,8,0))*VLOOKUP(D$1,Q!$E:$H,4,0)+VLOOKUP(D$1,Q!$E:$J,6,0)</f>
        <v>7417.4999999999991</v>
      </c>
      <c r="E55">
        <f>(VLOOKUP($A55,L!$H:$O,8,0)+VLOOKUP($B55,'R'!$F:$M,8,0))*VLOOKUP(E$1,Q!$E:$H,4,0)+VLOOKUP(E$1,Q!$E:$J,6,0)</f>
        <v>9114</v>
      </c>
      <c r="F55">
        <f>(VLOOKUP($A55,L!$H:$O,8,0)+VLOOKUP($B55,'R'!$F:$M,8,0))*VLOOKUP(F$1,Q!$E:$H,4,0)+VLOOKUP(F$1,Q!$E:$J,6,0)</f>
        <v>11184</v>
      </c>
      <c r="G55">
        <f>(VLOOKUP($A55,L!$H:$O,8,0)+VLOOKUP($B55,'R'!$F:$M,8,0))*VLOOKUP(G$1,Q!$E:$H,4,0)+VLOOKUP(G$1,Q!$E:$J,6,0)</f>
        <v>13927.5</v>
      </c>
      <c r="H55">
        <f>(VLOOKUP($A55,L!$H:$O,8,0)+VLOOKUP($B55,'R'!$F:$M,8,0))*VLOOKUP(H$1,Q!$E:$H,4,0)+VLOOKUP(H$1,Q!$E:$J,6,0)</f>
        <v>16624.5</v>
      </c>
      <c r="I55">
        <f>(VLOOKUP($A55,L!$H:$O,8,0)+VLOOKUP($B55,'R'!$F:$M,8,0))*VLOOKUP(I$1,Q!$E:$H,4,0)+VLOOKUP(I$1,Q!$E:$J,6,0)</f>
        <v>19099.5</v>
      </c>
      <c r="J55">
        <f>(VLOOKUP($A55,L!$H:$O,8,0)+VLOOKUP($B55,'R'!$F:$M,8,0))*VLOOKUP(J$1,Q!$E:$H,4,0)+VLOOKUP(J$1,Q!$E:$J,6,0)</f>
        <v>20431.5</v>
      </c>
      <c r="K55">
        <f>(VLOOKUP($A55,L!$H:$O,8,0)+VLOOKUP($B55,'R'!$F:$M,8,0))*VLOOKUP(K$1,Q!$E:$H,4,0)+VLOOKUP(K$1,Q!$E:$J,6,0)</f>
        <v>21957</v>
      </c>
      <c r="L55">
        <f>(VLOOKUP($A55,L!$H:$O,8,0)+VLOOKUP($B55,'R'!$F:$M,8,0))*VLOOKUP(L$1,Q!$E:$H,4,0)+VLOOKUP(L$1,Q!$E:$J,6,0)</f>
        <v>25257</v>
      </c>
      <c r="M55">
        <f>(VLOOKUP($A55,L!$H:$O,8,0)+VLOOKUP($B55,'R'!$F:$M,8,0))*VLOOKUP(M$1,Q!$E:$H,4,0)+VLOOKUP(M$1,Q!$E:$J,6,0)</f>
        <v>28516.5</v>
      </c>
      <c r="N55">
        <f>(VLOOKUP($A55,L!$H:$O,8,0)+VLOOKUP($B55,'R'!$F:$M,8,0))*VLOOKUP(N$1,Q!$E:$H,4,0)+VLOOKUP(N$1,Q!$E:$J,6,0)</f>
        <v>29332.5</v>
      </c>
      <c r="O55">
        <f>(VLOOKUP($A55,L!$H:$O,8,0)+VLOOKUP($B55,'R'!$F:$M,8,0))*VLOOKUP(O$1,Q!$E:$H,4,0)+VLOOKUP(O$1,Q!$E:$J,6,0)</f>
        <v>30273</v>
      </c>
      <c r="P55">
        <f>(VLOOKUP($A55,L!$H:$O,8,0)+VLOOKUP($B55,'R'!$F:$M,8,0))*VLOOKUP(P$1,Q!$E:$H,4,0)+VLOOKUP(P$1,Q!$E:$J,6,0)</f>
        <v>31273.5</v>
      </c>
      <c r="Q55">
        <f>(VLOOKUP($A55,L!$H:$O,8,0)+VLOOKUP($B55,'R'!$F:$M,8,0))*VLOOKUP(Q$1,Q!$E:$H,4,0)+VLOOKUP(Q$1,Q!$E:$J,6,0)</f>
        <v>32214</v>
      </c>
      <c r="R55">
        <f>(VLOOKUP($A55,L!$H:$O,8,0)+VLOOKUP($B55,'R'!$F:$M,8,0))*VLOOKUP(R$1,Q!$E:$H,4,0)+VLOOKUP(R$1,Q!$E:$J,6,0)</f>
        <v>33154.5</v>
      </c>
      <c r="S55">
        <f>(VLOOKUP($A55,L!$H:$O,8,0)+VLOOKUP($B55,'R'!$F:$M,8,0))*VLOOKUP(S$1,Q!$E:$H,4,0)+VLOOKUP(S$1,Q!$E:$J,6,0)</f>
        <v>34219.5</v>
      </c>
      <c r="T55">
        <f>(VLOOKUP($A55,L!$H:$O,8,0)+VLOOKUP($B55,'R'!$F:$M,8,0))*VLOOKUP(T$1,Q!$E:$H,4,0)+VLOOKUP(T$1,Q!$E:$J,6,0)</f>
        <v>35344.5</v>
      </c>
      <c r="U55">
        <f>(VLOOKUP($A55,L!$H:$O,8,0)+VLOOKUP($B55,'R'!$F:$M,8,0))*VLOOKUP(U$1,Q!$E:$H,4,0)+VLOOKUP(U$1,Q!$E:$J,6,0)</f>
        <v>36409.5</v>
      </c>
      <c r="V55">
        <f>(VLOOKUP($A55,L!$H:$O,8,0)+VLOOKUP($B55,'R'!$F:$M,8,0))*VLOOKUP(V$1,Q!$E:$H,4,0)+VLOOKUP(V$1,Q!$E:$J,6,0)</f>
        <v>37474.5</v>
      </c>
      <c r="W55">
        <f>(VLOOKUP($A55,L!$H:$O,8,0)+VLOOKUP($B55,'R'!$F:$M,8,0))*VLOOKUP(W$1,Q!$E:$H,4,0)+VLOOKUP(W$1,Q!$E:$J,6,0)</f>
        <v>38664</v>
      </c>
      <c r="BD55">
        <v>2350</v>
      </c>
      <c r="BE55">
        <v>250</v>
      </c>
      <c r="BF55">
        <f t="shared" si="2"/>
        <v>71.666666666666671</v>
      </c>
      <c r="BG55">
        <f t="shared" si="25"/>
        <v>0.58904109589041098</v>
      </c>
      <c r="BH55">
        <f t="shared" si="26"/>
        <v>5718.3333333333339</v>
      </c>
    </row>
    <row r="56" spans="1:60" x14ac:dyDescent="0.2">
      <c r="A56">
        <v>54</v>
      </c>
      <c r="B56">
        <f t="shared" si="27"/>
        <v>4</v>
      </c>
      <c r="C56">
        <f>(VLOOKUP($A56,L!$H:$O,8,0)+VLOOKUP($B56,'R'!$F:$M,8,0))*VLOOKUP(C$1,Q!$E:$H,4,0)+VLOOKUP(C$1,Q!$E:$J,6,0)</f>
        <v>6570</v>
      </c>
      <c r="D56">
        <f>(VLOOKUP($A56,L!$H:$O,8,0)+VLOOKUP($B56,'R'!$F:$M,8,0))*VLOOKUP(D$1,Q!$E:$H,4,0)+VLOOKUP(D$1,Q!$E:$J,6,0)</f>
        <v>7555.4999999999991</v>
      </c>
      <c r="E56">
        <f>(VLOOKUP($A56,L!$H:$O,8,0)+VLOOKUP($B56,'R'!$F:$M,8,0))*VLOOKUP(E$1,Q!$E:$H,4,0)+VLOOKUP(E$1,Q!$E:$J,6,0)</f>
        <v>9272.4</v>
      </c>
      <c r="F56">
        <f>(VLOOKUP($A56,L!$H:$O,8,0)+VLOOKUP($B56,'R'!$F:$M,8,0))*VLOOKUP(F$1,Q!$E:$H,4,0)+VLOOKUP(F$1,Q!$E:$J,6,0)</f>
        <v>11366.4</v>
      </c>
      <c r="G56">
        <f>(VLOOKUP($A56,L!$H:$O,8,0)+VLOOKUP($B56,'R'!$F:$M,8,0))*VLOOKUP(G$1,Q!$E:$H,4,0)+VLOOKUP(G$1,Q!$E:$J,6,0)</f>
        <v>14137.5</v>
      </c>
      <c r="H56">
        <f>(VLOOKUP($A56,L!$H:$O,8,0)+VLOOKUP($B56,'R'!$F:$M,8,0))*VLOOKUP(H$1,Q!$E:$H,4,0)+VLOOKUP(H$1,Q!$E:$J,6,0)</f>
        <v>16865.699999999997</v>
      </c>
      <c r="I56">
        <f>(VLOOKUP($A56,L!$H:$O,8,0)+VLOOKUP($B56,'R'!$F:$M,8,0))*VLOOKUP(I$1,Q!$E:$H,4,0)+VLOOKUP(I$1,Q!$E:$J,6,0)</f>
        <v>19376.7</v>
      </c>
      <c r="J56">
        <f>(VLOOKUP($A56,L!$H:$O,8,0)+VLOOKUP($B56,'R'!$F:$M,8,0))*VLOOKUP(J$1,Q!$E:$H,4,0)+VLOOKUP(J$1,Q!$E:$J,6,0)</f>
        <v>20727.900000000001</v>
      </c>
      <c r="K56">
        <f>(VLOOKUP($A56,L!$H:$O,8,0)+VLOOKUP($B56,'R'!$F:$M,8,0))*VLOOKUP(K$1,Q!$E:$H,4,0)+VLOOKUP(K$1,Q!$E:$J,6,0)</f>
        <v>22276.2</v>
      </c>
      <c r="L56">
        <f>(VLOOKUP($A56,L!$H:$O,8,0)+VLOOKUP($B56,'R'!$F:$M,8,0))*VLOOKUP(L$1,Q!$E:$H,4,0)+VLOOKUP(L$1,Q!$E:$J,6,0)</f>
        <v>25624.2</v>
      </c>
      <c r="M56">
        <f>(VLOOKUP($A56,L!$H:$O,8,0)+VLOOKUP($B56,'R'!$F:$M,8,0))*VLOOKUP(M$1,Q!$E:$H,4,0)+VLOOKUP(M$1,Q!$E:$J,6,0)</f>
        <v>28920.9</v>
      </c>
      <c r="N56">
        <f>(VLOOKUP($A56,L!$H:$O,8,0)+VLOOKUP($B56,'R'!$F:$M,8,0))*VLOOKUP(N$1,Q!$E:$H,4,0)+VLOOKUP(N$1,Q!$E:$J,6,0)</f>
        <v>29746.5</v>
      </c>
      <c r="O56">
        <f>(VLOOKUP($A56,L!$H:$O,8,0)+VLOOKUP($B56,'R'!$F:$M,8,0))*VLOOKUP(O$1,Q!$E:$H,4,0)+VLOOKUP(O$1,Q!$E:$J,6,0)</f>
        <v>30697.8</v>
      </c>
      <c r="P56">
        <f>(VLOOKUP($A56,L!$H:$O,8,0)+VLOOKUP($B56,'R'!$F:$M,8,0))*VLOOKUP(P$1,Q!$E:$H,4,0)+VLOOKUP(P$1,Q!$E:$J,6,0)</f>
        <v>31709.1</v>
      </c>
      <c r="Q56">
        <f>(VLOOKUP($A56,L!$H:$O,8,0)+VLOOKUP($B56,'R'!$F:$M,8,0))*VLOOKUP(Q$1,Q!$E:$H,4,0)+VLOOKUP(Q$1,Q!$E:$J,6,0)</f>
        <v>32660.400000000001</v>
      </c>
      <c r="R56">
        <f>(VLOOKUP($A56,L!$H:$O,8,0)+VLOOKUP($B56,'R'!$F:$M,8,0))*VLOOKUP(R$1,Q!$E:$H,4,0)+VLOOKUP(R$1,Q!$E:$J,6,0)</f>
        <v>33611.699999999997</v>
      </c>
      <c r="S56">
        <f>(VLOOKUP($A56,L!$H:$O,8,0)+VLOOKUP($B56,'R'!$F:$M,8,0))*VLOOKUP(S$1,Q!$E:$H,4,0)+VLOOKUP(S$1,Q!$E:$J,6,0)</f>
        <v>34688.699999999997</v>
      </c>
      <c r="T56">
        <f>(VLOOKUP($A56,L!$H:$O,8,0)+VLOOKUP($B56,'R'!$F:$M,8,0))*VLOOKUP(T$1,Q!$E:$H,4,0)+VLOOKUP(T$1,Q!$E:$J,6,0)</f>
        <v>35825.699999999997</v>
      </c>
      <c r="U56">
        <f>(VLOOKUP($A56,L!$H:$O,8,0)+VLOOKUP($B56,'R'!$F:$M,8,0))*VLOOKUP(U$1,Q!$E:$H,4,0)+VLOOKUP(U$1,Q!$E:$J,6,0)</f>
        <v>36902.699999999997</v>
      </c>
      <c r="V56">
        <f>(VLOOKUP($A56,L!$H:$O,8,0)+VLOOKUP($B56,'R'!$F:$M,8,0))*VLOOKUP(V$1,Q!$E:$H,4,0)+VLOOKUP(V$1,Q!$E:$J,6,0)</f>
        <v>37979.699999999997</v>
      </c>
      <c r="W56">
        <f>(VLOOKUP($A56,L!$H:$O,8,0)+VLOOKUP($B56,'R'!$F:$M,8,0))*VLOOKUP(W$1,Q!$E:$H,4,0)+VLOOKUP(W$1,Q!$E:$J,6,0)</f>
        <v>39182.400000000001</v>
      </c>
      <c r="BD56">
        <v>2375</v>
      </c>
      <c r="BE56">
        <v>250</v>
      </c>
      <c r="BF56">
        <f t="shared" si="2"/>
        <v>70.833333333333329</v>
      </c>
      <c r="BG56">
        <f t="shared" si="25"/>
        <v>0.58620689655172409</v>
      </c>
      <c r="BH56">
        <f t="shared" si="26"/>
        <v>5739.583333333333</v>
      </c>
    </row>
    <row r="57" spans="1:60" x14ac:dyDescent="0.2">
      <c r="A57">
        <v>55</v>
      </c>
      <c r="B57">
        <f t="shared" si="27"/>
        <v>4</v>
      </c>
      <c r="C57">
        <f>(VLOOKUP($A57,L!$H:$O,8,0)+VLOOKUP($B57,'R'!$F:$M,8,0))*VLOOKUP(C$1,Q!$E:$H,4,0)+VLOOKUP(C$1,Q!$E:$J,6,0)</f>
        <v>6700</v>
      </c>
      <c r="D57">
        <f>(VLOOKUP($A57,L!$H:$O,8,0)+VLOOKUP($B57,'R'!$F:$M,8,0))*VLOOKUP(D$1,Q!$E:$H,4,0)+VLOOKUP(D$1,Q!$E:$J,6,0)</f>
        <v>7704.9999999999991</v>
      </c>
      <c r="E57">
        <f>(VLOOKUP($A57,L!$H:$O,8,0)+VLOOKUP($B57,'R'!$F:$M,8,0))*VLOOKUP(E$1,Q!$E:$H,4,0)+VLOOKUP(E$1,Q!$E:$J,6,0)</f>
        <v>9444</v>
      </c>
      <c r="F57">
        <f>(VLOOKUP($A57,L!$H:$O,8,0)+VLOOKUP($B57,'R'!$F:$M,8,0))*VLOOKUP(F$1,Q!$E:$H,4,0)+VLOOKUP(F$1,Q!$E:$J,6,0)</f>
        <v>11564</v>
      </c>
      <c r="G57">
        <f>(VLOOKUP($A57,L!$H:$O,8,0)+VLOOKUP($B57,'R'!$F:$M,8,0))*VLOOKUP(G$1,Q!$E:$H,4,0)+VLOOKUP(G$1,Q!$E:$J,6,0)</f>
        <v>14365</v>
      </c>
      <c r="H57">
        <f>(VLOOKUP($A57,L!$H:$O,8,0)+VLOOKUP($B57,'R'!$F:$M,8,0))*VLOOKUP(H$1,Q!$E:$H,4,0)+VLOOKUP(H$1,Q!$E:$J,6,0)</f>
        <v>17127</v>
      </c>
      <c r="I57">
        <f>(VLOOKUP($A57,L!$H:$O,8,0)+VLOOKUP($B57,'R'!$F:$M,8,0))*VLOOKUP(I$1,Q!$E:$H,4,0)+VLOOKUP(I$1,Q!$E:$J,6,0)</f>
        <v>19677</v>
      </c>
      <c r="J57">
        <f>(VLOOKUP($A57,L!$H:$O,8,0)+VLOOKUP($B57,'R'!$F:$M,8,0))*VLOOKUP(J$1,Q!$E:$H,4,0)+VLOOKUP(J$1,Q!$E:$J,6,0)</f>
        <v>21049</v>
      </c>
      <c r="K57">
        <f>(VLOOKUP($A57,L!$H:$O,8,0)+VLOOKUP($B57,'R'!$F:$M,8,0))*VLOOKUP(K$1,Q!$E:$H,4,0)+VLOOKUP(K$1,Q!$E:$J,6,0)</f>
        <v>22622</v>
      </c>
      <c r="L57">
        <f>(VLOOKUP($A57,L!$H:$O,8,0)+VLOOKUP($B57,'R'!$F:$M,8,0))*VLOOKUP(L$1,Q!$E:$H,4,0)+VLOOKUP(L$1,Q!$E:$J,6,0)</f>
        <v>26022</v>
      </c>
      <c r="M57">
        <f>(VLOOKUP($A57,L!$H:$O,8,0)+VLOOKUP($B57,'R'!$F:$M,8,0))*VLOOKUP(M$1,Q!$E:$H,4,0)+VLOOKUP(M$1,Q!$E:$J,6,0)</f>
        <v>29359</v>
      </c>
      <c r="N57">
        <f>(VLOOKUP($A57,L!$H:$O,8,0)+VLOOKUP($B57,'R'!$F:$M,8,0))*VLOOKUP(N$1,Q!$E:$H,4,0)+VLOOKUP(N$1,Q!$E:$J,6,0)</f>
        <v>30195</v>
      </c>
      <c r="O57">
        <f>(VLOOKUP($A57,L!$H:$O,8,0)+VLOOKUP($B57,'R'!$F:$M,8,0))*VLOOKUP(O$1,Q!$E:$H,4,0)+VLOOKUP(O$1,Q!$E:$J,6,0)</f>
        <v>31158</v>
      </c>
      <c r="P57">
        <f>(VLOOKUP($A57,L!$H:$O,8,0)+VLOOKUP($B57,'R'!$F:$M,8,0))*VLOOKUP(P$1,Q!$E:$H,4,0)+VLOOKUP(P$1,Q!$E:$J,6,0)</f>
        <v>32181</v>
      </c>
      <c r="Q57">
        <f>(VLOOKUP($A57,L!$H:$O,8,0)+VLOOKUP($B57,'R'!$F:$M,8,0))*VLOOKUP(Q$1,Q!$E:$H,4,0)+VLOOKUP(Q$1,Q!$E:$J,6,0)</f>
        <v>33144</v>
      </c>
      <c r="R57">
        <f>(VLOOKUP($A57,L!$H:$O,8,0)+VLOOKUP($B57,'R'!$F:$M,8,0))*VLOOKUP(R$1,Q!$E:$H,4,0)+VLOOKUP(R$1,Q!$E:$J,6,0)</f>
        <v>34107</v>
      </c>
      <c r="S57">
        <f>(VLOOKUP($A57,L!$H:$O,8,0)+VLOOKUP($B57,'R'!$F:$M,8,0))*VLOOKUP(S$1,Q!$E:$H,4,0)+VLOOKUP(S$1,Q!$E:$J,6,0)</f>
        <v>35197</v>
      </c>
      <c r="T57">
        <f>(VLOOKUP($A57,L!$H:$O,8,0)+VLOOKUP($B57,'R'!$F:$M,8,0))*VLOOKUP(T$1,Q!$E:$H,4,0)+VLOOKUP(T$1,Q!$E:$J,6,0)</f>
        <v>36347</v>
      </c>
      <c r="U57">
        <f>(VLOOKUP($A57,L!$H:$O,8,0)+VLOOKUP($B57,'R'!$F:$M,8,0))*VLOOKUP(U$1,Q!$E:$H,4,0)+VLOOKUP(U$1,Q!$E:$J,6,0)</f>
        <v>37437</v>
      </c>
      <c r="V57">
        <f>(VLOOKUP($A57,L!$H:$O,8,0)+VLOOKUP($B57,'R'!$F:$M,8,0))*VLOOKUP(V$1,Q!$E:$H,4,0)+VLOOKUP(V$1,Q!$E:$J,6,0)</f>
        <v>38527</v>
      </c>
      <c r="W57">
        <f>(VLOOKUP($A57,L!$H:$O,8,0)+VLOOKUP($B57,'R'!$F:$M,8,0))*VLOOKUP(W$1,Q!$E:$H,4,0)+VLOOKUP(W$1,Q!$E:$J,6,0)</f>
        <v>39744</v>
      </c>
      <c r="BD57">
        <v>2400</v>
      </c>
      <c r="BE57">
        <v>250</v>
      </c>
      <c r="BF57">
        <f t="shared" si="2"/>
        <v>70</v>
      </c>
      <c r="BG57">
        <f t="shared" si="25"/>
        <v>0.58333333333333326</v>
      </c>
      <c r="BH57">
        <f t="shared" si="26"/>
        <v>5759.9999999999991</v>
      </c>
    </row>
    <row r="58" spans="1:60" x14ac:dyDescent="0.2">
      <c r="A58">
        <v>56</v>
      </c>
      <c r="B58">
        <f t="shared" si="27"/>
        <v>4</v>
      </c>
      <c r="C58">
        <f>(VLOOKUP($A58,L!$H:$O,8,0)+VLOOKUP($B58,'R'!$F:$M,8,0))*VLOOKUP(C$1,Q!$E:$H,4,0)+VLOOKUP(C$1,Q!$E:$J,6,0)</f>
        <v>6820</v>
      </c>
      <c r="D58">
        <f>(VLOOKUP($A58,L!$H:$O,8,0)+VLOOKUP($B58,'R'!$F:$M,8,0))*VLOOKUP(D$1,Q!$E:$H,4,0)+VLOOKUP(D$1,Q!$E:$J,6,0)</f>
        <v>7842.9999999999991</v>
      </c>
      <c r="E58">
        <f>(VLOOKUP($A58,L!$H:$O,8,0)+VLOOKUP($B58,'R'!$F:$M,8,0))*VLOOKUP(E$1,Q!$E:$H,4,0)+VLOOKUP(E$1,Q!$E:$J,6,0)</f>
        <v>9602.4</v>
      </c>
      <c r="F58">
        <f>(VLOOKUP($A58,L!$H:$O,8,0)+VLOOKUP($B58,'R'!$F:$M,8,0))*VLOOKUP(F$1,Q!$E:$H,4,0)+VLOOKUP(F$1,Q!$E:$J,6,0)</f>
        <v>11746.4</v>
      </c>
      <c r="G58">
        <f>(VLOOKUP($A58,L!$H:$O,8,0)+VLOOKUP($B58,'R'!$F:$M,8,0))*VLOOKUP(G$1,Q!$E:$H,4,0)+VLOOKUP(G$1,Q!$E:$J,6,0)</f>
        <v>14575</v>
      </c>
      <c r="H58">
        <f>(VLOOKUP($A58,L!$H:$O,8,0)+VLOOKUP($B58,'R'!$F:$M,8,0))*VLOOKUP(H$1,Q!$E:$H,4,0)+VLOOKUP(H$1,Q!$E:$J,6,0)</f>
        <v>17368.199999999997</v>
      </c>
      <c r="I58">
        <f>(VLOOKUP($A58,L!$H:$O,8,0)+VLOOKUP($B58,'R'!$F:$M,8,0))*VLOOKUP(I$1,Q!$E:$H,4,0)+VLOOKUP(I$1,Q!$E:$J,6,0)</f>
        <v>19954.2</v>
      </c>
      <c r="J58">
        <f>(VLOOKUP($A58,L!$H:$O,8,0)+VLOOKUP($B58,'R'!$F:$M,8,0))*VLOOKUP(J$1,Q!$E:$H,4,0)+VLOOKUP(J$1,Q!$E:$J,6,0)</f>
        <v>21345.4</v>
      </c>
      <c r="K58">
        <f>(VLOOKUP($A58,L!$H:$O,8,0)+VLOOKUP($B58,'R'!$F:$M,8,0))*VLOOKUP(K$1,Q!$E:$H,4,0)+VLOOKUP(K$1,Q!$E:$J,6,0)</f>
        <v>22941.200000000001</v>
      </c>
      <c r="L58">
        <f>(VLOOKUP($A58,L!$H:$O,8,0)+VLOOKUP($B58,'R'!$F:$M,8,0))*VLOOKUP(L$1,Q!$E:$H,4,0)+VLOOKUP(L$1,Q!$E:$J,6,0)</f>
        <v>26389.200000000001</v>
      </c>
      <c r="M58">
        <f>(VLOOKUP($A58,L!$H:$O,8,0)+VLOOKUP($B58,'R'!$F:$M,8,0))*VLOOKUP(M$1,Q!$E:$H,4,0)+VLOOKUP(M$1,Q!$E:$J,6,0)</f>
        <v>29763.4</v>
      </c>
      <c r="N58">
        <f>(VLOOKUP($A58,L!$H:$O,8,0)+VLOOKUP($B58,'R'!$F:$M,8,0))*VLOOKUP(N$1,Q!$E:$H,4,0)+VLOOKUP(N$1,Q!$E:$J,6,0)</f>
        <v>30609</v>
      </c>
      <c r="O58">
        <f>(VLOOKUP($A58,L!$H:$O,8,0)+VLOOKUP($B58,'R'!$F:$M,8,0))*VLOOKUP(O$1,Q!$E:$H,4,0)+VLOOKUP(O$1,Q!$E:$J,6,0)</f>
        <v>31582.799999999999</v>
      </c>
      <c r="P58">
        <f>(VLOOKUP($A58,L!$H:$O,8,0)+VLOOKUP($B58,'R'!$F:$M,8,0))*VLOOKUP(P$1,Q!$E:$H,4,0)+VLOOKUP(P$1,Q!$E:$J,6,0)</f>
        <v>32616.6</v>
      </c>
      <c r="Q58">
        <f>(VLOOKUP($A58,L!$H:$O,8,0)+VLOOKUP($B58,'R'!$F:$M,8,0))*VLOOKUP(Q$1,Q!$E:$H,4,0)+VLOOKUP(Q$1,Q!$E:$J,6,0)</f>
        <v>33590.400000000001</v>
      </c>
      <c r="R58">
        <f>(VLOOKUP($A58,L!$H:$O,8,0)+VLOOKUP($B58,'R'!$F:$M,8,0))*VLOOKUP(R$1,Q!$E:$H,4,0)+VLOOKUP(R$1,Q!$E:$J,6,0)</f>
        <v>34564.199999999997</v>
      </c>
      <c r="S58">
        <f>(VLOOKUP($A58,L!$H:$O,8,0)+VLOOKUP($B58,'R'!$F:$M,8,0))*VLOOKUP(S$1,Q!$E:$H,4,0)+VLOOKUP(S$1,Q!$E:$J,6,0)</f>
        <v>35666.199999999997</v>
      </c>
      <c r="T58">
        <f>(VLOOKUP($A58,L!$H:$O,8,0)+VLOOKUP($B58,'R'!$F:$M,8,0))*VLOOKUP(T$1,Q!$E:$H,4,0)+VLOOKUP(T$1,Q!$E:$J,6,0)</f>
        <v>36828.199999999997</v>
      </c>
      <c r="U58">
        <f>(VLOOKUP($A58,L!$H:$O,8,0)+VLOOKUP($B58,'R'!$F:$M,8,0))*VLOOKUP(U$1,Q!$E:$H,4,0)+VLOOKUP(U$1,Q!$E:$J,6,0)</f>
        <v>37930.199999999997</v>
      </c>
      <c r="V58">
        <f>(VLOOKUP($A58,L!$H:$O,8,0)+VLOOKUP($B58,'R'!$F:$M,8,0))*VLOOKUP(V$1,Q!$E:$H,4,0)+VLOOKUP(V$1,Q!$E:$J,6,0)</f>
        <v>39032.199999999997</v>
      </c>
      <c r="W58">
        <f>(VLOOKUP($A58,L!$H:$O,8,0)+VLOOKUP($B58,'R'!$F:$M,8,0))*VLOOKUP(W$1,Q!$E:$H,4,0)+VLOOKUP(W$1,Q!$E:$J,6,0)</f>
        <v>40262.400000000001</v>
      </c>
      <c r="BD58">
        <v>2425</v>
      </c>
      <c r="BE58">
        <v>250</v>
      </c>
      <c r="BF58">
        <f t="shared" si="2"/>
        <v>69.166666666666671</v>
      </c>
      <c r="BG58">
        <f t="shared" si="25"/>
        <v>0.58041958041958042</v>
      </c>
      <c r="BH58">
        <f t="shared" si="26"/>
        <v>5779.583333333333</v>
      </c>
    </row>
    <row r="59" spans="1:60" x14ac:dyDescent="0.2">
      <c r="A59">
        <v>57</v>
      </c>
      <c r="B59">
        <f t="shared" si="27"/>
        <v>4</v>
      </c>
      <c r="C59">
        <f>(VLOOKUP($A59,L!$H:$O,8,0)+VLOOKUP($B59,'R'!$F:$M,8,0))*VLOOKUP(C$1,Q!$E:$H,4,0)+VLOOKUP(C$1,Q!$E:$J,6,0)</f>
        <v>6950</v>
      </c>
      <c r="D59">
        <f>(VLOOKUP($A59,L!$H:$O,8,0)+VLOOKUP($B59,'R'!$F:$M,8,0))*VLOOKUP(D$1,Q!$E:$H,4,0)+VLOOKUP(D$1,Q!$E:$J,6,0)</f>
        <v>7992.4999999999991</v>
      </c>
      <c r="E59">
        <f>(VLOOKUP($A59,L!$H:$O,8,0)+VLOOKUP($B59,'R'!$F:$M,8,0))*VLOOKUP(E$1,Q!$E:$H,4,0)+VLOOKUP(E$1,Q!$E:$J,6,0)</f>
        <v>9774</v>
      </c>
      <c r="F59">
        <f>(VLOOKUP($A59,L!$H:$O,8,0)+VLOOKUP($B59,'R'!$F:$M,8,0))*VLOOKUP(F$1,Q!$E:$H,4,0)+VLOOKUP(F$1,Q!$E:$J,6,0)</f>
        <v>11944</v>
      </c>
      <c r="G59">
        <f>(VLOOKUP($A59,L!$H:$O,8,0)+VLOOKUP($B59,'R'!$F:$M,8,0))*VLOOKUP(G$1,Q!$E:$H,4,0)+VLOOKUP(G$1,Q!$E:$J,6,0)</f>
        <v>14802.5</v>
      </c>
      <c r="H59">
        <f>(VLOOKUP($A59,L!$H:$O,8,0)+VLOOKUP($B59,'R'!$F:$M,8,0))*VLOOKUP(H$1,Q!$E:$H,4,0)+VLOOKUP(H$1,Q!$E:$J,6,0)</f>
        <v>17629.5</v>
      </c>
      <c r="I59">
        <f>(VLOOKUP($A59,L!$H:$O,8,0)+VLOOKUP($B59,'R'!$F:$M,8,0))*VLOOKUP(I$1,Q!$E:$H,4,0)+VLOOKUP(I$1,Q!$E:$J,6,0)</f>
        <v>20254.5</v>
      </c>
      <c r="J59">
        <f>(VLOOKUP($A59,L!$H:$O,8,0)+VLOOKUP($B59,'R'!$F:$M,8,0))*VLOOKUP(J$1,Q!$E:$H,4,0)+VLOOKUP(J$1,Q!$E:$J,6,0)</f>
        <v>21666.5</v>
      </c>
      <c r="K59">
        <f>(VLOOKUP($A59,L!$H:$O,8,0)+VLOOKUP($B59,'R'!$F:$M,8,0))*VLOOKUP(K$1,Q!$E:$H,4,0)+VLOOKUP(K$1,Q!$E:$J,6,0)</f>
        <v>23287</v>
      </c>
      <c r="L59">
        <f>(VLOOKUP($A59,L!$H:$O,8,0)+VLOOKUP($B59,'R'!$F:$M,8,0))*VLOOKUP(L$1,Q!$E:$H,4,0)+VLOOKUP(L$1,Q!$E:$J,6,0)</f>
        <v>26787</v>
      </c>
      <c r="M59">
        <f>(VLOOKUP($A59,L!$H:$O,8,0)+VLOOKUP($B59,'R'!$F:$M,8,0))*VLOOKUP(M$1,Q!$E:$H,4,0)+VLOOKUP(M$1,Q!$E:$J,6,0)</f>
        <v>30201.5</v>
      </c>
      <c r="N59">
        <f>(VLOOKUP($A59,L!$H:$O,8,0)+VLOOKUP($B59,'R'!$F:$M,8,0))*VLOOKUP(N$1,Q!$E:$H,4,0)+VLOOKUP(N$1,Q!$E:$J,6,0)</f>
        <v>31057.5</v>
      </c>
      <c r="O59">
        <f>(VLOOKUP($A59,L!$H:$O,8,0)+VLOOKUP($B59,'R'!$F:$M,8,0))*VLOOKUP(O$1,Q!$E:$H,4,0)+VLOOKUP(O$1,Q!$E:$J,6,0)</f>
        <v>32043</v>
      </c>
      <c r="P59">
        <f>(VLOOKUP($A59,L!$H:$O,8,0)+VLOOKUP($B59,'R'!$F:$M,8,0))*VLOOKUP(P$1,Q!$E:$H,4,0)+VLOOKUP(P$1,Q!$E:$J,6,0)</f>
        <v>33088.5</v>
      </c>
      <c r="Q59">
        <f>(VLOOKUP($A59,L!$H:$O,8,0)+VLOOKUP($B59,'R'!$F:$M,8,0))*VLOOKUP(Q$1,Q!$E:$H,4,0)+VLOOKUP(Q$1,Q!$E:$J,6,0)</f>
        <v>34074</v>
      </c>
      <c r="R59">
        <f>(VLOOKUP($A59,L!$H:$O,8,0)+VLOOKUP($B59,'R'!$F:$M,8,0))*VLOOKUP(R$1,Q!$E:$H,4,0)+VLOOKUP(R$1,Q!$E:$J,6,0)</f>
        <v>35059.5</v>
      </c>
      <c r="S59">
        <f>(VLOOKUP($A59,L!$H:$O,8,0)+VLOOKUP($B59,'R'!$F:$M,8,0))*VLOOKUP(S$1,Q!$E:$H,4,0)+VLOOKUP(S$1,Q!$E:$J,6,0)</f>
        <v>36174.5</v>
      </c>
      <c r="T59">
        <f>(VLOOKUP($A59,L!$H:$O,8,0)+VLOOKUP($B59,'R'!$F:$M,8,0))*VLOOKUP(T$1,Q!$E:$H,4,0)+VLOOKUP(T$1,Q!$E:$J,6,0)</f>
        <v>37349.5</v>
      </c>
      <c r="U59">
        <f>(VLOOKUP($A59,L!$H:$O,8,0)+VLOOKUP($B59,'R'!$F:$M,8,0))*VLOOKUP(U$1,Q!$E:$H,4,0)+VLOOKUP(U$1,Q!$E:$J,6,0)</f>
        <v>38464.5</v>
      </c>
      <c r="V59">
        <f>(VLOOKUP($A59,L!$H:$O,8,0)+VLOOKUP($B59,'R'!$F:$M,8,0))*VLOOKUP(V$1,Q!$E:$H,4,0)+VLOOKUP(V$1,Q!$E:$J,6,0)</f>
        <v>39579.5</v>
      </c>
      <c r="W59">
        <f>(VLOOKUP($A59,L!$H:$O,8,0)+VLOOKUP($B59,'R'!$F:$M,8,0))*VLOOKUP(W$1,Q!$E:$H,4,0)+VLOOKUP(W$1,Q!$E:$J,6,0)</f>
        <v>40824</v>
      </c>
      <c r="BD59">
        <v>2450</v>
      </c>
      <c r="BE59">
        <v>250</v>
      </c>
      <c r="BF59">
        <f t="shared" si="2"/>
        <v>68.333333333333329</v>
      </c>
      <c r="BG59">
        <f t="shared" si="25"/>
        <v>0.57746478873239426</v>
      </c>
      <c r="BH59">
        <f t="shared" si="26"/>
        <v>5798.3333333333321</v>
      </c>
    </row>
    <row r="60" spans="1:60" x14ac:dyDescent="0.2">
      <c r="A60">
        <v>58</v>
      </c>
      <c r="B60">
        <f t="shared" si="27"/>
        <v>4</v>
      </c>
      <c r="C60">
        <f>(VLOOKUP($A60,L!$H:$O,8,0)+VLOOKUP($B60,'R'!$F:$M,8,0))*VLOOKUP(C$1,Q!$E:$H,4,0)+VLOOKUP(C$1,Q!$E:$J,6,0)</f>
        <v>7080</v>
      </c>
      <c r="D60">
        <f>(VLOOKUP($A60,L!$H:$O,8,0)+VLOOKUP($B60,'R'!$F:$M,8,0))*VLOOKUP(D$1,Q!$E:$H,4,0)+VLOOKUP(D$1,Q!$E:$J,6,0)</f>
        <v>8141.9999999999991</v>
      </c>
      <c r="E60">
        <f>(VLOOKUP($A60,L!$H:$O,8,0)+VLOOKUP($B60,'R'!$F:$M,8,0))*VLOOKUP(E$1,Q!$E:$H,4,0)+VLOOKUP(E$1,Q!$E:$J,6,0)</f>
        <v>9945.6</v>
      </c>
      <c r="F60">
        <f>(VLOOKUP($A60,L!$H:$O,8,0)+VLOOKUP($B60,'R'!$F:$M,8,0))*VLOOKUP(F$1,Q!$E:$H,4,0)+VLOOKUP(F$1,Q!$E:$J,6,0)</f>
        <v>12141.6</v>
      </c>
      <c r="G60">
        <f>(VLOOKUP($A60,L!$H:$O,8,0)+VLOOKUP($B60,'R'!$F:$M,8,0))*VLOOKUP(G$1,Q!$E:$H,4,0)+VLOOKUP(G$1,Q!$E:$J,6,0)</f>
        <v>15030</v>
      </c>
      <c r="H60">
        <f>(VLOOKUP($A60,L!$H:$O,8,0)+VLOOKUP($B60,'R'!$F:$M,8,0))*VLOOKUP(H$1,Q!$E:$H,4,0)+VLOOKUP(H$1,Q!$E:$J,6,0)</f>
        <v>17890.8</v>
      </c>
      <c r="I60">
        <f>(VLOOKUP($A60,L!$H:$O,8,0)+VLOOKUP($B60,'R'!$F:$M,8,0))*VLOOKUP(I$1,Q!$E:$H,4,0)+VLOOKUP(I$1,Q!$E:$J,6,0)</f>
        <v>20554.800000000003</v>
      </c>
      <c r="J60">
        <f>(VLOOKUP($A60,L!$H:$O,8,0)+VLOOKUP($B60,'R'!$F:$M,8,0))*VLOOKUP(J$1,Q!$E:$H,4,0)+VLOOKUP(J$1,Q!$E:$J,6,0)</f>
        <v>21987.600000000002</v>
      </c>
      <c r="K60">
        <f>(VLOOKUP($A60,L!$H:$O,8,0)+VLOOKUP($B60,'R'!$F:$M,8,0))*VLOOKUP(K$1,Q!$E:$H,4,0)+VLOOKUP(K$1,Q!$E:$J,6,0)</f>
        <v>23632.799999999999</v>
      </c>
      <c r="L60">
        <f>(VLOOKUP($A60,L!$H:$O,8,0)+VLOOKUP($B60,'R'!$F:$M,8,0))*VLOOKUP(L$1,Q!$E:$H,4,0)+VLOOKUP(L$1,Q!$E:$J,6,0)</f>
        <v>27184.799999999999</v>
      </c>
      <c r="M60">
        <f>(VLOOKUP($A60,L!$H:$O,8,0)+VLOOKUP($B60,'R'!$F:$M,8,0))*VLOOKUP(M$1,Q!$E:$H,4,0)+VLOOKUP(M$1,Q!$E:$J,6,0)</f>
        <v>30639.600000000002</v>
      </c>
      <c r="N60">
        <f>(VLOOKUP($A60,L!$H:$O,8,0)+VLOOKUP($B60,'R'!$F:$M,8,0))*VLOOKUP(N$1,Q!$E:$H,4,0)+VLOOKUP(N$1,Q!$E:$J,6,0)</f>
        <v>31506</v>
      </c>
      <c r="O60">
        <f>(VLOOKUP($A60,L!$H:$O,8,0)+VLOOKUP($B60,'R'!$F:$M,8,0))*VLOOKUP(O$1,Q!$E:$H,4,0)+VLOOKUP(O$1,Q!$E:$J,6,0)</f>
        <v>32503.200000000001</v>
      </c>
      <c r="P60">
        <f>(VLOOKUP($A60,L!$H:$O,8,0)+VLOOKUP($B60,'R'!$F:$M,8,0))*VLOOKUP(P$1,Q!$E:$H,4,0)+VLOOKUP(P$1,Q!$E:$J,6,0)</f>
        <v>33560.399999999994</v>
      </c>
      <c r="Q60">
        <f>(VLOOKUP($A60,L!$H:$O,8,0)+VLOOKUP($B60,'R'!$F:$M,8,0))*VLOOKUP(Q$1,Q!$E:$H,4,0)+VLOOKUP(Q$1,Q!$E:$J,6,0)</f>
        <v>34557.600000000006</v>
      </c>
      <c r="R60">
        <f>(VLOOKUP($A60,L!$H:$O,8,0)+VLOOKUP($B60,'R'!$F:$M,8,0))*VLOOKUP(R$1,Q!$E:$H,4,0)+VLOOKUP(R$1,Q!$E:$J,6,0)</f>
        <v>35554.800000000003</v>
      </c>
      <c r="S60">
        <f>(VLOOKUP($A60,L!$H:$O,8,0)+VLOOKUP($B60,'R'!$F:$M,8,0))*VLOOKUP(S$1,Q!$E:$H,4,0)+VLOOKUP(S$1,Q!$E:$J,6,0)</f>
        <v>36682.800000000003</v>
      </c>
      <c r="T60">
        <f>(VLOOKUP($A60,L!$H:$O,8,0)+VLOOKUP($B60,'R'!$F:$M,8,0))*VLOOKUP(T$1,Q!$E:$H,4,0)+VLOOKUP(T$1,Q!$E:$J,6,0)</f>
        <v>37870.800000000003</v>
      </c>
      <c r="U60">
        <f>(VLOOKUP($A60,L!$H:$O,8,0)+VLOOKUP($B60,'R'!$F:$M,8,0))*VLOOKUP(U$1,Q!$E:$H,4,0)+VLOOKUP(U$1,Q!$E:$J,6,0)</f>
        <v>38998.800000000003</v>
      </c>
      <c r="V60">
        <f>(VLOOKUP($A60,L!$H:$O,8,0)+VLOOKUP($B60,'R'!$F:$M,8,0))*VLOOKUP(V$1,Q!$E:$H,4,0)+VLOOKUP(V$1,Q!$E:$J,6,0)</f>
        <v>40126.800000000003</v>
      </c>
      <c r="W60">
        <f>(VLOOKUP($A60,L!$H:$O,8,0)+VLOOKUP($B60,'R'!$F:$M,8,0))*VLOOKUP(W$1,Q!$E:$H,4,0)+VLOOKUP(W$1,Q!$E:$J,6,0)</f>
        <v>41385.600000000006</v>
      </c>
      <c r="BD60">
        <v>2475</v>
      </c>
      <c r="BE60">
        <v>250</v>
      </c>
      <c r="BF60">
        <f t="shared" si="2"/>
        <v>67.5</v>
      </c>
      <c r="BG60">
        <f t="shared" si="25"/>
        <v>0.57446808510638303</v>
      </c>
      <c r="BH60">
        <f t="shared" si="26"/>
        <v>5816.2500000000009</v>
      </c>
    </row>
    <row r="61" spans="1:60" x14ac:dyDescent="0.2">
      <c r="A61">
        <v>59</v>
      </c>
      <c r="B61">
        <f t="shared" si="27"/>
        <v>4</v>
      </c>
      <c r="C61">
        <f>(VLOOKUP($A61,L!$H:$O,8,0)+VLOOKUP($B61,'R'!$F:$M,8,0))*VLOOKUP(C$1,Q!$E:$H,4,0)+VLOOKUP(C$1,Q!$E:$J,6,0)</f>
        <v>7210</v>
      </c>
      <c r="D61">
        <f>(VLOOKUP($A61,L!$H:$O,8,0)+VLOOKUP($B61,'R'!$F:$M,8,0))*VLOOKUP(D$1,Q!$E:$H,4,0)+VLOOKUP(D$1,Q!$E:$J,6,0)</f>
        <v>8291.5</v>
      </c>
      <c r="E61">
        <f>(VLOOKUP($A61,L!$H:$O,8,0)+VLOOKUP($B61,'R'!$F:$M,8,0))*VLOOKUP(E$1,Q!$E:$H,4,0)+VLOOKUP(E$1,Q!$E:$J,6,0)</f>
        <v>10117.200000000001</v>
      </c>
      <c r="F61">
        <f>(VLOOKUP($A61,L!$H:$O,8,0)+VLOOKUP($B61,'R'!$F:$M,8,0))*VLOOKUP(F$1,Q!$E:$H,4,0)+VLOOKUP(F$1,Q!$E:$J,6,0)</f>
        <v>12339.2</v>
      </c>
      <c r="G61">
        <f>(VLOOKUP($A61,L!$H:$O,8,0)+VLOOKUP($B61,'R'!$F:$M,8,0))*VLOOKUP(G$1,Q!$E:$H,4,0)+VLOOKUP(G$1,Q!$E:$J,6,0)</f>
        <v>15257.5</v>
      </c>
      <c r="H61">
        <f>(VLOOKUP($A61,L!$H:$O,8,0)+VLOOKUP($B61,'R'!$F:$M,8,0))*VLOOKUP(H$1,Q!$E:$H,4,0)+VLOOKUP(H$1,Q!$E:$J,6,0)</f>
        <v>18152.099999999999</v>
      </c>
      <c r="I61">
        <f>(VLOOKUP($A61,L!$H:$O,8,0)+VLOOKUP($B61,'R'!$F:$M,8,0))*VLOOKUP(I$1,Q!$E:$H,4,0)+VLOOKUP(I$1,Q!$E:$J,6,0)</f>
        <v>20855.100000000002</v>
      </c>
      <c r="J61">
        <f>(VLOOKUP($A61,L!$H:$O,8,0)+VLOOKUP($B61,'R'!$F:$M,8,0))*VLOOKUP(J$1,Q!$E:$H,4,0)+VLOOKUP(J$1,Q!$E:$J,6,0)</f>
        <v>22308.7</v>
      </c>
      <c r="K61">
        <f>(VLOOKUP($A61,L!$H:$O,8,0)+VLOOKUP($B61,'R'!$F:$M,8,0))*VLOOKUP(K$1,Q!$E:$H,4,0)+VLOOKUP(K$1,Q!$E:$J,6,0)</f>
        <v>23978.600000000002</v>
      </c>
      <c r="L61">
        <f>(VLOOKUP($A61,L!$H:$O,8,0)+VLOOKUP($B61,'R'!$F:$M,8,0))*VLOOKUP(L$1,Q!$E:$H,4,0)+VLOOKUP(L$1,Q!$E:$J,6,0)</f>
        <v>27582.600000000002</v>
      </c>
      <c r="M61">
        <f>(VLOOKUP($A61,L!$H:$O,8,0)+VLOOKUP($B61,'R'!$F:$M,8,0))*VLOOKUP(M$1,Q!$E:$H,4,0)+VLOOKUP(M$1,Q!$E:$J,6,0)</f>
        <v>31077.7</v>
      </c>
      <c r="N61">
        <f>(VLOOKUP($A61,L!$H:$O,8,0)+VLOOKUP($B61,'R'!$F:$M,8,0))*VLOOKUP(N$1,Q!$E:$H,4,0)+VLOOKUP(N$1,Q!$E:$J,6,0)</f>
        <v>31954.5</v>
      </c>
      <c r="O61">
        <f>(VLOOKUP($A61,L!$H:$O,8,0)+VLOOKUP($B61,'R'!$F:$M,8,0))*VLOOKUP(O$1,Q!$E:$H,4,0)+VLOOKUP(O$1,Q!$E:$J,6,0)</f>
        <v>32963.4</v>
      </c>
      <c r="P61">
        <f>(VLOOKUP($A61,L!$H:$O,8,0)+VLOOKUP($B61,'R'!$F:$M,8,0))*VLOOKUP(P$1,Q!$E:$H,4,0)+VLOOKUP(P$1,Q!$E:$J,6,0)</f>
        <v>34032.300000000003</v>
      </c>
      <c r="Q61">
        <f>(VLOOKUP($A61,L!$H:$O,8,0)+VLOOKUP($B61,'R'!$F:$M,8,0))*VLOOKUP(Q$1,Q!$E:$H,4,0)+VLOOKUP(Q$1,Q!$E:$J,6,0)</f>
        <v>35041.199999999997</v>
      </c>
      <c r="R61">
        <f>(VLOOKUP($A61,L!$H:$O,8,0)+VLOOKUP($B61,'R'!$F:$M,8,0))*VLOOKUP(R$1,Q!$E:$H,4,0)+VLOOKUP(R$1,Q!$E:$J,6,0)</f>
        <v>36050.100000000006</v>
      </c>
      <c r="S61">
        <f>(VLOOKUP($A61,L!$H:$O,8,0)+VLOOKUP($B61,'R'!$F:$M,8,0))*VLOOKUP(S$1,Q!$E:$H,4,0)+VLOOKUP(S$1,Q!$E:$J,6,0)</f>
        <v>37191.100000000006</v>
      </c>
      <c r="T61">
        <f>(VLOOKUP($A61,L!$H:$O,8,0)+VLOOKUP($B61,'R'!$F:$M,8,0))*VLOOKUP(T$1,Q!$E:$H,4,0)+VLOOKUP(T$1,Q!$E:$J,6,0)</f>
        <v>38392.1</v>
      </c>
      <c r="U61">
        <f>(VLOOKUP($A61,L!$H:$O,8,0)+VLOOKUP($B61,'R'!$F:$M,8,0))*VLOOKUP(U$1,Q!$E:$H,4,0)+VLOOKUP(U$1,Q!$E:$J,6,0)</f>
        <v>39533.100000000006</v>
      </c>
      <c r="V61">
        <f>(VLOOKUP($A61,L!$H:$O,8,0)+VLOOKUP($B61,'R'!$F:$M,8,0))*VLOOKUP(V$1,Q!$E:$H,4,0)+VLOOKUP(V$1,Q!$E:$J,6,0)</f>
        <v>40674.1</v>
      </c>
      <c r="W61">
        <f>(VLOOKUP($A61,L!$H:$O,8,0)+VLOOKUP($B61,'R'!$F:$M,8,0))*VLOOKUP(W$1,Q!$E:$H,4,0)+VLOOKUP(W$1,Q!$E:$J,6,0)</f>
        <v>41947.199999999997</v>
      </c>
      <c r="BD61">
        <v>2500</v>
      </c>
      <c r="BE61">
        <v>250</v>
      </c>
      <c r="BF61">
        <f t="shared" si="2"/>
        <v>66.666666666666671</v>
      </c>
      <c r="BG61">
        <f t="shared" si="25"/>
        <v>0.5714285714285714</v>
      </c>
      <c r="BH61">
        <f t="shared" si="26"/>
        <v>5833.333333333333</v>
      </c>
    </row>
    <row r="62" spans="1:60" x14ac:dyDescent="0.2">
      <c r="A62">
        <v>60</v>
      </c>
      <c r="B62">
        <f t="shared" si="27"/>
        <v>4</v>
      </c>
      <c r="C62">
        <f>(VLOOKUP($A62,L!$H:$O,8,0)+VLOOKUP($B62,'R'!$F:$M,8,0))*VLOOKUP(C$1,Q!$E:$H,4,0)+VLOOKUP(C$1,Q!$E:$J,6,0)</f>
        <v>7350</v>
      </c>
      <c r="D62">
        <f>(VLOOKUP($A62,L!$H:$O,8,0)+VLOOKUP($B62,'R'!$F:$M,8,0))*VLOOKUP(D$1,Q!$E:$H,4,0)+VLOOKUP(D$1,Q!$E:$J,6,0)</f>
        <v>8452.5</v>
      </c>
      <c r="E62">
        <f>(VLOOKUP($A62,L!$H:$O,8,0)+VLOOKUP($B62,'R'!$F:$M,8,0))*VLOOKUP(E$1,Q!$E:$H,4,0)+VLOOKUP(E$1,Q!$E:$J,6,0)</f>
        <v>10302</v>
      </c>
      <c r="F62">
        <f>(VLOOKUP($A62,L!$H:$O,8,0)+VLOOKUP($B62,'R'!$F:$M,8,0))*VLOOKUP(F$1,Q!$E:$H,4,0)+VLOOKUP(F$1,Q!$E:$J,6,0)</f>
        <v>12552</v>
      </c>
      <c r="G62">
        <f>(VLOOKUP($A62,L!$H:$O,8,0)+VLOOKUP($B62,'R'!$F:$M,8,0))*VLOOKUP(G$1,Q!$E:$H,4,0)+VLOOKUP(G$1,Q!$E:$J,6,0)</f>
        <v>15502.5</v>
      </c>
      <c r="H62">
        <f>(VLOOKUP($A62,L!$H:$O,8,0)+VLOOKUP($B62,'R'!$F:$M,8,0))*VLOOKUP(H$1,Q!$E:$H,4,0)+VLOOKUP(H$1,Q!$E:$J,6,0)</f>
        <v>18433.5</v>
      </c>
      <c r="I62">
        <f>(VLOOKUP($A62,L!$H:$O,8,0)+VLOOKUP($B62,'R'!$F:$M,8,0))*VLOOKUP(I$1,Q!$E:$H,4,0)+VLOOKUP(I$1,Q!$E:$J,6,0)</f>
        <v>21178.5</v>
      </c>
      <c r="J62">
        <f>(VLOOKUP($A62,L!$H:$O,8,0)+VLOOKUP($B62,'R'!$F:$M,8,0))*VLOOKUP(J$1,Q!$E:$H,4,0)+VLOOKUP(J$1,Q!$E:$J,6,0)</f>
        <v>22654.5</v>
      </c>
      <c r="K62">
        <f>(VLOOKUP($A62,L!$H:$O,8,0)+VLOOKUP($B62,'R'!$F:$M,8,0))*VLOOKUP(K$1,Q!$E:$H,4,0)+VLOOKUP(K$1,Q!$E:$J,6,0)</f>
        <v>24351</v>
      </c>
      <c r="L62">
        <f>(VLOOKUP($A62,L!$H:$O,8,0)+VLOOKUP($B62,'R'!$F:$M,8,0))*VLOOKUP(L$1,Q!$E:$H,4,0)+VLOOKUP(L$1,Q!$E:$J,6,0)</f>
        <v>28011</v>
      </c>
      <c r="M62">
        <f>(VLOOKUP($A62,L!$H:$O,8,0)+VLOOKUP($B62,'R'!$F:$M,8,0))*VLOOKUP(M$1,Q!$E:$H,4,0)+VLOOKUP(M$1,Q!$E:$J,6,0)</f>
        <v>31549.5</v>
      </c>
      <c r="N62">
        <f>(VLOOKUP($A62,L!$H:$O,8,0)+VLOOKUP($B62,'R'!$F:$M,8,0))*VLOOKUP(N$1,Q!$E:$H,4,0)+VLOOKUP(N$1,Q!$E:$J,6,0)</f>
        <v>32437.5</v>
      </c>
      <c r="O62">
        <f>(VLOOKUP($A62,L!$H:$O,8,0)+VLOOKUP($B62,'R'!$F:$M,8,0))*VLOOKUP(O$1,Q!$E:$H,4,0)+VLOOKUP(O$1,Q!$E:$J,6,0)</f>
        <v>33459</v>
      </c>
      <c r="P62">
        <f>(VLOOKUP($A62,L!$H:$O,8,0)+VLOOKUP($B62,'R'!$F:$M,8,0))*VLOOKUP(P$1,Q!$E:$H,4,0)+VLOOKUP(P$1,Q!$E:$J,6,0)</f>
        <v>34540.5</v>
      </c>
      <c r="Q62">
        <f>(VLOOKUP($A62,L!$H:$O,8,0)+VLOOKUP($B62,'R'!$F:$M,8,0))*VLOOKUP(Q$1,Q!$E:$H,4,0)+VLOOKUP(Q$1,Q!$E:$J,6,0)</f>
        <v>35562</v>
      </c>
      <c r="R62">
        <f>(VLOOKUP($A62,L!$H:$O,8,0)+VLOOKUP($B62,'R'!$F:$M,8,0))*VLOOKUP(R$1,Q!$E:$H,4,0)+VLOOKUP(R$1,Q!$E:$J,6,0)</f>
        <v>36583.5</v>
      </c>
      <c r="S62">
        <f>(VLOOKUP($A62,L!$H:$O,8,0)+VLOOKUP($B62,'R'!$F:$M,8,0))*VLOOKUP(S$1,Q!$E:$H,4,0)+VLOOKUP(S$1,Q!$E:$J,6,0)</f>
        <v>37738.5</v>
      </c>
      <c r="T62">
        <f>(VLOOKUP($A62,L!$H:$O,8,0)+VLOOKUP($B62,'R'!$F:$M,8,0))*VLOOKUP(T$1,Q!$E:$H,4,0)+VLOOKUP(T$1,Q!$E:$J,6,0)</f>
        <v>38953.5</v>
      </c>
      <c r="U62">
        <f>(VLOOKUP($A62,L!$H:$O,8,0)+VLOOKUP($B62,'R'!$F:$M,8,0))*VLOOKUP(U$1,Q!$E:$H,4,0)+VLOOKUP(U$1,Q!$E:$J,6,0)</f>
        <v>40108.5</v>
      </c>
      <c r="V62">
        <f>(VLOOKUP($A62,L!$H:$O,8,0)+VLOOKUP($B62,'R'!$F:$M,8,0))*VLOOKUP(V$1,Q!$E:$H,4,0)+VLOOKUP(V$1,Q!$E:$J,6,0)</f>
        <v>41263.5</v>
      </c>
      <c r="W62">
        <f>(VLOOKUP($A62,L!$H:$O,8,0)+VLOOKUP($B62,'R'!$F:$M,8,0))*VLOOKUP(W$1,Q!$E:$H,4,0)+VLOOKUP(W$1,Q!$E:$J,6,0)</f>
        <v>42552</v>
      </c>
      <c r="BD62">
        <v>2525</v>
      </c>
      <c r="BE62">
        <v>250</v>
      </c>
      <c r="BF62">
        <f t="shared" si="2"/>
        <v>65.833333333333329</v>
      </c>
      <c r="BG62">
        <f t="shared" si="25"/>
        <v>0.56834532374100721</v>
      </c>
      <c r="BH62">
        <f t="shared" si="26"/>
        <v>5849.5833333333339</v>
      </c>
    </row>
    <row r="63" spans="1:60" x14ac:dyDescent="0.2">
      <c r="A63">
        <v>61</v>
      </c>
      <c r="B63">
        <f t="shared" si="27"/>
        <v>5</v>
      </c>
      <c r="C63">
        <f>(VLOOKUP($A63,L!$H:$O,8,0)+VLOOKUP($B63,'R'!$F:$M,8,0))*VLOOKUP(C$1,Q!$E:$H,4,0)+VLOOKUP(C$1,Q!$E:$J,6,0)</f>
        <v>8840</v>
      </c>
      <c r="D63">
        <f>(VLOOKUP($A63,L!$H:$O,8,0)+VLOOKUP($B63,'R'!$F:$M,8,0))*VLOOKUP(D$1,Q!$E:$H,4,0)+VLOOKUP(D$1,Q!$E:$J,6,0)</f>
        <v>10166</v>
      </c>
      <c r="E63">
        <f>(VLOOKUP($A63,L!$H:$O,8,0)+VLOOKUP($B63,'R'!$F:$M,8,0))*VLOOKUP(E$1,Q!$E:$H,4,0)+VLOOKUP(E$1,Q!$E:$J,6,0)</f>
        <v>12268.800000000001</v>
      </c>
      <c r="F63">
        <f>(VLOOKUP($A63,L!$H:$O,8,0)+VLOOKUP($B63,'R'!$F:$M,8,0))*VLOOKUP(F$1,Q!$E:$H,4,0)+VLOOKUP(F$1,Q!$E:$J,6,0)</f>
        <v>14816.8</v>
      </c>
      <c r="G63">
        <f>(VLOOKUP($A63,L!$H:$O,8,0)+VLOOKUP($B63,'R'!$F:$M,8,0))*VLOOKUP(G$1,Q!$E:$H,4,0)+VLOOKUP(G$1,Q!$E:$J,6,0)</f>
        <v>18110</v>
      </c>
      <c r="H63">
        <f>(VLOOKUP($A63,L!$H:$O,8,0)+VLOOKUP($B63,'R'!$F:$M,8,0))*VLOOKUP(H$1,Q!$E:$H,4,0)+VLOOKUP(H$1,Q!$E:$J,6,0)</f>
        <v>21428.399999999998</v>
      </c>
      <c r="I63">
        <f>(VLOOKUP($A63,L!$H:$O,8,0)+VLOOKUP($B63,'R'!$F:$M,8,0))*VLOOKUP(I$1,Q!$E:$H,4,0)+VLOOKUP(I$1,Q!$E:$J,6,0)</f>
        <v>24620.400000000001</v>
      </c>
      <c r="J63">
        <f>(VLOOKUP($A63,L!$H:$O,8,0)+VLOOKUP($B63,'R'!$F:$M,8,0))*VLOOKUP(J$1,Q!$E:$H,4,0)+VLOOKUP(J$1,Q!$E:$J,6,0)</f>
        <v>26334.800000000003</v>
      </c>
      <c r="K63">
        <f>(VLOOKUP($A63,L!$H:$O,8,0)+VLOOKUP($B63,'R'!$F:$M,8,0))*VLOOKUP(K$1,Q!$E:$H,4,0)+VLOOKUP(K$1,Q!$E:$J,6,0)</f>
        <v>28314.400000000001</v>
      </c>
      <c r="L63">
        <f>(VLOOKUP($A63,L!$H:$O,8,0)+VLOOKUP($B63,'R'!$F:$M,8,0))*VLOOKUP(L$1,Q!$E:$H,4,0)+VLOOKUP(L$1,Q!$E:$J,6,0)</f>
        <v>32570.400000000001</v>
      </c>
      <c r="M63">
        <f>(VLOOKUP($A63,L!$H:$O,8,0)+VLOOKUP($B63,'R'!$F:$M,8,0))*VLOOKUP(M$1,Q!$E:$H,4,0)+VLOOKUP(M$1,Q!$E:$J,6,0)</f>
        <v>36570.800000000003</v>
      </c>
      <c r="N63">
        <f>(VLOOKUP($A63,L!$H:$O,8,0)+VLOOKUP($B63,'R'!$F:$M,8,0))*VLOOKUP(N$1,Q!$E:$H,4,0)+VLOOKUP(N$1,Q!$E:$J,6,0)</f>
        <v>37578</v>
      </c>
      <c r="O63">
        <f>(VLOOKUP($A63,L!$H:$O,8,0)+VLOOKUP($B63,'R'!$F:$M,8,0))*VLOOKUP(O$1,Q!$E:$H,4,0)+VLOOKUP(O$1,Q!$E:$J,6,0)</f>
        <v>38733.599999999999</v>
      </c>
      <c r="P63">
        <f>(VLOOKUP($A63,L!$H:$O,8,0)+VLOOKUP($B63,'R'!$F:$M,8,0))*VLOOKUP(P$1,Q!$E:$H,4,0)+VLOOKUP(P$1,Q!$E:$J,6,0)</f>
        <v>39949.199999999997</v>
      </c>
      <c r="Q63">
        <f>(VLOOKUP($A63,L!$H:$O,8,0)+VLOOKUP($B63,'R'!$F:$M,8,0))*VLOOKUP(Q$1,Q!$E:$H,4,0)+VLOOKUP(Q$1,Q!$E:$J,6,0)</f>
        <v>41104.800000000003</v>
      </c>
      <c r="R63">
        <f>(VLOOKUP($A63,L!$H:$O,8,0)+VLOOKUP($B63,'R'!$F:$M,8,0))*VLOOKUP(R$1,Q!$E:$H,4,0)+VLOOKUP(R$1,Q!$E:$J,6,0)</f>
        <v>42260.4</v>
      </c>
      <c r="S63">
        <f>(VLOOKUP($A63,L!$H:$O,8,0)+VLOOKUP($B63,'R'!$F:$M,8,0))*VLOOKUP(S$1,Q!$E:$H,4,0)+VLOOKUP(S$1,Q!$E:$J,6,0)</f>
        <v>43564.4</v>
      </c>
      <c r="T63">
        <f>(VLOOKUP($A63,L!$H:$O,8,0)+VLOOKUP($B63,'R'!$F:$M,8,0))*VLOOKUP(T$1,Q!$E:$H,4,0)+VLOOKUP(T$1,Q!$E:$J,6,0)</f>
        <v>44928.4</v>
      </c>
      <c r="U63">
        <f>(VLOOKUP($A63,L!$H:$O,8,0)+VLOOKUP($B63,'R'!$F:$M,8,0))*VLOOKUP(U$1,Q!$E:$H,4,0)+VLOOKUP(U$1,Q!$E:$J,6,0)</f>
        <v>46232.4</v>
      </c>
      <c r="V63">
        <f>(VLOOKUP($A63,L!$H:$O,8,0)+VLOOKUP($B63,'R'!$F:$M,8,0))*VLOOKUP(V$1,Q!$E:$H,4,0)+VLOOKUP(V$1,Q!$E:$J,6,0)</f>
        <v>47536.4</v>
      </c>
      <c r="W63">
        <f>(VLOOKUP($A63,L!$H:$O,8,0)+VLOOKUP($B63,'R'!$F:$M,8,0))*VLOOKUP(W$1,Q!$E:$H,4,0)+VLOOKUP(W$1,Q!$E:$J,6,0)</f>
        <v>48988.800000000003</v>
      </c>
      <c r="BD63">
        <v>2550</v>
      </c>
      <c r="BE63">
        <v>250</v>
      </c>
      <c r="BF63">
        <f t="shared" si="2"/>
        <v>65</v>
      </c>
      <c r="BG63">
        <f t="shared" si="25"/>
        <v>0.56521739130434789</v>
      </c>
      <c r="BH63">
        <f t="shared" si="26"/>
        <v>5865.0000000000009</v>
      </c>
    </row>
    <row r="64" spans="1:60" x14ac:dyDescent="0.2">
      <c r="A64">
        <v>62</v>
      </c>
      <c r="B64">
        <f t="shared" si="27"/>
        <v>5</v>
      </c>
      <c r="C64">
        <f>(VLOOKUP($A64,L!$H:$O,8,0)+VLOOKUP($B64,'R'!$F:$M,8,0))*VLOOKUP(C$1,Q!$E:$H,4,0)+VLOOKUP(C$1,Q!$E:$J,6,0)</f>
        <v>8980</v>
      </c>
      <c r="D64">
        <f>(VLOOKUP($A64,L!$H:$O,8,0)+VLOOKUP($B64,'R'!$F:$M,8,0))*VLOOKUP(D$1,Q!$E:$H,4,0)+VLOOKUP(D$1,Q!$E:$J,6,0)</f>
        <v>10327</v>
      </c>
      <c r="E64">
        <f>(VLOOKUP($A64,L!$H:$O,8,0)+VLOOKUP($B64,'R'!$F:$M,8,0))*VLOOKUP(E$1,Q!$E:$H,4,0)+VLOOKUP(E$1,Q!$E:$J,6,0)</f>
        <v>12453.6</v>
      </c>
      <c r="F64">
        <f>(VLOOKUP($A64,L!$H:$O,8,0)+VLOOKUP($B64,'R'!$F:$M,8,0))*VLOOKUP(F$1,Q!$E:$H,4,0)+VLOOKUP(F$1,Q!$E:$J,6,0)</f>
        <v>15029.6</v>
      </c>
      <c r="G64">
        <f>(VLOOKUP($A64,L!$H:$O,8,0)+VLOOKUP($B64,'R'!$F:$M,8,0))*VLOOKUP(G$1,Q!$E:$H,4,0)+VLOOKUP(G$1,Q!$E:$J,6,0)</f>
        <v>18355</v>
      </c>
      <c r="H64">
        <f>(VLOOKUP($A64,L!$H:$O,8,0)+VLOOKUP($B64,'R'!$F:$M,8,0))*VLOOKUP(H$1,Q!$E:$H,4,0)+VLOOKUP(H$1,Q!$E:$J,6,0)</f>
        <v>21709.8</v>
      </c>
      <c r="I64">
        <f>(VLOOKUP($A64,L!$H:$O,8,0)+VLOOKUP($B64,'R'!$F:$M,8,0))*VLOOKUP(I$1,Q!$E:$H,4,0)+VLOOKUP(I$1,Q!$E:$J,6,0)</f>
        <v>24943.8</v>
      </c>
      <c r="J64">
        <f>(VLOOKUP($A64,L!$H:$O,8,0)+VLOOKUP($B64,'R'!$F:$M,8,0))*VLOOKUP(J$1,Q!$E:$H,4,0)+VLOOKUP(J$1,Q!$E:$J,6,0)</f>
        <v>26680.600000000002</v>
      </c>
      <c r="K64">
        <f>(VLOOKUP($A64,L!$H:$O,8,0)+VLOOKUP($B64,'R'!$F:$M,8,0))*VLOOKUP(K$1,Q!$E:$H,4,0)+VLOOKUP(K$1,Q!$E:$J,6,0)</f>
        <v>28686.800000000003</v>
      </c>
      <c r="L64">
        <f>(VLOOKUP($A64,L!$H:$O,8,0)+VLOOKUP($B64,'R'!$F:$M,8,0))*VLOOKUP(L$1,Q!$E:$H,4,0)+VLOOKUP(L$1,Q!$E:$J,6,0)</f>
        <v>32998.800000000003</v>
      </c>
      <c r="M64">
        <f>(VLOOKUP($A64,L!$H:$O,8,0)+VLOOKUP($B64,'R'!$F:$M,8,0))*VLOOKUP(M$1,Q!$E:$H,4,0)+VLOOKUP(M$1,Q!$E:$J,6,0)</f>
        <v>37042.600000000006</v>
      </c>
      <c r="N64">
        <f>(VLOOKUP($A64,L!$H:$O,8,0)+VLOOKUP($B64,'R'!$F:$M,8,0))*VLOOKUP(N$1,Q!$E:$H,4,0)+VLOOKUP(N$1,Q!$E:$J,6,0)</f>
        <v>38061</v>
      </c>
      <c r="O64">
        <f>(VLOOKUP($A64,L!$H:$O,8,0)+VLOOKUP($B64,'R'!$F:$M,8,0))*VLOOKUP(O$1,Q!$E:$H,4,0)+VLOOKUP(O$1,Q!$E:$J,6,0)</f>
        <v>39229.199999999997</v>
      </c>
      <c r="P64">
        <f>(VLOOKUP($A64,L!$H:$O,8,0)+VLOOKUP($B64,'R'!$F:$M,8,0))*VLOOKUP(P$1,Q!$E:$H,4,0)+VLOOKUP(P$1,Q!$E:$J,6,0)</f>
        <v>40457.399999999994</v>
      </c>
      <c r="Q64">
        <f>(VLOOKUP($A64,L!$H:$O,8,0)+VLOOKUP($B64,'R'!$F:$M,8,0))*VLOOKUP(Q$1,Q!$E:$H,4,0)+VLOOKUP(Q$1,Q!$E:$J,6,0)</f>
        <v>41625.599999999999</v>
      </c>
      <c r="R64">
        <f>(VLOOKUP($A64,L!$H:$O,8,0)+VLOOKUP($B64,'R'!$F:$M,8,0))*VLOOKUP(R$1,Q!$E:$H,4,0)+VLOOKUP(R$1,Q!$E:$J,6,0)</f>
        <v>42793.8</v>
      </c>
      <c r="S64">
        <f>(VLOOKUP($A64,L!$H:$O,8,0)+VLOOKUP($B64,'R'!$F:$M,8,0))*VLOOKUP(S$1,Q!$E:$H,4,0)+VLOOKUP(S$1,Q!$E:$J,6,0)</f>
        <v>44111.8</v>
      </c>
      <c r="T64">
        <f>(VLOOKUP($A64,L!$H:$O,8,0)+VLOOKUP($B64,'R'!$F:$M,8,0))*VLOOKUP(T$1,Q!$E:$H,4,0)+VLOOKUP(T$1,Q!$E:$J,6,0)</f>
        <v>45489.799999999996</v>
      </c>
      <c r="U64">
        <f>(VLOOKUP($A64,L!$H:$O,8,0)+VLOOKUP($B64,'R'!$F:$M,8,0))*VLOOKUP(U$1,Q!$E:$H,4,0)+VLOOKUP(U$1,Q!$E:$J,6,0)</f>
        <v>46807.8</v>
      </c>
      <c r="V64">
        <f>(VLOOKUP($A64,L!$H:$O,8,0)+VLOOKUP($B64,'R'!$F:$M,8,0))*VLOOKUP(V$1,Q!$E:$H,4,0)+VLOOKUP(V$1,Q!$E:$J,6,0)</f>
        <v>48125.8</v>
      </c>
      <c r="W64">
        <f>(VLOOKUP($A64,L!$H:$O,8,0)+VLOOKUP($B64,'R'!$F:$M,8,0))*VLOOKUP(W$1,Q!$E:$H,4,0)+VLOOKUP(W$1,Q!$E:$J,6,0)</f>
        <v>49593.600000000006</v>
      </c>
      <c r="BD64">
        <v>2575</v>
      </c>
      <c r="BE64">
        <v>250</v>
      </c>
      <c r="BF64">
        <f t="shared" si="2"/>
        <v>64.166666666666671</v>
      </c>
      <c r="BG64">
        <f t="shared" si="25"/>
        <v>0.56204379562043805</v>
      </c>
      <c r="BH64">
        <f t="shared" si="26"/>
        <v>5879.5833333333348</v>
      </c>
    </row>
    <row r="65" spans="1:60" x14ac:dyDescent="0.2">
      <c r="A65">
        <v>63</v>
      </c>
      <c r="B65">
        <f t="shared" si="27"/>
        <v>5</v>
      </c>
      <c r="C65">
        <f>(VLOOKUP($A65,L!$H:$O,8,0)+VLOOKUP($B65,'R'!$F:$M,8,0))*VLOOKUP(C$1,Q!$E:$H,4,0)+VLOOKUP(C$1,Q!$E:$J,6,0)</f>
        <v>9130</v>
      </c>
      <c r="D65">
        <f>(VLOOKUP($A65,L!$H:$O,8,0)+VLOOKUP($B65,'R'!$F:$M,8,0))*VLOOKUP(D$1,Q!$E:$H,4,0)+VLOOKUP(D$1,Q!$E:$J,6,0)</f>
        <v>10499.5</v>
      </c>
      <c r="E65">
        <f>(VLOOKUP($A65,L!$H:$O,8,0)+VLOOKUP($B65,'R'!$F:$M,8,0))*VLOOKUP(E$1,Q!$E:$H,4,0)+VLOOKUP(E$1,Q!$E:$J,6,0)</f>
        <v>12651.6</v>
      </c>
      <c r="F65">
        <f>(VLOOKUP($A65,L!$H:$O,8,0)+VLOOKUP($B65,'R'!$F:$M,8,0))*VLOOKUP(F$1,Q!$E:$H,4,0)+VLOOKUP(F$1,Q!$E:$J,6,0)</f>
        <v>15257.6</v>
      </c>
      <c r="G65">
        <f>(VLOOKUP($A65,L!$H:$O,8,0)+VLOOKUP($B65,'R'!$F:$M,8,0))*VLOOKUP(G$1,Q!$E:$H,4,0)+VLOOKUP(G$1,Q!$E:$J,6,0)</f>
        <v>18617.5</v>
      </c>
      <c r="H65">
        <f>(VLOOKUP($A65,L!$H:$O,8,0)+VLOOKUP($B65,'R'!$F:$M,8,0))*VLOOKUP(H$1,Q!$E:$H,4,0)+VLOOKUP(H$1,Q!$E:$J,6,0)</f>
        <v>22011.3</v>
      </c>
      <c r="I65">
        <f>(VLOOKUP($A65,L!$H:$O,8,0)+VLOOKUP($B65,'R'!$F:$M,8,0))*VLOOKUP(I$1,Q!$E:$H,4,0)+VLOOKUP(I$1,Q!$E:$J,6,0)</f>
        <v>25290.3</v>
      </c>
      <c r="J65">
        <f>(VLOOKUP($A65,L!$H:$O,8,0)+VLOOKUP($B65,'R'!$F:$M,8,0))*VLOOKUP(J$1,Q!$E:$H,4,0)+VLOOKUP(J$1,Q!$E:$J,6,0)</f>
        <v>27051.100000000002</v>
      </c>
      <c r="K65">
        <f>(VLOOKUP($A65,L!$H:$O,8,0)+VLOOKUP($B65,'R'!$F:$M,8,0))*VLOOKUP(K$1,Q!$E:$H,4,0)+VLOOKUP(K$1,Q!$E:$J,6,0)</f>
        <v>29085.800000000003</v>
      </c>
      <c r="L65">
        <f>(VLOOKUP($A65,L!$H:$O,8,0)+VLOOKUP($B65,'R'!$F:$M,8,0))*VLOOKUP(L$1,Q!$E:$H,4,0)+VLOOKUP(L$1,Q!$E:$J,6,0)</f>
        <v>33457.800000000003</v>
      </c>
      <c r="M65">
        <f>(VLOOKUP($A65,L!$H:$O,8,0)+VLOOKUP($B65,'R'!$F:$M,8,0))*VLOOKUP(M$1,Q!$E:$H,4,0)+VLOOKUP(M$1,Q!$E:$J,6,0)</f>
        <v>37548.100000000006</v>
      </c>
      <c r="N65">
        <f>(VLOOKUP($A65,L!$H:$O,8,0)+VLOOKUP($B65,'R'!$F:$M,8,0))*VLOOKUP(N$1,Q!$E:$H,4,0)+VLOOKUP(N$1,Q!$E:$J,6,0)</f>
        <v>38578.5</v>
      </c>
      <c r="O65">
        <f>(VLOOKUP($A65,L!$H:$O,8,0)+VLOOKUP($B65,'R'!$F:$M,8,0))*VLOOKUP(O$1,Q!$E:$H,4,0)+VLOOKUP(O$1,Q!$E:$J,6,0)</f>
        <v>39760.199999999997</v>
      </c>
      <c r="P65">
        <f>(VLOOKUP($A65,L!$H:$O,8,0)+VLOOKUP($B65,'R'!$F:$M,8,0))*VLOOKUP(P$1,Q!$E:$H,4,0)+VLOOKUP(P$1,Q!$E:$J,6,0)</f>
        <v>41001.9</v>
      </c>
      <c r="Q65">
        <f>(VLOOKUP($A65,L!$H:$O,8,0)+VLOOKUP($B65,'R'!$F:$M,8,0))*VLOOKUP(Q$1,Q!$E:$H,4,0)+VLOOKUP(Q$1,Q!$E:$J,6,0)</f>
        <v>42183.6</v>
      </c>
      <c r="R65">
        <f>(VLOOKUP($A65,L!$H:$O,8,0)+VLOOKUP($B65,'R'!$F:$M,8,0))*VLOOKUP(R$1,Q!$E:$H,4,0)+VLOOKUP(R$1,Q!$E:$J,6,0)</f>
        <v>43365.3</v>
      </c>
      <c r="S65">
        <f>(VLOOKUP($A65,L!$H:$O,8,0)+VLOOKUP($B65,'R'!$F:$M,8,0))*VLOOKUP(S$1,Q!$E:$H,4,0)+VLOOKUP(S$1,Q!$E:$J,6,0)</f>
        <v>44698.3</v>
      </c>
      <c r="T65">
        <f>(VLOOKUP($A65,L!$H:$O,8,0)+VLOOKUP($B65,'R'!$F:$M,8,0))*VLOOKUP(T$1,Q!$E:$H,4,0)+VLOOKUP(T$1,Q!$E:$J,6,0)</f>
        <v>46091.299999999996</v>
      </c>
      <c r="U65">
        <f>(VLOOKUP($A65,L!$H:$O,8,0)+VLOOKUP($B65,'R'!$F:$M,8,0))*VLOOKUP(U$1,Q!$E:$H,4,0)+VLOOKUP(U$1,Q!$E:$J,6,0)</f>
        <v>47424.3</v>
      </c>
      <c r="V65">
        <f>(VLOOKUP($A65,L!$H:$O,8,0)+VLOOKUP($B65,'R'!$F:$M,8,0))*VLOOKUP(V$1,Q!$E:$H,4,0)+VLOOKUP(V$1,Q!$E:$J,6,0)</f>
        <v>48757.3</v>
      </c>
      <c r="W65">
        <f>(VLOOKUP($A65,L!$H:$O,8,0)+VLOOKUP($B65,'R'!$F:$M,8,0))*VLOOKUP(W$1,Q!$E:$H,4,0)+VLOOKUP(W$1,Q!$E:$J,6,0)</f>
        <v>50241.600000000006</v>
      </c>
      <c r="BD65">
        <v>2600</v>
      </c>
      <c r="BE65">
        <v>250</v>
      </c>
      <c r="BF65">
        <f t="shared" si="2"/>
        <v>63.333333333333336</v>
      </c>
      <c r="BG65">
        <f t="shared" si="25"/>
        <v>0.55882352941176472</v>
      </c>
      <c r="BH65">
        <f t="shared" si="26"/>
        <v>5893.3333333333339</v>
      </c>
    </row>
    <row r="66" spans="1:60" x14ac:dyDescent="0.2">
      <c r="A66">
        <v>64</v>
      </c>
      <c r="B66">
        <f t="shared" si="27"/>
        <v>5</v>
      </c>
      <c r="C66">
        <f>(VLOOKUP($A66,L!$H:$O,8,0)+VLOOKUP($B66,'R'!$F:$M,8,0))*VLOOKUP(C$1,Q!$E:$H,4,0)+VLOOKUP(C$1,Q!$E:$J,6,0)</f>
        <v>9270</v>
      </c>
      <c r="D66">
        <f>(VLOOKUP($A66,L!$H:$O,8,0)+VLOOKUP($B66,'R'!$F:$M,8,0))*VLOOKUP(D$1,Q!$E:$H,4,0)+VLOOKUP(D$1,Q!$E:$J,6,0)</f>
        <v>10660.5</v>
      </c>
      <c r="E66">
        <f>(VLOOKUP($A66,L!$H:$O,8,0)+VLOOKUP($B66,'R'!$F:$M,8,0))*VLOOKUP(E$1,Q!$E:$H,4,0)+VLOOKUP(E$1,Q!$E:$J,6,0)</f>
        <v>12836.400000000001</v>
      </c>
      <c r="F66">
        <f>(VLOOKUP($A66,L!$H:$O,8,0)+VLOOKUP($B66,'R'!$F:$M,8,0))*VLOOKUP(F$1,Q!$E:$H,4,0)+VLOOKUP(F$1,Q!$E:$J,6,0)</f>
        <v>15470.4</v>
      </c>
      <c r="G66">
        <f>(VLOOKUP($A66,L!$H:$O,8,0)+VLOOKUP($B66,'R'!$F:$M,8,0))*VLOOKUP(G$1,Q!$E:$H,4,0)+VLOOKUP(G$1,Q!$E:$J,6,0)</f>
        <v>18862.5</v>
      </c>
      <c r="H66">
        <f>(VLOOKUP($A66,L!$H:$O,8,0)+VLOOKUP($B66,'R'!$F:$M,8,0))*VLOOKUP(H$1,Q!$E:$H,4,0)+VLOOKUP(H$1,Q!$E:$J,6,0)</f>
        <v>22292.699999999997</v>
      </c>
      <c r="I66">
        <f>(VLOOKUP($A66,L!$H:$O,8,0)+VLOOKUP($B66,'R'!$F:$M,8,0))*VLOOKUP(I$1,Q!$E:$H,4,0)+VLOOKUP(I$1,Q!$E:$J,6,0)</f>
        <v>25613.7</v>
      </c>
      <c r="J66">
        <f>(VLOOKUP($A66,L!$H:$O,8,0)+VLOOKUP($B66,'R'!$F:$M,8,0))*VLOOKUP(J$1,Q!$E:$H,4,0)+VLOOKUP(J$1,Q!$E:$J,6,0)</f>
        <v>27396.9</v>
      </c>
      <c r="K66">
        <f>(VLOOKUP($A66,L!$H:$O,8,0)+VLOOKUP($B66,'R'!$F:$M,8,0))*VLOOKUP(K$1,Q!$E:$H,4,0)+VLOOKUP(K$1,Q!$E:$J,6,0)</f>
        <v>29458.2</v>
      </c>
      <c r="L66">
        <f>(VLOOKUP($A66,L!$H:$O,8,0)+VLOOKUP($B66,'R'!$F:$M,8,0))*VLOOKUP(L$1,Q!$E:$H,4,0)+VLOOKUP(L$1,Q!$E:$J,6,0)</f>
        <v>33886.199999999997</v>
      </c>
      <c r="M66">
        <f>(VLOOKUP($A66,L!$H:$O,8,0)+VLOOKUP($B66,'R'!$F:$M,8,0))*VLOOKUP(M$1,Q!$E:$H,4,0)+VLOOKUP(M$1,Q!$E:$J,6,0)</f>
        <v>38019.9</v>
      </c>
      <c r="N66">
        <f>(VLOOKUP($A66,L!$H:$O,8,0)+VLOOKUP($B66,'R'!$F:$M,8,0))*VLOOKUP(N$1,Q!$E:$H,4,0)+VLOOKUP(N$1,Q!$E:$J,6,0)</f>
        <v>39061.5</v>
      </c>
      <c r="O66">
        <f>(VLOOKUP($A66,L!$H:$O,8,0)+VLOOKUP($B66,'R'!$F:$M,8,0))*VLOOKUP(O$1,Q!$E:$H,4,0)+VLOOKUP(O$1,Q!$E:$J,6,0)</f>
        <v>40255.800000000003</v>
      </c>
      <c r="P66">
        <f>(VLOOKUP($A66,L!$H:$O,8,0)+VLOOKUP($B66,'R'!$F:$M,8,0))*VLOOKUP(P$1,Q!$E:$H,4,0)+VLOOKUP(P$1,Q!$E:$J,6,0)</f>
        <v>41510.1</v>
      </c>
      <c r="Q66">
        <f>(VLOOKUP($A66,L!$H:$O,8,0)+VLOOKUP($B66,'R'!$F:$M,8,0))*VLOOKUP(Q$1,Q!$E:$H,4,0)+VLOOKUP(Q$1,Q!$E:$J,6,0)</f>
        <v>42704.4</v>
      </c>
      <c r="R66">
        <f>(VLOOKUP($A66,L!$H:$O,8,0)+VLOOKUP($B66,'R'!$F:$M,8,0))*VLOOKUP(R$1,Q!$E:$H,4,0)+VLOOKUP(R$1,Q!$E:$J,6,0)</f>
        <v>43898.7</v>
      </c>
      <c r="S66">
        <f>(VLOOKUP($A66,L!$H:$O,8,0)+VLOOKUP($B66,'R'!$F:$M,8,0))*VLOOKUP(S$1,Q!$E:$H,4,0)+VLOOKUP(S$1,Q!$E:$J,6,0)</f>
        <v>45245.700000000004</v>
      </c>
      <c r="T66">
        <f>(VLOOKUP($A66,L!$H:$O,8,0)+VLOOKUP($B66,'R'!$F:$M,8,0))*VLOOKUP(T$1,Q!$E:$H,4,0)+VLOOKUP(T$1,Q!$E:$J,6,0)</f>
        <v>46652.7</v>
      </c>
      <c r="U66">
        <f>(VLOOKUP($A66,L!$H:$O,8,0)+VLOOKUP($B66,'R'!$F:$M,8,0))*VLOOKUP(U$1,Q!$E:$H,4,0)+VLOOKUP(U$1,Q!$E:$J,6,0)</f>
        <v>47999.700000000004</v>
      </c>
      <c r="V66">
        <f>(VLOOKUP($A66,L!$H:$O,8,0)+VLOOKUP($B66,'R'!$F:$M,8,0))*VLOOKUP(V$1,Q!$E:$H,4,0)+VLOOKUP(V$1,Q!$E:$J,6,0)</f>
        <v>49346.7</v>
      </c>
      <c r="W66">
        <f>(VLOOKUP($A66,L!$H:$O,8,0)+VLOOKUP($B66,'R'!$F:$M,8,0))*VLOOKUP(W$1,Q!$E:$H,4,0)+VLOOKUP(W$1,Q!$E:$J,6,0)</f>
        <v>50846.400000000001</v>
      </c>
      <c r="BD66">
        <v>2625</v>
      </c>
      <c r="BE66">
        <v>250</v>
      </c>
      <c r="BF66">
        <f t="shared" si="2"/>
        <v>62.5</v>
      </c>
      <c r="BG66">
        <f t="shared" si="25"/>
        <v>0.55555555555555558</v>
      </c>
      <c r="BH66">
        <f t="shared" si="26"/>
        <v>5906.25</v>
      </c>
    </row>
    <row r="67" spans="1:60" x14ac:dyDescent="0.2">
      <c r="A67">
        <v>65</v>
      </c>
      <c r="B67">
        <f t="shared" si="27"/>
        <v>5</v>
      </c>
      <c r="C67">
        <f>(VLOOKUP($A67,L!$H:$O,8,0)+VLOOKUP($B67,'R'!$F:$M,8,0))*VLOOKUP(C$1,Q!$E:$H,4,0)+VLOOKUP(C$1,Q!$E:$J,6,0)</f>
        <v>9420</v>
      </c>
      <c r="D67">
        <f>(VLOOKUP($A67,L!$H:$O,8,0)+VLOOKUP($B67,'R'!$F:$M,8,0))*VLOOKUP(D$1,Q!$E:$H,4,0)+VLOOKUP(D$1,Q!$E:$J,6,0)</f>
        <v>10833</v>
      </c>
      <c r="E67">
        <f>(VLOOKUP($A67,L!$H:$O,8,0)+VLOOKUP($B67,'R'!$F:$M,8,0))*VLOOKUP(E$1,Q!$E:$H,4,0)+VLOOKUP(E$1,Q!$E:$J,6,0)</f>
        <v>13034.400000000001</v>
      </c>
      <c r="F67">
        <f>(VLOOKUP($A67,L!$H:$O,8,0)+VLOOKUP($B67,'R'!$F:$M,8,0))*VLOOKUP(F$1,Q!$E:$H,4,0)+VLOOKUP(F$1,Q!$E:$J,6,0)</f>
        <v>15698.4</v>
      </c>
      <c r="G67">
        <f>(VLOOKUP($A67,L!$H:$O,8,0)+VLOOKUP($B67,'R'!$F:$M,8,0))*VLOOKUP(G$1,Q!$E:$H,4,0)+VLOOKUP(G$1,Q!$E:$J,6,0)</f>
        <v>19125</v>
      </c>
      <c r="H67">
        <f>(VLOOKUP($A67,L!$H:$O,8,0)+VLOOKUP($B67,'R'!$F:$M,8,0))*VLOOKUP(H$1,Q!$E:$H,4,0)+VLOOKUP(H$1,Q!$E:$J,6,0)</f>
        <v>22594.199999999997</v>
      </c>
      <c r="I67">
        <f>(VLOOKUP($A67,L!$H:$O,8,0)+VLOOKUP($B67,'R'!$F:$M,8,0))*VLOOKUP(I$1,Q!$E:$H,4,0)+VLOOKUP(I$1,Q!$E:$J,6,0)</f>
        <v>25960.2</v>
      </c>
      <c r="J67">
        <f>(VLOOKUP($A67,L!$H:$O,8,0)+VLOOKUP($B67,'R'!$F:$M,8,0))*VLOOKUP(J$1,Q!$E:$H,4,0)+VLOOKUP(J$1,Q!$E:$J,6,0)</f>
        <v>27767.4</v>
      </c>
      <c r="K67">
        <f>(VLOOKUP($A67,L!$H:$O,8,0)+VLOOKUP($B67,'R'!$F:$M,8,0))*VLOOKUP(K$1,Q!$E:$H,4,0)+VLOOKUP(K$1,Q!$E:$J,6,0)</f>
        <v>29857.200000000001</v>
      </c>
      <c r="L67">
        <f>(VLOOKUP($A67,L!$H:$O,8,0)+VLOOKUP($B67,'R'!$F:$M,8,0))*VLOOKUP(L$1,Q!$E:$H,4,0)+VLOOKUP(L$1,Q!$E:$J,6,0)</f>
        <v>34345.199999999997</v>
      </c>
      <c r="M67">
        <f>(VLOOKUP($A67,L!$H:$O,8,0)+VLOOKUP($B67,'R'!$F:$M,8,0))*VLOOKUP(M$1,Q!$E:$H,4,0)+VLOOKUP(M$1,Q!$E:$J,6,0)</f>
        <v>38525.4</v>
      </c>
      <c r="N67">
        <f>(VLOOKUP($A67,L!$H:$O,8,0)+VLOOKUP($B67,'R'!$F:$M,8,0))*VLOOKUP(N$1,Q!$E:$H,4,0)+VLOOKUP(N$1,Q!$E:$J,6,0)</f>
        <v>39579</v>
      </c>
      <c r="O67">
        <f>(VLOOKUP($A67,L!$H:$O,8,0)+VLOOKUP($B67,'R'!$F:$M,8,0))*VLOOKUP(O$1,Q!$E:$H,4,0)+VLOOKUP(O$1,Q!$E:$J,6,0)</f>
        <v>40786.800000000003</v>
      </c>
      <c r="P67">
        <f>(VLOOKUP($A67,L!$H:$O,8,0)+VLOOKUP($B67,'R'!$F:$M,8,0))*VLOOKUP(P$1,Q!$E:$H,4,0)+VLOOKUP(P$1,Q!$E:$J,6,0)</f>
        <v>42054.6</v>
      </c>
      <c r="Q67">
        <f>(VLOOKUP($A67,L!$H:$O,8,0)+VLOOKUP($B67,'R'!$F:$M,8,0))*VLOOKUP(Q$1,Q!$E:$H,4,0)+VLOOKUP(Q$1,Q!$E:$J,6,0)</f>
        <v>43262.400000000001</v>
      </c>
      <c r="R67">
        <f>(VLOOKUP($A67,L!$H:$O,8,0)+VLOOKUP($B67,'R'!$F:$M,8,0))*VLOOKUP(R$1,Q!$E:$H,4,0)+VLOOKUP(R$1,Q!$E:$J,6,0)</f>
        <v>44470.2</v>
      </c>
      <c r="S67">
        <f>(VLOOKUP($A67,L!$H:$O,8,0)+VLOOKUP($B67,'R'!$F:$M,8,0))*VLOOKUP(S$1,Q!$E:$H,4,0)+VLOOKUP(S$1,Q!$E:$J,6,0)</f>
        <v>45832.200000000004</v>
      </c>
      <c r="T67">
        <f>(VLOOKUP($A67,L!$H:$O,8,0)+VLOOKUP($B67,'R'!$F:$M,8,0))*VLOOKUP(T$1,Q!$E:$H,4,0)+VLOOKUP(T$1,Q!$E:$J,6,0)</f>
        <v>47254.2</v>
      </c>
      <c r="U67">
        <f>(VLOOKUP($A67,L!$H:$O,8,0)+VLOOKUP($B67,'R'!$F:$M,8,0))*VLOOKUP(U$1,Q!$E:$H,4,0)+VLOOKUP(U$1,Q!$E:$J,6,0)</f>
        <v>48616.200000000004</v>
      </c>
      <c r="V67">
        <f>(VLOOKUP($A67,L!$H:$O,8,0)+VLOOKUP($B67,'R'!$F:$M,8,0))*VLOOKUP(V$1,Q!$E:$H,4,0)+VLOOKUP(V$1,Q!$E:$J,6,0)</f>
        <v>49978.2</v>
      </c>
      <c r="W67">
        <f>(VLOOKUP($A67,L!$H:$O,8,0)+VLOOKUP($B67,'R'!$F:$M,8,0))*VLOOKUP(W$1,Q!$E:$H,4,0)+VLOOKUP(W$1,Q!$E:$J,6,0)</f>
        <v>51494.400000000001</v>
      </c>
      <c r="BD67">
        <v>2650</v>
      </c>
      <c r="BE67">
        <v>250</v>
      </c>
      <c r="BF67">
        <f t="shared" si="2"/>
        <v>61.666666666666664</v>
      </c>
      <c r="BG67">
        <f t="shared" si="25"/>
        <v>0.55223880597014918</v>
      </c>
      <c r="BH67">
        <f t="shared" si="26"/>
        <v>5918.3333333333321</v>
      </c>
    </row>
    <row r="68" spans="1:60" x14ac:dyDescent="0.2">
      <c r="A68">
        <v>66</v>
      </c>
      <c r="B68">
        <f t="shared" si="27"/>
        <v>5</v>
      </c>
      <c r="C68">
        <f>(VLOOKUP($A68,L!$H:$O,8,0)+VLOOKUP($B68,'R'!$F:$M,8,0))*VLOOKUP(C$1,Q!$E:$H,4,0)+VLOOKUP(C$1,Q!$E:$J,6,0)</f>
        <v>9570</v>
      </c>
      <c r="D68">
        <f>(VLOOKUP($A68,L!$H:$O,8,0)+VLOOKUP($B68,'R'!$F:$M,8,0))*VLOOKUP(D$1,Q!$E:$H,4,0)+VLOOKUP(D$1,Q!$E:$J,6,0)</f>
        <v>11005.5</v>
      </c>
      <c r="E68">
        <f>(VLOOKUP($A68,L!$H:$O,8,0)+VLOOKUP($B68,'R'!$F:$M,8,0))*VLOOKUP(E$1,Q!$E:$H,4,0)+VLOOKUP(E$1,Q!$E:$J,6,0)</f>
        <v>13232.400000000001</v>
      </c>
      <c r="F68">
        <f>(VLOOKUP($A68,L!$H:$O,8,0)+VLOOKUP($B68,'R'!$F:$M,8,0))*VLOOKUP(F$1,Q!$E:$H,4,0)+VLOOKUP(F$1,Q!$E:$J,6,0)</f>
        <v>15926.4</v>
      </c>
      <c r="G68">
        <f>(VLOOKUP($A68,L!$H:$O,8,0)+VLOOKUP($B68,'R'!$F:$M,8,0))*VLOOKUP(G$1,Q!$E:$H,4,0)+VLOOKUP(G$1,Q!$E:$J,6,0)</f>
        <v>19387.5</v>
      </c>
      <c r="H68">
        <f>(VLOOKUP($A68,L!$H:$O,8,0)+VLOOKUP($B68,'R'!$F:$M,8,0))*VLOOKUP(H$1,Q!$E:$H,4,0)+VLOOKUP(H$1,Q!$E:$J,6,0)</f>
        <v>22895.699999999997</v>
      </c>
      <c r="I68">
        <f>(VLOOKUP($A68,L!$H:$O,8,0)+VLOOKUP($B68,'R'!$F:$M,8,0))*VLOOKUP(I$1,Q!$E:$H,4,0)+VLOOKUP(I$1,Q!$E:$J,6,0)</f>
        <v>26306.7</v>
      </c>
      <c r="J68">
        <f>(VLOOKUP($A68,L!$H:$O,8,0)+VLOOKUP($B68,'R'!$F:$M,8,0))*VLOOKUP(J$1,Q!$E:$H,4,0)+VLOOKUP(J$1,Q!$E:$J,6,0)</f>
        <v>28137.9</v>
      </c>
      <c r="K68">
        <f>(VLOOKUP($A68,L!$H:$O,8,0)+VLOOKUP($B68,'R'!$F:$M,8,0))*VLOOKUP(K$1,Q!$E:$H,4,0)+VLOOKUP(K$1,Q!$E:$J,6,0)</f>
        <v>30256.2</v>
      </c>
      <c r="L68">
        <f>(VLOOKUP($A68,L!$H:$O,8,0)+VLOOKUP($B68,'R'!$F:$M,8,0))*VLOOKUP(L$1,Q!$E:$H,4,0)+VLOOKUP(L$1,Q!$E:$J,6,0)</f>
        <v>34804.199999999997</v>
      </c>
      <c r="M68">
        <f>(VLOOKUP($A68,L!$H:$O,8,0)+VLOOKUP($B68,'R'!$F:$M,8,0))*VLOOKUP(M$1,Q!$E:$H,4,0)+VLOOKUP(M$1,Q!$E:$J,6,0)</f>
        <v>39030.9</v>
      </c>
      <c r="N68">
        <f>(VLOOKUP($A68,L!$H:$O,8,0)+VLOOKUP($B68,'R'!$F:$M,8,0))*VLOOKUP(N$1,Q!$E:$H,4,0)+VLOOKUP(N$1,Q!$E:$J,6,0)</f>
        <v>40096.5</v>
      </c>
      <c r="O68">
        <f>(VLOOKUP($A68,L!$H:$O,8,0)+VLOOKUP($B68,'R'!$F:$M,8,0))*VLOOKUP(O$1,Q!$E:$H,4,0)+VLOOKUP(O$1,Q!$E:$J,6,0)</f>
        <v>41317.800000000003</v>
      </c>
      <c r="P68">
        <f>(VLOOKUP($A68,L!$H:$O,8,0)+VLOOKUP($B68,'R'!$F:$M,8,0))*VLOOKUP(P$1,Q!$E:$H,4,0)+VLOOKUP(P$1,Q!$E:$J,6,0)</f>
        <v>42599.1</v>
      </c>
      <c r="Q68">
        <f>(VLOOKUP($A68,L!$H:$O,8,0)+VLOOKUP($B68,'R'!$F:$M,8,0))*VLOOKUP(Q$1,Q!$E:$H,4,0)+VLOOKUP(Q$1,Q!$E:$J,6,0)</f>
        <v>43820.4</v>
      </c>
      <c r="R68">
        <f>(VLOOKUP($A68,L!$H:$O,8,0)+VLOOKUP($B68,'R'!$F:$M,8,0))*VLOOKUP(R$1,Q!$E:$H,4,0)+VLOOKUP(R$1,Q!$E:$J,6,0)</f>
        <v>45041.7</v>
      </c>
      <c r="S68">
        <f>(VLOOKUP($A68,L!$H:$O,8,0)+VLOOKUP($B68,'R'!$F:$M,8,0))*VLOOKUP(S$1,Q!$E:$H,4,0)+VLOOKUP(S$1,Q!$E:$J,6,0)</f>
        <v>46418.700000000004</v>
      </c>
      <c r="T68">
        <f>(VLOOKUP($A68,L!$H:$O,8,0)+VLOOKUP($B68,'R'!$F:$M,8,0))*VLOOKUP(T$1,Q!$E:$H,4,0)+VLOOKUP(T$1,Q!$E:$J,6,0)</f>
        <v>47855.7</v>
      </c>
      <c r="U68">
        <f>(VLOOKUP($A68,L!$H:$O,8,0)+VLOOKUP($B68,'R'!$F:$M,8,0))*VLOOKUP(U$1,Q!$E:$H,4,0)+VLOOKUP(U$1,Q!$E:$J,6,0)</f>
        <v>49232.700000000004</v>
      </c>
      <c r="V68">
        <f>(VLOOKUP($A68,L!$H:$O,8,0)+VLOOKUP($B68,'R'!$F:$M,8,0))*VLOOKUP(V$1,Q!$E:$H,4,0)+VLOOKUP(V$1,Q!$E:$J,6,0)</f>
        <v>50609.7</v>
      </c>
      <c r="W68">
        <f>(VLOOKUP($A68,L!$H:$O,8,0)+VLOOKUP($B68,'R'!$F:$M,8,0))*VLOOKUP(W$1,Q!$E:$H,4,0)+VLOOKUP(W$1,Q!$E:$J,6,0)</f>
        <v>52142.400000000001</v>
      </c>
      <c r="BD68">
        <v>2675</v>
      </c>
      <c r="BE68">
        <v>250</v>
      </c>
      <c r="BF68">
        <f t="shared" si="2"/>
        <v>60.833333333333336</v>
      </c>
      <c r="BG68">
        <f t="shared" si="25"/>
        <v>0.54887218045112784</v>
      </c>
      <c r="BH68">
        <f t="shared" si="26"/>
        <v>5929.5833333333339</v>
      </c>
    </row>
    <row r="69" spans="1:60" x14ac:dyDescent="0.2">
      <c r="A69">
        <v>67</v>
      </c>
      <c r="B69">
        <f t="shared" si="27"/>
        <v>5</v>
      </c>
      <c r="C69">
        <f>(VLOOKUP($A69,L!$H:$O,8,0)+VLOOKUP($B69,'R'!$F:$M,8,0))*VLOOKUP(C$1,Q!$E:$H,4,0)+VLOOKUP(C$1,Q!$E:$J,6,0)</f>
        <v>9720</v>
      </c>
      <c r="D69">
        <f>(VLOOKUP($A69,L!$H:$O,8,0)+VLOOKUP($B69,'R'!$F:$M,8,0))*VLOOKUP(D$1,Q!$E:$H,4,0)+VLOOKUP(D$1,Q!$E:$J,6,0)</f>
        <v>11178</v>
      </c>
      <c r="E69">
        <f>(VLOOKUP($A69,L!$H:$O,8,0)+VLOOKUP($B69,'R'!$F:$M,8,0))*VLOOKUP(E$1,Q!$E:$H,4,0)+VLOOKUP(E$1,Q!$E:$J,6,0)</f>
        <v>13430.400000000001</v>
      </c>
      <c r="F69">
        <f>(VLOOKUP($A69,L!$H:$O,8,0)+VLOOKUP($B69,'R'!$F:$M,8,0))*VLOOKUP(F$1,Q!$E:$H,4,0)+VLOOKUP(F$1,Q!$E:$J,6,0)</f>
        <v>16154.4</v>
      </c>
      <c r="G69">
        <f>(VLOOKUP($A69,L!$H:$O,8,0)+VLOOKUP($B69,'R'!$F:$M,8,0))*VLOOKUP(G$1,Q!$E:$H,4,0)+VLOOKUP(G$1,Q!$E:$J,6,0)</f>
        <v>19650</v>
      </c>
      <c r="H69">
        <f>(VLOOKUP($A69,L!$H:$O,8,0)+VLOOKUP($B69,'R'!$F:$M,8,0))*VLOOKUP(H$1,Q!$E:$H,4,0)+VLOOKUP(H$1,Q!$E:$J,6,0)</f>
        <v>23197.199999999997</v>
      </c>
      <c r="I69">
        <f>(VLOOKUP($A69,L!$H:$O,8,0)+VLOOKUP($B69,'R'!$F:$M,8,0))*VLOOKUP(I$1,Q!$E:$H,4,0)+VLOOKUP(I$1,Q!$E:$J,6,0)</f>
        <v>26653.200000000001</v>
      </c>
      <c r="J69">
        <f>(VLOOKUP($A69,L!$H:$O,8,0)+VLOOKUP($B69,'R'!$F:$M,8,0))*VLOOKUP(J$1,Q!$E:$H,4,0)+VLOOKUP(J$1,Q!$E:$J,6,0)</f>
        <v>28508.400000000001</v>
      </c>
      <c r="K69">
        <f>(VLOOKUP($A69,L!$H:$O,8,0)+VLOOKUP($B69,'R'!$F:$M,8,0))*VLOOKUP(K$1,Q!$E:$H,4,0)+VLOOKUP(K$1,Q!$E:$J,6,0)</f>
        <v>30655.200000000001</v>
      </c>
      <c r="L69">
        <f>(VLOOKUP($A69,L!$H:$O,8,0)+VLOOKUP($B69,'R'!$F:$M,8,0))*VLOOKUP(L$1,Q!$E:$H,4,0)+VLOOKUP(L$1,Q!$E:$J,6,0)</f>
        <v>35263.199999999997</v>
      </c>
      <c r="M69">
        <f>(VLOOKUP($A69,L!$H:$O,8,0)+VLOOKUP($B69,'R'!$F:$M,8,0))*VLOOKUP(M$1,Q!$E:$H,4,0)+VLOOKUP(M$1,Q!$E:$J,6,0)</f>
        <v>39536.400000000001</v>
      </c>
      <c r="N69">
        <f>(VLOOKUP($A69,L!$H:$O,8,0)+VLOOKUP($B69,'R'!$F:$M,8,0))*VLOOKUP(N$1,Q!$E:$H,4,0)+VLOOKUP(N$1,Q!$E:$J,6,0)</f>
        <v>40614</v>
      </c>
      <c r="O69">
        <f>(VLOOKUP($A69,L!$H:$O,8,0)+VLOOKUP($B69,'R'!$F:$M,8,0))*VLOOKUP(O$1,Q!$E:$H,4,0)+VLOOKUP(O$1,Q!$E:$J,6,0)</f>
        <v>41848.800000000003</v>
      </c>
      <c r="P69">
        <f>(VLOOKUP($A69,L!$H:$O,8,0)+VLOOKUP($B69,'R'!$F:$M,8,0))*VLOOKUP(P$1,Q!$E:$H,4,0)+VLOOKUP(P$1,Q!$E:$J,6,0)</f>
        <v>43143.6</v>
      </c>
      <c r="Q69">
        <f>(VLOOKUP($A69,L!$H:$O,8,0)+VLOOKUP($B69,'R'!$F:$M,8,0))*VLOOKUP(Q$1,Q!$E:$H,4,0)+VLOOKUP(Q$1,Q!$E:$J,6,0)</f>
        <v>44378.400000000001</v>
      </c>
      <c r="R69">
        <f>(VLOOKUP($A69,L!$H:$O,8,0)+VLOOKUP($B69,'R'!$F:$M,8,0))*VLOOKUP(R$1,Q!$E:$H,4,0)+VLOOKUP(R$1,Q!$E:$J,6,0)</f>
        <v>45613.2</v>
      </c>
      <c r="S69">
        <f>(VLOOKUP($A69,L!$H:$O,8,0)+VLOOKUP($B69,'R'!$F:$M,8,0))*VLOOKUP(S$1,Q!$E:$H,4,0)+VLOOKUP(S$1,Q!$E:$J,6,0)</f>
        <v>47005.200000000004</v>
      </c>
      <c r="T69">
        <f>(VLOOKUP($A69,L!$H:$O,8,0)+VLOOKUP($B69,'R'!$F:$M,8,0))*VLOOKUP(T$1,Q!$E:$H,4,0)+VLOOKUP(T$1,Q!$E:$J,6,0)</f>
        <v>48457.2</v>
      </c>
      <c r="U69">
        <f>(VLOOKUP($A69,L!$H:$O,8,0)+VLOOKUP($B69,'R'!$F:$M,8,0))*VLOOKUP(U$1,Q!$E:$H,4,0)+VLOOKUP(U$1,Q!$E:$J,6,0)</f>
        <v>49849.200000000004</v>
      </c>
      <c r="V69">
        <f>(VLOOKUP($A69,L!$H:$O,8,0)+VLOOKUP($B69,'R'!$F:$M,8,0))*VLOOKUP(V$1,Q!$E:$H,4,0)+VLOOKUP(V$1,Q!$E:$J,6,0)</f>
        <v>51241.2</v>
      </c>
      <c r="W69">
        <f>(VLOOKUP($A69,L!$H:$O,8,0)+VLOOKUP($B69,'R'!$F:$M,8,0))*VLOOKUP(W$1,Q!$E:$H,4,0)+VLOOKUP(W$1,Q!$E:$J,6,0)</f>
        <v>52790.400000000001</v>
      </c>
      <c r="BD69">
        <v>2700</v>
      </c>
      <c r="BE69">
        <v>250</v>
      </c>
      <c r="BF69">
        <f t="shared" si="2"/>
        <v>60</v>
      </c>
      <c r="BG69">
        <f t="shared" si="25"/>
        <v>0.54545454545454541</v>
      </c>
      <c r="BH69">
        <f t="shared" si="26"/>
        <v>5939.9999999999991</v>
      </c>
    </row>
    <row r="70" spans="1:60" x14ac:dyDescent="0.2">
      <c r="A70">
        <v>68</v>
      </c>
      <c r="B70">
        <f t="shared" si="27"/>
        <v>5</v>
      </c>
      <c r="C70">
        <f>(VLOOKUP($A70,L!$H:$O,8,0)+VLOOKUP($B70,'R'!$F:$M,8,0))*VLOOKUP(C$1,Q!$E:$H,4,0)+VLOOKUP(C$1,Q!$E:$J,6,0)</f>
        <v>9880</v>
      </c>
      <c r="D70">
        <f>(VLOOKUP($A70,L!$H:$O,8,0)+VLOOKUP($B70,'R'!$F:$M,8,0))*VLOOKUP(D$1,Q!$E:$H,4,0)+VLOOKUP(D$1,Q!$E:$J,6,0)</f>
        <v>11362</v>
      </c>
      <c r="E70">
        <f>(VLOOKUP($A70,L!$H:$O,8,0)+VLOOKUP($B70,'R'!$F:$M,8,0))*VLOOKUP(E$1,Q!$E:$H,4,0)+VLOOKUP(E$1,Q!$E:$J,6,0)</f>
        <v>13641.6</v>
      </c>
      <c r="F70">
        <f>(VLOOKUP($A70,L!$H:$O,8,0)+VLOOKUP($B70,'R'!$F:$M,8,0))*VLOOKUP(F$1,Q!$E:$H,4,0)+VLOOKUP(F$1,Q!$E:$J,6,0)</f>
        <v>16397.599999999999</v>
      </c>
      <c r="G70">
        <f>(VLOOKUP($A70,L!$H:$O,8,0)+VLOOKUP($B70,'R'!$F:$M,8,0))*VLOOKUP(G$1,Q!$E:$H,4,0)+VLOOKUP(G$1,Q!$E:$J,6,0)</f>
        <v>19930</v>
      </c>
      <c r="H70">
        <f>(VLOOKUP($A70,L!$H:$O,8,0)+VLOOKUP($B70,'R'!$F:$M,8,0))*VLOOKUP(H$1,Q!$E:$H,4,0)+VLOOKUP(H$1,Q!$E:$J,6,0)</f>
        <v>23518.799999999999</v>
      </c>
      <c r="I70">
        <f>(VLOOKUP($A70,L!$H:$O,8,0)+VLOOKUP($B70,'R'!$F:$M,8,0))*VLOOKUP(I$1,Q!$E:$H,4,0)+VLOOKUP(I$1,Q!$E:$J,6,0)</f>
        <v>27022.799999999999</v>
      </c>
      <c r="J70">
        <f>(VLOOKUP($A70,L!$H:$O,8,0)+VLOOKUP($B70,'R'!$F:$M,8,0))*VLOOKUP(J$1,Q!$E:$H,4,0)+VLOOKUP(J$1,Q!$E:$J,6,0)</f>
        <v>28903.600000000002</v>
      </c>
      <c r="K70">
        <f>(VLOOKUP($A70,L!$H:$O,8,0)+VLOOKUP($B70,'R'!$F:$M,8,0))*VLOOKUP(K$1,Q!$E:$H,4,0)+VLOOKUP(K$1,Q!$E:$J,6,0)</f>
        <v>31080.800000000003</v>
      </c>
      <c r="L70">
        <f>(VLOOKUP($A70,L!$H:$O,8,0)+VLOOKUP($B70,'R'!$F:$M,8,0))*VLOOKUP(L$1,Q!$E:$H,4,0)+VLOOKUP(L$1,Q!$E:$J,6,0)</f>
        <v>35752.800000000003</v>
      </c>
      <c r="M70">
        <f>(VLOOKUP($A70,L!$H:$O,8,0)+VLOOKUP($B70,'R'!$F:$M,8,0))*VLOOKUP(M$1,Q!$E:$H,4,0)+VLOOKUP(M$1,Q!$E:$J,6,0)</f>
        <v>40075.599999999999</v>
      </c>
      <c r="N70">
        <f>(VLOOKUP($A70,L!$H:$O,8,0)+VLOOKUP($B70,'R'!$F:$M,8,0))*VLOOKUP(N$1,Q!$E:$H,4,0)+VLOOKUP(N$1,Q!$E:$J,6,0)</f>
        <v>41166</v>
      </c>
      <c r="O70">
        <f>(VLOOKUP($A70,L!$H:$O,8,0)+VLOOKUP($B70,'R'!$F:$M,8,0))*VLOOKUP(O$1,Q!$E:$H,4,0)+VLOOKUP(O$1,Q!$E:$J,6,0)</f>
        <v>42415.199999999997</v>
      </c>
      <c r="P70">
        <f>(VLOOKUP($A70,L!$H:$O,8,0)+VLOOKUP($B70,'R'!$F:$M,8,0))*VLOOKUP(P$1,Q!$E:$H,4,0)+VLOOKUP(P$1,Q!$E:$J,6,0)</f>
        <v>43724.4</v>
      </c>
      <c r="Q70">
        <f>(VLOOKUP($A70,L!$H:$O,8,0)+VLOOKUP($B70,'R'!$F:$M,8,0))*VLOOKUP(Q$1,Q!$E:$H,4,0)+VLOOKUP(Q$1,Q!$E:$J,6,0)</f>
        <v>44973.599999999999</v>
      </c>
      <c r="R70">
        <f>(VLOOKUP($A70,L!$H:$O,8,0)+VLOOKUP($B70,'R'!$F:$M,8,0))*VLOOKUP(R$1,Q!$E:$H,4,0)+VLOOKUP(R$1,Q!$E:$J,6,0)</f>
        <v>46222.8</v>
      </c>
      <c r="S70">
        <f>(VLOOKUP($A70,L!$H:$O,8,0)+VLOOKUP($B70,'R'!$F:$M,8,0))*VLOOKUP(S$1,Q!$E:$H,4,0)+VLOOKUP(S$1,Q!$E:$J,6,0)</f>
        <v>47630.8</v>
      </c>
      <c r="T70">
        <f>(VLOOKUP($A70,L!$H:$O,8,0)+VLOOKUP($B70,'R'!$F:$M,8,0))*VLOOKUP(T$1,Q!$E:$H,4,0)+VLOOKUP(T$1,Q!$E:$J,6,0)</f>
        <v>49098.799999999996</v>
      </c>
      <c r="U70">
        <f>(VLOOKUP($A70,L!$H:$O,8,0)+VLOOKUP($B70,'R'!$F:$M,8,0))*VLOOKUP(U$1,Q!$E:$H,4,0)+VLOOKUP(U$1,Q!$E:$J,6,0)</f>
        <v>50506.8</v>
      </c>
      <c r="V70">
        <f>(VLOOKUP($A70,L!$H:$O,8,0)+VLOOKUP($B70,'R'!$F:$M,8,0))*VLOOKUP(V$1,Q!$E:$H,4,0)+VLOOKUP(V$1,Q!$E:$J,6,0)</f>
        <v>51914.8</v>
      </c>
      <c r="W70">
        <f>(VLOOKUP($A70,L!$H:$O,8,0)+VLOOKUP($B70,'R'!$F:$M,8,0))*VLOOKUP(W$1,Q!$E:$H,4,0)+VLOOKUP(W$1,Q!$E:$J,6,0)</f>
        <v>53481.600000000006</v>
      </c>
      <c r="BD70">
        <v>2725</v>
      </c>
      <c r="BE70">
        <v>250</v>
      </c>
      <c r="BF70">
        <f t="shared" si="2"/>
        <v>59.166666666666664</v>
      </c>
      <c r="BG70">
        <f t="shared" si="25"/>
        <v>0.54198473282442738</v>
      </c>
      <c r="BH70">
        <f t="shared" si="26"/>
        <v>5949.5833333333321</v>
      </c>
    </row>
    <row r="71" spans="1:60" x14ac:dyDescent="0.2">
      <c r="A71">
        <v>69</v>
      </c>
      <c r="B71">
        <f t="shared" si="27"/>
        <v>5</v>
      </c>
      <c r="C71">
        <f>(VLOOKUP($A71,L!$H:$O,8,0)+VLOOKUP($B71,'R'!$F:$M,8,0))*VLOOKUP(C$1,Q!$E:$H,4,0)+VLOOKUP(C$1,Q!$E:$J,6,0)</f>
        <v>10040</v>
      </c>
      <c r="D71">
        <f>(VLOOKUP($A71,L!$H:$O,8,0)+VLOOKUP($B71,'R'!$F:$M,8,0))*VLOOKUP(D$1,Q!$E:$H,4,0)+VLOOKUP(D$1,Q!$E:$J,6,0)</f>
        <v>11546</v>
      </c>
      <c r="E71">
        <f>(VLOOKUP($A71,L!$H:$O,8,0)+VLOOKUP($B71,'R'!$F:$M,8,0))*VLOOKUP(E$1,Q!$E:$H,4,0)+VLOOKUP(E$1,Q!$E:$J,6,0)</f>
        <v>13852.800000000001</v>
      </c>
      <c r="F71">
        <f>(VLOOKUP($A71,L!$H:$O,8,0)+VLOOKUP($B71,'R'!$F:$M,8,0))*VLOOKUP(F$1,Q!$E:$H,4,0)+VLOOKUP(F$1,Q!$E:$J,6,0)</f>
        <v>16640.8</v>
      </c>
      <c r="G71">
        <f>(VLOOKUP($A71,L!$H:$O,8,0)+VLOOKUP($B71,'R'!$F:$M,8,0))*VLOOKUP(G$1,Q!$E:$H,4,0)+VLOOKUP(G$1,Q!$E:$J,6,0)</f>
        <v>20210</v>
      </c>
      <c r="H71">
        <f>(VLOOKUP($A71,L!$H:$O,8,0)+VLOOKUP($B71,'R'!$F:$M,8,0))*VLOOKUP(H$1,Q!$E:$H,4,0)+VLOOKUP(H$1,Q!$E:$J,6,0)</f>
        <v>23840.399999999998</v>
      </c>
      <c r="I71">
        <f>(VLOOKUP($A71,L!$H:$O,8,0)+VLOOKUP($B71,'R'!$F:$M,8,0))*VLOOKUP(I$1,Q!$E:$H,4,0)+VLOOKUP(I$1,Q!$E:$J,6,0)</f>
        <v>27392.400000000001</v>
      </c>
      <c r="J71">
        <f>(VLOOKUP($A71,L!$H:$O,8,0)+VLOOKUP($B71,'R'!$F:$M,8,0))*VLOOKUP(J$1,Q!$E:$H,4,0)+VLOOKUP(J$1,Q!$E:$J,6,0)</f>
        <v>29298.800000000003</v>
      </c>
      <c r="K71">
        <f>(VLOOKUP($A71,L!$H:$O,8,0)+VLOOKUP($B71,'R'!$F:$M,8,0))*VLOOKUP(K$1,Q!$E:$H,4,0)+VLOOKUP(K$1,Q!$E:$J,6,0)</f>
        <v>31506.400000000001</v>
      </c>
      <c r="L71">
        <f>(VLOOKUP($A71,L!$H:$O,8,0)+VLOOKUP($B71,'R'!$F:$M,8,0))*VLOOKUP(L$1,Q!$E:$H,4,0)+VLOOKUP(L$1,Q!$E:$J,6,0)</f>
        <v>36242.400000000001</v>
      </c>
      <c r="M71">
        <f>(VLOOKUP($A71,L!$H:$O,8,0)+VLOOKUP($B71,'R'!$F:$M,8,0))*VLOOKUP(M$1,Q!$E:$H,4,0)+VLOOKUP(M$1,Q!$E:$J,6,0)</f>
        <v>40614.800000000003</v>
      </c>
      <c r="N71">
        <f>(VLOOKUP($A71,L!$H:$O,8,0)+VLOOKUP($B71,'R'!$F:$M,8,0))*VLOOKUP(N$1,Q!$E:$H,4,0)+VLOOKUP(N$1,Q!$E:$J,6,0)</f>
        <v>41718</v>
      </c>
      <c r="O71">
        <f>(VLOOKUP($A71,L!$H:$O,8,0)+VLOOKUP($B71,'R'!$F:$M,8,0))*VLOOKUP(O$1,Q!$E:$H,4,0)+VLOOKUP(O$1,Q!$E:$J,6,0)</f>
        <v>42981.599999999999</v>
      </c>
      <c r="P71">
        <f>(VLOOKUP($A71,L!$H:$O,8,0)+VLOOKUP($B71,'R'!$F:$M,8,0))*VLOOKUP(P$1,Q!$E:$H,4,0)+VLOOKUP(P$1,Q!$E:$J,6,0)</f>
        <v>44305.2</v>
      </c>
      <c r="Q71">
        <f>(VLOOKUP($A71,L!$H:$O,8,0)+VLOOKUP($B71,'R'!$F:$M,8,0))*VLOOKUP(Q$1,Q!$E:$H,4,0)+VLOOKUP(Q$1,Q!$E:$J,6,0)</f>
        <v>45568.800000000003</v>
      </c>
      <c r="R71">
        <f>(VLOOKUP($A71,L!$H:$O,8,0)+VLOOKUP($B71,'R'!$F:$M,8,0))*VLOOKUP(R$1,Q!$E:$H,4,0)+VLOOKUP(R$1,Q!$E:$J,6,0)</f>
        <v>46832.4</v>
      </c>
      <c r="S71">
        <f>(VLOOKUP($A71,L!$H:$O,8,0)+VLOOKUP($B71,'R'!$F:$M,8,0))*VLOOKUP(S$1,Q!$E:$H,4,0)+VLOOKUP(S$1,Q!$E:$J,6,0)</f>
        <v>48256.4</v>
      </c>
      <c r="T71">
        <f>(VLOOKUP($A71,L!$H:$O,8,0)+VLOOKUP($B71,'R'!$F:$M,8,0))*VLOOKUP(T$1,Q!$E:$H,4,0)+VLOOKUP(T$1,Q!$E:$J,6,0)</f>
        <v>49740.4</v>
      </c>
      <c r="U71">
        <f>(VLOOKUP($A71,L!$H:$O,8,0)+VLOOKUP($B71,'R'!$F:$M,8,0))*VLOOKUP(U$1,Q!$E:$H,4,0)+VLOOKUP(U$1,Q!$E:$J,6,0)</f>
        <v>51164.4</v>
      </c>
      <c r="V71">
        <f>(VLOOKUP($A71,L!$H:$O,8,0)+VLOOKUP($B71,'R'!$F:$M,8,0))*VLOOKUP(V$1,Q!$E:$H,4,0)+VLOOKUP(V$1,Q!$E:$J,6,0)</f>
        <v>52588.4</v>
      </c>
      <c r="W71">
        <f>(VLOOKUP($A71,L!$H:$O,8,0)+VLOOKUP($B71,'R'!$F:$M,8,0))*VLOOKUP(W$1,Q!$E:$H,4,0)+VLOOKUP(W$1,Q!$E:$J,6,0)</f>
        <v>54172.800000000003</v>
      </c>
      <c r="BD71">
        <v>2750</v>
      </c>
      <c r="BE71">
        <v>250</v>
      </c>
      <c r="BF71">
        <f t="shared" ref="BF71:BF134" si="28">(1800-BE71*$BE$4-BD71*$BD$4)/$BF$4</f>
        <v>58.333333333333336</v>
      </c>
      <c r="BG71">
        <f t="shared" si="25"/>
        <v>0.53846153846153855</v>
      </c>
      <c r="BH71">
        <f t="shared" si="26"/>
        <v>5958.3333333333348</v>
      </c>
    </row>
    <row r="72" spans="1:60" x14ac:dyDescent="0.2">
      <c r="A72">
        <v>70</v>
      </c>
      <c r="B72">
        <f t="shared" si="27"/>
        <v>5</v>
      </c>
      <c r="C72">
        <f>(VLOOKUP($A72,L!$H:$O,8,0)+VLOOKUP($B72,'R'!$F:$M,8,0))*VLOOKUP(C$1,Q!$E:$H,4,0)+VLOOKUP(C$1,Q!$E:$J,6,0)</f>
        <v>10200</v>
      </c>
      <c r="D72">
        <f>(VLOOKUP($A72,L!$H:$O,8,0)+VLOOKUP($B72,'R'!$F:$M,8,0))*VLOOKUP(D$1,Q!$E:$H,4,0)+VLOOKUP(D$1,Q!$E:$J,6,0)</f>
        <v>11730</v>
      </c>
      <c r="E72">
        <f>(VLOOKUP($A72,L!$H:$O,8,0)+VLOOKUP($B72,'R'!$F:$M,8,0))*VLOOKUP(E$1,Q!$E:$H,4,0)+VLOOKUP(E$1,Q!$E:$J,6,0)</f>
        <v>14064</v>
      </c>
      <c r="F72">
        <f>(VLOOKUP($A72,L!$H:$O,8,0)+VLOOKUP($B72,'R'!$F:$M,8,0))*VLOOKUP(F$1,Q!$E:$H,4,0)+VLOOKUP(F$1,Q!$E:$J,6,0)</f>
        <v>16884</v>
      </c>
      <c r="G72">
        <f>(VLOOKUP($A72,L!$H:$O,8,0)+VLOOKUP($B72,'R'!$F:$M,8,0))*VLOOKUP(G$1,Q!$E:$H,4,0)+VLOOKUP(G$1,Q!$E:$J,6,0)</f>
        <v>20490</v>
      </c>
      <c r="H72">
        <f>(VLOOKUP($A72,L!$H:$O,8,0)+VLOOKUP($B72,'R'!$F:$M,8,0))*VLOOKUP(H$1,Q!$E:$H,4,0)+VLOOKUP(H$1,Q!$E:$J,6,0)</f>
        <v>24161.999999999996</v>
      </c>
      <c r="I72">
        <f>(VLOOKUP($A72,L!$H:$O,8,0)+VLOOKUP($B72,'R'!$F:$M,8,0))*VLOOKUP(I$1,Q!$E:$H,4,0)+VLOOKUP(I$1,Q!$E:$J,6,0)</f>
        <v>27762</v>
      </c>
      <c r="J72">
        <f>(VLOOKUP($A72,L!$H:$O,8,0)+VLOOKUP($B72,'R'!$F:$M,8,0))*VLOOKUP(J$1,Q!$E:$H,4,0)+VLOOKUP(J$1,Q!$E:$J,6,0)</f>
        <v>29694.000000000004</v>
      </c>
      <c r="K72">
        <f>(VLOOKUP($A72,L!$H:$O,8,0)+VLOOKUP($B72,'R'!$F:$M,8,0))*VLOOKUP(K$1,Q!$E:$H,4,0)+VLOOKUP(K$1,Q!$E:$J,6,0)</f>
        <v>31932</v>
      </c>
      <c r="L72">
        <f>(VLOOKUP($A72,L!$H:$O,8,0)+VLOOKUP($B72,'R'!$F:$M,8,0))*VLOOKUP(L$1,Q!$E:$H,4,0)+VLOOKUP(L$1,Q!$E:$J,6,0)</f>
        <v>36732</v>
      </c>
      <c r="M72">
        <f>(VLOOKUP($A72,L!$H:$O,8,0)+VLOOKUP($B72,'R'!$F:$M,8,0))*VLOOKUP(M$1,Q!$E:$H,4,0)+VLOOKUP(M$1,Q!$E:$J,6,0)</f>
        <v>41154</v>
      </c>
      <c r="N72">
        <f>(VLOOKUP($A72,L!$H:$O,8,0)+VLOOKUP($B72,'R'!$F:$M,8,0))*VLOOKUP(N$1,Q!$E:$H,4,0)+VLOOKUP(N$1,Q!$E:$J,6,0)</f>
        <v>42270</v>
      </c>
      <c r="O72">
        <f>(VLOOKUP($A72,L!$H:$O,8,0)+VLOOKUP($B72,'R'!$F:$M,8,0))*VLOOKUP(O$1,Q!$E:$H,4,0)+VLOOKUP(O$1,Q!$E:$J,6,0)</f>
        <v>43548</v>
      </c>
      <c r="P72">
        <f>(VLOOKUP($A72,L!$H:$O,8,0)+VLOOKUP($B72,'R'!$F:$M,8,0))*VLOOKUP(P$1,Q!$E:$H,4,0)+VLOOKUP(P$1,Q!$E:$J,6,0)</f>
        <v>44886</v>
      </c>
      <c r="Q72">
        <f>(VLOOKUP($A72,L!$H:$O,8,0)+VLOOKUP($B72,'R'!$F:$M,8,0))*VLOOKUP(Q$1,Q!$E:$H,4,0)+VLOOKUP(Q$1,Q!$E:$J,6,0)</f>
        <v>46164</v>
      </c>
      <c r="R72">
        <f>(VLOOKUP($A72,L!$H:$O,8,0)+VLOOKUP($B72,'R'!$F:$M,8,0))*VLOOKUP(R$1,Q!$E:$H,4,0)+VLOOKUP(R$1,Q!$E:$J,6,0)</f>
        <v>47442</v>
      </c>
      <c r="S72">
        <f>(VLOOKUP($A72,L!$H:$O,8,0)+VLOOKUP($B72,'R'!$F:$M,8,0))*VLOOKUP(S$1,Q!$E:$H,4,0)+VLOOKUP(S$1,Q!$E:$J,6,0)</f>
        <v>48882</v>
      </c>
      <c r="T72">
        <f>(VLOOKUP($A72,L!$H:$O,8,0)+VLOOKUP($B72,'R'!$F:$M,8,0))*VLOOKUP(T$1,Q!$E:$H,4,0)+VLOOKUP(T$1,Q!$E:$J,6,0)</f>
        <v>50382</v>
      </c>
      <c r="U72">
        <f>(VLOOKUP($A72,L!$H:$O,8,0)+VLOOKUP($B72,'R'!$F:$M,8,0))*VLOOKUP(U$1,Q!$E:$H,4,0)+VLOOKUP(U$1,Q!$E:$J,6,0)</f>
        <v>51822</v>
      </c>
      <c r="V72">
        <f>(VLOOKUP($A72,L!$H:$O,8,0)+VLOOKUP($B72,'R'!$F:$M,8,0))*VLOOKUP(V$1,Q!$E:$H,4,0)+VLOOKUP(V$1,Q!$E:$J,6,0)</f>
        <v>53262</v>
      </c>
      <c r="W72">
        <f>(VLOOKUP($A72,L!$H:$O,8,0)+VLOOKUP($B72,'R'!$F:$M,8,0))*VLOOKUP(W$1,Q!$E:$H,4,0)+VLOOKUP(W$1,Q!$E:$J,6,0)</f>
        <v>54864</v>
      </c>
      <c r="BD72">
        <v>2775</v>
      </c>
      <c r="BE72">
        <v>250</v>
      </c>
      <c r="BF72">
        <f t="shared" si="28"/>
        <v>57.5</v>
      </c>
      <c r="BG72">
        <f t="shared" si="25"/>
        <v>0.53488372093023262</v>
      </c>
      <c r="BH72">
        <f t="shared" si="26"/>
        <v>5966.2500000000009</v>
      </c>
    </row>
    <row r="73" spans="1:60" x14ac:dyDescent="0.2">
      <c r="A73">
        <v>71</v>
      </c>
      <c r="B73">
        <f t="shared" si="27"/>
        <v>5</v>
      </c>
      <c r="C73">
        <f>(VLOOKUP($A73,L!$H:$O,8,0)+VLOOKUP($B73,'R'!$F:$M,8,0))*VLOOKUP(C$1,Q!$E:$H,4,0)+VLOOKUP(C$1,Q!$E:$J,6,0)</f>
        <v>10370</v>
      </c>
      <c r="D73">
        <f>(VLOOKUP($A73,L!$H:$O,8,0)+VLOOKUP($B73,'R'!$F:$M,8,0))*VLOOKUP(D$1,Q!$E:$H,4,0)+VLOOKUP(D$1,Q!$E:$J,6,0)</f>
        <v>11925.499999999998</v>
      </c>
      <c r="E73">
        <f>(VLOOKUP($A73,L!$H:$O,8,0)+VLOOKUP($B73,'R'!$F:$M,8,0))*VLOOKUP(E$1,Q!$E:$H,4,0)+VLOOKUP(E$1,Q!$E:$J,6,0)</f>
        <v>14288.400000000001</v>
      </c>
      <c r="F73">
        <f>(VLOOKUP($A73,L!$H:$O,8,0)+VLOOKUP($B73,'R'!$F:$M,8,0))*VLOOKUP(F$1,Q!$E:$H,4,0)+VLOOKUP(F$1,Q!$E:$J,6,0)</f>
        <v>17142.400000000001</v>
      </c>
      <c r="G73">
        <f>(VLOOKUP($A73,L!$H:$O,8,0)+VLOOKUP($B73,'R'!$F:$M,8,0))*VLOOKUP(G$1,Q!$E:$H,4,0)+VLOOKUP(G$1,Q!$E:$J,6,0)</f>
        <v>20787.5</v>
      </c>
      <c r="H73">
        <f>(VLOOKUP($A73,L!$H:$O,8,0)+VLOOKUP($B73,'R'!$F:$M,8,0))*VLOOKUP(H$1,Q!$E:$H,4,0)+VLOOKUP(H$1,Q!$E:$J,6,0)</f>
        <v>24503.699999999997</v>
      </c>
      <c r="I73">
        <f>(VLOOKUP($A73,L!$H:$O,8,0)+VLOOKUP($B73,'R'!$F:$M,8,0))*VLOOKUP(I$1,Q!$E:$H,4,0)+VLOOKUP(I$1,Q!$E:$J,6,0)</f>
        <v>28154.7</v>
      </c>
      <c r="J73">
        <f>(VLOOKUP($A73,L!$H:$O,8,0)+VLOOKUP($B73,'R'!$F:$M,8,0))*VLOOKUP(J$1,Q!$E:$H,4,0)+VLOOKUP(J$1,Q!$E:$J,6,0)</f>
        <v>30113.9</v>
      </c>
      <c r="K73">
        <f>(VLOOKUP($A73,L!$H:$O,8,0)+VLOOKUP($B73,'R'!$F:$M,8,0))*VLOOKUP(K$1,Q!$E:$H,4,0)+VLOOKUP(K$1,Q!$E:$J,6,0)</f>
        <v>32384.2</v>
      </c>
      <c r="L73">
        <f>(VLOOKUP($A73,L!$H:$O,8,0)+VLOOKUP($B73,'R'!$F:$M,8,0))*VLOOKUP(L$1,Q!$E:$H,4,0)+VLOOKUP(L$1,Q!$E:$J,6,0)</f>
        <v>37252.199999999997</v>
      </c>
      <c r="M73">
        <f>(VLOOKUP($A73,L!$H:$O,8,0)+VLOOKUP($B73,'R'!$F:$M,8,0))*VLOOKUP(M$1,Q!$E:$H,4,0)+VLOOKUP(M$1,Q!$E:$J,6,0)</f>
        <v>41726.9</v>
      </c>
      <c r="N73">
        <f>(VLOOKUP($A73,L!$H:$O,8,0)+VLOOKUP($B73,'R'!$F:$M,8,0))*VLOOKUP(N$1,Q!$E:$H,4,0)+VLOOKUP(N$1,Q!$E:$J,6,0)</f>
        <v>42856.5</v>
      </c>
      <c r="O73">
        <f>(VLOOKUP($A73,L!$H:$O,8,0)+VLOOKUP($B73,'R'!$F:$M,8,0))*VLOOKUP(O$1,Q!$E:$H,4,0)+VLOOKUP(O$1,Q!$E:$J,6,0)</f>
        <v>44149.8</v>
      </c>
      <c r="P73">
        <f>(VLOOKUP($A73,L!$H:$O,8,0)+VLOOKUP($B73,'R'!$F:$M,8,0))*VLOOKUP(P$1,Q!$E:$H,4,0)+VLOOKUP(P$1,Q!$E:$J,6,0)</f>
        <v>45503.1</v>
      </c>
      <c r="Q73">
        <f>(VLOOKUP($A73,L!$H:$O,8,0)+VLOOKUP($B73,'R'!$F:$M,8,0))*VLOOKUP(Q$1,Q!$E:$H,4,0)+VLOOKUP(Q$1,Q!$E:$J,6,0)</f>
        <v>46796.4</v>
      </c>
      <c r="R73">
        <f>(VLOOKUP($A73,L!$H:$O,8,0)+VLOOKUP($B73,'R'!$F:$M,8,0))*VLOOKUP(R$1,Q!$E:$H,4,0)+VLOOKUP(R$1,Q!$E:$J,6,0)</f>
        <v>48089.7</v>
      </c>
      <c r="S73">
        <f>(VLOOKUP($A73,L!$H:$O,8,0)+VLOOKUP($B73,'R'!$F:$M,8,0))*VLOOKUP(S$1,Q!$E:$H,4,0)+VLOOKUP(S$1,Q!$E:$J,6,0)</f>
        <v>49546.700000000004</v>
      </c>
      <c r="T73">
        <f>(VLOOKUP($A73,L!$H:$O,8,0)+VLOOKUP($B73,'R'!$F:$M,8,0))*VLOOKUP(T$1,Q!$E:$H,4,0)+VLOOKUP(T$1,Q!$E:$J,6,0)</f>
        <v>51063.7</v>
      </c>
      <c r="U73">
        <f>(VLOOKUP($A73,L!$H:$O,8,0)+VLOOKUP($B73,'R'!$F:$M,8,0))*VLOOKUP(U$1,Q!$E:$H,4,0)+VLOOKUP(U$1,Q!$E:$J,6,0)</f>
        <v>52520.700000000004</v>
      </c>
      <c r="V73">
        <f>(VLOOKUP($A73,L!$H:$O,8,0)+VLOOKUP($B73,'R'!$F:$M,8,0))*VLOOKUP(V$1,Q!$E:$H,4,0)+VLOOKUP(V$1,Q!$E:$J,6,0)</f>
        <v>53977.7</v>
      </c>
      <c r="W73">
        <f>(VLOOKUP($A73,L!$H:$O,8,0)+VLOOKUP($B73,'R'!$F:$M,8,0))*VLOOKUP(W$1,Q!$E:$H,4,0)+VLOOKUP(W$1,Q!$E:$J,6,0)</f>
        <v>55598.400000000001</v>
      </c>
      <c r="BD73">
        <v>2800</v>
      </c>
      <c r="BE73">
        <v>250</v>
      </c>
      <c r="BF73">
        <f t="shared" si="28"/>
        <v>56.666666666666664</v>
      </c>
      <c r="BG73">
        <f t="shared" si="25"/>
        <v>0.53125</v>
      </c>
      <c r="BH73">
        <f t="shared" si="26"/>
        <v>5973.333333333333</v>
      </c>
    </row>
    <row r="74" spans="1:60" x14ac:dyDescent="0.2">
      <c r="A74">
        <v>72</v>
      </c>
      <c r="B74">
        <f t="shared" si="27"/>
        <v>5</v>
      </c>
      <c r="C74">
        <f>(VLOOKUP($A74,L!$H:$O,8,0)+VLOOKUP($B74,'R'!$F:$M,8,0))*VLOOKUP(C$1,Q!$E:$H,4,0)+VLOOKUP(C$1,Q!$E:$J,6,0)</f>
        <v>10530</v>
      </c>
      <c r="D74">
        <f>(VLOOKUP($A74,L!$H:$O,8,0)+VLOOKUP($B74,'R'!$F:$M,8,0))*VLOOKUP(D$1,Q!$E:$H,4,0)+VLOOKUP(D$1,Q!$E:$J,6,0)</f>
        <v>12109.499999999998</v>
      </c>
      <c r="E74">
        <f>(VLOOKUP($A74,L!$H:$O,8,0)+VLOOKUP($B74,'R'!$F:$M,8,0))*VLOOKUP(E$1,Q!$E:$H,4,0)+VLOOKUP(E$1,Q!$E:$J,6,0)</f>
        <v>14499.6</v>
      </c>
      <c r="F74">
        <f>(VLOOKUP($A74,L!$H:$O,8,0)+VLOOKUP($B74,'R'!$F:$M,8,0))*VLOOKUP(F$1,Q!$E:$H,4,0)+VLOOKUP(F$1,Q!$E:$J,6,0)</f>
        <v>17385.599999999999</v>
      </c>
      <c r="G74">
        <f>(VLOOKUP($A74,L!$H:$O,8,0)+VLOOKUP($B74,'R'!$F:$M,8,0))*VLOOKUP(G$1,Q!$E:$H,4,0)+VLOOKUP(G$1,Q!$E:$J,6,0)</f>
        <v>21067.5</v>
      </c>
      <c r="H74">
        <f>(VLOOKUP($A74,L!$H:$O,8,0)+VLOOKUP($B74,'R'!$F:$M,8,0))*VLOOKUP(H$1,Q!$E:$H,4,0)+VLOOKUP(H$1,Q!$E:$J,6,0)</f>
        <v>24825.3</v>
      </c>
      <c r="I74">
        <f>(VLOOKUP($A74,L!$H:$O,8,0)+VLOOKUP($B74,'R'!$F:$M,8,0))*VLOOKUP(I$1,Q!$E:$H,4,0)+VLOOKUP(I$1,Q!$E:$J,6,0)</f>
        <v>28524.3</v>
      </c>
      <c r="J74">
        <f>(VLOOKUP($A74,L!$H:$O,8,0)+VLOOKUP($B74,'R'!$F:$M,8,0))*VLOOKUP(J$1,Q!$E:$H,4,0)+VLOOKUP(J$1,Q!$E:$J,6,0)</f>
        <v>30509.100000000002</v>
      </c>
      <c r="K74">
        <f>(VLOOKUP($A74,L!$H:$O,8,0)+VLOOKUP($B74,'R'!$F:$M,8,0))*VLOOKUP(K$1,Q!$E:$H,4,0)+VLOOKUP(K$1,Q!$E:$J,6,0)</f>
        <v>32809.800000000003</v>
      </c>
      <c r="L74">
        <f>(VLOOKUP($A74,L!$H:$O,8,0)+VLOOKUP($B74,'R'!$F:$M,8,0))*VLOOKUP(L$1,Q!$E:$H,4,0)+VLOOKUP(L$1,Q!$E:$J,6,0)</f>
        <v>37741.800000000003</v>
      </c>
      <c r="M74">
        <f>(VLOOKUP($A74,L!$H:$O,8,0)+VLOOKUP($B74,'R'!$F:$M,8,0))*VLOOKUP(M$1,Q!$E:$H,4,0)+VLOOKUP(M$1,Q!$E:$J,6,0)</f>
        <v>42266.1</v>
      </c>
      <c r="N74">
        <f>(VLOOKUP($A74,L!$H:$O,8,0)+VLOOKUP($B74,'R'!$F:$M,8,0))*VLOOKUP(N$1,Q!$E:$H,4,0)+VLOOKUP(N$1,Q!$E:$J,6,0)</f>
        <v>43408.5</v>
      </c>
      <c r="O74">
        <f>(VLOOKUP($A74,L!$H:$O,8,0)+VLOOKUP($B74,'R'!$F:$M,8,0))*VLOOKUP(O$1,Q!$E:$H,4,0)+VLOOKUP(O$1,Q!$E:$J,6,0)</f>
        <v>44716.2</v>
      </c>
      <c r="P74">
        <f>(VLOOKUP($A74,L!$H:$O,8,0)+VLOOKUP($B74,'R'!$F:$M,8,0))*VLOOKUP(P$1,Q!$E:$H,4,0)+VLOOKUP(P$1,Q!$E:$J,6,0)</f>
        <v>46083.9</v>
      </c>
      <c r="Q74">
        <f>(VLOOKUP($A74,L!$H:$O,8,0)+VLOOKUP($B74,'R'!$F:$M,8,0))*VLOOKUP(Q$1,Q!$E:$H,4,0)+VLOOKUP(Q$1,Q!$E:$J,6,0)</f>
        <v>47391.6</v>
      </c>
      <c r="R74">
        <f>(VLOOKUP($A74,L!$H:$O,8,0)+VLOOKUP($B74,'R'!$F:$M,8,0))*VLOOKUP(R$1,Q!$E:$H,4,0)+VLOOKUP(R$1,Q!$E:$J,6,0)</f>
        <v>48699.3</v>
      </c>
      <c r="S74">
        <f>(VLOOKUP($A74,L!$H:$O,8,0)+VLOOKUP($B74,'R'!$F:$M,8,0))*VLOOKUP(S$1,Q!$E:$H,4,0)+VLOOKUP(S$1,Q!$E:$J,6,0)</f>
        <v>50172.3</v>
      </c>
      <c r="T74">
        <f>(VLOOKUP($A74,L!$H:$O,8,0)+VLOOKUP($B74,'R'!$F:$M,8,0))*VLOOKUP(T$1,Q!$E:$H,4,0)+VLOOKUP(T$1,Q!$E:$J,6,0)</f>
        <v>51705.299999999996</v>
      </c>
      <c r="U74">
        <f>(VLOOKUP($A74,L!$H:$O,8,0)+VLOOKUP($B74,'R'!$F:$M,8,0))*VLOOKUP(U$1,Q!$E:$H,4,0)+VLOOKUP(U$1,Q!$E:$J,6,0)</f>
        <v>53178.3</v>
      </c>
      <c r="V74">
        <f>(VLOOKUP($A74,L!$H:$O,8,0)+VLOOKUP($B74,'R'!$F:$M,8,0))*VLOOKUP(V$1,Q!$E:$H,4,0)+VLOOKUP(V$1,Q!$E:$J,6,0)</f>
        <v>54651.3</v>
      </c>
      <c r="W74">
        <f>(VLOOKUP($A74,L!$H:$O,8,0)+VLOOKUP($B74,'R'!$F:$M,8,0))*VLOOKUP(W$1,Q!$E:$H,4,0)+VLOOKUP(W$1,Q!$E:$J,6,0)</f>
        <v>56289.600000000006</v>
      </c>
      <c r="BD74">
        <v>2825</v>
      </c>
      <c r="BE74">
        <v>250</v>
      </c>
      <c r="BF74">
        <f t="shared" si="28"/>
        <v>55.833333333333336</v>
      </c>
      <c r="BG74">
        <f t="shared" si="25"/>
        <v>0.5275590551181103</v>
      </c>
      <c r="BH74">
        <f t="shared" si="26"/>
        <v>5979.5833333333339</v>
      </c>
    </row>
    <row r="75" spans="1:60" x14ac:dyDescent="0.2">
      <c r="A75">
        <v>73</v>
      </c>
      <c r="B75">
        <f t="shared" si="27"/>
        <v>5</v>
      </c>
      <c r="C75">
        <f>(VLOOKUP($A75,L!$H:$O,8,0)+VLOOKUP($B75,'R'!$F:$M,8,0))*VLOOKUP(C$1,Q!$E:$H,4,0)+VLOOKUP(C$1,Q!$E:$J,6,0)</f>
        <v>10700</v>
      </c>
      <c r="D75">
        <f>(VLOOKUP($A75,L!$H:$O,8,0)+VLOOKUP($B75,'R'!$F:$M,8,0))*VLOOKUP(D$1,Q!$E:$H,4,0)+VLOOKUP(D$1,Q!$E:$J,6,0)</f>
        <v>12304.999999999998</v>
      </c>
      <c r="E75">
        <f>(VLOOKUP($A75,L!$H:$O,8,0)+VLOOKUP($B75,'R'!$F:$M,8,0))*VLOOKUP(E$1,Q!$E:$H,4,0)+VLOOKUP(E$1,Q!$E:$J,6,0)</f>
        <v>14724</v>
      </c>
      <c r="F75">
        <f>(VLOOKUP($A75,L!$H:$O,8,0)+VLOOKUP($B75,'R'!$F:$M,8,0))*VLOOKUP(F$1,Q!$E:$H,4,0)+VLOOKUP(F$1,Q!$E:$J,6,0)</f>
        <v>17644</v>
      </c>
      <c r="G75">
        <f>(VLOOKUP($A75,L!$H:$O,8,0)+VLOOKUP($B75,'R'!$F:$M,8,0))*VLOOKUP(G$1,Q!$E:$H,4,0)+VLOOKUP(G$1,Q!$E:$J,6,0)</f>
        <v>21365</v>
      </c>
      <c r="H75">
        <f>(VLOOKUP($A75,L!$H:$O,8,0)+VLOOKUP($B75,'R'!$F:$M,8,0))*VLOOKUP(H$1,Q!$E:$H,4,0)+VLOOKUP(H$1,Q!$E:$J,6,0)</f>
        <v>25166.999999999996</v>
      </c>
      <c r="I75">
        <f>(VLOOKUP($A75,L!$H:$O,8,0)+VLOOKUP($B75,'R'!$F:$M,8,0))*VLOOKUP(I$1,Q!$E:$H,4,0)+VLOOKUP(I$1,Q!$E:$J,6,0)</f>
        <v>28917</v>
      </c>
      <c r="J75">
        <f>(VLOOKUP($A75,L!$H:$O,8,0)+VLOOKUP($B75,'R'!$F:$M,8,0))*VLOOKUP(J$1,Q!$E:$H,4,0)+VLOOKUP(J$1,Q!$E:$J,6,0)</f>
        <v>30929.000000000004</v>
      </c>
      <c r="K75">
        <f>(VLOOKUP($A75,L!$H:$O,8,0)+VLOOKUP($B75,'R'!$F:$M,8,0))*VLOOKUP(K$1,Q!$E:$H,4,0)+VLOOKUP(K$1,Q!$E:$J,6,0)</f>
        <v>33262</v>
      </c>
      <c r="L75">
        <f>(VLOOKUP($A75,L!$H:$O,8,0)+VLOOKUP($B75,'R'!$F:$M,8,0))*VLOOKUP(L$1,Q!$E:$H,4,0)+VLOOKUP(L$1,Q!$E:$J,6,0)</f>
        <v>38262</v>
      </c>
      <c r="M75">
        <f>(VLOOKUP($A75,L!$H:$O,8,0)+VLOOKUP($B75,'R'!$F:$M,8,0))*VLOOKUP(M$1,Q!$E:$H,4,0)+VLOOKUP(M$1,Q!$E:$J,6,0)</f>
        <v>42839</v>
      </c>
      <c r="N75">
        <f>(VLOOKUP($A75,L!$H:$O,8,0)+VLOOKUP($B75,'R'!$F:$M,8,0))*VLOOKUP(N$1,Q!$E:$H,4,0)+VLOOKUP(N$1,Q!$E:$J,6,0)</f>
        <v>43995</v>
      </c>
      <c r="O75">
        <f>(VLOOKUP($A75,L!$H:$O,8,0)+VLOOKUP($B75,'R'!$F:$M,8,0))*VLOOKUP(O$1,Q!$E:$H,4,0)+VLOOKUP(O$1,Q!$E:$J,6,0)</f>
        <v>45318</v>
      </c>
      <c r="P75">
        <f>(VLOOKUP($A75,L!$H:$O,8,0)+VLOOKUP($B75,'R'!$F:$M,8,0))*VLOOKUP(P$1,Q!$E:$H,4,0)+VLOOKUP(P$1,Q!$E:$J,6,0)</f>
        <v>46701</v>
      </c>
      <c r="Q75">
        <f>(VLOOKUP($A75,L!$H:$O,8,0)+VLOOKUP($B75,'R'!$F:$M,8,0))*VLOOKUP(Q$1,Q!$E:$H,4,0)+VLOOKUP(Q$1,Q!$E:$J,6,0)</f>
        <v>48024</v>
      </c>
      <c r="R75">
        <f>(VLOOKUP($A75,L!$H:$O,8,0)+VLOOKUP($B75,'R'!$F:$M,8,0))*VLOOKUP(R$1,Q!$E:$H,4,0)+VLOOKUP(R$1,Q!$E:$J,6,0)</f>
        <v>49347</v>
      </c>
      <c r="S75">
        <f>(VLOOKUP($A75,L!$H:$O,8,0)+VLOOKUP($B75,'R'!$F:$M,8,0))*VLOOKUP(S$1,Q!$E:$H,4,0)+VLOOKUP(S$1,Q!$E:$J,6,0)</f>
        <v>50837</v>
      </c>
      <c r="T75">
        <f>(VLOOKUP($A75,L!$H:$O,8,0)+VLOOKUP($B75,'R'!$F:$M,8,0))*VLOOKUP(T$1,Q!$E:$H,4,0)+VLOOKUP(T$1,Q!$E:$J,6,0)</f>
        <v>52387</v>
      </c>
      <c r="U75">
        <f>(VLOOKUP($A75,L!$H:$O,8,0)+VLOOKUP($B75,'R'!$F:$M,8,0))*VLOOKUP(U$1,Q!$E:$H,4,0)+VLOOKUP(U$1,Q!$E:$J,6,0)</f>
        <v>53877</v>
      </c>
      <c r="V75">
        <f>(VLOOKUP($A75,L!$H:$O,8,0)+VLOOKUP($B75,'R'!$F:$M,8,0))*VLOOKUP(V$1,Q!$E:$H,4,0)+VLOOKUP(V$1,Q!$E:$J,6,0)</f>
        <v>55367</v>
      </c>
      <c r="W75">
        <f>(VLOOKUP($A75,L!$H:$O,8,0)+VLOOKUP($B75,'R'!$F:$M,8,0))*VLOOKUP(W$1,Q!$E:$H,4,0)+VLOOKUP(W$1,Q!$E:$J,6,0)</f>
        <v>57024</v>
      </c>
      <c r="BD75">
        <v>2850</v>
      </c>
      <c r="BE75">
        <v>250</v>
      </c>
      <c r="BF75">
        <f t="shared" si="28"/>
        <v>55</v>
      </c>
      <c r="BG75">
        <f t="shared" si="25"/>
        <v>0.52380952380952384</v>
      </c>
      <c r="BH75">
        <f t="shared" si="26"/>
        <v>5985</v>
      </c>
    </row>
    <row r="76" spans="1:60" x14ac:dyDescent="0.2">
      <c r="A76">
        <v>74</v>
      </c>
      <c r="B76">
        <f t="shared" si="27"/>
        <v>5</v>
      </c>
      <c r="C76">
        <f>(VLOOKUP($A76,L!$H:$O,8,0)+VLOOKUP($B76,'R'!$F:$M,8,0))*VLOOKUP(C$1,Q!$E:$H,4,0)+VLOOKUP(C$1,Q!$E:$J,6,0)</f>
        <v>10880</v>
      </c>
      <c r="D76">
        <f>(VLOOKUP($A76,L!$H:$O,8,0)+VLOOKUP($B76,'R'!$F:$M,8,0))*VLOOKUP(D$1,Q!$E:$H,4,0)+VLOOKUP(D$1,Q!$E:$J,6,0)</f>
        <v>12511.999999999998</v>
      </c>
      <c r="E76">
        <f>(VLOOKUP($A76,L!$H:$O,8,0)+VLOOKUP($B76,'R'!$F:$M,8,0))*VLOOKUP(E$1,Q!$E:$H,4,0)+VLOOKUP(E$1,Q!$E:$J,6,0)</f>
        <v>14961.6</v>
      </c>
      <c r="F76">
        <f>(VLOOKUP($A76,L!$H:$O,8,0)+VLOOKUP($B76,'R'!$F:$M,8,0))*VLOOKUP(F$1,Q!$E:$H,4,0)+VLOOKUP(F$1,Q!$E:$J,6,0)</f>
        <v>17917.599999999999</v>
      </c>
      <c r="G76">
        <f>(VLOOKUP($A76,L!$H:$O,8,0)+VLOOKUP($B76,'R'!$F:$M,8,0))*VLOOKUP(G$1,Q!$E:$H,4,0)+VLOOKUP(G$1,Q!$E:$J,6,0)</f>
        <v>21680</v>
      </c>
      <c r="H76">
        <f>(VLOOKUP($A76,L!$H:$O,8,0)+VLOOKUP($B76,'R'!$F:$M,8,0))*VLOOKUP(H$1,Q!$E:$H,4,0)+VLOOKUP(H$1,Q!$E:$J,6,0)</f>
        <v>25528.799999999999</v>
      </c>
      <c r="I76">
        <f>(VLOOKUP($A76,L!$H:$O,8,0)+VLOOKUP($B76,'R'!$F:$M,8,0))*VLOOKUP(I$1,Q!$E:$H,4,0)+VLOOKUP(I$1,Q!$E:$J,6,0)</f>
        <v>29332.799999999999</v>
      </c>
      <c r="J76">
        <f>(VLOOKUP($A76,L!$H:$O,8,0)+VLOOKUP($B76,'R'!$F:$M,8,0))*VLOOKUP(J$1,Q!$E:$H,4,0)+VLOOKUP(J$1,Q!$E:$J,6,0)</f>
        <v>31373.600000000002</v>
      </c>
      <c r="K76">
        <f>(VLOOKUP($A76,L!$H:$O,8,0)+VLOOKUP($B76,'R'!$F:$M,8,0))*VLOOKUP(K$1,Q!$E:$H,4,0)+VLOOKUP(K$1,Q!$E:$J,6,0)</f>
        <v>33740.800000000003</v>
      </c>
      <c r="L76">
        <f>(VLOOKUP($A76,L!$H:$O,8,0)+VLOOKUP($B76,'R'!$F:$M,8,0))*VLOOKUP(L$1,Q!$E:$H,4,0)+VLOOKUP(L$1,Q!$E:$J,6,0)</f>
        <v>38812.800000000003</v>
      </c>
      <c r="M76">
        <f>(VLOOKUP($A76,L!$H:$O,8,0)+VLOOKUP($B76,'R'!$F:$M,8,0))*VLOOKUP(M$1,Q!$E:$H,4,0)+VLOOKUP(M$1,Q!$E:$J,6,0)</f>
        <v>43445.599999999999</v>
      </c>
      <c r="N76">
        <f>(VLOOKUP($A76,L!$H:$O,8,0)+VLOOKUP($B76,'R'!$F:$M,8,0))*VLOOKUP(N$1,Q!$E:$H,4,0)+VLOOKUP(N$1,Q!$E:$J,6,0)</f>
        <v>44616</v>
      </c>
      <c r="O76">
        <f>(VLOOKUP($A76,L!$H:$O,8,0)+VLOOKUP($B76,'R'!$F:$M,8,0))*VLOOKUP(O$1,Q!$E:$H,4,0)+VLOOKUP(O$1,Q!$E:$J,6,0)</f>
        <v>45955.199999999997</v>
      </c>
      <c r="P76">
        <f>(VLOOKUP($A76,L!$H:$O,8,0)+VLOOKUP($B76,'R'!$F:$M,8,0))*VLOOKUP(P$1,Q!$E:$H,4,0)+VLOOKUP(P$1,Q!$E:$J,6,0)</f>
        <v>47354.400000000001</v>
      </c>
      <c r="Q76">
        <f>(VLOOKUP($A76,L!$H:$O,8,0)+VLOOKUP($B76,'R'!$F:$M,8,0))*VLOOKUP(Q$1,Q!$E:$H,4,0)+VLOOKUP(Q$1,Q!$E:$J,6,0)</f>
        <v>48693.599999999999</v>
      </c>
      <c r="R76">
        <f>(VLOOKUP($A76,L!$H:$O,8,0)+VLOOKUP($B76,'R'!$F:$M,8,0))*VLOOKUP(R$1,Q!$E:$H,4,0)+VLOOKUP(R$1,Q!$E:$J,6,0)</f>
        <v>50032.800000000003</v>
      </c>
      <c r="S76">
        <f>(VLOOKUP($A76,L!$H:$O,8,0)+VLOOKUP($B76,'R'!$F:$M,8,0))*VLOOKUP(S$1,Q!$E:$H,4,0)+VLOOKUP(S$1,Q!$E:$J,6,0)</f>
        <v>51540.800000000003</v>
      </c>
      <c r="T76">
        <f>(VLOOKUP($A76,L!$H:$O,8,0)+VLOOKUP($B76,'R'!$F:$M,8,0))*VLOOKUP(T$1,Q!$E:$H,4,0)+VLOOKUP(T$1,Q!$E:$J,6,0)</f>
        <v>53108.799999999996</v>
      </c>
      <c r="U76">
        <f>(VLOOKUP($A76,L!$H:$O,8,0)+VLOOKUP($B76,'R'!$F:$M,8,0))*VLOOKUP(U$1,Q!$E:$H,4,0)+VLOOKUP(U$1,Q!$E:$J,6,0)</f>
        <v>54616.800000000003</v>
      </c>
      <c r="V76">
        <f>(VLOOKUP($A76,L!$H:$O,8,0)+VLOOKUP($B76,'R'!$F:$M,8,0))*VLOOKUP(V$1,Q!$E:$H,4,0)+VLOOKUP(V$1,Q!$E:$J,6,0)</f>
        <v>56124.800000000003</v>
      </c>
      <c r="W76">
        <f>(VLOOKUP($A76,L!$H:$O,8,0)+VLOOKUP($B76,'R'!$F:$M,8,0))*VLOOKUP(W$1,Q!$E:$H,4,0)+VLOOKUP(W$1,Q!$E:$J,6,0)</f>
        <v>57801.600000000006</v>
      </c>
      <c r="BD76">
        <v>2875</v>
      </c>
      <c r="BE76">
        <v>250</v>
      </c>
      <c r="BF76">
        <f t="shared" si="28"/>
        <v>54.166666666666664</v>
      </c>
      <c r="BG76">
        <f t="shared" si="25"/>
        <v>0.51999999999999991</v>
      </c>
      <c r="BH76">
        <f t="shared" si="26"/>
        <v>5989.5833333333321</v>
      </c>
    </row>
    <row r="77" spans="1:60" x14ac:dyDescent="0.2">
      <c r="A77">
        <v>75</v>
      </c>
      <c r="B77">
        <f t="shared" si="27"/>
        <v>5</v>
      </c>
      <c r="C77">
        <f>(VLOOKUP($A77,L!$H:$O,8,0)+VLOOKUP($B77,'R'!$F:$M,8,0))*VLOOKUP(C$1,Q!$E:$H,4,0)+VLOOKUP(C$1,Q!$E:$J,6,0)</f>
        <v>11060</v>
      </c>
      <c r="D77">
        <f>(VLOOKUP($A77,L!$H:$O,8,0)+VLOOKUP($B77,'R'!$F:$M,8,0))*VLOOKUP(D$1,Q!$E:$H,4,0)+VLOOKUP(D$1,Q!$E:$J,6,0)</f>
        <v>12718.999999999998</v>
      </c>
      <c r="E77">
        <f>(VLOOKUP($A77,L!$H:$O,8,0)+VLOOKUP($B77,'R'!$F:$M,8,0))*VLOOKUP(E$1,Q!$E:$H,4,0)+VLOOKUP(E$1,Q!$E:$J,6,0)</f>
        <v>15199.2</v>
      </c>
      <c r="F77">
        <f>(VLOOKUP($A77,L!$H:$O,8,0)+VLOOKUP($B77,'R'!$F:$M,8,0))*VLOOKUP(F$1,Q!$E:$H,4,0)+VLOOKUP(F$1,Q!$E:$J,6,0)</f>
        <v>18191.2</v>
      </c>
      <c r="G77">
        <f>(VLOOKUP($A77,L!$H:$O,8,0)+VLOOKUP($B77,'R'!$F:$M,8,0))*VLOOKUP(G$1,Q!$E:$H,4,0)+VLOOKUP(G$1,Q!$E:$J,6,0)</f>
        <v>21995</v>
      </c>
      <c r="H77">
        <f>(VLOOKUP($A77,L!$H:$O,8,0)+VLOOKUP($B77,'R'!$F:$M,8,0))*VLOOKUP(H$1,Q!$E:$H,4,0)+VLOOKUP(H$1,Q!$E:$J,6,0)</f>
        <v>25890.6</v>
      </c>
      <c r="I77">
        <f>(VLOOKUP($A77,L!$H:$O,8,0)+VLOOKUP($B77,'R'!$F:$M,8,0))*VLOOKUP(I$1,Q!$E:$H,4,0)+VLOOKUP(I$1,Q!$E:$J,6,0)</f>
        <v>29748.600000000002</v>
      </c>
      <c r="J77">
        <f>(VLOOKUP($A77,L!$H:$O,8,0)+VLOOKUP($B77,'R'!$F:$M,8,0))*VLOOKUP(J$1,Q!$E:$H,4,0)+VLOOKUP(J$1,Q!$E:$J,6,0)</f>
        <v>31818.2</v>
      </c>
      <c r="K77">
        <f>(VLOOKUP($A77,L!$H:$O,8,0)+VLOOKUP($B77,'R'!$F:$M,8,0))*VLOOKUP(K$1,Q!$E:$H,4,0)+VLOOKUP(K$1,Q!$E:$J,6,0)</f>
        <v>34219.600000000006</v>
      </c>
      <c r="L77">
        <f>(VLOOKUP($A77,L!$H:$O,8,0)+VLOOKUP($B77,'R'!$F:$M,8,0))*VLOOKUP(L$1,Q!$E:$H,4,0)+VLOOKUP(L$1,Q!$E:$J,6,0)</f>
        <v>39363.599999999999</v>
      </c>
      <c r="M77">
        <f>(VLOOKUP($A77,L!$H:$O,8,0)+VLOOKUP($B77,'R'!$F:$M,8,0))*VLOOKUP(M$1,Q!$E:$H,4,0)+VLOOKUP(M$1,Q!$E:$J,6,0)</f>
        <v>44052.200000000004</v>
      </c>
      <c r="N77">
        <f>(VLOOKUP($A77,L!$H:$O,8,0)+VLOOKUP($B77,'R'!$F:$M,8,0))*VLOOKUP(N$1,Q!$E:$H,4,0)+VLOOKUP(N$1,Q!$E:$J,6,0)</f>
        <v>45237</v>
      </c>
      <c r="O77">
        <f>(VLOOKUP($A77,L!$H:$O,8,0)+VLOOKUP($B77,'R'!$F:$M,8,0))*VLOOKUP(O$1,Q!$E:$H,4,0)+VLOOKUP(O$1,Q!$E:$J,6,0)</f>
        <v>46592.4</v>
      </c>
      <c r="P77">
        <f>(VLOOKUP($A77,L!$H:$O,8,0)+VLOOKUP($B77,'R'!$F:$M,8,0))*VLOOKUP(P$1,Q!$E:$H,4,0)+VLOOKUP(P$1,Q!$E:$J,6,0)</f>
        <v>48007.799999999996</v>
      </c>
      <c r="Q77">
        <f>(VLOOKUP($A77,L!$H:$O,8,0)+VLOOKUP($B77,'R'!$F:$M,8,0))*VLOOKUP(Q$1,Q!$E:$H,4,0)+VLOOKUP(Q$1,Q!$E:$J,6,0)</f>
        <v>49363.200000000004</v>
      </c>
      <c r="R77">
        <f>(VLOOKUP($A77,L!$H:$O,8,0)+VLOOKUP($B77,'R'!$F:$M,8,0))*VLOOKUP(R$1,Q!$E:$H,4,0)+VLOOKUP(R$1,Q!$E:$J,6,0)</f>
        <v>50718.6</v>
      </c>
      <c r="S77">
        <f>(VLOOKUP($A77,L!$H:$O,8,0)+VLOOKUP($B77,'R'!$F:$M,8,0))*VLOOKUP(S$1,Q!$E:$H,4,0)+VLOOKUP(S$1,Q!$E:$J,6,0)</f>
        <v>52244.6</v>
      </c>
      <c r="T77">
        <f>(VLOOKUP($A77,L!$H:$O,8,0)+VLOOKUP($B77,'R'!$F:$M,8,0))*VLOOKUP(T$1,Q!$E:$H,4,0)+VLOOKUP(T$1,Q!$E:$J,6,0)</f>
        <v>53830.6</v>
      </c>
      <c r="U77">
        <f>(VLOOKUP($A77,L!$H:$O,8,0)+VLOOKUP($B77,'R'!$F:$M,8,0))*VLOOKUP(U$1,Q!$E:$H,4,0)+VLOOKUP(U$1,Q!$E:$J,6,0)</f>
        <v>55356.600000000006</v>
      </c>
      <c r="V77">
        <f>(VLOOKUP($A77,L!$H:$O,8,0)+VLOOKUP($B77,'R'!$F:$M,8,0))*VLOOKUP(V$1,Q!$E:$H,4,0)+VLOOKUP(V$1,Q!$E:$J,6,0)</f>
        <v>56882.6</v>
      </c>
      <c r="W77">
        <f>(VLOOKUP($A77,L!$H:$O,8,0)+VLOOKUP($B77,'R'!$F:$M,8,0))*VLOOKUP(W$1,Q!$E:$H,4,0)+VLOOKUP(W$1,Q!$E:$J,6,0)</f>
        <v>58579.200000000004</v>
      </c>
      <c r="BD77">
        <v>2900</v>
      </c>
      <c r="BE77">
        <v>250</v>
      </c>
      <c r="BF77">
        <f t="shared" si="28"/>
        <v>53.333333333333336</v>
      </c>
      <c r="BG77">
        <f t="shared" si="25"/>
        <v>0.51612903225806461</v>
      </c>
      <c r="BH77">
        <f t="shared" si="26"/>
        <v>5993.3333333333348</v>
      </c>
    </row>
    <row r="78" spans="1:60" x14ac:dyDescent="0.2">
      <c r="A78">
        <v>76</v>
      </c>
      <c r="B78">
        <f t="shared" si="27"/>
        <v>5</v>
      </c>
      <c r="C78">
        <f>(VLOOKUP($A78,L!$H:$O,8,0)+VLOOKUP($B78,'R'!$F:$M,8,0))*VLOOKUP(C$1,Q!$E:$H,4,0)+VLOOKUP(C$1,Q!$E:$J,6,0)</f>
        <v>11240</v>
      </c>
      <c r="D78">
        <f>(VLOOKUP($A78,L!$H:$O,8,0)+VLOOKUP($B78,'R'!$F:$M,8,0))*VLOOKUP(D$1,Q!$E:$H,4,0)+VLOOKUP(D$1,Q!$E:$J,6,0)</f>
        <v>12925.999999999998</v>
      </c>
      <c r="E78">
        <f>(VLOOKUP($A78,L!$H:$O,8,0)+VLOOKUP($B78,'R'!$F:$M,8,0))*VLOOKUP(E$1,Q!$E:$H,4,0)+VLOOKUP(E$1,Q!$E:$J,6,0)</f>
        <v>15436.800000000001</v>
      </c>
      <c r="F78">
        <f>(VLOOKUP($A78,L!$H:$O,8,0)+VLOOKUP($B78,'R'!$F:$M,8,0))*VLOOKUP(F$1,Q!$E:$H,4,0)+VLOOKUP(F$1,Q!$E:$J,6,0)</f>
        <v>18464.8</v>
      </c>
      <c r="G78">
        <f>(VLOOKUP($A78,L!$H:$O,8,0)+VLOOKUP($B78,'R'!$F:$M,8,0))*VLOOKUP(G$1,Q!$E:$H,4,0)+VLOOKUP(G$1,Q!$E:$J,6,0)</f>
        <v>22310</v>
      </c>
      <c r="H78">
        <f>(VLOOKUP($A78,L!$H:$O,8,0)+VLOOKUP($B78,'R'!$F:$M,8,0))*VLOOKUP(H$1,Q!$E:$H,4,0)+VLOOKUP(H$1,Q!$E:$J,6,0)</f>
        <v>26252.399999999998</v>
      </c>
      <c r="I78">
        <f>(VLOOKUP($A78,L!$H:$O,8,0)+VLOOKUP($B78,'R'!$F:$M,8,0))*VLOOKUP(I$1,Q!$E:$H,4,0)+VLOOKUP(I$1,Q!$E:$J,6,0)</f>
        <v>30164.400000000001</v>
      </c>
      <c r="J78">
        <f>(VLOOKUP($A78,L!$H:$O,8,0)+VLOOKUP($B78,'R'!$F:$M,8,0))*VLOOKUP(J$1,Q!$E:$H,4,0)+VLOOKUP(J$1,Q!$E:$J,6,0)</f>
        <v>32262.800000000003</v>
      </c>
      <c r="K78">
        <f>(VLOOKUP($A78,L!$H:$O,8,0)+VLOOKUP($B78,'R'!$F:$M,8,0))*VLOOKUP(K$1,Q!$E:$H,4,0)+VLOOKUP(K$1,Q!$E:$J,6,0)</f>
        <v>34698.400000000001</v>
      </c>
      <c r="L78">
        <f>(VLOOKUP($A78,L!$H:$O,8,0)+VLOOKUP($B78,'R'!$F:$M,8,0))*VLOOKUP(L$1,Q!$E:$H,4,0)+VLOOKUP(L$1,Q!$E:$J,6,0)</f>
        <v>39914.400000000001</v>
      </c>
      <c r="M78">
        <f>(VLOOKUP($A78,L!$H:$O,8,0)+VLOOKUP($B78,'R'!$F:$M,8,0))*VLOOKUP(M$1,Q!$E:$H,4,0)+VLOOKUP(M$1,Q!$E:$J,6,0)</f>
        <v>44658.8</v>
      </c>
      <c r="N78">
        <f>(VLOOKUP($A78,L!$H:$O,8,0)+VLOOKUP($B78,'R'!$F:$M,8,0))*VLOOKUP(N$1,Q!$E:$H,4,0)+VLOOKUP(N$1,Q!$E:$J,6,0)</f>
        <v>45858</v>
      </c>
      <c r="O78">
        <f>(VLOOKUP($A78,L!$H:$O,8,0)+VLOOKUP($B78,'R'!$F:$M,8,0))*VLOOKUP(O$1,Q!$E:$H,4,0)+VLOOKUP(O$1,Q!$E:$J,6,0)</f>
        <v>47229.599999999999</v>
      </c>
      <c r="P78">
        <f>(VLOOKUP($A78,L!$H:$O,8,0)+VLOOKUP($B78,'R'!$F:$M,8,0))*VLOOKUP(P$1,Q!$E:$H,4,0)+VLOOKUP(P$1,Q!$E:$J,6,0)</f>
        <v>48661.2</v>
      </c>
      <c r="Q78">
        <f>(VLOOKUP($A78,L!$H:$O,8,0)+VLOOKUP($B78,'R'!$F:$M,8,0))*VLOOKUP(Q$1,Q!$E:$H,4,0)+VLOOKUP(Q$1,Q!$E:$J,6,0)</f>
        <v>50032.800000000003</v>
      </c>
      <c r="R78">
        <f>(VLOOKUP($A78,L!$H:$O,8,0)+VLOOKUP($B78,'R'!$F:$M,8,0))*VLOOKUP(R$1,Q!$E:$H,4,0)+VLOOKUP(R$1,Q!$E:$J,6,0)</f>
        <v>51404.4</v>
      </c>
      <c r="S78">
        <f>(VLOOKUP($A78,L!$H:$O,8,0)+VLOOKUP($B78,'R'!$F:$M,8,0))*VLOOKUP(S$1,Q!$E:$H,4,0)+VLOOKUP(S$1,Q!$E:$J,6,0)</f>
        <v>52948.4</v>
      </c>
      <c r="T78">
        <f>(VLOOKUP($A78,L!$H:$O,8,0)+VLOOKUP($B78,'R'!$F:$M,8,0))*VLOOKUP(T$1,Q!$E:$H,4,0)+VLOOKUP(T$1,Q!$E:$J,6,0)</f>
        <v>54552.399999999994</v>
      </c>
      <c r="U78">
        <f>(VLOOKUP($A78,L!$H:$O,8,0)+VLOOKUP($B78,'R'!$F:$M,8,0))*VLOOKUP(U$1,Q!$E:$H,4,0)+VLOOKUP(U$1,Q!$E:$J,6,0)</f>
        <v>56096.4</v>
      </c>
      <c r="V78">
        <f>(VLOOKUP($A78,L!$H:$O,8,0)+VLOOKUP($B78,'R'!$F:$M,8,0))*VLOOKUP(V$1,Q!$E:$H,4,0)+VLOOKUP(V$1,Q!$E:$J,6,0)</f>
        <v>57640.4</v>
      </c>
      <c r="W78">
        <f>(VLOOKUP($A78,L!$H:$O,8,0)+VLOOKUP($B78,'R'!$F:$M,8,0))*VLOOKUP(W$1,Q!$E:$H,4,0)+VLOOKUP(W$1,Q!$E:$J,6,0)</f>
        <v>59356.800000000003</v>
      </c>
      <c r="BD78">
        <v>2925</v>
      </c>
      <c r="BE78">
        <v>250</v>
      </c>
      <c r="BF78">
        <f t="shared" si="28"/>
        <v>52.5</v>
      </c>
      <c r="BG78">
        <f t="shared" si="25"/>
        <v>0.51219512195121952</v>
      </c>
      <c r="BH78">
        <f t="shared" si="26"/>
        <v>5996.25</v>
      </c>
    </row>
    <row r="79" spans="1:60" x14ac:dyDescent="0.2">
      <c r="A79">
        <v>77</v>
      </c>
      <c r="B79">
        <f t="shared" si="27"/>
        <v>5</v>
      </c>
      <c r="C79">
        <f>(VLOOKUP($A79,L!$H:$O,8,0)+VLOOKUP($B79,'R'!$F:$M,8,0))*VLOOKUP(C$1,Q!$E:$H,4,0)+VLOOKUP(C$1,Q!$E:$J,6,0)</f>
        <v>11420</v>
      </c>
      <c r="D79">
        <f>(VLOOKUP($A79,L!$H:$O,8,0)+VLOOKUP($B79,'R'!$F:$M,8,0))*VLOOKUP(D$1,Q!$E:$H,4,0)+VLOOKUP(D$1,Q!$E:$J,6,0)</f>
        <v>13132.999999999998</v>
      </c>
      <c r="E79">
        <f>(VLOOKUP($A79,L!$H:$O,8,0)+VLOOKUP($B79,'R'!$F:$M,8,0))*VLOOKUP(E$1,Q!$E:$H,4,0)+VLOOKUP(E$1,Q!$E:$J,6,0)</f>
        <v>15674.400000000001</v>
      </c>
      <c r="F79">
        <f>(VLOOKUP($A79,L!$H:$O,8,0)+VLOOKUP($B79,'R'!$F:$M,8,0))*VLOOKUP(F$1,Q!$E:$H,4,0)+VLOOKUP(F$1,Q!$E:$J,6,0)</f>
        <v>18738.400000000001</v>
      </c>
      <c r="G79">
        <f>(VLOOKUP($A79,L!$H:$O,8,0)+VLOOKUP($B79,'R'!$F:$M,8,0))*VLOOKUP(G$1,Q!$E:$H,4,0)+VLOOKUP(G$1,Q!$E:$J,6,0)</f>
        <v>22625</v>
      </c>
      <c r="H79">
        <f>(VLOOKUP($A79,L!$H:$O,8,0)+VLOOKUP($B79,'R'!$F:$M,8,0))*VLOOKUP(H$1,Q!$E:$H,4,0)+VLOOKUP(H$1,Q!$E:$J,6,0)</f>
        <v>26614.199999999997</v>
      </c>
      <c r="I79">
        <f>(VLOOKUP($A79,L!$H:$O,8,0)+VLOOKUP($B79,'R'!$F:$M,8,0))*VLOOKUP(I$1,Q!$E:$H,4,0)+VLOOKUP(I$1,Q!$E:$J,6,0)</f>
        <v>30580.2</v>
      </c>
      <c r="J79">
        <f>(VLOOKUP($A79,L!$H:$O,8,0)+VLOOKUP($B79,'R'!$F:$M,8,0))*VLOOKUP(J$1,Q!$E:$H,4,0)+VLOOKUP(J$1,Q!$E:$J,6,0)</f>
        <v>32707.4</v>
      </c>
      <c r="K79">
        <f>(VLOOKUP($A79,L!$H:$O,8,0)+VLOOKUP($B79,'R'!$F:$M,8,0))*VLOOKUP(K$1,Q!$E:$H,4,0)+VLOOKUP(K$1,Q!$E:$J,6,0)</f>
        <v>35177.199999999997</v>
      </c>
      <c r="L79">
        <f>(VLOOKUP($A79,L!$H:$O,8,0)+VLOOKUP($B79,'R'!$F:$M,8,0))*VLOOKUP(L$1,Q!$E:$H,4,0)+VLOOKUP(L$1,Q!$E:$J,6,0)</f>
        <v>40465.199999999997</v>
      </c>
      <c r="M79">
        <f>(VLOOKUP($A79,L!$H:$O,8,0)+VLOOKUP($B79,'R'!$F:$M,8,0))*VLOOKUP(M$1,Q!$E:$H,4,0)+VLOOKUP(M$1,Q!$E:$J,6,0)</f>
        <v>45265.4</v>
      </c>
      <c r="N79">
        <f>(VLOOKUP($A79,L!$H:$O,8,0)+VLOOKUP($B79,'R'!$F:$M,8,0))*VLOOKUP(N$1,Q!$E:$H,4,0)+VLOOKUP(N$1,Q!$E:$J,6,0)</f>
        <v>46479</v>
      </c>
      <c r="O79">
        <f>(VLOOKUP($A79,L!$H:$O,8,0)+VLOOKUP($B79,'R'!$F:$M,8,0))*VLOOKUP(O$1,Q!$E:$H,4,0)+VLOOKUP(O$1,Q!$E:$J,6,0)</f>
        <v>47866.8</v>
      </c>
      <c r="P79">
        <f>(VLOOKUP($A79,L!$H:$O,8,0)+VLOOKUP($B79,'R'!$F:$M,8,0))*VLOOKUP(P$1,Q!$E:$H,4,0)+VLOOKUP(P$1,Q!$E:$J,6,0)</f>
        <v>49314.6</v>
      </c>
      <c r="Q79">
        <f>(VLOOKUP($A79,L!$H:$O,8,0)+VLOOKUP($B79,'R'!$F:$M,8,0))*VLOOKUP(Q$1,Q!$E:$H,4,0)+VLOOKUP(Q$1,Q!$E:$J,6,0)</f>
        <v>50702.400000000001</v>
      </c>
      <c r="R79">
        <f>(VLOOKUP($A79,L!$H:$O,8,0)+VLOOKUP($B79,'R'!$F:$M,8,0))*VLOOKUP(R$1,Q!$E:$H,4,0)+VLOOKUP(R$1,Q!$E:$J,6,0)</f>
        <v>52090.2</v>
      </c>
      <c r="S79">
        <f>(VLOOKUP($A79,L!$H:$O,8,0)+VLOOKUP($B79,'R'!$F:$M,8,0))*VLOOKUP(S$1,Q!$E:$H,4,0)+VLOOKUP(S$1,Q!$E:$J,6,0)</f>
        <v>53652.200000000004</v>
      </c>
      <c r="T79">
        <f>(VLOOKUP($A79,L!$H:$O,8,0)+VLOOKUP($B79,'R'!$F:$M,8,0))*VLOOKUP(T$1,Q!$E:$H,4,0)+VLOOKUP(T$1,Q!$E:$J,6,0)</f>
        <v>55274.2</v>
      </c>
      <c r="U79">
        <f>(VLOOKUP($A79,L!$H:$O,8,0)+VLOOKUP($B79,'R'!$F:$M,8,0))*VLOOKUP(U$1,Q!$E:$H,4,0)+VLOOKUP(U$1,Q!$E:$J,6,0)</f>
        <v>56836.200000000004</v>
      </c>
      <c r="V79">
        <f>(VLOOKUP($A79,L!$H:$O,8,0)+VLOOKUP($B79,'R'!$F:$M,8,0))*VLOOKUP(V$1,Q!$E:$H,4,0)+VLOOKUP(V$1,Q!$E:$J,6,0)</f>
        <v>58398.2</v>
      </c>
      <c r="W79">
        <f>(VLOOKUP($A79,L!$H:$O,8,0)+VLOOKUP($B79,'R'!$F:$M,8,0))*VLOOKUP(W$1,Q!$E:$H,4,0)+VLOOKUP(W$1,Q!$E:$J,6,0)</f>
        <v>60134.400000000001</v>
      </c>
      <c r="BD79">
        <v>2950</v>
      </c>
      <c r="BE79">
        <v>250</v>
      </c>
      <c r="BF79">
        <f t="shared" si="28"/>
        <v>51.666666666666664</v>
      </c>
      <c r="BG79">
        <f t="shared" si="25"/>
        <v>0.50819672131147542</v>
      </c>
      <c r="BH79">
        <f t="shared" si="26"/>
        <v>5998.333333333333</v>
      </c>
    </row>
    <row r="80" spans="1:60" x14ac:dyDescent="0.2">
      <c r="A80">
        <v>78</v>
      </c>
      <c r="B80">
        <f t="shared" si="27"/>
        <v>5</v>
      </c>
      <c r="C80">
        <f>(VLOOKUP($A80,L!$H:$O,8,0)+VLOOKUP($B80,'R'!$F:$M,8,0))*VLOOKUP(C$1,Q!$E:$H,4,0)+VLOOKUP(C$1,Q!$E:$J,6,0)</f>
        <v>11610</v>
      </c>
      <c r="D80">
        <f>(VLOOKUP($A80,L!$H:$O,8,0)+VLOOKUP($B80,'R'!$F:$M,8,0))*VLOOKUP(D$1,Q!$E:$H,4,0)+VLOOKUP(D$1,Q!$E:$J,6,0)</f>
        <v>13351.499999999998</v>
      </c>
      <c r="E80">
        <f>(VLOOKUP($A80,L!$H:$O,8,0)+VLOOKUP($B80,'R'!$F:$M,8,0))*VLOOKUP(E$1,Q!$E:$H,4,0)+VLOOKUP(E$1,Q!$E:$J,6,0)</f>
        <v>15925.2</v>
      </c>
      <c r="F80">
        <f>(VLOOKUP($A80,L!$H:$O,8,0)+VLOOKUP($B80,'R'!$F:$M,8,0))*VLOOKUP(F$1,Q!$E:$H,4,0)+VLOOKUP(F$1,Q!$E:$J,6,0)</f>
        <v>19027.2</v>
      </c>
      <c r="G80">
        <f>(VLOOKUP($A80,L!$H:$O,8,0)+VLOOKUP($B80,'R'!$F:$M,8,0))*VLOOKUP(G$1,Q!$E:$H,4,0)+VLOOKUP(G$1,Q!$E:$J,6,0)</f>
        <v>22957.5</v>
      </c>
      <c r="H80">
        <f>(VLOOKUP($A80,L!$H:$O,8,0)+VLOOKUP($B80,'R'!$F:$M,8,0))*VLOOKUP(H$1,Q!$E:$H,4,0)+VLOOKUP(H$1,Q!$E:$J,6,0)</f>
        <v>26996.1</v>
      </c>
      <c r="I80">
        <f>(VLOOKUP($A80,L!$H:$O,8,0)+VLOOKUP($B80,'R'!$F:$M,8,0))*VLOOKUP(I$1,Q!$E:$H,4,0)+VLOOKUP(I$1,Q!$E:$J,6,0)</f>
        <v>31019.100000000002</v>
      </c>
      <c r="J80">
        <f>(VLOOKUP($A80,L!$H:$O,8,0)+VLOOKUP($B80,'R'!$F:$M,8,0))*VLOOKUP(J$1,Q!$E:$H,4,0)+VLOOKUP(J$1,Q!$E:$J,6,0)</f>
        <v>33176.699999999997</v>
      </c>
      <c r="K80">
        <f>(VLOOKUP($A80,L!$H:$O,8,0)+VLOOKUP($B80,'R'!$F:$M,8,0))*VLOOKUP(K$1,Q!$E:$H,4,0)+VLOOKUP(K$1,Q!$E:$J,6,0)</f>
        <v>35682.600000000006</v>
      </c>
      <c r="L80">
        <f>(VLOOKUP($A80,L!$H:$O,8,0)+VLOOKUP($B80,'R'!$F:$M,8,0))*VLOOKUP(L$1,Q!$E:$H,4,0)+VLOOKUP(L$1,Q!$E:$J,6,0)</f>
        <v>41046.6</v>
      </c>
      <c r="M80">
        <f>(VLOOKUP($A80,L!$H:$O,8,0)+VLOOKUP($B80,'R'!$F:$M,8,0))*VLOOKUP(M$1,Q!$E:$H,4,0)+VLOOKUP(M$1,Q!$E:$J,6,0)</f>
        <v>45905.700000000004</v>
      </c>
      <c r="N80">
        <f>(VLOOKUP($A80,L!$H:$O,8,0)+VLOOKUP($B80,'R'!$F:$M,8,0))*VLOOKUP(N$1,Q!$E:$H,4,0)+VLOOKUP(N$1,Q!$E:$J,6,0)</f>
        <v>47134.5</v>
      </c>
      <c r="O80">
        <f>(VLOOKUP($A80,L!$H:$O,8,0)+VLOOKUP($B80,'R'!$F:$M,8,0))*VLOOKUP(O$1,Q!$E:$H,4,0)+VLOOKUP(O$1,Q!$E:$J,6,0)</f>
        <v>48539.4</v>
      </c>
      <c r="P80">
        <f>(VLOOKUP($A80,L!$H:$O,8,0)+VLOOKUP($B80,'R'!$F:$M,8,0))*VLOOKUP(P$1,Q!$E:$H,4,0)+VLOOKUP(P$1,Q!$E:$J,6,0)</f>
        <v>50004.299999999996</v>
      </c>
      <c r="Q80">
        <f>(VLOOKUP($A80,L!$H:$O,8,0)+VLOOKUP($B80,'R'!$F:$M,8,0))*VLOOKUP(Q$1,Q!$E:$H,4,0)+VLOOKUP(Q$1,Q!$E:$J,6,0)</f>
        <v>51409.200000000004</v>
      </c>
      <c r="R80">
        <f>(VLOOKUP($A80,L!$H:$O,8,0)+VLOOKUP($B80,'R'!$F:$M,8,0))*VLOOKUP(R$1,Q!$E:$H,4,0)+VLOOKUP(R$1,Q!$E:$J,6,0)</f>
        <v>52814.1</v>
      </c>
      <c r="S80">
        <f>(VLOOKUP($A80,L!$H:$O,8,0)+VLOOKUP($B80,'R'!$F:$M,8,0))*VLOOKUP(S$1,Q!$E:$H,4,0)+VLOOKUP(S$1,Q!$E:$J,6,0)</f>
        <v>54395.1</v>
      </c>
      <c r="T80">
        <f>(VLOOKUP($A80,L!$H:$O,8,0)+VLOOKUP($B80,'R'!$F:$M,8,0))*VLOOKUP(T$1,Q!$E:$H,4,0)+VLOOKUP(T$1,Q!$E:$J,6,0)</f>
        <v>56036.1</v>
      </c>
      <c r="U80">
        <f>(VLOOKUP($A80,L!$H:$O,8,0)+VLOOKUP($B80,'R'!$F:$M,8,0))*VLOOKUP(U$1,Q!$E:$H,4,0)+VLOOKUP(U$1,Q!$E:$J,6,0)</f>
        <v>57617.100000000006</v>
      </c>
      <c r="V80">
        <f>(VLOOKUP($A80,L!$H:$O,8,0)+VLOOKUP($B80,'R'!$F:$M,8,0))*VLOOKUP(V$1,Q!$E:$H,4,0)+VLOOKUP(V$1,Q!$E:$J,6,0)</f>
        <v>59198.1</v>
      </c>
      <c r="W80">
        <f>(VLOOKUP($A80,L!$H:$O,8,0)+VLOOKUP($B80,'R'!$F:$M,8,0))*VLOOKUP(W$1,Q!$E:$H,4,0)+VLOOKUP(W$1,Q!$E:$J,6,0)</f>
        <v>60955.200000000004</v>
      </c>
      <c r="BD80">
        <v>2975</v>
      </c>
      <c r="BE80">
        <v>250</v>
      </c>
      <c r="BF80">
        <f t="shared" si="28"/>
        <v>50.833333333333336</v>
      </c>
      <c r="BG80">
        <f t="shared" si="25"/>
        <v>0.50413223140495877</v>
      </c>
      <c r="BH80">
        <f t="shared" si="26"/>
        <v>5999.5833333333348</v>
      </c>
    </row>
    <row r="81" spans="1:60" x14ac:dyDescent="0.2">
      <c r="A81">
        <v>79</v>
      </c>
      <c r="B81">
        <f t="shared" si="27"/>
        <v>5</v>
      </c>
      <c r="C81">
        <f>(VLOOKUP($A81,L!$H:$O,8,0)+VLOOKUP($B81,'R'!$F:$M,8,0))*VLOOKUP(C$1,Q!$E:$H,4,0)+VLOOKUP(C$1,Q!$E:$J,6,0)</f>
        <v>11800</v>
      </c>
      <c r="D81">
        <f>(VLOOKUP($A81,L!$H:$O,8,0)+VLOOKUP($B81,'R'!$F:$M,8,0))*VLOOKUP(D$1,Q!$E:$H,4,0)+VLOOKUP(D$1,Q!$E:$J,6,0)</f>
        <v>13569.999999999998</v>
      </c>
      <c r="E81">
        <f>(VLOOKUP($A81,L!$H:$O,8,0)+VLOOKUP($B81,'R'!$F:$M,8,0))*VLOOKUP(E$1,Q!$E:$H,4,0)+VLOOKUP(E$1,Q!$E:$J,6,0)</f>
        <v>16176</v>
      </c>
      <c r="F81">
        <f>(VLOOKUP($A81,L!$H:$O,8,0)+VLOOKUP($B81,'R'!$F:$M,8,0))*VLOOKUP(F$1,Q!$E:$H,4,0)+VLOOKUP(F$1,Q!$E:$J,6,0)</f>
        <v>19316</v>
      </c>
      <c r="G81">
        <f>(VLOOKUP($A81,L!$H:$O,8,0)+VLOOKUP($B81,'R'!$F:$M,8,0))*VLOOKUP(G$1,Q!$E:$H,4,0)+VLOOKUP(G$1,Q!$E:$J,6,0)</f>
        <v>23290</v>
      </c>
      <c r="H81">
        <f>(VLOOKUP($A81,L!$H:$O,8,0)+VLOOKUP($B81,'R'!$F:$M,8,0))*VLOOKUP(H$1,Q!$E:$H,4,0)+VLOOKUP(H$1,Q!$E:$J,6,0)</f>
        <v>27377.999999999996</v>
      </c>
      <c r="I81">
        <f>(VLOOKUP($A81,L!$H:$O,8,0)+VLOOKUP($B81,'R'!$F:$M,8,0))*VLOOKUP(I$1,Q!$E:$H,4,0)+VLOOKUP(I$1,Q!$E:$J,6,0)</f>
        <v>31458</v>
      </c>
      <c r="J81">
        <f>(VLOOKUP($A81,L!$H:$O,8,0)+VLOOKUP($B81,'R'!$F:$M,8,0))*VLOOKUP(J$1,Q!$E:$H,4,0)+VLOOKUP(J$1,Q!$E:$J,6,0)</f>
        <v>33646</v>
      </c>
      <c r="K81">
        <f>(VLOOKUP($A81,L!$H:$O,8,0)+VLOOKUP($B81,'R'!$F:$M,8,0))*VLOOKUP(K$1,Q!$E:$H,4,0)+VLOOKUP(K$1,Q!$E:$J,6,0)</f>
        <v>36188</v>
      </c>
      <c r="L81">
        <f>(VLOOKUP($A81,L!$H:$O,8,0)+VLOOKUP($B81,'R'!$F:$M,8,0))*VLOOKUP(L$1,Q!$E:$H,4,0)+VLOOKUP(L$1,Q!$E:$J,6,0)</f>
        <v>41628</v>
      </c>
      <c r="M81">
        <f>(VLOOKUP($A81,L!$H:$O,8,0)+VLOOKUP($B81,'R'!$F:$M,8,0))*VLOOKUP(M$1,Q!$E:$H,4,0)+VLOOKUP(M$1,Q!$E:$J,6,0)</f>
        <v>46546</v>
      </c>
      <c r="N81">
        <f>(VLOOKUP($A81,L!$H:$O,8,0)+VLOOKUP($B81,'R'!$F:$M,8,0))*VLOOKUP(N$1,Q!$E:$H,4,0)+VLOOKUP(N$1,Q!$E:$J,6,0)</f>
        <v>47790</v>
      </c>
      <c r="O81">
        <f>(VLOOKUP($A81,L!$H:$O,8,0)+VLOOKUP($B81,'R'!$F:$M,8,0))*VLOOKUP(O$1,Q!$E:$H,4,0)+VLOOKUP(O$1,Q!$E:$J,6,0)</f>
        <v>49212</v>
      </c>
      <c r="P81">
        <f>(VLOOKUP($A81,L!$H:$O,8,0)+VLOOKUP($B81,'R'!$F:$M,8,0))*VLOOKUP(P$1,Q!$E:$H,4,0)+VLOOKUP(P$1,Q!$E:$J,6,0)</f>
        <v>50694</v>
      </c>
      <c r="Q81">
        <f>(VLOOKUP($A81,L!$H:$O,8,0)+VLOOKUP($B81,'R'!$F:$M,8,0))*VLOOKUP(Q$1,Q!$E:$H,4,0)+VLOOKUP(Q$1,Q!$E:$J,6,0)</f>
        <v>52116</v>
      </c>
      <c r="R81">
        <f>(VLOOKUP($A81,L!$H:$O,8,0)+VLOOKUP($B81,'R'!$F:$M,8,0))*VLOOKUP(R$1,Q!$E:$H,4,0)+VLOOKUP(R$1,Q!$E:$J,6,0)</f>
        <v>53538</v>
      </c>
      <c r="S81">
        <f>(VLOOKUP($A81,L!$H:$O,8,0)+VLOOKUP($B81,'R'!$F:$M,8,0))*VLOOKUP(S$1,Q!$E:$H,4,0)+VLOOKUP(S$1,Q!$E:$J,6,0)</f>
        <v>55138</v>
      </c>
      <c r="T81">
        <f>(VLOOKUP($A81,L!$H:$O,8,0)+VLOOKUP($B81,'R'!$F:$M,8,0))*VLOOKUP(T$1,Q!$E:$H,4,0)+VLOOKUP(T$1,Q!$E:$J,6,0)</f>
        <v>56798</v>
      </c>
      <c r="U81">
        <f>(VLOOKUP($A81,L!$H:$O,8,0)+VLOOKUP($B81,'R'!$F:$M,8,0))*VLOOKUP(U$1,Q!$E:$H,4,0)+VLOOKUP(U$1,Q!$E:$J,6,0)</f>
        <v>58398.000000000007</v>
      </c>
      <c r="V81">
        <f>(VLOOKUP($A81,L!$H:$O,8,0)+VLOOKUP($B81,'R'!$F:$M,8,0))*VLOOKUP(V$1,Q!$E:$H,4,0)+VLOOKUP(V$1,Q!$E:$J,6,0)</f>
        <v>59998</v>
      </c>
      <c r="W81">
        <f>(VLOOKUP($A81,L!$H:$O,8,0)+VLOOKUP($B81,'R'!$F:$M,8,0))*VLOOKUP(W$1,Q!$E:$H,4,0)+VLOOKUP(W$1,Q!$E:$J,6,0)</f>
        <v>61776</v>
      </c>
      <c r="BD81">
        <v>3000</v>
      </c>
      <c r="BE81">
        <v>250</v>
      </c>
      <c r="BF81">
        <f t="shared" si="28"/>
        <v>50</v>
      </c>
      <c r="BG81">
        <f t="shared" si="25"/>
        <v>0.5</v>
      </c>
      <c r="BH81">
        <f t="shared" si="26"/>
        <v>6000</v>
      </c>
    </row>
    <row r="82" spans="1:60" x14ac:dyDescent="0.2">
      <c r="A82">
        <v>80</v>
      </c>
      <c r="B82">
        <f t="shared" si="27"/>
        <v>5</v>
      </c>
      <c r="C82">
        <f>(VLOOKUP($A82,L!$H:$O,8,0)+VLOOKUP($B82,'R'!$F:$M,8,0))*VLOOKUP(C$1,Q!$E:$H,4,0)+VLOOKUP(C$1,Q!$E:$J,6,0)</f>
        <v>12000</v>
      </c>
      <c r="D82">
        <f>(VLOOKUP($A82,L!$H:$O,8,0)+VLOOKUP($B82,'R'!$F:$M,8,0))*VLOOKUP(D$1,Q!$E:$H,4,0)+VLOOKUP(D$1,Q!$E:$J,6,0)</f>
        <v>13799.999999999998</v>
      </c>
      <c r="E82">
        <f>(VLOOKUP($A82,L!$H:$O,8,0)+VLOOKUP($B82,'R'!$F:$M,8,0))*VLOOKUP(E$1,Q!$E:$H,4,0)+VLOOKUP(E$1,Q!$E:$J,6,0)</f>
        <v>16440</v>
      </c>
      <c r="F82">
        <f>(VLOOKUP($A82,L!$H:$O,8,0)+VLOOKUP($B82,'R'!$F:$M,8,0))*VLOOKUP(F$1,Q!$E:$H,4,0)+VLOOKUP(F$1,Q!$E:$J,6,0)</f>
        <v>19620</v>
      </c>
      <c r="G82">
        <f>(VLOOKUP($A82,L!$H:$O,8,0)+VLOOKUP($B82,'R'!$F:$M,8,0))*VLOOKUP(G$1,Q!$E:$H,4,0)+VLOOKUP(G$1,Q!$E:$J,6,0)</f>
        <v>23640</v>
      </c>
      <c r="H82">
        <f>(VLOOKUP($A82,L!$H:$O,8,0)+VLOOKUP($B82,'R'!$F:$M,8,0))*VLOOKUP(H$1,Q!$E:$H,4,0)+VLOOKUP(H$1,Q!$E:$J,6,0)</f>
        <v>27779.999999999996</v>
      </c>
      <c r="I82">
        <f>(VLOOKUP($A82,L!$H:$O,8,0)+VLOOKUP($B82,'R'!$F:$M,8,0))*VLOOKUP(I$1,Q!$E:$H,4,0)+VLOOKUP(I$1,Q!$E:$J,6,0)</f>
        <v>31920</v>
      </c>
      <c r="J82">
        <f>(VLOOKUP($A82,L!$H:$O,8,0)+VLOOKUP($B82,'R'!$F:$M,8,0))*VLOOKUP(J$1,Q!$E:$H,4,0)+VLOOKUP(J$1,Q!$E:$J,6,0)</f>
        <v>34140</v>
      </c>
      <c r="K82">
        <f>(VLOOKUP($A82,L!$H:$O,8,0)+VLOOKUP($B82,'R'!$F:$M,8,0))*VLOOKUP(K$1,Q!$E:$H,4,0)+VLOOKUP(K$1,Q!$E:$J,6,0)</f>
        <v>36720</v>
      </c>
      <c r="L82">
        <f>(VLOOKUP($A82,L!$H:$O,8,0)+VLOOKUP($B82,'R'!$F:$M,8,0))*VLOOKUP(L$1,Q!$E:$H,4,0)+VLOOKUP(L$1,Q!$E:$J,6,0)</f>
        <v>42240</v>
      </c>
      <c r="M82">
        <f>(VLOOKUP($A82,L!$H:$O,8,0)+VLOOKUP($B82,'R'!$F:$M,8,0))*VLOOKUP(M$1,Q!$E:$H,4,0)+VLOOKUP(M$1,Q!$E:$J,6,0)</f>
        <v>47220</v>
      </c>
      <c r="N82">
        <f>(VLOOKUP($A82,L!$H:$O,8,0)+VLOOKUP($B82,'R'!$F:$M,8,0))*VLOOKUP(N$1,Q!$E:$H,4,0)+VLOOKUP(N$1,Q!$E:$J,6,0)</f>
        <v>48480</v>
      </c>
      <c r="O82">
        <f>(VLOOKUP($A82,L!$H:$O,8,0)+VLOOKUP($B82,'R'!$F:$M,8,0))*VLOOKUP(O$1,Q!$E:$H,4,0)+VLOOKUP(O$1,Q!$E:$J,6,0)</f>
        <v>49920</v>
      </c>
      <c r="P82">
        <f>(VLOOKUP($A82,L!$H:$O,8,0)+VLOOKUP($B82,'R'!$F:$M,8,0))*VLOOKUP(P$1,Q!$E:$H,4,0)+VLOOKUP(P$1,Q!$E:$J,6,0)</f>
        <v>51420</v>
      </c>
      <c r="Q82">
        <f>(VLOOKUP($A82,L!$H:$O,8,0)+VLOOKUP($B82,'R'!$F:$M,8,0))*VLOOKUP(Q$1,Q!$E:$H,4,0)+VLOOKUP(Q$1,Q!$E:$J,6,0)</f>
        <v>52860</v>
      </c>
      <c r="R82">
        <f>(VLOOKUP($A82,L!$H:$O,8,0)+VLOOKUP($B82,'R'!$F:$M,8,0))*VLOOKUP(R$1,Q!$E:$H,4,0)+VLOOKUP(R$1,Q!$E:$J,6,0)</f>
        <v>54300</v>
      </c>
      <c r="S82">
        <f>(VLOOKUP($A82,L!$H:$O,8,0)+VLOOKUP($B82,'R'!$F:$M,8,0))*VLOOKUP(S$1,Q!$E:$H,4,0)+VLOOKUP(S$1,Q!$E:$J,6,0)</f>
        <v>55920</v>
      </c>
      <c r="T82">
        <f>(VLOOKUP($A82,L!$H:$O,8,0)+VLOOKUP($B82,'R'!$F:$M,8,0))*VLOOKUP(T$1,Q!$E:$H,4,0)+VLOOKUP(T$1,Q!$E:$J,6,0)</f>
        <v>57600</v>
      </c>
      <c r="U82">
        <f>(VLOOKUP($A82,L!$H:$O,8,0)+VLOOKUP($B82,'R'!$F:$M,8,0))*VLOOKUP(U$1,Q!$E:$H,4,0)+VLOOKUP(U$1,Q!$E:$J,6,0)</f>
        <v>59220.000000000007</v>
      </c>
      <c r="V82">
        <f>(VLOOKUP($A82,L!$H:$O,8,0)+VLOOKUP($B82,'R'!$F:$M,8,0))*VLOOKUP(V$1,Q!$E:$H,4,0)+VLOOKUP(V$1,Q!$E:$J,6,0)</f>
        <v>60840</v>
      </c>
      <c r="W82">
        <f>(VLOOKUP($A82,L!$H:$O,8,0)+VLOOKUP($B82,'R'!$F:$M,8,0))*VLOOKUP(W$1,Q!$E:$H,4,0)+VLOOKUP(W$1,Q!$E:$J,6,0)</f>
        <v>62640</v>
      </c>
      <c r="BD82">
        <v>3025</v>
      </c>
      <c r="BE82">
        <v>250</v>
      </c>
      <c r="BF82">
        <f t="shared" si="28"/>
        <v>49.166666666666664</v>
      </c>
      <c r="BG82">
        <f t="shared" si="25"/>
        <v>0.49579831932773111</v>
      </c>
      <c r="BH82">
        <f t="shared" si="26"/>
        <v>5999.5833333333339</v>
      </c>
    </row>
    <row r="83" spans="1:60" x14ac:dyDescent="0.2">
      <c r="A83">
        <v>81</v>
      </c>
      <c r="B83">
        <f t="shared" si="27"/>
        <v>6</v>
      </c>
      <c r="C83">
        <f>(VLOOKUP($A83,L!$H:$O,8,0)+VLOOKUP($B83,'R'!$F:$M,8,0))*VLOOKUP(C$1,Q!$E:$H,4,0)+VLOOKUP(C$1,Q!$E:$J,6,0)</f>
        <v>14180</v>
      </c>
      <c r="D83">
        <f>(VLOOKUP($A83,L!$H:$O,8,0)+VLOOKUP($B83,'R'!$F:$M,8,0))*VLOOKUP(D$1,Q!$E:$H,4,0)+VLOOKUP(D$1,Q!$E:$J,6,0)</f>
        <v>16306.999999999998</v>
      </c>
      <c r="E83">
        <f>(VLOOKUP($A83,L!$H:$O,8,0)+VLOOKUP($B83,'R'!$F:$M,8,0))*VLOOKUP(E$1,Q!$E:$H,4,0)+VLOOKUP(E$1,Q!$E:$J,6,0)</f>
        <v>19317.600000000002</v>
      </c>
      <c r="F83">
        <f>(VLOOKUP($A83,L!$H:$O,8,0)+VLOOKUP($B83,'R'!$F:$M,8,0))*VLOOKUP(F$1,Q!$E:$H,4,0)+VLOOKUP(F$1,Q!$E:$J,6,0)</f>
        <v>22933.599999999999</v>
      </c>
      <c r="G83">
        <f>(VLOOKUP($A83,L!$H:$O,8,0)+VLOOKUP($B83,'R'!$F:$M,8,0))*VLOOKUP(G$1,Q!$E:$H,4,0)+VLOOKUP(G$1,Q!$E:$J,6,0)</f>
        <v>27455</v>
      </c>
      <c r="H83">
        <f>(VLOOKUP($A83,L!$H:$O,8,0)+VLOOKUP($B83,'R'!$F:$M,8,0))*VLOOKUP(H$1,Q!$E:$H,4,0)+VLOOKUP(H$1,Q!$E:$J,6,0)</f>
        <v>32161.799999999996</v>
      </c>
      <c r="I83">
        <f>(VLOOKUP($A83,L!$H:$O,8,0)+VLOOKUP($B83,'R'!$F:$M,8,0))*VLOOKUP(I$1,Q!$E:$H,4,0)+VLOOKUP(I$1,Q!$E:$J,6,0)</f>
        <v>36955.800000000003</v>
      </c>
      <c r="J83">
        <f>(VLOOKUP($A83,L!$H:$O,8,0)+VLOOKUP($B83,'R'!$F:$M,8,0))*VLOOKUP(J$1,Q!$E:$H,4,0)+VLOOKUP(J$1,Q!$E:$J,6,0)</f>
        <v>39524.600000000006</v>
      </c>
      <c r="K83">
        <f>(VLOOKUP($A83,L!$H:$O,8,0)+VLOOKUP($B83,'R'!$F:$M,8,0))*VLOOKUP(K$1,Q!$E:$H,4,0)+VLOOKUP(K$1,Q!$E:$J,6,0)</f>
        <v>42518.8</v>
      </c>
      <c r="L83">
        <f>(VLOOKUP($A83,L!$H:$O,8,0)+VLOOKUP($B83,'R'!$F:$M,8,0))*VLOOKUP(L$1,Q!$E:$H,4,0)+VLOOKUP(L$1,Q!$E:$J,6,0)</f>
        <v>48910.8</v>
      </c>
      <c r="M83">
        <f>(VLOOKUP($A83,L!$H:$O,8,0)+VLOOKUP($B83,'R'!$F:$M,8,0))*VLOOKUP(M$1,Q!$E:$H,4,0)+VLOOKUP(M$1,Q!$E:$J,6,0)</f>
        <v>54566.6</v>
      </c>
      <c r="N83">
        <f>(VLOOKUP($A83,L!$H:$O,8,0)+VLOOKUP($B83,'R'!$F:$M,8,0))*VLOOKUP(N$1,Q!$E:$H,4,0)+VLOOKUP(N$1,Q!$E:$J,6,0)</f>
        <v>56001</v>
      </c>
      <c r="O83">
        <f>(VLOOKUP($A83,L!$H:$O,8,0)+VLOOKUP($B83,'R'!$F:$M,8,0))*VLOOKUP(O$1,Q!$E:$H,4,0)+VLOOKUP(O$1,Q!$E:$J,6,0)</f>
        <v>57637.2</v>
      </c>
      <c r="P83">
        <f>(VLOOKUP($A83,L!$H:$O,8,0)+VLOOKUP($B83,'R'!$F:$M,8,0))*VLOOKUP(P$1,Q!$E:$H,4,0)+VLOOKUP(P$1,Q!$E:$J,6,0)</f>
        <v>59333.4</v>
      </c>
      <c r="Q83">
        <f>(VLOOKUP($A83,L!$H:$O,8,0)+VLOOKUP($B83,'R'!$F:$M,8,0))*VLOOKUP(Q$1,Q!$E:$H,4,0)+VLOOKUP(Q$1,Q!$E:$J,6,0)</f>
        <v>60969.600000000006</v>
      </c>
      <c r="R83">
        <f>(VLOOKUP($A83,L!$H:$O,8,0)+VLOOKUP($B83,'R'!$F:$M,8,0))*VLOOKUP(R$1,Q!$E:$H,4,0)+VLOOKUP(R$1,Q!$E:$J,6,0)</f>
        <v>62605.8</v>
      </c>
      <c r="S83">
        <f>(VLOOKUP($A83,L!$H:$O,8,0)+VLOOKUP($B83,'R'!$F:$M,8,0))*VLOOKUP(S$1,Q!$E:$H,4,0)+VLOOKUP(S$1,Q!$E:$J,6,0)</f>
        <v>64443.8</v>
      </c>
      <c r="T83">
        <f>(VLOOKUP($A83,L!$H:$O,8,0)+VLOOKUP($B83,'R'!$F:$M,8,0))*VLOOKUP(T$1,Q!$E:$H,4,0)+VLOOKUP(T$1,Q!$E:$J,6,0)</f>
        <v>66341.799999999988</v>
      </c>
      <c r="U83">
        <f>(VLOOKUP($A83,L!$H:$O,8,0)+VLOOKUP($B83,'R'!$F:$M,8,0))*VLOOKUP(U$1,Q!$E:$H,4,0)+VLOOKUP(U$1,Q!$E:$J,6,0)</f>
        <v>68179.8</v>
      </c>
      <c r="V83">
        <f>(VLOOKUP($A83,L!$H:$O,8,0)+VLOOKUP($B83,'R'!$F:$M,8,0))*VLOOKUP(V$1,Q!$E:$H,4,0)+VLOOKUP(V$1,Q!$E:$J,6,0)</f>
        <v>70017.8</v>
      </c>
      <c r="W83">
        <f>(VLOOKUP($A83,L!$H:$O,8,0)+VLOOKUP($B83,'R'!$F:$M,8,0))*VLOOKUP(W$1,Q!$E:$H,4,0)+VLOOKUP(W$1,Q!$E:$J,6,0)</f>
        <v>72057.600000000006</v>
      </c>
      <c r="BD83">
        <v>3050</v>
      </c>
      <c r="BE83">
        <v>250</v>
      </c>
      <c r="BF83">
        <f t="shared" si="28"/>
        <v>48.333333333333336</v>
      </c>
      <c r="BG83">
        <f t="shared" si="25"/>
        <v>0.49152542372881358</v>
      </c>
      <c r="BH83">
        <f t="shared" si="26"/>
        <v>5998.3333333333339</v>
      </c>
    </row>
    <row r="84" spans="1:60" x14ac:dyDescent="0.2">
      <c r="A84">
        <v>82</v>
      </c>
      <c r="B84">
        <f t="shared" si="27"/>
        <v>6</v>
      </c>
      <c r="C84">
        <f>(VLOOKUP($A84,L!$H:$O,8,0)+VLOOKUP($B84,'R'!$F:$M,8,0))*VLOOKUP(C$1,Q!$E:$H,4,0)+VLOOKUP(C$1,Q!$E:$J,6,0)</f>
        <v>14380</v>
      </c>
      <c r="D84">
        <f>(VLOOKUP($A84,L!$H:$O,8,0)+VLOOKUP($B84,'R'!$F:$M,8,0))*VLOOKUP(D$1,Q!$E:$H,4,0)+VLOOKUP(D$1,Q!$E:$J,6,0)</f>
        <v>16537</v>
      </c>
      <c r="E84">
        <f>(VLOOKUP($A84,L!$H:$O,8,0)+VLOOKUP($B84,'R'!$F:$M,8,0))*VLOOKUP(E$1,Q!$E:$H,4,0)+VLOOKUP(E$1,Q!$E:$J,6,0)</f>
        <v>19581.600000000002</v>
      </c>
      <c r="F84">
        <f>(VLOOKUP($A84,L!$H:$O,8,0)+VLOOKUP($B84,'R'!$F:$M,8,0))*VLOOKUP(F$1,Q!$E:$H,4,0)+VLOOKUP(F$1,Q!$E:$J,6,0)</f>
        <v>23237.599999999999</v>
      </c>
      <c r="G84">
        <f>(VLOOKUP($A84,L!$H:$O,8,0)+VLOOKUP($B84,'R'!$F:$M,8,0))*VLOOKUP(G$1,Q!$E:$H,4,0)+VLOOKUP(G$1,Q!$E:$J,6,0)</f>
        <v>27805</v>
      </c>
      <c r="H84">
        <f>(VLOOKUP($A84,L!$H:$O,8,0)+VLOOKUP($B84,'R'!$F:$M,8,0))*VLOOKUP(H$1,Q!$E:$H,4,0)+VLOOKUP(H$1,Q!$E:$J,6,0)</f>
        <v>32563.799999999996</v>
      </c>
      <c r="I84">
        <f>(VLOOKUP($A84,L!$H:$O,8,0)+VLOOKUP($B84,'R'!$F:$M,8,0))*VLOOKUP(I$1,Q!$E:$H,4,0)+VLOOKUP(I$1,Q!$E:$J,6,0)</f>
        <v>37417.800000000003</v>
      </c>
      <c r="J84">
        <f>(VLOOKUP($A84,L!$H:$O,8,0)+VLOOKUP($B84,'R'!$F:$M,8,0))*VLOOKUP(J$1,Q!$E:$H,4,0)+VLOOKUP(J$1,Q!$E:$J,6,0)</f>
        <v>40018.600000000006</v>
      </c>
      <c r="K84">
        <f>(VLOOKUP($A84,L!$H:$O,8,0)+VLOOKUP($B84,'R'!$F:$M,8,0))*VLOOKUP(K$1,Q!$E:$H,4,0)+VLOOKUP(K$1,Q!$E:$J,6,0)</f>
        <v>43050.8</v>
      </c>
      <c r="L84">
        <f>(VLOOKUP($A84,L!$H:$O,8,0)+VLOOKUP($B84,'R'!$F:$M,8,0))*VLOOKUP(L$1,Q!$E:$H,4,0)+VLOOKUP(L$1,Q!$E:$J,6,0)</f>
        <v>49522.8</v>
      </c>
      <c r="M84">
        <f>(VLOOKUP($A84,L!$H:$O,8,0)+VLOOKUP($B84,'R'!$F:$M,8,0))*VLOOKUP(M$1,Q!$E:$H,4,0)+VLOOKUP(M$1,Q!$E:$J,6,0)</f>
        <v>55240.6</v>
      </c>
      <c r="N84">
        <f>(VLOOKUP($A84,L!$H:$O,8,0)+VLOOKUP($B84,'R'!$F:$M,8,0))*VLOOKUP(N$1,Q!$E:$H,4,0)+VLOOKUP(N$1,Q!$E:$J,6,0)</f>
        <v>56691</v>
      </c>
      <c r="O84">
        <f>(VLOOKUP($A84,L!$H:$O,8,0)+VLOOKUP($B84,'R'!$F:$M,8,0))*VLOOKUP(O$1,Q!$E:$H,4,0)+VLOOKUP(O$1,Q!$E:$J,6,0)</f>
        <v>58345.2</v>
      </c>
      <c r="P84">
        <f>(VLOOKUP($A84,L!$H:$O,8,0)+VLOOKUP($B84,'R'!$F:$M,8,0))*VLOOKUP(P$1,Q!$E:$H,4,0)+VLOOKUP(P$1,Q!$E:$J,6,0)</f>
        <v>60059.4</v>
      </c>
      <c r="Q84">
        <f>(VLOOKUP($A84,L!$H:$O,8,0)+VLOOKUP($B84,'R'!$F:$M,8,0))*VLOOKUP(Q$1,Q!$E:$H,4,0)+VLOOKUP(Q$1,Q!$E:$J,6,0)</f>
        <v>61713.600000000006</v>
      </c>
      <c r="R84">
        <f>(VLOOKUP($A84,L!$H:$O,8,0)+VLOOKUP($B84,'R'!$F:$M,8,0))*VLOOKUP(R$1,Q!$E:$H,4,0)+VLOOKUP(R$1,Q!$E:$J,6,0)</f>
        <v>63367.8</v>
      </c>
      <c r="S84">
        <f>(VLOOKUP($A84,L!$H:$O,8,0)+VLOOKUP($B84,'R'!$F:$M,8,0))*VLOOKUP(S$1,Q!$E:$H,4,0)+VLOOKUP(S$1,Q!$E:$J,6,0)</f>
        <v>65225.8</v>
      </c>
      <c r="T84">
        <f>(VLOOKUP($A84,L!$H:$O,8,0)+VLOOKUP($B84,'R'!$F:$M,8,0))*VLOOKUP(T$1,Q!$E:$H,4,0)+VLOOKUP(T$1,Q!$E:$J,6,0)</f>
        <v>67143.799999999988</v>
      </c>
      <c r="U84">
        <f>(VLOOKUP($A84,L!$H:$O,8,0)+VLOOKUP($B84,'R'!$F:$M,8,0))*VLOOKUP(U$1,Q!$E:$H,4,0)+VLOOKUP(U$1,Q!$E:$J,6,0)</f>
        <v>69001.8</v>
      </c>
      <c r="V84">
        <f>(VLOOKUP($A84,L!$H:$O,8,0)+VLOOKUP($B84,'R'!$F:$M,8,0))*VLOOKUP(V$1,Q!$E:$H,4,0)+VLOOKUP(V$1,Q!$E:$J,6,0)</f>
        <v>70859.8</v>
      </c>
      <c r="W84">
        <f>(VLOOKUP($A84,L!$H:$O,8,0)+VLOOKUP($B84,'R'!$F:$M,8,0))*VLOOKUP(W$1,Q!$E:$H,4,0)+VLOOKUP(W$1,Q!$E:$J,6,0)</f>
        <v>72921.600000000006</v>
      </c>
      <c r="BD84">
        <v>3075</v>
      </c>
      <c r="BE84">
        <v>250</v>
      </c>
      <c r="BF84">
        <f t="shared" si="28"/>
        <v>47.5</v>
      </c>
      <c r="BG84">
        <f t="shared" si="25"/>
        <v>0.48717948717948723</v>
      </c>
      <c r="BH84">
        <f t="shared" si="26"/>
        <v>5996.2500000000009</v>
      </c>
    </row>
    <row r="85" spans="1:60" x14ac:dyDescent="0.2">
      <c r="A85">
        <v>83</v>
      </c>
      <c r="B85">
        <f t="shared" si="27"/>
        <v>6</v>
      </c>
      <c r="C85">
        <f>(VLOOKUP($A85,L!$H:$O,8,0)+VLOOKUP($B85,'R'!$F:$M,8,0))*VLOOKUP(C$1,Q!$E:$H,4,0)+VLOOKUP(C$1,Q!$E:$J,6,0)</f>
        <v>14590</v>
      </c>
      <c r="D85">
        <f>(VLOOKUP($A85,L!$H:$O,8,0)+VLOOKUP($B85,'R'!$F:$M,8,0))*VLOOKUP(D$1,Q!$E:$H,4,0)+VLOOKUP(D$1,Q!$E:$J,6,0)</f>
        <v>16778.5</v>
      </c>
      <c r="E85">
        <f>(VLOOKUP($A85,L!$H:$O,8,0)+VLOOKUP($B85,'R'!$F:$M,8,0))*VLOOKUP(E$1,Q!$E:$H,4,0)+VLOOKUP(E$1,Q!$E:$J,6,0)</f>
        <v>19858.8</v>
      </c>
      <c r="F85">
        <f>(VLOOKUP($A85,L!$H:$O,8,0)+VLOOKUP($B85,'R'!$F:$M,8,0))*VLOOKUP(F$1,Q!$E:$H,4,0)+VLOOKUP(F$1,Q!$E:$J,6,0)</f>
        <v>23556.799999999999</v>
      </c>
      <c r="G85">
        <f>(VLOOKUP($A85,L!$H:$O,8,0)+VLOOKUP($B85,'R'!$F:$M,8,0))*VLOOKUP(G$1,Q!$E:$H,4,0)+VLOOKUP(G$1,Q!$E:$J,6,0)</f>
        <v>28172.5</v>
      </c>
      <c r="H85">
        <f>(VLOOKUP($A85,L!$H:$O,8,0)+VLOOKUP($B85,'R'!$F:$M,8,0))*VLOOKUP(H$1,Q!$E:$H,4,0)+VLOOKUP(H$1,Q!$E:$J,6,0)</f>
        <v>32985.899999999994</v>
      </c>
      <c r="I85">
        <f>(VLOOKUP($A85,L!$H:$O,8,0)+VLOOKUP($B85,'R'!$F:$M,8,0))*VLOOKUP(I$1,Q!$E:$H,4,0)+VLOOKUP(I$1,Q!$E:$J,6,0)</f>
        <v>37902.9</v>
      </c>
      <c r="J85">
        <f>(VLOOKUP($A85,L!$H:$O,8,0)+VLOOKUP($B85,'R'!$F:$M,8,0))*VLOOKUP(J$1,Q!$E:$H,4,0)+VLOOKUP(J$1,Q!$E:$J,6,0)</f>
        <v>40537.300000000003</v>
      </c>
      <c r="K85">
        <f>(VLOOKUP($A85,L!$H:$O,8,0)+VLOOKUP($B85,'R'!$F:$M,8,0))*VLOOKUP(K$1,Q!$E:$H,4,0)+VLOOKUP(K$1,Q!$E:$J,6,0)</f>
        <v>43609.4</v>
      </c>
      <c r="L85">
        <f>(VLOOKUP($A85,L!$H:$O,8,0)+VLOOKUP($B85,'R'!$F:$M,8,0))*VLOOKUP(L$1,Q!$E:$H,4,0)+VLOOKUP(L$1,Q!$E:$J,6,0)</f>
        <v>50165.4</v>
      </c>
      <c r="M85">
        <f>(VLOOKUP($A85,L!$H:$O,8,0)+VLOOKUP($B85,'R'!$F:$M,8,0))*VLOOKUP(M$1,Q!$E:$H,4,0)+VLOOKUP(M$1,Q!$E:$J,6,0)</f>
        <v>55948.3</v>
      </c>
      <c r="N85">
        <f>(VLOOKUP($A85,L!$H:$O,8,0)+VLOOKUP($B85,'R'!$F:$M,8,0))*VLOOKUP(N$1,Q!$E:$H,4,0)+VLOOKUP(N$1,Q!$E:$J,6,0)</f>
        <v>57415.5</v>
      </c>
      <c r="O85">
        <f>(VLOOKUP($A85,L!$H:$O,8,0)+VLOOKUP($B85,'R'!$F:$M,8,0))*VLOOKUP(O$1,Q!$E:$H,4,0)+VLOOKUP(O$1,Q!$E:$J,6,0)</f>
        <v>59088.6</v>
      </c>
      <c r="P85">
        <f>(VLOOKUP($A85,L!$H:$O,8,0)+VLOOKUP($B85,'R'!$F:$M,8,0))*VLOOKUP(P$1,Q!$E:$H,4,0)+VLOOKUP(P$1,Q!$E:$J,6,0)</f>
        <v>60821.7</v>
      </c>
      <c r="Q85">
        <f>(VLOOKUP($A85,L!$H:$O,8,0)+VLOOKUP($B85,'R'!$F:$M,8,0))*VLOOKUP(Q$1,Q!$E:$H,4,0)+VLOOKUP(Q$1,Q!$E:$J,6,0)</f>
        <v>62494.8</v>
      </c>
      <c r="R85">
        <f>(VLOOKUP($A85,L!$H:$O,8,0)+VLOOKUP($B85,'R'!$F:$M,8,0))*VLOOKUP(R$1,Q!$E:$H,4,0)+VLOOKUP(R$1,Q!$E:$J,6,0)</f>
        <v>64167.9</v>
      </c>
      <c r="S85">
        <f>(VLOOKUP($A85,L!$H:$O,8,0)+VLOOKUP($B85,'R'!$F:$M,8,0))*VLOOKUP(S$1,Q!$E:$H,4,0)+VLOOKUP(S$1,Q!$E:$J,6,0)</f>
        <v>66046.899999999994</v>
      </c>
      <c r="T85">
        <f>(VLOOKUP($A85,L!$H:$O,8,0)+VLOOKUP($B85,'R'!$F:$M,8,0))*VLOOKUP(T$1,Q!$E:$H,4,0)+VLOOKUP(T$1,Q!$E:$J,6,0)</f>
        <v>67985.899999999994</v>
      </c>
      <c r="U85">
        <f>(VLOOKUP($A85,L!$H:$O,8,0)+VLOOKUP($B85,'R'!$F:$M,8,0))*VLOOKUP(U$1,Q!$E:$H,4,0)+VLOOKUP(U$1,Q!$E:$J,6,0)</f>
        <v>69864.899999999994</v>
      </c>
      <c r="V85">
        <f>(VLOOKUP($A85,L!$H:$O,8,0)+VLOOKUP($B85,'R'!$F:$M,8,0))*VLOOKUP(V$1,Q!$E:$H,4,0)+VLOOKUP(V$1,Q!$E:$J,6,0)</f>
        <v>71743.899999999994</v>
      </c>
      <c r="W85">
        <f>(VLOOKUP($A85,L!$H:$O,8,0)+VLOOKUP($B85,'R'!$F:$M,8,0))*VLOOKUP(W$1,Q!$E:$H,4,0)+VLOOKUP(W$1,Q!$E:$J,6,0)</f>
        <v>73828.800000000003</v>
      </c>
      <c r="BD85">
        <v>3100</v>
      </c>
      <c r="BE85">
        <v>250</v>
      </c>
      <c r="BF85">
        <f t="shared" si="28"/>
        <v>46.666666666666664</v>
      </c>
      <c r="BG85">
        <f t="shared" si="25"/>
        <v>0.48275862068965514</v>
      </c>
      <c r="BH85">
        <f t="shared" si="26"/>
        <v>5993.333333333333</v>
      </c>
    </row>
    <row r="86" spans="1:60" x14ac:dyDescent="0.2">
      <c r="A86">
        <v>84</v>
      </c>
      <c r="B86">
        <f t="shared" si="27"/>
        <v>6</v>
      </c>
      <c r="C86">
        <f>(VLOOKUP($A86,L!$H:$O,8,0)+VLOOKUP($B86,'R'!$F:$M,8,0))*VLOOKUP(C$1,Q!$E:$H,4,0)+VLOOKUP(C$1,Q!$E:$J,6,0)</f>
        <v>14800</v>
      </c>
      <c r="D86">
        <f>(VLOOKUP($A86,L!$H:$O,8,0)+VLOOKUP($B86,'R'!$F:$M,8,0))*VLOOKUP(D$1,Q!$E:$H,4,0)+VLOOKUP(D$1,Q!$E:$J,6,0)</f>
        <v>17020</v>
      </c>
      <c r="E86">
        <f>(VLOOKUP($A86,L!$H:$O,8,0)+VLOOKUP($B86,'R'!$F:$M,8,0))*VLOOKUP(E$1,Q!$E:$H,4,0)+VLOOKUP(E$1,Q!$E:$J,6,0)</f>
        <v>20136</v>
      </c>
      <c r="F86">
        <f>(VLOOKUP($A86,L!$H:$O,8,0)+VLOOKUP($B86,'R'!$F:$M,8,0))*VLOOKUP(F$1,Q!$E:$H,4,0)+VLOOKUP(F$1,Q!$E:$J,6,0)</f>
        <v>23876</v>
      </c>
      <c r="G86">
        <f>(VLOOKUP($A86,L!$H:$O,8,0)+VLOOKUP($B86,'R'!$F:$M,8,0))*VLOOKUP(G$1,Q!$E:$H,4,0)+VLOOKUP(G$1,Q!$E:$J,6,0)</f>
        <v>28540</v>
      </c>
      <c r="H86">
        <f>(VLOOKUP($A86,L!$H:$O,8,0)+VLOOKUP($B86,'R'!$F:$M,8,0))*VLOOKUP(H$1,Q!$E:$H,4,0)+VLOOKUP(H$1,Q!$E:$J,6,0)</f>
        <v>33408</v>
      </c>
      <c r="I86">
        <f>(VLOOKUP($A86,L!$H:$O,8,0)+VLOOKUP($B86,'R'!$F:$M,8,0))*VLOOKUP(I$1,Q!$E:$H,4,0)+VLOOKUP(I$1,Q!$E:$J,6,0)</f>
        <v>38388</v>
      </c>
      <c r="J86">
        <f>(VLOOKUP($A86,L!$H:$O,8,0)+VLOOKUP($B86,'R'!$F:$M,8,0))*VLOOKUP(J$1,Q!$E:$H,4,0)+VLOOKUP(J$1,Q!$E:$J,6,0)</f>
        <v>41056</v>
      </c>
      <c r="K86">
        <f>(VLOOKUP($A86,L!$H:$O,8,0)+VLOOKUP($B86,'R'!$F:$M,8,0))*VLOOKUP(K$1,Q!$E:$H,4,0)+VLOOKUP(K$1,Q!$E:$J,6,0)</f>
        <v>44168</v>
      </c>
      <c r="L86">
        <f>(VLOOKUP($A86,L!$H:$O,8,0)+VLOOKUP($B86,'R'!$F:$M,8,0))*VLOOKUP(L$1,Q!$E:$H,4,0)+VLOOKUP(L$1,Q!$E:$J,6,0)</f>
        <v>50808</v>
      </c>
      <c r="M86">
        <f>(VLOOKUP($A86,L!$H:$O,8,0)+VLOOKUP($B86,'R'!$F:$M,8,0))*VLOOKUP(M$1,Q!$E:$H,4,0)+VLOOKUP(M$1,Q!$E:$J,6,0)</f>
        <v>56656</v>
      </c>
      <c r="N86">
        <f>(VLOOKUP($A86,L!$H:$O,8,0)+VLOOKUP($B86,'R'!$F:$M,8,0))*VLOOKUP(N$1,Q!$E:$H,4,0)+VLOOKUP(N$1,Q!$E:$J,6,0)</f>
        <v>58140</v>
      </c>
      <c r="O86">
        <f>(VLOOKUP($A86,L!$H:$O,8,0)+VLOOKUP($B86,'R'!$F:$M,8,0))*VLOOKUP(O$1,Q!$E:$H,4,0)+VLOOKUP(O$1,Q!$E:$J,6,0)</f>
        <v>59832</v>
      </c>
      <c r="P86">
        <f>(VLOOKUP($A86,L!$H:$O,8,0)+VLOOKUP($B86,'R'!$F:$M,8,0))*VLOOKUP(P$1,Q!$E:$H,4,0)+VLOOKUP(P$1,Q!$E:$J,6,0)</f>
        <v>61584</v>
      </c>
      <c r="Q86">
        <f>(VLOOKUP($A86,L!$H:$O,8,0)+VLOOKUP($B86,'R'!$F:$M,8,0))*VLOOKUP(Q$1,Q!$E:$H,4,0)+VLOOKUP(Q$1,Q!$E:$J,6,0)</f>
        <v>63276</v>
      </c>
      <c r="R86">
        <f>(VLOOKUP($A86,L!$H:$O,8,0)+VLOOKUP($B86,'R'!$F:$M,8,0))*VLOOKUP(R$1,Q!$E:$H,4,0)+VLOOKUP(R$1,Q!$E:$J,6,0)</f>
        <v>64968</v>
      </c>
      <c r="S86">
        <f>(VLOOKUP($A86,L!$H:$O,8,0)+VLOOKUP($B86,'R'!$F:$M,8,0))*VLOOKUP(S$1,Q!$E:$H,4,0)+VLOOKUP(S$1,Q!$E:$J,6,0)</f>
        <v>66868</v>
      </c>
      <c r="T86">
        <f>(VLOOKUP($A86,L!$H:$O,8,0)+VLOOKUP($B86,'R'!$F:$M,8,0))*VLOOKUP(T$1,Q!$E:$H,4,0)+VLOOKUP(T$1,Q!$E:$J,6,0)</f>
        <v>68828</v>
      </c>
      <c r="U86">
        <f>(VLOOKUP($A86,L!$H:$O,8,0)+VLOOKUP($B86,'R'!$F:$M,8,0))*VLOOKUP(U$1,Q!$E:$H,4,0)+VLOOKUP(U$1,Q!$E:$J,6,0)</f>
        <v>70728</v>
      </c>
      <c r="V86">
        <f>(VLOOKUP($A86,L!$H:$O,8,0)+VLOOKUP($B86,'R'!$F:$M,8,0))*VLOOKUP(V$1,Q!$E:$H,4,0)+VLOOKUP(V$1,Q!$E:$J,6,0)</f>
        <v>72628</v>
      </c>
      <c r="W86">
        <f>(VLOOKUP($A86,L!$H:$O,8,0)+VLOOKUP($B86,'R'!$F:$M,8,0))*VLOOKUP(W$1,Q!$E:$H,4,0)+VLOOKUP(W$1,Q!$E:$J,6,0)</f>
        <v>74736</v>
      </c>
      <c r="BD86">
        <v>3125</v>
      </c>
      <c r="BE86">
        <v>250</v>
      </c>
      <c r="BF86">
        <f t="shared" si="28"/>
        <v>45.833333333333336</v>
      </c>
      <c r="BG86">
        <f t="shared" si="25"/>
        <v>0.47826086956521741</v>
      </c>
      <c r="BH86">
        <f t="shared" si="26"/>
        <v>5989.5833333333339</v>
      </c>
    </row>
    <row r="87" spans="1:60" x14ac:dyDescent="0.2">
      <c r="A87">
        <v>85</v>
      </c>
      <c r="B87">
        <f t="shared" si="27"/>
        <v>6</v>
      </c>
      <c r="C87">
        <f>(VLOOKUP($A87,L!$H:$O,8,0)+VLOOKUP($B87,'R'!$F:$M,8,0))*VLOOKUP(C$1,Q!$E:$H,4,0)+VLOOKUP(C$1,Q!$E:$J,6,0)</f>
        <v>15010</v>
      </c>
      <c r="D87">
        <f>(VLOOKUP($A87,L!$H:$O,8,0)+VLOOKUP($B87,'R'!$F:$M,8,0))*VLOOKUP(D$1,Q!$E:$H,4,0)+VLOOKUP(D$1,Q!$E:$J,6,0)</f>
        <v>17261.5</v>
      </c>
      <c r="E87">
        <f>(VLOOKUP($A87,L!$H:$O,8,0)+VLOOKUP($B87,'R'!$F:$M,8,0))*VLOOKUP(E$1,Q!$E:$H,4,0)+VLOOKUP(E$1,Q!$E:$J,6,0)</f>
        <v>20413.2</v>
      </c>
      <c r="F87">
        <f>(VLOOKUP($A87,L!$H:$O,8,0)+VLOOKUP($B87,'R'!$F:$M,8,0))*VLOOKUP(F$1,Q!$E:$H,4,0)+VLOOKUP(F$1,Q!$E:$J,6,0)</f>
        <v>24195.200000000001</v>
      </c>
      <c r="G87">
        <f>(VLOOKUP($A87,L!$H:$O,8,0)+VLOOKUP($B87,'R'!$F:$M,8,0))*VLOOKUP(G$1,Q!$E:$H,4,0)+VLOOKUP(G$1,Q!$E:$J,6,0)</f>
        <v>28907.5</v>
      </c>
      <c r="H87">
        <f>(VLOOKUP($A87,L!$H:$O,8,0)+VLOOKUP($B87,'R'!$F:$M,8,0))*VLOOKUP(H$1,Q!$E:$H,4,0)+VLOOKUP(H$1,Q!$E:$J,6,0)</f>
        <v>33830.1</v>
      </c>
      <c r="I87">
        <f>(VLOOKUP($A87,L!$H:$O,8,0)+VLOOKUP($B87,'R'!$F:$M,8,0))*VLOOKUP(I$1,Q!$E:$H,4,0)+VLOOKUP(I$1,Q!$E:$J,6,0)</f>
        <v>38873.1</v>
      </c>
      <c r="J87">
        <f>(VLOOKUP($A87,L!$H:$O,8,0)+VLOOKUP($B87,'R'!$F:$M,8,0))*VLOOKUP(J$1,Q!$E:$H,4,0)+VLOOKUP(J$1,Q!$E:$J,6,0)</f>
        <v>41574.700000000004</v>
      </c>
      <c r="K87">
        <f>(VLOOKUP($A87,L!$H:$O,8,0)+VLOOKUP($B87,'R'!$F:$M,8,0))*VLOOKUP(K$1,Q!$E:$H,4,0)+VLOOKUP(K$1,Q!$E:$J,6,0)</f>
        <v>44726.6</v>
      </c>
      <c r="L87">
        <f>(VLOOKUP($A87,L!$H:$O,8,0)+VLOOKUP($B87,'R'!$F:$M,8,0))*VLOOKUP(L$1,Q!$E:$H,4,0)+VLOOKUP(L$1,Q!$E:$J,6,0)</f>
        <v>51450.6</v>
      </c>
      <c r="M87">
        <f>(VLOOKUP($A87,L!$H:$O,8,0)+VLOOKUP($B87,'R'!$F:$M,8,0))*VLOOKUP(M$1,Q!$E:$H,4,0)+VLOOKUP(M$1,Q!$E:$J,6,0)</f>
        <v>57363.700000000004</v>
      </c>
      <c r="N87">
        <f>(VLOOKUP($A87,L!$H:$O,8,0)+VLOOKUP($B87,'R'!$F:$M,8,0))*VLOOKUP(N$1,Q!$E:$H,4,0)+VLOOKUP(N$1,Q!$E:$J,6,0)</f>
        <v>58864.5</v>
      </c>
      <c r="O87">
        <f>(VLOOKUP($A87,L!$H:$O,8,0)+VLOOKUP($B87,'R'!$F:$M,8,0))*VLOOKUP(O$1,Q!$E:$H,4,0)+VLOOKUP(O$1,Q!$E:$J,6,0)</f>
        <v>60575.4</v>
      </c>
      <c r="P87">
        <f>(VLOOKUP($A87,L!$H:$O,8,0)+VLOOKUP($B87,'R'!$F:$M,8,0))*VLOOKUP(P$1,Q!$E:$H,4,0)+VLOOKUP(P$1,Q!$E:$J,6,0)</f>
        <v>62346.299999999996</v>
      </c>
      <c r="Q87">
        <f>(VLOOKUP($A87,L!$H:$O,8,0)+VLOOKUP($B87,'R'!$F:$M,8,0))*VLOOKUP(Q$1,Q!$E:$H,4,0)+VLOOKUP(Q$1,Q!$E:$J,6,0)</f>
        <v>64057.200000000004</v>
      </c>
      <c r="R87">
        <f>(VLOOKUP($A87,L!$H:$O,8,0)+VLOOKUP($B87,'R'!$F:$M,8,0))*VLOOKUP(R$1,Q!$E:$H,4,0)+VLOOKUP(R$1,Q!$E:$J,6,0)</f>
        <v>65768.100000000006</v>
      </c>
      <c r="S87">
        <f>(VLOOKUP($A87,L!$H:$O,8,0)+VLOOKUP($B87,'R'!$F:$M,8,0))*VLOOKUP(S$1,Q!$E:$H,4,0)+VLOOKUP(S$1,Q!$E:$J,6,0)</f>
        <v>67689.100000000006</v>
      </c>
      <c r="T87">
        <f>(VLOOKUP($A87,L!$H:$O,8,0)+VLOOKUP($B87,'R'!$F:$M,8,0))*VLOOKUP(T$1,Q!$E:$H,4,0)+VLOOKUP(T$1,Q!$E:$J,6,0)</f>
        <v>69670.100000000006</v>
      </c>
      <c r="U87">
        <f>(VLOOKUP($A87,L!$H:$O,8,0)+VLOOKUP($B87,'R'!$F:$M,8,0))*VLOOKUP(U$1,Q!$E:$H,4,0)+VLOOKUP(U$1,Q!$E:$J,6,0)</f>
        <v>71591.100000000006</v>
      </c>
      <c r="V87">
        <f>(VLOOKUP($A87,L!$H:$O,8,0)+VLOOKUP($B87,'R'!$F:$M,8,0))*VLOOKUP(V$1,Q!$E:$H,4,0)+VLOOKUP(V$1,Q!$E:$J,6,0)</f>
        <v>73512.100000000006</v>
      </c>
      <c r="W87">
        <f>(VLOOKUP($A87,L!$H:$O,8,0)+VLOOKUP($B87,'R'!$F:$M,8,0))*VLOOKUP(W$1,Q!$E:$H,4,0)+VLOOKUP(W$1,Q!$E:$J,6,0)</f>
        <v>75643.200000000012</v>
      </c>
      <c r="BD87">
        <v>3150</v>
      </c>
      <c r="BE87">
        <v>250</v>
      </c>
      <c r="BF87">
        <f t="shared" si="28"/>
        <v>45</v>
      </c>
      <c r="BG87">
        <f t="shared" si="25"/>
        <v>0.47368421052631582</v>
      </c>
      <c r="BH87">
        <f t="shared" si="26"/>
        <v>5985</v>
      </c>
    </row>
    <row r="88" spans="1:60" x14ac:dyDescent="0.2">
      <c r="A88">
        <v>86</v>
      </c>
      <c r="B88">
        <f t="shared" si="27"/>
        <v>6</v>
      </c>
      <c r="C88">
        <f>(VLOOKUP($A88,L!$H:$O,8,0)+VLOOKUP($B88,'R'!$F:$M,8,0))*VLOOKUP(C$1,Q!$E:$H,4,0)+VLOOKUP(C$1,Q!$E:$J,6,0)</f>
        <v>15230</v>
      </c>
      <c r="D88">
        <f>(VLOOKUP($A88,L!$H:$O,8,0)+VLOOKUP($B88,'R'!$F:$M,8,0))*VLOOKUP(D$1,Q!$E:$H,4,0)+VLOOKUP(D$1,Q!$E:$J,6,0)</f>
        <v>17514.5</v>
      </c>
      <c r="E88">
        <f>(VLOOKUP($A88,L!$H:$O,8,0)+VLOOKUP($B88,'R'!$F:$M,8,0))*VLOOKUP(E$1,Q!$E:$H,4,0)+VLOOKUP(E$1,Q!$E:$J,6,0)</f>
        <v>20703.600000000002</v>
      </c>
      <c r="F88">
        <f>(VLOOKUP($A88,L!$H:$O,8,0)+VLOOKUP($B88,'R'!$F:$M,8,0))*VLOOKUP(F$1,Q!$E:$H,4,0)+VLOOKUP(F$1,Q!$E:$J,6,0)</f>
        <v>24529.599999999999</v>
      </c>
      <c r="G88">
        <f>(VLOOKUP($A88,L!$H:$O,8,0)+VLOOKUP($B88,'R'!$F:$M,8,0))*VLOOKUP(G$1,Q!$E:$H,4,0)+VLOOKUP(G$1,Q!$E:$J,6,0)</f>
        <v>29292.5</v>
      </c>
      <c r="H88">
        <f>(VLOOKUP($A88,L!$H:$O,8,0)+VLOOKUP($B88,'R'!$F:$M,8,0))*VLOOKUP(H$1,Q!$E:$H,4,0)+VLOOKUP(H$1,Q!$E:$J,6,0)</f>
        <v>34272.299999999996</v>
      </c>
      <c r="I88">
        <f>(VLOOKUP($A88,L!$H:$O,8,0)+VLOOKUP($B88,'R'!$F:$M,8,0))*VLOOKUP(I$1,Q!$E:$H,4,0)+VLOOKUP(I$1,Q!$E:$J,6,0)</f>
        <v>39381.300000000003</v>
      </c>
      <c r="J88">
        <f>(VLOOKUP($A88,L!$H:$O,8,0)+VLOOKUP($B88,'R'!$F:$M,8,0))*VLOOKUP(J$1,Q!$E:$H,4,0)+VLOOKUP(J$1,Q!$E:$J,6,0)</f>
        <v>42118.100000000006</v>
      </c>
      <c r="K88">
        <f>(VLOOKUP($A88,L!$H:$O,8,0)+VLOOKUP($B88,'R'!$F:$M,8,0))*VLOOKUP(K$1,Q!$E:$H,4,0)+VLOOKUP(K$1,Q!$E:$J,6,0)</f>
        <v>45311.8</v>
      </c>
      <c r="L88">
        <f>(VLOOKUP($A88,L!$H:$O,8,0)+VLOOKUP($B88,'R'!$F:$M,8,0))*VLOOKUP(L$1,Q!$E:$H,4,0)+VLOOKUP(L$1,Q!$E:$J,6,0)</f>
        <v>52123.8</v>
      </c>
      <c r="M88">
        <f>(VLOOKUP($A88,L!$H:$O,8,0)+VLOOKUP($B88,'R'!$F:$M,8,0))*VLOOKUP(M$1,Q!$E:$H,4,0)+VLOOKUP(M$1,Q!$E:$J,6,0)</f>
        <v>58105.1</v>
      </c>
      <c r="N88">
        <f>(VLOOKUP($A88,L!$H:$O,8,0)+VLOOKUP($B88,'R'!$F:$M,8,0))*VLOOKUP(N$1,Q!$E:$H,4,0)+VLOOKUP(N$1,Q!$E:$J,6,0)</f>
        <v>59623.5</v>
      </c>
      <c r="O88">
        <f>(VLOOKUP($A88,L!$H:$O,8,0)+VLOOKUP($B88,'R'!$F:$M,8,0))*VLOOKUP(O$1,Q!$E:$H,4,0)+VLOOKUP(O$1,Q!$E:$J,6,0)</f>
        <v>61354.2</v>
      </c>
      <c r="P88">
        <f>(VLOOKUP($A88,L!$H:$O,8,0)+VLOOKUP($B88,'R'!$F:$M,8,0))*VLOOKUP(P$1,Q!$E:$H,4,0)+VLOOKUP(P$1,Q!$E:$J,6,0)</f>
        <v>63144.9</v>
      </c>
      <c r="Q88">
        <f>(VLOOKUP($A88,L!$H:$O,8,0)+VLOOKUP($B88,'R'!$F:$M,8,0))*VLOOKUP(Q$1,Q!$E:$H,4,0)+VLOOKUP(Q$1,Q!$E:$J,6,0)</f>
        <v>64875.600000000006</v>
      </c>
      <c r="R88">
        <f>(VLOOKUP($A88,L!$H:$O,8,0)+VLOOKUP($B88,'R'!$F:$M,8,0))*VLOOKUP(R$1,Q!$E:$H,4,0)+VLOOKUP(R$1,Q!$E:$J,6,0)</f>
        <v>66606.3</v>
      </c>
      <c r="S88">
        <f>(VLOOKUP($A88,L!$H:$O,8,0)+VLOOKUP($B88,'R'!$F:$M,8,0))*VLOOKUP(S$1,Q!$E:$H,4,0)+VLOOKUP(S$1,Q!$E:$J,6,0)</f>
        <v>68549.3</v>
      </c>
      <c r="T88">
        <f>(VLOOKUP($A88,L!$H:$O,8,0)+VLOOKUP($B88,'R'!$F:$M,8,0))*VLOOKUP(T$1,Q!$E:$H,4,0)+VLOOKUP(T$1,Q!$E:$J,6,0)</f>
        <v>70552.299999999988</v>
      </c>
      <c r="U88">
        <f>(VLOOKUP($A88,L!$H:$O,8,0)+VLOOKUP($B88,'R'!$F:$M,8,0))*VLOOKUP(U$1,Q!$E:$H,4,0)+VLOOKUP(U$1,Q!$E:$J,6,0)</f>
        <v>72495.3</v>
      </c>
      <c r="V88">
        <f>(VLOOKUP($A88,L!$H:$O,8,0)+VLOOKUP($B88,'R'!$F:$M,8,0))*VLOOKUP(V$1,Q!$E:$H,4,0)+VLOOKUP(V$1,Q!$E:$J,6,0)</f>
        <v>74438.3</v>
      </c>
      <c r="W88">
        <f>(VLOOKUP($A88,L!$H:$O,8,0)+VLOOKUP($B88,'R'!$F:$M,8,0))*VLOOKUP(W$1,Q!$E:$H,4,0)+VLOOKUP(W$1,Q!$E:$J,6,0)</f>
        <v>76593.600000000006</v>
      </c>
      <c r="BD88">
        <v>3175</v>
      </c>
      <c r="BE88">
        <v>250</v>
      </c>
      <c r="BF88">
        <f t="shared" si="28"/>
        <v>44.166666666666664</v>
      </c>
      <c r="BG88">
        <f t="shared" si="25"/>
        <v>0.46902654867256632</v>
      </c>
      <c r="BH88">
        <f t="shared" si="26"/>
        <v>5979.583333333333</v>
      </c>
    </row>
    <row r="89" spans="1:60" x14ac:dyDescent="0.2">
      <c r="A89">
        <v>87</v>
      </c>
      <c r="B89">
        <f t="shared" si="27"/>
        <v>6</v>
      </c>
      <c r="C89">
        <f>(VLOOKUP($A89,L!$H:$O,8,0)+VLOOKUP($B89,'R'!$F:$M,8,0))*VLOOKUP(C$1,Q!$E:$H,4,0)+VLOOKUP(C$1,Q!$E:$J,6,0)</f>
        <v>15450</v>
      </c>
      <c r="D89">
        <f>(VLOOKUP($A89,L!$H:$O,8,0)+VLOOKUP($B89,'R'!$F:$M,8,0))*VLOOKUP(D$1,Q!$E:$H,4,0)+VLOOKUP(D$1,Q!$E:$J,6,0)</f>
        <v>17767.5</v>
      </c>
      <c r="E89">
        <f>(VLOOKUP($A89,L!$H:$O,8,0)+VLOOKUP($B89,'R'!$F:$M,8,0))*VLOOKUP(E$1,Q!$E:$H,4,0)+VLOOKUP(E$1,Q!$E:$J,6,0)</f>
        <v>20994</v>
      </c>
      <c r="F89">
        <f>(VLOOKUP($A89,L!$H:$O,8,0)+VLOOKUP($B89,'R'!$F:$M,8,0))*VLOOKUP(F$1,Q!$E:$H,4,0)+VLOOKUP(F$1,Q!$E:$J,6,0)</f>
        <v>24864</v>
      </c>
      <c r="G89">
        <f>(VLOOKUP($A89,L!$H:$O,8,0)+VLOOKUP($B89,'R'!$F:$M,8,0))*VLOOKUP(G$1,Q!$E:$H,4,0)+VLOOKUP(G$1,Q!$E:$J,6,0)</f>
        <v>29677.5</v>
      </c>
      <c r="H89">
        <f>(VLOOKUP($A89,L!$H:$O,8,0)+VLOOKUP($B89,'R'!$F:$M,8,0))*VLOOKUP(H$1,Q!$E:$H,4,0)+VLOOKUP(H$1,Q!$E:$J,6,0)</f>
        <v>34714.5</v>
      </c>
      <c r="I89">
        <f>(VLOOKUP($A89,L!$H:$O,8,0)+VLOOKUP($B89,'R'!$F:$M,8,0))*VLOOKUP(I$1,Q!$E:$H,4,0)+VLOOKUP(I$1,Q!$E:$J,6,0)</f>
        <v>39889.5</v>
      </c>
      <c r="J89">
        <f>(VLOOKUP($A89,L!$H:$O,8,0)+VLOOKUP($B89,'R'!$F:$M,8,0))*VLOOKUP(J$1,Q!$E:$H,4,0)+VLOOKUP(J$1,Q!$E:$J,6,0)</f>
        <v>42661.5</v>
      </c>
      <c r="K89">
        <f>(VLOOKUP($A89,L!$H:$O,8,0)+VLOOKUP($B89,'R'!$F:$M,8,0))*VLOOKUP(K$1,Q!$E:$H,4,0)+VLOOKUP(K$1,Q!$E:$J,6,0)</f>
        <v>45897</v>
      </c>
      <c r="L89">
        <f>(VLOOKUP($A89,L!$H:$O,8,0)+VLOOKUP($B89,'R'!$F:$M,8,0))*VLOOKUP(L$1,Q!$E:$H,4,0)+VLOOKUP(L$1,Q!$E:$J,6,0)</f>
        <v>52797</v>
      </c>
      <c r="M89">
        <f>(VLOOKUP($A89,L!$H:$O,8,0)+VLOOKUP($B89,'R'!$F:$M,8,0))*VLOOKUP(M$1,Q!$E:$H,4,0)+VLOOKUP(M$1,Q!$E:$J,6,0)</f>
        <v>58846.5</v>
      </c>
      <c r="N89">
        <f>(VLOOKUP($A89,L!$H:$O,8,0)+VLOOKUP($B89,'R'!$F:$M,8,0))*VLOOKUP(N$1,Q!$E:$H,4,0)+VLOOKUP(N$1,Q!$E:$J,6,0)</f>
        <v>60382.5</v>
      </c>
      <c r="O89">
        <f>(VLOOKUP($A89,L!$H:$O,8,0)+VLOOKUP($B89,'R'!$F:$M,8,0))*VLOOKUP(O$1,Q!$E:$H,4,0)+VLOOKUP(O$1,Q!$E:$J,6,0)</f>
        <v>62133</v>
      </c>
      <c r="P89">
        <f>(VLOOKUP($A89,L!$H:$O,8,0)+VLOOKUP($B89,'R'!$F:$M,8,0))*VLOOKUP(P$1,Q!$E:$H,4,0)+VLOOKUP(P$1,Q!$E:$J,6,0)</f>
        <v>63943.5</v>
      </c>
      <c r="Q89">
        <f>(VLOOKUP($A89,L!$H:$O,8,0)+VLOOKUP($B89,'R'!$F:$M,8,0))*VLOOKUP(Q$1,Q!$E:$H,4,0)+VLOOKUP(Q$1,Q!$E:$J,6,0)</f>
        <v>65694</v>
      </c>
      <c r="R89">
        <f>(VLOOKUP($A89,L!$H:$O,8,0)+VLOOKUP($B89,'R'!$F:$M,8,0))*VLOOKUP(R$1,Q!$E:$H,4,0)+VLOOKUP(R$1,Q!$E:$J,6,0)</f>
        <v>67444.5</v>
      </c>
      <c r="S89">
        <f>(VLOOKUP($A89,L!$H:$O,8,0)+VLOOKUP($B89,'R'!$F:$M,8,0))*VLOOKUP(S$1,Q!$E:$H,4,0)+VLOOKUP(S$1,Q!$E:$J,6,0)</f>
        <v>69409.5</v>
      </c>
      <c r="T89">
        <f>(VLOOKUP($A89,L!$H:$O,8,0)+VLOOKUP($B89,'R'!$F:$M,8,0))*VLOOKUP(T$1,Q!$E:$H,4,0)+VLOOKUP(T$1,Q!$E:$J,6,0)</f>
        <v>71434.5</v>
      </c>
      <c r="U89">
        <f>(VLOOKUP($A89,L!$H:$O,8,0)+VLOOKUP($B89,'R'!$F:$M,8,0))*VLOOKUP(U$1,Q!$E:$H,4,0)+VLOOKUP(U$1,Q!$E:$J,6,0)</f>
        <v>73399.5</v>
      </c>
      <c r="V89">
        <f>(VLOOKUP($A89,L!$H:$O,8,0)+VLOOKUP($B89,'R'!$F:$M,8,0))*VLOOKUP(V$1,Q!$E:$H,4,0)+VLOOKUP(V$1,Q!$E:$J,6,0)</f>
        <v>75364.5</v>
      </c>
      <c r="W89">
        <f>(VLOOKUP($A89,L!$H:$O,8,0)+VLOOKUP($B89,'R'!$F:$M,8,0))*VLOOKUP(W$1,Q!$E:$H,4,0)+VLOOKUP(W$1,Q!$E:$J,6,0)</f>
        <v>77544</v>
      </c>
      <c r="BD89">
        <v>3200</v>
      </c>
      <c r="BE89">
        <v>250</v>
      </c>
      <c r="BF89">
        <f t="shared" si="28"/>
        <v>43.333333333333336</v>
      </c>
      <c r="BG89">
        <f t="shared" si="25"/>
        <v>0.4642857142857143</v>
      </c>
      <c r="BH89">
        <f t="shared" si="26"/>
        <v>5973.3333333333339</v>
      </c>
    </row>
    <row r="90" spans="1:60" x14ac:dyDescent="0.2">
      <c r="A90">
        <v>88</v>
      </c>
      <c r="B90">
        <f t="shared" si="27"/>
        <v>6</v>
      </c>
      <c r="C90">
        <f>(VLOOKUP($A90,L!$H:$O,8,0)+VLOOKUP($B90,'R'!$F:$M,8,0))*VLOOKUP(C$1,Q!$E:$H,4,0)+VLOOKUP(C$1,Q!$E:$J,6,0)</f>
        <v>15680</v>
      </c>
      <c r="D90">
        <f>(VLOOKUP($A90,L!$H:$O,8,0)+VLOOKUP($B90,'R'!$F:$M,8,0))*VLOOKUP(D$1,Q!$E:$H,4,0)+VLOOKUP(D$1,Q!$E:$J,6,0)</f>
        <v>18032</v>
      </c>
      <c r="E90">
        <f>(VLOOKUP($A90,L!$H:$O,8,0)+VLOOKUP($B90,'R'!$F:$M,8,0))*VLOOKUP(E$1,Q!$E:$H,4,0)+VLOOKUP(E$1,Q!$E:$J,6,0)</f>
        <v>21297.600000000002</v>
      </c>
      <c r="F90">
        <f>(VLOOKUP($A90,L!$H:$O,8,0)+VLOOKUP($B90,'R'!$F:$M,8,0))*VLOOKUP(F$1,Q!$E:$H,4,0)+VLOOKUP(F$1,Q!$E:$J,6,0)</f>
        <v>25213.599999999999</v>
      </c>
      <c r="G90">
        <f>(VLOOKUP($A90,L!$H:$O,8,0)+VLOOKUP($B90,'R'!$F:$M,8,0))*VLOOKUP(G$1,Q!$E:$H,4,0)+VLOOKUP(G$1,Q!$E:$J,6,0)</f>
        <v>30080</v>
      </c>
      <c r="H90">
        <f>(VLOOKUP($A90,L!$H:$O,8,0)+VLOOKUP($B90,'R'!$F:$M,8,0))*VLOOKUP(H$1,Q!$E:$H,4,0)+VLOOKUP(H$1,Q!$E:$J,6,0)</f>
        <v>35176.799999999996</v>
      </c>
      <c r="I90">
        <f>(VLOOKUP($A90,L!$H:$O,8,0)+VLOOKUP($B90,'R'!$F:$M,8,0))*VLOOKUP(I$1,Q!$E:$H,4,0)+VLOOKUP(I$1,Q!$E:$J,6,0)</f>
        <v>40420.800000000003</v>
      </c>
      <c r="J90">
        <f>(VLOOKUP($A90,L!$H:$O,8,0)+VLOOKUP($B90,'R'!$F:$M,8,0))*VLOOKUP(J$1,Q!$E:$H,4,0)+VLOOKUP(J$1,Q!$E:$J,6,0)</f>
        <v>43229.600000000006</v>
      </c>
      <c r="K90">
        <f>(VLOOKUP($A90,L!$H:$O,8,0)+VLOOKUP($B90,'R'!$F:$M,8,0))*VLOOKUP(K$1,Q!$E:$H,4,0)+VLOOKUP(K$1,Q!$E:$J,6,0)</f>
        <v>46508.800000000003</v>
      </c>
      <c r="L90">
        <f>(VLOOKUP($A90,L!$H:$O,8,0)+VLOOKUP($B90,'R'!$F:$M,8,0))*VLOOKUP(L$1,Q!$E:$H,4,0)+VLOOKUP(L$1,Q!$E:$J,6,0)</f>
        <v>53500.800000000003</v>
      </c>
      <c r="M90">
        <f>(VLOOKUP($A90,L!$H:$O,8,0)+VLOOKUP($B90,'R'!$F:$M,8,0))*VLOOKUP(M$1,Q!$E:$H,4,0)+VLOOKUP(M$1,Q!$E:$J,6,0)</f>
        <v>59621.599999999999</v>
      </c>
      <c r="N90">
        <f>(VLOOKUP($A90,L!$H:$O,8,0)+VLOOKUP($B90,'R'!$F:$M,8,0))*VLOOKUP(N$1,Q!$E:$H,4,0)+VLOOKUP(N$1,Q!$E:$J,6,0)</f>
        <v>61176</v>
      </c>
      <c r="O90">
        <f>(VLOOKUP($A90,L!$H:$O,8,0)+VLOOKUP($B90,'R'!$F:$M,8,0))*VLOOKUP(O$1,Q!$E:$H,4,0)+VLOOKUP(O$1,Q!$E:$J,6,0)</f>
        <v>62947.199999999997</v>
      </c>
      <c r="P90">
        <f>(VLOOKUP($A90,L!$H:$O,8,0)+VLOOKUP($B90,'R'!$F:$M,8,0))*VLOOKUP(P$1,Q!$E:$H,4,0)+VLOOKUP(P$1,Q!$E:$J,6,0)</f>
        <v>64778.400000000001</v>
      </c>
      <c r="Q90">
        <f>(VLOOKUP($A90,L!$H:$O,8,0)+VLOOKUP($B90,'R'!$F:$M,8,0))*VLOOKUP(Q$1,Q!$E:$H,4,0)+VLOOKUP(Q$1,Q!$E:$J,6,0)</f>
        <v>66549.600000000006</v>
      </c>
      <c r="R90">
        <f>(VLOOKUP($A90,L!$H:$O,8,0)+VLOOKUP($B90,'R'!$F:$M,8,0))*VLOOKUP(R$1,Q!$E:$H,4,0)+VLOOKUP(R$1,Q!$E:$J,6,0)</f>
        <v>68320.800000000003</v>
      </c>
      <c r="S90">
        <f>(VLOOKUP($A90,L!$H:$O,8,0)+VLOOKUP($B90,'R'!$F:$M,8,0))*VLOOKUP(S$1,Q!$E:$H,4,0)+VLOOKUP(S$1,Q!$E:$J,6,0)</f>
        <v>70308.800000000003</v>
      </c>
      <c r="T90">
        <f>(VLOOKUP($A90,L!$H:$O,8,0)+VLOOKUP($B90,'R'!$F:$M,8,0))*VLOOKUP(T$1,Q!$E:$H,4,0)+VLOOKUP(T$1,Q!$E:$J,6,0)</f>
        <v>72356.799999999988</v>
      </c>
      <c r="U90">
        <f>(VLOOKUP($A90,L!$H:$O,8,0)+VLOOKUP($B90,'R'!$F:$M,8,0))*VLOOKUP(U$1,Q!$E:$H,4,0)+VLOOKUP(U$1,Q!$E:$J,6,0)</f>
        <v>74344.800000000003</v>
      </c>
      <c r="V90">
        <f>(VLOOKUP($A90,L!$H:$O,8,0)+VLOOKUP($B90,'R'!$F:$M,8,0))*VLOOKUP(V$1,Q!$E:$H,4,0)+VLOOKUP(V$1,Q!$E:$J,6,0)</f>
        <v>76332.800000000003</v>
      </c>
      <c r="W90">
        <f>(VLOOKUP($A90,L!$H:$O,8,0)+VLOOKUP($B90,'R'!$F:$M,8,0))*VLOOKUP(W$1,Q!$E:$H,4,0)+VLOOKUP(W$1,Q!$E:$J,6,0)</f>
        <v>78537.600000000006</v>
      </c>
      <c r="BD90">
        <v>3225</v>
      </c>
      <c r="BE90">
        <v>250</v>
      </c>
      <c r="BF90">
        <f t="shared" si="28"/>
        <v>42.5</v>
      </c>
      <c r="BG90">
        <f t="shared" si="25"/>
        <v>0.45945945945945943</v>
      </c>
      <c r="BH90">
        <f t="shared" si="26"/>
        <v>5966.25</v>
      </c>
    </row>
    <row r="91" spans="1:60" x14ac:dyDescent="0.2">
      <c r="A91">
        <v>89</v>
      </c>
      <c r="B91">
        <f t="shared" si="27"/>
        <v>6</v>
      </c>
      <c r="C91">
        <f>(VLOOKUP($A91,L!$H:$O,8,0)+VLOOKUP($B91,'R'!$F:$M,8,0))*VLOOKUP(C$1,Q!$E:$H,4,0)+VLOOKUP(C$1,Q!$E:$J,6,0)</f>
        <v>15870</v>
      </c>
      <c r="D91">
        <f>(VLOOKUP($A91,L!$H:$O,8,0)+VLOOKUP($B91,'R'!$F:$M,8,0))*VLOOKUP(D$1,Q!$E:$H,4,0)+VLOOKUP(D$1,Q!$E:$J,6,0)</f>
        <v>18250.5</v>
      </c>
      <c r="E91">
        <f>(VLOOKUP($A91,L!$H:$O,8,0)+VLOOKUP($B91,'R'!$F:$M,8,0))*VLOOKUP(E$1,Q!$E:$H,4,0)+VLOOKUP(E$1,Q!$E:$J,6,0)</f>
        <v>21548.400000000001</v>
      </c>
      <c r="F91">
        <f>(VLOOKUP($A91,L!$H:$O,8,0)+VLOOKUP($B91,'R'!$F:$M,8,0))*VLOOKUP(F$1,Q!$E:$H,4,0)+VLOOKUP(F$1,Q!$E:$J,6,0)</f>
        <v>25502.400000000001</v>
      </c>
      <c r="G91">
        <f>(VLOOKUP($A91,L!$H:$O,8,0)+VLOOKUP($B91,'R'!$F:$M,8,0))*VLOOKUP(G$1,Q!$E:$H,4,0)+VLOOKUP(G$1,Q!$E:$J,6,0)</f>
        <v>30412.5</v>
      </c>
      <c r="H91">
        <f>(VLOOKUP($A91,L!$H:$O,8,0)+VLOOKUP($B91,'R'!$F:$M,8,0))*VLOOKUP(H$1,Q!$E:$H,4,0)+VLOOKUP(H$1,Q!$E:$J,6,0)</f>
        <v>35558.699999999997</v>
      </c>
      <c r="I91">
        <f>(VLOOKUP($A91,L!$H:$O,8,0)+VLOOKUP($B91,'R'!$F:$M,8,0))*VLOOKUP(I$1,Q!$E:$H,4,0)+VLOOKUP(I$1,Q!$E:$J,6,0)</f>
        <v>40859.700000000004</v>
      </c>
      <c r="J91">
        <f>(VLOOKUP($A91,L!$H:$O,8,0)+VLOOKUP($B91,'R'!$F:$M,8,0))*VLOOKUP(J$1,Q!$E:$H,4,0)+VLOOKUP(J$1,Q!$E:$J,6,0)</f>
        <v>43698.9</v>
      </c>
      <c r="K91">
        <f>(VLOOKUP($A91,L!$H:$O,8,0)+VLOOKUP($B91,'R'!$F:$M,8,0))*VLOOKUP(K$1,Q!$E:$H,4,0)+VLOOKUP(K$1,Q!$E:$J,6,0)</f>
        <v>47014.200000000004</v>
      </c>
      <c r="L91">
        <f>(VLOOKUP($A91,L!$H:$O,8,0)+VLOOKUP($B91,'R'!$F:$M,8,0))*VLOOKUP(L$1,Q!$E:$H,4,0)+VLOOKUP(L$1,Q!$E:$J,6,0)</f>
        <v>54082.200000000004</v>
      </c>
      <c r="M91">
        <f>(VLOOKUP($A91,L!$H:$O,8,0)+VLOOKUP($B91,'R'!$F:$M,8,0))*VLOOKUP(M$1,Q!$E:$H,4,0)+VLOOKUP(M$1,Q!$E:$J,6,0)</f>
        <v>60261.9</v>
      </c>
      <c r="N91">
        <f>(VLOOKUP($A91,L!$H:$O,8,0)+VLOOKUP($B91,'R'!$F:$M,8,0))*VLOOKUP(N$1,Q!$E:$H,4,0)+VLOOKUP(N$1,Q!$E:$J,6,0)</f>
        <v>61831.5</v>
      </c>
      <c r="O91">
        <f>(VLOOKUP($A91,L!$H:$O,8,0)+VLOOKUP($B91,'R'!$F:$M,8,0))*VLOOKUP(O$1,Q!$E:$H,4,0)+VLOOKUP(O$1,Q!$E:$J,6,0)</f>
        <v>63619.8</v>
      </c>
      <c r="P91">
        <f>(VLOOKUP($A91,L!$H:$O,8,0)+VLOOKUP($B91,'R'!$F:$M,8,0))*VLOOKUP(P$1,Q!$E:$H,4,0)+VLOOKUP(P$1,Q!$E:$J,6,0)</f>
        <v>65468.1</v>
      </c>
      <c r="Q91">
        <f>(VLOOKUP($A91,L!$H:$O,8,0)+VLOOKUP($B91,'R'!$F:$M,8,0))*VLOOKUP(Q$1,Q!$E:$H,4,0)+VLOOKUP(Q$1,Q!$E:$J,6,0)</f>
        <v>67256.399999999994</v>
      </c>
      <c r="R91">
        <f>(VLOOKUP($A91,L!$H:$O,8,0)+VLOOKUP($B91,'R'!$F:$M,8,0))*VLOOKUP(R$1,Q!$E:$H,4,0)+VLOOKUP(R$1,Q!$E:$J,6,0)</f>
        <v>69044.700000000012</v>
      </c>
      <c r="S91">
        <f>(VLOOKUP($A91,L!$H:$O,8,0)+VLOOKUP($B91,'R'!$F:$M,8,0))*VLOOKUP(S$1,Q!$E:$H,4,0)+VLOOKUP(S$1,Q!$E:$J,6,0)</f>
        <v>71051.700000000012</v>
      </c>
      <c r="T91">
        <f>(VLOOKUP($A91,L!$H:$O,8,0)+VLOOKUP($B91,'R'!$F:$M,8,0))*VLOOKUP(T$1,Q!$E:$H,4,0)+VLOOKUP(T$1,Q!$E:$J,6,0)</f>
        <v>73118.7</v>
      </c>
      <c r="U91">
        <f>(VLOOKUP($A91,L!$H:$O,8,0)+VLOOKUP($B91,'R'!$F:$M,8,0))*VLOOKUP(U$1,Q!$E:$H,4,0)+VLOOKUP(U$1,Q!$E:$J,6,0)</f>
        <v>75125.700000000012</v>
      </c>
      <c r="V91">
        <f>(VLOOKUP($A91,L!$H:$O,8,0)+VLOOKUP($B91,'R'!$F:$M,8,0))*VLOOKUP(V$1,Q!$E:$H,4,0)+VLOOKUP(V$1,Q!$E:$J,6,0)</f>
        <v>77132.7</v>
      </c>
      <c r="W91">
        <f>(VLOOKUP($A91,L!$H:$O,8,0)+VLOOKUP($B91,'R'!$F:$M,8,0))*VLOOKUP(W$1,Q!$E:$H,4,0)+VLOOKUP(W$1,Q!$E:$J,6,0)</f>
        <v>79358.400000000009</v>
      </c>
      <c r="BD91">
        <v>3250</v>
      </c>
      <c r="BE91">
        <v>250</v>
      </c>
      <c r="BF91">
        <f t="shared" si="28"/>
        <v>41.666666666666664</v>
      </c>
      <c r="BG91">
        <f t="shared" si="25"/>
        <v>0.45454545454545447</v>
      </c>
      <c r="BH91">
        <f t="shared" si="26"/>
        <v>5958.3333333333321</v>
      </c>
    </row>
    <row r="92" spans="1:60" x14ac:dyDescent="0.2">
      <c r="A92">
        <v>90</v>
      </c>
      <c r="B92">
        <f t="shared" si="27"/>
        <v>6</v>
      </c>
      <c r="C92">
        <f>(VLOOKUP($A92,L!$H:$O,8,0)+VLOOKUP($B92,'R'!$F:$M,8,0))*VLOOKUP(C$1,Q!$E:$H,4,0)+VLOOKUP(C$1,Q!$E:$J,6,0)</f>
        <v>16170</v>
      </c>
      <c r="D92">
        <f>(VLOOKUP($A92,L!$H:$O,8,0)+VLOOKUP($B92,'R'!$F:$M,8,0))*VLOOKUP(D$1,Q!$E:$H,4,0)+VLOOKUP(D$1,Q!$E:$J,6,0)</f>
        <v>18595.5</v>
      </c>
      <c r="E92">
        <f>(VLOOKUP($A92,L!$H:$O,8,0)+VLOOKUP($B92,'R'!$F:$M,8,0))*VLOOKUP(E$1,Q!$E:$H,4,0)+VLOOKUP(E$1,Q!$E:$J,6,0)</f>
        <v>21944.400000000001</v>
      </c>
      <c r="F92">
        <f>(VLOOKUP($A92,L!$H:$O,8,0)+VLOOKUP($B92,'R'!$F:$M,8,0))*VLOOKUP(F$1,Q!$E:$H,4,0)+VLOOKUP(F$1,Q!$E:$J,6,0)</f>
        <v>25958.400000000001</v>
      </c>
      <c r="G92">
        <f>(VLOOKUP($A92,L!$H:$O,8,0)+VLOOKUP($B92,'R'!$F:$M,8,0))*VLOOKUP(G$1,Q!$E:$H,4,0)+VLOOKUP(G$1,Q!$E:$J,6,0)</f>
        <v>30937.5</v>
      </c>
      <c r="H92">
        <f>(VLOOKUP($A92,L!$H:$O,8,0)+VLOOKUP($B92,'R'!$F:$M,8,0))*VLOOKUP(H$1,Q!$E:$H,4,0)+VLOOKUP(H$1,Q!$E:$J,6,0)</f>
        <v>36161.699999999997</v>
      </c>
      <c r="I92">
        <f>(VLOOKUP($A92,L!$H:$O,8,0)+VLOOKUP($B92,'R'!$F:$M,8,0))*VLOOKUP(I$1,Q!$E:$H,4,0)+VLOOKUP(I$1,Q!$E:$J,6,0)</f>
        <v>41552.700000000004</v>
      </c>
      <c r="J92">
        <f>(VLOOKUP($A92,L!$H:$O,8,0)+VLOOKUP($B92,'R'!$F:$M,8,0))*VLOOKUP(J$1,Q!$E:$H,4,0)+VLOOKUP(J$1,Q!$E:$J,6,0)</f>
        <v>44439.9</v>
      </c>
      <c r="K92">
        <f>(VLOOKUP($A92,L!$H:$O,8,0)+VLOOKUP($B92,'R'!$F:$M,8,0))*VLOOKUP(K$1,Q!$E:$H,4,0)+VLOOKUP(K$1,Q!$E:$J,6,0)</f>
        <v>47812.200000000004</v>
      </c>
      <c r="L92">
        <f>(VLOOKUP($A92,L!$H:$O,8,0)+VLOOKUP($B92,'R'!$F:$M,8,0))*VLOOKUP(L$1,Q!$E:$H,4,0)+VLOOKUP(L$1,Q!$E:$J,6,0)</f>
        <v>55000.200000000004</v>
      </c>
      <c r="M92">
        <f>(VLOOKUP($A92,L!$H:$O,8,0)+VLOOKUP($B92,'R'!$F:$M,8,0))*VLOOKUP(M$1,Q!$E:$H,4,0)+VLOOKUP(M$1,Q!$E:$J,6,0)</f>
        <v>61272.9</v>
      </c>
      <c r="N92">
        <f>(VLOOKUP($A92,L!$H:$O,8,0)+VLOOKUP($B92,'R'!$F:$M,8,0))*VLOOKUP(N$1,Q!$E:$H,4,0)+VLOOKUP(N$1,Q!$E:$J,6,0)</f>
        <v>62866.5</v>
      </c>
      <c r="O92">
        <f>(VLOOKUP($A92,L!$H:$O,8,0)+VLOOKUP($B92,'R'!$F:$M,8,0))*VLOOKUP(O$1,Q!$E:$H,4,0)+VLOOKUP(O$1,Q!$E:$J,6,0)</f>
        <v>64681.8</v>
      </c>
      <c r="P92">
        <f>(VLOOKUP($A92,L!$H:$O,8,0)+VLOOKUP($B92,'R'!$F:$M,8,0))*VLOOKUP(P$1,Q!$E:$H,4,0)+VLOOKUP(P$1,Q!$E:$J,6,0)</f>
        <v>66557.100000000006</v>
      </c>
      <c r="Q92">
        <f>(VLOOKUP($A92,L!$H:$O,8,0)+VLOOKUP($B92,'R'!$F:$M,8,0))*VLOOKUP(Q$1,Q!$E:$H,4,0)+VLOOKUP(Q$1,Q!$E:$J,6,0)</f>
        <v>68372.399999999994</v>
      </c>
      <c r="R92">
        <f>(VLOOKUP($A92,L!$H:$O,8,0)+VLOOKUP($B92,'R'!$F:$M,8,0))*VLOOKUP(R$1,Q!$E:$H,4,0)+VLOOKUP(R$1,Q!$E:$J,6,0)</f>
        <v>70187.700000000012</v>
      </c>
      <c r="S92">
        <f>(VLOOKUP($A92,L!$H:$O,8,0)+VLOOKUP($B92,'R'!$F:$M,8,0))*VLOOKUP(S$1,Q!$E:$H,4,0)+VLOOKUP(S$1,Q!$E:$J,6,0)</f>
        <v>72224.700000000012</v>
      </c>
      <c r="T92">
        <f>(VLOOKUP($A92,L!$H:$O,8,0)+VLOOKUP($B92,'R'!$F:$M,8,0))*VLOOKUP(T$1,Q!$E:$H,4,0)+VLOOKUP(T$1,Q!$E:$J,6,0)</f>
        <v>74321.7</v>
      </c>
      <c r="U92">
        <f>(VLOOKUP($A92,L!$H:$O,8,0)+VLOOKUP($B92,'R'!$F:$M,8,0))*VLOOKUP(U$1,Q!$E:$H,4,0)+VLOOKUP(U$1,Q!$E:$J,6,0)</f>
        <v>76358.700000000012</v>
      </c>
      <c r="V92">
        <f>(VLOOKUP($A92,L!$H:$O,8,0)+VLOOKUP($B92,'R'!$F:$M,8,0))*VLOOKUP(V$1,Q!$E:$H,4,0)+VLOOKUP(V$1,Q!$E:$J,6,0)</f>
        <v>78395.7</v>
      </c>
      <c r="W92">
        <f>(VLOOKUP($A92,L!$H:$O,8,0)+VLOOKUP($B92,'R'!$F:$M,8,0))*VLOOKUP(W$1,Q!$E:$H,4,0)+VLOOKUP(W$1,Q!$E:$J,6,0)</f>
        <v>80654.400000000009</v>
      </c>
      <c r="BD92">
        <v>3275</v>
      </c>
      <c r="BE92">
        <v>250</v>
      </c>
      <c r="BF92">
        <f t="shared" si="28"/>
        <v>40.833333333333336</v>
      </c>
      <c r="BG92">
        <f t="shared" si="25"/>
        <v>0.44954128440366969</v>
      </c>
      <c r="BH92">
        <f t="shared" si="26"/>
        <v>5949.583333333333</v>
      </c>
    </row>
    <row r="93" spans="1:60" x14ac:dyDescent="0.2">
      <c r="A93">
        <v>91</v>
      </c>
      <c r="B93">
        <f t="shared" si="27"/>
        <v>6</v>
      </c>
      <c r="C93">
        <f>(VLOOKUP($A93,L!$H:$O,8,0)+VLOOKUP($B93,'R'!$F:$M,8,0))*VLOOKUP(C$1,Q!$E:$H,4,0)+VLOOKUP(C$1,Q!$E:$J,6,0)</f>
        <v>16370</v>
      </c>
      <c r="D93">
        <f>(VLOOKUP($A93,L!$H:$O,8,0)+VLOOKUP($B93,'R'!$F:$M,8,0))*VLOOKUP(D$1,Q!$E:$H,4,0)+VLOOKUP(D$1,Q!$E:$J,6,0)</f>
        <v>18825.5</v>
      </c>
      <c r="E93">
        <f>(VLOOKUP($A93,L!$H:$O,8,0)+VLOOKUP($B93,'R'!$F:$M,8,0))*VLOOKUP(E$1,Q!$E:$H,4,0)+VLOOKUP(E$1,Q!$E:$J,6,0)</f>
        <v>22208.400000000001</v>
      </c>
      <c r="F93">
        <f>(VLOOKUP($A93,L!$H:$O,8,0)+VLOOKUP($B93,'R'!$F:$M,8,0))*VLOOKUP(F$1,Q!$E:$H,4,0)+VLOOKUP(F$1,Q!$E:$J,6,0)</f>
        <v>26262.400000000001</v>
      </c>
      <c r="G93">
        <f>(VLOOKUP($A93,L!$H:$O,8,0)+VLOOKUP($B93,'R'!$F:$M,8,0))*VLOOKUP(G$1,Q!$E:$H,4,0)+VLOOKUP(G$1,Q!$E:$J,6,0)</f>
        <v>31287.5</v>
      </c>
      <c r="H93">
        <f>(VLOOKUP($A93,L!$H:$O,8,0)+VLOOKUP($B93,'R'!$F:$M,8,0))*VLOOKUP(H$1,Q!$E:$H,4,0)+VLOOKUP(H$1,Q!$E:$J,6,0)</f>
        <v>36563.699999999997</v>
      </c>
      <c r="I93">
        <f>(VLOOKUP($A93,L!$H:$O,8,0)+VLOOKUP($B93,'R'!$F:$M,8,0))*VLOOKUP(I$1,Q!$E:$H,4,0)+VLOOKUP(I$1,Q!$E:$J,6,0)</f>
        <v>42014.700000000004</v>
      </c>
      <c r="J93">
        <f>(VLOOKUP($A93,L!$H:$O,8,0)+VLOOKUP($B93,'R'!$F:$M,8,0))*VLOOKUP(J$1,Q!$E:$H,4,0)+VLOOKUP(J$1,Q!$E:$J,6,0)</f>
        <v>44933.9</v>
      </c>
      <c r="K93">
        <f>(VLOOKUP($A93,L!$H:$O,8,0)+VLOOKUP($B93,'R'!$F:$M,8,0))*VLOOKUP(K$1,Q!$E:$H,4,0)+VLOOKUP(K$1,Q!$E:$J,6,0)</f>
        <v>48344.200000000004</v>
      </c>
      <c r="L93">
        <f>(VLOOKUP($A93,L!$H:$O,8,0)+VLOOKUP($B93,'R'!$F:$M,8,0))*VLOOKUP(L$1,Q!$E:$H,4,0)+VLOOKUP(L$1,Q!$E:$J,6,0)</f>
        <v>55612.200000000004</v>
      </c>
      <c r="M93">
        <f>(VLOOKUP($A93,L!$H:$O,8,0)+VLOOKUP($B93,'R'!$F:$M,8,0))*VLOOKUP(M$1,Q!$E:$H,4,0)+VLOOKUP(M$1,Q!$E:$J,6,0)</f>
        <v>61946.9</v>
      </c>
      <c r="N93">
        <f>(VLOOKUP($A93,L!$H:$O,8,0)+VLOOKUP($B93,'R'!$F:$M,8,0))*VLOOKUP(N$1,Q!$E:$H,4,0)+VLOOKUP(N$1,Q!$E:$J,6,0)</f>
        <v>63556.5</v>
      </c>
      <c r="O93">
        <f>(VLOOKUP($A93,L!$H:$O,8,0)+VLOOKUP($B93,'R'!$F:$M,8,0))*VLOOKUP(O$1,Q!$E:$H,4,0)+VLOOKUP(O$1,Q!$E:$J,6,0)</f>
        <v>65389.8</v>
      </c>
      <c r="P93">
        <f>(VLOOKUP($A93,L!$H:$O,8,0)+VLOOKUP($B93,'R'!$F:$M,8,0))*VLOOKUP(P$1,Q!$E:$H,4,0)+VLOOKUP(P$1,Q!$E:$J,6,0)</f>
        <v>67283.100000000006</v>
      </c>
      <c r="Q93">
        <f>(VLOOKUP($A93,L!$H:$O,8,0)+VLOOKUP($B93,'R'!$F:$M,8,0))*VLOOKUP(Q$1,Q!$E:$H,4,0)+VLOOKUP(Q$1,Q!$E:$J,6,0)</f>
        <v>69116.399999999994</v>
      </c>
      <c r="R93">
        <f>(VLOOKUP($A93,L!$H:$O,8,0)+VLOOKUP($B93,'R'!$F:$M,8,0))*VLOOKUP(R$1,Q!$E:$H,4,0)+VLOOKUP(R$1,Q!$E:$J,6,0)</f>
        <v>70949.700000000012</v>
      </c>
      <c r="S93">
        <f>(VLOOKUP($A93,L!$H:$O,8,0)+VLOOKUP($B93,'R'!$F:$M,8,0))*VLOOKUP(S$1,Q!$E:$H,4,0)+VLOOKUP(S$1,Q!$E:$J,6,0)</f>
        <v>73006.700000000012</v>
      </c>
      <c r="T93">
        <f>(VLOOKUP($A93,L!$H:$O,8,0)+VLOOKUP($B93,'R'!$F:$M,8,0))*VLOOKUP(T$1,Q!$E:$H,4,0)+VLOOKUP(T$1,Q!$E:$J,6,0)</f>
        <v>75123.7</v>
      </c>
      <c r="U93">
        <f>(VLOOKUP($A93,L!$H:$O,8,0)+VLOOKUP($B93,'R'!$F:$M,8,0))*VLOOKUP(U$1,Q!$E:$H,4,0)+VLOOKUP(U$1,Q!$E:$J,6,0)</f>
        <v>77180.700000000012</v>
      </c>
      <c r="V93">
        <f>(VLOOKUP($A93,L!$H:$O,8,0)+VLOOKUP($B93,'R'!$F:$M,8,0))*VLOOKUP(V$1,Q!$E:$H,4,0)+VLOOKUP(V$1,Q!$E:$J,6,0)</f>
        <v>79237.7</v>
      </c>
      <c r="W93">
        <f>(VLOOKUP($A93,L!$H:$O,8,0)+VLOOKUP($B93,'R'!$F:$M,8,0))*VLOOKUP(W$1,Q!$E:$H,4,0)+VLOOKUP(W$1,Q!$E:$J,6,0)</f>
        <v>81518.400000000009</v>
      </c>
      <c r="BD93">
        <v>3300</v>
      </c>
      <c r="BE93">
        <v>250</v>
      </c>
      <c r="BF93">
        <f t="shared" si="28"/>
        <v>40</v>
      </c>
      <c r="BG93">
        <f t="shared" si="25"/>
        <v>0.44444444444444442</v>
      </c>
      <c r="BH93">
        <f t="shared" si="26"/>
        <v>5940</v>
      </c>
    </row>
    <row r="94" spans="1:60" x14ac:dyDescent="0.2">
      <c r="A94">
        <v>92</v>
      </c>
      <c r="B94">
        <f t="shared" si="27"/>
        <v>6</v>
      </c>
      <c r="C94">
        <f>(VLOOKUP($A94,L!$H:$O,8,0)+VLOOKUP($B94,'R'!$F:$M,8,0))*VLOOKUP(C$1,Q!$E:$H,4,0)+VLOOKUP(C$1,Q!$E:$J,6,0)</f>
        <v>16670</v>
      </c>
      <c r="D94">
        <f>(VLOOKUP($A94,L!$H:$O,8,0)+VLOOKUP($B94,'R'!$F:$M,8,0))*VLOOKUP(D$1,Q!$E:$H,4,0)+VLOOKUP(D$1,Q!$E:$J,6,0)</f>
        <v>19170.5</v>
      </c>
      <c r="E94">
        <f>(VLOOKUP($A94,L!$H:$O,8,0)+VLOOKUP($B94,'R'!$F:$M,8,0))*VLOOKUP(E$1,Q!$E:$H,4,0)+VLOOKUP(E$1,Q!$E:$J,6,0)</f>
        <v>22604.400000000001</v>
      </c>
      <c r="F94">
        <f>(VLOOKUP($A94,L!$H:$O,8,0)+VLOOKUP($B94,'R'!$F:$M,8,0))*VLOOKUP(F$1,Q!$E:$H,4,0)+VLOOKUP(F$1,Q!$E:$J,6,0)</f>
        <v>26718.400000000001</v>
      </c>
      <c r="G94">
        <f>(VLOOKUP($A94,L!$H:$O,8,0)+VLOOKUP($B94,'R'!$F:$M,8,0))*VLOOKUP(G$1,Q!$E:$H,4,0)+VLOOKUP(G$1,Q!$E:$J,6,0)</f>
        <v>31812.5</v>
      </c>
      <c r="H94">
        <f>(VLOOKUP($A94,L!$H:$O,8,0)+VLOOKUP($B94,'R'!$F:$M,8,0))*VLOOKUP(H$1,Q!$E:$H,4,0)+VLOOKUP(H$1,Q!$E:$J,6,0)</f>
        <v>37166.699999999997</v>
      </c>
      <c r="I94">
        <f>(VLOOKUP($A94,L!$H:$O,8,0)+VLOOKUP($B94,'R'!$F:$M,8,0))*VLOOKUP(I$1,Q!$E:$H,4,0)+VLOOKUP(I$1,Q!$E:$J,6,0)</f>
        <v>42707.700000000004</v>
      </c>
      <c r="J94">
        <f>(VLOOKUP($A94,L!$H:$O,8,0)+VLOOKUP($B94,'R'!$F:$M,8,0))*VLOOKUP(J$1,Q!$E:$H,4,0)+VLOOKUP(J$1,Q!$E:$J,6,0)</f>
        <v>45674.9</v>
      </c>
      <c r="K94">
        <f>(VLOOKUP($A94,L!$H:$O,8,0)+VLOOKUP($B94,'R'!$F:$M,8,0))*VLOOKUP(K$1,Q!$E:$H,4,0)+VLOOKUP(K$1,Q!$E:$J,6,0)</f>
        <v>49142.200000000004</v>
      </c>
      <c r="L94">
        <f>(VLOOKUP($A94,L!$H:$O,8,0)+VLOOKUP($B94,'R'!$F:$M,8,0))*VLOOKUP(L$1,Q!$E:$H,4,0)+VLOOKUP(L$1,Q!$E:$J,6,0)</f>
        <v>56530.200000000004</v>
      </c>
      <c r="M94">
        <f>(VLOOKUP($A94,L!$H:$O,8,0)+VLOOKUP($B94,'R'!$F:$M,8,0))*VLOOKUP(M$1,Q!$E:$H,4,0)+VLOOKUP(M$1,Q!$E:$J,6,0)</f>
        <v>62957.9</v>
      </c>
      <c r="N94">
        <f>(VLOOKUP($A94,L!$H:$O,8,0)+VLOOKUP($B94,'R'!$F:$M,8,0))*VLOOKUP(N$1,Q!$E:$H,4,0)+VLOOKUP(N$1,Q!$E:$J,6,0)</f>
        <v>64591.5</v>
      </c>
      <c r="O94">
        <f>(VLOOKUP($A94,L!$H:$O,8,0)+VLOOKUP($B94,'R'!$F:$M,8,0))*VLOOKUP(O$1,Q!$E:$H,4,0)+VLOOKUP(O$1,Q!$E:$J,6,0)</f>
        <v>66451.8</v>
      </c>
      <c r="P94">
        <f>(VLOOKUP($A94,L!$H:$O,8,0)+VLOOKUP($B94,'R'!$F:$M,8,0))*VLOOKUP(P$1,Q!$E:$H,4,0)+VLOOKUP(P$1,Q!$E:$J,6,0)</f>
        <v>68372.100000000006</v>
      </c>
      <c r="Q94">
        <f>(VLOOKUP($A94,L!$H:$O,8,0)+VLOOKUP($B94,'R'!$F:$M,8,0))*VLOOKUP(Q$1,Q!$E:$H,4,0)+VLOOKUP(Q$1,Q!$E:$J,6,0)</f>
        <v>70232.399999999994</v>
      </c>
      <c r="R94">
        <f>(VLOOKUP($A94,L!$H:$O,8,0)+VLOOKUP($B94,'R'!$F:$M,8,0))*VLOOKUP(R$1,Q!$E:$H,4,0)+VLOOKUP(R$1,Q!$E:$J,6,0)</f>
        <v>72092.700000000012</v>
      </c>
      <c r="S94">
        <f>(VLOOKUP($A94,L!$H:$O,8,0)+VLOOKUP($B94,'R'!$F:$M,8,0))*VLOOKUP(S$1,Q!$E:$H,4,0)+VLOOKUP(S$1,Q!$E:$J,6,0)</f>
        <v>74179.700000000012</v>
      </c>
      <c r="T94">
        <f>(VLOOKUP($A94,L!$H:$O,8,0)+VLOOKUP($B94,'R'!$F:$M,8,0))*VLOOKUP(T$1,Q!$E:$H,4,0)+VLOOKUP(T$1,Q!$E:$J,6,0)</f>
        <v>76326.7</v>
      </c>
      <c r="U94">
        <f>(VLOOKUP($A94,L!$H:$O,8,0)+VLOOKUP($B94,'R'!$F:$M,8,0))*VLOOKUP(U$1,Q!$E:$H,4,0)+VLOOKUP(U$1,Q!$E:$J,6,0)</f>
        <v>78413.700000000012</v>
      </c>
      <c r="V94">
        <f>(VLOOKUP($A94,L!$H:$O,8,0)+VLOOKUP($B94,'R'!$F:$M,8,0))*VLOOKUP(V$1,Q!$E:$H,4,0)+VLOOKUP(V$1,Q!$E:$J,6,0)</f>
        <v>80500.7</v>
      </c>
      <c r="W94">
        <f>(VLOOKUP($A94,L!$H:$O,8,0)+VLOOKUP($B94,'R'!$F:$M,8,0))*VLOOKUP(W$1,Q!$E:$H,4,0)+VLOOKUP(W$1,Q!$E:$J,6,0)</f>
        <v>82814.400000000009</v>
      </c>
      <c r="BD94">
        <v>3325</v>
      </c>
      <c r="BE94">
        <v>250</v>
      </c>
      <c r="BF94">
        <f t="shared" si="28"/>
        <v>39.166666666666664</v>
      </c>
      <c r="BG94">
        <f t="shared" si="25"/>
        <v>0.43925233644859807</v>
      </c>
      <c r="BH94">
        <f t="shared" si="26"/>
        <v>5929.583333333333</v>
      </c>
    </row>
    <row r="95" spans="1:60" x14ac:dyDescent="0.2">
      <c r="A95">
        <v>93</v>
      </c>
      <c r="B95">
        <f t="shared" si="27"/>
        <v>6</v>
      </c>
      <c r="C95">
        <f>(VLOOKUP($A95,L!$H:$O,8,0)+VLOOKUP($B95,'R'!$F:$M,8,0))*VLOOKUP(C$1,Q!$E:$H,4,0)+VLOOKUP(C$1,Q!$E:$J,6,0)</f>
        <v>16870</v>
      </c>
      <c r="D95">
        <f>(VLOOKUP($A95,L!$H:$O,8,0)+VLOOKUP($B95,'R'!$F:$M,8,0))*VLOOKUP(D$1,Q!$E:$H,4,0)+VLOOKUP(D$1,Q!$E:$J,6,0)</f>
        <v>19400.5</v>
      </c>
      <c r="E95">
        <f>(VLOOKUP($A95,L!$H:$O,8,0)+VLOOKUP($B95,'R'!$F:$M,8,0))*VLOOKUP(E$1,Q!$E:$H,4,0)+VLOOKUP(E$1,Q!$E:$J,6,0)</f>
        <v>22868.400000000001</v>
      </c>
      <c r="F95">
        <f>(VLOOKUP($A95,L!$H:$O,8,0)+VLOOKUP($B95,'R'!$F:$M,8,0))*VLOOKUP(F$1,Q!$E:$H,4,0)+VLOOKUP(F$1,Q!$E:$J,6,0)</f>
        <v>27022.400000000001</v>
      </c>
      <c r="G95">
        <f>(VLOOKUP($A95,L!$H:$O,8,0)+VLOOKUP($B95,'R'!$F:$M,8,0))*VLOOKUP(G$1,Q!$E:$H,4,0)+VLOOKUP(G$1,Q!$E:$J,6,0)</f>
        <v>32162.5</v>
      </c>
      <c r="H95">
        <f>(VLOOKUP($A95,L!$H:$O,8,0)+VLOOKUP($B95,'R'!$F:$M,8,0))*VLOOKUP(H$1,Q!$E:$H,4,0)+VLOOKUP(H$1,Q!$E:$J,6,0)</f>
        <v>37568.699999999997</v>
      </c>
      <c r="I95">
        <f>(VLOOKUP($A95,L!$H:$O,8,0)+VLOOKUP($B95,'R'!$F:$M,8,0))*VLOOKUP(I$1,Q!$E:$H,4,0)+VLOOKUP(I$1,Q!$E:$J,6,0)</f>
        <v>43169.700000000004</v>
      </c>
      <c r="J95">
        <f>(VLOOKUP($A95,L!$H:$O,8,0)+VLOOKUP($B95,'R'!$F:$M,8,0))*VLOOKUP(J$1,Q!$E:$H,4,0)+VLOOKUP(J$1,Q!$E:$J,6,0)</f>
        <v>46168.9</v>
      </c>
      <c r="K95">
        <f>(VLOOKUP($A95,L!$H:$O,8,0)+VLOOKUP($B95,'R'!$F:$M,8,0))*VLOOKUP(K$1,Q!$E:$H,4,0)+VLOOKUP(K$1,Q!$E:$J,6,0)</f>
        <v>49674.200000000004</v>
      </c>
      <c r="L95">
        <f>(VLOOKUP($A95,L!$H:$O,8,0)+VLOOKUP($B95,'R'!$F:$M,8,0))*VLOOKUP(L$1,Q!$E:$H,4,0)+VLOOKUP(L$1,Q!$E:$J,6,0)</f>
        <v>57142.200000000004</v>
      </c>
      <c r="M95">
        <f>(VLOOKUP($A95,L!$H:$O,8,0)+VLOOKUP($B95,'R'!$F:$M,8,0))*VLOOKUP(M$1,Q!$E:$H,4,0)+VLOOKUP(M$1,Q!$E:$J,6,0)</f>
        <v>63631.9</v>
      </c>
      <c r="N95">
        <f>(VLOOKUP($A95,L!$H:$O,8,0)+VLOOKUP($B95,'R'!$F:$M,8,0))*VLOOKUP(N$1,Q!$E:$H,4,0)+VLOOKUP(N$1,Q!$E:$J,6,0)</f>
        <v>65281.5</v>
      </c>
      <c r="O95">
        <f>(VLOOKUP($A95,L!$H:$O,8,0)+VLOOKUP($B95,'R'!$F:$M,8,0))*VLOOKUP(O$1,Q!$E:$H,4,0)+VLOOKUP(O$1,Q!$E:$J,6,0)</f>
        <v>67159.8</v>
      </c>
      <c r="P95">
        <f>(VLOOKUP($A95,L!$H:$O,8,0)+VLOOKUP($B95,'R'!$F:$M,8,0))*VLOOKUP(P$1,Q!$E:$H,4,0)+VLOOKUP(P$1,Q!$E:$J,6,0)</f>
        <v>69098.100000000006</v>
      </c>
      <c r="Q95">
        <f>(VLOOKUP($A95,L!$H:$O,8,0)+VLOOKUP($B95,'R'!$F:$M,8,0))*VLOOKUP(Q$1,Q!$E:$H,4,0)+VLOOKUP(Q$1,Q!$E:$J,6,0)</f>
        <v>70976.399999999994</v>
      </c>
      <c r="R95">
        <f>(VLOOKUP($A95,L!$H:$O,8,0)+VLOOKUP($B95,'R'!$F:$M,8,0))*VLOOKUP(R$1,Q!$E:$H,4,0)+VLOOKUP(R$1,Q!$E:$J,6,0)</f>
        <v>72854.700000000012</v>
      </c>
      <c r="S95">
        <f>(VLOOKUP($A95,L!$H:$O,8,0)+VLOOKUP($B95,'R'!$F:$M,8,0))*VLOOKUP(S$1,Q!$E:$H,4,0)+VLOOKUP(S$1,Q!$E:$J,6,0)</f>
        <v>74961.7</v>
      </c>
      <c r="T95">
        <f>(VLOOKUP($A95,L!$H:$O,8,0)+VLOOKUP($B95,'R'!$F:$M,8,0))*VLOOKUP(T$1,Q!$E:$H,4,0)+VLOOKUP(T$1,Q!$E:$J,6,0)</f>
        <v>77128.7</v>
      </c>
      <c r="U95">
        <f>(VLOOKUP($A95,L!$H:$O,8,0)+VLOOKUP($B95,'R'!$F:$M,8,0))*VLOOKUP(U$1,Q!$E:$H,4,0)+VLOOKUP(U$1,Q!$E:$J,6,0)</f>
        <v>79235.700000000012</v>
      </c>
      <c r="V95">
        <f>(VLOOKUP($A95,L!$H:$O,8,0)+VLOOKUP($B95,'R'!$F:$M,8,0))*VLOOKUP(V$1,Q!$E:$H,4,0)+VLOOKUP(V$1,Q!$E:$J,6,0)</f>
        <v>81342.7</v>
      </c>
      <c r="W95">
        <f>(VLOOKUP($A95,L!$H:$O,8,0)+VLOOKUP($B95,'R'!$F:$M,8,0))*VLOOKUP(W$1,Q!$E:$H,4,0)+VLOOKUP(W$1,Q!$E:$J,6,0)</f>
        <v>83678.400000000009</v>
      </c>
      <c r="BD95">
        <v>3350</v>
      </c>
      <c r="BE95">
        <v>250</v>
      </c>
      <c r="BF95">
        <f t="shared" si="28"/>
        <v>38.333333333333336</v>
      </c>
      <c r="BG95">
        <f t="shared" si="25"/>
        <v>0.43396226415094341</v>
      </c>
      <c r="BH95">
        <f t="shared" si="26"/>
        <v>5918.3333333333339</v>
      </c>
    </row>
    <row r="96" spans="1:60" x14ac:dyDescent="0.2">
      <c r="A96">
        <v>94</v>
      </c>
      <c r="B96">
        <f t="shared" si="27"/>
        <v>6</v>
      </c>
      <c r="C96">
        <f>(VLOOKUP($A96,L!$H:$O,8,0)+VLOOKUP($B96,'R'!$F:$M,8,0))*VLOOKUP(C$1,Q!$E:$H,4,0)+VLOOKUP(C$1,Q!$E:$J,6,0)</f>
        <v>17170</v>
      </c>
      <c r="D96">
        <f>(VLOOKUP($A96,L!$H:$O,8,0)+VLOOKUP($B96,'R'!$F:$M,8,0))*VLOOKUP(D$1,Q!$E:$H,4,0)+VLOOKUP(D$1,Q!$E:$J,6,0)</f>
        <v>19745.5</v>
      </c>
      <c r="E96">
        <f>(VLOOKUP($A96,L!$H:$O,8,0)+VLOOKUP($B96,'R'!$F:$M,8,0))*VLOOKUP(E$1,Q!$E:$H,4,0)+VLOOKUP(E$1,Q!$E:$J,6,0)</f>
        <v>23264.400000000001</v>
      </c>
      <c r="F96">
        <f>(VLOOKUP($A96,L!$H:$O,8,0)+VLOOKUP($B96,'R'!$F:$M,8,0))*VLOOKUP(F$1,Q!$E:$H,4,0)+VLOOKUP(F$1,Q!$E:$J,6,0)</f>
        <v>27478.400000000001</v>
      </c>
      <c r="G96">
        <f>(VLOOKUP($A96,L!$H:$O,8,0)+VLOOKUP($B96,'R'!$F:$M,8,0))*VLOOKUP(G$1,Q!$E:$H,4,0)+VLOOKUP(G$1,Q!$E:$J,6,0)</f>
        <v>32687.5</v>
      </c>
      <c r="H96">
        <f>(VLOOKUP($A96,L!$H:$O,8,0)+VLOOKUP($B96,'R'!$F:$M,8,0))*VLOOKUP(H$1,Q!$E:$H,4,0)+VLOOKUP(H$1,Q!$E:$J,6,0)</f>
        <v>38171.699999999997</v>
      </c>
      <c r="I96">
        <f>(VLOOKUP($A96,L!$H:$O,8,0)+VLOOKUP($B96,'R'!$F:$M,8,0))*VLOOKUP(I$1,Q!$E:$H,4,0)+VLOOKUP(I$1,Q!$E:$J,6,0)</f>
        <v>43862.700000000004</v>
      </c>
      <c r="J96">
        <f>(VLOOKUP($A96,L!$H:$O,8,0)+VLOOKUP($B96,'R'!$F:$M,8,0))*VLOOKUP(J$1,Q!$E:$H,4,0)+VLOOKUP(J$1,Q!$E:$J,6,0)</f>
        <v>46909.9</v>
      </c>
      <c r="K96">
        <f>(VLOOKUP($A96,L!$H:$O,8,0)+VLOOKUP($B96,'R'!$F:$M,8,0))*VLOOKUP(K$1,Q!$E:$H,4,0)+VLOOKUP(K$1,Q!$E:$J,6,0)</f>
        <v>50472.200000000004</v>
      </c>
      <c r="L96">
        <f>(VLOOKUP($A96,L!$H:$O,8,0)+VLOOKUP($B96,'R'!$F:$M,8,0))*VLOOKUP(L$1,Q!$E:$H,4,0)+VLOOKUP(L$1,Q!$E:$J,6,0)</f>
        <v>58060.200000000004</v>
      </c>
      <c r="M96">
        <f>(VLOOKUP($A96,L!$H:$O,8,0)+VLOOKUP($B96,'R'!$F:$M,8,0))*VLOOKUP(M$1,Q!$E:$H,4,0)+VLOOKUP(M$1,Q!$E:$J,6,0)</f>
        <v>64642.9</v>
      </c>
      <c r="N96">
        <f>(VLOOKUP($A96,L!$H:$O,8,0)+VLOOKUP($B96,'R'!$F:$M,8,0))*VLOOKUP(N$1,Q!$E:$H,4,0)+VLOOKUP(N$1,Q!$E:$J,6,0)</f>
        <v>66316.5</v>
      </c>
      <c r="O96">
        <f>(VLOOKUP($A96,L!$H:$O,8,0)+VLOOKUP($B96,'R'!$F:$M,8,0))*VLOOKUP(O$1,Q!$E:$H,4,0)+VLOOKUP(O$1,Q!$E:$J,6,0)</f>
        <v>68221.8</v>
      </c>
      <c r="P96">
        <f>(VLOOKUP($A96,L!$H:$O,8,0)+VLOOKUP($B96,'R'!$F:$M,8,0))*VLOOKUP(P$1,Q!$E:$H,4,0)+VLOOKUP(P$1,Q!$E:$J,6,0)</f>
        <v>70187.100000000006</v>
      </c>
      <c r="Q96">
        <f>(VLOOKUP($A96,L!$H:$O,8,0)+VLOOKUP($B96,'R'!$F:$M,8,0))*VLOOKUP(Q$1,Q!$E:$H,4,0)+VLOOKUP(Q$1,Q!$E:$J,6,0)</f>
        <v>72092.399999999994</v>
      </c>
      <c r="R96">
        <f>(VLOOKUP($A96,L!$H:$O,8,0)+VLOOKUP($B96,'R'!$F:$M,8,0))*VLOOKUP(R$1,Q!$E:$H,4,0)+VLOOKUP(R$1,Q!$E:$J,6,0)</f>
        <v>73997.700000000012</v>
      </c>
      <c r="S96">
        <f>(VLOOKUP($A96,L!$H:$O,8,0)+VLOOKUP($B96,'R'!$F:$M,8,0))*VLOOKUP(S$1,Q!$E:$H,4,0)+VLOOKUP(S$1,Q!$E:$J,6,0)</f>
        <v>76134.7</v>
      </c>
      <c r="T96">
        <f>(VLOOKUP($A96,L!$H:$O,8,0)+VLOOKUP($B96,'R'!$F:$M,8,0))*VLOOKUP(T$1,Q!$E:$H,4,0)+VLOOKUP(T$1,Q!$E:$J,6,0)</f>
        <v>78331.7</v>
      </c>
      <c r="U96">
        <f>(VLOOKUP($A96,L!$H:$O,8,0)+VLOOKUP($B96,'R'!$F:$M,8,0))*VLOOKUP(U$1,Q!$E:$H,4,0)+VLOOKUP(U$1,Q!$E:$J,6,0)</f>
        <v>80468.700000000012</v>
      </c>
      <c r="V96">
        <f>(VLOOKUP($A96,L!$H:$O,8,0)+VLOOKUP($B96,'R'!$F:$M,8,0))*VLOOKUP(V$1,Q!$E:$H,4,0)+VLOOKUP(V$1,Q!$E:$J,6,0)</f>
        <v>82605.7</v>
      </c>
      <c r="W96">
        <f>(VLOOKUP($A96,L!$H:$O,8,0)+VLOOKUP($B96,'R'!$F:$M,8,0))*VLOOKUP(W$1,Q!$E:$H,4,0)+VLOOKUP(W$1,Q!$E:$J,6,0)</f>
        <v>84974.400000000009</v>
      </c>
      <c r="BD96">
        <v>3375</v>
      </c>
      <c r="BE96">
        <v>250</v>
      </c>
      <c r="BF96">
        <f t="shared" si="28"/>
        <v>37.5</v>
      </c>
      <c r="BG96">
        <f t="shared" si="25"/>
        <v>0.4285714285714286</v>
      </c>
      <c r="BH96">
        <f t="shared" si="26"/>
        <v>5906.25</v>
      </c>
    </row>
    <row r="97" spans="1:60" x14ac:dyDescent="0.2">
      <c r="A97">
        <v>95</v>
      </c>
      <c r="B97">
        <f t="shared" si="27"/>
        <v>6</v>
      </c>
      <c r="C97">
        <f>(VLOOKUP($A97,L!$H:$O,8,0)+VLOOKUP($B97,'R'!$F:$M,8,0))*VLOOKUP(C$1,Q!$E:$H,4,0)+VLOOKUP(C$1,Q!$E:$J,6,0)</f>
        <v>17370</v>
      </c>
      <c r="D97">
        <f>(VLOOKUP($A97,L!$H:$O,8,0)+VLOOKUP($B97,'R'!$F:$M,8,0))*VLOOKUP(D$1,Q!$E:$H,4,0)+VLOOKUP(D$1,Q!$E:$J,6,0)</f>
        <v>19975.5</v>
      </c>
      <c r="E97">
        <f>(VLOOKUP($A97,L!$H:$O,8,0)+VLOOKUP($B97,'R'!$F:$M,8,0))*VLOOKUP(E$1,Q!$E:$H,4,0)+VLOOKUP(E$1,Q!$E:$J,6,0)</f>
        <v>23528.400000000001</v>
      </c>
      <c r="F97">
        <f>(VLOOKUP($A97,L!$H:$O,8,0)+VLOOKUP($B97,'R'!$F:$M,8,0))*VLOOKUP(F$1,Q!$E:$H,4,0)+VLOOKUP(F$1,Q!$E:$J,6,0)</f>
        <v>27782.400000000001</v>
      </c>
      <c r="G97">
        <f>(VLOOKUP($A97,L!$H:$O,8,0)+VLOOKUP($B97,'R'!$F:$M,8,0))*VLOOKUP(G$1,Q!$E:$H,4,0)+VLOOKUP(G$1,Q!$E:$J,6,0)</f>
        <v>33037.5</v>
      </c>
      <c r="H97">
        <f>(VLOOKUP($A97,L!$H:$O,8,0)+VLOOKUP($B97,'R'!$F:$M,8,0))*VLOOKUP(H$1,Q!$E:$H,4,0)+VLOOKUP(H$1,Q!$E:$J,6,0)</f>
        <v>38573.699999999997</v>
      </c>
      <c r="I97">
        <f>(VLOOKUP($A97,L!$H:$O,8,0)+VLOOKUP($B97,'R'!$F:$M,8,0))*VLOOKUP(I$1,Q!$E:$H,4,0)+VLOOKUP(I$1,Q!$E:$J,6,0)</f>
        <v>44324.700000000004</v>
      </c>
      <c r="J97">
        <f>(VLOOKUP($A97,L!$H:$O,8,0)+VLOOKUP($B97,'R'!$F:$M,8,0))*VLOOKUP(J$1,Q!$E:$H,4,0)+VLOOKUP(J$1,Q!$E:$J,6,0)</f>
        <v>47403.9</v>
      </c>
      <c r="K97">
        <f>(VLOOKUP($A97,L!$H:$O,8,0)+VLOOKUP($B97,'R'!$F:$M,8,0))*VLOOKUP(K$1,Q!$E:$H,4,0)+VLOOKUP(K$1,Q!$E:$J,6,0)</f>
        <v>51004.200000000004</v>
      </c>
      <c r="L97">
        <f>(VLOOKUP($A97,L!$H:$O,8,0)+VLOOKUP($B97,'R'!$F:$M,8,0))*VLOOKUP(L$1,Q!$E:$H,4,0)+VLOOKUP(L$1,Q!$E:$J,6,0)</f>
        <v>58672.200000000004</v>
      </c>
      <c r="M97">
        <f>(VLOOKUP($A97,L!$H:$O,8,0)+VLOOKUP($B97,'R'!$F:$M,8,0))*VLOOKUP(M$1,Q!$E:$H,4,0)+VLOOKUP(M$1,Q!$E:$J,6,0)</f>
        <v>65316.9</v>
      </c>
      <c r="N97">
        <f>(VLOOKUP($A97,L!$H:$O,8,0)+VLOOKUP($B97,'R'!$F:$M,8,0))*VLOOKUP(N$1,Q!$E:$H,4,0)+VLOOKUP(N$1,Q!$E:$J,6,0)</f>
        <v>67006.5</v>
      </c>
      <c r="O97">
        <f>(VLOOKUP($A97,L!$H:$O,8,0)+VLOOKUP($B97,'R'!$F:$M,8,0))*VLOOKUP(O$1,Q!$E:$H,4,0)+VLOOKUP(O$1,Q!$E:$J,6,0)</f>
        <v>68929.8</v>
      </c>
      <c r="P97">
        <f>(VLOOKUP($A97,L!$H:$O,8,0)+VLOOKUP($B97,'R'!$F:$M,8,0))*VLOOKUP(P$1,Q!$E:$H,4,0)+VLOOKUP(P$1,Q!$E:$J,6,0)</f>
        <v>70913.100000000006</v>
      </c>
      <c r="Q97">
        <f>(VLOOKUP($A97,L!$H:$O,8,0)+VLOOKUP($B97,'R'!$F:$M,8,0))*VLOOKUP(Q$1,Q!$E:$H,4,0)+VLOOKUP(Q$1,Q!$E:$J,6,0)</f>
        <v>72836.399999999994</v>
      </c>
      <c r="R97">
        <f>(VLOOKUP($A97,L!$H:$O,8,0)+VLOOKUP($B97,'R'!$F:$M,8,0))*VLOOKUP(R$1,Q!$E:$H,4,0)+VLOOKUP(R$1,Q!$E:$J,6,0)</f>
        <v>74759.7</v>
      </c>
      <c r="S97">
        <f>(VLOOKUP($A97,L!$H:$O,8,0)+VLOOKUP($B97,'R'!$F:$M,8,0))*VLOOKUP(S$1,Q!$E:$H,4,0)+VLOOKUP(S$1,Q!$E:$J,6,0)</f>
        <v>76916.7</v>
      </c>
      <c r="T97">
        <f>(VLOOKUP($A97,L!$H:$O,8,0)+VLOOKUP($B97,'R'!$F:$M,8,0))*VLOOKUP(T$1,Q!$E:$H,4,0)+VLOOKUP(T$1,Q!$E:$J,6,0)</f>
        <v>79133.7</v>
      </c>
      <c r="U97">
        <f>(VLOOKUP($A97,L!$H:$O,8,0)+VLOOKUP($B97,'R'!$F:$M,8,0))*VLOOKUP(U$1,Q!$E:$H,4,0)+VLOOKUP(U$1,Q!$E:$J,6,0)</f>
        <v>81290.700000000012</v>
      </c>
      <c r="V97">
        <f>(VLOOKUP($A97,L!$H:$O,8,0)+VLOOKUP($B97,'R'!$F:$M,8,0))*VLOOKUP(V$1,Q!$E:$H,4,0)+VLOOKUP(V$1,Q!$E:$J,6,0)</f>
        <v>83447.7</v>
      </c>
      <c r="W97">
        <f>(VLOOKUP($A97,L!$H:$O,8,0)+VLOOKUP($B97,'R'!$F:$M,8,0))*VLOOKUP(W$1,Q!$E:$H,4,0)+VLOOKUP(W$1,Q!$E:$J,6,0)</f>
        <v>85838.400000000009</v>
      </c>
      <c r="BD97">
        <v>3400</v>
      </c>
      <c r="BE97">
        <v>250</v>
      </c>
      <c r="BF97">
        <f t="shared" si="28"/>
        <v>36.666666666666664</v>
      </c>
      <c r="BG97">
        <f t="shared" si="25"/>
        <v>0.42307692307692302</v>
      </c>
      <c r="BH97">
        <f t="shared" si="26"/>
        <v>5893.333333333333</v>
      </c>
    </row>
    <row r="98" spans="1:60" x14ac:dyDescent="0.2">
      <c r="A98">
        <v>96</v>
      </c>
      <c r="B98">
        <f t="shared" si="27"/>
        <v>6</v>
      </c>
      <c r="C98">
        <f>(VLOOKUP($A98,L!$H:$O,8,0)+VLOOKUP($B98,'R'!$F:$M,8,0))*VLOOKUP(C$1,Q!$E:$H,4,0)+VLOOKUP(C$1,Q!$E:$J,6,0)</f>
        <v>17670</v>
      </c>
      <c r="D98">
        <f>(VLOOKUP($A98,L!$H:$O,8,0)+VLOOKUP($B98,'R'!$F:$M,8,0))*VLOOKUP(D$1,Q!$E:$H,4,0)+VLOOKUP(D$1,Q!$E:$J,6,0)</f>
        <v>20320.5</v>
      </c>
      <c r="E98">
        <f>(VLOOKUP($A98,L!$H:$O,8,0)+VLOOKUP($B98,'R'!$F:$M,8,0))*VLOOKUP(E$1,Q!$E:$H,4,0)+VLOOKUP(E$1,Q!$E:$J,6,0)</f>
        <v>23924.400000000001</v>
      </c>
      <c r="F98">
        <f>(VLOOKUP($A98,L!$H:$O,8,0)+VLOOKUP($B98,'R'!$F:$M,8,0))*VLOOKUP(F$1,Q!$E:$H,4,0)+VLOOKUP(F$1,Q!$E:$J,6,0)</f>
        <v>28238.400000000001</v>
      </c>
      <c r="G98">
        <f>(VLOOKUP($A98,L!$H:$O,8,0)+VLOOKUP($B98,'R'!$F:$M,8,0))*VLOOKUP(G$1,Q!$E:$H,4,0)+VLOOKUP(G$1,Q!$E:$J,6,0)</f>
        <v>33562.5</v>
      </c>
      <c r="H98">
        <f>(VLOOKUP($A98,L!$H:$O,8,0)+VLOOKUP($B98,'R'!$F:$M,8,0))*VLOOKUP(H$1,Q!$E:$H,4,0)+VLOOKUP(H$1,Q!$E:$J,6,0)</f>
        <v>39176.699999999997</v>
      </c>
      <c r="I98">
        <f>(VLOOKUP($A98,L!$H:$O,8,0)+VLOOKUP($B98,'R'!$F:$M,8,0))*VLOOKUP(I$1,Q!$E:$H,4,0)+VLOOKUP(I$1,Q!$E:$J,6,0)</f>
        <v>45017.700000000004</v>
      </c>
      <c r="J98">
        <f>(VLOOKUP($A98,L!$H:$O,8,0)+VLOOKUP($B98,'R'!$F:$M,8,0))*VLOOKUP(J$1,Q!$E:$H,4,0)+VLOOKUP(J$1,Q!$E:$J,6,0)</f>
        <v>48144.9</v>
      </c>
      <c r="K98">
        <f>(VLOOKUP($A98,L!$H:$O,8,0)+VLOOKUP($B98,'R'!$F:$M,8,0))*VLOOKUP(K$1,Q!$E:$H,4,0)+VLOOKUP(K$1,Q!$E:$J,6,0)</f>
        <v>51802.200000000004</v>
      </c>
      <c r="L98">
        <f>(VLOOKUP($A98,L!$H:$O,8,0)+VLOOKUP($B98,'R'!$F:$M,8,0))*VLOOKUP(L$1,Q!$E:$H,4,0)+VLOOKUP(L$1,Q!$E:$J,6,0)</f>
        <v>59590.200000000004</v>
      </c>
      <c r="M98">
        <f>(VLOOKUP($A98,L!$H:$O,8,0)+VLOOKUP($B98,'R'!$F:$M,8,0))*VLOOKUP(M$1,Q!$E:$H,4,0)+VLOOKUP(M$1,Q!$E:$J,6,0)</f>
        <v>66327.899999999994</v>
      </c>
      <c r="N98">
        <f>(VLOOKUP($A98,L!$H:$O,8,0)+VLOOKUP($B98,'R'!$F:$M,8,0))*VLOOKUP(N$1,Q!$E:$H,4,0)+VLOOKUP(N$1,Q!$E:$J,6,0)</f>
        <v>68041.5</v>
      </c>
      <c r="O98">
        <f>(VLOOKUP($A98,L!$H:$O,8,0)+VLOOKUP($B98,'R'!$F:$M,8,0))*VLOOKUP(O$1,Q!$E:$H,4,0)+VLOOKUP(O$1,Q!$E:$J,6,0)</f>
        <v>69991.8</v>
      </c>
      <c r="P98">
        <f>(VLOOKUP($A98,L!$H:$O,8,0)+VLOOKUP($B98,'R'!$F:$M,8,0))*VLOOKUP(P$1,Q!$E:$H,4,0)+VLOOKUP(P$1,Q!$E:$J,6,0)</f>
        <v>72002.100000000006</v>
      </c>
      <c r="Q98">
        <f>(VLOOKUP($A98,L!$H:$O,8,0)+VLOOKUP($B98,'R'!$F:$M,8,0))*VLOOKUP(Q$1,Q!$E:$H,4,0)+VLOOKUP(Q$1,Q!$E:$J,6,0)</f>
        <v>73952.400000000009</v>
      </c>
      <c r="R98">
        <f>(VLOOKUP($A98,L!$H:$O,8,0)+VLOOKUP($B98,'R'!$F:$M,8,0))*VLOOKUP(R$1,Q!$E:$H,4,0)+VLOOKUP(R$1,Q!$E:$J,6,0)</f>
        <v>75902.7</v>
      </c>
      <c r="S98">
        <f>(VLOOKUP($A98,L!$H:$O,8,0)+VLOOKUP($B98,'R'!$F:$M,8,0))*VLOOKUP(S$1,Q!$E:$H,4,0)+VLOOKUP(S$1,Q!$E:$J,6,0)</f>
        <v>78089.7</v>
      </c>
      <c r="T98">
        <f>(VLOOKUP($A98,L!$H:$O,8,0)+VLOOKUP($B98,'R'!$F:$M,8,0))*VLOOKUP(T$1,Q!$E:$H,4,0)+VLOOKUP(T$1,Q!$E:$J,6,0)</f>
        <v>80336.7</v>
      </c>
      <c r="U98">
        <f>(VLOOKUP($A98,L!$H:$O,8,0)+VLOOKUP($B98,'R'!$F:$M,8,0))*VLOOKUP(U$1,Q!$E:$H,4,0)+VLOOKUP(U$1,Q!$E:$J,6,0)</f>
        <v>82523.700000000012</v>
      </c>
      <c r="V98">
        <f>(VLOOKUP($A98,L!$H:$O,8,0)+VLOOKUP($B98,'R'!$F:$M,8,0))*VLOOKUP(V$1,Q!$E:$H,4,0)+VLOOKUP(V$1,Q!$E:$J,6,0)</f>
        <v>84710.7</v>
      </c>
      <c r="W98">
        <f>(VLOOKUP($A98,L!$H:$O,8,0)+VLOOKUP($B98,'R'!$F:$M,8,0))*VLOOKUP(W$1,Q!$E:$H,4,0)+VLOOKUP(W$1,Q!$E:$J,6,0)</f>
        <v>87134.400000000009</v>
      </c>
      <c r="BD98">
        <v>3425</v>
      </c>
      <c r="BE98">
        <v>250</v>
      </c>
      <c r="BF98">
        <f t="shared" si="28"/>
        <v>35.833333333333336</v>
      </c>
      <c r="BG98">
        <f t="shared" si="25"/>
        <v>0.41747572815533984</v>
      </c>
      <c r="BH98">
        <f t="shared" si="26"/>
        <v>5879.5833333333339</v>
      </c>
    </row>
    <row r="99" spans="1:60" x14ac:dyDescent="0.2">
      <c r="A99">
        <v>97</v>
      </c>
      <c r="B99">
        <f t="shared" si="27"/>
        <v>6</v>
      </c>
      <c r="C99">
        <f>(VLOOKUP($A99,L!$H:$O,8,0)+VLOOKUP($B99,'R'!$F:$M,8,0))*VLOOKUP(C$1,Q!$E:$H,4,0)+VLOOKUP(C$1,Q!$E:$J,6,0)</f>
        <v>17870</v>
      </c>
      <c r="D99">
        <f>(VLOOKUP($A99,L!$H:$O,8,0)+VLOOKUP($B99,'R'!$F:$M,8,0))*VLOOKUP(D$1,Q!$E:$H,4,0)+VLOOKUP(D$1,Q!$E:$J,6,0)</f>
        <v>20550.5</v>
      </c>
      <c r="E99">
        <f>(VLOOKUP($A99,L!$H:$O,8,0)+VLOOKUP($B99,'R'!$F:$M,8,0))*VLOOKUP(E$1,Q!$E:$H,4,0)+VLOOKUP(E$1,Q!$E:$J,6,0)</f>
        <v>24188.400000000001</v>
      </c>
      <c r="F99">
        <f>(VLOOKUP($A99,L!$H:$O,8,0)+VLOOKUP($B99,'R'!$F:$M,8,0))*VLOOKUP(F$1,Q!$E:$H,4,0)+VLOOKUP(F$1,Q!$E:$J,6,0)</f>
        <v>28542.400000000001</v>
      </c>
      <c r="G99">
        <f>(VLOOKUP($A99,L!$H:$O,8,0)+VLOOKUP($B99,'R'!$F:$M,8,0))*VLOOKUP(G$1,Q!$E:$H,4,0)+VLOOKUP(G$1,Q!$E:$J,6,0)</f>
        <v>33912.5</v>
      </c>
      <c r="H99">
        <f>(VLOOKUP($A99,L!$H:$O,8,0)+VLOOKUP($B99,'R'!$F:$M,8,0))*VLOOKUP(H$1,Q!$E:$H,4,0)+VLOOKUP(H$1,Q!$E:$J,6,0)</f>
        <v>39578.699999999997</v>
      </c>
      <c r="I99">
        <f>(VLOOKUP($A99,L!$H:$O,8,0)+VLOOKUP($B99,'R'!$F:$M,8,0))*VLOOKUP(I$1,Q!$E:$H,4,0)+VLOOKUP(I$1,Q!$E:$J,6,0)</f>
        <v>45479.700000000004</v>
      </c>
      <c r="J99">
        <f>(VLOOKUP($A99,L!$H:$O,8,0)+VLOOKUP($B99,'R'!$F:$M,8,0))*VLOOKUP(J$1,Q!$E:$H,4,0)+VLOOKUP(J$1,Q!$E:$J,6,0)</f>
        <v>48638.9</v>
      </c>
      <c r="K99">
        <f>(VLOOKUP($A99,L!$H:$O,8,0)+VLOOKUP($B99,'R'!$F:$M,8,0))*VLOOKUP(K$1,Q!$E:$H,4,0)+VLOOKUP(K$1,Q!$E:$J,6,0)</f>
        <v>52334.200000000004</v>
      </c>
      <c r="L99">
        <f>(VLOOKUP($A99,L!$H:$O,8,0)+VLOOKUP($B99,'R'!$F:$M,8,0))*VLOOKUP(L$1,Q!$E:$H,4,0)+VLOOKUP(L$1,Q!$E:$J,6,0)</f>
        <v>60202.200000000004</v>
      </c>
      <c r="M99">
        <f>(VLOOKUP($A99,L!$H:$O,8,0)+VLOOKUP($B99,'R'!$F:$M,8,0))*VLOOKUP(M$1,Q!$E:$H,4,0)+VLOOKUP(M$1,Q!$E:$J,6,0)</f>
        <v>67001.899999999994</v>
      </c>
      <c r="N99">
        <f>(VLOOKUP($A99,L!$H:$O,8,0)+VLOOKUP($B99,'R'!$F:$M,8,0))*VLOOKUP(N$1,Q!$E:$H,4,0)+VLOOKUP(N$1,Q!$E:$J,6,0)</f>
        <v>68731.5</v>
      </c>
      <c r="O99">
        <f>(VLOOKUP($A99,L!$H:$O,8,0)+VLOOKUP($B99,'R'!$F:$M,8,0))*VLOOKUP(O$1,Q!$E:$H,4,0)+VLOOKUP(O$1,Q!$E:$J,6,0)</f>
        <v>70699.8</v>
      </c>
      <c r="P99">
        <f>(VLOOKUP($A99,L!$H:$O,8,0)+VLOOKUP($B99,'R'!$F:$M,8,0))*VLOOKUP(P$1,Q!$E:$H,4,0)+VLOOKUP(P$1,Q!$E:$J,6,0)</f>
        <v>72728.100000000006</v>
      </c>
      <c r="Q99">
        <f>(VLOOKUP($A99,L!$H:$O,8,0)+VLOOKUP($B99,'R'!$F:$M,8,0))*VLOOKUP(Q$1,Q!$E:$H,4,0)+VLOOKUP(Q$1,Q!$E:$J,6,0)</f>
        <v>74696.400000000009</v>
      </c>
      <c r="R99">
        <f>(VLOOKUP($A99,L!$H:$O,8,0)+VLOOKUP($B99,'R'!$F:$M,8,0))*VLOOKUP(R$1,Q!$E:$H,4,0)+VLOOKUP(R$1,Q!$E:$J,6,0)</f>
        <v>76664.7</v>
      </c>
      <c r="S99">
        <f>(VLOOKUP($A99,L!$H:$O,8,0)+VLOOKUP($B99,'R'!$F:$M,8,0))*VLOOKUP(S$1,Q!$E:$H,4,0)+VLOOKUP(S$1,Q!$E:$J,6,0)</f>
        <v>78871.7</v>
      </c>
      <c r="T99">
        <f>(VLOOKUP($A99,L!$H:$O,8,0)+VLOOKUP($B99,'R'!$F:$M,8,0))*VLOOKUP(T$1,Q!$E:$H,4,0)+VLOOKUP(T$1,Q!$E:$J,6,0)</f>
        <v>81138.7</v>
      </c>
      <c r="U99">
        <f>(VLOOKUP($A99,L!$H:$O,8,0)+VLOOKUP($B99,'R'!$F:$M,8,0))*VLOOKUP(U$1,Q!$E:$H,4,0)+VLOOKUP(U$1,Q!$E:$J,6,0)</f>
        <v>83345.700000000012</v>
      </c>
      <c r="V99">
        <f>(VLOOKUP($A99,L!$H:$O,8,0)+VLOOKUP($B99,'R'!$F:$M,8,0))*VLOOKUP(V$1,Q!$E:$H,4,0)+VLOOKUP(V$1,Q!$E:$J,6,0)</f>
        <v>85552.7</v>
      </c>
      <c r="W99">
        <f>(VLOOKUP($A99,L!$H:$O,8,0)+VLOOKUP($B99,'R'!$F:$M,8,0))*VLOOKUP(W$1,Q!$E:$H,4,0)+VLOOKUP(W$1,Q!$E:$J,6,0)</f>
        <v>87998.400000000009</v>
      </c>
      <c r="BD99">
        <v>3450</v>
      </c>
      <c r="BE99">
        <v>250</v>
      </c>
      <c r="BF99">
        <f t="shared" si="28"/>
        <v>35</v>
      </c>
      <c r="BG99">
        <f t="shared" si="25"/>
        <v>0.41176470588235292</v>
      </c>
      <c r="BH99">
        <f t="shared" si="26"/>
        <v>5865</v>
      </c>
    </row>
    <row r="100" spans="1:60" x14ac:dyDescent="0.2">
      <c r="A100">
        <v>98</v>
      </c>
      <c r="B100">
        <f t="shared" si="27"/>
        <v>6</v>
      </c>
      <c r="C100">
        <f>(VLOOKUP($A100,L!$H:$O,8,0)+VLOOKUP($B100,'R'!$F:$M,8,0))*VLOOKUP(C$1,Q!$E:$H,4,0)+VLOOKUP(C$1,Q!$E:$J,6,0)</f>
        <v>18170</v>
      </c>
      <c r="D100">
        <f>(VLOOKUP($A100,L!$H:$O,8,0)+VLOOKUP($B100,'R'!$F:$M,8,0))*VLOOKUP(D$1,Q!$E:$H,4,0)+VLOOKUP(D$1,Q!$E:$J,6,0)</f>
        <v>20895.5</v>
      </c>
      <c r="E100">
        <f>(VLOOKUP($A100,L!$H:$O,8,0)+VLOOKUP($B100,'R'!$F:$M,8,0))*VLOOKUP(E$1,Q!$E:$H,4,0)+VLOOKUP(E$1,Q!$E:$J,6,0)</f>
        <v>24584.400000000001</v>
      </c>
      <c r="F100">
        <f>(VLOOKUP($A100,L!$H:$O,8,0)+VLOOKUP($B100,'R'!$F:$M,8,0))*VLOOKUP(F$1,Q!$E:$H,4,0)+VLOOKUP(F$1,Q!$E:$J,6,0)</f>
        <v>28998.400000000001</v>
      </c>
      <c r="G100">
        <f>(VLOOKUP($A100,L!$H:$O,8,0)+VLOOKUP($B100,'R'!$F:$M,8,0))*VLOOKUP(G$1,Q!$E:$H,4,0)+VLOOKUP(G$1,Q!$E:$J,6,0)</f>
        <v>34437.5</v>
      </c>
      <c r="H100">
        <f>(VLOOKUP($A100,L!$H:$O,8,0)+VLOOKUP($B100,'R'!$F:$M,8,0))*VLOOKUP(H$1,Q!$E:$H,4,0)+VLOOKUP(H$1,Q!$E:$J,6,0)</f>
        <v>40181.699999999997</v>
      </c>
      <c r="I100">
        <f>(VLOOKUP($A100,L!$H:$O,8,0)+VLOOKUP($B100,'R'!$F:$M,8,0))*VLOOKUP(I$1,Q!$E:$H,4,0)+VLOOKUP(I$1,Q!$E:$J,6,0)</f>
        <v>46172.700000000004</v>
      </c>
      <c r="J100">
        <f>(VLOOKUP($A100,L!$H:$O,8,0)+VLOOKUP($B100,'R'!$F:$M,8,0))*VLOOKUP(J$1,Q!$E:$H,4,0)+VLOOKUP(J$1,Q!$E:$J,6,0)</f>
        <v>49379.9</v>
      </c>
      <c r="K100">
        <f>(VLOOKUP($A100,L!$H:$O,8,0)+VLOOKUP($B100,'R'!$F:$M,8,0))*VLOOKUP(K$1,Q!$E:$H,4,0)+VLOOKUP(K$1,Q!$E:$J,6,0)</f>
        <v>53132.200000000004</v>
      </c>
      <c r="L100">
        <f>(VLOOKUP($A100,L!$H:$O,8,0)+VLOOKUP($B100,'R'!$F:$M,8,0))*VLOOKUP(L$1,Q!$E:$H,4,0)+VLOOKUP(L$1,Q!$E:$J,6,0)</f>
        <v>61120.200000000004</v>
      </c>
      <c r="M100">
        <f>(VLOOKUP($A100,L!$H:$O,8,0)+VLOOKUP($B100,'R'!$F:$M,8,0))*VLOOKUP(M$1,Q!$E:$H,4,0)+VLOOKUP(M$1,Q!$E:$J,6,0)</f>
        <v>68012.899999999994</v>
      </c>
      <c r="N100">
        <f>(VLOOKUP($A100,L!$H:$O,8,0)+VLOOKUP($B100,'R'!$F:$M,8,0))*VLOOKUP(N$1,Q!$E:$H,4,0)+VLOOKUP(N$1,Q!$E:$J,6,0)</f>
        <v>69766.5</v>
      </c>
      <c r="O100">
        <f>(VLOOKUP($A100,L!$H:$O,8,0)+VLOOKUP($B100,'R'!$F:$M,8,0))*VLOOKUP(O$1,Q!$E:$H,4,0)+VLOOKUP(O$1,Q!$E:$J,6,0)</f>
        <v>71761.8</v>
      </c>
      <c r="P100">
        <f>(VLOOKUP($A100,L!$H:$O,8,0)+VLOOKUP($B100,'R'!$F:$M,8,0))*VLOOKUP(P$1,Q!$E:$H,4,0)+VLOOKUP(P$1,Q!$E:$J,6,0)</f>
        <v>73817.099999999991</v>
      </c>
      <c r="Q100">
        <f>(VLOOKUP($A100,L!$H:$O,8,0)+VLOOKUP($B100,'R'!$F:$M,8,0))*VLOOKUP(Q$1,Q!$E:$H,4,0)+VLOOKUP(Q$1,Q!$E:$J,6,0)</f>
        <v>75812.400000000009</v>
      </c>
      <c r="R100">
        <f>(VLOOKUP($A100,L!$H:$O,8,0)+VLOOKUP($B100,'R'!$F:$M,8,0))*VLOOKUP(R$1,Q!$E:$H,4,0)+VLOOKUP(R$1,Q!$E:$J,6,0)</f>
        <v>77807.7</v>
      </c>
      <c r="S100">
        <f>(VLOOKUP($A100,L!$H:$O,8,0)+VLOOKUP($B100,'R'!$F:$M,8,0))*VLOOKUP(S$1,Q!$E:$H,4,0)+VLOOKUP(S$1,Q!$E:$J,6,0)</f>
        <v>80044.7</v>
      </c>
      <c r="T100">
        <f>(VLOOKUP($A100,L!$H:$O,8,0)+VLOOKUP($B100,'R'!$F:$M,8,0))*VLOOKUP(T$1,Q!$E:$H,4,0)+VLOOKUP(T$1,Q!$E:$J,6,0)</f>
        <v>82341.7</v>
      </c>
      <c r="U100">
        <f>(VLOOKUP($A100,L!$H:$O,8,0)+VLOOKUP($B100,'R'!$F:$M,8,0))*VLOOKUP(U$1,Q!$E:$H,4,0)+VLOOKUP(U$1,Q!$E:$J,6,0)</f>
        <v>84578.700000000012</v>
      </c>
      <c r="V100">
        <f>(VLOOKUP($A100,L!$H:$O,8,0)+VLOOKUP($B100,'R'!$F:$M,8,0))*VLOOKUP(V$1,Q!$E:$H,4,0)+VLOOKUP(V$1,Q!$E:$J,6,0)</f>
        <v>86815.7</v>
      </c>
      <c r="W100">
        <f>(VLOOKUP($A100,L!$H:$O,8,0)+VLOOKUP($B100,'R'!$F:$M,8,0))*VLOOKUP(W$1,Q!$E:$H,4,0)+VLOOKUP(W$1,Q!$E:$J,6,0)</f>
        <v>89294.400000000009</v>
      </c>
      <c r="BD100">
        <v>3475</v>
      </c>
      <c r="BE100">
        <v>250</v>
      </c>
      <c r="BF100">
        <f t="shared" si="28"/>
        <v>34.166666666666664</v>
      </c>
      <c r="BG100">
        <f t="shared" si="25"/>
        <v>0.40594059405940597</v>
      </c>
      <c r="BH100">
        <f t="shared" si="26"/>
        <v>5849.5833333333339</v>
      </c>
    </row>
    <row r="101" spans="1:60" x14ac:dyDescent="0.2">
      <c r="A101">
        <v>99</v>
      </c>
      <c r="B101">
        <f t="shared" si="27"/>
        <v>6</v>
      </c>
      <c r="C101">
        <f>(VLOOKUP($A101,L!$H:$O,8,0)+VLOOKUP($B101,'R'!$F:$M,8,0))*VLOOKUP(C$1,Q!$E:$H,4,0)+VLOOKUP(C$1,Q!$E:$J,6,0)</f>
        <v>18470</v>
      </c>
      <c r="D101">
        <f>(VLOOKUP($A101,L!$H:$O,8,0)+VLOOKUP($B101,'R'!$F:$M,8,0))*VLOOKUP(D$1,Q!$E:$H,4,0)+VLOOKUP(D$1,Q!$E:$J,6,0)</f>
        <v>21240.5</v>
      </c>
      <c r="E101">
        <f>(VLOOKUP($A101,L!$H:$O,8,0)+VLOOKUP($B101,'R'!$F:$M,8,0))*VLOOKUP(E$1,Q!$E:$H,4,0)+VLOOKUP(E$1,Q!$E:$J,6,0)</f>
        <v>24980.400000000001</v>
      </c>
      <c r="F101">
        <f>(VLOOKUP($A101,L!$H:$O,8,0)+VLOOKUP($B101,'R'!$F:$M,8,0))*VLOOKUP(F$1,Q!$E:$H,4,0)+VLOOKUP(F$1,Q!$E:$J,6,0)</f>
        <v>29454.400000000001</v>
      </c>
      <c r="G101">
        <f>(VLOOKUP($A101,L!$H:$O,8,0)+VLOOKUP($B101,'R'!$F:$M,8,0))*VLOOKUP(G$1,Q!$E:$H,4,0)+VLOOKUP(G$1,Q!$E:$J,6,0)</f>
        <v>34962.5</v>
      </c>
      <c r="H101">
        <f>(VLOOKUP($A101,L!$H:$O,8,0)+VLOOKUP($B101,'R'!$F:$M,8,0))*VLOOKUP(H$1,Q!$E:$H,4,0)+VLOOKUP(H$1,Q!$E:$J,6,0)</f>
        <v>40784.699999999997</v>
      </c>
      <c r="I101">
        <f>(VLOOKUP($A101,L!$H:$O,8,0)+VLOOKUP($B101,'R'!$F:$M,8,0))*VLOOKUP(I$1,Q!$E:$H,4,0)+VLOOKUP(I$1,Q!$E:$J,6,0)</f>
        <v>46865.700000000004</v>
      </c>
      <c r="J101">
        <f>(VLOOKUP($A101,L!$H:$O,8,0)+VLOOKUP($B101,'R'!$F:$M,8,0))*VLOOKUP(J$1,Q!$E:$H,4,0)+VLOOKUP(J$1,Q!$E:$J,6,0)</f>
        <v>50120.9</v>
      </c>
      <c r="K101">
        <f>(VLOOKUP($A101,L!$H:$O,8,0)+VLOOKUP($B101,'R'!$F:$M,8,0))*VLOOKUP(K$1,Q!$E:$H,4,0)+VLOOKUP(K$1,Q!$E:$J,6,0)</f>
        <v>53930.200000000004</v>
      </c>
      <c r="L101">
        <f>(VLOOKUP($A101,L!$H:$O,8,0)+VLOOKUP($B101,'R'!$F:$M,8,0))*VLOOKUP(L$1,Q!$E:$H,4,0)+VLOOKUP(L$1,Q!$E:$J,6,0)</f>
        <v>62038.200000000004</v>
      </c>
      <c r="M101">
        <f>(VLOOKUP($A101,L!$H:$O,8,0)+VLOOKUP($B101,'R'!$F:$M,8,0))*VLOOKUP(M$1,Q!$E:$H,4,0)+VLOOKUP(M$1,Q!$E:$J,6,0)</f>
        <v>69023.899999999994</v>
      </c>
      <c r="N101">
        <f>(VLOOKUP($A101,L!$H:$O,8,0)+VLOOKUP($B101,'R'!$F:$M,8,0))*VLOOKUP(N$1,Q!$E:$H,4,0)+VLOOKUP(N$1,Q!$E:$J,6,0)</f>
        <v>70801.5</v>
      </c>
      <c r="O101">
        <f>(VLOOKUP($A101,L!$H:$O,8,0)+VLOOKUP($B101,'R'!$F:$M,8,0))*VLOOKUP(O$1,Q!$E:$H,4,0)+VLOOKUP(O$1,Q!$E:$J,6,0)</f>
        <v>72823.8</v>
      </c>
      <c r="P101">
        <f>(VLOOKUP($A101,L!$H:$O,8,0)+VLOOKUP($B101,'R'!$F:$M,8,0))*VLOOKUP(P$1,Q!$E:$H,4,0)+VLOOKUP(P$1,Q!$E:$J,6,0)</f>
        <v>74906.099999999991</v>
      </c>
      <c r="Q101">
        <f>(VLOOKUP($A101,L!$H:$O,8,0)+VLOOKUP($B101,'R'!$F:$M,8,0))*VLOOKUP(Q$1,Q!$E:$H,4,0)+VLOOKUP(Q$1,Q!$E:$J,6,0)</f>
        <v>76928.400000000009</v>
      </c>
      <c r="R101">
        <f>(VLOOKUP($A101,L!$H:$O,8,0)+VLOOKUP($B101,'R'!$F:$M,8,0))*VLOOKUP(R$1,Q!$E:$H,4,0)+VLOOKUP(R$1,Q!$E:$J,6,0)</f>
        <v>78950.7</v>
      </c>
      <c r="S101">
        <f>(VLOOKUP($A101,L!$H:$O,8,0)+VLOOKUP($B101,'R'!$F:$M,8,0))*VLOOKUP(S$1,Q!$E:$H,4,0)+VLOOKUP(S$1,Q!$E:$J,6,0)</f>
        <v>81217.7</v>
      </c>
      <c r="T101">
        <f>(VLOOKUP($A101,L!$H:$O,8,0)+VLOOKUP($B101,'R'!$F:$M,8,0))*VLOOKUP(T$1,Q!$E:$H,4,0)+VLOOKUP(T$1,Q!$E:$J,6,0)</f>
        <v>83544.7</v>
      </c>
      <c r="U101">
        <f>(VLOOKUP($A101,L!$H:$O,8,0)+VLOOKUP($B101,'R'!$F:$M,8,0))*VLOOKUP(U$1,Q!$E:$H,4,0)+VLOOKUP(U$1,Q!$E:$J,6,0)</f>
        <v>85811.700000000012</v>
      </c>
      <c r="V101">
        <f>(VLOOKUP($A101,L!$H:$O,8,0)+VLOOKUP($B101,'R'!$F:$M,8,0))*VLOOKUP(V$1,Q!$E:$H,4,0)+VLOOKUP(V$1,Q!$E:$J,6,0)</f>
        <v>88078.7</v>
      </c>
      <c r="W101">
        <f>(VLOOKUP($A101,L!$H:$O,8,0)+VLOOKUP($B101,'R'!$F:$M,8,0))*VLOOKUP(W$1,Q!$E:$H,4,0)+VLOOKUP(W$1,Q!$E:$J,6,0)</f>
        <v>90590.400000000009</v>
      </c>
      <c r="BD101">
        <v>3500</v>
      </c>
      <c r="BE101">
        <v>250</v>
      </c>
      <c r="BF101">
        <f t="shared" si="28"/>
        <v>33.333333333333336</v>
      </c>
      <c r="BG101">
        <f t="shared" si="25"/>
        <v>0.4</v>
      </c>
      <c r="BH101">
        <f t="shared" si="26"/>
        <v>5833.3333333333339</v>
      </c>
    </row>
    <row r="102" spans="1:60" x14ac:dyDescent="0.2">
      <c r="A102">
        <v>100</v>
      </c>
      <c r="B102">
        <f t="shared" si="27"/>
        <v>6</v>
      </c>
      <c r="C102">
        <f>(VLOOKUP($A102,L!$H:$O,8,0)+VLOOKUP($B102,'R'!$F:$M,8,0))*VLOOKUP(C$1,Q!$E:$H,4,0)+VLOOKUP(C$1,Q!$E:$J,6,0)</f>
        <v>18770</v>
      </c>
      <c r="D102">
        <f>(VLOOKUP($A102,L!$H:$O,8,0)+VLOOKUP($B102,'R'!$F:$M,8,0))*VLOOKUP(D$1,Q!$E:$H,4,0)+VLOOKUP(D$1,Q!$E:$J,6,0)</f>
        <v>21585.5</v>
      </c>
      <c r="E102">
        <f>(VLOOKUP($A102,L!$H:$O,8,0)+VLOOKUP($B102,'R'!$F:$M,8,0))*VLOOKUP(E$1,Q!$E:$H,4,0)+VLOOKUP(E$1,Q!$E:$J,6,0)</f>
        <v>25376.400000000001</v>
      </c>
      <c r="F102">
        <f>(VLOOKUP($A102,L!$H:$O,8,0)+VLOOKUP($B102,'R'!$F:$M,8,0))*VLOOKUP(F$1,Q!$E:$H,4,0)+VLOOKUP(F$1,Q!$E:$J,6,0)</f>
        <v>29910.400000000001</v>
      </c>
      <c r="G102">
        <f>(VLOOKUP($A102,L!$H:$O,8,0)+VLOOKUP($B102,'R'!$F:$M,8,0))*VLOOKUP(G$1,Q!$E:$H,4,0)+VLOOKUP(G$1,Q!$E:$J,6,0)</f>
        <v>35487.5</v>
      </c>
      <c r="H102">
        <f>(VLOOKUP($A102,L!$H:$O,8,0)+VLOOKUP($B102,'R'!$F:$M,8,0))*VLOOKUP(H$1,Q!$E:$H,4,0)+VLOOKUP(H$1,Q!$E:$J,6,0)</f>
        <v>41387.699999999997</v>
      </c>
      <c r="I102">
        <f>(VLOOKUP($A102,L!$H:$O,8,0)+VLOOKUP($B102,'R'!$F:$M,8,0))*VLOOKUP(I$1,Q!$E:$H,4,0)+VLOOKUP(I$1,Q!$E:$J,6,0)</f>
        <v>47558.700000000004</v>
      </c>
      <c r="J102">
        <f>(VLOOKUP($A102,L!$H:$O,8,0)+VLOOKUP($B102,'R'!$F:$M,8,0))*VLOOKUP(J$1,Q!$E:$H,4,0)+VLOOKUP(J$1,Q!$E:$J,6,0)</f>
        <v>50861.9</v>
      </c>
      <c r="K102">
        <f>(VLOOKUP($A102,L!$H:$O,8,0)+VLOOKUP($B102,'R'!$F:$M,8,0))*VLOOKUP(K$1,Q!$E:$H,4,0)+VLOOKUP(K$1,Q!$E:$J,6,0)</f>
        <v>54728.200000000004</v>
      </c>
      <c r="L102">
        <f>(VLOOKUP($A102,L!$H:$O,8,0)+VLOOKUP($B102,'R'!$F:$M,8,0))*VLOOKUP(L$1,Q!$E:$H,4,0)+VLOOKUP(L$1,Q!$E:$J,6,0)</f>
        <v>62956.200000000004</v>
      </c>
      <c r="M102">
        <f>(VLOOKUP($A102,L!$H:$O,8,0)+VLOOKUP($B102,'R'!$F:$M,8,0))*VLOOKUP(M$1,Q!$E:$H,4,0)+VLOOKUP(M$1,Q!$E:$J,6,0)</f>
        <v>70034.899999999994</v>
      </c>
      <c r="N102">
        <f>(VLOOKUP($A102,L!$H:$O,8,0)+VLOOKUP($B102,'R'!$F:$M,8,0))*VLOOKUP(N$1,Q!$E:$H,4,0)+VLOOKUP(N$1,Q!$E:$J,6,0)</f>
        <v>71836.5</v>
      </c>
      <c r="O102">
        <f>(VLOOKUP($A102,L!$H:$O,8,0)+VLOOKUP($B102,'R'!$F:$M,8,0))*VLOOKUP(O$1,Q!$E:$H,4,0)+VLOOKUP(O$1,Q!$E:$J,6,0)</f>
        <v>73885.8</v>
      </c>
      <c r="P102">
        <f>(VLOOKUP($A102,L!$H:$O,8,0)+VLOOKUP($B102,'R'!$F:$M,8,0))*VLOOKUP(P$1,Q!$E:$H,4,0)+VLOOKUP(P$1,Q!$E:$J,6,0)</f>
        <v>75995.099999999991</v>
      </c>
      <c r="Q102">
        <f>(VLOOKUP($A102,L!$H:$O,8,0)+VLOOKUP($B102,'R'!$F:$M,8,0))*VLOOKUP(Q$1,Q!$E:$H,4,0)+VLOOKUP(Q$1,Q!$E:$J,6,0)</f>
        <v>78044.400000000009</v>
      </c>
      <c r="R102">
        <f>(VLOOKUP($A102,L!$H:$O,8,0)+VLOOKUP($B102,'R'!$F:$M,8,0))*VLOOKUP(R$1,Q!$E:$H,4,0)+VLOOKUP(R$1,Q!$E:$J,6,0)</f>
        <v>80093.7</v>
      </c>
      <c r="S102">
        <f>(VLOOKUP($A102,L!$H:$O,8,0)+VLOOKUP($B102,'R'!$F:$M,8,0))*VLOOKUP(S$1,Q!$E:$H,4,0)+VLOOKUP(S$1,Q!$E:$J,6,0)</f>
        <v>82390.7</v>
      </c>
      <c r="T102">
        <f>(VLOOKUP($A102,L!$H:$O,8,0)+VLOOKUP($B102,'R'!$F:$M,8,0))*VLOOKUP(T$1,Q!$E:$H,4,0)+VLOOKUP(T$1,Q!$E:$J,6,0)</f>
        <v>84747.7</v>
      </c>
      <c r="U102">
        <f>(VLOOKUP($A102,L!$H:$O,8,0)+VLOOKUP($B102,'R'!$F:$M,8,0))*VLOOKUP(U$1,Q!$E:$H,4,0)+VLOOKUP(U$1,Q!$E:$J,6,0)</f>
        <v>87044.700000000012</v>
      </c>
      <c r="V102">
        <f>(VLOOKUP($A102,L!$H:$O,8,0)+VLOOKUP($B102,'R'!$F:$M,8,0))*VLOOKUP(V$1,Q!$E:$H,4,0)+VLOOKUP(V$1,Q!$E:$J,6,0)</f>
        <v>89341.7</v>
      </c>
      <c r="W102">
        <f>(VLOOKUP($A102,L!$H:$O,8,0)+VLOOKUP($B102,'R'!$F:$M,8,0))*VLOOKUP(W$1,Q!$E:$H,4,0)+VLOOKUP(W$1,Q!$E:$J,6,0)</f>
        <v>91886.400000000009</v>
      </c>
      <c r="BD102">
        <v>3525</v>
      </c>
      <c r="BE102">
        <v>250</v>
      </c>
      <c r="BF102">
        <f t="shared" si="28"/>
        <v>32.5</v>
      </c>
      <c r="BG102">
        <f t="shared" si="25"/>
        <v>0.39393939393939392</v>
      </c>
      <c r="BH102">
        <f t="shared" si="26"/>
        <v>5816.25</v>
      </c>
    </row>
    <row r="103" spans="1:60" x14ac:dyDescent="0.2">
      <c r="A103">
        <v>101</v>
      </c>
      <c r="B103">
        <f t="shared" si="27"/>
        <v>7</v>
      </c>
      <c r="C103">
        <f>(VLOOKUP($A103,L!$H:$O,8,0)+VLOOKUP($B103,'R'!$F:$M,8,0))*VLOOKUP(C$1,Q!$E:$H,4,0)+VLOOKUP(C$1,Q!$E:$J,6,0)</f>
        <v>21940</v>
      </c>
      <c r="D103">
        <f>(VLOOKUP($A103,L!$H:$O,8,0)+VLOOKUP($B103,'R'!$F:$M,8,0))*VLOOKUP(D$1,Q!$E:$H,4,0)+VLOOKUP(D$1,Q!$E:$J,6,0)</f>
        <v>25230.999999999996</v>
      </c>
      <c r="E103">
        <f>(VLOOKUP($A103,L!$H:$O,8,0)+VLOOKUP($B103,'R'!$F:$M,8,0))*VLOOKUP(E$1,Q!$E:$H,4,0)+VLOOKUP(E$1,Q!$E:$J,6,0)</f>
        <v>29560.800000000003</v>
      </c>
      <c r="F103">
        <f>(VLOOKUP($A103,L!$H:$O,8,0)+VLOOKUP($B103,'R'!$F:$M,8,0))*VLOOKUP(F$1,Q!$E:$H,4,0)+VLOOKUP(F$1,Q!$E:$J,6,0)</f>
        <v>34728.800000000003</v>
      </c>
      <c r="G103">
        <f>(VLOOKUP($A103,L!$H:$O,8,0)+VLOOKUP($B103,'R'!$F:$M,8,0))*VLOOKUP(G$1,Q!$E:$H,4,0)+VLOOKUP(G$1,Q!$E:$J,6,0)</f>
        <v>41035</v>
      </c>
      <c r="H103">
        <f>(VLOOKUP($A103,L!$H:$O,8,0)+VLOOKUP($B103,'R'!$F:$M,8,0))*VLOOKUP(H$1,Q!$E:$H,4,0)+VLOOKUP(H$1,Q!$E:$J,6,0)</f>
        <v>47759.399999999994</v>
      </c>
      <c r="I103">
        <f>(VLOOKUP($A103,L!$H:$O,8,0)+VLOOKUP($B103,'R'!$F:$M,8,0))*VLOOKUP(I$1,Q!$E:$H,4,0)+VLOOKUP(I$1,Q!$E:$J,6,0)</f>
        <v>54881.4</v>
      </c>
      <c r="J103">
        <f>(VLOOKUP($A103,L!$H:$O,8,0)+VLOOKUP($B103,'R'!$F:$M,8,0))*VLOOKUP(J$1,Q!$E:$H,4,0)+VLOOKUP(J$1,Q!$E:$J,6,0)</f>
        <v>58691.8</v>
      </c>
      <c r="K103">
        <f>(VLOOKUP($A103,L!$H:$O,8,0)+VLOOKUP($B103,'R'!$F:$M,8,0))*VLOOKUP(K$1,Q!$E:$H,4,0)+VLOOKUP(K$1,Q!$E:$J,6,0)</f>
        <v>63160.4</v>
      </c>
      <c r="L103">
        <f>(VLOOKUP($A103,L!$H:$O,8,0)+VLOOKUP($B103,'R'!$F:$M,8,0))*VLOOKUP(L$1,Q!$E:$H,4,0)+VLOOKUP(L$1,Q!$E:$J,6,0)</f>
        <v>72656.399999999994</v>
      </c>
      <c r="M103">
        <f>(VLOOKUP($A103,L!$H:$O,8,0)+VLOOKUP($B103,'R'!$F:$M,8,0))*VLOOKUP(M$1,Q!$E:$H,4,0)+VLOOKUP(M$1,Q!$E:$J,6,0)</f>
        <v>80717.8</v>
      </c>
      <c r="N103">
        <f>(VLOOKUP($A103,L!$H:$O,8,0)+VLOOKUP($B103,'R'!$F:$M,8,0))*VLOOKUP(N$1,Q!$E:$H,4,0)+VLOOKUP(N$1,Q!$E:$J,6,0)</f>
        <v>82773</v>
      </c>
      <c r="O103">
        <f>(VLOOKUP($A103,L!$H:$O,8,0)+VLOOKUP($B103,'R'!$F:$M,8,0))*VLOOKUP(O$1,Q!$E:$H,4,0)+VLOOKUP(O$1,Q!$E:$J,6,0)</f>
        <v>85107.6</v>
      </c>
      <c r="P103">
        <f>(VLOOKUP($A103,L!$H:$O,8,0)+VLOOKUP($B103,'R'!$F:$M,8,0))*VLOOKUP(P$1,Q!$E:$H,4,0)+VLOOKUP(P$1,Q!$E:$J,6,0)</f>
        <v>87502.2</v>
      </c>
      <c r="Q103">
        <f>(VLOOKUP($A103,L!$H:$O,8,0)+VLOOKUP($B103,'R'!$F:$M,8,0))*VLOOKUP(Q$1,Q!$E:$H,4,0)+VLOOKUP(Q$1,Q!$E:$J,6,0)</f>
        <v>89836.800000000003</v>
      </c>
      <c r="R103">
        <f>(VLOOKUP($A103,L!$H:$O,8,0)+VLOOKUP($B103,'R'!$F:$M,8,0))*VLOOKUP(R$1,Q!$E:$H,4,0)+VLOOKUP(R$1,Q!$E:$J,6,0)</f>
        <v>92171.4</v>
      </c>
      <c r="S103">
        <f>(VLOOKUP($A103,L!$H:$O,8,0)+VLOOKUP($B103,'R'!$F:$M,8,0))*VLOOKUP(S$1,Q!$E:$H,4,0)+VLOOKUP(S$1,Q!$E:$J,6,0)</f>
        <v>94785.400000000009</v>
      </c>
      <c r="T103">
        <f>(VLOOKUP($A103,L!$H:$O,8,0)+VLOOKUP($B103,'R'!$F:$M,8,0))*VLOOKUP(T$1,Q!$E:$H,4,0)+VLOOKUP(T$1,Q!$E:$J,6,0)</f>
        <v>97459.4</v>
      </c>
      <c r="U103">
        <f>(VLOOKUP($A103,L!$H:$O,8,0)+VLOOKUP($B103,'R'!$F:$M,8,0))*VLOOKUP(U$1,Q!$E:$H,4,0)+VLOOKUP(U$1,Q!$E:$J,6,0)</f>
        <v>100073.40000000001</v>
      </c>
      <c r="V103">
        <f>(VLOOKUP($A103,L!$H:$O,8,0)+VLOOKUP($B103,'R'!$F:$M,8,0))*VLOOKUP(V$1,Q!$E:$H,4,0)+VLOOKUP(V$1,Q!$E:$J,6,0)</f>
        <v>102687.4</v>
      </c>
      <c r="W103">
        <f>(VLOOKUP($A103,L!$H:$O,8,0)+VLOOKUP($B103,'R'!$F:$M,8,0))*VLOOKUP(W$1,Q!$E:$H,4,0)+VLOOKUP(W$1,Q!$E:$J,6,0)</f>
        <v>105580.8</v>
      </c>
      <c r="BD103">
        <v>3550</v>
      </c>
      <c r="BE103">
        <v>250</v>
      </c>
      <c r="BF103">
        <f t="shared" si="28"/>
        <v>31.666666666666668</v>
      </c>
      <c r="BG103">
        <f t="shared" ref="BG103:BG141" si="29">1-BE103/(BE103+5*BF103)</f>
        <v>0.38775510204081642</v>
      </c>
      <c r="BH103">
        <f t="shared" ref="BH103:BH141" si="30">BD103/(1-BG103)</f>
        <v>5798.3333333333339</v>
      </c>
    </row>
    <row r="104" spans="1:60" x14ac:dyDescent="0.2">
      <c r="A104">
        <v>102</v>
      </c>
      <c r="B104">
        <f t="shared" si="27"/>
        <v>7</v>
      </c>
      <c r="C104">
        <f>(VLOOKUP($A104,L!$H:$O,8,0)+VLOOKUP($B104,'R'!$F:$M,8,0))*VLOOKUP(C$1,Q!$E:$H,4,0)+VLOOKUP(C$1,Q!$E:$J,6,0)</f>
        <v>22240</v>
      </c>
      <c r="D104">
        <f>(VLOOKUP($A104,L!$H:$O,8,0)+VLOOKUP($B104,'R'!$F:$M,8,0))*VLOOKUP(D$1,Q!$E:$H,4,0)+VLOOKUP(D$1,Q!$E:$J,6,0)</f>
        <v>25575.999999999996</v>
      </c>
      <c r="E104">
        <f>(VLOOKUP($A104,L!$H:$O,8,0)+VLOOKUP($B104,'R'!$F:$M,8,0))*VLOOKUP(E$1,Q!$E:$H,4,0)+VLOOKUP(E$1,Q!$E:$J,6,0)</f>
        <v>29956.800000000003</v>
      </c>
      <c r="F104">
        <f>(VLOOKUP($A104,L!$H:$O,8,0)+VLOOKUP($B104,'R'!$F:$M,8,0))*VLOOKUP(F$1,Q!$E:$H,4,0)+VLOOKUP(F$1,Q!$E:$J,6,0)</f>
        <v>35184.800000000003</v>
      </c>
      <c r="G104">
        <f>(VLOOKUP($A104,L!$H:$O,8,0)+VLOOKUP($B104,'R'!$F:$M,8,0))*VLOOKUP(G$1,Q!$E:$H,4,0)+VLOOKUP(G$1,Q!$E:$J,6,0)</f>
        <v>41560</v>
      </c>
      <c r="H104">
        <f>(VLOOKUP($A104,L!$H:$O,8,0)+VLOOKUP($B104,'R'!$F:$M,8,0))*VLOOKUP(H$1,Q!$E:$H,4,0)+VLOOKUP(H$1,Q!$E:$J,6,0)</f>
        <v>48362.399999999994</v>
      </c>
      <c r="I104">
        <f>(VLOOKUP($A104,L!$H:$O,8,0)+VLOOKUP($B104,'R'!$F:$M,8,0))*VLOOKUP(I$1,Q!$E:$H,4,0)+VLOOKUP(I$1,Q!$E:$J,6,0)</f>
        <v>55574.400000000001</v>
      </c>
      <c r="J104">
        <f>(VLOOKUP($A104,L!$H:$O,8,0)+VLOOKUP($B104,'R'!$F:$M,8,0))*VLOOKUP(J$1,Q!$E:$H,4,0)+VLOOKUP(J$1,Q!$E:$J,6,0)</f>
        <v>59432.800000000003</v>
      </c>
      <c r="K104">
        <f>(VLOOKUP($A104,L!$H:$O,8,0)+VLOOKUP($B104,'R'!$F:$M,8,0))*VLOOKUP(K$1,Q!$E:$H,4,0)+VLOOKUP(K$1,Q!$E:$J,6,0)</f>
        <v>63958.400000000001</v>
      </c>
      <c r="L104">
        <f>(VLOOKUP($A104,L!$H:$O,8,0)+VLOOKUP($B104,'R'!$F:$M,8,0))*VLOOKUP(L$1,Q!$E:$H,4,0)+VLOOKUP(L$1,Q!$E:$J,6,0)</f>
        <v>73574.399999999994</v>
      </c>
      <c r="M104">
        <f>(VLOOKUP($A104,L!$H:$O,8,0)+VLOOKUP($B104,'R'!$F:$M,8,0))*VLOOKUP(M$1,Q!$E:$H,4,0)+VLOOKUP(M$1,Q!$E:$J,6,0)</f>
        <v>81728.800000000003</v>
      </c>
      <c r="N104">
        <f>(VLOOKUP($A104,L!$H:$O,8,0)+VLOOKUP($B104,'R'!$F:$M,8,0))*VLOOKUP(N$1,Q!$E:$H,4,0)+VLOOKUP(N$1,Q!$E:$J,6,0)</f>
        <v>83808</v>
      </c>
      <c r="O104">
        <f>(VLOOKUP($A104,L!$H:$O,8,0)+VLOOKUP($B104,'R'!$F:$M,8,0))*VLOOKUP(O$1,Q!$E:$H,4,0)+VLOOKUP(O$1,Q!$E:$J,6,0)</f>
        <v>86169.600000000006</v>
      </c>
      <c r="P104">
        <f>(VLOOKUP($A104,L!$H:$O,8,0)+VLOOKUP($B104,'R'!$F:$M,8,0))*VLOOKUP(P$1,Q!$E:$H,4,0)+VLOOKUP(P$1,Q!$E:$J,6,0)</f>
        <v>88591.2</v>
      </c>
      <c r="Q104">
        <f>(VLOOKUP($A104,L!$H:$O,8,0)+VLOOKUP($B104,'R'!$F:$M,8,0))*VLOOKUP(Q$1,Q!$E:$H,4,0)+VLOOKUP(Q$1,Q!$E:$J,6,0)</f>
        <v>90952.8</v>
      </c>
      <c r="R104">
        <f>(VLOOKUP($A104,L!$H:$O,8,0)+VLOOKUP($B104,'R'!$F:$M,8,0))*VLOOKUP(R$1,Q!$E:$H,4,0)+VLOOKUP(R$1,Q!$E:$J,6,0)</f>
        <v>93314.4</v>
      </c>
      <c r="S104">
        <f>(VLOOKUP($A104,L!$H:$O,8,0)+VLOOKUP($B104,'R'!$F:$M,8,0))*VLOOKUP(S$1,Q!$E:$H,4,0)+VLOOKUP(S$1,Q!$E:$J,6,0)</f>
        <v>95958.400000000009</v>
      </c>
      <c r="T104">
        <f>(VLOOKUP($A104,L!$H:$O,8,0)+VLOOKUP($B104,'R'!$F:$M,8,0))*VLOOKUP(T$1,Q!$E:$H,4,0)+VLOOKUP(T$1,Q!$E:$J,6,0)</f>
        <v>98662.399999999994</v>
      </c>
      <c r="U104">
        <f>(VLOOKUP($A104,L!$H:$O,8,0)+VLOOKUP($B104,'R'!$F:$M,8,0))*VLOOKUP(U$1,Q!$E:$H,4,0)+VLOOKUP(U$1,Q!$E:$J,6,0)</f>
        <v>101306.40000000001</v>
      </c>
      <c r="V104">
        <f>(VLOOKUP($A104,L!$H:$O,8,0)+VLOOKUP($B104,'R'!$F:$M,8,0))*VLOOKUP(V$1,Q!$E:$H,4,0)+VLOOKUP(V$1,Q!$E:$J,6,0)</f>
        <v>103950.39999999999</v>
      </c>
      <c r="W104">
        <f>(VLOOKUP($A104,L!$H:$O,8,0)+VLOOKUP($B104,'R'!$F:$M,8,0))*VLOOKUP(W$1,Q!$E:$H,4,0)+VLOOKUP(W$1,Q!$E:$J,6,0)</f>
        <v>106876.8</v>
      </c>
      <c r="BD104">
        <v>3575</v>
      </c>
      <c r="BE104">
        <v>250</v>
      </c>
      <c r="BF104">
        <f t="shared" si="28"/>
        <v>30.833333333333332</v>
      </c>
      <c r="BG104">
        <f t="shared" si="29"/>
        <v>0.38144329896907214</v>
      </c>
      <c r="BH104">
        <f t="shared" si="30"/>
        <v>5779.583333333333</v>
      </c>
    </row>
    <row r="105" spans="1:60" x14ac:dyDescent="0.2">
      <c r="A105">
        <v>103</v>
      </c>
      <c r="B105">
        <f t="shared" si="27"/>
        <v>7</v>
      </c>
      <c r="C105">
        <f>(VLOOKUP($A105,L!$H:$O,8,0)+VLOOKUP($B105,'R'!$F:$M,8,0))*VLOOKUP(C$1,Q!$E:$H,4,0)+VLOOKUP(C$1,Q!$E:$J,6,0)</f>
        <v>22540</v>
      </c>
      <c r="D105">
        <f>(VLOOKUP($A105,L!$H:$O,8,0)+VLOOKUP($B105,'R'!$F:$M,8,0))*VLOOKUP(D$1,Q!$E:$H,4,0)+VLOOKUP(D$1,Q!$E:$J,6,0)</f>
        <v>25920.999999999996</v>
      </c>
      <c r="E105">
        <f>(VLOOKUP($A105,L!$H:$O,8,0)+VLOOKUP($B105,'R'!$F:$M,8,0))*VLOOKUP(E$1,Q!$E:$H,4,0)+VLOOKUP(E$1,Q!$E:$J,6,0)</f>
        <v>30352.800000000003</v>
      </c>
      <c r="F105">
        <f>(VLOOKUP($A105,L!$H:$O,8,0)+VLOOKUP($B105,'R'!$F:$M,8,0))*VLOOKUP(F$1,Q!$E:$H,4,0)+VLOOKUP(F$1,Q!$E:$J,6,0)</f>
        <v>35640.800000000003</v>
      </c>
      <c r="G105">
        <f>(VLOOKUP($A105,L!$H:$O,8,0)+VLOOKUP($B105,'R'!$F:$M,8,0))*VLOOKUP(G$1,Q!$E:$H,4,0)+VLOOKUP(G$1,Q!$E:$J,6,0)</f>
        <v>42085</v>
      </c>
      <c r="H105">
        <f>(VLOOKUP($A105,L!$H:$O,8,0)+VLOOKUP($B105,'R'!$F:$M,8,0))*VLOOKUP(H$1,Q!$E:$H,4,0)+VLOOKUP(H$1,Q!$E:$J,6,0)</f>
        <v>48965.399999999994</v>
      </c>
      <c r="I105">
        <f>(VLOOKUP($A105,L!$H:$O,8,0)+VLOOKUP($B105,'R'!$F:$M,8,0))*VLOOKUP(I$1,Q!$E:$H,4,0)+VLOOKUP(I$1,Q!$E:$J,6,0)</f>
        <v>56267.4</v>
      </c>
      <c r="J105">
        <f>(VLOOKUP($A105,L!$H:$O,8,0)+VLOOKUP($B105,'R'!$F:$M,8,0))*VLOOKUP(J$1,Q!$E:$H,4,0)+VLOOKUP(J$1,Q!$E:$J,6,0)</f>
        <v>60173.8</v>
      </c>
      <c r="K105">
        <f>(VLOOKUP($A105,L!$H:$O,8,0)+VLOOKUP($B105,'R'!$F:$M,8,0))*VLOOKUP(K$1,Q!$E:$H,4,0)+VLOOKUP(K$1,Q!$E:$J,6,0)</f>
        <v>64756.4</v>
      </c>
      <c r="L105">
        <f>(VLOOKUP($A105,L!$H:$O,8,0)+VLOOKUP($B105,'R'!$F:$M,8,0))*VLOOKUP(L$1,Q!$E:$H,4,0)+VLOOKUP(L$1,Q!$E:$J,6,0)</f>
        <v>74492.399999999994</v>
      </c>
      <c r="M105">
        <f>(VLOOKUP($A105,L!$H:$O,8,0)+VLOOKUP($B105,'R'!$F:$M,8,0))*VLOOKUP(M$1,Q!$E:$H,4,0)+VLOOKUP(M$1,Q!$E:$J,6,0)</f>
        <v>82739.8</v>
      </c>
      <c r="N105">
        <f>(VLOOKUP($A105,L!$H:$O,8,0)+VLOOKUP($B105,'R'!$F:$M,8,0))*VLOOKUP(N$1,Q!$E:$H,4,0)+VLOOKUP(N$1,Q!$E:$J,6,0)</f>
        <v>84843</v>
      </c>
      <c r="O105">
        <f>(VLOOKUP($A105,L!$H:$O,8,0)+VLOOKUP($B105,'R'!$F:$M,8,0))*VLOOKUP(O$1,Q!$E:$H,4,0)+VLOOKUP(O$1,Q!$E:$J,6,0)</f>
        <v>87231.6</v>
      </c>
      <c r="P105">
        <f>(VLOOKUP($A105,L!$H:$O,8,0)+VLOOKUP($B105,'R'!$F:$M,8,0))*VLOOKUP(P$1,Q!$E:$H,4,0)+VLOOKUP(P$1,Q!$E:$J,6,0)</f>
        <v>89680.2</v>
      </c>
      <c r="Q105">
        <f>(VLOOKUP($A105,L!$H:$O,8,0)+VLOOKUP($B105,'R'!$F:$M,8,0))*VLOOKUP(Q$1,Q!$E:$H,4,0)+VLOOKUP(Q$1,Q!$E:$J,6,0)</f>
        <v>92068.800000000003</v>
      </c>
      <c r="R105">
        <f>(VLOOKUP($A105,L!$H:$O,8,0)+VLOOKUP($B105,'R'!$F:$M,8,0))*VLOOKUP(R$1,Q!$E:$H,4,0)+VLOOKUP(R$1,Q!$E:$J,6,0)</f>
        <v>94457.4</v>
      </c>
      <c r="S105">
        <f>(VLOOKUP($A105,L!$H:$O,8,0)+VLOOKUP($B105,'R'!$F:$M,8,0))*VLOOKUP(S$1,Q!$E:$H,4,0)+VLOOKUP(S$1,Q!$E:$J,6,0)</f>
        <v>97131.400000000009</v>
      </c>
      <c r="T105">
        <f>(VLOOKUP($A105,L!$H:$O,8,0)+VLOOKUP($B105,'R'!$F:$M,8,0))*VLOOKUP(T$1,Q!$E:$H,4,0)+VLOOKUP(T$1,Q!$E:$J,6,0)</f>
        <v>99865.4</v>
      </c>
      <c r="U105">
        <f>(VLOOKUP($A105,L!$H:$O,8,0)+VLOOKUP($B105,'R'!$F:$M,8,0))*VLOOKUP(U$1,Q!$E:$H,4,0)+VLOOKUP(U$1,Q!$E:$J,6,0)</f>
        <v>102539.40000000001</v>
      </c>
      <c r="V105">
        <f>(VLOOKUP($A105,L!$H:$O,8,0)+VLOOKUP($B105,'R'!$F:$M,8,0))*VLOOKUP(V$1,Q!$E:$H,4,0)+VLOOKUP(V$1,Q!$E:$J,6,0)</f>
        <v>105213.4</v>
      </c>
      <c r="W105">
        <f>(VLOOKUP($A105,L!$H:$O,8,0)+VLOOKUP($B105,'R'!$F:$M,8,0))*VLOOKUP(W$1,Q!$E:$H,4,0)+VLOOKUP(W$1,Q!$E:$J,6,0)</f>
        <v>108172.8</v>
      </c>
      <c r="BD105">
        <v>3600</v>
      </c>
      <c r="BE105">
        <v>250</v>
      </c>
      <c r="BF105">
        <f t="shared" si="28"/>
        <v>30</v>
      </c>
      <c r="BG105">
        <f t="shared" si="29"/>
        <v>0.375</v>
      </c>
      <c r="BH105">
        <f t="shared" si="30"/>
        <v>5760</v>
      </c>
    </row>
    <row r="106" spans="1:60" x14ac:dyDescent="0.2">
      <c r="A106">
        <v>104</v>
      </c>
      <c r="B106">
        <f t="shared" si="27"/>
        <v>7</v>
      </c>
      <c r="C106">
        <f>(VLOOKUP($A106,L!$H:$O,8,0)+VLOOKUP($B106,'R'!$F:$M,8,0))*VLOOKUP(C$1,Q!$E:$H,4,0)+VLOOKUP(C$1,Q!$E:$J,6,0)</f>
        <v>22840</v>
      </c>
      <c r="D106">
        <f>(VLOOKUP($A106,L!$H:$O,8,0)+VLOOKUP($B106,'R'!$F:$M,8,0))*VLOOKUP(D$1,Q!$E:$H,4,0)+VLOOKUP(D$1,Q!$E:$J,6,0)</f>
        <v>26265.999999999996</v>
      </c>
      <c r="E106">
        <f>(VLOOKUP($A106,L!$H:$O,8,0)+VLOOKUP($B106,'R'!$F:$M,8,0))*VLOOKUP(E$1,Q!$E:$H,4,0)+VLOOKUP(E$1,Q!$E:$J,6,0)</f>
        <v>30748.800000000003</v>
      </c>
      <c r="F106">
        <f>(VLOOKUP($A106,L!$H:$O,8,0)+VLOOKUP($B106,'R'!$F:$M,8,0))*VLOOKUP(F$1,Q!$E:$H,4,0)+VLOOKUP(F$1,Q!$E:$J,6,0)</f>
        <v>36096.800000000003</v>
      </c>
      <c r="G106">
        <f>(VLOOKUP($A106,L!$H:$O,8,0)+VLOOKUP($B106,'R'!$F:$M,8,0))*VLOOKUP(G$1,Q!$E:$H,4,0)+VLOOKUP(G$1,Q!$E:$J,6,0)</f>
        <v>42610</v>
      </c>
      <c r="H106">
        <f>(VLOOKUP($A106,L!$H:$O,8,0)+VLOOKUP($B106,'R'!$F:$M,8,0))*VLOOKUP(H$1,Q!$E:$H,4,0)+VLOOKUP(H$1,Q!$E:$J,6,0)</f>
        <v>49568.399999999994</v>
      </c>
      <c r="I106">
        <f>(VLOOKUP($A106,L!$H:$O,8,0)+VLOOKUP($B106,'R'!$F:$M,8,0))*VLOOKUP(I$1,Q!$E:$H,4,0)+VLOOKUP(I$1,Q!$E:$J,6,0)</f>
        <v>56960.4</v>
      </c>
      <c r="J106">
        <f>(VLOOKUP($A106,L!$H:$O,8,0)+VLOOKUP($B106,'R'!$F:$M,8,0))*VLOOKUP(J$1,Q!$E:$H,4,0)+VLOOKUP(J$1,Q!$E:$J,6,0)</f>
        <v>60914.8</v>
      </c>
      <c r="K106">
        <f>(VLOOKUP($A106,L!$H:$O,8,0)+VLOOKUP($B106,'R'!$F:$M,8,0))*VLOOKUP(K$1,Q!$E:$H,4,0)+VLOOKUP(K$1,Q!$E:$J,6,0)</f>
        <v>65554.399999999994</v>
      </c>
      <c r="L106">
        <f>(VLOOKUP($A106,L!$H:$O,8,0)+VLOOKUP($B106,'R'!$F:$M,8,0))*VLOOKUP(L$1,Q!$E:$H,4,0)+VLOOKUP(L$1,Q!$E:$J,6,0)</f>
        <v>75410.399999999994</v>
      </c>
      <c r="M106">
        <f>(VLOOKUP($A106,L!$H:$O,8,0)+VLOOKUP($B106,'R'!$F:$M,8,0))*VLOOKUP(M$1,Q!$E:$H,4,0)+VLOOKUP(M$1,Q!$E:$J,6,0)</f>
        <v>83750.8</v>
      </c>
      <c r="N106">
        <f>(VLOOKUP($A106,L!$H:$O,8,0)+VLOOKUP($B106,'R'!$F:$M,8,0))*VLOOKUP(N$1,Q!$E:$H,4,0)+VLOOKUP(N$1,Q!$E:$J,6,0)</f>
        <v>85878</v>
      </c>
      <c r="O106">
        <f>(VLOOKUP($A106,L!$H:$O,8,0)+VLOOKUP($B106,'R'!$F:$M,8,0))*VLOOKUP(O$1,Q!$E:$H,4,0)+VLOOKUP(O$1,Q!$E:$J,6,0)</f>
        <v>88293.6</v>
      </c>
      <c r="P106">
        <f>(VLOOKUP($A106,L!$H:$O,8,0)+VLOOKUP($B106,'R'!$F:$M,8,0))*VLOOKUP(P$1,Q!$E:$H,4,0)+VLOOKUP(P$1,Q!$E:$J,6,0)</f>
        <v>90769.2</v>
      </c>
      <c r="Q106">
        <f>(VLOOKUP($A106,L!$H:$O,8,0)+VLOOKUP($B106,'R'!$F:$M,8,0))*VLOOKUP(Q$1,Q!$E:$H,4,0)+VLOOKUP(Q$1,Q!$E:$J,6,0)</f>
        <v>93184.8</v>
      </c>
      <c r="R106">
        <f>(VLOOKUP($A106,L!$H:$O,8,0)+VLOOKUP($B106,'R'!$F:$M,8,0))*VLOOKUP(R$1,Q!$E:$H,4,0)+VLOOKUP(R$1,Q!$E:$J,6,0)</f>
        <v>95600.4</v>
      </c>
      <c r="S106">
        <f>(VLOOKUP($A106,L!$H:$O,8,0)+VLOOKUP($B106,'R'!$F:$M,8,0))*VLOOKUP(S$1,Q!$E:$H,4,0)+VLOOKUP(S$1,Q!$E:$J,6,0)</f>
        <v>98304.400000000009</v>
      </c>
      <c r="T106">
        <f>(VLOOKUP($A106,L!$H:$O,8,0)+VLOOKUP($B106,'R'!$F:$M,8,0))*VLOOKUP(T$1,Q!$E:$H,4,0)+VLOOKUP(T$1,Q!$E:$J,6,0)</f>
        <v>101068.4</v>
      </c>
      <c r="U106">
        <f>(VLOOKUP($A106,L!$H:$O,8,0)+VLOOKUP($B106,'R'!$F:$M,8,0))*VLOOKUP(U$1,Q!$E:$H,4,0)+VLOOKUP(U$1,Q!$E:$J,6,0)</f>
        <v>103772.40000000001</v>
      </c>
      <c r="V106">
        <f>(VLOOKUP($A106,L!$H:$O,8,0)+VLOOKUP($B106,'R'!$F:$M,8,0))*VLOOKUP(V$1,Q!$E:$H,4,0)+VLOOKUP(V$1,Q!$E:$J,6,0)</f>
        <v>106476.4</v>
      </c>
      <c r="W106">
        <f>(VLOOKUP($A106,L!$H:$O,8,0)+VLOOKUP($B106,'R'!$F:$M,8,0))*VLOOKUP(W$1,Q!$E:$H,4,0)+VLOOKUP(W$1,Q!$E:$J,6,0)</f>
        <v>109468.8</v>
      </c>
      <c r="BD106">
        <v>3625</v>
      </c>
      <c r="BE106">
        <v>250</v>
      </c>
      <c r="BF106">
        <f t="shared" si="28"/>
        <v>29.166666666666668</v>
      </c>
      <c r="BG106">
        <f t="shared" si="29"/>
        <v>0.36842105263157898</v>
      </c>
      <c r="BH106">
        <f t="shared" si="30"/>
        <v>5739.5833333333339</v>
      </c>
    </row>
    <row r="107" spans="1:60" x14ac:dyDescent="0.2">
      <c r="A107">
        <v>105</v>
      </c>
      <c r="B107">
        <f t="shared" si="27"/>
        <v>7</v>
      </c>
      <c r="C107">
        <f>(VLOOKUP($A107,L!$H:$O,8,0)+VLOOKUP($B107,'R'!$F:$M,8,0))*VLOOKUP(C$1,Q!$E:$H,4,0)+VLOOKUP(C$1,Q!$E:$J,6,0)</f>
        <v>23140</v>
      </c>
      <c r="D107">
        <f>(VLOOKUP($A107,L!$H:$O,8,0)+VLOOKUP($B107,'R'!$F:$M,8,0))*VLOOKUP(D$1,Q!$E:$H,4,0)+VLOOKUP(D$1,Q!$E:$J,6,0)</f>
        <v>26610.999999999996</v>
      </c>
      <c r="E107">
        <f>(VLOOKUP($A107,L!$H:$O,8,0)+VLOOKUP($B107,'R'!$F:$M,8,0))*VLOOKUP(E$1,Q!$E:$H,4,0)+VLOOKUP(E$1,Q!$E:$J,6,0)</f>
        <v>31144.800000000003</v>
      </c>
      <c r="F107">
        <f>(VLOOKUP($A107,L!$H:$O,8,0)+VLOOKUP($B107,'R'!$F:$M,8,0))*VLOOKUP(F$1,Q!$E:$H,4,0)+VLOOKUP(F$1,Q!$E:$J,6,0)</f>
        <v>36552.800000000003</v>
      </c>
      <c r="G107">
        <f>(VLOOKUP($A107,L!$H:$O,8,0)+VLOOKUP($B107,'R'!$F:$M,8,0))*VLOOKUP(G$1,Q!$E:$H,4,0)+VLOOKUP(G$1,Q!$E:$J,6,0)</f>
        <v>43135</v>
      </c>
      <c r="H107">
        <f>(VLOOKUP($A107,L!$H:$O,8,0)+VLOOKUP($B107,'R'!$F:$M,8,0))*VLOOKUP(H$1,Q!$E:$H,4,0)+VLOOKUP(H$1,Q!$E:$J,6,0)</f>
        <v>50171.399999999994</v>
      </c>
      <c r="I107">
        <f>(VLOOKUP($A107,L!$H:$O,8,0)+VLOOKUP($B107,'R'!$F:$M,8,0))*VLOOKUP(I$1,Q!$E:$H,4,0)+VLOOKUP(I$1,Q!$E:$J,6,0)</f>
        <v>57653.4</v>
      </c>
      <c r="J107">
        <f>(VLOOKUP($A107,L!$H:$O,8,0)+VLOOKUP($B107,'R'!$F:$M,8,0))*VLOOKUP(J$1,Q!$E:$H,4,0)+VLOOKUP(J$1,Q!$E:$J,6,0)</f>
        <v>61655.8</v>
      </c>
      <c r="K107">
        <f>(VLOOKUP($A107,L!$H:$O,8,0)+VLOOKUP($B107,'R'!$F:$M,8,0))*VLOOKUP(K$1,Q!$E:$H,4,0)+VLOOKUP(K$1,Q!$E:$J,6,0)</f>
        <v>66352.399999999994</v>
      </c>
      <c r="L107">
        <f>(VLOOKUP($A107,L!$H:$O,8,0)+VLOOKUP($B107,'R'!$F:$M,8,0))*VLOOKUP(L$1,Q!$E:$H,4,0)+VLOOKUP(L$1,Q!$E:$J,6,0)</f>
        <v>76328.399999999994</v>
      </c>
      <c r="M107">
        <f>(VLOOKUP($A107,L!$H:$O,8,0)+VLOOKUP($B107,'R'!$F:$M,8,0))*VLOOKUP(M$1,Q!$E:$H,4,0)+VLOOKUP(M$1,Q!$E:$J,6,0)</f>
        <v>84761.8</v>
      </c>
      <c r="N107">
        <f>(VLOOKUP($A107,L!$H:$O,8,0)+VLOOKUP($B107,'R'!$F:$M,8,0))*VLOOKUP(N$1,Q!$E:$H,4,0)+VLOOKUP(N$1,Q!$E:$J,6,0)</f>
        <v>86913</v>
      </c>
      <c r="O107">
        <f>(VLOOKUP($A107,L!$H:$O,8,0)+VLOOKUP($B107,'R'!$F:$M,8,0))*VLOOKUP(O$1,Q!$E:$H,4,0)+VLOOKUP(O$1,Q!$E:$J,6,0)</f>
        <v>89355.6</v>
      </c>
      <c r="P107">
        <f>(VLOOKUP($A107,L!$H:$O,8,0)+VLOOKUP($B107,'R'!$F:$M,8,0))*VLOOKUP(P$1,Q!$E:$H,4,0)+VLOOKUP(P$1,Q!$E:$J,6,0)</f>
        <v>91858.2</v>
      </c>
      <c r="Q107">
        <f>(VLOOKUP($A107,L!$H:$O,8,0)+VLOOKUP($B107,'R'!$F:$M,8,0))*VLOOKUP(Q$1,Q!$E:$H,4,0)+VLOOKUP(Q$1,Q!$E:$J,6,0)</f>
        <v>94300.800000000003</v>
      </c>
      <c r="R107">
        <f>(VLOOKUP($A107,L!$H:$O,8,0)+VLOOKUP($B107,'R'!$F:$M,8,0))*VLOOKUP(R$1,Q!$E:$H,4,0)+VLOOKUP(R$1,Q!$E:$J,6,0)</f>
        <v>96743.4</v>
      </c>
      <c r="S107">
        <f>(VLOOKUP($A107,L!$H:$O,8,0)+VLOOKUP($B107,'R'!$F:$M,8,0))*VLOOKUP(S$1,Q!$E:$H,4,0)+VLOOKUP(S$1,Q!$E:$J,6,0)</f>
        <v>99477.400000000009</v>
      </c>
      <c r="T107">
        <f>(VLOOKUP($A107,L!$H:$O,8,0)+VLOOKUP($B107,'R'!$F:$M,8,0))*VLOOKUP(T$1,Q!$E:$H,4,0)+VLOOKUP(T$1,Q!$E:$J,6,0)</f>
        <v>102271.4</v>
      </c>
      <c r="U107">
        <f>(VLOOKUP($A107,L!$H:$O,8,0)+VLOOKUP($B107,'R'!$F:$M,8,0))*VLOOKUP(U$1,Q!$E:$H,4,0)+VLOOKUP(U$1,Q!$E:$J,6,0)</f>
        <v>105005.40000000001</v>
      </c>
      <c r="V107">
        <f>(VLOOKUP($A107,L!$H:$O,8,0)+VLOOKUP($B107,'R'!$F:$M,8,0))*VLOOKUP(V$1,Q!$E:$H,4,0)+VLOOKUP(V$1,Q!$E:$J,6,0)</f>
        <v>107739.4</v>
      </c>
      <c r="W107">
        <f>(VLOOKUP($A107,L!$H:$O,8,0)+VLOOKUP($B107,'R'!$F:$M,8,0))*VLOOKUP(W$1,Q!$E:$H,4,0)+VLOOKUP(W$1,Q!$E:$J,6,0)</f>
        <v>110764.8</v>
      </c>
      <c r="BD107">
        <v>3650</v>
      </c>
      <c r="BE107">
        <v>250</v>
      </c>
      <c r="BF107">
        <f t="shared" si="28"/>
        <v>28.333333333333332</v>
      </c>
      <c r="BG107">
        <f t="shared" si="29"/>
        <v>0.36170212765957444</v>
      </c>
      <c r="BH107">
        <f t="shared" si="30"/>
        <v>5718.333333333333</v>
      </c>
    </row>
    <row r="108" spans="1:60" x14ac:dyDescent="0.2">
      <c r="A108">
        <v>106</v>
      </c>
      <c r="B108">
        <f t="shared" ref="B108:B171" si="31">MIN(B88+1,13)</f>
        <v>7</v>
      </c>
      <c r="C108">
        <f>(VLOOKUP($A108,L!$H:$O,8,0)+VLOOKUP($B108,'R'!$F:$M,8,0))*VLOOKUP(C$1,Q!$E:$H,4,0)+VLOOKUP(C$1,Q!$E:$J,6,0)</f>
        <v>23440</v>
      </c>
      <c r="D108">
        <f>(VLOOKUP($A108,L!$H:$O,8,0)+VLOOKUP($B108,'R'!$F:$M,8,0))*VLOOKUP(D$1,Q!$E:$H,4,0)+VLOOKUP(D$1,Q!$E:$J,6,0)</f>
        <v>26955.999999999996</v>
      </c>
      <c r="E108">
        <f>(VLOOKUP($A108,L!$H:$O,8,0)+VLOOKUP($B108,'R'!$F:$M,8,0))*VLOOKUP(E$1,Q!$E:$H,4,0)+VLOOKUP(E$1,Q!$E:$J,6,0)</f>
        <v>31540.800000000003</v>
      </c>
      <c r="F108">
        <f>(VLOOKUP($A108,L!$H:$O,8,0)+VLOOKUP($B108,'R'!$F:$M,8,0))*VLOOKUP(F$1,Q!$E:$H,4,0)+VLOOKUP(F$1,Q!$E:$J,6,0)</f>
        <v>37008.800000000003</v>
      </c>
      <c r="G108">
        <f>(VLOOKUP($A108,L!$H:$O,8,0)+VLOOKUP($B108,'R'!$F:$M,8,0))*VLOOKUP(G$1,Q!$E:$H,4,0)+VLOOKUP(G$1,Q!$E:$J,6,0)</f>
        <v>43660</v>
      </c>
      <c r="H108">
        <f>(VLOOKUP($A108,L!$H:$O,8,0)+VLOOKUP($B108,'R'!$F:$M,8,0))*VLOOKUP(H$1,Q!$E:$H,4,0)+VLOOKUP(H$1,Q!$E:$J,6,0)</f>
        <v>50774.399999999994</v>
      </c>
      <c r="I108">
        <f>(VLOOKUP($A108,L!$H:$O,8,0)+VLOOKUP($B108,'R'!$F:$M,8,0))*VLOOKUP(I$1,Q!$E:$H,4,0)+VLOOKUP(I$1,Q!$E:$J,6,0)</f>
        <v>58346.400000000001</v>
      </c>
      <c r="J108">
        <f>(VLOOKUP($A108,L!$H:$O,8,0)+VLOOKUP($B108,'R'!$F:$M,8,0))*VLOOKUP(J$1,Q!$E:$H,4,0)+VLOOKUP(J$1,Q!$E:$J,6,0)</f>
        <v>62396.800000000003</v>
      </c>
      <c r="K108">
        <f>(VLOOKUP($A108,L!$H:$O,8,0)+VLOOKUP($B108,'R'!$F:$M,8,0))*VLOOKUP(K$1,Q!$E:$H,4,0)+VLOOKUP(K$1,Q!$E:$J,6,0)</f>
        <v>67150.399999999994</v>
      </c>
      <c r="L108">
        <f>(VLOOKUP($A108,L!$H:$O,8,0)+VLOOKUP($B108,'R'!$F:$M,8,0))*VLOOKUP(L$1,Q!$E:$H,4,0)+VLOOKUP(L$1,Q!$E:$J,6,0)</f>
        <v>77246.399999999994</v>
      </c>
      <c r="M108">
        <f>(VLOOKUP($A108,L!$H:$O,8,0)+VLOOKUP($B108,'R'!$F:$M,8,0))*VLOOKUP(M$1,Q!$E:$H,4,0)+VLOOKUP(M$1,Q!$E:$J,6,0)</f>
        <v>85772.800000000003</v>
      </c>
      <c r="N108">
        <f>(VLOOKUP($A108,L!$H:$O,8,0)+VLOOKUP($B108,'R'!$F:$M,8,0))*VLOOKUP(N$1,Q!$E:$H,4,0)+VLOOKUP(N$1,Q!$E:$J,6,0)</f>
        <v>87948</v>
      </c>
      <c r="O108">
        <f>(VLOOKUP($A108,L!$H:$O,8,0)+VLOOKUP($B108,'R'!$F:$M,8,0))*VLOOKUP(O$1,Q!$E:$H,4,0)+VLOOKUP(O$1,Q!$E:$J,6,0)</f>
        <v>90417.600000000006</v>
      </c>
      <c r="P108">
        <f>(VLOOKUP($A108,L!$H:$O,8,0)+VLOOKUP($B108,'R'!$F:$M,8,0))*VLOOKUP(P$1,Q!$E:$H,4,0)+VLOOKUP(P$1,Q!$E:$J,6,0)</f>
        <v>92947.199999999997</v>
      </c>
      <c r="Q108">
        <f>(VLOOKUP($A108,L!$H:$O,8,0)+VLOOKUP($B108,'R'!$F:$M,8,0))*VLOOKUP(Q$1,Q!$E:$H,4,0)+VLOOKUP(Q$1,Q!$E:$J,6,0)</f>
        <v>95416.8</v>
      </c>
      <c r="R108">
        <f>(VLOOKUP($A108,L!$H:$O,8,0)+VLOOKUP($B108,'R'!$F:$M,8,0))*VLOOKUP(R$1,Q!$E:$H,4,0)+VLOOKUP(R$1,Q!$E:$J,6,0)</f>
        <v>97886.399999999994</v>
      </c>
      <c r="S108">
        <f>(VLOOKUP($A108,L!$H:$O,8,0)+VLOOKUP($B108,'R'!$F:$M,8,0))*VLOOKUP(S$1,Q!$E:$H,4,0)+VLOOKUP(S$1,Q!$E:$J,6,0)</f>
        <v>100650.40000000001</v>
      </c>
      <c r="T108">
        <f>(VLOOKUP($A108,L!$H:$O,8,0)+VLOOKUP($B108,'R'!$F:$M,8,0))*VLOOKUP(T$1,Q!$E:$H,4,0)+VLOOKUP(T$1,Q!$E:$J,6,0)</f>
        <v>103474.4</v>
      </c>
      <c r="U108">
        <f>(VLOOKUP($A108,L!$H:$O,8,0)+VLOOKUP($B108,'R'!$F:$M,8,0))*VLOOKUP(U$1,Q!$E:$H,4,0)+VLOOKUP(U$1,Q!$E:$J,6,0)</f>
        <v>106238.40000000001</v>
      </c>
      <c r="V108">
        <f>(VLOOKUP($A108,L!$H:$O,8,0)+VLOOKUP($B108,'R'!$F:$M,8,0))*VLOOKUP(V$1,Q!$E:$H,4,0)+VLOOKUP(V$1,Q!$E:$J,6,0)</f>
        <v>109002.4</v>
      </c>
      <c r="W108">
        <f>(VLOOKUP($A108,L!$H:$O,8,0)+VLOOKUP($B108,'R'!$F:$M,8,0))*VLOOKUP(W$1,Q!$E:$H,4,0)+VLOOKUP(W$1,Q!$E:$J,6,0)</f>
        <v>112060.8</v>
      </c>
      <c r="BD108">
        <v>3675</v>
      </c>
      <c r="BE108">
        <v>250</v>
      </c>
      <c r="BF108">
        <f t="shared" si="28"/>
        <v>27.5</v>
      </c>
      <c r="BG108">
        <f t="shared" si="29"/>
        <v>0.35483870967741937</v>
      </c>
      <c r="BH108">
        <f t="shared" si="30"/>
        <v>5696.25</v>
      </c>
    </row>
    <row r="109" spans="1:60" x14ac:dyDescent="0.2">
      <c r="A109">
        <v>107</v>
      </c>
      <c r="B109">
        <f t="shared" si="31"/>
        <v>7</v>
      </c>
      <c r="C109">
        <f>(VLOOKUP($A109,L!$H:$O,8,0)+VLOOKUP($B109,'R'!$F:$M,8,0))*VLOOKUP(C$1,Q!$E:$H,4,0)+VLOOKUP(C$1,Q!$E:$J,6,0)</f>
        <v>23740</v>
      </c>
      <c r="D109">
        <f>(VLOOKUP($A109,L!$H:$O,8,0)+VLOOKUP($B109,'R'!$F:$M,8,0))*VLOOKUP(D$1,Q!$E:$H,4,0)+VLOOKUP(D$1,Q!$E:$J,6,0)</f>
        <v>27300.999999999996</v>
      </c>
      <c r="E109">
        <f>(VLOOKUP($A109,L!$H:$O,8,0)+VLOOKUP($B109,'R'!$F:$M,8,0))*VLOOKUP(E$1,Q!$E:$H,4,0)+VLOOKUP(E$1,Q!$E:$J,6,0)</f>
        <v>31936.800000000003</v>
      </c>
      <c r="F109">
        <f>(VLOOKUP($A109,L!$H:$O,8,0)+VLOOKUP($B109,'R'!$F:$M,8,0))*VLOOKUP(F$1,Q!$E:$H,4,0)+VLOOKUP(F$1,Q!$E:$J,6,0)</f>
        <v>37464.800000000003</v>
      </c>
      <c r="G109">
        <f>(VLOOKUP($A109,L!$H:$O,8,0)+VLOOKUP($B109,'R'!$F:$M,8,0))*VLOOKUP(G$1,Q!$E:$H,4,0)+VLOOKUP(G$1,Q!$E:$J,6,0)</f>
        <v>44185</v>
      </c>
      <c r="H109">
        <f>(VLOOKUP($A109,L!$H:$O,8,0)+VLOOKUP($B109,'R'!$F:$M,8,0))*VLOOKUP(H$1,Q!$E:$H,4,0)+VLOOKUP(H$1,Q!$E:$J,6,0)</f>
        <v>51377.399999999994</v>
      </c>
      <c r="I109">
        <f>(VLOOKUP($A109,L!$H:$O,8,0)+VLOOKUP($B109,'R'!$F:$M,8,0))*VLOOKUP(I$1,Q!$E:$H,4,0)+VLOOKUP(I$1,Q!$E:$J,6,0)</f>
        <v>59039.4</v>
      </c>
      <c r="J109">
        <f>(VLOOKUP($A109,L!$H:$O,8,0)+VLOOKUP($B109,'R'!$F:$M,8,0))*VLOOKUP(J$1,Q!$E:$H,4,0)+VLOOKUP(J$1,Q!$E:$J,6,0)</f>
        <v>63137.8</v>
      </c>
      <c r="K109">
        <f>(VLOOKUP($A109,L!$H:$O,8,0)+VLOOKUP($B109,'R'!$F:$M,8,0))*VLOOKUP(K$1,Q!$E:$H,4,0)+VLOOKUP(K$1,Q!$E:$J,6,0)</f>
        <v>67948.399999999994</v>
      </c>
      <c r="L109">
        <f>(VLOOKUP($A109,L!$H:$O,8,0)+VLOOKUP($B109,'R'!$F:$M,8,0))*VLOOKUP(L$1,Q!$E:$H,4,0)+VLOOKUP(L$1,Q!$E:$J,6,0)</f>
        <v>78164.399999999994</v>
      </c>
      <c r="M109">
        <f>(VLOOKUP($A109,L!$H:$O,8,0)+VLOOKUP($B109,'R'!$F:$M,8,0))*VLOOKUP(M$1,Q!$E:$H,4,0)+VLOOKUP(M$1,Q!$E:$J,6,0)</f>
        <v>86783.8</v>
      </c>
      <c r="N109">
        <f>(VLOOKUP($A109,L!$H:$O,8,0)+VLOOKUP($B109,'R'!$F:$M,8,0))*VLOOKUP(N$1,Q!$E:$H,4,0)+VLOOKUP(N$1,Q!$E:$J,6,0)</f>
        <v>88983</v>
      </c>
      <c r="O109">
        <f>(VLOOKUP($A109,L!$H:$O,8,0)+VLOOKUP($B109,'R'!$F:$M,8,0))*VLOOKUP(O$1,Q!$E:$H,4,0)+VLOOKUP(O$1,Q!$E:$J,6,0)</f>
        <v>91479.6</v>
      </c>
      <c r="P109">
        <f>(VLOOKUP($A109,L!$H:$O,8,0)+VLOOKUP($B109,'R'!$F:$M,8,0))*VLOOKUP(P$1,Q!$E:$H,4,0)+VLOOKUP(P$1,Q!$E:$J,6,0)</f>
        <v>94036.2</v>
      </c>
      <c r="Q109">
        <f>(VLOOKUP($A109,L!$H:$O,8,0)+VLOOKUP($B109,'R'!$F:$M,8,0))*VLOOKUP(Q$1,Q!$E:$H,4,0)+VLOOKUP(Q$1,Q!$E:$J,6,0)</f>
        <v>96532.800000000003</v>
      </c>
      <c r="R109">
        <f>(VLOOKUP($A109,L!$H:$O,8,0)+VLOOKUP($B109,'R'!$F:$M,8,0))*VLOOKUP(R$1,Q!$E:$H,4,0)+VLOOKUP(R$1,Q!$E:$J,6,0)</f>
        <v>99029.4</v>
      </c>
      <c r="S109">
        <f>(VLOOKUP($A109,L!$H:$O,8,0)+VLOOKUP($B109,'R'!$F:$M,8,0))*VLOOKUP(S$1,Q!$E:$H,4,0)+VLOOKUP(S$1,Q!$E:$J,6,0)</f>
        <v>101823.40000000001</v>
      </c>
      <c r="T109">
        <f>(VLOOKUP($A109,L!$H:$O,8,0)+VLOOKUP($B109,'R'!$F:$M,8,0))*VLOOKUP(T$1,Q!$E:$H,4,0)+VLOOKUP(T$1,Q!$E:$J,6,0)</f>
        <v>104677.4</v>
      </c>
      <c r="U109">
        <f>(VLOOKUP($A109,L!$H:$O,8,0)+VLOOKUP($B109,'R'!$F:$M,8,0))*VLOOKUP(U$1,Q!$E:$H,4,0)+VLOOKUP(U$1,Q!$E:$J,6,0)</f>
        <v>107471.40000000001</v>
      </c>
      <c r="V109">
        <f>(VLOOKUP($A109,L!$H:$O,8,0)+VLOOKUP($B109,'R'!$F:$M,8,0))*VLOOKUP(V$1,Q!$E:$H,4,0)+VLOOKUP(V$1,Q!$E:$J,6,0)</f>
        <v>110265.4</v>
      </c>
      <c r="W109">
        <f>(VLOOKUP($A109,L!$H:$O,8,0)+VLOOKUP($B109,'R'!$F:$M,8,0))*VLOOKUP(W$1,Q!$E:$H,4,0)+VLOOKUP(W$1,Q!$E:$J,6,0)</f>
        <v>113356.8</v>
      </c>
      <c r="BD109">
        <v>3700</v>
      </c>
      <c r="BE109">
        <v>250</v>
      </c>
      <c r="BF109">
        <f t="shared" si="28"/>
        <v>26.666666666666668</v>
      </c>
      <c r="BG109">
        <f t="shared" si="29"/>
        <v>0.34782608695652184</v>
      </c>
      <c r="BH109">
        <f t="shared" si="30"/>
        <v>5673.3333333333339</v>
      </c>
    </row>
    <row r="110" spans="1:60" x14ac:dyDescent="0.2">
      <c r="A110">
        <v>108</v>
      </c>
      <c r="B110">
        <f t="shared" si="31"/>
        <v>7</v>
      </c>
      <c r="C110">
        <f>(VLOOKUP($A110,L!$H:$O,8,0)+VLOOKUP($B110,'R'!$F:$M,8,0))*VLOOKUP(C$1,Q!$E:$H,4,0)+VLOOKUP(C$1,Q!$E:$J,6,0)</f>
        <v>24040</v>
      </c>
      <c r="D110">
        <f>(VLOOKUP($A110,L!$H:$O,8,0)+VLOOKUP($B110,'R'!$F:$M,8,0))*VLOOKUP(D$1,Q!$E:$H,4,0)+VLOOKUP(D$1,Q!$E:$J,6,0)</f>
        <v>27645.999999999996</v>
      </c>
      <c r="E110">
        <f>(VLOOKUP($A110,L!$H:$O,8,0)+VLOOKUP($B110,'R'!$F:$M,8,0))*VLOOKUP(E$1,Q!$E:$H,4,0)+VLOOKUP(E$1,Q!$E:$J,6,0)</f>
        <v>32332.800000000003</v>
      </c>
      <c r="F110">
        <f>(VLOOKUP($A110,L!$H:$O,8,0)+VLOOKUP($B110,'R'!$F:$M,8,0))*VLOOKUP(F$1,Q!$E:$H,4,0)+VLOOKUP(F$1,Q!$E:$J,6,0)</f>
        <v>37920.800000000003</v>
      </c>
      <c r="G110">
        <f>(VLOOKUP($A110,L!$H:$O,8,0)+VLOOKUP($B110,'R'!$F:$M,8,0))*VLOOKUP(G$1,Q!$E:$H,4,0)+VLOOKUP(G$1,Q!$E:$J,6,0)</f>
        <v>44710</v>
      </c>
      <c r="H110">
        <f>(VLOOKUP($A110,L!$H:$O,8,0)+VLOOKUP($B110,'R'!$F:$M,8,0))*VLOOKUP(H$1,Q!$E:$H,4,0)+VLOOKUP(H$1,Q!$E:$J,6,0)</f>
        <v>51980.399999999994</v>
      </c>
      <c r="I110">
        <f>(VLOOKUP($A110,L!$H:$O,8,0)+VLOOKUP($B110,'R'!$F:$M,8,0))*VLOOKUP(I$1,Q!$E:$H,4,0)+VLOOKUP(I$1,Q!$E:$J,6,0)</f>
        <v>59732.4</v>
      </c>
      <c r="J110">
        <f>(VLOOKUP($A110,L!$H:$O,8,0)+VLOOKUP($B110,'R'!$F:$M,8,0))*VLOOKUP(J$1,Q!$E:$H,4,0)+VLOOKUP(J$1,Q!$E:$J,6,0)</f>
        <v>63878.8</v>
      </c>
      <c r="K110">
        <f>(VLOOKUP($A110,L!$H:$O,8,0)+VLOOKUP($B110,'R'!$F:$M,8,0))*VLOOKUP(K$1,Q!$E:$H,4,0)+VLOOKUP(K$1,Q!$E:$J,6,0)</f>
        <v>68746.399999999994</v>
      </c>
      <c r="L110">
        <f>(VLOOKUP($A110,L!$H:$O,8,0)+VLOOKUP($B110,'R'!$F:$M,8,0))*VLOOKUP(L$1,Q!$E:$H,4,0)+VLOOKUP(L$1,Q!$E:$J,6,0)</f>
        <v>79082.399999999994</v>
      </c>
      <c r="M110">
        <f>(VLOOKUP($A110,L!$H:$O,8,0)+VLOOKUP($B110,'R'!$F:$M,8,0))*VLOOKUP(M$1,Q!$E:$H,4,0)+VLOOKUP(M$1,Q!$E:$J,6,0)</f>
        <v>87794.8</v>
      </c>
      <c r="N110">
        <f>(VLOOKUP($A110,L!$H:$O,8,0)+VLOOKUP($B110,'R'!$F:$M,8,0))*VLOOKUP(N$1,Q!$E:$H,4,0)+VLOOKUP(N$1,Q!$E:$J,6,0)</f>
        <v>90018</v>
      </c>
      <c r="O110">
        <f>(VLOOKUP($A110,L!$H:$O,8,0)+VLOOKUP($B110,'R'!$F:$M,8,0))*VLOOKUP(O$1,Q!$E:$H,4,0)+VLOOKUP(O$1,Q!$E:$J,6,0)</f>
        <v>92541.6</v>
      </c>
      <c r="P110">
        <f>(VLOOKUP($A110,L!$H:$O,8,0)+VLOOKUP($B110,'R'!$F:$M,8,0))*VLOOKUP(P$1,Q!$E:$H,4,0)+VLOOKUP(P$1,Q!$E:$J,6,0)</f>
        <v>95125.2</v>
      </c>
      <c r="Q110">
        <f>(VLOOKUP($A110,L!$H:$O,8,0)+VLOOKUP($B110,'R'!$F:$M,8,0))*VLOOKUP(Q$1,Q!$E:$H,4,0)+VLOOKUP(Q$1,Q!$E:$J,6,0)</f>
        <v>97648.8</v>
      </c>
      <c r="R110">
        <f>(VLOOKUP($A110,L!$H:$O,8,0)+VLOOKUP($B110,'R'!$F:$M,8,0))*VLOOKUP(R$1,Q!$E:$H,4,0)+VLOOKUP(R$1,Q!$E:$J,6,0)</f>
        <v>100172.4</v>
      </c>
      <c r="S110">
        <f>(VLOOKUP($A110,L!$H:$O,8,0)+VLOOKUP($B110,'R'!$F:$M,8,0))*VLOOKUP(S$1,Q!$E:$H,4,0)+VLOOKUP(S$1,Q!$E:$J,6,0)</f>
        <v>102996.40000000001</v>
      </c>
      <c r="T110">
        <f>(VLOOKUP($A110,L!$H:$O,8,0)+VLOOKUP($B110,'R'!$F:$M,8,0))*VLOOKUP(T$1,Q!$E:$H,4,0)+VLOOKUP(T$1,Q!$E:$J,6,0)</f>
        <v>105880.4</v>
      </c>
      <c r="U110">
        <f>(VLOOKUP($A110,L!$H:$O,8,0)+VLOOKUP($B110,'R'!$F:$M,8,0))*VLOOKUP(U$1,Q!$E:$H,4,0)+VLOOKUP(U$1,Q!$E:$J,6,0)</f>
        <v>108704.40000000001</v>
      </c>
      <c r="V110">
        <f>(VLOOKUP($A110,L!$H:$O,8,0)+VLOOKUP($B110,'R'!$F:$M,8,0))*VLOOKUP(V$1,Q!$E:$H,4,0)+VLOOKUP(V$1,Q!$E:$J,6,0)</f>
        <v>111528.4</v>
      </c>
      <c r="W110">
        <f>(VLOOKUP($A110,L!$H:$O,8,0)+VLOOKUP($B110,'R'!$F:$M,8,0))*VLOOKUP(W$1,Q!$E:$H,4,0)+VLOOKUP(W$1,Q!$E:$J,6,0)</f>
        <v>114652.8</v>
      </c>
      <c r="BD110">
        <v>3725</v>
      </c>
      <c r="BE110">
        <v>250</v>
      </c>
      <c r="BF110">
        <f t="shared" si="28"/>
        <v>25.833333333333332</v>
      </c>
      <c r="BG110">
        <f t="shared" si="29"/>
        <v>0.34065934065934056</v>
      </c>
      <c r="BH110">
        <f t="shared" si="30"/>
        <v>5649.5833333333321</v>
      </c>
    </row>
    <row r="111" spans="1:60" x14ac:dyDescent="0.2">
      <c r="A111">
        <v>109</v>
      </c>
      <c r="B111">
        <f t="shared" si="31"/>
        <v>7</v>
      </c>
      <c r="C111">
        <f>(VLOOKUP($A111,L!$H:$O,8,0)+VLOOKUP($B111,'R'!$F:$M,8,0))*VLOOKUP(C$1,Q!$E:$H,4,0)+VLOOKUP(C$1,Q!$E:$J,6,0)</f>
        <v>24440</v>
      </c>
      <c r="D111">
        <f>(VLOOKUP($A111,L!$H:$O,8,0)+VLOOKUP($B111,'R'!$F:$M,8,0))*VLOOKUP(D$1,Q!$E:$H,4,0)+VLOOKUP(D$1,Q!$E:$J,6,0)</f>
        <v>28105.999999999996</v>
      </c>
      <c r="E111">
        <f>(VLOOKUP($A111,L!$H:$O,8,0)+VLOOKUP($B111,'R'!$F:$M,8,0))*VLOOKUP(E$1,Q!$E:$H,4,0)+VLOOKUP(E$1,Q!$E:$J,6,0)</f>
        <v>32860.800000000003</v>
      </c>
      <c r="F111">
        <f>(VLOOKUP($A111,L!$H:$O,8,0)+VLOOKUP($B111,'R'!$F:$M,8,0))*VLOOKUP(F$1,Q!$E:$H,4,0)+VLOOKUP(F$1,Q!$E:$J,6,0)</f>
        <v>38528.800000000003</v>
      </c>
      <c r="G111">
        <f>(VLOOKUP($A111,L!$H:$O,8,0)+VLOOKUP($B111,'R'!$F:$M,8,0))*VLOOKUP(G$1,Q!$E:$H,4,0)+VLOOKUP(G$1,Q!$E:$J,6,0)</f>
        <v>45410</v>
      </c>
      <c r="H111">
        <f>(VLOOKUP($A111,L!$H:$O,8,0)+VLOOKUP($B111,'R'!$F:$M,8,0))*VLOOKUP(H$1,Q!$E:$H,4,0)+VLOOKUP(H$1,Q!$E:$J,6,0)</f>
        <v>52784.399999999994</v>
      </c>
      <c r="I111">
        <f>(VLOOKUP($A111,L!$H:$O,8,0)+VLOOKUP($B111,'R'!$F:$M,8,0))*VLOOKUP(I$1,Q!$E:$H,4,0)+VLOOKUP(I$1,Q!$E:$J,6,0)</f>
        <v>60656.4</v>
      </c>
      <c r="J111">
        <f>(VLOOKUP($A111,L!$H:$O,8,0)+VLOOKUP($B111,'R'!$F:$M,8,0))*VLOOKUP(J$1,Q!$E:$H,4,0)+VLOOKUP(J$1,Q!$E:$J,6,0)</f>
        <v>64866.8</v>
      </c>
      <c r="K111">
        <f>(VLOOKUP($A111,L!$H:$O,8,0)+VLOOKUP($B111,'R'!$F:$M,8,0))*VLOOKUP(K$1,Q!$E:$H,4,0)+VLOOKUP(K$1,Q!$E:$J,6,0)</f>
        <v>69810.399999999994</v>
      </c>
      <c r="L111">
        <f>(VLOOKUP($A111,L!$H:$O,8,0)+VLOOKUP($B111,'R'!$F:$M,8,0))*VLOOKUP(L$1,Q!$E:$H,4,0)+VLOOKUP(L$1,Q!$E:$J,6,0)</f>
        <v>80306.399999999994</v>
      </c>
      <c r="M111">
        <f>(VLOOKUP($A111,L!$H:$O,8,0)+VLOOKUP($B111,'R'!$F:$M,8,0))*VLOOKUP(M$1,Q!$E:$H,4,0)+VLOOKUP(M$1,Q!$E:$J,6,0)</f>
        <v>89142.8</v>
      </c>
      <c r="N111">
        <f>(VLOOKUP($A111,L!$H:$O,8,0)+VLOOKUP($B111,'R'!$F:$M,8,0))*VLOOKUP(N$1,Q!$E:$H,4,0)+VLOOKUP(N$1,Q!$E:$J,6,0)</f>
        <v>91398</v>
      </c>
      <c r="O111">
        <f>(VLOOKUP($A111,L!$H:$O,8,0)+VLOOKUP($B111,'R'!$F:$M,8,0))*VLOOKUP(O$1,Q!$E:$H,4,0)+VLOOKUP(O$1,Q!$E:$J,6,0)</f>
        <v>93957.6</v>
      </c>
      <c r="P111">
        <f>(VLOOKUP($A111,L!$H:$O,8,0)+VLOOKUP($B111,'R'!$F:$M,8,0))*VLOOKUP(P$1,Q!$E:$H,4,0)+VLOOKUP(P$1,Q!$E:$J,6,0)</f>
        <v>96577.2</v>
      </c>
      <c r="Q111">
        <f>(VLOOKUP($A111,L!$H:$O,8,0)+VLOOKUP($B111,'R'!$F:$M,8,0))*VLOOKUP(Q$1,Q!$E:$H,4,0)+VLOOKUP(Q$1,Q!$E:$J,6,0)</f>
        <v>99136.8</v>
      </c>
      <c r="R111">
        <f>(VLOOKUP($A111,L!$H:$O,8,0)+VLOOKUP($B111,'R'!$F:$M,8,0))*VLOOKUP(R$1,Q!$E:$H,4,0)+VLOOKUP(R$1,Q!$E:$J,6,0)</f>
        <v>101696.4</v>
      </c>
      <c r="S111">
        <f>(VLOOKUP($A111,L!$H:$O,8,0)+VLOOKUP($B111,'R'!$F:$M,8,0))*VLOOKUP(S$1,Q!$E:$H,4,0)+VLOOKUP(S$1,Q!$E:$J,6,0)</f>
        <v>104560.40000000001</v>
      </c>
      <c r="T111">
        <f>(VLOOKUP($A111,L!$H:$O,8,0)+VLOOKUP($B111,'R'!$F:$M,8,0))*VLOOKUP(T$1,Q!$E:$H,4,0)+VLOOKUP(T$1,Q!$E:$J,6,0)</f>
        <v>107484.4</v>
      </c>
      <c r="U111">
        <f>(VLOOKUP($A111,L!$H:$O,8,0)+VLOOKUP($B111,'R'!$F:$M,8,0))*VLOOKUP(U$1,Q!$E:$H,4,0)+VLOOKUP(U$1,Q!$E:$J,6,0)</f>
        <v>110348.40000000001</v>
      </c>
      <c r="V111">
        <f>(VLOOKUP($A111,L!$H:$O,8,0)+VLOOKUP($B111,'R'!$F:$M,8,0))*VLOOKUP(V$1,Q!$E:$H,4,0)+VLOOKUP(V$1,Q!$E:$J,6,0)</f>
        <v>113212.4</v>
      </c>
      <c r="W111">
        <f>(VLOOKUP($A111,L!$H:$O,8,0)+VLOOKUP($B111,'R'!$F:$M,8,0))*VLOOKUP(W$1,Q!$E:$H,4,0)+VLOOKUP(W$1,Q!$E:$J,6,0)</f>
        <v>116380.8</v>
      </c>
      <c r="BD111">
        <v>3750</v>
      </c>
      <c r="BE111">
        <v>250</v>
      </c>
      <c r="BF111">
        <f t="shared" si="28"/>
        <v>25</v>
      </c>
      <c r="BG111">
        <f t="shared" si="29"/>
        <v>0.33333333333333337</v>
      </c>
      <c r="BH111">
        <f t="shared" si="30"/>
        <v>5625</v>
      </c>
    </row>
    <row r="112" spans="1:60" x14ac:dyDescent="0.2">
      <c r="A112">
        <v>110</v>
      </c>
      <c r="B112">
        <f t="shared" si="31"/>
        <v>7</v>
      </c>
      <c r="C112">
        <f>(VLOOKUP($A112,L!$H:$O,8,0)+VLOOKUP($B112,'R'!$F:$M,8,0))*VLOOKUP(C$1,Q!$E:$H,4,0)+VLOOKUP(C$1,Q!$E:$J,6,0)</f>
        <v>24740</v>
      </c>
      <c r="D112">
        <f>(VLOOKUP($A112,L!$H:$O,8,0)+VLOOKUP($B112,'R'!$F:$M,8,0))*VLOOKUP(D$1,Q!$E:$H,4,0)+VLOOKUP(D$1,Q!$E:$J,6,0)</f>
        <v>28450.999999999996</v>
      </c>
      <c r="E112">
        <f>(VLOOKUP($A112,L!$H:$O,8,0)+VLOOKUP($B112,'R'!$F:$M,8,0))*VLOOKUP(E$1,Q!$E:$H,4,0)+VLOOKUP(E$1,Q!$E:$J,6,0)</f>
        <v>33256.800000000003</v>
      </c>
      <c r="F112">
        <f>(VLOOKUP($A112,L!$H:$O,8,0)+VLOOKUP($B112,'R'!$F:$M,8,0))*VLOOKUP(F$1,Q!$E:$H,4,0)+VLOOKUP(F$1,Q!$E:$J,6,0)</f>
        <v>38984.800000000003</v>
      </c>
      <c r="G112">
        <f>(VLOOKUP($A112,L!$H:$O,8,0)+VLOOKUP($B112,'R'!$F:$M,8,0))*VLOOKUP(G$1,Q!$E:$H,4,0)+VLOOKUP(G$1,Q!$E:$J,6,0)</f>
        <v>45935</v>
      </c>
      <c r="H112">
        <f>(VLOOKUP($A112,L!$H:$O,8,0)+VLOOKUP($B112,'R'!$F:$M,8,0))*VLOOKUP(H$1,Q!$E:$H,4,0)+VLOOKUP(H$1,Q!$E:$J,6,0)</f>
        <v>53387.399999999994</v>
      </c>
      <c r="I112">
        <f>(VLOOKUP($A112,L!$H:$O,8,0)+VLOOKUP($B112,'R'!$F:$M,8,0))*VLOOKUP(I$1,Q!$E:$H,4,0)+VLOOKUP(I$1,Q!$E:$J,6,0)</f>
        <v>61349.4</v>
      </c>
      <c r="J112">
        <f>(VLOOKUP($A112,L!$H:$O,8,0)+VLOOKUP($B112,'R'!$F:$M,8,0))*VLOOKUP(J$1,Q!$E:$H,4,0)+VLOOKUP(J$1,Q!$E:$J,6,0)</f>
        <v>65607.8</v>
      </c>
      <c r="K112">
        <f>(VLOOKUP($A112,L!$H:$O,8,0)+VLOOKUP($B112,'R'!$F:$M,8,0))*VLOOKUP(K$1,Q!$E:$H,4,0)+VLOOKUP(K$1,Q!$E:$J,6,0)</f>
        <v>70608.400000000009</v>
      </c>
      <c r="L112">
        <f>(VLOOKUP($A112,L!$H:$O,8,0)+VLOOKUP($B112,'R'!$F:$M,8,0))*VLOOKUP(L$1,Q!$E:$H,4,0)+VLOOKUP(L$1,Q!$E:$J,6,0)</f>
        <v>81224.399999999994</v>
      </c>
      <c r="M112">
        <f>(VLOOKUP($A112,L!$H:$O,8,0)+VLOOKUP($B112,'R'!$F:$M,8,0))*VLOOKUP(M$1,Q!$E:$H,4,0)+VLOOKUP(M$1,Q!$E:$J,6,0)</f>
        <v>90153.8</v>
      </c>
      <c r="N112">
        <f>(VLOOKUP($A112,L!$H:$O,8,0)+VLOOKUP($B112,'R'!$F:$M,8,0))*VLOOKUP(N$1,Q!$E:$H,4,0)+VLOOKUP(N$1,Q!$E:$J,6,0)</f>
        <v>92433</v>
      </c>
      <c r="O112">
        <f>(VLOOKUP($A112,L!$H:$O,8,0)+VLOOKUP($B112,'R'!$F:$M,8,0))*VLOOKUP(O$1,Q!$E:$H,4,0)+VLOOKUP(O$1,Q!$E:$J,6,0)</f>
        <v>95019.6</v>
      </c>
      <c r="P112">
        <f>(VLOOKUP($A112,L!$H:$O,8,0)+VLOOKUP($B112,'R'!$F:$M,8,0))*VLOOKUP(P$1,Q!$E:$H,4,0)+VLOOKUP(P$1,Q!$E:$J,6,0)</f>
        <v>97666.2</v>
      </c>
      <c r="Q112">
        <f>(VLOOKUP($A112,L!$H:$O,8,0)+VLOOKUP($B112,'R'!$F:$M,8,0))*VLOOKUP(Q$1,Q!$E:$H,4,0)+VLOOKUP(Q$1,Q!$E:$J,6,0)</f>
        <v>100252.8</v>
      </c>
      <c r="R112">
        <f>(VLOOKUP($A112,L!$H:$O,8,0)+VLOOKUP($B112,'R'!$F:$M,8,0))*VLOOKUP(R$1,Q!$E:$H,4,0)+VLOOKUP(R$1,Q!$E:$J,6,0)</f>
        <v>102839.4</v>
      </c>
      <c r="S112">
        <f>(VLOOKUP($A112,L!$H:$O,8,0)+VLOOKUP($B112,'R'!$F:$M,8,0))*VLOOKUP(S$1,Q!$E:$H,4,0)+VLOOKUP(S$1,Q!$E:$J,6,0)</f>
        <v>105733.40000000001</v>
      </c>
      <c r="T112">
        <f>(VLOOKUP($A112,L!$H:$O,8,0)+VLOOKUP($B112,'R'!$F:$M,8,0))*VLOOKUP(T$1,Q!$E:$H,4,0)+VLOOKUP(T$1,Q!$E:$J,6,0)</f>
        <v>108687.4</v>
      </c>
      <c r="U112">
        <f>(VLOOKUP($A112,L!$H:$O,8,0)+VLOOKUP($B112,'R'!$F:$M,8,0))*VLOOKUP(U$1,Q!$E:$H,4,0)+VLOOKUP(U$1,Q!$E:$J,6,0)</f>
        <v>111581.40000000001</v>
      </c>
      <c r="V112">
        <f>(VLOOKUP($A112,L!$H:$O,8,0)+VLOOKUP($B112,'R'!$F:$M,8,0))*VLOOKUP(V$1,Q!$E:$H,4,0)+VLOOKUP(V$1,Q!$E:$J,6,0)</f>
        <v>114475.4</v>
      </c>
      <c r="W112">
        <f>(VLOOKUP($A112,L!$H:$O,8,0)+VLOOKUP($B112,'R'!$F:$M,8,0))*VLOOKUP(W$1,Q!$E:$H,4,0)+VLOOKUP(W$1,Q!$E:$J,6,0)</f>
        <v>117676.8</v>
      </c>
      <c r="BD112">
        <v>3775</v>
      </c>
      <c r="BE112">
        <v>250</v>
      </c>
      <c r="BF112">
        <f t="shared" si="28"/>
        <v>24.166666666666668</v>
      </c>
      <c r="BG112">
        <f t="shared" si="29"/>
        <v>0.3258426966292135</v>
      </c>
      <c r="BH112">
        <f t="shared" si="30"/>
        <v>5599.5833333333339</v>
      </c>
    </row>
    <row r="113" spans="1:60" x14ac:dyDescent="0.2">
      <c r="A113">
        <v>111</v>
      </c>
      <c r="B113">
        <f t="shared" si="31"/>
        <v>7</v>
      </c>
      <c r="C113">
        <f>(VLOOKUP($A113,L!$H:$O,8,0)+VLOOKUP($B113,'R'!$F:$M,8,0))*VLOOKUP(C$1,Q!$E:$H,4,0)+VLOOKUP(C$1,Q!$E:$J,6,0)</f>
        <v>25140</v>
      </c>
      <c r="D113">
        <f>(VLOOKUP($A113,L!$H:$O,8,0)+VLOOKUP($B113,'R'!$F:$M,8,0))*VLOOKUP(D$1,Q!$E:$H,4,0)+VLOOKUP(D$1,Q!$E:$J,6,0)</f>
        <v>28910.999999999996</v>
      </c>
      <c r="E113">
        <f>(VLOOKUP($A113,L!$H:$O,8,0)+VLOOKUP($B113,'R'!$F:$M,8,0))*VLOOKUP(E$1,Q!$E:$H,4,0)+VLOOKUP(E$1,Q!$E:$J,6,0)</f>
        <v>33784.800000000003</v>
      </c>
      <c r="F113">
        <f>(VLOOKUP($A113,L!$H:$O,8,0)+VLOOKUP($B113,'R'!$F:$M,8,0))*VLOOKUP(F$1,Q!$E:$H,4,0)+VLOOKUP(F$1,Q!$E:$J,6,0)</f>
        <v>39592.800000000003</v>
      </c>
      <c r="G113">
        <f>(VLOOKUP($A113,L!$H:$O,8,0)+VLOOKUP($B113,'R'!$F:$M,8,0))*VLOOKUP(G$1,Q!$E:$H,4,0)+VLOOKUP(G$1,Q!$E:$J,6,0)</f>
        <v>46635</v>
      </c>
      <c r="H113">
        <f>(VLOOKUP($A113,L!$H:$O,8,0)+VLOOKUP($B113,'R'!$F:$M,8,0))*VLOOKUP(H$1,Q!$E:$H,4,0)+VLOOKUP(H$1,Q!$E:$J,6,0)</f>
        <v>54191.399999999994</v>
      </c>
      <c r="I113">
        <f>(VLOOKUP($A113,L!$H:$O,8,0)+VLOOKUP($B113,'R'!$F:$M,8,0))*VLOOKUP(I$1,Q!$E:$H,4,0)+VLOOKUP(I$1,Q!$E:$J,6,0)</f>
        <v>62273.4</v>
      </c>
      <c r="J113">
        <f>(VLOOKUP($A113,L!$H:$O,8,0)+VLOOKUP($B113,'R'!$F:$M,8,0))*VLOOKUP(J$1,Q!$E:$H,4,0)+VLOOKUP(J$1,Q!$E:$J,6,0)</f>
        <v>66595.8</v>
      </c>
      <c r="K113">
        <f>(VLOOKUP($A113,L!$H:$O,8,0)+VLOOKUP($B113,'R'!$F:$M,8,0))*VLOOKUP(K$1,Q!$E:$H,4,0)+VLOOKUP(K$1,Q!$E:$J,6,0)</f>
        <v>71672.400000000009</v>
      </c>
      <c r="L113">
        <f>(VLOOKUP($A113,L!$H:$O,8,0)+VLOOKUP($B113,'R'!$F:$M,8,0))*VLOOKUP(L$1,Q!$E:$H,4,0)+VLOOKUP(L$1,Q!$E:$J,6,0)</f>
        <v>82448.399999999994</v>
      </c>
      <c r="M113">
        <f>(VLOOKUP($A113,L!$H:$O,8,0)+VLOOKUP($B113,'R'!$F:$M,8,0))*VLOOKUP(M$1,Q!$E:$H,4,0)+VLOOKUP(M$1,Q!$E:$J,6,0)</f>
        <v>91501.8</v>
      </c>
      <c r="N113">
        <f>(VLOOKUP($A113,L!$H:$O,8,0)+VLOOKUP($B113,'R'!$F:$M,8,0))*VLOOKUP(N$1,Q!$E:$H,4,0)+VLOOKUP(N$1,Q!$E:$J,6,0)</f>
        <v>93813</v>
      </c>
      <c r="O113">
        <f>(VLOOKUP($A113,L!$H:$O,8,0)+VLOOKUP($B113,'R'!$F:$M,8,0))*VLOOKUP(O$1,Q!$E:$H,4,0)+VLOOKUP(O$1,Q!$E:$J,6,0)</f>
        <v>96435.6</v>
      </c>
      <c r="P113">
        <f>(VLOOKUP($A113,L!$H:$O,8,0)+VLOOKUP($B113,'R'!$F:$M,8,0))*VLOOKUP(P$1,Q!$E:$H,4,0)+VLOOKUP(P$1,Q!$E:$J,6,0)</f>
        <v>99118.2</v>
      </c>
      <c r="Q113">
        <f>(VLOOKUP($A113,L!$H:$O,8,0)+VLOOKUP($B113,'R'!$F:$M,8,0))*VLOOKUP(Q$1,Q!$E:$H,4,0)+VLOOKUP(Q$1,Q!$E:$J,6,0)</f>
        <v>101740.8</v>
      </c>
      <c r="R113">
        <f>(VLOOKUP($A113,L!$H:$O,8,0)+VLOOKUP($B113,'R'!$F:$M,8,0))*VLOOKUP(R$1,Q!$E:$H,4,0)+VLOOKUP(R$1,Q!$E:$J,6,0)</f>
        <v>104363.4</v>
      </c>
      <c r="S113">
        <f>(VLOOKUP($A113,L!$H:$O,8,0)+VLOOKUP($B113,'R'!$F:$M,8,0))*VLOOKUP(S$1,Q!$E:$H,4,0)+VLOOKUP(S$1,Q!$E:$J,6,0)</f>
        <v>107297.40000000001</v>
      </c>
      <c r="T113">
        <f>(VLOOKUP($A113,L!$H:$O,8,0)+VLOOKUP($B113,'R'!$F:$M,8,0))*VLOOKUP(T$1,Q!$E:$H,4,0)+VLOOKUP(T$1,Q!$E:$J,6,0)</f>
        <v>110291.4</v>
      </c>
      <c r="U113">
        <f>(VLOOKUP($A113,L!$H:$O,8,0)+VLOOKUP($B113,'R'!$F:$M,8,0))*VLOOKUP(U$1,Q!$E:$H,4,0)+VLOOKUP(U$1,Q!$E:$J,6,0)</f>
        <v>113225.40000000001</v>
      </c>
      <c r="V113">
        <f>(VLOOKUP($A113,L!$H:$O,8,0)+VLOOKUP($B113,'R'!$F:$M,8,0))*VLOOKUP(V$1,Q!$E:$H,4,0)+VLOOKUP(V$1,Q!$E:$J,6,0)</f>
        <v>116159.4</v>
      </c>
      <c r="W113">
        <f>(VLOOKUP($A113,L!$H:$O,8,0)+VLOOKUP($B113,'R'!$F:$M,8,0))*VLOOKUP(W$1,Q!$E:$H,4,0)+VLOOKUP(W$1,Q!$E:$J,6,0)</f>
        <v>119404.8</v>
      </c>
      <c r="BD113">
        <v>3800</v>
      </c>
      <c r="BE113">
        <v>250</v>
      </c>
      <c r="BF113">
        <f t="shared" si="28"/>
        <v>23.333333333333332</v>
      </c>
      <c r="BG113">
        <f t="shared" si="29"/>
        <v>0.31818181818181812</v>
      </c>
      <c r="BH113">
        <f t="shared" si="30"/>
        <v>5573.333333333333</v>
      </c>
    </row>
    <row r="114" spans="1:60" x14ac:dyDescent="0.2">
      <c r="A114">
        <v>112</v>
      </c>
      <c r="B114">
        <f t="shared" si="31"/>
        <v>7</v>
      </c>
      <c r="C114">
        <f>(VLOOKUP($A114,L!$H:$O,8,0)+VLOOKUP($B114,'R'!$F:$M,8,0))*VLOOKUP(C$1,Q!$E:$H,4,0)+VLOOKUP(C$1,Q!$E:$J,6,0)</f>
        <v>25440</v>
      </c>
      <c r="D114">
        <f>(VLOOKUP($A114,L!$H:$O,8,0)+VLOOKUP($B114,'R'!$F:$M,8,0))*VLOOKUP(D$1,Q!$E:$H,4,0)+VLOOKUP(D$1,Q!$E:$J,6,0)</f>
        <v>29255.999999999996</v>
      </c>
      <c r="E114">
        <f>(VLOOKUP($A114,L!$H:$O,8,0)+VLOOKUP($B114,'R'!$F:$M,8,0))*VLOOKUP(E$1,Q!$E:$H,4,0)+VLOOKUP(E$1,Q!$E:$J,6,0)</f>
        <v>34180.800000000003</v>
      </c>
      <c r="F114">
        <f>(VLOOKUP($A114,L!$H:$O,8,0)+VLOOKUP($B114,'R'!$F:$M,8,0))*VLOOKUP(F$1,Q!$E:$H,4,0)+VLOOKUP(F$1,Q!$E:$J,6,0)</f>
        <v>40048.800000000003</v>
      </c>
      <c r="G114">
        <f>(VLOOKUP($A114,L!$H:$O,8,0)+VLOOKUP($B114,'R'!$F:$M,8,0))*VLOOKUP(G$1,Q!$E:$H,4,0)+VLOOKUP(G$1,Q!$E:$J,6,0)</f>
        <v>47160</v>
      </c>
      <c r="H114">
        <f>(VLOOKUP($A114,L!$H:$O,8,0)+VLOOKUP($B114,'R'!$F:$M,8,0))*VLOOKUP(H$1,Q!$E:$H,4,0)+VLOOKUP(H$1,Q!$E:$J,6,0)</f>
        <v>54794.399999999994</v>
      </c>
      <c r="I114">
        <f>(VLOOKUP($A114,L!$H:$O,8,0)+VLOOKUP($B114,'R'!$F:$M,8,0))*VLOOKUP(I$1,Q!$E:$H,4,0)+VLOOKUP(I$1,Q!$E:$J,6,0)</f>
        <v>62966.400000000001</v>
      </c>
      <c r="J114">
        <f>(VLOOKUP($A114,L!$H:$O,8,0)+VLOOKUP($B114,'R'!$F:$M,8,0))*VLOOKUP(J$1,Q!$E:$H,4,0)+VLOOKUP(J$1,Q!$E:$J,6,0)</f>
        <v>67336.800000000003</v>
      </c>
      <c r="K114">
        <f>(VLOOKUP($A114,L!$H:$O,8,0)+VLOOKUP($B114,'R'!$F:$M,8,0))*VLOOKUP(K$1,Q!$E:$H,4,0)+VLOOKUP(K$1,Q!$E:$J,6,0)</f>
        <v>72470.400000000009</v>
      </c>
      <c r="L114">
        <f>(VLOOKUP($A114,L!$H:$O,8,0)+VLOOKUP($B114,'R'!$F:$M,8,0))*VLOOKUP(L$1,Q!$E:$H,4,0)+VLOOKUP(L$1,Q!$E:$J,6,0)</f>
        <v>83366.399999999994</v>
      </c>
      <c r="M114">
        <f>(VLOOKUP($A114,L!$H:$O,8,0)+VLOOKUP($B114,'R'!$F:$M,8,0))*VLOOKUP(M$1,Q!$E:$H,4,0)+VLOOKUP(M$1,Q!$E:$J,6,0)</f>
        <v>92512.8</v>
      </c>
      <c r="N114">
        <f>(VLOOKUP($A114,L!$H:$O,8,0)+VLOOKUP($B114,'R'!$F:$M,8,0))*VLOOKUP(N$1,Q!$E:$H,4,0)+VLOOKUP(N$1,Q!$E:$J,6,0)</f>
        <v>94848</v>
      </c>
      <c r="O114">
        <f>(VLOOKUP($A114,L!$H:$O,8,0)+VLOOKUP($B114,'R'!$F:$M,8,0))*VLOOKUP(O$1,Q!$E:$H,4,0)+VLOOKUP(O$1,Q!$E:$J,6,0)</f>
        <v>97497.600000000006</v>
      </c>
      <c r="P114">
        <f>(VLOOKUP($A114,L!$H:$O,8,0)+VLOOKUP($B114,'R'!$F:$M,8,0))*VLOOKUP(P$1,Q!$E:$H,4,0)+VLOOKUP(P$1,Q!$E:$J,6,0)</f>
        <v>100207.2</v>
      </c>
      <c r="Q114">
        <f>(VLOOKUP($A114,L!$H:$O,8,0)+VLOOKUP($B114,'R'!$F:$M,8,0))*VLOOKUP(Q$1,Q!$E:$H,4,0)+VLOOKUP(Q$1,Q!$E:$J,6,0)</f>
        <v>102856.8</v>
      </c>
      <c r="R114">
        <f>(VLOOKUP($A114,L!$H:$O,8,0)+VLOOKUP($B114,'R'!$F:$M,8,0))*VLOOKUP(R$1,Q!$E:$H,4,0)+VLOOKUP(R$1,Q!$E:$J,6,0)</f>
        <v>105506.4</v>
      </c>
      <c r="S114">
        <f>(VLOOKUP($A114,L!$H:$O,8,0)+VLOOKUP($B114,'R'!$F:$M,8,0))*VLOOKUP(S$1,Q!$E:$H,4,0)+VLOOKUP(S$1,Q!$E:$J,6,0)</f>
        <v>108470.40000000001</v>
      </c>
      <c r="T114">
        <f>(VLOOKUP($A114,L!$H:$O,8,0)+VLOOKUP($B114,'R'!$F:$M,8,0))*VLOOKUP(T$1,Q!$E:$H,4,0)+VLOOKUP(T$1,Q!$E:$J,6,0)</f>
        <v>111494.39999999999</v>
      </c>
      <c r="U114">
        <f>(VLOOKUP($A114,L!$H:$O,8,0)+VLOOKUP($B114,'R'!$F:$M,8,0))*VLOOKUP(U$1,Q!$E:$H,4,0)+VLOOKUP(U$1,Q!$E:$J,6,0)</f>
        <v>114458.40000000001</v>
      </c>
      <c r="V114">
        <f>(VLOOKUP($A114,L!$H:$O,8,0)+VLOOKUP($B114,'R'!$F:$M,8,0))*VLOOKUP(V$1,Q!$E:$H,4,0)+VLOOKUP(V$1,Q!$E:$J,6,0)</f>
        <v>117422.39999999999</v>
      </c>
      <c r="W114">
        <f>(VLOOKUP($A114,L!$H:$O,8,0)+VLOOKUP($B114,'R'!$F:$M,8,0))*VLOOKUP(W$1,Q!$E:$H,4,0)+VLOOKUP(W$1,Q!$E:$J,6,0)</f>
        <v>120700.8</v>
      </c>
      <c r="BD114">
        <v>3825</v>
      </c>
      <c r="BE114">
        <v>250</v>
      </c>
      <c r="BF114">
        <f t="shared" si="28"/>
        <v>22.5</v>
      </c>
      <c r="BG114">
        <f t="shared" si="29"/>
        <v>0.31034482758620685</v>
      </c>
      <c r="BH114">
        <f t="shared" si="30"/>
        <v>5546.25</v>
      </c>
    </row>
    <row r="115" spans="1:60" x14ac:dyDescent="0.2">
      <c r="A115">
        <v>113</v>
      </c>
      <c r="B115">
        <f t="shared" si="31"/>
        <v>7</v>
      </c>
      <c r="C115">
        <f>(VLOOKUP($A115,L!$H:$O,8,0)+VLOOKUP($B115,'R'!$F:$M,8,0))*VLOOKUP(C$1,Q!$E:$H,4,0)+VLOOKUP(C$1,Q!$E:$J,6,0)</f>
        <v>25840</v>
      </c>
      <c r="D115">
        <f>(VLOOKUP($A115,L!$H:$O,8,0)+VLOOKUP($B115,'R'!$F:$M,8,0))*VLOOKUP(D$1,Q!$E:$H,4,0)+VLOOKUP(D$1,Q!$E:$J,6,0)</f>
        <v>29715.999999999996</v>
      </c>
      <c r="E115">
        <f>(VLOOKUP($A115,L!$H:$O,8,0)+VLOOKUP($B115,'R'!$F:$M,8,0))*VLOOKUP(E$1,Q!$E:$H,4,0)+VLOOKUP(E$1,Q!$E:$J,6,0)</f>
        <v>34708.800000000003</v>
      </c>
      <c r="F115">
        <f>(VLOOKUP($A115,L!$H:$O,8,0)+VLOOKUP($B115,'R'!$F:$M,8,0))*VLOOKUP(F$1,Q!$E:$H,4,0)+VLOOKUP(F$1,Q!$E:$J,6,0)</f>
        <v>40656.800000000003</v>
      </c>
      <c r="G115">
        <f>(VLOOKUP($A115,L!$H:$O,8,0)+VLOOKUP($B115,'R'!$F:$M,8,0))*VLOOKUP(G$1,Q!$E:$H,4,0)+VLOOKUP(G$1,Q!$E:$J,6,0)</f>
        <v>47860</v>
      </c>
      <c r="H115">
        <f>(VLOOKUP($A115,L!$H:$O,8,0)+VLOOKUP($B115,'R'!$F:$M,8,0))*VLOOKUP(H$1,Q!$E:$H,4,0)+VLOOKUP(H$1,Q!$E:$J,6,0)</f>
        <v>55598.399999999994</v>
      </c>
      <c r="I115">
        <f>(VLOOKUP($A115,L!$H:$O,8,0)+VLOOKUP($B115,'R'!$F:$M,8,0))*VLOOKUP(I$1,Q!$E:$H,4,0)+VLOOKUP(I$1,Q!$E:$J,6,0)</f>
        <v>63890.400000000001</v>
      </c>
      <c r="J115">
        <f>(VLOOKUP($A115,L!$H:$O,8,0)+VLOOKUP($B115,'R'!$F:$M,8,0))*VLOOKUP(J$1,Q!$E:$H,4,0)+VLOOKUP(J$1,Q!$E:$J,6,0)</f>
        <v>68324.800000000003</v>
      </c>
      <c r="K115">
        <f>(VLOOKUP($A115,L!$H:$O,8,0)+VLOOKUP($B115,'R'!$F:$M,8,0))*VLOOKUP(K$1,Q!$E:$H,4,0)+VLOOKUP(K$1,Q!$E:$J,6,0)</f>
        <v>73534.400000000009</v>
      </c>
      <c r="L115">
        <f>(VLOOKUP($A115,L!$H:$O,8,0)+VLOOKUP($B115,'R'!$F:$M,8,0))*VLOOKUP(L$1,Q!$E:$H,4,0)+VLOOKUP(L$1,Q!$E:$J,6,0)</f>
        <v>84590.399999999994</v>
      </c>
      <c r="M115">
        <f>(VLOOKUP($A115,L!$H:$O,8,0)+VLOOKUP($B115,'R'!$F:$M,8,0))*VLOOKUP(M$1,Q!$E:$H,4,0)+VLOOKUP(M$1,Q!$E:$J,6,0)</f>
        <v>93860.800000000003</v>
      </c>
      <c r="N115">
        <f>(VLOOKUP($A115,L!$H:$O,8,0)+VLOOKUP($B115,'R'!$F:$M,8,0))*VLOOKUP(N$1,Q!$E:$H,4,0)+VLOOKUP(N$1,Q!$E:$J,6,0)</f>
        <v>96228</v>
      </c>
      <c r="O115">
        <f>(VLOOKUP($A115,L!$H:$O,8,0)+VLOOKUP($B115,'R'!$F:$M,8,0))*VLOOKUP(O$1,Q!$E:$H,4,0)+VLOOKUP(O$1,Q!$E:$J,6,0)</f>
        <v>98913.600000000006</v>
      </c>
      <c r="P115">
        <f>(VLOOKUP($A115,L!$H:$O,8,0)+VLOOKUP($B115,'R'!$F:$M,8,0))*VLOOKUP(P$1,Q!$E:$H,4,0)+VLOOKUP(P$1,Q!$E:$J,6,0)</f>
        <v>101659.2</v>
      </c>
      <c r="Q115">
        <f>(VLOOKUP($A115,L!$H:$O,8,0)+VLOOKUP($B115,'R'!$F:$M,8,0))*VLOOKUP(Q$1,Q!$E:$H,4,0)+VLOOKUP(Q$1,Q!$E:$J,6,0)</f>
        <v>104344.8</v>
      </c>
      <c r="R115">
        <f>(VLOOKUP($A115,L!$H:$O,8,0)+VLOOKUP($B115,'R'!$F:$M,8,0))*VLOOKUP(R$1,Q!$E:$H,4,0)+VLOOKUP(R$1,Q!$E:$J,6,0)</f>
        <v>107030.39999999999</v>
      </c>
      <c r="S115">
        <f>(VLOOKUP($A115,L!$H:$O,8,0)+VLOOKUP($B115,'R'!$F:$M,8,0))*VLOOKUP(S$1,Q!$E:$H,4,0)+VLOOKUP(S$1,Q!$E:$J,6,0)</f>
        <v>110034.40000000001</v>
      </c>
      <c r="T115">
        <f>(VLOOKUP($A115,L!$H:$O,8,0)+VLOOKUP($B115,'R'!$F:$M,8,0))*VLOOKUP(T$1,Q!$E:$H,4,0)+VLOOKUP(T$1,Q!$E:$J,6,0)</f>
        <v>113098.4</v>
      </c>
      <c r="U115">
        <f>(VLOOKUP($A115,L!$H:$O,8,0)+VLOOKUP($B115,'R'!$F:$M,8,0))*VLOOKUP(U$1,Q!$E:$H,4,0)+VLOOKUP(U$1,Q!$E:$J,6,0)</f>
        <v>116102.40000000001</v>
      </c>
      <c r="V115">
        <f>(VLOOKUP($A115,L!$H:$O,8,0)+VLOOKUP($B115,'R'!$F:$M,8,0))*VLOOKUP(V$1,Q!$E:$H,4,0)+VLOOKUP(V$1,Q!$E:$J,6,0)</f>
        <v>119106.4</v>
      </c>
      <c r="W115">
        <f>(VLOOKUP($A115,L!$H:$O,8,0)+VLOOKUP($B115,'R'!$F:$M,8,0))*VLOOKUP(W$1,Q!$E:$H,4,0)+VLOOKUP(W$1,Q!$E:$J,6,0)</f>
        <v>122428.8</v>
      </c>
      <c r="BD115">
        <v>3850</v>
      </c>
      <c r="BE115">
        <v>250</v>
      </c>
      <c r="BF115">
        <f t="shared" si="28"/>
        <v>21.666666666666668</v>
      </c>
      <c r="BG115">
        <f t="shared" si="29"/>
        <v>0.30232558139534893</v>
      </c>
      <c r="BH115">
        <f t="shared" si="30"/>
        <v>5518.3333333333339</v>
      </c>
    </row>
    <row r="116" spans="1:60" x14ac:dyDescent="0.2">
      <c r="A116">
        <v>114</v>
      </c>
      <c r="B116">
        <f t="shared" si="31"/>
        <v>7</v>
      </c>
      <c r="C116">
        <f>(VLOOKUP($A116,L!$H:$O,8,0)+VLOOKUP($B116,'R'!$F:$M,8,0))*VLOOKUP(C$1,Q!$E:$H,4,0)+VLOOKUP(C$1,Q!$E:$J,6,0)</f>
        <v>26240</v>
      </c>
      <c r="D116">
        <f>(VLOOKUP($A116,L!$H:$O,8,0)+VLOOKUP($B116,'R'!$F:$M,8,0))*VLOOKUP(D$1,Q!$E:$H,4,0)+VLOOKUP(D$1,Q!$E:$J,6,0)</f>
        <v>30175.999999999996</v>
      </c>
      <c r="E116">
        <f>(VLOOKUP($A116,L!$H:$O,8,0)+VLOOKUP($B116,'R'!$F:$M,8,0))*VLOOKUP(E$1,Q!$E:$H,4,0)+VLOOKUP(E$1,Q!$E:$J,6,0)</f>
        <v>35236.800000000003</v>
      </c>
      <c r="F116">
        <f>(VLOOKUP($A116,L!$H:$O,8,0)+VLOOKUP($B116,'R'!$F:$M,8,0))*VLOOKUP(F$1,Q!$E:$H,4,0)+VLOOKUP(F$1,Q!$E:$J,6,0)</f>
        <v>41264.800000000003</v>
      </c>
      <c r="G116">
        <f>(VLOOKUP($A116,L!$H:$O,8,0)+VLOOKUP($B116,'R'!$F:$M,8,0))*VLOOKUP(G$1,Q!$E:$H,4,0)+VLOOKUP(G$1,Q!$E:$J,6,0)</f>
        <v>48560</v>
      </c>
      <c r="H116">
        <f>(VLOOKUP($A116,L!$H:$O,8,0)+VLOOKUP($B116,'R'!$F:$M,8,0))*VLOOKUP(H$1,Q!$E:$H,4,0)+VLOOKUP(H$1,Q!$E:$J,6,0)</f>
        <v>56402.399999999994</v>
      </c>
      <c r="I116">
        <f>(VLOOKUP($A116,L!$H:$O,8,0)+VLOOKUP($B116,'R'!$F:$M,8,0))*VLOOKUP(I$1,Q!$E:$H,4,0)+VLOOKUP(I$1,Q!$E:$J,6,0)</f>
        <v>64814.400000000001</v>
      </c>
      <c r="J116">
        <f>(VLOOKUP($A116,L!$H:$O,8,0)+VLOOKUP($B116,'R'!$F:$M,8,0))*VLOOKUP(J$1,Q!$E:$H,4,0)+VLOOKUP(J$1,Q!$E:$J,6,0)</f>
        <v>69312.800000000003</v>
      </c>
      <c r="K116">
        <f>(VLOOKUP($A116,L!$H:$O,8,0)+VLOOKUP($B116,'R'!$F:$M,8,0))*VLOOKUP(K$1,Q!$E:$H,4,0)+VLOOKUP(K$1,Q!$E:$J,6,0)</f>
        <v>74598.400000000009</v>
      </c>
      <c r="L116">
        <f>(VLOOKUP($A116,L!$H:$O,8,0)+VLOOKUP($B116,'R'!$F:$M,8,0))*VLOOKUP(L$1,Q!$E:$H,4,0)+VLOOKUP(L$1,Q!$E:$J,6,0)</f>
        <v>85814.399999999994</v>
      </c>
      <c r="M116">
        <f>(VLOOKUP($A116,L!$H:$O,8,0)+VLOOKUP($B116,'R'!$F:$M,8,0))*VLOOKUP(M$1,Q!$E:$H,4,0)+VLOOKUP(M$1,Q!$E:$J,6,0)</f>
        <v>95208.8</v>
      </c>
      <c r="N116">
        <f>(VLOOKUP($A116,L!$H:$O,8,0)+VLOOKUP($B116,'R'!$F:$M,8,0))*VLOOKUP(N$1,Q!$E:$H,4,0)+VLOOKUP(N$1,Q!$E:$J,6,0)</f>
        <v>97608</v>
      </c>
      <c r="O116">
        <f>(VLOOKUP($A116,L!$H:$O,8,0)+VLOOKUP($B116,'R'!$F:$M,8,0))*VLOOKUP(O$1,Q!$E:$H,4,0)+VLOOKUP(O$1,Q!$E:$J,6,0)</f>
        <v>100329.60000000001</v>
      </c>
      <c r="P116">
        <f>(VLOOKUP($A116,L!$H:$O,8,0)+VLOOKUP($B116,'R'!$F:$M,8,0))*VLOOKUP(P$1,Q!$E:$H,4,0)+VLOOKUP(P$1,Q!$E:$J,6,0)</f>
        <v>103111.2</v>
      </c>
      <c r="Q116">
        <f>(VLOOKUP($A116,L!$H:$O,8,0)+VLOOKUP($B116,'R'!$F:$M,8,0))*VLOOKUP(Q$1,Q!$E:$H,4,0)+VLOOKUP(Q$1,Q!$E:$J,6,0)</f>
        <v>105832.8</v>
      </c>
      <c r="R116">
        <f>(VLOOKUP($A116,L!$H:$O,8,0)+VLOOKUP($B116,'R'!$F:$M,8,0))*VLOOKUP(R$1,Q!$E:$H,4,0)+VLOOKUP(R$1,Q!$E:$J,6,0)</f>
        <v>108554.4</v>
      </c>
      <c r="S116">
        <f>(VLOOKUP($A116,L!$H:$O,8,0)+VLOOKUP($B116,'R'!$F:$M,8,0))*VLOOKUP(S$1,Q!$E:$H,4,0)+VLOOKUP(S$1,Q!$E:$J,6,0)</f>
        <v>111598.40000000001</v>
      </c>
      <c r="T116">
        <f>(VLOOKUP($A116,L!$H:$O,8,0)+VLOOKUP($B116,'R'!$F:$M,8,0))*VLOOKUP(T$1,Q!$E:$H,4,0)+VLOOKUP(T$1,Q!$E:$J,6,0)</f>
        <v>114702.39999999999</v>
      </c>
      <c r="U116">
        <f>(VLOOKUP($A116,L!$H:$O,8,0)+VLOOKUP($B116,'R'!$F:$M,8,0))*VLOOKUP(U$1,Q!$E:$H,4,0)+VLOOKUP(U$1,Q!$E:$J,6,0)</f>
        <v>117746.40000000001</v>
      </c>
      <c r="V116">
        <f>(VLOOKUP($A116,L!$H:$O,8,0)+VLOOKUP($B116,'R'!$F:$M,8,0))*VLOOKUP(V$1,Q!$E:$H,4,0)+VLOOKUP(V$1,Q!$E:$J,6,0)</f>
        <v>120790.39999999999</v>
      </c>
      <c r="W116">
        <f>(VLOOKUP($A116,L!$H:$O,8,0)+VLOOKUP($B116,'R'!$F:$M,8,0))*VLOOKUP(W$1,Q!$E:$H,4,0)+VLOOKUP(W$1,Q!$E:$J,6,0)</f>
        <v>124156.8</v>
      </c>
      <c r="BD116">
        <v>3875</v>
      </c>
      <c r="BE116">
        <v>250</v>
      </c>
      <c r="BF116">
        <f t="shared" si="28"/>
        <v>20.833333333333332</v>
      </c>
      <c r="BG116">
        <f t="shared" si="29"/>
        <v>0.29411764705882348</v>
      </c>
      <c r="BH116">
        <f t="shared" si="30"/>
        <v>5489.583333333333</v>
      </c>
    </row>
    <row r="117" spans="1:60" x14ac:dyDescent="0.2">
      <c r="A117">
        <v>115</v>
      </c>
      <c r="B117">
        <f t="shared" si="31"/>
        <v>7</v>
      </c>
      <c r="C117">
        <f>(VLOOKUP($A117,L!$H:$O,8,0)+VLOOKUP($B117,'R'!$F:$M,8,0))*VLOOKUP(C$1,Q!$E:$H,4,0)+VLOOKUP(C$1,Q!$E:$J,6,0)</f>
        <v>26540</v>
      </c>
      <c r="D117">
        <f>(VLOOKUP($A117,L!$H:$O,8,0)+VLOOKUP($B117,'R'!$F:$M,8,0))*VLOOKUP(D$1,Q!$E:$H,4,0)+VLOOKUP(D$1,Q!$E:$J,6,0)</f>
        <v>30520.999999999996</v>
      </c>
      <c r="E117">
        <f>(VLOOKUP($A117,L!$H:$O,8,0)+VLOOKUP($B117,'R'!$F:$M,8,0))*VLOOKUP(E$1,Q!$E:$H,4,0)+VLOOKUP(E$1,Q!$E:$J,6,0)</f>
        <v>35632.800000000003</v>
      </c>
      <c r="F117">
        <f>(VLOOKUP($A117,L!$H:$O,8,0)+VLOOKUP($B117,'R'!$F:$M,8,0))*VLOOKUP(F$1,Q!$E:$H,4,0)+VLOOKUP(F$1,Q!$E:$J,6,0)</f>
        <v>41720.800000000003</v>
      </c>
      <c r="G117">
        <f>(VLOOKUP($A117,L!$H:$O,8,0)+VLOOKUP($B117,'R'!$F:$M,8,0))*VLOOKUP(G$1,Q!$E:$H,4,0)+VLOOKUP(G$1,Q!$E:$J,6,0)</f>
        <v>49085</v>
      </c>
      <c r="H117">
        <f>(VLOOKUP($A117,L!$H:$O,8,0)+VLOOKUP($B117,'R'!$F:$M,8,0))*VLOOKUP(H$1,Q!$E:$H,4,0)+VLOOKUP(H$1,Q!$E:$J,6,0)</f>
        <v>57005.399999999994</v>
      </c>
      <c r="I117">
        <f>(VLOOKUP($A117,L!$H:$O,8,0)+VLOOKUP($B117,'R'!$F:$M,8,0))*VLOOKUP(I$1,Q!$E:$H,4,0)+VLOOKUP(I$1,Q!$E:$J,6,0)</f>
        <v>65507.4</v>
      </c>
      <c r="J117">
        <f>(VLOOKUP($A117,L!$H:$O,8,0)+VLOOKUP($B117,'R'!$F:$M,8,0))*VLOOKUP(J$1,Q!$E:$H,4,0)+VLOOKUP(J$1,Q!$E:$J,6,0)</f>
        <v>70053.8</v>
      </c>
      <c r="K117">
        <f>(VLOOKUP($A117,L!$H:$O,8,0)+VLOOKUP($B117,'R'!$F:$M,8,0))*VLOOKUP(K$1,Q!$E:$H,4,0)+VLOOKUP(K$1,Q!$E:$J,6,0)</f>
        <v>75396.400000000009</v>
      </c>
      <c r="L117">
        <f>(VLOOKUP($A117,L!$H:$O,8,0)+VLOOKUP($B117,'R'!$F:$M,8,0))*VLOOKUP(L$1,Q!$E:$H,4,0)+VLOOKUP(L$1,Q!$E:$J,6,0)</f>
        <v>86732.4</v>
      </c>
      <c r="M117">
        <f>(VLOOKUP($A117,L!$H:$O,8,0)+VLOOKUP($B117,'R'!$F:$M,8,0))*VLOOKUP(M$1,Q!$E:$H,4,0)+VLOOKUP(M$1,Q!$E:$J,6,0)</f>
        <v>96219.8</v>
      </c>
      <c r="N117">
        <f>(VLOOKUP($A117,L!$H:$O,8,0)+VLOOKUP($B117,'R'!$F:$M,8,0))*VLOOKUP(N$1,Q!$E:$H,4,0)+VLOOKUP(N$1,Q!$E:$J,6,0)</f>
        <v>98643</v>
      </c>
      <c r="O117">
        <f>(VLOOKUP($A117,L!$H:$O,8,0)+VLOOKUP($B117,'R'!$F:$M,8,0))*VLOOKUP(O$1,Q!$E:$H,4,0)+VLOOKUP(O$1,Q!$E:$J,6,0)</f>
        <v>101391.6</v>
      </c>
      <c r="P117">
        <f>(VLOOKUP($A117,L!$H:$O,8,0)+VLOOKUP($B117,'R'!$F:$M,8,0))*VLOOKUP(P$1,Q!$E:$H,4,0)+VLOOKUP(P$1,Q!$E:$J,6,0)</f>
        <v>104200.2</v>
      </c>
      <c r="Q117">
        <f>(VLOOKUP($A117,L!$H:$O,8,0)+VLOOKUP($B117,'R'!$F:$M,8,0))*VLOOKUP(Q$1,Q!$E:$H,4,0)+VLOOKUP(Q$1,Q!$E:$J,6,0)</f>
        <v>106948.8</v>
      </c>
      <c r="R117">
        <f>(VLOOKUP($A117,L!$H:$O,8,0)+VLOOKUP($B117,'R'!$F:$M,8,0))*VLOOKUP(R$1,Q!$E:$H,4,0)+VLOOKUP(R$1,Q!$E:$J,6,0)</f>
        <v>109697.4</v>
      </c>
      <c r="S117">
        <f>(VLOOKUP($A117,L!$H:$O,8,0)+VLOOKUP($B117,'R'!$F:$M,8,0))*VLOOKUP(S$1,Q!$E:$H,4,0)+VLOOKUP(S$1,Q!$E:$J,6,0)</f>
        <v>112771.40000000001</v>
      </c>
      <c r="T117">
        <f>(VLOOKUP($A117,L!$H:$O,8,0)+VLOOKUP($B117,'R'!$F:$M,8,0))*VLOOKUP(T$1,Q!$E:$H,4,0)+VLOOKUP(T$1,Q!$E:$J,6,0)</f>
        <v>115905.4</v>
      </c>
      <c r="U117">
        <f>(VLOOKUP($A117,L!$H:$O,8,0)+VLOOKUP($B117,'R'!$F:$M,8,0))*VLOOKUP(U$1,Q!$E:$H,4,0)+VLOOKUP(U$1,Q!$E:$J,6,0)</f>
        <v>118979.40000000001</v>
      </c>
      <c r="V117">
        <f>(VLOOKUP($A117,L!$H:$O,8,0)+VLOOKUP($B117,'R'!$F:$M,8,0))*VLOOKUP(V$1,Q!$E:$H,4,0)+VLOOKUP(V$1,Q!$E:$J,6,0)</f>
        <v>122053.4</v>
      </c>
      <c r="W117">
        <f>(VLOOKUP($A117,L!$H:$O,8,0)+VLOOKUP($B117,'R'!$F:$M,8,0))*VLOOKUP(W$1,Q!$E:$H,4,0)+VLOOKUP(W$1,Q!$E:$J,6,0)</f>
        <v>125452.8</v>
      </c>
      <c r="BD117">
        <v>3900</v>
      </c>
      <c r="BE117">
        <v>250</v>
      </c>
      <c r="BF117">
        <f t="shared" si="28"/>
        <v>20</v>
      </c>
      <c r="BG117">
        <f t="shared" si="29"/>
        <v>0.2857142857142857</v>
      </c>
      <c r="BH117">
        <f t="shared" si="30"/>
        <v>5460</v>
      </c>
    </row>
    <row r="118" spans="1:60" x14ac:dyDescent="0.2">
      <c r="A118">
        <v>116</v>
      </c>
      <c r="B118">
        <f t="shared" si="31"/>
        <v>7</v>
      </c>
      <c r="C118">
        <f>(VLOOKUP($A118,L!$H:$O,8,0)+VLOOKUP($B118,'R'!$F:$M,8,0))*VLOOKUP(C$1,Q!$E:$H,4,0)+VLOOKUP(C$1,Q!$E:$J,6,0)</f>
        <v>26940</v>
      </c>
      <c r="D118">
        <f>(VLOOKUP($A118,L!$H:$O,8,0)+VLOOKUP($B118,'R'!$F:$M,8,0))*VLOOKUP(D$1,Q!$E:$H,4,0)+VLOOKUP(D$1,Q!$E:$J,6,0)</f>
        <v>30980.999999999996</v>
      </c>
      <c r="E118">
        <f>(VLOOKUP($A118,L!$H:$O,8,0)+VLOOKUP($B118,'R'!$F:$M,8,0))*VLOOKUP(E$1,Q!$E:$H,4,0)+VLOOKUP(E$1,Q!$E:$J,6,0)</f>
        <v>36160.800000000003</v>
      </c>
      <c r="F118">
        <f>(VLOOKUP($A118,L!$H:$O,8,0)+VLOOKUP($B118,'R'!$F:$M,8,0))*VLOOKUP(F$1,Q!$E:$H,4,0)+VLOOKUP(F$1,Q!$E:$J,6,0)</f>
        <v>42328.800000000003</v>
      </c>
      <c r="G118">
        <f>(VLOOKUP($A118,L!$H:$O,8,0)+VLOOKUP($B118,'R'!$F:$M,8,0))*VLOOKUP(G$1,Q!$E:$H,4,0)+VLOOKUP(G$1,Q!$E:$J,6,0)</f>
        <v>49785</v>
      </c>
      <c r="H118">
        <f>(VLOOKUP($A118,L!$H:$O,8,0)+VLOOKUP($B118,'R'!$F:$M,8,0))*VLOOKUP(H$1,Q!$E:$H,4,0)+VLOOKUP(H$1,Q!$E:$J,6,0)</f>
        <v>57809.399999999994</v>
      </c>
      <c r="I118">
        <f>(VLOOKUP($A118,L!$H:$O,8,0)+VLOOKUP($B118,'R'!$F:$M,8,0))*VLOOKUP(I$1,Q!$E:$H,4,0)+VLOOKUP(I$1,Q!$E:$J,6,0)</f>
        <v>66431.399999999994</v>
      </c>
      <c r="J118">
        <f>(VLOOKUP($A118,L!$H:$O,8,0)+VLOOKUP($B118,'R'!$F:$M,8,0))*VLOOKUP(J$1,Q!$E:$H,4,0)+VLOOKUP(J$1,Q!$E:$J,6,0)</f>
        <v>71041.8</v>
      </c>
      <c r="K118">
        <f>(VLOOKUP($A118,L!$H:$O,8,0)+VLOOKUP($B118,'R'!$F:$M,8,0))*VLOOKUP(K$1,Q!$E:$H,4,0)+VLOOKUP(K$1,Q!$E:$J,6,0)</f>
        <v>76460.400000000009</v>
      </c>
      <c r="L118">
        <f>(VLOOKUP($A118,L!$H:$O,8,0)+VLOOKUP($B118,'R'!$F:$M,8,0))*VLOOKUP(L$1,Q!$E:$H,4,0)+VLOOKUP(L$1,Q!$E:$J,6,0)</f>
        <v>87956.4</v>
      </c>
      <c r="M118">
        <f>(VLOOKUP($A118,L!$H:$O,8,0)+VLOOKUP($B118,'R'!$F:$M,8,0))*VLOOKUP(M$1,Q!$E:$H,4,0)+VLOOKUP(M$1,Q!$E:$J,6,0)</f>
        <v>97567.8</v>
      </c>
      <c r="N118">
        <f>(VLOOKUP($A118,L!$H:$O,8,0)+VLOOKUP($B118,'R'!$F:$M,8,0))*VLOOKUP(N$1,Q!$E:$H,4,0)+VLOOKUP(N$1,Q!$E:$J,6,0)</f>
        <v>100023</v>
      </c>
      <c r="O118">
        <f>(VLOOKUP($A118,L!$H:$O,8,0)+VLOOKUP($B118,'R'!$F:$M,8,0))*VLOOKUP(O$1,Q!$E:$H,4,0)+VLOOKUP(O$1,Q!$E:$J,6,0)</f>
        <v>102807.6</v>
      </c>
      <c r="P118">
        <f>(VLOOKUP($A118,L!$H:$O,8,0)+VLOOKUP($B118,'R'!$F:$M,8,0))*VLOOKUP(P$1,Q!$E:$H,4,0)+VLOOKUP(P$1,Q!$E:$J,6,0)</f>
        <v>105652.2</v>
      </c>
      <c r="Q118">
        <f>(VLOOKUP($A118,L!$H:$O,8,0)+VLOOKUP($B118,'R'!$F:$M,8,0))*VLOOKUP(Q$1,Q!$E:$H,4,0)+VLOOKUP(Q$1,Q!$E:$J,6,0)</f>
        <v>108436.8</v>
      </c>
      <c r="R118">
        <f>(VLOOKUP($A118,L!$H:$O,8,0)+VLOOKUP($B118,'R'!$F:$M,8,0))*VLOOKUP(R$1,Q!$E:$H,4,0)+VLOOKUP(R$1,Q!$E:$J,6,0)</f>
        <v>111221.4</v>
      </c>
      <c r="S118">
        <f>(VLOOKUP($A118,L!$H:$O,8,0)+VLOOKUP($B118,'R'!$F:$M,8,0))*VLOOKUP(S$1,Q!$E:$H,4,0)+VLOOKUP(S$1,Q!$E:$J,6,0)</f>
        <v>114335.40000000001</v>
      </c>
      <c r="T118">
        <f>(VLOOKUP($A118,L!$H:$O,8,0)+VLOOKUP($B118,'R'!$F:$M,8,0))*VLOOKUP(T$1,Q!$E:$H,4,0)+VLOOKUP(T$1,Q!$E:$J,6,0)</f>
        <v>117509.4</v>
      </c>
      <c r="U118">
        <f>(VLOOKUP($A118,L!$H:$O,8,0)+VLOOKUP($B118,'R'!$F:$M,8,0))*VLOOKUP(U$1,Q!$E:$H,4,0)+VLOOKUP(U$1,Q!$E:$J,6,0)</f>
        <v>120623.40000000001</v>
      </c>
      <c r="V118">
        <f>(VLOOKUP($A118,L!$H:$O,8,0)+VLOOKUP($B118,'R'!$F:$M,8,0))*VLOOKUP(V$1,Q!$E:$H,4,0)+VLOOKUP(V$1,Q!$E:$J,6,0)</f>
        <v>123737.4</v>
      </c>
      <c r="W118">
        <f>(VLOOKUP($A118,L!$H:$O,8,0)+VLOOKUP($B118,'R'!$F:$M,8,0))*VLOOKUP(W$1,Q!$E:$H,4,0)+VLOOKUP(W$1,Q!$E:$J,6,0)</f>
        <v>127180.8</v>
      </c>
      <c r="BD118">
        <v>3925</v>
      </c>
      <c r="BE118">
        <v>250</v>
      </c>
      <c r="BF118">
        <f t="shared" si="28"/>
        <v>19.166666666666668</v>
      </c>
      <c r="BG118">
        <f t="shared" si="29"/>
        <v>0.27710843373493987</v>
      </c>
      <c r="BH118">
        <f t="shared" si="30"/>
        <v>5429.5833333333339</v>
      </c>
    </row>
    <row r="119" spans="1:60" x14ac:dyDescent="0.2">
      <c r="A119">
        <v>117</v>
      </c>
      <c r="B119">
        <f t="shared" si="31"/>
        <v>7</v>
      </c>
      <c r="C119">
        <f>(VLOOKUP($A119,L!$H:$O,8,0)+VLOOKUP($B119,'R'!$F:$M,8,0))*VLOOKUP(C$1,Q!$E:$H,4,0)+VLOOKUP(C$1,Q!$E:$J,6,0)</f>
        <v>27340</v>
      </c>
      <c r="D119">
        <f>(VLOOKUP($A119,L!$H:$O,8,0)+VLOOKUP($B119,'R'!$F:$M,8,0))*VLOOKUP(D$1,Q!$E:$H,4,0)+VLOOKUP(D$1,Q!$E:$J,6,0)</f>
        <v>31440.999999999996</v>
      </c>
      <c r="E119">
        <f>(VLOOKUP($A119,L!$H:$O,8,0)+VLOOKUP($B119,'R'!$F:$M,8,0))*VLOOKUP(E$1,Q!$E:$H,4,0)+VLOOKUP(E$1,Q!$E:$J,6,0)</f>
        <v>36688.800000000003</v>
      </c>
      <c r="F119">
        <f>(VLOOKUP($A119,L!$H:$O,8,0)+VLOOKUP($B119,'R'!$F:$M,8,0))*VLOOKUP(F$1,Q!$E:$H,4,0)+VLOOKUP(F$1,Q!$E:$J,6,0)</f>
        <v>42936.800000000003</v>
      </c>
      <c r="G119">
        <f>(VLOOKUP($A119,L!$H:$O,8,0)+VLOOKUP($B119,'R'!$F:$M,8,0))*VLOOKUP(G$1,Q!$E:$H,4,0)+VLOOKUP(G$1,Q!$E:$J,6,0)</f>
        <v>50485</v>
      </c>
      <c r="H119">
        <f>(VLOOKUP($A119,L!$H:$O,8,0)+VLOOKUP($B119,'R'!$F:$M,8,0))*VLOOKUP(H$1,Q!$E:$H,4,0)+VLOOKUP(H$1,Q!$E:$J,6,0)</f>
        <v>58613.399999999994</v>
      </c>
      <c r="I119">
        <f>(VLOOKUP($A119,L!$H:$O,8,0)+VLOOKUP($B119,'R'!$F:$M,8,0))*VLOOKUP(I$1,Q!$E:$H,4,0)+VLOOKUP(I$1,Q!$E:$J,6,0)</f>
        <v>67355.399999999994</v>
      </c>
      <c r="J119">
        <f>(VLOOKUP($A119,L!$H:$O,8,0)+VLOOKUP($B119,'R'!$F:$M,8,0))*VLOOKUP(J$1,Q!$E:$H,4,0)+VLOOKUP(J$1,Q!$E:$J,6,0)</f>
        <v>72029.8</v>
      </c>
      <c r="K119">
        <f>(VLOOKUP($A119,L!$H:$O,8,0)+VLOOKUP($B119,'R'!$F:$M,8,0))*VLOOKUP(K$1,Q!$E:$H,4,0)+VLOOKUP(K$1,Q!$E:$J,6,0)</f>
        <v>77524.400000000009</v>
      </c>
      <c r="L119">
        <f>(VLOOKUP($A119,L!$H:$O,8,0)+VLOOKUP($B119,'R'!$F:$M,8,0))*VLOOKUP(L$1,Q!$E:$H,4,0)+VLOOKUP(L$1,Q!$E:$J,6,0)</f>
        <v>89180.4</v>
      </c>
      <c r="M119">
        <f>(VLOOKUP($A119,L!$H:$O,8,0)+VLOOKUP($B119,'R'!$F:$M,8,0))*VLOOKUP(M$1,Q!$E:$H,4,0)+VLOOKUP(M$1,Q!$E:$J,6,0)</f>
        <v>98915.8</v>
      </c>
      <c r="N119">
        <f>(VLOOKUP($A119,L!$H:$O,8,0)+VLOOKUP($B119,'R'!$F:$M,8,0))*VLOOKUP(N$1,Q!$E:$H,4,0)+VLOOKUP(N$1,Q!$E:$J,6,0)</f>
        <v>101403</v>
      </c>
      <c r="O119">
        <f>(VLOOKUP($A119,L!$H:$O,8,0)+VLOOKUP($B119,'R'!$F:$M,8,0))*VLOOKUP(O$1,Q!$E:$H,4,0)+VLOOKUP(O$1,Q!$E:$J,6,0)</f>
        <v>104223.6</v>
      </c>
      <c r="P119">
        <f>(VLOOKUP($A119,L!$H:$O,8,0)+VLOOKUP($B119,'R'!$F:$M,8,0))*VLOOKUP(P$1,Q!$E:$H,4,0)+VLOOKUP(P$1,Q!$E:$J,6,0)</f>
        <v>107104.2</v>
      </c>
      <c r="Q119">
        <f>(VLOOKUP($A119,L!$H:$O,8,0)+VLOOKUP($B119,'R'!$F:$M,8,0))*VLOOKUP(Q$1,Q!$E:$H,4,0)+VLOOKUP(Q$1,Q!$E:$J,6,0)</f>
        <v>109924.8</v>
      </c>
      <c r="R119">
        <f>(VLOOKUP($A119,L!$H:$O,8,0)+VLOOKUP($B119,'R'!$F:$M,8,0))*VLOOKUP(R$1,Q!$E:$H,4,0)+VLOOKUP(R$1,Q!$E:$J,6,0)</f>
        <v>112745.4</v>
      </c>
      <c r="S119">
        <f>(VLOOKUP($A119,L!$H:$O,8,0)+VLOOKUP($B119,'R'!$F:$M,8,0))*VLOOKUP(S$1,Q!$E:$H,4,0)+VLOOKUP(S$1,Q!$E:$J,6,0)</f>
        <v>115899.40000000001</v>
      </c>
      <c r="T119">
        <f>(VLOOKUP($A119,L!$H:$O,8,0)+VLOOKUP($B119,'R'!$F:$M,8,0))*VLOOKUP(T$1,Q!$E:$H,4,0)+VLOOKUP(T$1,Q!$E:$J,6,0)</f>
        <v>119113.4</v>
      </c>
      <c r="U119">
        <f>(VLOOKUP($A119,L!$H:$O,8,0)+VLOOKUP($B119,'R'!$F:$M,8,0))*VLOOKUP(U$1,Q!$E:$H,4,0)+VLOOKUP(U$1,Q!$E:$J,6,0)</f>
        <v>122267.40000000001</v>
      </c>
      <c r="V119">
        <f>(VLOOKUP($A119,L!$H:$O,8,0)+VLOOKUP($B119,'R'!$F:$M,8,0))*VLOOKUP(V$1,Q!$E:$H,4,0)+VLOOKUP(V$1,Q!$E:$J,6,0)</f>
        <v>125421.4</v>
      </c>
      <c r="W119">
        <f>(VLOOKUP($A119,L!$H:$O,8,0)+VLOOKUP($B119,'R'!$F:$M,8,0))*VLOOKUP(W$1,Q!$E:$H,4,0)+VLOOKUP(W$1,Q!$E:$J,6,0)</f>
        <v>128908.8</v>
      </c>
      <c r="BD119">
        <v>3950</v>
      </c>
      <c r="BE119">
        <v>250</v>
      </c>
      <c r="BF119">
        <f t="shared" si="28"/>
        <v>18.333333333333332</v>
      </c>
      <c r="BG119">
        <f t="shared" si="29"/>
        <v>0.26829268292682917</v>
      </c>
      <c r="BH119">
        <f t="shared" si="30"/>
        <v>5398.333333333333</v>
      </c>
    </row>
    <row r="120" spans="1:60" x14ac:dyDescent="0.2">
      <c r="A120">
        <v>118</v>
      </c>
      <c r="B120">
        <f t="shared" si="31"/>
        <v>7</v>
      </c>
      <c r="C120">
        <f>(VLOOKUP($A120,L!$H:$O,8,0)+VLOOKUP($B120,'R'!$F:$M,8,0))*VLOOKUP(C$1,Q!$E:$H,4,0)+VLOOKUP(C$1,Q!$E:$J,6,0)</f>
        <v>27740</v>
      </c>
      <c r="D120">
        <f>(VLOOKUP($A120,L!$H:$O,8,0)+VLOOKUP($B120,'R'!$F:$M,8,0))*VLOOKUP(D$1,Q!$E:$H,4,0)+VLOOKUP(D$1,Q!$E:$J,6,0)</f>
        <v>31900.999999999996</v>
      </c>
      <c r="E120">
        <f>(VLOOKUP($A120,L!$H:$O,8,0)+VLOOKUP($B120,'R'!$F:$M,8,0))*VLOOKUP(E$1,Q!$E:$H,4,0)+VLOOKUP(E$1,Q!$E:$J,6,0)</f>
        <v>37216.800000000003</v>
      </c>
      <c r="F120">
        <f>(VLOOKUP($A120,L!$H:$O,8,0)+VLOOKUP($B120,'R'!$F:$M,8,0))*VLOOKUP(F$1,Q!$E:$H,4,0)+VLOOKUP(F$1,Q!$E:$J,6,0)</f>
        <v>43544.800000000003</v>
      </c>
      <c r="G120">
        <f>(VLOOKUP($A120,L!$H:$O,8,0)+VLOOKUP($B120,'R'!$F:$M,8,0))*VLOOKUP(G$1,Q!$E:$H,4,0)+VLOOKUP(G$1,Q!$E:$J,6,0)</f>
        <v>51185</v>
      </c>
      <c r="H120">
        <f>(VLOOKUP($A120,L!$H:$O,8,0)+VLOOKUP($B120,'R'!$F:$M,8,0))*VLOOKUP(H$1,Q!$E:$H,4,0)+VLOOKUP(H$1,Q!$E:$J,6,0)</f>
        <v>59417.399999999994</v>
      </c>
      <c r="I120">
        <f>(VLOOKUP($A120,L!$H:$O,8,0)+VLOOKUP($B120,'R'!$F:$M,8,0))*VLOOKUP(I$1,Q!$E:$H,4,0)+VLOOKUP(I$1,Q!$E:$J,6,0)</f>
        <v>68279.399999999994</v>
      </c>
      <c r="J120">
        <f>(VLOOKUP($A120,L!$H:$O,8,0)+VLOOKUP($B120,'R'!$F:$M,8,0))*VLOOKUP(J$1,Q!$E:$H,4,0)+VLOOKUP(J$1,Q!$E:$J,6,0)</f>
        <v>73017.8</v>
      </c>
      <c r="K120">
        <f>(VLOOKUP($A120,L!$H:$O,8,0)+VLOOKUP($B120,'R'!$F:$M,8,0))*VLOOKUP(K$1,Q!$E:$H,4,0)+VLOOKUP(K$1,Q!$E:$J,6,0)</f>
        <v>78588.400000000009</v>
      </c>
      <c r="L120">
        <f>(VLOOKUP($A120,L!$H:$O,8,0)+VLOOKUP($B120,'R'!$F:$M,8,0))*VLOOKUP(L$1,Q!$E:$H,4,0)+VLOOKUP(L$1,Q!$E:$J,6,0)</f>
        <v>90404.400000000009</v>
      </c>
      <c r="M120">
        <f>(VLOOKUP($A120,L!$H:$O,8,0)+VLOOKUP($B120,'R'!$F:$M,8,0))*VLOOKUP(M$1,Q!$E:$H,4,0)+VLOOKUP(M$1,Q!$E:$J,6,0)</f>
        <v>100263.8</v>
      </c>
      <c r="N120">
        <f>(VLOOKUP($A120,L!$H:$O,8,0)+VLOOKUP($B120,'R'!$F:$M,8,0))*VLOOKUP(N$1,Q!$E:$H,4,0)+VLOOKUP(N$1,Q!$E:$J,6,0)</f>
        <v>102783</v>
      </c>
      <c r="O120">
        <f>(VLOOKUP($A120,L!$H:$O,8,0)+VLOOKUP($B120,'R'!$F:$M,8,0))*VLOOKUP(O$1,Q!$E:$H,4,0)+VLOOKUP(O$1,Q!$E:$J,6,0)</f>
        <v>105639.6</v>
      </c>
      <c r="P120">
        <f>(VLOOKUP($A120,L!$H:$O,8,0)+VLOOKUP($B120,'R'!$F:$M,8,0))*VLOOKUP(P$1,Q!$E:$H,4,0)+VLOOKUP(P$1,Q!$E:$J,6,0)</f>
        <v>108556.2</v>
      </c>
      <c r="Q120">
        <f>(VLOOKUP($A120,L!$H:$O,8,0)+VLOOKUP($B120,'R'!$F:$M,8,0))*VLOOKUP(Q$1,Q!$E:$H,4,0)+VLOOKUP(Q$1,Q!$E:$J,6,0)</f>
        <v>111412.8</v>
      </c>
      <c r="R120">
        <f>(VLOOKUP($A120,L!$H:$O,8,0)+VLOOKUP($B120,'R'!$F:$M,8,0))*VLOOKUP(R$1,Q!$E:$H,4,0)+VLOOKUP(R$1,Q!$E:$J,6,0)</f>
        <v>114269.40000000001</v>
      </c>
      <c r="S120">
        <f>(VLOOKUP($A120,L!$H:$O,8,0)+VLOOKUP($B120,'R'!$F:$M,8,0))*VLOOKUP(S$1,Q!$E:$H,4,0)+VLOOKUP(S$1,Q!$E:$J,6,0)</f>
        <v>117463.40000000001</v>
      </c>
      <c r="T120">
        <f>(VLOOKUP($A120,L!$H:$O,8,0)+VLOOKUP($B120,'R'!$F:$M,8,0))*VLOOKUP(T$1,Q!$E:$H,4,0)+VLOOKUP(T$1,Q!$E:$J,6,0)</f>
        <v>120717.4</v>
      </c>
      <c r="U120">
        <f>(VLOOKUP($A120,L!$H:$O,8,0)+VLOOKUP($B120,'R'!$F:$M,8,0))*VLOOKUP(U$1,Q!$E:$H,4,0)+VLOOKUP(U$1,Q!$E:$J,6,0)</f>
        <v>123911.40000000001</v>
      </c>
      <c r="V120">
        <f>(VLOOKUP($A120,L!$H:$O,8,0)+VLOOKUP($B120,'R'!$F:$M,8,0))*VLOOKUP(V$1,Q!$E:$H,4,0)+VLOOKUP(V$1,Q!$E:$J,6,0)</f>
        <v>127105.4</v>
      </c>
      <c r="W120">
        <f>(VLOOKUP($A120,L!$H:$O,8,0)+VLOOKUP($B120,'R'!$F:$M,8,0))*VLOOKUP(W$1,Q!$E:$H,4,0)+VLOOKUP(W$1,Q!$E:$J,6,0)</f>
        <v>130636.8</v>
      </c>
      <c r="BD120">
        <v>3975</v>
      </c>
      <c r="BE120">
        <v>250</v>
      </c>
      <c r="BF120">
        <f t="shared" si="28"/>
        <v>17.5</v>
      </c>
      <c r="BG120">
        <f t="shared" si="29"/>
        <v>0.2592592592592593</v>
      </c>
      <c r="BH120">
        <f t="shared" si="30"/>
        <v>5366.25</v>
      </c>
    </row>
    <row r="121" spans="1:60" x14ac:dyDescent="0.2">
      <c r="A121">
        <v>119</v>
      </c>
      <c r="B121">
        <f t="shared" si="31"/>
        <v>7</v>
      </c>
      <c r="C121">
        <f>(VLOOKUP($A121,L!$H:$O,8,0)+VLOOKUP($B121,'R'!$F:$M,8,0))*VLOOKUP(C$1,Q!$E:$H,4,0)+VLOOKUP(C$1,Q!$E:$J,6,0)</f>
        <v>28140</v>
      </c>
      <c r="D121">
        <f>(VLOOKUP($A121,L!$H:$O,8,0)+VLOOKUP($B121,'R'!$F:$M,8,0))*VLOOKUP(D$1,Q!$E:$H,4,0)+VLOOKUP(D$1,Q!$E:$J,6,0)</f>
        <v>32360.999999999996</v>
      </c>
      <c r="E121">
        <f>(VLOOKUP($A121,L!$H:$O,8,0)+VLOOKUP($B121,'R'!$F:$M,8,0))*VLOOKUP(E$1,Q!$E:$H,4,0)+VLOOKUP(E$1,Q!$E:$J,6,0)</f>
        <v>37744.800000000003</v>
      </c>
      <c r="F121">
        <f>(VLOOKUP($A121,L!$H:$O,8,0)+VLOOKUP($B121,'R'!$F:$M,8,0))*VLOOKUP(F$1,Q!$E:$H,4,0)+VLOOKUP(F$1,Q!$E:$J,6,0)</f>
        <v>44152.800000000003</v>
      </c>
      <c r="G121">
        <f>(VLOOKUP($A121,L!$H:$O,8,0)+VLOOKUP($B121,'R'!$F:$M,8,0))*VLOOKUP(G$1,Q!$E:$H,4,0)+VLOOKUP(G$1,Q!$E:$J,6,0)</f>
        <v>51885</v>
      </c>
      <c r="H121">
        <f>(VLOOKUP($A121,L!$H:$O,8,0)+VLOOKUP($B121,'R'!$F:$M,8,0))*VLOOKUP(H$1,Q!$E:$H,4,0)+VLOOKUP(H$1,Q!$E:$J,6,0)</f>
        <v>60221.399999999994</v>
      </c>
      <c r="I121">
        <f>(VLOOKUP($A121,L!$H:$O,8,0)+VLOOKUP($B121,'R'!$F:$M,8,0))*VLOOKUP(I$1,Q!$E:$H,4,0)+VLOOKUP(I$1,Q!$E:$J,6,0)</f>
        <v>69203.399999999994</v>
      </c>
      <c r="J121">
        <f>(VLOOKUP($A121,L!$H:$O,8,0)+VLOOKUP($B121,'R'!$F:$M,8,0))*VLOOKUP(J$1,Q!$E:$H,4,0)+VLOOKUP(J$1,Q!$E:$J,6,0)</f>
        <v>74005.8</v>
      </c>
      <c r="K121">
        <f>(VLOOKUP($A121,L!$H:$O,8,0)+VLOOKUP($B121,'R'!$F:$M,8,0))*VLOOKUP(K$1,Q!$E:$H,4,0)+VLOOKUP(K$1,Q!$E:$J,6,0)</f>
        <v>79652.400000000009</v>
      </c>
      <c r="L121">
        <f>(VLOOKUP($A121,L!$H:$O,8,0)+VLOOKUP($B121,'R'!$F:$M,8,0))*VLOOKUP(L$1,Q!$E:$H,4,0)+VLOOKUP(L$1,Q!$E:$J,6,0)</f>
        <v>91628.400000000009</v>
      </c>
      <c r="M121">
        <f>(VLOOKUP($A121,L!$H:$O,8,0)+VLOOKUP($B121,'R'!$F:$M,8,0))*VLOOKUP(M$1,Q!$E:$H,4,0)+VLOOKUP(M$1,Q!$E:$J,6,0)</f>
        <v>101611.8</v>
      </c>
      <c r="N121">
        <f>(VLOOKUP($A121,L!$H:$O,8,0)+VLOOKUP($B121,'R'!$F:$M,8,0))*VLOOKUP(N$1,Q!$E:$H,4,0)+VLOOKUP(N$1,Q!$E:$J,6,0)</f>
        <v>104163</v>
      </c>
      <c r="O121">
        <f>(VLOOKUP($A121,L!$H:$O,8,0)+VLOOKUP($B121,'R'!$F:$M,8,0))*VLOOKUP(O$1,Q!$E:$H,4,0)+VLOOKUP(O$1,Q!$E:$J,6,0)</f>
        <v>107055.6</v>
      </c>
      <c r="P121">
        <f>(VLOOKUP($A121,L!$H:$O,8,0)+VLOOKUP($B121,'R'!$F:$M,8,0))*VLOOKUP(P$1,Q!$E:$H,4,0)+VLOOKUP(P$1,Q!$E:$J,6,0)</f>
        <v>110008.2</v>
      </c>
      <c r="Q121">
        <f>(VLOOKUP($A121,L!$H:$O,8,0)+VLOOKUP($B121,'R'!$F:$M,8,0))*VLOOKUP(Q$1,Q!$E:$H,4,0)+VLOOKUP(Q$1,Q!$E:$J,6,0)</f>
        <v>112900.8</v>
      </c>
      <c r="R121">
        <f>(VLOOKUP($A121,L!$H:$O,8,0)+VLOOKUP($B121,'R'!$F:$M,8,0))*VLOOKUP(R$1,Q!$E:$H,4,0)+VLOOKUP(R$1,Q!$E:$J,6,0)</f>
        <v>115793.40000000001</v>
      </c>
      <c r="S121">
        <f>(VLOOKUP($A121,L!$H:$O,8,0)+VLOOKUP($B121,'R'!$F:$M,8,0))*VLOOKUP(S$1,Q!$E:$H,4,0)+VLOOKUP(S$1,Q!$E:$J,6,0)</f>
        <v>119027.40000000001</v>
      </c>
      <c r="T121">
        <f>(VLOOKUP($A121,L!$H:$O,8,0)+VLOOKUP($B121,'R'!$F:$M,8,0))*VLOOKUP(T$1,Q!$E:$H,4,0)+VLOOKUP(T$1,Q!$E:$J,6,0)</f>
        <v>122321.4</v>
      </c>
      <c r="U121">
        <f>(VLOOKUP($A121,L!$H:$O,8,0)+VLOOKUP($B121,'R'!$F:$M,8,0))*VLOOKUP(U$1,Q!$E:$H,4,0)+VLOOKUP(U$1,Q!$E:$J,6,0)</f>
        <v>125555.40000000001</v>
      </c>
      <c r="V121">
        <f>(VLOOKUP($A121,L!$H:$O,8,0)+VLOOKUP($B121,'R'!$F:$M,8,0))*VLOOKUP(V$1,Q!$E:$H,4,0)+VLOOKUP(V$1,Q!$E:$J,6,0)</f>
        <v>128789.4</v>
      </c>
      <c r="W121">
        <f>(VLOOKUP($A121,L!$H:$O,8,0)+VLOOKUP($B121,'R'!$F:$M,8,0))*VLOOKUP(W$1,Q!$E:$H,4,0)+VLOOKUP(W$1,Q!$E:$J,6,0)</f>
        <v>132364.79999999999</v>
      </c>
      <c r="BD121">
        <v>4000</v>
      </c>
      <c r="BE121">
        <v>250</v>
      </c>
      <c r="BF121">
        <f t="shared" si="28"/>
        <v>16.666666666666668</v>
      </c>
      <c r="BG121">
        <f t="shared" si="29"/>
        <v>0.25000000000000011</v>
      </c>
      <c r="BH121">
        <f t="shared" si="30"/>
        <v>5333.3333333333339</v>
      </c>
    </row>
    <row r="122" spans="1:60" x14ac:dyDescent="0.2">
      <c r="A122">
        <v>120</v>
      </c>
      <c r="B122">
        <f t="shared" si="31"/>
        <v>7</v>
      </c>
      <c r="C122">
        <f>(VLOOKUP($A122,L!$H:$O,8,0)+VLOOKUP($B122,'R'!$F:$M,8,0))*VLOOKUP(C$1,Q!$E:$H,4,0)+VLOOKUP(C$1,Q!$E:$J,6,0)</f>
        <v>28540</v>
      </c>
      <c r="D122">
        <f>(VLOOKUP($A122,L!$H:$O,8,0)+VLOOKUP($B122,'R'!$F:$M,8,0))*VLOOKUP(D$1,Q!$E:$H,4,0)+VLOOKUP(D$1,Q!$E:$J,6,0)</f>
        <v>32821</v>
      </c>
      <c r="E122">
        <f>(VLOOKUP($A122,L!$H:$O,8,0)+VLOOKUP($B122,'R'!$F:$M,8,0))*VLOOKUP(E$1,Q!$E:$H,4,0)+VLOOKUP(E$1,Q!$E:$J,6,0)</f>
        <v>38272.800000000003</v>
      </c>
      <c r="F122">
        <f>(VLOOKUP($A122,L!$H:$O,8,0)+VLOOKUP($B122,'R'!$F:$M,8,0))*VLOOKUP(F$1,Q!$E:$H,4,0)+VLOOKUP(F$1,Q!$E:$J,6,0)</f>
        <v>44760.800000000003</v>
      </c>
      <c r="G122">
        <f>(VLOOKUP($A122,L!$H:$O,8,0)+VLOOKUP($B122,'R'!$F:$M,8,0))*VLOOKUP(G$1,Q!$E:$H,4,0)+VLOOKUP(G$1,Q!$E:$J,6,0)</f>
        <v>52585</v>
      </c>
      <c r="H122">
        <f>(VLOOKUP($A122,L!$H:$O,8,0)+VLOOKUP($B122,'R'!$F:$M,8,0))*VLOOKUP(H$1,Q!$E:$H,4,0)+VLOOKUP(H$1,Q!$E:$J,6,0)</f>
        <v>61025.399999999994</v>
      </c>
      <c r="I122">
        <f>(VLOOKUP($A122,L!$H:$O,8,0)+VLOOKUP($B122,'R'!$F:$M,8,0))*VLOOKUP(I$1,Q!$E:$H,4,0)+VLOOKUP(I$1,Q!$E:$J,6,0)</f>
        <v>70127.400000000009</v>
      </c>
      <c r="J122">
        <f>(VLOOKUP($A122,L!$H:$O,8,0)+VLOOKUP($B122,'R'!$F:$M,8,0))*VLOOKUP(J$1,Q!$E:$H,4,0)+VLOOKUP(J$1,Q!$E:$J,6,0)</f>
        <v>74993.8</v>
      </c>
      <c r="K122">
        <f>(VLOOKUP($A122,L!$H:$O,8,0)+VLOOKUP($B122,'R'!$F:$M,8,0))*VLOOKUP(K$1,Q!$E:$H,4,0)+VLOOKUP(K$1,Q!$E:$J,6,0)</f>
        <v>80716.400000000009</v>
      </c>
      <c r="L122">
        <f>(VLOOKUP($A122,L!$H:$O,8,0)+VLOOKUP($B122,'R'!$F:$M,8,0))*VLOOKUP(L$1,Q!$E:$H,4,0)+VLOOKUP(L$1,Q!$E:$J,6,0)</f>
        <v>92852.400000000009</v>
      </c>
      <c r="M122">
        <f>(VLOOKUP($A122,L!$H:$O,8,0)+VLOOKUP($B122,'R'!$F:$M,8,0))*VLOOKUP(M$1,Q!$E:$H,4,0)+VLOOKUP(M$1,Q!$E:$J,6,0)</f>
        <v>102959.8</v>
      </c>
      <c r="N122">
        <f>(VLOOKUP($A122,L!$H:$O,8,0)+VLOOKUP($B122,'R'!$F:$M,8,0))*VLOOKUP(N$1,Q!$E:$H,4,0)+VLOOKUP(N$1,Q!$E:$J,6,0)</f>
        <v>105543</v>
      </c>
      <c r="O122">
        <f>(VLOOKUP($A122,L!$H:$O,8,0)+VLOOKUP($B122,'R'!$F:$M,8,0))*VLOOKUP(O$1,Q!$E:$H,4,0)+VLOOKUP(O$1,Q!$E:$J,6,0)</f>
        <v>108471.6</v>
      </c>
      <c r="P122">
        <f>(VLOOKUP($A122,L!$H:$O,8,0)+VLOOKUP($B122,'R'!$F:$M,8,0))*VLOOKUP(P$1,Q!$E:$H,4,0)+VLOOKUP(P$1,Q!$E:$J,6,0)</f>
        <v>111460.2</v>
      </c>
      <c r="Q122">
        <f>(VLOOKUP($A122,L!$H:$O,8,0)+VLOOKUP($B122,'R'!$F:$M,8,0))*VLOOKUP(Q$1,Q!$E:$H,4,0)+VLOOKUP(Q$1,Q!$E:$J,6,0)</f>
        <v>114388.8</v>
      </c>
      <c r="R122">
        <f>(VLOOKUP($A122,L!$H:$O,8,0)+VLOOKUP($B122,'R'!$F:$M,8,0))*VLOOKUP(R$1,Q!$E:$H,4,0)+VLOOKUP(R$1,Q!$E:$J,6,0)</f>
        <v>117317.40000000001</v>
      </c>
      <c r="S122">
        <f>(VLOOKUP($A122,L!$H:$O,8,0)+VLOOKUP($B122,'R'!$F:$M,8,0))*VLOOKUP(S$1,Q!$E:$H,4,0)+VLOOKUP(S$1,Q!$E:$J,6,0)</f>
        <v>120591.40000000001</v>
      </c>
      <c r="T122">
        <f>(VLOOKUP($A122,L!$H:$O,8,0)+VLOOKUP($B122,'R'!$F:$M,8,0))*VLOOKUP(T$1,Q!$E:$H,4,0)+VLOOKUP(T$1,Q!$E:$J,6,0)</f>
        <v>123925.4</v>
      </c>
      <c r="U122">
        <f>(VLOOKUP($A122,L!$H:$O,8,0)+VLOOKUP($B122,'R'!$F:$M,8,0))*VLOOKUP(U$1,Q!$E:$H,4,0)+VLOOKUP(U$1,Q!$E:$J,6,0)</f>
        <v>127199.40000000001</v>
      </c>
      <c r="V122">
        <f>(VLOOKUP($A122,L!$H:$O,8,0)+VLOOKUP($B122,'R'!$F:$M,8,0))*VLOOKUP(V$1,Q!$E:$H,4,0)+VLOOKUP(V$1,Q!$E:$J,6,0)</f>
        <v>130473.4</v>
      </c>
      <c r="W122">
        <f>(VLOOKUP($A122,L!$H:$O,8,0)+VLOOKUP($B122,'R'!$F:$M,8,0))*VLOOKUP(W$1,Q!$E:$H,4,0)+VLOOKUP(W$1,Q!$E:$J,6,0)</f>
        <v>134092.79999999999</v>
      </c>
      <c r="BD122">
        <v>4025</v>
      </c>
      <c r="BE122">
        <v>250</v>
      </c>
      <c r="BF122">
        <f t="shared" si="28"/>
        <v>15.833333333333334</v>
      </c>
      <c r="BG122">
        <f t="shared" si="29"/>
        <v>0.24050632911392411</v>
      </c>
      <c r="BH122">
        <f t="shared" si="30"/>
        <v>5299.5833333333339</v>
      </c>
    </row>
    <row r="123" spans="1:60" x14ac:dyDescent="0.2">
      <c r="A123">
        <v>121</v>
      </c>
      <c r="B123">
        <f t="shared" si="31"/>
        <v>8</v>
      </c>
      <c r="C123">
        <f>(VLOOKUP($A123,L!$H:$O,8,0)+VLOOKUP($B123,'R'!$F:$M,8,0))*VLOOKUP(C$1,Q!$E:$H,4,0)+VLOOKUP(C$1,Q!$E:$J,6,0)</f>
        <v>33100</v>
      </c>
      <c r="D123">
        <f>(VLOOKUP($A123,L!$H:$O,8,0)+VLOOKUP($B123,'R'!$F:$M,8,0))*VLOOKUP(D$1,Q!$E:$H,4,0)+VLOOKUP(D$1,Q!$E:$J,6,0)</f>
        <v>38065</v>
      </c>
      <c r="E123">
        <f>(VLOOKUP($A123,L!$H:$O,8,0)+VLOOKUP($B123,'R'!$F:$M,8,0))*VLOOKUP(E$1,Q!$E:$H,4,0)+VLOOKUP(E$1,Q!$E:$J,6,0)</f>
        <v>44292</v>
      </c>
      <c r="F123">
        <f>(VLOOKUP($A123,L!$H:$O,8,0)+VLOOKUP($B123,'R'!$F:$M,8,0))*VLOOKUP(F$1,Q!$E:$H,4,0)+VLOOKUP(F$1,Q!$E:$J,6,0)</f>
        <v>51692</v>
      </c>
      <c r="G123">
        <f>(VLOOKUP($A123,L!$H:$O,8,0)+VLOOKUP($B123,'R'!$F:$M,8,0))*VLOOKUP(G$1,Q!$E:$H,4,0)+VLOOKUP(G$1,Q!$E:$J,6,0)</f>
        <v>60565</v>
      </c>
      <c r="H123">
        <f>(VLOOKUP($A123,L!$H:$O,8,0)+VLOOKUP($B123,'R'!$F:$M,8,0))*VLOOKUP(H$1,Q!$E:$H,4,0)+VLOOKUP(H$1,Q!$E:$J,6,0)</f>
        <v>70191</v>
      </c>
      <c r="I123">
        <f>(VLOOKUP($A123,L!$H:$O,8,0)+VLOOKUP($B123,'R'!$F:$M,8,0))*VLOOKUP(I$1,Q!$E:$H,4,0)+VLOOKUP(I$1,Q!$E:$J,6,0)</f>
        <v>80661</v>
      </c>
      <c r="J123">
        <f>(VLOOKUP($A123,L!$H:$O,8,0)+VLOOKUP($B123,'R'!$F:$M,8,0))*VLOOKUP(J$1,Q!$E:$H,4,0)+VLOOKUP(J$1,Q!$E:$J,6,0)</f>
        <v>86257</v>
      </c>
      <c r="K123">
        <f>(VLOOKUP($A123,L!$H:$O,8,0)+VLOOKUP($B123,'R'!$F:$M,8,0))*VLOOKUP(K$1,Q!$E:$H,4,0)+VLOOKUP(K$1,Q!$E:$J,6,0)</f>
        <v>92846</v>
      </c>
      <c r="L123">
        <f>(VLOOKUP($A123,L!$H:$O,8,0)+VLOOKUP($B123,'R'!$F:$M,8,0))*VLOOKUP(L$1,Q!$E:$H,4,0)+VLOOKUP(L$1,Q!$E:$J,6,0)</f>
        <v>106806</v>
      </c>
      <c r="M123">
        <f>(VLOOKUP($A123,L!$H:$O,8,0)+VLOOKUP($B123,'R'!$F:$M,8,0))*VLOOKUP(M$1,Q!$E:$H,4,0)+VLOOKUP(M$1,Q!$E:$J,6,0)</f>
        <v>118327</v>
      </c>
      <c r="N123">
        <f>(VLOOKUP($A123,L!$H:$O,8,0)+VLOOKUP($B123,'R'!$F:$M,8,0))*VLOOKUP(N$1,Q!$E:$H,4,0)+VLOOKUP(N$1,Q!$E:$J,6,0)</f>
        <v>121275</v>
      </c>
      <c r="O123">
        <f>(VLOOKUP($A123,L!$H:$O,8,0)+VLOOKUP($B123,'R'!$F:$M,8,0))*VLOOKUP(O$1,Q!$E:$H,4,0)+VLOOKUP(O$1,Q!$E:$J,6,0)</f>
        <v>124614</v>
      </c>
      <c r="P123">
        <f>(VLOOKUP($A123,L!$H:$O,8,0)+VLOOKUP($B123,'R'!$F:$M,8,0))*VLOOKUP(P$1,Q!$E:$H,4,0)+VLOOKUP(P$1,Q!$E:$J,6,0)</f>
        <v>128013</v>
      </c>
      <c r="Q123">
        <f>(VLOOKUP($A123,L!$H:$O,8,0)+VLOOKUP($B123,'R'!$F:$M,8,0))*VLOOKUP(Q$1,Q!$E:$H,4,0)+VLOOKUP(Q$1,Q!$E:$J,6,0)</f>
        <v>131352</v>
      </c>
      <c r="R123">
        <f>(VLOOKUP($A123,L!$H:$O,8,0)+VLOOKUP($B123,'R'!$F:$M,8,0))*VLOOKUP(R$1,Q!$E:$H,4,0)+VLOOKUP(R$1,Q!$E:$J,6,0)</f>
        <v>134691</v>
      </c>
      <c r="S123">
        <f>(VLOOKUP($A123,L!$H:$O,8,0)+VLOOKUP($B123,'R'!$F:$M,8,0))*VLOOKUP(S$1,Q!$E:$H,4,0)+VLOOKUP(S$1,Q!$E:$J,6,0)</f>
        <v>138421</v>
      </c>
      <c r="T123">
        <f>(VLOOKUP($A123,L!$H:$O,8,0)+VLOOKUP($B123,'R'!$F:$M,8,0))*VLOOKUP(T$1,Q!$E:$H,4,0)+VLOOKUP(T$1,Q!$E:$J,6,0)</f>
        <v>142211</v>
      </c>
      <c r="U123">
        <f>(VLOOKUP($A123,L!$H:$O,8,0)+VLOOKUP($B123,'R'!$F:$M,8,0))*VLOOKUP(U$1,Q!$E:$H,4,0)+VLOOKUP(U$1,Q!$E:$J,6,0)</f>
        <v>145941</v>
      </c>
      <c r="V123">
        <f>(VLOOKUP($A123,L!$H:$O,8,0)+VLOOKUP($B123,'R'!$F:$M,8,0))*VLOOKUP(V$1,Q!$E:$H,4,0)+VLOOKUP(V$1,Q!$E:$J,6,0)</f>
        <v>149671</v>
      </c>
      <c r="W123">
        <f>(VLOOKUP($A123,L!$H:$O,8,0)+VLOOKUP($B123,'R'!$F:$M,8,0))*VLOOKUP(W$1,Q!$E:$H,4,0)+VLOOKUP(W$1,Q!$E:$J,6,0)</f>
        <v>153792</v>
      </c>
      <c r="BD123">
        <v>4050</v>
      </c>
      <c r="BE123">
        <v>250</v>
      </c>
      <c r="BF123">
        <f t="shared" si="28"/>
        <v>15</v>
      </c>
      <c r="BG123">
        <f t="shared" si="29"/>
        <v>0.23076923076923073</v>
      </c>
      <c r="BH123">
        <f t="shared" si="30"/>
        <v>5265</v>
      </c>
    </row>
    <row r="124" spans="1:60" x14ac:dyDescent="0.2">
      <c r="A124">
        <v>122</v>
      </c>
      <c r="B124">
        <f t="shared" si="31"/>
        <v>8</v>
      </c>
      <c r="C124">
        <f>(VLOOKUP($A124,L!$H:$O,8,0)+VLOOKUP($B124,'R'!$F:$M,8,0))*VLOOKUP(C$1,Q!$E:$H,4,0)+VLOOKUP(C$1,Q!$E:$J,6,0)</f>
        <v>33500</v>
      </c>
      <c r="D124">
        <f>(VLOOKUP($A124,L!$H:$O,8,0)+VLOOKUP($B124,'R'!$F:$M,8,0))*VLOOKUP(D$1,Q!$E:$H,4,0)+VLOOKUP(D$1,Q!$E:$J,6,0)</f>
        <v>38525</v>
      </c>
      <c r="E124">
        <f>(VLOOKUP($A124,L!$H:$O,8,0)+VLOOKUP($B124,'R'!$F:$M,8,0))*VLOOKUP(E$1,Q!$E:$H,4,0)+VLOOKUP(E$1,Q!$E:$J,6,0)</f>
        <v>44820</v>
      </c>
      <c r="F124">
        <f>(VLOOKUP($A124,L!$H:$O,8,0)+VLOOKUP($B124,'R'!$F:$M,8,0))*VLOOKUP(F$1,Q!$E:$H,4,0)+VLOOKUP(F$1,Q!$E:$J,6,0)</f>
        <v>52300</v>
      </c>
      <c r="G124">
        <f>(VLOOKUP($A124,L!$H:$O,8,0)+VLOOKUP($B124,'R'!$F:$M,8,0))*VLOOKUP(G$1,Q!$E:$H,4,0)+VLOOKUP(G$1,Q!$E:$J,6,0)</f>
        <v>61265</v>
      </c>
      <c r="H124">
        <f>(VLOOKUP($A124,L!$H:$O,8,0)+VLOOKUP($B124,'R'!$F:$M,8,0))*VLOOKUP(H$1,Q!$E:$H,4,0)+VLOOKUP(H$1,Q!$E:$J,6,0)</f>
        <v>70995</v>
      </c>
      <c r="I124">
        <f>(VLOOKUP($A124,L!$H:$O,8,0)+VLOOKUP($B124,'R'!$F:$M,8,0))*VLOOKUP(I$1,Q!$E:$H,4,0)+VLOOKUP(I$1,Q!$E:$J,6,0)</f>
        <v>81585</v>
      </c>
      <c r="J124">
        <f>(VLOOKUP($A124,L!$H:$O,8,0)+VLOOKUP($B124,'R'!$F:$M,8,0))*VLOOKUP(J$1,Q!$E:$H,4,0)+VLOOKUP(J$1,Q!$E:$J,6,0)</f>
        <v>87245</v>
      </c>
      <c r="K124">
        <f>(VLOOKUP($A124,L!$H:$O,8,0)+VLOOKUP($B124,'R'!$F:$M,8,0))*VLOOKUP(K$1,Q!$E:$H,4,0)+VLOOKUP(K$1,Q!$E:$J,6,0)</f>
        <v>93910</v>
      </c>
      <c r="L124">
        <f>(VLOOKUP($A124,L!$H:$O,8,0)+VLOOKUP($B124,'R'!$F:$M,8,0))*VLOOKUP(L$1,Q!$E:$H,4,0)+VLOOKUP(L$1,Q!$E:$J,6,0)</f>
        <v>108030</v>
      </c>
      <c r="M124">
        <f>(VLOOKUP($A124,L!$H:$O,8,0)+VLOOKUP($B124,'R'!$F:$M,8,0))*VLOOKUP(M$1,Q!$E:$H,4,0)+VLOOKUP(M$1,Q!$E:$J,6,0)</f>
        <v>119675</v>
      </c>
      <c r="N124">
        <f>(VLOOKUP($A124,L!$H:$O,8,0)+VLOOKUP($B124,'R'!$F:$M,8,0))*VLOOKUP(N$1,Q!$E:$H,4,0)+VLOOKUP(N$1,Q!$E:$J,6,0)</f>
        <v>122655</v>
      </c>
      <c r="O124">
        <f>(VLOOKUP($A124,L!$H:$O,8,0)+VLOOKUP($B124,'R'!$F:$M,8,0))*VLOOKUP(O$1,Q!$E:$H,4,0)+VLOOKUP(O$1,Q!$E:$J,6,0)</f>
        <v>126030</v>
      </c>
      <c r="P124">
        <f>(VLOOKUP($A124,L!$H:$O,8,0)+VLOOKUP($B124,'R'!$F:$M,8,0))*VLOOKUP(P$1,Q!$E:$H,4,0)+VLOOKUP(P$1,Q!$E:$J,6,0)</f>
        <v>129465</v>
      </c>
      <c r="Q124">
        <f>(VLOOKUP($A124,L!$H:$O,8,0)+VLOOKUP($B124,'R'!$F:$M,8,0))*VLOOKUP(Q$1,Q!$E:$H,4,0)+VLOOKUP(Q$1,Q!$E:$J,6,0)</f>
        <v>132840</v>
      </c>
      <c r="R124">
        <f>(VLOOKUP($A124,L!$H:$O,8,0)+VLOOKUP($B124,'R'!$F:$M,8,0))*VLOOKUP(R$1,Q!$E:$H,4,0)+VLOOKUP(R$1,Q!$E:$J,6,0)</f>
        <v>136215</v>
      </c>
      <c r="S124">
        <f>(VLOOKUP($A124,L!$H:$O,8,0)+VLOOKUP($B124,'R'!$F:$M,8,0))*VLOOKUP(S$1,Q!$E:$H,4,0)+VLOOKUP(S$1,Q!$E:$J,6,0)</f>
        <v>139985</v>
      </c>
      <c r="T124">
        <f>(VLOOKUP($A124,L!$H:$O,8,0)+VLOOKUP($B124,'R'!$F:$M,8,0))*VLOOKUP(T$1,Q!$E:$H,4,0)+VLOOKUP(T$1,Q!$E:$J,6,0)</f>
        <v>143815</v>
      </c>
      <c r="U124">
        <f>(VLOOKUP($A124,L!$H:$O,8,0)+VLOOKUP($B124,'R'!$F:$M,8,0))*VLOOKUP(U$1,Q!$E:$H,4,0)+VLOOKUP(U$1,Q!$E:$J,6,0)</f>
        <v>147585</v>
      </c>
      <c r="V124">
        <f>(VLOOKUP($A124,L!$H:$O,8,0)+VLOOKUP($B124,'R'!$F:$M,8,0))*VLOOKUP(V$1,Q!$E:$H,4,0)+VLOOKUP(V$1,Q!$E:$J,6,0)</f>
        <v>151355</v>
      </c>
      <c r="W124">
        <f>(VLOOKUP($A124,L!$H:$O,8,0)+VLOOKUP($B124,'R'!$F:$M,8,0))*VLOOKUP(W$1,Q!$E:$H,4,0)+VLOOKUP(W$1,Q!$E:$J,6,0)</f>
        <v>155520</v>
      </c>
      <c r="BD124">
        <v>4075</v>
      </c>
      <c r="BE124">
        <v>250</v>
      </c>
      <c r="BF124">
        <f t="shared" si="28"/>
        <v>14.166666666666666</v>
      </c>
      <c r="BG124">
        <f t="shared" si="29"/>
        <v>0.22077922077922074</v>
      </c>
      <c r="BH124">
        <f t="shared" si="30"/>
        <v>5229.583333333333</v>
      </c>
    </row>
    <row r="125" spans="1:60" x14ac:dyDescent="0.2">
      <c r="A125">
        <v>123</v>
      </c>
      <c r="B125">
        <f t="shared" si="31"/>
        <v>8</v>
      </c>
      <c r="C125">
        <f>(VLOOKUP($A125,L!$H:$O,8,0)+VLOOKUP($B125,'R'!$F:$M,8,0))*VLOOKUP(C$1,Q!$E:$H,4,0)+VLOOKUP(C$1,Q!$E:$J,6,0)</f>
        <v>34000</v>
      </c>
      <c r="D125">
        <f>(VLOOKUP($A125,L!$H:$O,8,0)+VLOOKUP($B125,'R'!$F:$M,8,0))*VLOOKUP(D$1,Q!$E:$H,4,0)+VLOOKUP(D$1,Q!$E:$J,6,0)</f>
        <v>39100</v>
      </c>
      <c r="E125">
        <f>(VLOOKUP($A125,L!$H:$O,8,0)+VLOOKUP($B125,'R'!$F:$M,8,0))*VLOOKUP(E$1,Q!$E:$H,4,0)+VLOOKUP(E$1,Q!$E:$J,6,0)</f>
        <v>45480</v>
      </c>
      <c r="F125">
        <f>(VLOOKUP($A125,L!$H:$O,8,0)+VLOOKUP($B125,'R'!$F:$M,8,0))*VLOOKUP(F$1,Q!$E:$H,4,0)+VLOOKUP(F$1,Q!$E:$J,6,0)</f>
        <v>53060</v>
      </c>
      <c r="G125">
        <f>(VLOOKUP($A125,L!$H:$O,8,0)+VLOOKUP($B125,'R'!$F:$M,8,0))*VLOOKUP(G$1,Q!$E:$H,4,0)+VLOOKUP(G$1,Q!$E:$J,6,0)</f>
        <v>62140</v>
      </c>
      <c r="H125">
        <f>(VLOOKUP($A125,L!$H:$O,8,0)+VLOOKUP($B125,'R'!$F:$M,8,0))*VLOOKUP(H$1,Q!$E:$H,4,0)+VLOOKUP(H$1,Q!$E:$J,6,0)</f>
        <v>72000</v>
      </c>
      <c r="I125">
        <f>(VLOOKUP($A125,L!$H:$O,8,0)+VLOOKUP($B125,'R'!$F:$M,8,0))*VLOOKUP(I$1,Q!$E:$H,4,0)+VLOOKUP(I$1,Q!$E:$J,6,0)</f>
        <v>82740</v>
      </c>
      <c r="J125">
        <f>(VLOOKUP($A125,L!$H:$O,8,0)+VLOOKUP($B125,'R'!$F:$M,8,0))*VLOOKUP(J$1,Q!$E:$H,4,0)+VLOOKUP(J$1,Q!$E:$J,6,0)</f>
        <v>88480</v>
      </c>
      <c r="K125">
        <f>(VLOOKUP($A125,L!$H:$O,8,0)+VLOOKUP($B125,'R'!$F:$M,8,0))*VLOOKUP(K$1,Q!$E:$H,4,0)+VLOOKUP(K$1,Q!$E:$J,6,0)</f>
        <v>95240</v>
      </c>
      <c r="L125">
        <f>(VLOOKUP($A125,L!$H:$O,8,0)+VLOOKUP($B125,'R'!$F:$M,8,0))*VLOOKUP(L$1,Q!$E:$H,4,0)+VLOOKUP(L$1,Q!$E:$J,6,0)</f>
        <v>109560</v>
      </c>
      <c r="M125">
        <f>(VLOOKUP($A125,L!$H:$O,8,0)+VLOOKUP($B125,'R'!$F:$M,8,0))*VLOOKUP(M$1,Q!$E:$H,4,0)+VLOOKUP(M$1,Q!$E:$J,6,0)</f>
        <v>121360</v>
      </c>
      <c r="N125">
        <f>(VLOOKUP($A125,L!$H:$O,8,0)+VLOOKUP($B125,'R'!$F:$M,8,0))*VLOOKUP(N$1,Q!$E:$H,4,0)+VLOOKUP(N$1,Q!$E:$J,6,0)</f>
        <v>124380</v>
      </c>
      <c r="O125">
        <f>(VLOOKUP($A125,L!$H:$O,8,0)+VLOOKUP($B125,'R'!$F:$M,8,0))*VLOOKUP(O$1,Q!$E:$H,4,0)+VLOOKUP(O$1,Q!$E:$J,6,0)</f>
        <v>127800</v>
      </c>
      <c r="P125">
        <f>(VLOOKUP($A125,L!$H:$O,8,0)+VLOOKUP($B125,'R'!$F:$M,8,0))*VLOOKUP(P$1,Q!$E:$H,4,0)+VLOOKUP(P$1,Q!$E:$J,6,0)</f>
        <v>131280</v>
      </c>
      <c r="Q125">
        <f>(VLOOKUP($A125,L!$H:$O,8,0)+VLOOKUP($B125,'R'!$F:$M,8,0))*VLOOKUP(Q$1,Q!$E:$H,4,0)+VLOOKUP(Q$1,Q!$E:$J,6,0)</f>
        <v>134700</v>
      </c>
      <c r="R125">
        <f>(VLOOKUP($A125,L!$H:$O,8,0)+VLOOKUP($B125,'R'!$F:$M,8,0))*VLOOKUP(R$1,Q!$E:$H,4,0)+VLOOKUP(R$1,Q!$E:$J,6,0)</f>
        <v>138120</v>
      </c>
      <c r="S125">
        <f>(VLOOKUP($A125,L!$H:$O,8,0)+VLOOKUP($B125,'R'!$F:$M,8,0))*VLOOKUP(S$1,Q!$E:$H,4,0)+VLOOKUP(S$1,Q!$E:$J,6,0)</f>
        <v>141940</v>
      </c>
      <c r="T125">
        <f>(VLOOKUP($A125,L!$H:$O,8,0)+VLOOKUP($B125,'R'!$F:$M,8,0))*VLOOKUP(T$1,Q!$E:$H,4,0)+VLOOKUP(T$1,Q!$E:$J,6,0)</f>
        <v>145820</v>
      </c>
      <c r="U125">
        <f>(VLOOKUP($A125,L!$H:$O,8,0)+VLOOKUP($B125,'R'!$F:$M,8,0))*VLOOKUP(U$1,Q!$E:$H,4,0)+VLOOKUP(U$1,Q!$E:$J,6,0)</f>
        <v>149640</v>
      </c>
      <c r="V125">
        <f>(VLOOKUP($A125,L!$H:$O,8,0)+VLOOKUP($B125,'R'!$F:$M,8,0))*VLOOKUP(V$1,Q!$E:$H,4,0)+VLOOKUP(V$1,Q!$E:$J,6,0)</f>
        <v>153460</v>
      </c>
      <c r="W125">
        <f>(VLOOKUP($A125,L!$H:$O,8,0)+VLOOKUP($B125,'R'!$F:$M,8,0))*VLOOKUP(W$1,Q!$E:$H,4,0)+VLOOKUP(W$1,Q!$E:$J,6,0)</f>
        <v>157680</v>
      </c>
      <c r="BD125">
        <v>4100</v>
      </c>
      <c r="BE125">
        <v>250</v>
      </c>
      <c r="BF125">
        <f t="shared" si="28"/>
        <v>13.333333333333334</v>
      </c>
      <c r="BG125">
        <f t="shared" si="29"/>
        <v>0.21052631578947378</v>
      </c>
      <c r="BH125">
        <f t="shared" si="30"/>
        <v>5193.3333333333339</v>
      </c>
    </row>
    <row r="126" spans="1:60" x14ac:dyDescent="0.2">
      <c r="A126">
        <v>124</v>
      </c>
      <c r="B126">
        <f t="shared" si="31"/>
        <v>8</v>
      </c>
      <c r="C126">
        <f>(VLOOKUP($A126,L!$H:$O,8,0)+VLOOKUP($B126,'R'!$F:$M,8,0))*VLOOKUP(C$1,Q!$E:$H,4,0)+VLOOKUP(C$1,Q!$E:$J,6,0)</f>
        <v>34400</v>
      </c>
      <c r="D126">
        <f>(VLOOKUP($A126,L!$H:$O,8,0)+VLOOKUP($B126,'R'!$F:$M,8,0))*VLOOKUP(D$1,Q!$E:$H,4,0)+VLOOKUP(D$1,Q!$E:$J,6,0)</f>
        <v>39560</v>
      </c>
      <c r="E126">
        <f>(VLOOKUP($A126,L!$H:$O,8,0)+VLOOKUP($B126,'R'!$F:$M,8,0))*VLOOKUP(E$1,Q!$E:$H,4,0)+VLOOKUP(E$1,Q!$E:$J,6,0)</f>
        <v>46008</v>
      </c>
      <c r="F126">
        <f>(VLOOKUP($A126,L!$H:$O,8,0)+VLOOKUP($B126,'R'!$F:$M,8,0))*VLOOKUP(F$1,Q!$E:$H,4,0)+VLOOKUP(F$1,Q!$E:$J,6,0)</f>
        <v>53668</v>
      </c>
      <c r="G126">
        <f>(VLOOKUP($A126,L!$H:$O,8,0)+VLOOKUP($B126,'R'!$F:$M,8,0))*VLOOKUP(G$1,Q!$E:$H,4,0)+VLOOKUP(G$1,Q!$E:$J,6,0)</f>
        <v>62840</v>
      </c>
      <c r="H126">
        <f>(VLOOKUP($A126,L!$H:$O,8,0)+VLOOKUP($B126,'R'!$F:$M,8,0))*VLOOKUP(H$1,Q!$E:$H,4,0)+VLOOKUP(H$1,Q!$E:$J,6,0)</f>
        <v>72803.999999999985</v>
      </c>
      <c r="I126">
        <f>(VLOOKUP($A126,L!$H:$O,8,0)+VLOOKUP($B126,'R'!$F:$M,8,0))*VLOOKUP(I$1,Q!$E:$H,4,0)+VLOOKUP(I$1,Q!$E:$J,6,0)</f>
        <v>83664</v>
      </c>
      <c r="J126">
        <f>(VLOOKUP($A126,L!$H:$O,8,0)+VLOOKUP($B126,'R'!$F:$M,8,0))*VLOOKUP(J$1,Q!$E:$H,4,0)+VLOOKUP(J$1,Q!$E:$J,6,0)</f>
        <v>89468</v>
      </c>
      <c r="K126">
        <f>(VLOOKUP($A126,L!$H:$O,8,0)+VLOOKUP($B126,'R'!$F:$M,8,0))*VLOOKUP(K$1,Q!$E:$H,4,0)+VLOOKUP(K$1,Q!$E:$J,6,0)</f>
        <v>96304</v>
      </c>
      <c r="L126">
        <f>(VLOOKUP($A126,L!$H:$O,8,0)+VLOOKUP($B126,'R'!$F:$M,8,0))*VLOOKUP(L$1,Q!$E:$H,4,0)+VLOOKUP(L$1,Q!$E:$J,6,0)</f>
        <v>110784</v>
      </c>
      <c r="M126">
        <f>(VLOOKUP($A126,L!$H:$O,8,0)+VLOOKUP($B126,'R'!$F:$M,8,0))*VLOOKUP(M$1,Q!$E:$H,4,0)+VLOOKUP(M$1,Q!$E:$J,6,0)</f>
        <v>122708</v>
      </c>
      <c r="N126">
        <f>(VLOOKUP($A126,L!$H:$O,8,0)+VLOOKUP($B126,'R'!$F:$M,8,0))*VLOOKUP(N$1,Q!$E:$H,4,0)+VLOOKUP(N$1,Q!$E:$J,6,0)</f>
        <v>125760</v>
      </c>
      <c r="O126">
        <f>(VLOOKUP($A126,L!$H:$O,8,0)+VLOOKUP($B126,'R'!$F:$M,8,0))*VLOOKUP(O$1,Q!$E:$H,4,0)+VLOOKUP(O$1,Q!$E:$J,6,0)</f>
        <v>129216</v>
      </c>
      <c r="P126">
        <f>(VLOOKUP($A126,L!$H:$O,8,0)+VLOOKUP($B126,'R'!$F:$M,8,0))*VLOOKUP(P$1,Q!$E:$H,4,0)+VLOOKUP(P$1,Q!$E:$J,6,0)</f>
        <v>132732</v>
      </c>
      <c r="Q126">
        <f>(VLOOKUP($A126,L!$H:$O,8,0)+VLOOKUP($B126,'R'!$F:$M,8,0))*VLOOKUP(Q$1,Q!$E:$H,4,0)+VLOOKUP(Q$1,Q!$E:$J,6,0)</f>
        <v>136188</v>
      </c>
      <c r="R126">
        <f>(VLOOKUP($A126,L!$H:$O,8,0)+VLOOKUP($B126,'R'!$F:$M,8,0))*VLOOKUP(R$1,Q!$E:$H,4,0)+VLOOKUP(R$1,Q!$E:$J,6,0)</f>
        <v>139644</v>
      </c>
      <c r="S126">
        <f>(VLOOKUP($A126,L!$H:$O,8,0)+VLOOKUP($B126,'R'!$F:$M,8,0))*VLOOKUP(S$1,Q!$E:$H,4,0)+VLOOKUP(S$1,Q!$E:$J,6,0)</f>
        <v>143504</v>
      </c>
      <c r="T126">
        <f>(VLOOKUP($A126,L!$H:$O,8,0)+VLOOKUP($B126,'R'!$F:$M,8,0))*VLOOKUP(T$1,Q!$E:$H,4,0)+VLOOKUP(T$1,Q!$E:$J,6,0)</f>
        <v>147424</v>
      </c>
      <c r="U126">
        <f>(VLOOKUP($A126,L!$H:$O,8,0)+VLOOKUP($B126,'R'!$F:$M,8,0))*VLOOKUP(U$1,Q!$E:$H,4,0)+VLOOKUP(U$1,Q!$E:$J,6,0)</f>
        <v>151284</v>
      </c>
      <c r="V126">
        <f>(VLOOKUP($A126,L!$H:$O,8,0)+VLOOKUP($B126,'R'!$F:$M,8,0))*VLOOKUP(V$1,Q!$E:$H,4,0)+VLOOKUP(V$1,Q!$E:$J,6,0)</f>
        <v>155144</v>
      </c>
      <c r="W126">
        <f>(VLOOKUP($A126,L!$H:$O,8,0)+VLOOKUP($B126,'R'!$F:$M,8,0))*VLOOKUP(W$1,Q!$E:$H,4,0)+VLOOKUP(W$1,Q!$E:$J,6,0)</f>
        <v>159408</v>
      </c>
      <c r="BD126">
        <v>4125</v>
      </c>
      <c r="BE126">
        <v>250</v>
      </c>
      <c r="BF126">
        <f t="shared" si="28"/>
        <v>12.5</v>
      </c>
      <c r="BG126">
        <f t="shared" si="29"/>
        <v>0.19999999999999996</v>
      </c>
      <c r="BH126">
        <f t="shared" si="30"/>
        <v>5156.25</v>
      </c>
    </row>
    <row r="127" spans="1:60" x14ac:dyDescent="0.2">
      <c r="A127">
        <v>125</v>
      </c>
      <c r="B127">
        <f t="shared" si="31"/>
        <v>8</v>
      </c>
      <c r="C127">
        <f>(VLOOKUP($A127,L!$H:$O,8,0)+VLOOKUP($B127,'R'!$F:$M,8,0))*VLOOKUP(C$1,Q!$E:$H,4,0)+VLOOKUP(C$1,Q!$E:$J,6,0)</f>
        <v>34900</v>
      </c>
      <c r="D127">
        <f>(VLOOKUP($A127,L!$H:$O,8,0)+VLOOKUP($B127,'R'!$F:$M,8,0))*VLOOKUP(D$1,Q!$E:$H,4,0)+VLOOKUP(D$1,Q!$E:$J,6,0)</f>
        <v>40135</v>
      </c>
      <c r="E127">
        <f>(VLOOKUP($A127,L!$H:$O,8,0)+VLOOKUP($B127,'R'!$F:$M,8,0))*VLOOKUP(E$1,Q!$E:$H,4,0)+VLOOKUP(E$1,Q!$E:$J,6,0)</f>
        <v>46668</v>
      </c>
      <c r="F127">
        <f>(VLOOKUP($A127,L!$H:$O,8,0)+VLOOKUP($B127,'R'!$F:$M,8,0))*VLOOKUP(F$1,Q!$E:$H,4,0)+VLOOKUP(F$1,Q!$E:$J,6,0)</f>
        <v>54428</v>
      </c>
      <c r="G127">
        <f>(VLOOKUP($A127,L!$H:$O,8,0)+VLOOKUP($B127,'R'!$F:$M,8,0))*VLOOKUP(G$1,Q!$E:$H,4,0)+VLOOKUP(G$1,Q!$E:$J,6,0)</f>
        <v>63715</v>
      </c>
      <c r="H127">
        <f>(VLOOKUP($A127,L!$H:$O,8,0)+VLOOKUP($B127,'R'!$F:$M,8,0))*VLOOKUP(H$1,Q!$E:$H,4,0)+VLOOKUP(H$1,Q!$E:$J,6,0)</f>
        <v>73808.999999999985</v>
      </c>
      <c r="I127">
        <f>(VLOOKUP($A127,L!$H:$O,8,0)+VLOOKUP($B127,'R'!$F:$M,8,0))*VLOOKUP(I$1,Q!$E:$H,4,0)+VLOOKUP(I$1,Q!$E:$J,6,0)</f>
        <v>84819</v>
      </c>
      <c r="J127">
        <f>(VLOOKUP($A127,L!$H:$O,8,0)+VLOOKUP($B127,'R'!$F:$M,8,0))*VLOOKUP(J$1,Q!$E:$H,4,0)+VLOOKUP(J$1,Q!$E:$J,6,0)</f>
        <v>90703</v>
      </c>
      <c r="K127">
        <f>(VLOOKUP($A127,L!$H:$O,8,0)+VLOOKUP($B127,'R'!$F:$M,8,0))*VLOOKUP(K$1,Q!$E:$H,4,0)+VLOOKUP(K$1,Q!$E:$J,6,0)</f>
        <v>97634</v>
      </c>
      <c r="L127">
        <f>(VLOOKUP($A127,L!$H:$O,8,0)+VLOOKUP($B127,'R'!$F:$M,8,0))*VLOOKUP(L$1,Q!$E:$H,4,0)+VLOOKUP(L$1,Q!$E:$J,6,0)</f>
        <v>112314</v>
      </c>
      <c r="M127">
        <f>(VLOOKUP($A127,L!$H:$O,8,0)+VLOOKUP($B127,'R'!$F:$M,8,0))*VLOOKUP(M$1,Q!$E:$H,4,0)+VLOOKUP(M$1,Q!$E:$J,6,0)</f>
        <v>124393</v>
      </c>
      <c r="N127">
        <f>(VLOOKUP($A127,L!$H:$O,8,0)+VLOOKUP($B127,'R'!$F:$M,8,0))*VLOOKUP(N$1,Q!$E:$H,4,0)+VLOOKUP(N$1,Q!$E:$J,6,0)</f>
        <v>127485</v>
      </c>
      <c r="O127">
        <f>(VLOOKUP($A127,L!$H:$O,8,0)+VLOOKUP($B127,'R'!$F:$M,8,0))*VLOOKUP(O$1,Q!$E:$H,4,0)+VLOOKUP(O$1,Q!$E:$J,6,0)</f>
        <v>130986</v>
      </c>
      <c r="P127">
        <f>(VLOOKUP($A127,L!$H:$O,8,0)+VLOOKUP($B127,'R'!$F:$M,8,0))*VLOOKUP(P$1,Q!$E:$H,4,0)+VLOOKUP(P$1,Q!$E:$J,6,0)</f>
        <v>134547</v>
      </c>
      <c r="Q127">
        <f>(VLOOKUP($A127,L!$H:$O,8,0)+VLOOKUP($B127,'R'!$F:$M,8,0))*VLOOKUP(Q$1,Q!$E:$H,4,0)+VLOOKUP(Q$1,Q!$E:$J,6,0)</f>
        <v>138048</v>
      </c>
      <c r="R127">
        <f>(VLOOKUP($A127,L!$H:$O,8,0)+VLOOKUP($B127,'R'!$F:$M,8,0))*VLOOKUP(R$1,Q!$E:$H,4,0)+VLOOKUP(R$1,Q!$E:$J,6,0)</f>
        <v>141549</v>
      </c>
      <c r="S127">
        <f>(VLOOKUP($A127,L!$H:$O,8,0)+VLOOKUP($B127,'R'!$F:$M,8,0))*VLOOKUP(S$1,Q!$E:$H,4,0)+VLOOKUP(S$1,Q!$E:$J,6,0)</f>
        <v>145459</v>
      </c>
      <c r="T127">
        <f>(VLOOKUP($A127,L!$H:$O,8,0)+VLOOKUP($B127,'R'!$F:$M,8,0))*VLOOKUP(T$1,Q!$E:$H,4,0)+VLOOKUP(T$1,Q!$E:$J,6,0)</f>
        <v>149429</v>
      </c>
      <c r="U127">
        <f>(VLOOKUP($A127,L!$H:$O,8,0)+VLOOKUP($B127,'R'!$F:$M,8,0))*VLOOKUP(U$1,Q!$E:$H,4,0)+VLOOKUP(U$1,Q!$E:$J,6,0)</f>
        <v>153339</v>
      </c>
      <c r="V127">
        <f>(VLOOKUP($A127,L!$H:$O,8,0)+VLOOKUP($B127,'R'!$F:$M,8,0))*VLOOKUP(V$1,Q!$E:$H,4,0)+VLOOKUP(V$1,Q!$E:$J,6,0)</f>
        <v>157249</v>
      </c>
      <c r="W127">
        <f>(VLOOKUP($A127,L!$H:$O,8,0)+VLOOKUP($B127,'R'!$F:$M,8,0))*VLOOKUP(W$1,Q!$E:$H,4,0)+VLOOKUP(W$1,Q!$E:$J,6,0)</f>
        <v>161568</v>
      </c>
      <c r="BD127">
        <v>4150</v>
      </c>
      <c r="BE127">
        <v>250</v>
      </c>
      <c r="BF127">
        <f t="shared" si="28"/>
        <v>11.666666666666666</v>
      </c>
      <c r="BG127">
        <f t="shared" si="29"/>
        <v>0.18918918918918914</v>
      </c>
      <c r="BH127">
        <f t="shared" si="30"/>
        <v>5118.333333333333</v>
      </c>
    </row>
    <row r="128" spans="1:60" x14ac:dyDescent="0.2">
      <c r="A128">
        <v>126</v>
      </c>
      <c r="B128">
        <f t="shared" si="31"/>
        <v>8</v>
      </c>
      <c r="C128">
        <f>(VLOOKUP($A128,L!$H:$O,8,0)+VLOOKUP($B128,'R'!$F:$M,8,0))*VLOOKUP(C$1,Q!$E:$H,4,0)+VLOOKUP(C$1,Q!$E:$J,6,0)</f>
        <v>35300</v>
      </c>
      <c r="D128">
        <f>(VLOOKUP($A128,L!$H:$O,8,0)+VLOOKUP($B128,'R'!$F:$M,8,0))*VLOOKUP(D$1,Q!$E:$H,4,0)+VLOOKUP(D$1,Q!$E:$J,6,0)</f>
        <v>40595</v>
      </c>
      <c r="E128">
        <f>(VLOOKUP($A128,L!$H:$O,8,0)+VLOOKUP($B128,'R'!$F:$M,8,0))*VLOOKUP(E$1,Q!$E:$H,4,0)+VLOOKUP(E$1,Q!$E:$J,6,0)</f>
        <v>47196</v>
      </c>
      <c r="F128">
        <f>(VLOOKUP($A128,L!$H:$O,8,0)+VLOOKUP($B128,'R'!$F:$M,8,0))*VLOOKUP(F$1,Q!$E:$H,4,0)+VLOOKUP(F$1,Q!$E:$J,6,0)</f>
        <v>55036</v>
      </c>
      <c r="G128">
        <f>(VLOOKUP($A128,L!$H:$O,8,0)+VLOOKUP($B128,'R'!$F:$M,8,0))*VLOOKUP(G$1,Q!$E:$H,4,0)+VLOOKUP(G$1,Q!$E:$J,6,0)</f>
        <v>64415</v>
      </c>
      <c r="H128">
        <f>(VLOOKUP($A128,L!$H:$O,8,0)+VLOOKUP($B128,'R'!$F:$M,8,0))*VLOOKUP(H$1,Q!$E:$H,4,0)+VLOOKUP(H$1,Q!$E:$J,6,0)</f>
        <v>74612.999999999985</v>
      </c>
      <c r="I128">
        <f>(VLOOKUP($A128,L!$H:$O,8,0)+VLOOKUP($B128,'R'!$F:$M,8,0))*VLOOKUP(I$1,Q!$E:$H,4,0)+VLOOKUP(I$1,Q!$E:$J,6,0)</f>
        <v>85743</v>
      </c>
      <c r="J128">
        <f>(VLOOKUP($A128,L!$H:$O,8,0)+VLOOKUP($B128,'R'!$F:$M,8,0))*VLOOKUP(J$1,Q!$E:$H,4,0)+VLOOKUP(J$1,Q!$E:$J,6,0)</f>
        <v>91691</v>
      </c>
      <c r="K128">
        <f>(VLOOKUP($A128,L!$H:$O,8,0)+VLOOKUP($B128,'R'!$F:$M,8,0))*VLOOKUP(K$1,Q!$E:$H,4,0)+VLOOKUP(K$1,Q!$E:$J,6,0)</f>
        <v>98698</v>
      </c>
      <c r="L128">
        <f>(VLOOKUP($A128,L!$H:$O,8,0)+VLOOKUP($B128,'R'!$F:$M,8,0))*VLOOKUP(L$1,Q!$E:$H,4,0)+VLOOKUP(L$1,Q!$E:$J,6,0)</f>
        <v>113538</v>
      </c>
      <c r="M128">
        <f>(VLOOKUP($A128,L!$H:$O,8,0)+VLOOKUP($B128,'R'!$F:$M,8,0))*VLOOKUP(M$1,Q!$E:$H,4,0)+VLOOKUP(M$1,Q!$E:$J,6,0)</f>
        <v>125741</v>
      </c>
      <c r="N128">
        <f>(VLOOKUP($A128,L!$H:$O,8,0)+VLOOKUP($B128,'R'!$F:$M,8,0))*VLOOKUP(N$1,Q!$E:$H,4,0)+VLOOKUP(N$1,Q!$E:$J,6,0)</f>
        <v>128865</v>
      </c>
      <c r="O128">
        <f>(VLOOKUP($A128,L!$H:$O,8,0)+VLOOKUP($B128,'R'!$F:$M,8,0))*VLOOKUP(O$1,Q!$E:$H,4,0)+VLOOKUP(O$1,Q!$E:$J,6,0)</f>
        <v>132402</v>
      </c>
      <c r="P128">
        <f>(VLOOKUP($A128,L!$H:$O,8,0)+VLOOKUP($B128,'R'!$F:$M,8,0))*VLOOKUP(P$1,Q!$E:$H,4,0)+VLOOKUP(P$1,Q!$E:$J,6,0)</f>
        <v>135999</v>
      </c>
      <c r="Q128">
        <f>(VLOOKUP($A128,L!$H:$O,8,0)+VLOOKUP($B128,'R'!$F:$M,8,0))*VLOOKUP(Q$1,Q!$E:$H,4,0)+VLOOKUP(Q$1,Q!$E:$J,6,0)</f>
        <v>139536</v>
      </c>
      <c r="R128">
        <f>(VLOOKUP($A128,L!$H:$O,8,0)+VLOOKUP($B128,'R'!$F:$M,8,0))*VLOOKUP(R$1,Q!$E:$H,4,0)+VLOOKUP(R$1,Q!$E:$J,6,0)</f>
        <v>143073</v>
      </c>
      <c r="S128">
        <f>(VLOOKUP($A128,L!$H:$O,8,0)+VLOOKUP($B128,'R'!$F:$M,8,0))*VLOOKUP(S$1,Q!$E:$H,4,0)+VLOOKUP(S$1,Q!$E:$J,6,0)</f>
        <v>147023</v>
      </c>
      <c r="T128">
        <f>(VLOOKUP($A128,L!$H:$O,8,0)+VLOOKUP($B128,'R'!$F:$M,8,0))*VLOOKUP(T$1,Q!$E:$H,4,0)+VLOOKUP(T$1,Q!$E:$J,6,0)</f>
        <v>151033</v>
      </c>
      <c r="U128">
        <f>(VLOOKUP($A128,L!$H:$O,8,0)+VLOOKUP($B128,'R'!$F:$M,8,0))*VLOOKUP(U$1,Q!$E:$H,4,0)+VLOOKUP(U$1,Q!$E:$J,6,0)</f>
        <v>154983</v>
      </c>
      <c r="V128">
        <f>(VLOOKUP($A128,L!$H:$O,8,0)+VLOOKUP($B128,'R'!$F:$M,8,0))*VLOOKUP(V$1,Q!$E:$H,4,0)+VLOOKUP(V$1,Q!$E:$J,6,0)</f>
        <v>158933</v>
      </c>
      <c r="W128">
        <f>(VLOOKUP($A128,L!$H:$O,8,0)+VLOOKUP($B128,'R'!$F:$M,8,0))*VLOOKUP(W$1,Q!$E:$H,4,0)+VLOOKUP(W$1,Q!$E:$J,6,0)</f>
        <v>163296</v>
      </c>
      <c r="BD128">
        <v>4175</v>
      </c>
      <c r="BE128">
        <v>250</v>
      </c>
      <c r="BF128">
        <f t="shared" si="28"/>
        <v>10.833333333333334</v>
      </c>
      <c r="BG128">
        <f t="shared" si="29"/>
        <v>0.17808219178082196</v>
      </c>
      <c r="BH128">
        <f t="shared" si="30"/>
        <v>5079.5833333333339</v>
      </c>
    </row>
    <row r="129" spans="1:60" x14ac:dyDescent="0.2">
      <c r="A129">
        <v>127</v>
      </c>
      <c r="B129">
        <f t="shared" si="31"/>
        <v>8</v>
      </c>
      <c r="C129">
        <f>(VLOOKUP($A129,L!$H:$O,8,0)+VLOOKUP($B129,'R'!$F:$M,8,0))*VLOOKUP(C$1,Q!$E:$H,4,0)+VLOOKUP(C$1,Q!$E:$J,6,0)</f>
        <v>35800</v>
      </c>
      <c r="D129">
        <f>(VLOOKUP($A129,L!$H:$O,8,0)+VLOOKUP($B129,'R'!$F:$M,8,0))*VLOOKUP(D$1,Q!$E:$H,4,0)+VLOOKUP(D$1,Q!$E:$J,6,0)</f>
        <v>41170</v>
      </c>
      <c r="E129">
        <f>(VLOOKUP($A129,L!$H:$O,8,0)+VLOOKUP($B129,'R'!$F:$M,8,0))*VLOOKUP(E$1,Q!$E:$H,4,0)+VLOOKUP(E$1,Q!$E:$J,6,0)</f>
        <v>47856</v>
      </c>
      <c r="F129">
        <f>(VLOOKUP($A129,L!$H:$O,8,0)+VLOOKUP($B129,'R'!$F:$M,8,0))*VLOOKUP(F$1,Q!$E:$H,4,0)+VLOOKUP(F$1,Q!$E:$J,6,0)</f>
        <v>55796</v>
      </c>
      <c r="G129">
        <f>(VLOOKUP($A129,L!$H:$O,8,0)+VLOOKUP($B129,'R'!$F:$M,8,0))*VLOOKUP(G$1,Q!$E:$H,4,0)+VLOOKUP(G$1,Q!$E:$J,6,0)</f>
        <v>65290</v>
      </c>
      <c r="H129">
        <f>(VLOOKUP($A129,L!$H:$O,8,0)+VLOOKUP($B129,'R'!$F:$M,8,0))*VLOOKUP(H$1,Q!$E:$H,4,0)+VLOOKUP(H$1,Q!$E:$J,6,0)</f>
        <v>75617.999999999985</v>
      </c>
      <c r="I129">
        <f>(VLOOKUP($A129,L!$H:$O,8,0)+VLOOKUP($B129,'R'!$F:$M,8,0))*VLOOKUP(I$1,Q!$E:$H,4,0)+VLOOKUP(I$1,Q!$E:$J,6,0)</f>
        <v>86898</v>
      </c>
      <c r="J129">
        <f>(VLOOKUP($A129,L!$H:$O,8,0)+VLOOKUP($B129,'R'!$F:$M,8,0))*VLOOKUP(J$1,Q!$E:$H,4,0)+VLOOKUP(J$1,Q!$E:$J,6,0)</f>
        <v>92926</v>
      </c>
      <c r="K129">
        <f>(VLOOKUP($A129,L!$H:$O,8,0)+VLOOKUP($B129,'R'!$F:$M,8,0))*VLOOKUP(K$1,Q!$E:$H,4,0)+VLOOKUP(K$1,Q!$E:$J,6,0)</f>
        <v>100028</v>
      </c>
      <c r="L129">
        <f>(VLOOKUP($A129,L!$H:$O,8,0)+VLOOKUP($B129,'R'!$F:$M,8,0))*VLOOKUP(L$1,Q!$E:$H,4,0)+VLOOKUP(L$1,Q!$E:$J,6,0)</f>
        <v>115068</v>
      </c>
      <c r="M129">
        <f>(VLOOKUP($A129,L!$H:$O,8,0)+VLOOKUP($B129,'R'!$F:$M,8,0))*VLOOKUP(M$1,Q!$E:$H,4,0)+VLOOKUP(M$1,Q!$E:$J,6,0)</f>
        <v>127426</v>
      </c>
      <c r="N129">
        <f>(VLOOKUP($A129,L!$H:$O,8,0)+VLOOKUP($B129,'R'!$F:$M,8,0))*VLOOKUP(N$1,Q!$E:$H,4,0)+VLOOKUP(N$1,Q!$E:$J,6,0)</f>
        <v>130590</v>
      </c>
      <c r="O129">
        <f>(VLOOKUP($A129,L!$H:$O,8,0)+VLOOKUP($B129,'R'!$F:$M,8,0))*VLOOKUP(O$1,Q!$E:$H,4,0)+VLOOKUP(O$1,Q!$E:$J,6,0)</f>
        <v>134172</v>
      </c>
      <c r="P129">
        <f>(VLOOKUP($A129,L!$H:$O,8,0)+VLOOKUP($B129,'R'!$F:$M,8,0))*VLOOKUP(P$1,Q!$E:$H,4,0)+VLOOKUP(P$1,Q!$E:$J,6,0)</f>
        <v>137814</v>
      </c>
      <c r="Q129">
        <f>(VLOOKUP($A129,L!$H:$O,8,0)+VLOOKUP($B129,'R'!$F:$M,8,0))*VLOOKUP(Q$1,Q!$E:$H,4,0)+VLOOKUP(Q$1,Q!$E:$J,6,0)</f>
        <v>141396</v>
      </c>
      <c r="R129">
        <f>(VLOOKUP($A129,L!$H:$O,8,0)+VLOOKUP($B129,'R'!$F:$M,8,0))*VLOOKUP(R$1,Q!$E:$H,4,0)+VLOOKUP(R$1,Q!$E:$J,6,0)</f>
        <v>144978</v>
      </c>
      <c r="S129">
        <f>(VLOOKUP($A129,L!$H:$O,8,0)+VLOOKUP($B129,'R'!$F:$M,8,0))*VLOOKUP(S$1,Q!$E:$H,4,0)+VLOOKUP(S$1,Q!$E:$J,6,0)</f>
        <v>148978</v>
      </c>
      <c r="T129">
        <f>(VLOOKUP($A129,L!$H:$O,8,0)+VLOOKUP($B129,'R'!$F:$M,8,0))*VLOOKUP(T$1,Q!$E:$H,4,0)+VLOOKUP(T$1,Q!$E:$J,6,0)</f>
        <v>153038</v>
      </c>
      <c r="U129">
        <f>(VLOOKUP($A129,L!$H:$O,8,0)+VLOOKUP($B129,'R'!$F:$M,8,0))*VLOOKUP(U$1,Q!$E:$H,4,0)+VLOOKUP(U$1,Q!$E:$J,6,0)</f>
        <v>157038</v>
      </c>
      <c r="V129">
        <f>(VLOOKUP($A129,L!$H:$O,8,0)+VLOOKUP($B129,'R'!$F:$M,8,0))*VLOOKUP(V$1,Q!$E:$H,4,0)+VLOOKUP(V$1,Q!$E:$J,6,0)</f>
        <v>161038</v>
      </c>
      <c r="W129">
        <f>(VLOOKUP($A129,L!$H:$O,8,0)+VLOOKUP($B129,'R'!$F:$M,8,0))*VLOOKUP(W$1,Q!$E:$H,4,0)+VLOOKUP(W$1,Q!$E:$J,6,0)</f>
        <v>165456</v>
      </c>
      <c r="BD129">
        <v>4200</v>
      </c>
      <c r="BE129">
        <v>250</v>
      </c>
      <c r="BF129">
        <f t="shared" si="28"/>
        <v>10</v>
      </c>
      <c r="BG129">
        <f t="shared" si="29"/>
        <v>0.16666666666666663</v>
      </c>
      <c r="BH129">
        <f t="shared" si="30"/>
        <v>5040</v>
      </c>
    </row>
    <row r="130" spans="1:60" x14ac:dyDescent="0.2">
      <c r="A130">
        <v>128</v>
      </c>
      <c r="B130">
        <f t="shared" si="31"/>
        <v>8</v>
      </c>
      <c r="C130">
        <f>(VLOOKUP($A130,L!$H:$O,8,0)+VLOOKUP($B130,'R'!$F:$M,8,0))*VLOOKUP(C$1,Q!$E:$H,4,0)+VLOOKUP(C$1,Q!$E:$J,6,0)</f>
        <v>36300</v>
      </c>
      <c r="D130">
        <f>(VLOOKUP($A130,L!$H:$O,8,0)+VLOOKUP($B130,'R'!$F:$M,8,0))*VLOOKUP(D$1,Q!$E:$H,4,0)+VLOOKUP(D$1,Q!$E:$J,6,0)</f>
        <v>41745</v>
      </c>
      <c r="E130">
        <f>(VLOOKUP($A130,L!$H:$O,8,0)+VLOOKUP($B130,'R'!$F:$M,8,0))*VLOOKUP(E$1,Q!$E:$H,4,0)+VLOOKUP(E$1,Q!$E:$J,6,0)</f>
        <v>48516</v>
      </c>
      <c r="F130">
        <f>(VLOOKUP($A130,L!$H:$O,8,0)+VLOOKUP($B130,'R'!$F:$M,8,0))*VLOOKUP(F$1,Q!$E:$H,4,0)+VLOOKUP(F$1,Q!$E:$J,6,0)</f>
        <v>56556</v>
      </c>
      <c r="G130">
        <f>(VLOOKUP($A130,L!$H:$O,8,0)+VLOOKUP($B130,'R'!$F:$M,8,0))*VLOOKUP(G$1,Q!$E:$H,4,0)+VLOOKUP(G$1,Q!$E:$J,6,0)</f>
        <v>66165</v>
      </c>
      <c r="H130">
        <f>(VLOOKUP($A130,L!$H:$O,8,0)+VLOOKUP($B130,'R'!$F:$M,8,0))*VLOOKUP(H$1,Q!$E:$H,4,0)+VLOOKUP(H$1,Q!$E:$J,6,0)</f>
        <v>76622.999999999985</v>
      </c>
      <c r="I130">
        <f>(VLOOKUP($A130,L!$H:$O,8,0)+VLOOKUP($B130,'R'!$F:$M,8,0))*VLOOKUP(I$1,Q!$E:$H,4,0)+VLOOKUP(I$1,Q!$E:$J,6,0)</f>
        <v>88053</v>
      </c>
      <c r="J130">
        <f>(VLOOKUP($A130,L!$H:$O,8,0)+VLOOKUP($B130,'R'!$F:$M,8,0))*VLOOKUP(J$1,Q!$E:$H,4,0)+VLOOKUP(J$1,Q!$E:$J,6,0)</f>
        <v>94161</v>
      </c>
      <c r="K130">
        <f>(VLOOKUP($A130,L!$H:$O,8,0)+VLOOKUP($B130,'R'!$F:$M,8,0))*VLOOKUP(K$1,Q!$E:$H,4,0)+VLOOKUP(K$1,Q!$E:$J,6,0)</f>
        <v>101358</v>
      </c>
      <c r="L130">
        <f>(VLOOKUP($A130,L!$H:$O,8,0)+VLOOKUP($B130,'R'!$F:$M,8,0))*VLOOKUP(L$1,Q!$E:$H,4,0)+VLOOKUP(L$1,Q!$E:$J,6,0)</f>
        <v>116598</v>
      </c>
      <c r="M130">
        <f>(VLOOKUP($A130,L!$H:$O,8,0)+VLOOKUP($B130,'R'!$F:$M,8,0))*VLOOKUP(M$1,Q!$E:$H,4,0)+VLOOKUP(M$1,Q!$E:$J,6,0)</f>
        <v>129111</v>
      </c>
      <c r="N130">
        <f>(VLOOKUP($A130,L!$H:$O,8,0)+VLOOKUP($B130,'R'!$F:$M,8,0))*VLOOKUP(N$1,Q!$E:$H,4,0)+VLOOKUP(N$1,Q!$E:$J,6,0)</f>
        <v>132315</v>
      </c>
      <c r="O130">
        <f>(VLOOKUP($A130,L!$H:$O,8,0)+VLOOKUP($B130,'R'!$F:$M,8,0))*VLOOKUP(O$1,Q!$E:$H,4,0)+VLOOKUP(O$1,Q!$E:$J,6,0)</f>
        <v>135942</v>
      </c>
      <c r="P130">
        <f>(VLOOKUP($A130,L!$H:$O,8,0)+VLOOKUP($B130,'R'!$F:$M,8,0))*VLOOKUP(P$1,Q!$E:$H,4,0)+VLOOKUP(P$1,Q!$E:$J,6,0)</f>
        <v>139629</v>
      </c>
      <c r="Q130">
        <f>(VLOOKUP($A130,L!$H:$O,8,0)+VLOOKUP($B130,'R'!$F:$M,8,0))*VLOOKUP(Q$1,Q!$E:$H,4,0)+VLOOKUP(Q$1,Q!$E:$J,6,0)</f>
        <v>143256</v>
      </c>
      <c r="R130">
        <f>(VLOOKUP($A130,L!$H:$O,8,0)+VLOOKUP($B130,'R'!$F:$M,8,0))*VLOOKUP(R$1,Q!$E:$H,4,0)+VLOOKUP(R$1,Q!$E:$J,6,0)</f>
        <v>146883</v>
      </c>
      <c r="S130">
        <f>(VLOOKUP($A130,L!$H:$O,8,0)+VLOOKUP($B130,'R'!$F:$M,8,0))*VLOOKUP(S$1,Q!$E:$H,4,0)+VLOOKUP(S$1,Q!$E:$J,6,0)</f>
        <v>150933</v>
      </c>
      <c r="T130">
        <f>(VLOOKUP($A130,L!$H:$O,8,0)+VLOOKUP($B130,'R'!$F:$M,8,0))*VLOOKUP(T$1,Q!$E:$H,4,0)+VLOOKUP(T$1,Q!$E:$J,6,0)</f>
        <v>155043</v>
      </c>
      <c r="U130">
        <f>(VLOOKUP($A130,L!$H:$O,8,0)+VLOOKUP($B130,'R'!$F:$M,8,0))*VLOOKUP(U$1,Q!$E:$H,4,0)+VLOOKUP(U$1,Q!$E:$J,6,0)</f>
        <v>159093</v>
      </c>
      <c r="V130">
        <f>(VLOOKUP($A130,L!$H:$O,8,0)+VLOOKUP($B130,'R'!$F:$M,8,0))*VLOOKUP(V$1,Q!$E:$H,4,0)+VLOOKUP(V$1,Q!$E:$J,6,0)</f>
        <v>163143</v>
      </c>
      <c r="W130">
        <f>(VLOOKUP($A130,L!$H:$O,8,0)+VLOOKUP($B130,'R'!$F:$M,8,0))*VLOOKUP(W$1,Q!$E:$H,4,0)+VLOOKUP(W$1,Q!$E:$J,6,0)</f>
        <v>167616</v>
      </c>
      <c r="BD130">
        <v>4225</v>
      </c>
      <c r="BE130">
        <v>250</v>
      </c>
      <c r="BF130">
        <f t="shared" si="28"/>
        <v>9.1666666666666661</v>
      </c>
      <c r="BG130">
        <f t="shared" si="29"/>
        <v>0.15492957746478864</v>
      </c>
      <c r="BH130">
        <f t="shared" si="30"/>
        <v>4999.583333333333</v>
      </c>
    </row>
    <row r="131" spans="1:60" x14ac:dyDescent="0.2">
      <c r="A131">
        <v>129</v>
      </c>
      <c r="B131">
        <f t="shared" si="31"/>
        <v>8</v>
      </c>
      <c r="C131">
        <f>(VLOOKUP($A131,L!$H:$O,8,0)+VLOOKUP($B131,'R'!$F:$M,8,0))*VLOOKUP(C$1,Q!$E:$H,4,0)+VLOOKUP(C$1,Q!$E:$J,6,0)</f>
        <v>36800</v>
      </c>
      <c r="D131">
        <f>(VLOOKUP($A131,L!$H:$O,8,0)+VLOOKUP($B131,'R'!$F:$M,8,0))*VLOOKUP(D$1,Q!$E:$H,4,0)+VLOOKUP(D$1,Q!$E:$J,6,0)</f>
        <v>42320</v>
      </c>
      <c r="E131">
        <f>(VLOOKUP($A131,L!$H:$O,8,0)+VLOOKUP($B131,'R'!$F:$M,8,0))*VLOOKUP(E$1,Q!$E:$H,4,0)+VLOOKUP(E$1,Q!$E:$J,6,0)</f>
        <v>49176</v>
      </c>
      <c r="F131">
        <f>(VLOOKUP($A131,L!$H:$O,8,0)+VLOOKUP($B131,'R'!$F:$M,8,0))*VLOOKUP(F$1,Q!$E:$H,4,0)+VLOOKUP(F$1,Q!$E:$J,6,0)</f>
        <v>57316</v>
      </c>
      <c r="G131">
        <f>(VLOOKUP($A131,L!$H:$O,8,0)+VLOOKUP($B131,'R'!$F:$M,8,0))*VLOOKUP(G$1,Q!$E:$H,4,0)+VLOOKUP(G$1,Q!$E:$J,6,0)</f>
        <v>67040</v>
      </c>
      <c r="H131">
        <f>(VLOOKUP($A131,L!$H:$O,8,0)+VLOOKUP($B131,'R'!$F:$M,8,0))*VLOOKUP(H$1,Q!$E:$H,4,0)+VLOOKUP(H$1,Q!$E:$J,6,0)</f>
        <v>77627.999999999985</v>
      </c>
      <c r="I131">
        <f>(VLOOKUP($A131,L!$H:$O,8,0)+VLOOKUP($B131,'R'!$F:$M,8,0))*VLOOKUP(I$1,Q!$E:$H,4,0)+VLOOKUP(I$1,Q!$E:$J,6,0)</f>
        <v>89208</v>
      </c>
      <c r="J131">
        <f>(VLOOKUP($A131,L!$H:$O,8,0)+VLOOKUP($B131,'R'!$F:$M,8,0))*VLOOKUP(J$1,Q!$E:$H,4,0)+VLOOKUP(J$1,Q!$E:$J,6,0)</f>
        <v>95396</v>
      </c>
      <c r="K131">
        <f>(VLOOKUP($A131,L!$H:$O,8,0)+VLOOKUP($B131,'R'!$F:$M,8,0))*VLOOKUP(K$1,Q!$E:$H,4,0)+VLOOKUP(K$1,Q!$E:$J,6,0)</f>
        <v>102688</v>
      </c>
      <c r="L131">
        <f>(VLOOKUP($A131,L!$H:$O,8,0)+VLOOKUP($B131,'R'!$F:$M,8,0))*VLOOKUP(L$1,Q!$E:$H,4,0)+VLOOKUP(L$1,Q!$E:$J,6,0)</f>
        <v>118128</v>
      </c>
      <c r="M131">
        <f>(VLOOKUP($A131,L!$H:$O,8,0)+VLOOKUP($B131,'R'!$F:$M,8,0))*VLOOKUP(M$1,Q!$E:$H,4,0)+VLOOKUP(M$1,Q!$E:$J,6,0)</f>
        <v>130796</v>
      </c>
      <c r="N131">
        <f>(VLOOKUP($A131,L!$H:$O,8,0)+VLOOKUP($B131,'R'!$F:$M,8,0))*VLOOKUP(N$1,Q!$E:$H,4,0)+VLOOKUP(N$1,Q!$E:$J,6,0)</f>
        <v>134040</v>
      </c>
      <c r="O131">
        <f>(VLOOKUP($A131,L!$H:$O,8,0)+VLOOKUP($B131,'R'!$F:$M,8,0))*VLOOKUP(O$1,Q!$E:$H,4,0)+VLOOKUP(O$1,Q!$E:$J,6,0)</f>
        <v>137712</v>
      </c>
      <c r="P131">
        <f>(VLOOKUP($A131,L!$H:$O,8,0)+VLOOKUP($B131,'R'!$F:$M,8,0))*VLOOKUP(P$1,Q!$E:$H,4,0)+VLOOKUP(P$1,Q!$E:$J,6,0)</f>
        <v>141444</v>
      </c>
      <c r="Q131">
        <f>(VLOOKUP($A131,L!$H:$O,8,0)+VLOOKUP($B131,'R'!$F:$M,8,0))*VLOOKUP(Q$1,Q!$E:$H,4,0)+VLOOKUP(Q$1,Q!$E:$J,6,0)</f>
        <v>145116</v>
      </c>
      <c r="R131">
        <f>(VLOOKUP($A131,L!$H:$O,8,0)+VLOOKUP($B131,'R'!$F:$M,8,0))*VLOOKUP(R$1,Q!$E:$H,4,0)+VLOOKUP(R$1,Q!$E:$J,6,0)</f>
        <v>148788</v>
      </c>
      <c r="S131">
        <f>(VLOOKUP($A131,L!$H:$O,8,0)+VLOOKUP($B131,'R'!$F:$M,8,0))*VLOOKUP(S$1,Q!$E:$H,4,0)+VLOOKUP(S$1,Q!$E:$J,6,0)</f>
        <v>152888</v>
      </c>
      <c r="T131">
        <f>(VLOOKUP($A131,L!$H:$O,8,0)+VLOOKUP($B131,'R'!$F:$M,8,0))*VLOOKUP(T$1,Q!$E:$H,4,0)+VLOOKUP(T$1,Q!$E:$J,6,0)</f>
        <v>157048</v>
      </c>
      <c r="U131">
        <f>(VLOOKUP($A131,L!$H:$O,8,0)+VLOOKUP($B131,'R'!$F:$M,8,0))*VLOOKUP(U$1,Q!$E:$H,4,0)+VLOOKUP(U$1,Q!$E:$J,6,0)</f>
        <v>161148</v>
      </c>
      <c r="V131">
        <f>(VLOOKUP($A131,L!$H:$O,8,0)+VLOOKUP($B131,'R'!$F:$M,8,0))*VLOOKUP(V$1,Q!$E:$H,4,0)+VLOOKUP(V$1,Q!$E:$J,6,0)</f>
        <v>165248</v>
      </c>
      <c r="W131">
        <f>(VLOOKUP($A131,L!$H:$O,8,0)+VLOOKUP($B131,'R'!$F:$M,8,0))*VLOOKUP(W$1,Q!$E:$H,4,0)+VLOOKUP(W$1,Q!$E:$J,6,0)</f>
        <v>169776</v>
      </c>
      <c r="BD131">
        <v>4250</v>
      </c>
      <c r="BE131">
        <v>250</v>
      </c>
      <c r="BF131">
        <f t="shared" si="28"/>
        <v>8.3333333333333339</v>
      </c>
      <c r="BG131">
        <f t="shared" si="29"/>
        <v>0.1428571428571429</v>
      </c>
      <c r="BH131">
        <f t="shared" si="30"/>
        <v>4958.3333333333339</v>
      </c>
    </row>
    <row r="132" spans="1:60" x14ac:dyDescent="0.2">
      <c r="A132">
        <v>130</v>
      </c>
      <c r="B132">
        <f t="shared" si="31"/>
        <v>8</v>
      </c>
      <c r="C132">
        <f>(VLOOKUP($A132,L!$H:$O,8,0)+VLOOKUP($B132,'R'!$F:$M,8,0))*VLOOKUP(C$1,Q!$E:$H,4,0)+VLOOKUP(C$1,Q!$E:$J,6,0)</f>
        <v>37300</v>
      </c>
      <c r="D132">
        <f>(VLOOKUP($A132,L!$H:$O,8,0)+VLOOKUP($B132,'R'!$F:$M,8,0))*VLOOKUP(D$1,Q!$E:$H,4,0)+VLOOKUP(D$1,Q!$E:$J,6,0)</f>
        <v>42895</v>
      </c>
      <c r="E132">
        <f>(VLOOKUP($A132,L!$H:$O,8,0)+VLOOKUP($B132,'R'!$F:$M,8,0))*VLOOKUP(E$1,Q!$E:$H,4,0)+VLOOKUP(E$1,Q!$E:$J,6,0)</f>
        <v>49836</v>
      </c>
      <c r="F132">
        <f>(VLOOKUP($A132,L!$H:$O,8,0)+VLOOKUP($B132,'R'!$F:$M,8,0))*VLOOKUP(F$1,Q!$E:$H,4,0)+VLOOKUP(F$1,Q!$E:$J,6,0)</f>
        <v>58076</v>
      </c>
      <c r="G132">
        <f>(VLOOKUP($A132,L!$H:$O,8,0)+VLOOKUP($B132,'R'!$F:$M,8,0))*VLOOKUP(G$1,Q!$E:$H,4,0)+VLOOKUP(G$1,Q!$E:$J,6,0)</f>
        <v>67915</v>
      </c>
      <c r="H132">
        <f>(VLOOKUP($A132,L!$H:$O,8,0)+VLOOKUP($B132,'R'!$F:$M,8,0))*VLOOKUP(H$1,Q!$E:$H,4,0)+VLOOKUP(H$1,Q!$E:$J,6,0)</f>
        <v>78632.999999999985</v>
      </c>
      <c r="I132">
        <f>(VLOOKUP($A132,L!$H:$O,8,0)+VLOOKUP($B132,'R'!$F:$M,8,0))*VLOOKUP(I$1,Q!$E:$H,4,0)+VLOOKUP(I$1,Q!$E:$J,6,0)</f>
        <v>90363</v>
      </c>
      <c r="J132">
        <f>(VLOOKUP($A132,L!$H:$O,8,0)+VLOOKUP($B132,'R'!$F:$M,8,0))*VLOOKUP(J$1,Q!$E:$H,4,0)+VLOOKUP(J$1,Q!$E:$J,6,0)</f>
        <v>96631.000000000015</v>
      </c>
      <c r="K132">
        <f>(VLOOKUP($A132,L!$H:$O,8,0)+VLOOKUP($B132,'R'!$F:$M,8,0))*VLOOKUP(K$1,Q!$E:$H,4,0)+VLOOKUP(K$1,Q!$E:$J,6,0)</f>
        <v>104018</v>
      </c>
      <c r="L132">
        <f>(VLOOKUP($A132,L!$H:$O,8,0)+VLOOKUP($B132,'R'!$F:$M,8,0))*VLOOKUP(L$1,Q!$E:$H,4,0)+VLOOKUP(L$1,Q!$E:$J,6,0)</f>
        <v>119658</v>
      </c>
      <c r="M132">
        <f>(VLOOKUP($A132,L!$H:$O,8,0)+VLOOKUP($B132,'R'!$F:$M,8,0))*VLOOKUP(M$1,Q!$E:$H,4,0)+VLOOKUP(M$1,Q!$E:$J,6,0)</f>
        <v>132481</v>
      </c>
      <c r="N132">
        <f>(VLOOKUP($A132,L!$H:$O,8,0)+VLOOKUP($B132,'R'!$F:$M,8,0))*VLOOKUP(N$1,Q!$E:$H,4,0)+VLOOKUP(N$1,Q!$E:$J,6,0)</f>
        <v>135765</v>
      </c>
      <c r="O132">
        <f>(VLOOKUP($A132,L!$H:$O,8,0)+VLOOKUP($B132,'R'!$F:$M,8,0))*VLOOKUP(O$1,Q!$E:$H,4,0)+VLOOKUP(O$1,Q!$E:$J,6,0)</f>
        <v>139482</v>
      </c>
      <c r="P132">
        <f>(VLOOKUP($A132,L!$H:$O,8,0)+VLOOKUP($B132,'R'!$F:$M,8,0))*VLOOKUP(P$1,Q!$E:$H,4,0)+VLOOKUP(P$1,Q!$E:$J,6,0)</f>
        <v>143259</v>
      </c>
      <c r="Q132">
        <f>(VLOOKUP($A132,L!$H:$O,8,0)+VLOOKUP($B132,'R'!$F:$M,8,0))*VLOOKUP(Q$1,Q!$E:$H,4,0)+VLOOKUP(Q$1,Q!$E:$J,6,0)</f>
        <v>146976</v>
      </c>
      <c r="R132">
        <f>(VLOOKUP($A132,L!$H:$O,8,0)+VLOOKUP($B132,'R'!$F:$M,8,0))*VLOOKUP(R$1,Q!$E:$H,4,0)+VLOOKUP(R$1,Q!$E:$J,6,0)</f>
        <v>150693</v>
      </c>
      <c r="S132">
        <f>(VLOOKUP($A132,L!$H:$O,8,0)+VLOOKUP($B132,'R'!$F:$M,8,0))*VLOOKUP(S$1,Q!$E:$H,4,0)+VLOOKUP(S$1,Q!$E:$J,6,0)</f>
        <v>154843</v>
      </c>
      <c r="T132">
        <f>(VLOOKUP($A132,L!$H:$O,8,0)+VLOOKUP($B132,'R'!$F:$M,8,0))*VLOOKUP(T$1,Q!$E:$H,4,0)+VLOOKUP(T$1,Q!$E:$J,6,0)</f>
        <v>159053</v>
      </c>
      <c r="U132">
        <f>(VLOOKUP($A132,L!$H:$O,8,0)+VLOOKUP($B132,'R'!$F:$M,8,0))*VLOOKUP(U$1,Q!$E:$H,4,0)+VLOOKUP(U$1,Q!$E:$J,6,0)</f>
        <v>163203</v>
      </c>
      <c r="V132">
        <f>(VLOOKUP($A132,L!$H:$O,8,0)+VLOOKUP($B132,'R'!$F:$M,8,0))*VLOOKUP(V$1,Q!$E:$H,4,0)+VLOOKUP(V$1,Q!$E:$J,6,0)</f>
        <v>167353</v>
      </c>
      <c r="W132">
        <f>(VLOOKUP($A132,L!$H:$O,8,0)+VLOOKUP($B132,'R'!$F:$M,8,0))*VLOOKUP(W$1,Q!$E:$H,4,0)+VLOOKUP(W$1,Q!$E:$J,6,0)</f>
        <v>171936</v>
      </c>
      <c r="BD132">
        <v>4275</v>
      </c>
      <c r="BE132">
        <v>250</v>
      </c>
      <c r="BF132">
        <f t="shared" si="28"/>
        <v>7.5</v>
      </c>
      <c r="BG132">
        <f t="shared" si="29"/>
        <v>0.13043478260869568</v>
      </c>
      <c r="BH132">
        <f t="shared" si="30"/>
        <v>4916.25</v>
      </c>
    </row>
    <row r="133" spans="1:60" x14ac:dyDescent="0.2">
      <c r="A133">
        <v>131</v>
      </c>
      <c r="B133">
        <f t="shared" si="31"/>
        <v>8</v>
      </c>
      <c r="C133">
        <f>(VLOOKUP($A133,L!$H:$O,8,0)+VLOOKUP($B133,'R'!$F:$M,8,0))*VLOOKUP(C$1,Q!$E:$H,4,0)+VLOOKUP(C$1,Q!$E:$J,6,0)</f>
        <v>37800</v>
      </c>
      <c r="D133">
        <f>(VLOOKUP($A133,L!$H:$O,8,0)+VLOOKUP($B133,'R'!$F:$M,8,0))*VLOOKUP(D$1,Q!$E:$H,4,0)+VLOOKUP(D$1,Q!$E:$J,6,0)</f>
        <v>43470</v>
      </c>
      <c r="E133">
        <f>(VLOOKUP($A133,L!$H:$O,8,0)+VLOOKUP($B133,'R'!$F:$M,8,0))*VLOOKUP(E$1,Q!$E:$H,4,0)+VLOOKUP(E$1,Q!$E:$J,6,0)</f>
        <v>50496</v>
      </c>
      <c r="F133">
        <f>(VLOOKUP($A133,L!$H:$O,8,0)+VLOOKUP($B133,'R'!$F:$M,8,0))*VLOOKUP(F$1,Q!$E:$H,4,0)+VLOOKUP(F$1,Q!$E:$J,6,0)</f>
        <v>58836</v>
      </c>
      <c r="G133">
        <f>(VLOOKUP($A133,L!$H:$O,8,0)+VLOOKUP($B133,'R'!$F:$M,8,0))*VLOOKUP(G$1,Q!$E:$H,4,0)+VLOOKUP(G$1,Q!$E:$J,6,0)</f>
        <v>68790</v>
      </c>
      <c r="H133">
        <f>(VLOOKUP($A133,L!$H:$O,8,0)+VLOOKUP($B133,'R'!$F:$M,8,0))*VLOOKUP(H$1,Q!$E:$H,4,0)+VLOOKUP(H$1,Q!$E:$J,6,0)</f>
        <v>79637.999999999985</v>
      </c>
      <c r="I133">
        <f>(VLOOKUP($A133,L!$H:$O,8,0)+VLOOKUP($B133,'R'!$F:$M,8,0))*VLOOKUP(I$1,Q!$E:$H,4,0)+VLOOKUP(I$1,Q!$E:$J,6,0)</f>
        <v>91518</v>
      </c>
      <c r="J133">
        <f>(VLOOKUP($A133,L!$H:$O,8,0)+VLOOKUP($B133,'R'!$F:$M,8,0))*VLOOKUP(J$1,Q!$E:$H,4,0)+VLOOKUP(J$1,Q!$E:$J,6,0)</f>
        <v>97866.000000000015</v>
      </c>
      <c r="K133">
        <f>(VLOOKUP($A133,L!$H:$O,8,0)+VLOOKUP($B133,'R'!$F:$M,8,0))*VLOOKUP(K$1,Q!$E:$H,4,0)+VLOOKUP(K$1,Q!$E:$J,6,0)</f>
        <v>105348</v>
      </c>
      <c r="L133">
        <f>(VLOOKUP($A133,L!$H:$O,8,0)+VLOOKUP($B133,'R'!$F:$M,8,0))*VLOOKUP(L$1,Q!$E:$H,4,0)+VLOOKUP(L$1,Q!$E:$J,6,0)</f>
        <v>121188</v>
      </c>
      <c r="M133">
        <f>(VLOOKUP($A133,L!$H:$O,8,0)+VLOOKUP($B133,'R'!$F:$M,8,0))*VLOOKUP(M$1,Q!$E:$H,4,0)+VLOOKUP(M$1,Q!$E:$J,6,0)</f>
        <v>134166</v>
      </c>
      <c r="N133">
        <f>(VLOOKUP($A133,L!$H:$O,8,0)+VLOOKUP($B133,'R'!$F:$M,8,0))*VLOOKUP(N$1,Q!$E:$H,4,0)+VLOOKUP(N$1,Q!$E:$J,6,0)</f>
        <v>137490</v>
      </c>
      <c r="O133">
        <f>(VLOOKUP($A133,L!$H:$O,8,0)+VLOOKUP($B133,'R'!$F:$M,8,0))*VLOOKUP(O$1,Q!$E:$H,4,0)+VLOOKUP(O$1,Q!$E:$J,6,0)</f>
        <v>141252</v>
      </c>
      <c r="P133">
        <f>(VLOOKUP($A133,L!$H:$O,8,0)+VLOOKUP($B133,'R'!$F:$M,8,0))*VLOOKUP(P$1,Q!$E:$H,4,0)+VLOOKUP(P$1,Q!$E:$J,6,0)</f>
        <v>145074</v>
      </c>
      <c r="Q133">
        <f>(VLOOKUP($A133,L!$H:$O,8,0)+VLOOKUP($B133,'R'!$F:$M,8,0))*VLOOKUP(Q$1,Q!$E:$H,4,0)+VLOOKUP(Q$1,Q!$E:$J,6,0)</f>
        <v>148836</v>
      </c>
      <c r="R133">
        <f>(VLOOKUP($A133,L!$H:$O,8,0)+VLOOKUP($B133,'R'!$F:$M,8,0))*VLOOKUP(R$1,Q!$E:$H,4,0)+VLOOKUP(R$1,Q!$E:$J,6,0)</f>
        <v>152598</v>
      </c>
      <c r="S133">
        <f>(VLOOKUP($A133,L!$H:$O,8,0)+VLOOKUP($B133,'R'!$F:$M,8,0))*VLOOKUP(S$1,Q!$E:$H,4,0)+VLOOKUP(S$1,Q!$E:$J,6,0)</f>
        <v>156798</v>
      </c>
      <c r="T133">
        <f>(VLOOKUP($A133,L!$H:$O,8,0)+VLOOKUP($B133,'R'!$F:$M,8,0))*VLOOKUP(T$1,Q!$E:$H,4,0)+VLOOKUP(T$1,Q!$E:$J,6,0)</f>
        <v>161058</v>
      </c>
      <c r="U133">
        <f>(VLOOKUP($A133,L!$H:$O,8,0)+VLOOKUP($B133,'R'!$F:$M,8,0))*VLOOKUP(U$1,Q!$E:$H,4,0)+VLOOKUP(U$1,Q!$E:$J,6,0)</f>
        <v>165258</v>
      </c>
      <c r="V133">
        <f>(VLOOKUP($A133,L!$H:$O,8,0)+VLOOKUP($B133,'R'!$F:$M,8,0))*VLOOKUP(V$1,Q!$E:$H,4,0)+VLOOKUP(V$1,Q!$E:$J,6,0)</f>
        <v>169458</v>
      </c>
      <c r="W133">
        <f>(VLOOKUP($A133,L!$H:$O,8,0)+VLOOKUP($B133,'R'!$F:$M,8,0))*VLOOKUP(W$1,Q!$E:$H,4,0)+VLOOKUP(W$1,Q!$E:$J,6,0)</f>
        <v>174096</v>
      </c>
      <c r="BD133">
        <v>4300</v>
      </c>
      <c r="BE133">
        <v>250</v>
      </c>
      <c r="BF133">
        <f t="shared" si="28"/>
        <v>6.666666666666667</v>
      </c>
      <c r="BG133">
        <f t="shared" si="29"/>
        <v>0.11764705882352933</v>
      </c>
      <c r="BH133">
        <f t="shared" si="30"/>
        <v>4873.333333333333</v>
      </c>
    </row>
    <row r="134" spans="1:60" x14ac:dyDescent="0.2">
      <c r="A134">
        <v>132</v>
      </c>
      <c r="B134">
        <f t="shared" si="31"/>
        <v>8</v>
      </c>
      <c r="C134">
        <f>(VLOOKUP($A134,L!$H:$O,8,0)+VLOOKUP($B134,'R'!$F:$M,8,0))*VLOOKUP(C$1,Q!$E:$H,4,0)+VLOOKUP(C$1,Q!$E:$J,6,0)</f>
        <v>38300</v>
      </c>
      <c r="D134">
        <f>(VLOOKUP($A134,L!$H:$O,8,0)+VLOOKUP($B134,'R'!$F:$M,8,0))*VLOOKUP(D$1,Q!$E:$H,4,0)+VLOOKUP(D$1,Q!$E:$J,6,0)</f>
        <v>44045</v>
      </c>
      <c r="E134">
        <f>(VLOOKUP($A134,L!$H:$O,8,0)+VLOOKUP($B134,'R'!$F:$M,8,0))*VLOOKUP(E$1,Q!$E:$H,4,0)+VLOOKUP(E$1,Q!$E:$J,6,0)</f>
        <v>51156</v>
      </c>
      <c r="F134">
        <f>(VLOOKUP($A134,L!$H:$O,8,0)+VLOOKUP($B134,'R'!$F:$M,8,0))*VLOOKUP(F$1,Q!$E:$H,4,0)+VLOOKUP(F$1,Q!$E:$J,6,0)</f>
        <v>59596</v>
      </c>
      <c r="G134">
        <f>(VLOOKUP($A134,L!$H:$O,8,0)+VLOOKUP($B134,'R'!$F:$M,8,0))*VLOOKUP(G$1,Q!$E:$H,4,0)+VLOOKUP(G$1,Q!$E:$J,6,0)</f>
        <v>69665</v>
      </c>
      <c r="H134">
        <f>(VLOOKUP($A134,L!$H:$O,8,0)+VLOOKUP($B134,'R'!$F:$M,8,0))*VLOOKUP(H$1,Q!$E:$H,4,0)+VLOOKUP(H$1,Q!$E:$J,6,0)</f>
        <v>80642.999999999985</v>
      </c>
      <c r="I134">
        <f>(VLOOKUP($A134,L!$H:$O,8,0)+VLOOKUP($B134,'R'!$F:$M,8,0))*VLOOKUP(I$1,Q!$E:$H,4,0)+VLOOKUP(I$1,Q!$E:$J,6,0)</f>
        <v>92673</v>
      </c>
      <c r="J134">
        <f>(VLOOKUP($A134,L!$H:$O,8,0)+VLOOKUP($B134,'R'!$F:$M,8,0))*VLOOKUP(J$1,Q!$E:$H,4,0)+VLOOKUP(J$1,Q!$E:$J,6,0)</f>
        <v>99101.000000000015</v>
      </c>
      <c r="K134">
        <f>(VLOOKUP($A134,L!$H:$O,8,0)+VLOOKUP($B134,'R'!$F:$M,8,0))*VLOOKUP(K$1,Q!$E:$H,4,0)+VLOOKUP(K$1,Q!$E:$J,6,0)</f>
        <v>106678</v>
      </c>
      <c r="L134">
        <f>(VLOOKUP($A134,L!$H:$O,8,0)+VLOOKUP($B134,'R'!$F:$M,8,0))*VLOOKUP(L$1,Q!$E:$H,4,0)+VLOOKUP(L$1,Q!$E:$J,6,0)</f>
        <v>122718</v>
      </c>
      <c r="M134">
        <f>(VLOOKUP($A134,L!$H:$O,8,0)+VLOOKUP($B134,'R'!$F:$M,8,0))*VLOOKUP(M$1,Q!$E:$H,4,0)+VLOOKUP(M$1,Q!$E:$J,6,0)</f>
        <v>135851</v>
      </c>
      <c r="N134">
        <f>(VLOOKUP($A134,L!$H:$O,8,0)+VLOOKUP($B134,'R'!$F:$M,8,0))*VLOOKUP(N$1,Q!$E:$H,4,0)+VLOOKUP(N$1,Q!$E:$J,6,0)</f>
        <v>139215</v>
      </c>
      <c r="O134">
        <f>(VLOOKUP($A134,L!$H:$O,8,0)+VLOOKUP($B134,'R'!$F:$M,8,0))*VLOOKUP(O$1,Q!$E:$H,4,0)+VLOOKUP(O$1,Q!$E:$J,6,0)</f>
        <v>143022</v>
      </c>
      <c r="P134">
        <f>(VLOOKUP($A134,L!$H:$O,8,0)+VLOOKUP($B134,'R'!$F:$M,8,0))*VLOOKUP(P$1,Q!$E:$H,4,0)+VLOOKUP(P$1,Q!$E:$J,6,0)</f>
        <v>146889</v>
      </c>
      <c r="Q134">
        <f>(VLOOKUP($A134,L!$H:$O,8,0)+VLOOKUP($B134,'R'!$F:$M,8,0))*VLOOKUP(Q$1,Q!$E:$H,4,0)+VLOOKUP(Q$1,Q!$E:$J,6,0)</f>
        <v>150696</v>
      </c>
      <c r="R134">
        <f>(VLOOKUP($A134,L!$H:$O,8,0)+VLOOKUP($B134,'R'!$F:$M,8,0))*VLOOKUP(R$1,Q!$E:$H,4,0)+VLOOKUP(R$1,Q!$E:$J,6,0)</f>
        <v>154503</v>
      </c>
      <c r="S134">
        <f>(VLOOKUP($A134,L!$H:$O,8,0)+VLOOKUP($B134,'R'!$F:$M,8,0))*VLOOKUP(S$1,Q!$E:$H,4,0)+VLOOKUP(S$1,Q!$E:$J,6,0)</f>
        <v>158753</v>
      </c>
      <c r="T134">
        <f>(VLOOKUP($A134,L!$H:$O,8,0)+VLOOKUP($B134,'R'!$F:$M,8,0))*VLOOKUP(T$1,Q!$E:$H,4,0)+VLOOKUP(T$1,Q!$E:$J,6,0)</f>
        <v>163063</v>
      </c>
      <c r="U134">
        <f>(VLOOKUP($A134,L!$H:$O,8,0)+VLOOKUP($B134,'R'!$F:$M,8,0))*VLOOKUP(U$1,Q!$E:$H,4,0)+VLOOKUP(U$1,Q!$E:$J,6,0)</f>
        <v>167313</v>
      </c>
      <c r="V134">
        <f>(VLOOKUP($A134,L!$H:$O,8,0)+VLOOKUP($B134,'R'!$F:$M,8,0))*VLOOKUP(V$1,Q!$E:$H,4,0)+VLOOKUP(V$1,Q!$E:$J,6,0)</f>
        <v>171563</v>
      </c>
      <c r="W134">
        <f>(VLOOKUP($A134,L!$H:$O,8,0)+VLOOKUP($B134,'R'!$F:$M,8,0))*VLOOKUP(W$1,Q!$E:$H,4,0)+VLOOKUP(W$1,Q!$E:$J,6,0)</f>
        <v>176256</v>
      </c>
      <c r="BD134">
        <v>4325</v>
      </c>
      <c r="BE134">
        <v>250</v>
      </c>
      <c r="BF134">
        <f t="shared" si="28"/>
        <v>5.833333333333333</v>
      </c>
      <c r="BG134">
        <f t="shared" si="29"/>
        <v>0.10447761194029859</v>
      </c>
      <c r="BH134">
        <f t="shared" si="30"/>
        <v>4829.5833333333339</v>
      </c>
    </row>
    <row r="135" spans="1:60" x14ac:dyDescent="0.2">
      <c r="A135">
        <v>133</v>
      </c>
      <c r="B135">
        <f t="shared" si="31"/>
        <v>8</v>
      </c>
      <c r="C135">
        <f>(VLOOKUP($A135,L!$H:$O,8,0)+VLOOKUP($B135,'R'!$F:$M,8,0))*VLOOKUP(C$1,Q!$E:$H,4,0)+VLOOKUP(C$1,Q!$E:$J,6,0)</f>
        <v>38800</v>
      </c>
      <c r="D135">
        <f>(VLOOKUP($A135,L!$H:$O,8,0)+VLOOKUP($B135,'R'!$F:$M,8,0))*VLOOKUP(D$1,Q!$E:$H,4,0)+VLOOKUP(D$1,Q!$E:$J,6,0)</f>
        <v>44620</v>
      </c>
      <c r="E135">
        <f>(VLOOKUP($A135,L!$H:$O,8,0)+VLOOKUP($B135,'R'!$F:$M,8,0))*VLOOKUP(E$1,Q!$E:$H,4,0)+VLOOKUP(E$1,Q!$E:$J,6,0)</f>
        <v>51816</v>
      </c>
      <c r="F135">
        <f>(VLOOKUP($A135,L!$H:$O,8,0)+VLOOKUP($B135,'R'!$F:$M,8,0))*VLOOKUP(F$1,Q!$E:$H,4,0)+VLOOKUP(F$1,Q!$E:$J,6,0)</f>
        <v>60356</v>
      </c>
      <c r="G135">
        <f>(VLOOKUP($A135,L!$H:$O,8,0)+VLOOKUP($B135,'R'!$F:$M,8,0))*VLOOKUP(G$1,Q!$E:$H,4,0)+VLOOKUP(G$1,Q!$E:$J,6,0)</f>
        <v>70540</v>
      </c>
      <c r="H135">
        <f>(VLOOKUP($A135,L!$H:$O,8,0)+VLOOKUP($B135,'R'!$F:$M,8,0))*VLOOKUP(H$1,Q!$E:$H,4,0)+VLOOKUP(H$1,Q!$E:$J,6,0)</f>
        <v>81647.999999999985</v>
      </c>
      <c r="I135">
        <f>(VLOOKUP($A135,L!$H:$O,8,0)+VLOOKUP($B135,'R'!$F:$M,8,0))*VLOOKUP(I$1,Q!$E:$H,4,0)+VLOOKUP(I$1,Q!$E:$J,6,0)</f>
        <v>93828</v>
      </c>
      <c r="J135">
        <f>(VLOOKUP($A135,L!$H:$O,8,0)+VLOOKUP($B135,'R'!$F:$M,8,0))*VLOOKUP(J$1,Q!$E:$H,4,0)+VLOOKUP(J$1,Q!$E:$J,6,0)</f>
        <v>100336.00000000001</v>
      </c>
      <c r="K135">
        <f>(VLOOKUP($A135,L!$H:$O,8,0)+VLOOKUP($B135,'R'!$F:$M,8,0))*VLOOKUP(K$1,Q!$E:$H,4,0)+VLOOKUP(K$1,Q!$E:$J,6,0)</f>
        <v>108008</v>
      </c>
      <c r="L135">
        <f>(VLOOKUP($A135,L!$H:$O,8,0)+VLOOKUP($B135,'R'!$F:$M,8,0))*VLOOKUP(L$1,Q!$E:$H,4,0)+VLOOKUP(L$1,Q!$E:$J,6,0)</f>
        <v>124248</v>
      </c>
      <c r="M135">
        <f>(VLOOKUP($A135,L!$H:$O,8,0)+VLOOKUP($B135,'R'!$F:$M,8,0))*VLOOKUP(M$1,Q!$E:$H,4,0)+VLOOKUP(M$1,Q!$E:$J,6,0)</f>
        <v>137536</v>
      </c>
      <c r="N135">
        <f>(VLOOKUP($A135,L!$H:$O,8,0)+VLOOKUP($B135,'R'!$F:$M,8,0))*VLOOKUP(N$1,Q!$E:$H,4,0)+VLOOKUP(N$1,Q!$E:$J,6,0)</f>
        <v>140940</v>
      </c>
      <c r="O135">
        <f>(VLOOKUP($A135,L!$H:$O,8,0)+VLOOKUP($B135,'R'!$F:$M,8,0))*VLOOKUP(O$1,Q!$E:$H,4,0)+VLOOKUP(O$1,Q!$E:$J,6,0)</f>
        <v>144792</v>
      </c>
      <c r="P135">
        <f>(VLOOKUP($A135,L!$H:$O,8,0)+VLOOKUP($B135,'R'!$F:$M,8,0))*VLOOKUP(P$1,Q!$E:$H,4,0)+VLOOKUP(P$1,Q!$E:$J,6,0)</f>
        <v>148704</v>
      </c>
      <c r="Q135">
        <f>(VLOOKUP($A135,L!$H:$O,8,0)+VLOOKUP($B135,'R'!$F:$M,8,0))*VLOOKUP(Q$1,Q!$E:$H,4,0)+VLOOKUP(Q$1,Q!$E:$J,6,0)</f>
        <v>152556</v>
      </c>
      <c r="R135">
        <f>(VLOOKUP($A135,L!$H:$O,8,0)+VLOOKUP($B135,'R'!$F:$M,8,0))*VLOOKUP(R$1,Q!$E:$H,4,0)+VLOOKUP(R$1,Q!$E:$J,6,0)</f>
        <v>156408</v>
      </c>
      <c r="S135">
        <f>(VLOOKUP($A135,L!$H:$O,8,0)+VLOOKUP($B135,'R'!$F:$M,8,0))*VLOOKUP(S$1,Q!$E:$H,4,0)+VLOOKUP(S$1,Q!$E:$J,6,0)</f>
        <v>160708</v>
      </c>
      <c r="T135">
        <f>(VLOOKUP($A135,L!$H:$O,8,0)+VLOOKUP($B135,'R'!$F:$M,8,0))*VLOOKUP(T$1,Q!$E:$H,4,0)+VLOOKUP(T$1,Q!$E:$J,6,0)</f>
        <v>165068</v>
      </c>
      <c r="U135">
        <f>(VLOOKUP($A135,L!$H:$O,8,0)+VLOOKUP($B135,'R'!$F:$M,8,0))*VLOOKUP(U$1,Q!$E:$H,4,0)+VLOOKUP(U$1,Q!$E:$J,6,0)</f>
        <v>169368</v>
      </c>
      <c r="V135">
        <f>(VLOOKUP($A135,L!$H:$O,8,0)+VLOOKUP($B135,'R'!$F:$M,8,0))*VLOOKUP(V$1,Q!$E:$H,4,0)+VLOOKUP(V$1,Q!$E:$J,6,0)</f>
        <v>173668</v>
      </c>
      <c r="W135">
        <f>(VLOOKUP($A135,L!$H:$O,8,0)+VLOOKUP($B135,'R'!$F:$M,8,0))*VLOOKUP(W$1,Q!$E:$H,4,0)+VLOOKUP(W$1,Q!$E:$J,6,0)</f>
        <v>178416</v>
      </c>
      <c r="BD135">
        <v>4350</v>
      </c>
      <c r="BE135">
        <v>250</v>
      </c>
      <c r="BF135">
        <f t="shared" ref="BF135:BF141" si="32">(1800-BE135*$BE$4-BD135*$BD$4)/$BF$4</f>
        <v>5</v>
      </c>
      <c r="BG135">
        <f t="shared" si="29"/>
        <v>9.0909090909090939E-2</v>
      </c>
      <c r="BH135">
        <f t="shared" si="30"/>
        <v>4785</v>
      </c>
    </row>
    <row r="136" spans="1:60" x14ac:dyDescent="0.2">
      <c r="A136">
        <v>134</v>
      </c>
      <c r="B136">
        <f t="shared" si="31"/>
        <v>8</v>
      </c>
      <c r="C136">
        <f>(VLOOKUP($A136,L!$H:$O,8,0)+VLOOKUP($B136,'R'!$F:$M,8,0))*VLOOKUP(C$1,Q!$E:$H,4,0)+VLOOKUP(C$1,Q!$E:$J,6,0)</f>
        <v>39300</v>
      </c>
      <c r="D136">
        <f>(VLOOKUP($A136,L!$H:$O,8,0)+VLOOKUP($B136,'R'!$F:$M,8,0))*VLOOKUP(D$1,Q!$E:$H,4,0)+VLOOKUP(D$1,Q!$E:$J,6,0)</f>
        <v>45195</v>
      </c>
      <c r="E136">
        <f>(VLOOKUP($A136,L!$H:$O,8,0)+VLOOKUP($B136,'R'!$F:$M,8,0))*VLOOKUP(E$1,Q!$E:$H,4,0)+VLOOKUP(E$1,Q!$E:$J,6,0)</f>
        <v>52476</v>
      </c>
      <c r="F136">
        <f>(VLOOKUP($A136,L!$H:$O,8,0)+VLOOKUP($B136,'R'!$F:$M,8,0))*VLOOKUP(F$1,Q!$E:$H,4,0)+VLOOKUP(F$1,Q!$E:$J,6,0)</f>
        <v>61116</v>
      </c>
      <c r="G136">
        <f>(VLOOKUP($A136,L!$H:$O,8,0)+VLOOKUP($B136,'R'!$F:$M,8,0))*VLOOKUP(G$1,Q!$E:$H,4,0)+VLOOKUP(G$1,Q!$E:$J,6,0)</f>
        <v>71415</v>
      </c>
      <c r="H136">
        <f>(VLOOKUP($A136,L!$H:$O,8,0)+VLOOKUP($B136,'R'!$F:$M,8,0))*VLOOKUP(H$1,Q!$E:$H,4,0)+VLOOKUP(H$1,Q!$E:$J,6,0)</f>
        <v>82652.999999999985</v>
      </c>
      <c r="I136">
        <f>(VLOOKUP($A136,L!$H:$O,8,0)+VLOOKUP($B136,'R'!$F:$M,8,0))*VLOOKUP(I$1,Q!$E:$H,4,0)+VLOOKUP(I$1,Q!$E:$J,6,0)</f>
        <v>94983</v>
      </c>
      <c r="J136">
        <f>(VLOOKUP($A136,L!$H:$O,8,0)+VLOOKUP($B136,'R'!$F:$M,8,0))*VLOOKUP(J$1,Q!$E:$H,4,0)+VLOOKUP(J$1,Q!$E:$J,6,0)</f>
        <v>101571.00000000001</v>
      </c>
      <c r="K136">
        <f>(VLOOKUP($A136,L!$H:$O,8,0)+VLOOKUP($B136,'R'!$F:$M,8,0))*VLOOKUP(K$1,Q!$E:$H,4,0)+VLOOKUP(K$1,Q!$E:$J,6,0)</f>
        <v>109338</v>
      </c>
      <c r="L136">
        <f>(VLOOKUP($A136,L!$H:$O,8,0)+VLOOKUP($B136,'R'!$F:$M,8,0))*VLOOKUP(L$1,Q!$E:$H,4,0)+VLOOKUP(L$1,Q!$E:$J,6,0)</f>
        <v>125778</v>
      </c>
      <c r="M136">
        <f>(VLOOKUP($A136,L!$H:$O,8,0)+VLOOKUP($B136,'R'!$F:$M,8,0))*VLOOKUP(M$1,Q!$E:$H,4,0)+VLOOKUP(M$1,Q!$E:$J,6,0)</f>
        <v>139221</v>
      </c>
      <c r="N136">
        <f>(VLOOKUP($A136,L!$H:$O,8,0)+VLOOKUP($B136,'R'!$F:$M,8,0))*VLOOKUP(N$1,Q!$E:$H,4,0)+VLOOKUP(N$1,Q!$E:$J,6,0)</f>
        <v>142665</v>
      </c>
      <c r="O136">
        <f>(VLOOKUP($A136,L!$H:$O,8,0)+VLOOKUP($B136,'R'!$F:$M,8,0))*VLOOKUP(O$1,Q!$E:$H,4,0)+VLOOKUP(O$1,Q!$E:$J,6,0)</f>
        <v>146562</v>
      </c>
      <c r="P136">
        <f>(VLOOKUP($A136,L!$H:$O,8,0)+VLOOKUP($B136,'R'!$F:$M,8,0))*VLOOKUP(P$1,Q!$E:$H,4,0)+VLOOKUP(P$1,Q!$E:$J,6,0)</f>
        <v>150519</v>
      </c>
      <c r="Q136">
        <f>(VLOOKUP($A136,L!$H:$O,8,0)+VLOOKUP($B136,'R'!$F:$M,8,0))*VLOOKUP(Q$1,Q!$E:$H,4,0)+VLOOKUP(Q$1,Q!$E:$J,6,0)</f>
        <v>154416</v>
      </c>
      <c r="R136">
        <f>(VLOOKUP($A136,L!$H:$O,8,0)+VLOOKUP($B136,'R'!$F:$M,8,0))*VLOOKUP(R$1,Q!$E:$H,4,0)+VLOOKUP(R$1,Q!$E:$J,6,0)</f>
        <v>158313</v>
      </c>
      <c r="S136">
        <f>(VLOOKUP($A136,L!$H:$O,8,0)+VLOOKUP($B136,'R'!$F:$M,8,0))*VLOOKUP(S$1,Q!$E:$H,4,0)+VLOOKUP(S$1,Q!$E:$J,6,0)</f>
        <v>162663</v>
      </c>
      <c r="T136">
        <f>(VLOOKUP($A136,L!$H:$O,8,0)+VLOOKUP($B136,'R'!$F:$M,8,0))*VLOOKUP(T$1,Q!$E:$H,4,0)+VLOOKUP(T$1,Q!$E:$J,6,0)</f>
        <v>167073</v>
      </c>
      <c r="U136">
        <f>(VLOOKUP($A136,L!$H:$O,8,0)+VLOOKUP($B136,'R'!$F:$M,8,0))*VLOOKUP(U$1,Q!$E:$H,4,0)+VLOOKUP(U$1,Q!$E:$J,6,0)</f>
        <v>171423</v>
      </c>
      <c r="V136">
        <f>(VLOOKUP($A136,L!$H:$O,8,0)+VLOOKUP($B136,'R'!$F:$M,8,0))*VLOOKUP(V$1,Q!$E:$H,4,0)+VLOOKUP(V$1,Q!$E:$J,6,0)</f>
        <v>175773</v>
      </c>
      <c r="W136">
        <f>(VLOOKUP($A136,L!$H:$O,8,0)+VLOOKUP($B136,'R'!$F:$M,8,0))*VLOOKUP(W$1,Q!$E:$H,4,0)+VLOOKUP(W$1,Q!$E:$J,6,0)</f>
        <v>180576</v>
      </c>
      <c r="BD136">
        <v>4375</v>
      </c>
      <c r="BE136">
        <v>250</v>
      </c>
      <c r="BF136">
        <f t="shared" si="32"/>
        <v>4.166666666666667</v>
      </c>
      <c r="BG136">
        <f t="shared" si="29"/>
        <v>7.6923076923076872E-2</v>
      </c>
      <c r="BH136">
        <f t="shared" si="30"/>
        <v>4739.583333333333</v>
      </c>
    </row>
    <row r="137" spans="1:60" x14ac:dyDescent="0.2">
      <c r="A137">
        <v>135</v>
      </c>
      <c r="B137">
        <f t="shared" si="31"/>
        <v>8</v>
      </c>
      <c r="C137">
        <f>(VLOOKUP($A137,L!$H:$O,8,0)+VLOOKUP($B137,'R'!$F:$M,8,0))*VLOOKUP(C$1,Q!$E:$H,4,0)+VLOOKUP(C$1,Q!$E:$J,6,0)</f>
        <v>39900</v>
      </c>
      <c r="D137">
        <f>(VLOOKUP($A137,L!$H:$O,8,0)+VLOOKUP($B137,'R'!$F:$M,8,0))*VLOOKUP(D$1,Q!$E:$H,4,0)+VLOOKUP(D$1,Q!$E:$J,6,0)</f>
        <v>45885</v>
      </c>
      <c r="E137">
        <f>(VLOOKUP($A137,L!$H:$O,8,0)+VLOOKUP($B137,'R'!$F:$M,8,0))*VLOOKUP(E$1,Q!$E:$H,4,0)+VLOOKUP(E$1,Q!$E:$J,6,0)</f>
        <v>53268</v>
      </c>
      <c r="F137">
        <f>(VLOOKUP($A137,L!$H:$O,8,0)+VLOOKUP($B137,'R'!$F:$M,8,0))*VLOOKUP(F$1,Q!$E:$H,4,0)+VLOOKUP(F$1,Q!$E:$J,6,0)</f>
        <v>62028</v>
      </c>
      <c r="G137">
        <f>(VLOOKUP($A137,L!$H:$O,8,0)+VLOOKUP($B137,'R'!$F:$M,8,0))*VLOOKUP(G$1,Q!$E:$H,4,0)+VLOOKUP(G$1,Q!$E:$J,6,0)</f>
        <v>72465</v>
      </c>
      <c r="H137">
        <f>(VLOOKUP($A137,L!$H:$O,8,0)+VLOOKUP($B137,'R'!$F:$M,8,0))*VLOOKUP(H$1,Q!$E:$H,4,0)+VLOOKUP(H$1,Q!$E:$J,6,0)</f>
        <v>83858.999999999985</v>
      </c>
      <c r="I137">
        <f>(VLOOKUP($A137,L!$H:$O,8,0)+VLOOKUP($B137,'R'!$F:$M,8,0))*VLOOKUP(I$1,Q!$E:$H,4,0)+VLOOKUP(I$1,Q!$E:$J,6,0)</f>
        <v>96369</v>
      </c>
      <c r="J137">
        <f>(VLOOKUP($A137,L!$H:$O,8,0)+VLOOKUP($B137,'R'!$F:$M,8,0))*VLOOKUP(J$1,Q!$E:$H,4,0)+VLOOKUP(J$1,Q!$E:$J,6,0)</f>
        <v>103053.00000000001</v>
      </c>
      <c r="K137">
        <f>(VLOOKUP($A137,L!$H:$O,8,0)+VLOOKUP($B137,'R'!$F:$M,8,0))*VLOOKUP(K$1,Q!$E:$H,4,0)+VLOOKUP(K$1,Q!$E:$J,6,0)</f>
        <v>110934</v>
      </c>
      <c r="L137">
        <f>(VLOOKUP($A137,L!$H:$O,8,0)+VLOOKUP($B137,'R'!$F:$M,8,0))*VLOOKUP(L$1,Q!$E:$H,4,0)+VLOOKUP(L$1,Q!$E:$J,6,0)</f>
        <v>127614</v>
      </c>
      <c r="M137">
        <f>(VLOOKUP($A137,L!$H:$O,8,0)+VLOOKUP($B137,'R'!$F:$M,8,0))*VLOOKUP(M$1,Q!$E:$H,4,0)+VLOOKUP(M$1,Q!$E:$J,6,0)</f>
        <v>141243</v>
      </c>
      <c r="N137">
        <f>(VLOOKUP($A137,L!$H:$O,8,0)+VLOOKUP($B137,'R'!$F:$M,8,0))*VLOOKUP(N$1,Q!$E:$H,4,0)+VLOOKUP(N$1,Q!$E:$J,6,0)</f>
        <v>144735</v>
      </c>
      <c r="O137">
        <f>(VLOOKUP($A137,L!$H:$O,8,0)+VLOOKUP($B137,'R'!$F:$M,8,0))*VLOOKUP(O$1,Q!$E:$H,4,0)+VLOOKUP(O$1,Q!$E:$J,6,0)</f>
        <v>148686</v>
      </c>
      <c r="P137">
        <f>(VLOOKUP($A137,L!$H:$O,8,0)+VLOOKUP($B137,'R'!$F:$M,8,0))*VLOOKUP(P$1,Q!$E:$H,4,0)+VLOOKUP(P$1,Q!$E:$J,6,0)</f>
        <v>152697</v>
      </c>
      <c r="Q137">
        <f>(VLOOKUP($A137,L!$H:$O,8,0)+VLOOKUP($B137,'R'!$F:$M,8,0))*VLOOKUP(Q$1,Q!$E:$H,4,0)+VLOOKUP(Q$1,Q!$E:$J,6,0)</f>
        <v>156648</v>
      </c>
      <c r="R137">
        <f>(VLOOKUP($A137,L!$H:$O,8,0)+VLOOKUP($B137,'R'!$F:$M,8,0))*VLOOKUP(R$1,Q!$E:$H,4,0)+VLOOKUP(R$1,Q!$E:$J,6,0)</f>
        <v>160599</v>
      </c>
      <c r="S137">
        <f>(VLOOKUP($A137,L!$H:$O,8,0)+VLOOKUP($B137,'R'!$F:$M,8,0))*VLOOKUP(S$1,Q!$E:$H,4,0)+VLOOKUP(S$1,Q!$E:$J,6,0)</f>
        <v>165009</v>
      </c>
      <c r="T137">
        <f>(VLOOKUP($A137,L!$H:$O,8,0)+VLOOKUP($B137,'R'!$F:$M,8,0))*VLOOKUP(T$1,Q!$E:$H,4,0)+VLOOKUP(T$1,Q!$E:$J,6,0)</f>
        <v>169479</v>
      </c>
      <c r="U137">
        <f>(VLOOKUP($A137,L!$H:$O,8,0)+VLOOKUP($B137,'R'!$F:$M,8,0))*VLOOKUP(U$1,Q!$E:$H,4,0)+VLOOKUP(U$1,Q!$E:$J,6,0)</f>
        <v>173889</v>
      </c>
      <c r="V137">
        <f>(VLOOKUP($A137,L!$H:$O,8,0)+VLOOKUP($B137,'R'!$F:$M,8,0))*VLOOKUP(V$1,Q!$E:$H,4,0)+VLOOKUP(V$1,Q!$E:$J,6,0)</f>
        <v>178299</v>
      </c>
      <c r="W137">
        <f>(VLOOKUP($A137,L!$H:$O,8,0)+VLOOKUP($B137,'R'!$F:$M,8,0))*VLOOKUP(W$1,Q!$E:$H,4,0)+VLOOKUP(W$1,Q!$E:$J,6,0)</f>
        <v>183168</v>
      </c>
      <c r="BD137">
        <v>4400</v>
      </c>
      <c r="BE137">
        <v>250</v>
      </c>
      <c r="BF137">
        <f t="shared" si="32"/>
        <v>3.3333333333333335</v>
      </c>
      <c r="BG137">
        <f t="shared" si="29"/>
        <v>6.2500000000000111E-2</v>
      </c>
      <c r="BH137">
        <f t="shared" si="30"/>
        <v>4693.3333333333339</v>
      </c>
    </row>
    <row r="138" spans="1:60" x14ac:dyDescent="0.2">
      <c r="A138">
        <v>136</v>
      </c>
      <c r="B138">
        <f t="shared" si="31"/>
        <v>8</v>
      </c>
      <c r="C138">
        <f>(VLOOKUP($A138,L!$H:$O,8,0)+VLOOKUP($B138,'R'!$F:$M,8,0))*VLOOKUP(C$1,Q!$E:$H,4,0)+VLOOKUP(C$1,Q!$E:$J,6,0)</f>
        <v>40400</v>
      </c>
      <c r="D138">
        <f>(VLOOKUP($A138,L!$H:$O,8,0)+VLOOKUP($B138,'R'!$F:$M,8,0))*VLOOKUP(D$1,Q!$E:$H,4,0)+VLOOKUP(D$1,Q!$E:$J,6,0)</f>
        <v>46460</v>
      </c>
      <c r="E138">
        <f>(VLOOKUP($A138,L!$H:$O,8,0)+VLOOKUP($B138,'R'!$F:$M,8,0))*VLOOKUP(E$1,Q!$E:$H,4,0)+VLOOKUP(E$1,Q!$E:$J,6,0)</f>
        <v>53928</v>
      </c>
      <c r="F138">
        <f>(VLOOKUP($A138,L!$H:$O,8,0)+VLOOKUP($B138,'R'!$F:$M,8,0))*VLOOKUP(F$1,Q!$E:$H,4,0)+VLOOKUP(F$1,Q!$E:$J,6,0)</f>
        <v>62788</v>
      </c>
      <c r="G138">
        <f>(VLOOKUP($A138,L!$H:$O,8,0)+VLOOKUP($B138,'R'!$F:$M,8,0))*VLOOKUP(G$1,Q!$E:$H,4,0)+VLOOKUP(G$1,Q!$E:$J,6,0)</f>
        <v>73340</v>
      </c>
      <c r="H138">
        <f>(VLOOKUP($A138,L!$H:$O,8,0)+VLOOKUP($B138,'R'!$F:$M,8,0))*VLOOKUP(H$1,Q!$E:$H,4,0)+VLOOKUP(H$1,Q!$E:$J,6,0)</f>
        <v>84863.999999999985</v>
      </c>
      <c r="I138">
        <f>(VLOOKUP($A138,L!$H:$O,8,0)+VLOOKUP($B138,'R'!$F:$M,8,0))*VLOOKUP(I$1,Q!$E:$H,4,0)+VLOOKUP(I$1,Q!$E:$J,6,0)</f>
        <v>97524</v>
      </c>
      <c r="J138">
        <f>(VLOOKUP($A138,L!$H:$O,8,0)+VLOOKUP($B138,'R'!$F:$M,8,0))*VLOOKUP(J$1,Q!$E:$H,4,0)+VLOOKUP(J$1,Q!$E:$J,6,0)</f>
        <v>104288.00000000001</v>
      </c>
      <c r="K138">
        <f>(VLOOKUP($A138,L!$H:$O,8,0)+VLOOKUP($B138,'R'!$F:$M,8,0))*VLOOKUP(K$1,Q!$E:$H,4,0)+VLOOKUP(K$1,Q!$E:$J,6,0)</f>
        <v>112264</v>
      </c>
      <c r="L138">
        <f>(VLOOKUP($A138,L!$H:$O,8,0)+VLOOKUP($B138,'R'!$F:$M,8,0))*VLOOKUP(L$1,Q!$E:$H,4,0)+VLOOKUP(L$1,Q!$E:$J,6,0)</f>
        <v>129144</v>
      </c>
      <c r="M138">
        <f>(VLOOKUP($A138,L!$H:$O,8,0)+VLOOKUP($B138,'R'!$F:$M,8,0))*VLOOKUP(M$1,Q!$E:$H,4,0)+VLOOKUP(M$1,Q!$E:$J,6,0)</f>
        <v>142928</v>
      </c>
      <c r="N138">
        <f>(VLOOKUP($A138,L!$H:$O,8,0)+VLOOKUP($B138,'R'!$F:$M,8,0))*VLOOKUP(N$1,Q!$E:$H,4,0)+VLOOKUP(N$1,Q!$E:$J,6,0)</f>
        <v>146460</v>
      </c>
      <c r="O138">
        <f>(VLOOKUP($A138,L!$H:$O,8,0)+VLOOKUP($B138,'R'!$F:$M,8,0))*VLOOKUP(O$1,Q!$E:$H,4,0)+VLOOKUP(O$1,Q!$E:$J,6,0)</f>
        <v>150456</v>
      </c>
      <c r="P138">
        <f>(VLOOKUP($A138,L!$H:$O,8,0)+VLOOKUP($B138,'R'!$F:$M,8,0))*VLOOKUP(P$1,Q!$E:$H,4,0)+VLOOKUP(P$1,Q!$E:$J,6,0)</f>
        <v>154512</v>
      </c>
      <c r="Q138">
        <f>(VLOOKUP($A138,L!$H:$O,8,0)+VLOOKUP($B138,'R'!$F:$M,8,0))*VLOOKUP(Q$1,Q!$E:$H,4,0)+VLOOKUP(Q$1,Q!$E:$J,6,0)</f>
        <v>158508</v>
      </c>
      <c r="R138">
        <f>(VLOOKUP($A138,L!$H:$O,8,0)+VLOOKUP($B138,'R'!$F:$M,8,0))*VLOOKUP(R$1,Q!$E:$H,4,0)+VLOOKUP(R$1,Q!$E:$J,6,0)</f>
        <v>162504</v>
      </c>
      <c r="S138">
        <f>(VLOOKUP($A138,L!$H:$O,8,0)+VLOOKUP($B138,'R'!$F:$M,8,0))*VLOOKUP(S$1,Q!$E:$H,4,0)+VLOOKUP(S$1,Q!$E:$J,6,0)</f>
        <v>166964</v>
      </c>
      <c r="T138">
        <f>(VLOOKUP($A138,L!$H:$O,8,0)+VLOOKUP($B138,'R'!$F:$M,8,0))*VLOOKUP(T$1,Q!$E:$H,4,0)+VLOOKUP(T$1,Q!$E:$J,6,0)</f>
        <v>171484</v>
      </c>
      <c r="U138">
        <f>(VLOOKUP($A138,L!$H:$O,8,0)+VLOOKUP($B138,'R'!$F:$M,8,0))*VLOOKUP(U$1,Q!$E:$H,4,0)+VLOOKUP(U$1,Q!$E:$J,6,0)</f>
        <v>175944</v>
      </c>
      <c r="V138">
        <f>(VLOOKUP($A138,L!$H:$O,8,0)+VLOOKUP($B138,'R'!$F:$M,8,0))*VLOOKUP(V$1,Q!$E:$H,4,0)+VLOOKUP(V$1,Q!$E:$J,6,0)</f>
        <v>180404</v>
      </c>
      <c r="W138">
        <f>(VLOOKUP($A138,L!$H:$O,8,0)+VLOOKUP($B138,'R'!$F:$M,8,0))*VLOOKUP(W$1,Q!$E:$H,4,0)+VLOOKUP(W$1,Q!$E:$J,6,0)</f>
        <v>185328</v>
      </c>
      <c r="BD138">
        <v>4425</v>
      </c>
      <c r="BE138">
        <v>250</v>
      </c>
      <c r="BF138">
        <f t="shared" si="32"/>
        <v>2.5</v>
      </c>
      <c r="BG138">
        <f t="shared" si="29"/>
        <v>4.7619047619047672E-2</v>
      </c>
      <c r="BH138">
        <f t="shared" si="30"/>
        <v>4646.25</v>
      </c>
    </row>
    <row r="139" spans="1:60" x14ac:dyDescent="0.2">
      <c r="A139">
        <v>137</v>
      </c>
      <c r="B139">
        <f t="shared" si="31"/>
        <v>8</v>
      </c>
      <c r="C139">
        <f>(VLOOKUP($A139,L!$H:$O,8,0)+VLOOKUP($B139,'R'!$F:$M,8,0))*VLOOKUP(C$1,Q!$E:$H,4,0)+VLOOKUP(C$1,Q!$E:$J,6,0)</f>
        <v>41000</v>
      </c>
      <c r="D139">
        <f>(VLOOKUP($A139,L!$H:$O,8,0)+VLOOKUP($B139,'R'!$F:$M,8,0))*VLOOKUP(D$1,Q!$E:$H,4,0)+VLOOKUP(D$1,Q!$E:$J,6,0)</f>
        <v>47149.999999999993</v>
      </c>
      <c r="E139">
        <f>(VLOOKUP($A139,L!$H:$O,8,0)+VLOOKUP($B139,'R'!$F:$M,8,0))*VLOOKUP(E$1,Q!$E:$H,4,0)+VLOOKUP(E$1,Q!$E:$J,6,0)</f>
        <v>54720</v>
      </c>
      <c r="F139">
        <f>(VLOOKUP($A139,L!$H:$O,8,0)+VLOOKUP($B139,'R'!$F:$M,8,0))*VLOOKUP(F$1,Q!$E:$H,4,0)+VLOOKUP(F$1,Q!$E:$J,6,0)</f>
        <v>63700</v>
      </c>
      <c r="G139">
        <f>(VLOOKUP($A139,L!$H:$O,8,0)+VLOOKUP($B139,'R'!$F:$M,8,0))*VLOOKUP(G$1,Q!$E:$H,4,0)+VLOOKUP(G$1,Q!$E:$J,6,0)</f>
        <v>74390</v>
      </c>
      <c r="H139">
        <f>(VLOOKUP($A139,L!$H:$O,8,0)+VLOOKUP($B139,'R'!$F:$M,8,0))*VLOOKUP(H$1,Q!$E:$H,4,0)+VLOOKUP(H$1,Q!$E:$J,6,0)</f>
        <v>86069.999999999985</v>
      </c>
      <c r="I139">
        <f>(VLOOKUP($A139,L!$H:$O,8,0)+VLOOKUP($B139,'R'!$F:$M,8,0))*VLOOKUP(I$1,Q!$E:$H,4,0)+VLOOKUP(I$1,Q!$E:$J,6,0)</f>
        <v>98910</v>
      </c>
      <c r="J139">
        <f>(VLOOKUP($A139,L!$H:$O,8,0)+VLOOKUP($B139,'R'!$F:$M,8,0))*VLOOKUP(J$1,Q!$E:$H,4,0)+VLOOKUP(J$1,Q!$E:$J,6,0)</f>
        <v>105770.00000000001</v>
      </c>
      <c r="K139">
        <f>(VLOOKUP($A139,L!$H:$O,8,0)+VLOOKUP($B139,'R'!$F:$M,8,0))*VLOOKUP(K$1,Q!$E:$H,4,0)+VLOOKUP(K$1,Q!$E:$J,6,0)</f>
        <v>113860</v>
      </c>
      <c r="L139">
        <f>(VLOOKUP($A139,L!$H:$O,8,0)+VLOOKUP($B139,'R'!$F:$M,8,0))*VLOOKUP(L$1,Q!$E:$H,4,0)+VLOOKUP(L$1,Q!$E:$J,6,0)</f>
        <v>130980</v>
      </c>
      <c r="M139">
        <f>(VLOOKUP($A139,L!$H:$O,8,0)+VLOOKUP($B139,'R'!$F:$M,8,0))*VLOOKUP(M$1,Q!$E:$H,4,0)+VLOOKUP(M$1,Q!$E:$J,6,0)</f>
        <v>144950</v>
      </c>
      <c r="N139">
        <f>(VLOOKUP($A139,L!$H:$O,8,0)+VLOOKUP($B139,'R'!$F:$M,8,0))*VLOOKUP(N$1,Q!$E:$H,4,0)+VLOOKUP(N$1,Q!$E:$J,6,0)</f>
        <v>148530</v>
      </c>
      <c r="O139">
        <f>(VLOOKUP($A139,L!$H:$O,8,0)+VLOOKUP($B139,'R'!$F:$M,8,0))*VLOOKUP(O$1,Q!$E:$H,4,0)+VLOOKUP(O$1,Q!$E:$J,6,0)</f>
        <v>152580</v>
      </c>
      <c r="P139">
        <f>(VLOOKUP($A139,L!$H:$O,8,0)+VLOOKUP($B139,'R'!$F:$M,8,0))*VLOOKUP(P$1,Q!$E:$H,4,0)+VLOOKUP(P$1,Q!$E:$J,6,0)</f>
        <v>156690</v>
      </c>
      <c r="Q139">
        <f>(VLOOKUP($A139,L!$H:$O,8,0)+VLOOKUP($B139,'R'!$F:$M,8,0))*VLOOKUP(Q$1,Q!$E:$H,4,0)+VLOOKUP(Q$1,Q!$E:$J,6,0)</f>
        <v>160740</v>
      </c>
      <c r="R139">
        <f>(VLOOKUP($A139,L!$H:$O,8,0)+VLOOKUP($B139,'R'!$F:$M,8,0))*VLOOKUP(R$1,Q!$E:$H,4,0)+VLOOKUP(R$1,Q!$E:$J,6,0)</f>
        <v>164790</v>
      </c>
      <c r="S139">
        <f>(VLOOKUP($A139,L!$H:$O,8,0)+VLOOKUP($B139,'R'!$F:$M,8,0))*VLOOKUP(S$1,Q!$E:$H,4,0)+VLOOKUP(S$1,Q!$E:$J,6,0)</f>
        <v>169310</v>
      </c>
      <c r="T139">
        <f>(VLOOKUP($A139,L!$H:$O,8,0)+VLOOKUP($B139,'R'!$F:$M,8,0))*VLOOKUP(T$1,Q!$E:$H,4,0)+VLOOKUP(T$1,Q!$E:$J,6,0)</f>
        <v>173890</v>
      </c>
      <c r="U139">
        <f>(VLOOKUP($A139,L!$H:$O,8,0)+VLOOKUP($B139,'R'!$F:$M,8,0))*VLOOKUP(U$1,Q!$E:$H,4,0)+VLOOKUP(U$1,Q!$E:$J,6,0)</f>
        <v>178410</v>
      </c>
      <c r="V139">
        <f>(VLOOKUP($A139,L!$H:$O,8,0)+VLOOKUP($B139,'R'!$F:$M,8,0))*VLOOKUP(V$1,Q!$E:$H,4,0)+VLOOKUP(V$1,Q!$E:$J,6,0)</f>
        <v>182930</v>
      </c>
      <c r="W139">
        <f>(VLOOKUP($A139,L!$H:$O,8,0)+VLOOKUP($B139,'R'!$F:$M,8,0))*VLOOKUP(W$1,Q!$E:$H,4,0)+VLOOKUP(W$1,Q!$E:$J,6,0)</f>
        <v>187920</v>
      </c>
      <c r="BD139">
        <v>4450</v>
      </c>
      <c r="BE139">
        <v>250</v>
      </c>
      <c r="BF139">
        <f t="shared" si="32"/>
        <v>1.6666666666666667</v>
      </c>
      <c r="BG139">
        <f t="shared" si="29"/>
        <v>3.2258064516129004E-2</v>
      </c>
      <c r="BH139">
        <f t="shared" si="30"/>
        <v>4598.333333333333</v>
      </c>
    </row>
    <row r="140" spans="1:60" x14ac:dyDescent="0.2">
      <c r="A140">
        <v>138</v>
      </c>
      <c r="B140">
        <f t="shared" si="31"/>
        <v>8</v>
      </c>
      <c r="C140">
        <f>(VLOOKUP($A140,L!$H:$O,8,0)+VLOOKUP($B140,'R'!$F:$M,8,0))*VLOOKUP(C$1,Q!$E:$H,4,0)+VLOOKUP(C$1,Q!$E:$J,6,0)</f>
        <v>41600</v>
      </c>
      <c r="D140">
        <f>(VLOOKUP($A140,L!$H:$O,8,0)+VLOOKUP($B140,'R'!$F:$M,8,0))*VLOOKUP(D$1,Q!$E:$H,4,0)+VLOOKUP(D$1,Q!$E:$J,6,0)</f>
        <v>47839.999999999993</v>
      </c>
      <c r="E140">
        <f>(VLOOKUP($A140,L!$H:$O,8,0)+VLOOKUP($B140,'R'!$F:$M,8,0))*VLOOKUP(E$1,Q!$E:$H,4,0)+VLOOKUP(E$1,Q!$E:$J,6,0)</f>
        <v>55512</v>
      </c>
      <c r="F140">
        <f>(VLOOKUP($A140,L!$H:$O,8,0)+VLOOKUP($B140,'R'!$F:$M,8,0))*VLOOKUP(F$1,Q!$E:$H,4,0)+VLOOKUP(F$1,Q!$E:$J,6,0)</f>
        <v>64612</v>
      </c>
      <c r="G140">
        <f>(VLOOKUP($A140,L!$H:$O,8,0)+VLOOKUP($B140,'R'!$F:$M,8,0))*VLOOKUP(G$1,Q!$E:$H,4,0)+VLOOKUP(G$1,Q!$E:$J,6,0)</f>
        <v>75440</v>
      </c>
      <c r="H140">
        <f>(VLOOKUP($A140,L!$H:$O,8,0)+VLOOKUP($B140,'R'!$F:$M,8,0))*VLOOKUP(H$1,Q!$E:$H,4,0)+VLOOKUP(H$1,Q!$E:$J,6,0)</f>
        <v>87275.999999999985</v>
      </c>
      <c r="I140">
        <f>(VLOOKUP($A140,L!$H:$O,8,0)+VLOOKUP($B140,'R'!$F:$M,8,0))*VLOOKUP(I$1,Q!$E:$H,4,0)+VLOOKUP(I$1,Q!$E:$J,6,0)</f>
        <v>100296</v>
      </c>
      <c r="J140">
        <f>(VLOOKUP($A140,L!$H:$O,8,0)+VLOOKUP($B140,'R'!$F:$M,8,0))*VLOOKUP(J$1,Q!$E:$H,4,0)+VLOOKUP(J$1,Q!$E:$J,6,0)</f>
        <v>107252.00000000001</v>
      </c>
      <c r="K140">
        <f>(VLOOKUP($A140,L!$H:$O,8,0)+VLOOKUP($B140,'R'!$F:$M,8,0))*VLOOKUP(K$1,Q!$E:$H,4,0)+VLOOKUP(K$1,Q!$E:$J,6,0)</f>
        <v>115456</v>
      </c>
      <c r="L140">
        <f>(VLOOKUP($A140,L!$H:$O,8,0)+VLOOKUP($B140,'R'!$F:$M,8,0))*VLOOKUP(L$1,Q!$E:$H,4,0)+VLOOKUP(L$1,Q!$E:$J,6,0)</f>
        <v>132816</v>
      </c>
      <c r="M140">
        <f>(VLOOKUP($A140,L!$H:$O,8,0)+VLOOKUP($B140,'R'!$F:$M,8,0))*VLOOKUP(M$1,Q!$E:$H,4,0)+VLOOKUP(M$1,Q!$E:$J,6,0)</f>
        <v>146972</v>
      </c>
      <c r="N140">
        <f>(VLOOKUP($A140,L!$H:$O,8,0)+VLOOKUP($B140,'R'!$F:$M,8,0))*VLOOKUP(N$1,Q!$E:$H,4,0)+VLOOKUP(N$1,Q!$E:$J,6,0)</f>
        <v>150600</v>
      </c>
      <c r="O140">
        <f>(VLOOKUP($A140,L!$H:$O,8,0)+VLOOKUP($B140,'R'!$F:$M,8,0))*VLOOKUP(O$1,Q!$E:$H,4,0)+VLOOKUP(O$1,Q!$E:$J,6,0)</f>
        <v>154704</v>
      </c>
      <c r="P140">
        <f>(VLOOKUP($A140,L!$H:$O,8,0)+VLOOKUP($B140,'R'!$F:$M,8,0))*VLOOKUP(P$1,Q!$E:$H,4,0)+VLOOKUP(P$1,Q!$E:$J,6,0)</f>
        <v>158868</v>
      </c>
      <c r="Q140">
        <f>(VLOOKUP($A140,L!$H:$O,8,0)+VLOOKUP($B140,'R'!$F:$M,8,0))*VLOOKUP(Q$1,Q!$E:$H,4,0)+VLOOKUP(Q$1,Q!$E:$J,6,0)</f>
        <v>162972</v>
      </c>
      <c r="R140">
        <f>(VLOOKUP($A140,L!$H:$O,8,0)+VLOOKUP($B140,'R'!$F:$M,8,0))*VLOOKUP(R$1,Q!$E:$H,4,0)+VLOOKUP(R$1,Q!$E:$J,6,0)</f>
        <v>167076</v>
      </c>
      <c r="S140">
        <f>(VLOOKUP($A140,L!$H:$O,8,0)+VLOOKUP($B140,'R'!$F:$M,8,0))*VLOOKUP(S$1,Q!$E:$H,4,0)+VLOOKUP(S$1,Q!$E:$J,6,0)</f>
        <v>171656</v>
      </c>
      <c r="T140">
        <f>(VLOOKUP($A140,L!$H:$O,8,0)+VLOOKUP($B140,'R'!$F:$M,8,0))*VLOOKUP(T$1,Q!$E:$H,4,0)+VLOOKUP(T$1,Q!$E:$J,6,0)</f>
        <v>176296</v>
      </c>
      <c r="U140">
        <f>(VLOOKUP($A140,L!$H:$O,8,0)+VLOOKUP($B140,'R'!$F:$M,8,0))*VLOOKUP(U$1,Q!$E:$H,4,0)+VLOOKUP(U$1,Q!$E:$J,6,0)</f>
        <v>180876</v>
      </c>
      <c r="V140">
        <f>(VLOOKUP($A140,L!$H:$O,8,0)+VLOOKUP($B140,'R'!$F:$M,8,0))*VLOOKUP(V$1,Q!$E:$H,4,0)+VLOOKUP(V$1,Q!$E:$J,6,0)</f>
        <v>185456</v>
      </c>
      <c r="W140">
        <f>(VLOOKUP($A140,L!$H:$O,8,0)+VLOOKUP($B140,'R'!$F:$M,8,0))*VLOOKUP(W$1,Q!$E:$H,4,0)+VLOOKUP(W$1,Q!$E:$J,6,0)</f>
        <v>190512</v>
      </c>
      <c r="BD140">
        <v>4475</v>
      </c>
      <c r="BE140">
        <v>250</v>
      </c>
      <c r="BF140">
        <f t="shared" si="32"/>
        <v>0.83333333333333337</v>
      </c>
      <c r="BG140">
        <f t="shared" si="29"/>
        <v>1.6393442622950838E-2</v>
      </c>
      <c r="BH140">
        <f t="shared" si="30"/>
        <v>4549.583333333333</v>
      </c>
    </row>
    <row r="141" spans="1:60" x14ac:dyDescent="0.2">
      <c r="A141">
        <v>139</v>
      </c>
      <c r="B141">
        <f t="shared" si="31"/>
        <v>8</v>
      </c>
      <c r="C141">
        <f>(VLOOKUP($A141,L!$H:$O,8,0)+VLOOKUP($B141,'R'!$F:$M,8,0))*VLOOKUP(C$1,Q!$E:$H,4,0)+VLOOKUP(C$1,Q!$E:$J,6,0)</f>
        <v>42100</v>
      </c>
      <c r="D141">
        <f>(VLOOKUP($A141,L!$H:$O,8,0)+VLOOKUP($B141,'R'!$F:$M,8,0))*VLOOKUP(D$1,Q!$E:$H,4,0)+VLOOKUP(D$1,Q!$E:$J,6,0)</f>
        <v>48414.999999999993</v>
      </c>
      <c r="E141">
        <f>(VLOOKUP($A141,L!$H:$O,8,0)+VLOOKUP($B141,'R'!$F:$M,8,0))*VLOOKUP(E$1,Q!$E:$H,4,0)+VLOOKUP(E$1,Q!$E:$J,6,0)</f>
        <v>56172</v>
      </c>
      <c r="F141">
        <f>(VLOOKUP($A141,L!$H:$O,8,0)+VLOOKUP($B141,'R'!$F:$M,8,0))*VLOOKUP(F$1,Q!$E:$H,4,0)+VLOOKUP(F$1,Q!$E:$J,6,0)</f>
        <v>65372</v>
      </c>
      <c r="G141">
        <f>(VLOOKUP($A141,L!$H:$O,8,0)+VLOOKUP($B141,'R'!$F:$M,8,0))*VLOOKUP(G$1,Q!$E:$H,4,0)+VLOOKUP(G$1,Q!$E:$J,6,0)</f>
        <v>76315</v>
      </c>
      <c r="H141">
        <f>(VLOOKUP($A141,L!$H:$O,8,0)+VLOOKUP($B141,'R'!$F:$M,8,0))*VLOOKUP(H$1,Q!$E:$H,4,0)+VLOOKUP(H$1,Q!$E:$J,6,0)</f>
        <v>88280.999999999985</v>
      </c>
      <c r="I141">
        <f>(VLOOKUP($A141,L!$H:$O,8,0)+VLOOKUP($B141,'R'!$F:$M,8,0))*VLOOKUP(I$1,Q!$E:$H,4,0)+VLOOKUP(I$1,Q!$E:$J,6,0)</f>
        <v>101451</v>
      </c>
      <c r="J141">
        <f>(VLOOKUP($A141,L!$H:$O,8,0)+VLOOKUP($B141,'R'!$F:$M,8,0))*VLOOKUP(J$1,Q!$E:$H,4,0)+VLOOKUP(J$1,Q!$E:$J,6,0)</f>
        <v>108487.00000000001</v>
      </c>
      <c r="K141">
        <f>(VLOOKUP($A141,L!$H:$O,8,0)+VLOOKUP($B141,'R'!$F:$M,8,0))*VLOOKUP(K$1,Q!$E:$H,4,0)+VLOOKUP(K$1,Q!$E:$J,6,0)</f>
        <v>116786</v>
      </c>
      <c r="L141">
        <f>(VLOOKUP($A141,L!$H:$O,8,0)+VLOOKUP($B141,'R'!$F:$M,8,0))*VLOOKUP(L$1,Q!$E:$H,4,0)+VLOOKUP(L$1,Q!$E:$J,6,0)</f>
        <v>134346</v>
      </c>
      <c r="M141">
        <f>(VLOOKUP($A141,L!$H:$O,8,0)+VLOOKUP($B141,'R'!$F:$M,8,0))*VLOOKUP(M$1,Q!$E:$H,4,0)+VLOOKUP(M$1,Q!$E:$J,6,0)</f>
        <v>148657</v>
      </c>
      <c r="N141">
        <f>(VLOOKUP($A141,L!$H:$O,8,0)+VLOOKUP($B141,'R'!$F:$M,8,0))*VLOOKUP(N$1,Q!$E:$H,4,0)+VLOOKUP(N$1,Q!$E:$J,6,0)</f>
        <v>152325</v>
      </c>
      <c r="O141">
        <f>(VLOOKUP($A141,L!$H:$O,8,0)+VLOOKUP($B141,'R'!$F:$M,8,0))*VLOOKUP(O$1,Q!$E:$H,4,0)+VLOOKUP(O$1,Q!$E:$J,6,0)</f>
        <v>156474</v>
      </c>
      <c r="P141">
        <f>(VLOOKUP($A141,L!$H:$O,8,0)+VLOOKUP($B141,'R'!$F:$M,8,0))*VLOOKUP(P$1,Q!$E:$H,4,0)+VLOOKUP(P$1,Q!$E:$J,6,0)</f>
        <v>160683</v>
      </c>
      <c r="Q141">
        <f>(VLOOKUP($A141,L!$H:$O,8,0)+VLOOKUP($B141,'R'!$F:$M,8,0))*VLOOKUP(Q$1,Q!$E:$H,4,0)+VLOOKUP(Q$1,Q!$E:$J,6,0)</f>
        <v>164832</v>
      </c>
      <c r="R141">
        <f>(VLOOKUP($A141,L!$H:$O,8,0)+VLOOKUP($B141,'R'!$F:$M,8,0))*VLOOKUP(R$1,Q!$E:$H,4,0)+VLOOKUP(R$1,Q!$E:$J,6,0)</f>
        <v>168981</v>
      </c>
      <c r="S141">
        <f>(VLOOKUP($A141,L!$H:$O,8,0)+VLOOKUP($B141,'R'!$F:$M,8,0))*VLOOKUP(S$1,Q!$E:$H,4,0)+VLOOKUP(S$1,Q!$E:$J,6,0)</f>
        <v>173611</v>
      </c>
      <c r="T141">
        <f>(VLOOKUP($A141,L!$H:$O,8,0)+VLOOKUP($B141,'R'!$F:$M,8,0))*VLOOKUP(T$1,Q!$E:$H,4,0)+VLOOKUP(T$1,Q!$E:$J,6,0)</f>
        <v>178301</v>
      </c>
      <c r="U141">
        <f>(VLOOKUP($A141,L!$H:$O,8,0)+VLOOKUP($B141,'R'!$F:$M,8,0))*VLOOKUP(U$1,Q!$E:$H,4,0)+VLOOKUP(U$1,Q!$E:$J,6,0)</f>
        <v>182931</v>
      </c>
      <c r="V141">
        <f>(VLOOKUP($A141,L!$H:$O,8,0)+VLOOKUP($B141,'R'!$F:$M,8,0))*VLOOKUP(V$1,Q!$E:$H,4,0)+VLOOKUP(V$1,Q!$E:$J,6,0)</f>
        <v>187561</v>
      </c>
      <c r="W141">
        <f>(VLOOKUP($A141,L!$H:$O,8,0)+VLOOKUP($B141,'R'!$F:$M,8,0))*VLOOKUP(W$1,Q!$E:$H,4,0)+VLOOKUP(W$1,Q!$E:$J,6,0)</f>
        <v>192672</v>
      </c>
      <c r="BD141">
        <v>4500</v>
      </c>
      <c r="BE141">
        <v>250</v>
      </c>
      <c r="BF141">
        <f t="shared" si="32"/>
        <v>0</v>
      </c>
      <c r="BG141">
        <f t="shared" si="29"/>
        <v>0</v>
      </c>
      <c r="BH141">
        <f t="shared" si="30"/>
        <v>4500</v>
      </c>
    </row>
    <row r="142" spans="1:60" x14ac:dyDescent="0.2">
      <c r="A142">
        <v>140</v>
      </c>
      <c r="B142">
        <f t="shared" si="31"/>
        <v>8</v>
      </c>
      <c r="C142">
        <f>(VLOOKUP($A142,L!$H:$O,8,0)+VLOOKUP($B142,'R'!$F:$M,8,0))*VLOOKUP(C$1,Q!$E:$H,4,0)+VLOOKUP(C$1,Q!$E:$J,6,0)</f>
        <v>42700</v>
      </c>
      <c r="D142">
        <f>(VLOOKUP($A142,L!$H:$O,8,0)+VLOOKUP($B142,'R'!$F:$M,8,0))*VLOOKUP(D$1,Q!$E:$H,4,0)+VLOOKUP(D$1,Q!$E:$J,6,0)</f>
        <v>49104.999999999993</v>
      </c>
      <c r="E142">
        <f>(VLOOKUP($A142,L!$H:$O,8,0)+VLOOKUP($B142,'R'!$F:$M,8,0))*VLOOKUP(E$1,Q!$E:$H,4,0)+VLOOKUP(E$1,Q!$E:$J,6,0)</f>
        <v>56964</v>
      </c>
      <c r="F142">
        <f>(VLOOKUP($A142,L!$H:$O,8,0)+VLOOKUP($B142,'R'!$F:$M,8,0))*VLOOKUP(F$1,Q!$E:$H,4,0)+VLOOKUP(F$1,Q!$E:$J,6,0)</f>
        <v>66284</v>
      </c>
      <c r="G142">
        <f>(VLOOKUP($A142,L!$H:$O,8,0)+VLOOKUP($B142,'R'!$F:$M,8,0))*VLOOKUP(G$1,Q!$E:$H,4,0)+VLOOKUP(G$1,Q!$E:$J,6,0)</f>
        <v>77365</v>
      </c>
      <c r="H142">
        <f>(VLOOKUP($A142,L!$H:$O,8,0)+VLOOKUP($B142,'R'!$F:$M,8,0))*VLOOKUP(H$1,Q!$E:$H,4,0)+VLOOKUP(H$1,Q!$E:$J,6,0)</f>
        <v>89486.999999999985</v>
      </c>
      <c r="I142">
        <f>(VLOOKUP($A142,L!$H:$O,8,0)+VLOOKUP($B142,'R'!$F:$M,8,0))*VLOOKUP(I$1,Q!$E:$H,4,0)+VLOOKUP(I$1,Q!$E:$J,6,0)</f>
        <v>102837</v>
      </c>
      <c r="J142">
        <f>(VLOOKUP($A142,L!$H:$O,8,0)+VLOOKUP($B142,'R'!$F:$M,8,0))*VLOOKUP(J$1,Q!$E:$H,4,0)+VLOOKUP(J$1,Q!$E:$J,6,0)</f>
        <v>109969.00000000001</v>
      </c>
      <c r="K142">
        <f>(VLOOKUP($A142,L!$H:$O,8,0)+VLOOKUP($B142,'R'!$F:$M,8,0))*VLOOKUP(K$1,Q!$E:$H,4,0)+VLOOKUP(K$1,Q!$E:$J,6,0)</f>
        <v>118382</v>
      </c>
      <c r="L142">
        <f>(VLOOKUP($A142,L!$H:$O,8,0)+VLOOKUP($B142,'R'!$F:$M,8,0))*VLOOKUP(L$1,Q!$E:$H,4,0)+VLOOKUP(L$1,Q!$E:$J,6,0)</f>
        <v>136182</v>
      </c>
      <c r="M142">
        <f>(VLOOKUP($A142,L!$H:$O,8,0)+VLOOKUP($B142,'R'!$F:$M,8,0))*VLOOKUP(M$1,Q!$E:$H,4,0)+VLOOKUP(M$1,Q!$E:$J,6,0)</f>
        <v>150679</v>
      </c>
      <c r="N142">
        <f>(VLOOKUP($A142,L!$H:$O,8,0)+VLOOKUP($B142,'R'!$F:$M,8,0))*VLOOKUP(N$1,Q!$E:$H,4,0)+VLOOKUP(N$1,Q!$E:$J,6,0)</f>
        <v>154395</v>
      </c>
      <c r="O142">
        <f>(VLOOKUP($A142,L!$H:$O,8,0)+VLOOKUP($B142,'R'!$F:$M,8,0))*VLOOKUP(O$1,Q!$E:$H,4,0)+VLOOKUP(O$1,Q!$E:$J,6,0)</f>
        <v>158598</v>
      </c>
      <c r="P142">
        <f>(VLOOKUP($A142,L!$H:$O,8,0)+VLOOKUP($B142,'R'!$F:$M,8,0))*VLOOKUP(P$1,Q!$E:$H,4,0)+VLOOKUP(P$1,Q!$E:$J,6,0)</f>
        <v>162861</v>
      </c>
      <c r="Q142">
        <f>(VLOOKUP($A142,L!$H:$O,8,0)+VLOOKUP($B142,'R'!$F:$M,8,0))*VLOOKUP(Q$1,Q!$E:$H,4,0)+VLOOKUP(Q$1,Q!$E:$J,6,0)</f>
        <v>167064</v>
      </c>
      <c r="R142">
        <f>(VLOOKUP($A142,L!$H:$O,8,0)+VLOOKUP($B142,'R'!$F:$M,8,0))*VLOOKUP(R$1,Q!$E:$H,4,0)+VLOOKUP(R$1,Q!$E:$J,6,0)</f>
        <v>171267</v>
      </c>
      <c r="S142">
        <f>(VLOOKUP($A142,L!$H:$O,8,0)+VLOOKUP($B142,'R'!$F:$M,8,0))*VLOOKUP(S$1,Q!$E:$H,4,0)+VLOOKUP(S$1,Q!$E:$J,6,0)</f>
        <v>175957</v>
      </c>
      <c r="T142">
        <f>(VLOOKUP($A142,L!$H:$O,8,0)+VLOOKUP($B142,'R'!$F:$M,8,0))*VLOOKUP(T$1,Q!$E:$H,4,0)+VLOOKUP(T$1,Q!$E:$J,6,0)</f>
        <v>180707</v>
      </c>
      <c r="U142">
        <f>(VLOOKUP($A142,L!$H:$O,8,0)+VLOOKUP($B142,'R'!$F:$M,8,0))*VLOOKUP(U$1,Q!$E:$H,4,0)+VLOOKUP(U$1,Q!$E:$J,6,0)</f>
        <v>185397</v>
      </c>
      <c r="V142">
        <f>(VLOOKUP($A142,L!$H:$O,8,0)+VLOOKUP($B142,'R'!$F:$M,8,0))*VLOOKUP(V$1,Q!$E:$H,4,0)+VLOOKUP(V$1,Q!$E:$J,6,0)</f>
        <v>190087</v>
      </c>
      <c r="W142">
        <f>(VLOOKUP($A142,L!$H:$O,8,0)+VLOOKUP($B142,'R'!$F:$M,8,0))*VLOOKUP(W$1,Q!$E:$H,4,0)+VLOOKUP(W$1,Q!$E:$J,6,0)</f>
        <v>195264</v>
      </c>
    </row>
    <row r="143" spans="1:60" x14ac:dyDescent="0.2">
      <c r="A143">
        <v>141</v>
      </c>
      <c r="B143">
        <f t="shared" si="31"/>
        <v>9</v>
      </c>
      <c r="C143">
        <f>(VLOOKUP($A143,L!$H:$O,8,0)+VLOOKUP($B143,'R'!$F:$M,8,0))*VLOOKUP(C$1,Q!$E:$H,4,0)+VLOOKUP(C$1,Q!$E:$J,6,0)</f>
        <v>49300</v>
      </c>
      <c r="D143">
        <f>(VLOOKUP($A143,L!$H:$O,8,0)+VLOOKUP($B143,'R'!$F:$M,8,0))*VLOOKUP(D$1,Q!$E:$H,4,0)+VLOOKUP(D$1,Q!$E:$J,6,0)</f>
        <v>56694.999999999993</v>
      </c>
      <c r="E143">
        <f>(VLOOKUP($A143,L!$H:$O,8,0)+VLOOKUP($B143,'R'!$F:$M,8,0))*VLOOKUP(E$1,Q!$E:$H,4,0)+VLOOKUP(E$1,Q!$E:$J,6,0)</f>
        <v>65676</v>
      </c>
      <c r="F143">
        <f>(VLOOKUP($A143,L!$H:$O,8,0)+VLOOKUP($B143,'R'!$F:$M,8,0))*VLOOKUP(F$1,Q!$E:$H,4,0)+VLOOKUP(F$1,Q!$E:$J,6,0)</f>
        <v>76316</v>
      </c>
      <c r="G143">
        <f>(VLOOKUP($A143,L!$H:$O,8,0)+VLOOKUP($B143,'R'!$F:$M,8,0))*VLOOKUP(G$1,Q!$E:$H,4,0)+VLOOKUP(G$1,Q!$E:$J,6,0)</f>
        <v>88915</v>
      </c>
      <c r="H143">
        <f>(VLOOKUP($A143,L!$H:$O,8,0)+VLOOKUP($B143,'R'!$F:$M,8,0))*VLOOKUP(H$1,Q!$E:$H,4,0)+VLOOKUP(H$1,Q!$E:$J,6,0)</f>
        <v>102752.99999999999</v>
      </c>
      <c r="I143">
        <f>(VLOOKUP($A143,L!$H:$O,8,0)+VLOOKUP($B143,'R'!$F:$M,8,0))*VLOOKUP(I$1,Q!$E:$H,4,0)+VLOOKUP(I$1,Q!$E:$J,6,0)</f>
        <v>118083</v>
      </c>
      <c r="J143">
        <f>(VLOOKUP($A143,L!$H:$O,8,0)+VLOOKUP($B143,'R'!$F:$M,8,0))*VLOOKUP(J$1,Q!$E:$H,4,0)+VLOOKUP(J$1,Q!$E:$J,6,0)</f>
        <v>126271.00000000001</v>
      </c>
      <c r="K143">
        <f>(VLOOKUP($A143,L!$H:$O,8,0)+VLOOKUP($B143,'R'!$F:$M,8,0))*VLOOKUP(K$1,Q!$E:$H,4,0)+VLOOKUP(K$1,Q!$E:$J,6,0)</f>
        <v>135938</v>
      </c>
      <c r="L143">
        <f>(VLOOKUP($A143,L!$H:$O,8,0)+VLOOKUP($B143,'R'!$F:$M,8,0))*VLOOKUP(L$1,Q!$E:$H,4,0)+VLOOKUP(L$1,Q!$E:$J,6,0)</f>
        <v>156378</v>
      </c>
      <c r="M143">
        <f>(VLOOKUP($A143,L!$H:$O,8,0)+VLOOKUP($B143,'R'!$F:$M,8,0))*VLOOKUP(M$1,Q!$E:$H,4,0)+VLOOKUP(M$1,Q!$E:$J,6,0)</f>
        <v>172921</v>
      </c>
      <c r="N143">
        <f>(VLOOKUP($A143,L!$H:$O,8,0)+VLOOKUP($B143,'R'!$F:$M,8,0))*VLOOKUP(N$1,Q!$E:$H,4,0)+VLOOKUP(N$1,Q!$E:$J,6,0)</f>
        <v>177165</v>
      </c>
      <c r="O143">
        <f>(VLOOKUP($A143,L!$H:$O,8,0)+VLOOKUP($B143,'R'!$F:$M,8,0))*VLOOKUP(O$1,Q!$E:$H,4,0)+VLOOKUP(O$1,Q!$E:$J,6,0)</f>
        <v>181962</v>
      </c>
      <c r="P143">
        <f>(VLOOKUP($A143,L!$H:$O,8,0)+VLOOKUP($B143,'R'!$F:$M,8,0))*VLOOKUP(P$1,Q!$E:$H,4,0)+VLOOKUP(P$1,Q!$E:$J,6,0)</f>
        <v>186819</v>
      </c>
      <c r="Q143">
        <f>(VLOOKUP($A143,L!$H:$O,8,0)+VLOOKUP($B143,'R'!$F:$M,8,0))*VLOOKUP(Q$1,Q!$E:$H,4,0)+VLOOKUP(Q$1,Q!$E:$J,6,0)</f>
        <v>191616</v>
      </c>
      <c r="R143">
        <f>(VLOOKUP($A143,L!$H:$O,8,0)+VLOOKUP($B143,'R'!$F:$M,8,0))*VLOOKUP(R$1,Q!$E:$H,4,0)+VLOOKUP(R$1,Q!$E:$J,6,0)</f>
        <v>196413</v>
      </c>
      <c r="S143">
        <f>(VLOOKUP($A143,L!$H:$O,8,0)+VLOOKUP($B143,'R'!$F:$M,8,0))*VLOOKUP(S$1,Q!$E:$H,4,0)+VLOOKUP(S$1,Q!$E:$J,6,0)</f>
        <v>201763</v>
      </c>
      <c r="T143">
        <f>(VLOOKUP($A143,L!$H:$O,8,0)+VLOOKUP($B143,'R'!$F:$M,8,0))*VLOOKUP(T$1,Q!$E:$H,4,0)+VLOOKUP(T$1,Q!$E:$J,6,0)</f>
        <v>207173</v>
      </c>
      <c r="U143">
        <f>(VLOOKUP($A143,L!$H:$O,8,0)+VLOOKUP($B143,'R'!$F:$M,8,0))*VLOOKUP(U$1,Q!$E:$H,4,0)+VLOOKUP(U$1,Q!$E:$J,6,0)</f>
        <v>212523.00000000003</v>
      </c>
      <c r="V143">
        <f>(VLOOKUP($A143,L!$H:$O,8,0)+VLOOKUP($B143,'R'!$F:$M,8,0))*VLOOKUP(V$1,Q!$E:$H,4,0)+VLOOKUP(V$1,Q!$E:$J,6,0)</f>
        <v>217873</v>
      </c>
      <c r="W143">
        <f>(VLOOKUP($A143,L!$H:$O,8,0)+VLOOKUP($B143,'R'!$F:$M,8,0))*VLOOKUP(W$1,Q!$E:$H,4,0)+VLOOKUP(W$1,Q!$E:$J,6,0)</f>
        <v>223776</v>
      </c>
    </row>
    <row r="144" spans="1:60" x14ac:dyDescent="0.2">
      <c r="A144">
        <v>142</v>
      </c>
      <c r="B144">
        <f t="shared" si="31"/>
        <v>9</v>
      </c>
      <c r="C144">
        <f>(VLOOKUP($A144,L!$H:$O,8,0)+VLOOKUP($B144,'R'!$F:$M,8,0))*VLOOKUP(C$1,Q!$E:$H,4,0)+VLOOKUP(C$1,Q!$E:$J,6,0)</f>
        <v>50000</v>
      </c>
      <c r="D144">
        <f>(VLOOKUP($A144,L!$H:$O,8,0)+VLOOKUP($B144,'R'!$F:$M,8,0))*VLOOKUP(D$1,Q!$E:$H,4,0)+VLOOKUP(D$1,Q!$E:$J,6,0)</f>
        <v>57499.999999999993</v>
      </c>
      <c r="E144">
        <f>(VLOOKUP($A144,L!$H:$O,8,0)+VLOOKUP($B144,'R'!$F:$M,8,0))*VLOOKUP(E$1,Q!$E:$H,4,0)+VLOOKUP(E$1,Q!$E:$J,6,0)</f>
        <v>66600</v>
      </c>
      <c r="F144">
        <f>(VLOOKUP($A144,L!$H:$O,8,0)+VLOOKUP($B144,'R'!$F:$M,8,0))*VLOOKUP(F$1,Q!$E:$H,4,0)+VLOOKUP(F$1,Q!$E:$J,6,0)</f>
        <v>77380</v>
      </c>
      <c r="G144">
        <f>(VLOOKUP($A144,L!$H:$O,8,0)+VLOOKUP($B144,'R'!$F:$M,8,0))*VLOOKUP(G$1,Q!$E:$H,4,0)+VLOOKUP(G$1,Q!$E:$J,6,0)</f>
        <v>90140</v>
      </c>
      <c r="H144">
        <f>(VLOOKUP($A144,L!$H:$O,8,0)+VLOOKUP($B144,'R'!$F:$M,8,0))*VLOOKUP(H$1,Q!$E:$H,4,0)+VLOOKUP(H$1,Q!$E:$J,6,0)</f>
        <v>104159.99999999999</v>
      </c>
      <c r="I144">
        <f>(VLOOKUP($A144,L!$H:$O,8,0)+VLOOKUP($B144,'R'!$F:$M,8,0))*VLOOKUP(I$1,Q!$E:$H,4,0)+VLOOKUP(I$1,Q!$E:$J,6,0)</f>
        <v>119700</v>
      </c>
      <c r="J144">
        <f>(VLOOKUP($A144,L!$H:$O,8,0)+VLOOKUP($B144,'R'!$F:$M,8,0))*VLOOKUP(J$1,Q!$E:$H,4,0)+VLOOKUP(J$1,Q!$E:$J,6,0)</f>
        <v>128000.00000000001</v>
      </c>
      <c r="K144">
        <f>(VLOOKUP($A144,L!$H:$O,8,0)+VLOOKUP($B144,'R'!$F:$M,8,0))*VLOOKUP(K$1,Q!$E:$H,4,0)+VLOOKUP(K$1,Q!$E:$J,6,0)</f>
        <v>137800</v>
      </c>
      <c r="L144">
        <f>(VLOOKUP($A144,L!$H:$O,8,0)+VLOOKUP($B144,'R'!$F:$M,8,0))*VLOOKUP(L$1,Q!$E:$H,4,0)+VLOOKUP(L$1,Q!$E:$J,6,0)</f>
        <v>158520</v>
      </c>
      <c r="M144">
        <f>(VLOOKUP($A144,L!$H:$O,8,0)+VLOOKUP($B144,'R'!$F:$M,8,0))*VLOOKUP(M$1,Q!$E:$H,4,0)+VLOOKUP(M$1,Q!$E:$J,6,0)</f>
        <v>175280</v>
      </c>
      <c r="N144">
        <f>(VLOOKUP($A144,L!$H:$O,8,0)+VLOOKUP($B144,'R'!$F:$M,8,0))*VLOOKUP(N$1,Q!$E:$H,4,0)+VLOOKUP(N$1,Q!$E:$J,6,0)</f>
        <v>179580</v>
      </c>
      <c r="O144">
        <f>(VLOOKUP($A144,L!$H:$O,8,0)+VLOOKUP($B144,'R'!$F:$M,8,0))*VLOOKUP(O$1,Q!$E:$H,4,0)+VLOOKUP(O$1,Q!$E:$J,6,0)</f>
        <v>184440</v>
      </c>
      <c r="P144">
        <f>(VLOOKUP($A144,L!$H:$O,8,0)+VLOOKUP($B144,'R'!$F:$M,8,0))*VLOOKUP(P$1,Q!$E:$H,4,0)+VLOOKUP(P$1,Q!$E:$J,6,0)</f>
        <v>189360</v>
      </c>
      <c r="Q144">
        <f>(VLOOKUP($A144,L!$H:$O,8,0)+VLOOKUP($B144,'R'!$F:$M,8,0))*VLOOKUP(Q$1,Q!$E:$H,4,0)+VLOOKUP(Q$1,Q!$E:$J,6,0)</f>
        <v>194220</v>
      </c>
      <c r="R144">
        <f>(VLOOKUP($A144,L!$H:$O,8,0)+VLOOKUP($B144,'R'!$F:$M,8,0))*VLOOKUP(R$1,Q!$E:$H,4,0)+VLOOKUP(R$1,Q!$E:$J,6,0)</f>
        <v>199080</v>
      </c>
      <c r="S144">
        <f>(VLOOKUP($A144,L!$H:$O,8,0)+VLOOKUP($B144,'R'!$F:$M,8,0))*VLOOKUP(S$1,Q!$E:$H,4,0)+VLOOKUP(S$1,Q!$E:$J,6,0)</f>
        <v>204500</v>
      </c>
      <c r="T144">
        <f>(VLOOKUP($A144,L!$H:$O,8,0)+VLOOKUP($B144,'R'!$F:$M,8,0))*VLOOKUP(T$1,Q!$E:$H,4,0)+VLOOKUP(T$1,Q!$E:$J,6,0)</f>
        <v>209980</v>
      </c>
      <c r="U144">
        <f>(VLOOKUP($A144,L!$H:$O,8,0)+VLOOKUP($B144,'R'!$F:$M,8,0))*VLOOKUP(U$1,Q!$E:$H,4,0)+VLOOKUP(U$1,Q!$E:$J,6,0)</f>
        <v>215400.00000000003</v>
      </c>
      <c r="V144">
        <f>(VLOOKUP($A144,L!$H:$O,8,0)+VLOOKUP($B144,'R'!$F:$M,8,0))*VLOOKUP(V$1,Q!$E:$H,4,0)+VLOOKUP(V$1,Q!$E:$J,6,0)</f>
        <v>220820</v>
      </c>
      <c r="W144">
        <f>(VLOOKUP($A144,L!$H:$O,8,0)+VLOOKUP($B144,'R'!$F:$M,8,0))*VLOOKUP(W$1,Q!$E:$H,4,0)+VLOOKUP(W$1,Q!$E:$J,6,0)</f>
        <v>226800</v>
      </c>
    </row>
    <row r="145" spans="1:23" x14ac:dyDescent="0.2">
      <c r="A145">
        <v>143</v>
      </c>
      <c r="B145">
        <f t="shared" si="31"/>
        <v>9</v>
      </c>
      <c r="C145">
        <f>(VLOOKUP($A145,L!$H:$O,8,0)+VLOOKUP($B145,'R'!$F:$M,8,0))*VLOOKUP(C$1,Q!$E:$H,4,0)+VLOOKUP(C$1,Q!$E:$J,6,0)</f>
        <v>50600</v>
      </c>
      <c r="D145">
        <f>(VLOOKUP($A145,L!$H:$O,8,0)+VLOOKUP($B145,'R'!$F:$M,8,0))*VLOOKUP(D$1,Q!$E:$H,4,0)+VLOOKUP(D$1,Q!$E:$J,6,0)</f>
        <v>58189.999999999993</v>
      </c>
      <c r="E145">
        <f>(VLOOKUP($A145,L!$H:$O,8,0)+VLOOKUP($B145,'R'!$F:$M,8,0))*VLOOKUP(E$1,Q!$E:$H,4,0)+VLOOKUP(E$1,Q!$E:$J,6,0)</f>
        <v>67392</v>
      </c>
      <c r="F145">
        <f>(VLOOKUP($A145,L!$H:$O,8,0)+VLOOKUP($B145,'R'!$F:$M,8,0))*VLOOKUP(F$1,Q!$E:$H,4,0)+VLOOKUP(F$1,Q!$E:$J,6,0)</f>
        <v>78292</v>
      </c>
      <c r="G145">
        <f>(VLOOKUP($A145,L!$H:$O,8,0)+VLOOKUP($B145,'R'!$F:$M,8,0))*VLOOKUP(G$1,Q!$E:$H,4,0)+VLOOKUP(G$1,Q!$E:$J,6,0)</f>
        <v>91190</v>
      </c>
      <c r="H145">
        <f>(VLOOKUP($A145,L!$H:$O,8,0)+VLOOKUP($B145,'R'!$F:$M,8,0))*VLOOKUP(H$1,Q!$E:$H,4,0)+VLOOKUP(H$1,Q!$E:$J,6,0)</f>
        <v>105365.99999999999</v>
      </c>
      <c r="I145">
        <f>(VLOOKUP($A145,L!$H:$O,8,0)+VLOOKUP($B145,'R'!$F:$M,8,0))*VLOOKUP(I$1,Q!$E:$H,4,0)+VLOOKUP(I$1,Q!$E:$J,6,0)</f>
        <v>121086</v>
      </c>
      <c r="J145">
        <f>(VLOOKUP($A145,L!$H:$O,8,0)+VLOOKUP($B145,'R'!$F:$M,8,0))*VLOOKUP(J$1,Q!$E:$H,4,0)+VLOOKUP(J$1,Q!$E:$J,6,0)</f>
        <v>129482.00000000001</v>
      </c>
      <c r="K145">
        <f>(VLOOKUP($A145,L!$H:$O,8,0)+VLOOKUP($B145,'R'!$F:$M,8,0))*VLOOKUP(K$1,Q!$E:$H,4,0)+VLOOKUP(K$1,Q!$E:$J,6,0)</f>
        <v>139396</v>
      </c>
      <c r="L145">
        <f>(VLOOKUP($A145,L!$H:$O,8,0)+VLOOKUP($B145,'R'!$F:$M,8,0))*VLOOKUP(L$1,Q!$E:$H,4,0)+VLOOKUP(L$1,Q!$E:$J,6,0)</f>
        <v>160356</v>
      </c>
      <c r="M145">
        <f>(VLOOKUP($A145,L!$H:$O,8,0)+VLOOKUP($B145,'R'!$F:$M,8,0))*VLOOKUP(M$1,Q!$E:$H,4,0)+VLOOKUP(M$1,Q!$E:$J,6,0)</f>
        <v>177302</v>
      </c>
      <c r="N145">
        <f>(VLOOKUP($A145,L!$H:$O,8,0)+VLOOKUP($B145,'R'!$F:$M,8,0))*VLOOKUP(N$1,Q!$E:$H,4,0)+VLOOKUP(N$1,Q!$E:$J,6,0)</f>
        <v>181650</v>
      </c>
      <c r="O145">
        <f>(VLOOKUP($A145,L!$H:$O,8,0)+VLOOKUP($B145,'R'!$F:$M,8,0))*VLOOKUP(O$1,Q!$E:$H,4,0)+VLOOKUP(O$1,Q!$E:$J,6,0)</f>
        <v>186564</v>
      </c>
      <c r="P145">
        <f>(VLOOKUP($A145,L!$H:$O,8,0)+VLOOKUP($B145,'R'!$F:$M,8,0))*VLOOKUP(P$1,Q!$E:$H,4,0)+VLOOKUP(P$1,Q!$E:$J,6,0)</f>
        <v>191538</v>
      </c>
      <c r="Q145">
        <f>(VLOOKUP($A145,L!$H:$O,8,0)+VLOOKUP($B145,'R'!$F:$M,8,0))*VLOOKUP(Q$1,Q!$E:$H,4,0)+VLOOKUP(Q$1,Q!$E:$J,6,0)</f>
        <v>196452</v>
      </c>
      <c r="R145">
        <f>(VLOOKUP($A145,L!$H:$O,8,0)+VLOOKUP($B145,'R'!$F:$M,8,0))*VLOOKUP(R$1,Q!$E:$H,4,0)+VLOOKUP(R$1,Q!$E:$J,6,0)</f>
        <v>201366</v>
      </c>
      <c r="S145">
        <f>(VLOOKUP($A145,L!$H:$O,8,0)+VLOOKUP($B145,'R'!$F:$M,8,0))*VLOOKUP(S$1,Q!$E:$H,4,0)+VLOOKUP(S$1,Q!$E:$J,6,0)</f>
        <v>206846</v>
      </c>
      <c r="T145">
        <f>(VLOOKUP($A145,L!$H:$O,8,0)+VLOOKUP($B145,'R'!$F:$M,8,0))*VLOOKUP(T$1,Q!$E:$H,4,0)+VLOOKUP(T$1,Q!$E:$J,6,0)</f>
        <v>212386</v>
      </c>
      <c r="U145">
        <f>(VLOOKUP($A145,L!$H:$O,8,0)+VLOOKUP($B145,'R'!$F:$M,8,0))*VLOOKUP(U$1,Q!$E:$H,4,0)+VLOOKUP(U$1,Q!$E:$J,6,0)</f>
        <v>217866.00000000003</v>
      </c>
      <c r="V145">
        <f>(VLOOKUP($A145,L!$H:$O,8,0)+VLOOKUP($B145,'R'!$F:$M,8,0))*VLOOKUP(V$1,Q!$E:$H,4,0)+VLOOKUP(V$1,Q!$E:$J,6,0)</f>
        <v>223346</v>
      </c>
      <c r="W145">
        <f>(VLOOKUP($A145,L!$H:$O,8,0)+VLOOKUP($B145,'R'!$F:$M,8,0))*VLOOKUP(W$1,Q!$E:$H,4,0)+VLOOKUP(W$1,Q!$E:$J,6,0)</f>
        <v>229392</v>
      </c>
    </row>
    <row r="146" spans="1:23" x14ac:dyDescent="0.2">
      <c r="A146">
        <v>144</v>
      </c>
      <c r="B146">
        <f t="shared" si="31"/>
        <v>9</v>
      </c>
      <c r="C146">
        <f>(VLOOKUP($A146,L!$H:$O,8,0)+VLOOKUP($B146,'R'!$F:$M,8,0))*VLOOKUP(C$1,Q!$E:$H,4,0)+VLOOKUP(C$1,Q!$E:$J,6,0)</f>
        <v>51200</v>
      </c>
      <c r="D146">
        <f>(VLOOKUP($A146,L!$H:$O,8,0)+VLOOKUP($B146,'R'!$F:$M,8,0))*VLOOKUP(D$1,Q!$E:$H,4,0)+VLOOKUP(D$1,Q!$E:$J,6,0)</f>
        <v>58879.999999999993</v>
      </c>
      <c r="E146">
        <f>(VLOOKUP($A146,L!$H:$O,8,0)+VLOOKUP($B146,'R'!$F:$M,8,0))*VLOOKUP(E$1,Q!$E:$H,4,0)+VLOOKUP(E$1,Q!$E:$J,6,0)</f>
        <v>68184</v>
      </c>
      <c r="F146">
        <f>(VLOOKUP($A146,L!$H:$O,8,0)+VLOOKUP($B146,'R'!$F:$M,8,0))*VLOOKUP(F$1,Q!$E:$H,4,0)+VLOOKUP(F$1,Q!$E:$J,6,0)</f>
        <v>79204</v>
      </c>
      <c r="G146">
        <f>(VLOOKUP($A146,L!$H:$O,8,0)+VLOOKUP($B146,'R'!$F:$M,8,0))*VLOOKUP(G$1,Q!$E:$H,4,0)+VLOOKUP(G$1,Q!$E:$J,6,0)</f>
        <v>92240</v>
      </c>
      <c r="H146">
        <f>(VLOOKUP($A146,L!$H:$O,8,0)+VLOOKUP($B146,'R'!$F:$M,8,0))*VLOOKUP(H$1,Q!$E:$H,4,0)+VLOOKUP(H$1,Q!$E:$J,6,0)</f>
        <v>106571.99999999999</v>
      </c>
      <c r="I146">
        <f>(VLOOKUP($A146,L!$H:$O,8,0)+VLOOKUP($B146,'R'!$F:$M,8,0))*VLOOKUP(I$1,Q!$E:$H,4,0)+VLOOKUP(I$1,Q!$E:$J,6,0)</f>
        <v>122472</v>
      </c>
      <c r="J146">
        <f>(VLOOKUP($A146,L!$H:$O,8,0)+VLOOKUP($B146,'R'!$F:$M,8,0))*VLOOKUP(J$1,Q!$E:$H,4,0)+VLOOKUP(J$1,Q!$E:$J,6,0)</f>
        <v>130964.00000000001</v>
      </c>
      <c r="K146">
        <f>(VLOOKUP($A146,L!$H:$O,8,0)+VLOOKUP($B146,'R'!$F:$M,8,0))*VLOOKUP(K$1,Q!$E:$H,4,0)+VLOOKUP(K$1,Q!$E:$J,6,0)</f>
        <v>140992</v>
      </c>
      <c r="L146">
        <f>(VLOOKUP($A146,L!$H:$O,8,0)+VLOOKUP($B146,'R'!$F:$M,8,0))*VLOOKUP(L$1,Q!$E:$H,4,0)+VLOOKUP(L$1,Q!$E:$J,6,0)</f>
        <v>162192</v>
      </c>
      <c r="M146">
        <f>(VLOOKUP($A146,L!$H:$O,8,0)+VLOOKUP($B146,'R'!$F:$M,8,0))*VLOOKUP(M$1,Q!$E:$H,4,0)+VLOOKUP(M$1,Q!$E:$J,6,0)</f>
        <v>179324</v>
      </c>
      <c r="N146">
        <f>(VLOOKUP($A146,L!$H:$O,8,0)+VLOOKUP($B146,'R'!$F:$M,8,0))*VLOOKUP(N$1,Q!$E:$H,4,0)+VLOOKUP(N$1,Q!$E:$J,6,0)</f>
        <v>183720</v>
      </c>
      <c r="O146">
        <f>(VLOOKUP($A146,L!$H:$O,8,0)+VLOOKUP($B146,'R'!$F:$M,8,0))*VLOOKUP(O$1,Q!$E:$H,4,0)+VLOOKUP(O$1,Q!$E:$J,6,0)</f>
        <v>188688</v>
      </c>
      <c r="P146">
        <f>(VLOOKUP($A146,L!$H:$O,8,0)+VLOOKUP($B146,'R'!$F:$M,8,0))*VLOOKUP(P$1,Q!$E:$H,4,0)+VLOOKUP(P$1,Q!$E:$J,6,0)</f>
        <v>193716</v>
      </c>
      <c r="Q146">
        <f>(VLOOKUP($A146,L!$H:$O,8,0)+VLOOKUP($B146,'R'!$F:$M,8,0))*VLOOKUP(Q$1,Q!$E:$H,4,0)+VLOOKUP(Q$1,Q!$E:$J,6,0)</f>
        <v>198684</v>
      </c>
      <c r="R146">
        <f>(VLOOKUP($A146,L!$H:$O,8,0)+VLOOKUP($B146,'R'!$F:$M,8,0))*VLOOKUP(R$1,Q!$E:$H,4,0)+VLOOKUP(R$1,Q!$E:$J,6,0)</f>
        <v>203652</v>
      </c>
      <c r="S146">
        <f>(VLOOKUP($A146,L!$H:$O,8,0)+VLOOKUP($B146,'R'!$F:$M,8,0))*VLOOKUP(S$1,Q!$E:$H,4,0)+VLOOKUP(S$1,Q!$E:$J,6,0)</f>
        <v>209192</v>
      </c>
      <c r="T146">
        <f>(VLOOKUP($A146,L!$H:$O,8,0)+VLOOKUP($B146,'R'!$F:$M,8,0))*VLOOKUP(T$1,Q!$E:$H,4,0)+VLOOKUP(T$1,Q!$E:$J,6,0)</f>
        <v>214792</v>
      </c>
      <c r="U146">
        <f>(VLOOKUP($A146,L!$H:$O,8,0)+VLOOKUP($B146,'R'!$F:$M,8,0))*VLOOKUP(U$1,Q!$E:$H,4,0)+VLOOKUP(U$1,Q!$E:$J,6,0)</f>
        <v>220332.00000000003</v>
      </c>
      <c r="V146">
        <f>(VLOOKUP($A146,L!$H:$O,8,0)+VLOOKUP($B146,'R'!$F:$M,8,0))*VLOOKUP(V$1,Q!$E:$H,4,0)+VLOOKUP(V$1,Q!$E:$J,6,0)</f>
        <v>225872</v>
      </c>
      <c r="W146">
        <f>(VLOOKUP($A146,L!$H:$O,8,0)+VLOOKUP($B146,'R'!$F:$M,8,0))*VLOOKUP(W$1,Q!$E:$H,4,0)+VLOOKUP(W$1,Q!$E:$J,6,0)</f>
        <v>231984</v>
      </c>
    </row>
    <row r="147" spans="1:23" x14ac:dyDescent="0.2">
      <c r="A147">
        <v>145</v>
      </c>
      <c r="B147">
        <f t="shared" si="31"/>
        <v>9</v>
      </c>
      <c r="C147">
        <f>(VLOOKUP($A147,L!$H:$O,8,0)+VLOOKUP($B147,'R'!$F:$M,8,0))*VLOOKUP(C$1,Q!$E:$H,4,0)+VLOOKUP(C$1,Q!$E:$J,6,0)</f>
        <v>51900</v>
      </c>
      <c r="D147">
        <f>(VLOOKUP($A147,L!$H:$O,8,0)+VLOOKUP($B147,'R'!$F:$M,8,0))*VLOOKUP(D$1,Q!$E:$H,4,0)+VLOOKUP(D$1,Q!$E:$J,6,0)</f>
        <v>59684.999999999993</v>
      </c>
      <c r="E147">
        <f>(VLOOKUP($A147,L!$H:$O,8,0)+VLOOKUP($B147,'R'!$F:$M,8,0))*VLOOKUP(E$1,Q!$E:$H,4,0)+VLOOKUP(E$1,Q!$E:$J,6,0)</f>
        <v>69108</v>
      </c>
      <c r="F147">
        <f>(VLOOKUP($A147,L!$H:$O,8,0)+VLOOKUP($B147,'R'!$F:$M,8,0))*VLOOKUP(F$1,Q!$E:$H,4,0)+VLOOKUP(F$1,Q!$E:$J,6,0)</f>
        <v>80268</v>
      </c>
      <c r="G147">
        <f>(VLOOKUP($A147,L!$H:$O,8,0)+VLOOKUP($B147,'R'!$F:$M,8,0))*VLOOKUP(G$1,Q!$E:$H,4,0)+VLOOKUP(G$1,Q!$E:$J,6,0)</f>
        <v>93465</v>
      </c>
      <c r="H147">
        <f>(VLOOKUP($A147,L!$H:$O,8,0)+VLOOKUP($B147,'R'!$F:$M,8,0))*VLOOKUP(H$1,Q!$E:$H,4,0)+VLOOKUP(H$1,Q!$E:$J,6,0)</f>
        <v>107978.99999999999</v>
      </c>
      <c r="I147">
        <f>(VLOOKUP($A147,L!$H:$O,8,0)+VLOOKUP($B147,'R'!$F:$M,8,0))*VLOOKUP(I$1,Q!$E:$H,4,0)+VLOOKUP(I$1,Q!$E:$J,6,0)</f>
        <v>124089</v>
      </c>
      <c r="J147">
        <f>(VLOOKUP($A147,L!$H:$O,8,0)+VLOOKUP($B147,'R'!$F:$M,8,0))*VLOOKUP(J$1,Q!$E:$H,4,0)+VLOOKUP(J$1,Q!$E:$J,6,0)</f>
        <v>132693</v>
      </c>
      <c r="K147">
        <f>(VLOOKUP($A147,L!$H:$O,8,0)+VLOOKUP($B147,'R'!$F:$M,8,0))*VLOOKUP(K$1,Q!$E:$H,4,0)+VLOOKUP(K$1,Q!$E:$J,6,0)</f>
        <v>142854</v>
      </c>
      <c r="L147">
        <f>(VLOOKUP($A147,L!$H:$O,8,0)+VLOOKUP($B147,'R'!$F:$M,8,0))*VLOOKUP(L$1,Q!$E:$H,4,0)+VLOOKUP(L$1,Q!$E:$J,6,0)</f>
        <v>164334</v>
      </c>
      <c r="M147">
        <f>(VLOOKUP($A147,L!$H:$O,8,0)+VLOOKUP($B147,'R'!$F:$M,8,0))*VLOOKUP(M$1,Q!$E:$H,4,0)+VLOOKUP(M$1,Q!$E:$J,6,0)</f>
        <v>181683</v>
      </c>
      <c r="N147">
        <f>(VLOOKUP($A147,L!$H:$O,8,0)+VLOOKUP($B147,'R'!$F:$M,8,0))*VLOOKUP(N$1,Q!$E:$H,4,0)+VLOOKUP(N$1,Q!$E:$J,6,0)</f>
        <v>186135</v>
      </c>
      <c r="O147">
        <f>(VLOOKUP($A147,L!$H:$O,8,0)+VLOOKUP($B147,'R'!$F:$M,8,0))*VLOOKUP(O$1,Q!$E:$H,4,0)+VLOOKUP(O$1,Q!$E:$J,6,0)</f>
        <v>191166</v>
      </c>
      <c r="P147">
        <f>(VLOOKUP($A147,L!$H:$O,8,0)+VLOOKUP($B147,'R'!$F:$M,8,0))*VLOOKUP(P$1,Q!$E:$H,4,0)+VLOOKUP(P$1,Q!$E:$J,6,0)</f>
        <v>196257</v>
      </c>
      <c r="Q147">
        <f>(VLOOKUP($A147,L!$H:$O,8,0)+VLOOKUP($B147,'R'!$F:$M,8,0))*VLOOKUP(Q$1,Q!$E:$H,4,0)+VLOOKUP(Q$1,Q!$E:$J,6,0)</f>
        <v>201288</v>
      </c>
      <c r="R147">
        <f>(VLOOKUP($A147,L!$H:$O,8,0)+VLOOKUP($B147,'R'!$F:$M,8,0))*VLOOKUP(R$1,Q!$E:$H,4,0)+VLOOKUP(R$1,Q!$E:$J,6,0)</f>
        <v>206319</v>
      </c>
      <c r="S147">
        <f>(VLOOKUP($A147,L!$H:$O,8,0)+VLOOKUP($B147,'R'!$F:$M,8,0))*VLOOKUP(S$1,Q!$E:$H,4,0)+VLOOKUP(S$1,Q!$E:$J,6,0)</f>
        <v>211929</v>
      </c>
      <c r="T147">
        <f>(VLOOKUP($A147,L!$H:$O,8,0)+VLOOKUP($B147,'R'!$F:$M,8,0))*VLOOKUP(T$1,Q!$E:$H,4,0)+VLOOKUP(T$1,Q!$E:$J,6,0)</f>
        <v>217599</v>
      </c>
      <c r="U147">
        <f>(VLOOKUP($A147,L!$H:$O,8,0)+VLOOKUP($B147,'R'!$F:$M,8,0))*VLOOKUP(U$1,Q!$E:$H,4,0)+VLOOKUP(U$1,Q!$E:$J,6,0)</f>
        <v>223209.00000000003</v>
      </c>
      <c r="V147">
        <f>(VLOOKUP($A147,L!$H:$O,8,0)+VLOOKUP($B147,'R'!$F:$M,8,0))*VLOOKUP(V$1,Q!$E:$H,4,0)+VLOOKUP(V$1,Q!$E:$J,6,0)</f>
        <v>228819</v>
      </c>
      <c r="W147">
        <f>(VLOOKUP($A147,L!$H:$O,8,0)+VLOOKUP($B147,'R'!$F:$M,8,0))*VLOOKUP(W$1,Q!$E:$H,4,0)+VLOOKUP(W$1,Q!$E:$J,6,0)</f>
        <v>235008.00000000003</v>
      </c>
    </row>
    <row r="148" spans="1:23" x14ac:dyDescent="0.2">
      <c r="A148">
        <v>146</v>
      </c>
      <c r="B148">
        <f t="shared" si="31"/>
        <v>9</v>
      </c>
      <c r="C148">
        <f>(VLOOKUP($A148,L!$H:$O,8,0)+VLOOKUP($B148,'R'!$F:$M,8,0))*VLOOKUP(C$1,Q!$E:$H,4,0)+VLOOKUP(C$1,Q!$E:$J,6,0)</f>
        <v>52600</v>
      </c>
      <c r="D148">
        <f>(VLOOKUP($A148,L!$H:$O,8,0)+VLOOKUP($B148,'R'!$F:$M,8,0))*VLOOKUP(D$1,Q!$E:$H,4,0)+VLOOKUP(D$1,Q!$E:$J,6,0)</f>
        <v>60489.999999999993</v>
      </c>
      <c r="E148">
        <f>(VLOOKUP($A148,L!$H:$O,8,0)+VLOOKUP($B148,'R'!$F:$M,8,0))*VLOOKUP(E$1,Q!$E:$H,4,0)+VLOOKUP(E$1,Q!$E:$J,6,0)</f>
        <v>70032</v>
      </c>
      <c r="F148">
        <f>(VLOOKUP($A148,L!$H:$O,8,0)+VLOOKUP($B148,'R'!$F:$M,8,0))*VLOOKUP(F$1,Q!$E:$H,4,0)+VLOOKUP(F$1,Q!$E:$J,6,0)</f>
        <v>81332</v>
      </c>
      <c r="G148">
        <f>(VLOOKUP($A148,L!$H:$O,8,0)+VLOOKUP($B148,'R'!$F:$M,8,0))*VLOOKUP(G$1,Q!$E:$H,4,0)+VLOOKUP(G$1,Q!$E:$J,6,0)</f>
        <v>94690</v>
      </c>
      <c r="H148">
        <f>(VLOOKUP($A148,L!$H:$O,8,0)+VLOOKUP($B148,'R'!$F:$M,8,0))*VLOOKUP(H$1,Q!$E:$H,4,0)+VLOOKUP(H$1,Q!$E:$J,6,0)</f>
        <v>109385.99999999999</v>
      </c>
      <c r="I148">
        <f>(VLOOKUP($A148,L!$H:$O,8,0)+VLOOKUP($B148,'R'!$F:$M,8,0))*VLOOKUP(I$1,Q!$E:$H,4,0)+VLOOKUP(I$1,Q!$E:$J,6,0)</f>
        <v>125706</v>
      </c>
      <c r="J148">
        <f>(VLOOKUP($A148,L!$H:$O,8,0)+VLOOKUP($B148,'R'!$F:$M,8,0))*VLOOKUP(J$1,Q!$E:$H,4,0)+VLOOKUP(J$1,Q!$E:$J,6,0)</f>
        <v>134422</v>
      </c>
      <c r="K148">
        <f>(VLOOKUP($A148,L!$H:$O,8,0)+VLOOKUP($B148,'R'!$F:$M,8,0))*VLOOKUP(K$1,Q!$E:$H,4,0)+VLOOKUP(K$1,Q!$E:$J,6,0)</f>
        <v>144716</v>
      </c>
      <c r="L148">
        <f>(VLOOKUP($A148,L!$H:$O,8,0)+VLOOKUP($B148,'R'!$F:$M,8,0))*VLOOKUP(L$1,Q!$E:$H,4,0)+VLOOKUP(L$1,Q!$E:$J,6,0)</f>
        <v>166476</v>
      </c>
      <c r="M148">
        <f>(VLOOKUP($A148,L!$H:$O,8,0)+VLOOKUP($B148,'R'!$F:$M,8,0))*VLOOKUP(M$1,Q!$E:$H,4,0)+VLOOKUP(M$1,Q!$E:$J,6,0)</f>
        <v>184042</v>
      </c>
      <c r="N148">
        <f>(VLOOKUP($A148,L!$H:$O,8,0)+VLOOKUP($B148,'R'!$F:$M,8,0))*VLOOKUP(N$1,Q!$E:$H,4,0)+VLOOKUP(N$1,Q!$E:$J,6,0)</f>
        <v>188550</v>
      </c>
      <c r="O148">
        <f>(VLOOKUP($A148,L!$H:$O,8,0)+VLOOKUP($B148,'R'!$F:$M,8,0))*VLOOKUP(O$1,Q!$E:$H,4,0)+VLOOKUP(O$1,Q!$E:$J,6,0)</f>
        <v>193644</v>
      </c>
      <c r="P148">
        <f>(VLOOKUP($A148,L!$H:$O,8,0)+VLOOKUP($B148,'R'!$F:$M,8,0))*VLOOKUP(P$1,Q!$E:$H,4,0)+VLOOKUP(P$1,Q!$E:$J,6,0)</f>
        <v>198798</v>
      </c>
      <c r="Q148">
        <f>(VLOOKUP($A148,L!$H:$O,8,0)+VLOOKUP($B148,'R'!$F:$M,8,0))*VLOOKUP(Q$1,Q!$E:$H,4,0)+VLOOKUP(Q$1,Q!$E:$J,6,0)</f>
        <v>203892</v>
      </c>
      <c r="R148">
        <f>(VLOOKUP($A148,L!$H:$O,8,0)+VLOOKUP($B148,'R'!$F:$M,8,0))*VLOOKUP(R$1,Q!$E:$H,4,0)+VLOOKUP(R$1,Q!$E:$J,6,0)</f>
        <v>208986</v>
      </c>
      <c r="S148">
        <f>(VLOOKUP($A148,L!$H:$O,8,0)+VLOOKUP($B148,'R'!$F:$M,8,0))*VLOOKUP(S$1,Q!$E:$H,4,0)+VLOOKUP(S$1,Q!$E:$J,6,0)</f>
        <v>214666</v>
      </c>
      <c r="T148">
        <f>(VLOOKUP($A148,L!$H:$O,8,0)+VLOOKUP($B148,'R'!$F:$M,8,0))*VLOOKUP(T$1,Q!$E:$H,4,0)+VLOOKUP(T$1,Q!$E:$J,6,0)</f>
        <v>220406</v>
      </c>
      <c r="U148">
        <f>(VLOOKUP($A148,L!$H:$O,8,0)+VLOOKUP($B148,'R'!$F:$M,8,0))*VLOOKUP(U$1,Q!$E:$H,4,0)+VLOOKUP(U$1,Q!$E:$J,6,0)</f>
        <v>226086.00000000003</v>
      </c>
      <c r="V148">
        <f>(VLOOKUP($A148,L!$H:$O,8,0)+VLOOKUP($B148,'R'!$F:$M,8,0))*VLOOKUP(V$1,Q!$E:$H,4,0)+VLOOKUP(V$1,Q!$E:$J,6,0)</f>
        <v>231766</v>
      </c>
      <c r="W148">
        <f>(VLOOKUP($A148,L!$H:$O,8,0)+VLOOKUP($B148,'R'!$F:$M,8,0))*VLOOKUP(W$1,Q!$E:$H,4,0)+VLOOKUP(W$1,Q!$E:$J,6,0)</f>
        <v>238032.00000000003</v>
      </c>
    </row>
    <row r="149" spans="1:23" x14ac:dyDescent="0.2">
      <c r="A149">
        <v>147</v>
      </c>
      <c r="B149">
        <f t="shared" si="31"/>
        <v>9</v>
      </c>
      <c r="C149">
        <f>(VLOOKUP($A149,L!$H:$O,8,0)+VLOOKUP($B149,'R'!$F:$M,8,0))*VLOOKUP(C$1,Q!$E:$H,4,0)+VLOOKUP(C$1,Q!$E:$J,6,0)</f>
        <v>53200</v>
      </c>
      <c r="D149">
        <f>(VLOOKUP($A149,L!$H:$O,8,0)+VLOOKUP($B149,'R'!$F:$M,8,0))*VLOOKUP(D$1,Q!$E:$H,4,0)+VLOOKUP(D$1,Q!$E:$J,6,0)</f>
        <v>61179.999999999993</v>
      </c>
      <c r="E149">
        <f>(VLOOKUP($A149,L!$H:$O,8,0)+VLOOKUP($B149,'R'!$F:$M,8,0))*VLOOKUP(E$1,Q!$E:$H,4,0)+VLOOKUP(E$1,Q!$E:$J,6,0)</f>
        <v>70824</v>
      </c>
      <c r="F149">
        <f>(VLOOKUP($A149,L!$H:$O,8,0)+VLOOKUP($B149,'R'!$F:$M,8,0))*VLOOKUP(F$1,Q!$E:$H,4,0)+VLOOKUP(F$1,Q!$E:$J,6,0)</f>
        <v>82244</v>
      </c>
      <c r="G149">
        <f>(VLOOKUP($A149,L!$H:$O,8,0)+VLOOKUP($B149,'R'!$F:$M,8,0))*VLOOKUP(G$1,Q!$E:$H,4,0)+VLOOKUP(G$1,Q!$E:$J,6,0)</f>
        <v>95740</v>
      </c>
      <c r="H149">
        <f>(VLOOKUP($A149,L!$H:$O,8,0)+VLOOKUP($B149,'R'!$F:$M,8,0))*VLOOKUP(H$1,Q!$E:$H,4,0)+VLOOKUP(H$1,Q!$E:$J,6,0)</f>
        <v>110591.99999999999</v>
      </c>
      <c r="I149">
        <f>(VLOOKUP($A149,L!$H:$O,8,0)+VLOOKUP($B149,'R'!$F:$M,8,0))*VLOOKUP(I$1,Q!$E:$H,4,0)+VLOOKUP(I$1,Q!$E:$J,6,0)</f>
        <v>127092</v>
      </c>
      <c r="J149">
        <f>(VLOOKUP($A149,L!$H:$O,8,0)+VLOOKUP($B149,'R'!$F:$M,8,0))*VLOOKUP(J$1,Q!$E:$H,4,0)+VLOOKUP(J$1,Q!$E:$J,6,0)</f>
        <v>135904</v>
      </c>
      <c r="K149">
        <f>(VLOOKUP($A149,L!$H:$O,8,0)+VLOOKUP($B149,'R'!$F:$M,8,0))*VLOOKUP(K$1,Q!$E:$H,4,0)+VLOOKUP(K$1,Q!$E:$J,6,0)</f>
        <v>146312</v>
      </c>
      <c r="L149">
        <f>(VLOOKUP($A149,L!$H:$O,8,0)+VLOOKUP($B149,'R'!$F:$M,8,0))*VLOOKUP(L$1,Q!$E:$H,4,0)+VLOOKUP(L$1,Q!$E:$J,6,0)</f>
        <v>168312</v>
      </c>
      <c r="M149">
        <f>(VLOOKUP($A149,L!$H:$O,8,0)+VLOOKUP($B149,'R'!$F:$M,8,0))*VLOOKUP(M$1,Q!$E:$H,4,0)+VLOOKUP(M$1,Q!$E:$J,6,0)</f>
        <v>186064</v>
      </c>
      <c r="N149">
        <f>(VLOOKUP($A149,L!$H:$O,8,0)+VLOOKUP($B149,'R'!$F:$M,8,0))*VLOOKUP(N$1,Q!$E:$H,4,0)+VLOOKUP(N$1,Q!$E:$J,6,0)</f>
        <v>190620</v>
      </c>
      <c r="O149">
        <f>(VLOOKUP($A149,L!$H:$O,8,0)+VLOOKUP($B149,'R'!$F:$M,8,0))*VLOOKUP(O$1,Q!$E:$H,4,0)+VLOOKUP(O$1,Q!$E:$J,6,0)</f>
        <v>195768</v>
      </c>
      <c r="P149">
        <f>(VLOOKUP($A149,L!$H:$O,8,0)+VLOOKUP($B149,'R'!$F:$M,8,0))*VLOOKUP(P$1,Q!$E:$H,4,0)+VLOOKUP(P$1,Q!$E:$J,6,0)</f>
        <v>200976</v>
      </c>
      <c r="Q149">
        <f>(VLOOKUP($A149,L!$H:$O,8,0)+VLOOKUP($B149,'R'!$F:$M,8,0))*VLOOKUP(Q$1,Q!$E:$H,4,0)+VLOOKUP(Q$1,Q!$E:$J,6,0)</f>
        <v>206124</v>
      </c>
      <c r="R149">
        <f>(VLOOKUP($A149,L!$H:$O,8,0)+VLOOKUP($B149,'R'!$F:$M,8,0))*VLOOKUP(R$1,Q!$E:$H,4,0)+VLOOKUP(R$1,Q!$E:$J,6,0)</f>
        <v>211272</v>
      </c>
      <c r="S149">
        <f>(VLOOKUP($A149,L!$H:$O,8,0)+VLOOKUP($B149,'R'!$F:$M,8,0))*VLOOKUP(S$1,Q!$E:$H,4,0)+VLOOKUP(S$1,Q!$E:$J,6,0)</f>
        <v>217012</v>
      </c>
      <c r="T149">
        <f>(VLOOKUP($A149,L!$H:$O,8,0)+VLOOKUP($B149,'R'!$F:$M,8,0))*VLOOKUP(T$1,Q!$E:$H,4,0)+VLOOKUP(T$1,Q!$E:$J,6,0)</f>
        <v>222812</v>
      </c>
      <c r="U149">
        <f>(VLOOKUP($A149,L!$H:$O,8,0)+VLOOKUP($B149,'R'!$F:$M,8,0))*VLOOKUP(U$1,Q!$E:$H,4,0)+VLOOKUP(U$1,Q!$E:$J,6,0)</f>
        <v>228552.00000000003</v>
      </c>
      <c r="V149">
        <f>(VLOOKUP($A149,L!$H:$O,8,0)+VLOOKUP($B149,'R'!$F:$M,8,0))*VLOOKUP(V$1,Q!$E:$H,4,0)+VLOOKUP(V$1,Q!$E:$J,6,0)</f>
        <v>234292</v>
      </c>
      <c r="W149">
        <f>(VLOOKUP($A149,L!$H:$O,8,0)+VLOOKUP($B149,'R'!$F:$M,8,0))*VLOOKUP(W$1,Q!$E:$H,4,0)+VLOOKUP(W$1,Q!$E:$J,6,0)</f>
        <v>240624.00000000003</v>
      </c>
    </row>
    <row r="150" spans="1:23" x14ac:dyDescent="0.2">
      <c r="A150">
        <v>148</v>
      </c>
      <c r="B150">
        <f t="shared" si="31"/>
        <v>9</v>
      </c>
      <c r="C150">
        <f>(VLOOKUP($A150,L!$H:$O,8,0)+VLOOKUP($B150,'R'!$F:$M,8,0))*VLOOKUP(C$1,Q!$E:$H,4,0)+VLOOKUP(C$1,Q!$E:$J,6,0)</f>
        <v>53900</v>
      </c>
      <c r="D150">
        <f>(VLOOKUP($A150,L!$H:$O,8,0)+VLOOKUP($B150,'R'!$F:$M,8,0))*VLOOKUP(D$1,Q!$E:$H,4,0)+VLOOKUP(D$1,Q!$E:$J,6,0)</f>
        <v>61984.999999999993</v>
      </c>
      <c r="E150">
        <f>(VLOOKUP($A150,L!$H:$O,8,0)+VLOOKUP($B150,'R'!$F:$M,8,0))*VLOOKUP(E$1,Q!$E:$H,4,0)+VLOOKUP(E$1,Q!$E:$J,6,0)</f>
        <v>71748</v>
      </c>
      <c r="F150">
        <f>(VLOOKUP($A150,L!$H:$O,8,0)+VLOOKUP($B150,'R'!$F:$M,8,0))*VLOOKUP(F$1,Q!$E:$H,4,0)+VLOOKUP(F$1,Q!$E:$J,6,0)</f>
        <v>83308</v>
      </c>
      <c r="G150">
        <f>(VLOOKUP($A150,L!$H:$O,8,0)+VLOOKUP($B150,'R'!$F:$M,8,0))*VLOOKUP(G$1,Q!$E:$H,4,0)+VLOOKUP(G$1,Q!$E:$J,6,0)</f>
        <v>96965</v>
      </c>
      <c r="H150">
        <f>(VLOOKUP($A150,L!$H:$O,8,0)+VLOOKUP($B150,'R'!$F:$M,8,0))*VLOOKUP(H$1,Q!$E:$H,4,0)+VLOOKUP(H$1,Q!$E:$J,6,0)</f>
        <v>111998.99999999999</v>
      </c>
      <c r="I150">
        <f>(VLOOKUP($A150,L!$H:$O,8,0)+VLOOKUP($B150,'R'!$F:$M,8,0))*VLOOKUP(I$1,Q!$E:$H,4,0)+VLOOKUP(I$1,Q!$E:$J,6,0)</f>
        <v>128709</v>
      </c>
      <c r="J150">
        <f>(VLOOKUP($A150,L!$H:$O,8,0)+VLOOKUP($B150,'R'!$F:$M,8,0))*VLOOKUP(J$1,Q!$E:$H,4,0)+VLOOKUP(J$1,Q!$E:$J,6,0)</f>
        <v>137633</v>
      </c>
      <c r="K150">
        <f>(VLOOKUP($A150,L!$H:$O,8,0)+VLOOKUP($B150,'R'!$F:$M,8,0))*VLOOKUP(K$1,Q!$E:$H,4,0)+VLOOKUP(K$1,Q!$E:$J,6,0)</f>
        <v>148174</v>
      </c>
      <c r="L150">
        <f>(VLOOKUP($A150,L!$H:$O,8,0)+VLOOKUP($B150,'R'!$F:$M,8,0))*VLOOKUP(L$1,Q!$E:$H,4,0)+VLOOKUP(L$1,Q!$E:$J,6,0)</f>
        <v>170454</v>
      </c>
      <c r="M150">
        <f>(VLOOKUP($A150,L!$H:$O,8,0)+VLOOKUP($B150,'R'!$F:$M,8,0))*VLOOKUP(M$1,Q!$E:$H,4,0)+VLOOKUP(M$1,Q!$E:$J,6,0)</f>
        <v>188423</v>
      </c>
      <c r="N150">
        <f>(VLOOKUP($A150,L!$H:$O,8,0)+VLOOKUP($B150,'R'!$F:$M,8,0))*VLOOKUP(N$1,Q!$E:$H,4,0)+VLOOKUP(N$1,Q!$E:$J,6,0)</f>
        <v>193035</v>
      </c>
      <c r="O150">
        <f>(VLOOKUP($A150,L!$H:$O,8,0)+VLOOKUP($B150,'R'!$F:$M,8,0))*VLOOKUP(O$1,Q!$E:$H,4,0)+VLOOKUP(O$1,Q!$E:$J,6,0)</f>
        <v>198246</v>
      </c>
      <c r="P150">
        <f>(VLOOKUP($A150,L!$H:$O,8,0)+VLOOKUP($B150,'R'!$F:$M,8,0))*VLOOKUP(P$1,Q!$E:$H,4,0)+VLOOKUP(P$1,Q!$E:$J,6,0)</f>
        <v>203517</v>
      </c>
      <c r="Q150">
        <f>(VLOOKUP($A150,L!$H:$O,8,0)+VLOOKUP($B150,'R'!$F:$M,8,0))*VLOOKUP(Q$1,Q!$E:$H,4,0)+VLOOKUP(Q$1,Q!$E:$J,6,0)</f>
        <v>208728</v>
      </c>
      <c r="R150">
        <f>(VLOOKUP($A150,L!$H:$O,8,0)+VLOOKUP($B150,'R'!$F:$M,8,0))*VLOOKUP(R$1,Q!$E:$H,4,0)+VLOOKUP(R$1,Q!$E:$J,6,0)</f>
        <v>213939</v>
      </c>
      <c r="S150">
        <f>(VLOOKUP($A150,L!$H:$O,8,0)+VLOOKUP($B150,'R'!$F:$M,8,0))*VLOOKUP(S$1,Q!$E:$H,4,0)+VLOOKUP(S$1,Q!$E:$J,6,0)</f>
        <v>219749</v>
      </c>
      <c r="T150">
        <f>(VLOOKUP($A150,L!$H:$O,8,0)+VLOOKUP($B150,'R'!$F:$M,8,0))*VLOOKUP(T$1,Q!$E:$H,4,0)+VLOOKUP(T$1,Q!$E:$J,6,0)</f>
        <v>225619</v>
      </c>
      <c r="U150">
        <f>(VLOOKUP($A150,L!$H:$O,8,0)+VLOOKUP($B150,'R'!$F:$M,8,0))*VLOOKUP(U$1,Q!$E:$H,4,0)+VLOOKUP(U$1,Q!$E:$J,6,0)</f>
        <v>231429.00000000003</v>
      </c>
      <c r="V150">
        <f>(VLOOKUP($A150,L!$H:$O,8,0)+VLOOKUP($B150,'R'!$F:$M,8,0))*VLOOKUP(V$1,Q!$E:$H,4,0)+VLOOKUP(V$1,Q!$E:$J,6,0)</f>
        <v>237239</v>
      </c>
      <c r="W150">
        <f>(VLOOKUP($A150,L!$H:$O,8,0)+VLOOKUP($B150,'R'!$F:$M,8,0))*VLOOKUP(W$1,Q!$E:$H,4,0)+VLOOKUP(W$1,Q!$E:$J,6,0)</f>
        <v>243648.00000000003</v>
      </c>
    </row>
    <row r="151" spans="1:23" x14ac:dyDescent="0.2">
      <c r="A151">
        <v>149</v>
      </c>
      <c r="B151">
        <f t="shared" si="31"/>
        <v>9</v>
      </c>
      <c r="C151">
        <f>(VLOOKUP($A151,L!$H:$O,8,0)+VLOOKUP($B151,'R'!$F:$M,8,0))*VLOOKUP(C$1,Q!$E:$H,4,0)+VLOOKUP(C$1,Q!$E:$J,6,0)</f>
        <v>54600</v>
      </c>
      <c r="D151">
        <f>(VLOOKUP($A151,L!$H:$O,8,0)+VLOOKUP($B151,'R'!$F:$M,8,0))*VLOOKUP(D$1,Q!$E:$H,4,0)+VLOOKUP(D$1,Q!$E:$J,6,0)</f>
        <v>62789.999999999993</v>
      </c>
      <c r="E151">
        <f>(VLOOKUP($A151,L!$H:$O,8,0)+VLOOKUP($B151,'R'!$F:$M,8,0))*VLOOKUP(E$1,Q!$E:$H,4,0)+VLOOKUP(E$1,Q!$E:$J,6,0)</f>
        <v>72672</v>
      </c>
      <c r="F151">
        <f>(VLOOKUP($A151,L!$H:$O,8,0)+VLOOKUP($B151,'R'!$F:$M,8,0))*VLOOKUP(F$1,Q!$E:$H,4,0)+VLOOKUP(F$1,Q!$E:$J,6,0)</f>
        <v>84372</v>
      </c>
      <c r="G151">
        <f>(VLOOKUP($A151,L!$H:$O,8,0)+VLOOKUP($B151,'R'!$F:$M,8,0))*VLOOKUP(G$1,Q!$E:$H,4,0)+VLOOKUP(G$1,Q!$E:$J,6,0)</f>
        <v>98190</v>
      </c>
      <c r="H151">
        <f>(VLOOKUP($A151,L!$H:$O,8,0)+VLOOKUP($B151,'R'!$F:$M,8,0))*VLOOKUP(H$1,Q!$E:$H,4,0)+VLOOKUP(H$1,Q!$E:$J,6,0)</f>
        <v>113405.99999999999</v>
      </c>
      <c r="I151">
        <f>(VLOOKUP($A151,L!$H:$O,8,0)+VLOOKUP($B151,'R'!$F:$M,8,0))*VLOOKUP(I$1,Q!$E:$H,4,0)+VLOOKUP(I$1,Q!$E:$J,6,0)</f>
        <v>130326</v>
      </c>
      <c r="J151">
        <f>(VLOOKUP($A151,L!$H:$O,8,0)+VLOOKUP($B151,'R'!$F:$M,8,0))*VLOOKUP(J$1,Q!$E:$H,4,0)+VLOOKUP(J$1,Q!$E:$J,6,0)</f>
        <v>139362</v>
      </c>
      <c r="K151">
        <f>(VLOOKUP($A151,L!$H:$O,8,0)+VLOOKUP($B151,'R'!$F:$M,8,0))*VLOOKUP(K$1,Q!$E:$H,4,0)+VLOOKUP(K$1,Q!$E:$J,6,0)</f>
        <v>150036</v>
      </c>
      <c r="L151">
        <f>(VLOOKUP($A151,L!$H:$O,8,0)+VLOOKUP($B151,'R'!$F:$M,8,0))*VLOOKUP(L$1,Q!$E:$H,4,0)+VLOOKUP(L$1,Q!$E:$J,6,0)</f>
        <v>172596</v>
      </c>
      <c r="M151">
        <f>(VLOOKUP($A151,L!$H:$O,8,0)+VLOOKUP($B151,'R'!$F:$M,8,0))*VLOOKUP(M$1,Q!$E:$H,4,0)+VLOOKUP(M$1,Q!$E:$J,6,0)</f>
        <v>190782</v>
      </c>
      <c r="N151">
        <f>(VLOOKUP($A151,L!$H:$O,8,0)+VLOOKUP($B151,'R'!$F:$M,8,0))*VLOOKUP(N$1,Q!$E:$H,4,0)+VLOOKUP(N$1,Q!$E:$J,6,0)</f>
        <v>195450</v>
      </c>
      <c r="O151">
        <f>(VLOOKUP($A151,L!$H:$O,8,0)+VLOOKUP($B151,'R'!$F:$M,8,0))*VLOOKUP(O$1,Q!$E:$H,4,0)+VLOOKUP(O$1,Q!$E:$J,6,0)</f>
        <v>200724</v>
      </c>
      <c r="P151">
        <f>(VLOOKUP($A151,L!$H:$O,8,0)+VLOOKUP($B151,'R'!$F:$M,8,0))*VLOOKUP(P$1,Q!$E:$H,4,0)+VLOOKUP(P$1,Q!$E:$J,6,0)</f>
        <v>206058</v>
      </c>
      <c r="Q151">
        <f>(VLOOKUP($A151,L!$H:$O,8,0)+VLOOKUP($B151,'R'!$F:$M,8,0))*VLOOKUP(Q$1,Q!$E:$H,4,0)+VLOOKUP(Q$1,Q!$E:$J,6,0)</f>
        <v>211332</v>
      </c>
      <c r="R151">
        <f>(VLOOKUP($A151,L!$H:$O,8,0)+VLOOKUP($B151,'R'!$F:$M,8,0))*VLOOKUP(R$1,Q!$E:$H,4,0)+VLOOKUP(R$1,Q!$E:$J,6,0)</f>
        <v>216606</v>
      </c>
      <c r="S151">
        <f>(VLOOKUP($A151,L!$H:$O,8,0)+VLOOKUP($B151,'R'!$F:$M,8,0))*VLOOKUP(S$1,Q!$E:$H,4,0)+VLOOKUP(S$1,Q!$E:$J,6,0)</f>
        <v>222486</v>
      </c>
      <c r="T151">
        <f>(VLOOKUP($A151,L!$H:$O,8,0)+VLOOKUP($B151,'R'!$F:$M,8,0))*VLOOKUP(T$1,Q!$E:$H,4,0)+VLOOKUP(T$1,Q!$E:$J,6,0)</f>
        <v>228426</v>
      </c>
      <c r="U151">
        <f>(VLOOKUP($A151,L!$H:$O,8,0)+VLOOKUP($B151,'R'!$F:$M,8,0))*VLOOKUP(U$1,Q!$E:$H,4,0)+VLOOKUP(U$1,Q!$E:$J,6,0)</f>
        <v>234306.00000000003</v>
      </c>
      <c r="V151">
        <f>(VLOOKUP($A151,L!$H:$O,8,0)+VLOOKUP($B151,'R'!$F:$M,8,0))*VLOOKUP(V$1,Q!$E:$H,4,0)+VLOOKUP(V$1,Q!$E:$J,6,0)</f>
        <v>240186</v>
      </c>
      <c r="W151">
        <f>(VLOOKUP($A151,L!$H:$O,8,0)+VLOOKUP($B151,'R'!$F:$M,8,0))*VLOOKUP(W$1,Q!$E:$H,4,0)+VLOOKUP(W$1,Q!$E:$J,6,0)</f>
        <v>246672.00000000003</v>
      </c>
    </row>
    <row r="152" spans="1:23" x14ac:dyDescent="0.2">
      <c r="A152">
        <v>150</v>
      </c>
      <c r="B152">
        <f t="shared" si="31"/>
        <v>9</v>
      </c>
      <c r="C152">
        <f>(VLOOKUP($A152,L!$H:$O,8,0)+VLOOKUP($B152,'R'!$F:$M,8,0))*VLOOKUP(C$1,Q!$E:$H,4,0)+VLOOKUP(C$1,Q!$E:$J,6,0)</f>
        <v>55300</v>
      </c>
      <c r="D152">
        <f>(VLOOKUP($A152,L!$H:$O,8,0)+VLOOKUP($B152,'R'!$F:$M,8,0))*VLOOKUP(D$1,Q!$E:$H,4,0)+VLOOKUP(D$1,Q!$E:$J,6,0)</f>
        <v>63594.999999999993</v>
      </c>
      <c r="E152">
        <f>(VLOOKUP($A152,L!$H:$O,8,0)+VLOOKUP($B152,'R'!$F:$M,8,0))*VLOOKUP(E$1,Q!$E:$H,4,0)+VLOOKUP(E$1,Q!$E:$J,6,0)</f>
        <v>73596</v>
      </c>
      <c r="F152">
        <f>(VLOOKUP($A152,L!$H:$O,8,0)+VLOOKUP($B152,'R'!$F:$M,8,0))*VLOOKUP(F$1,Q!$E:$H,4,0)+VLOOKUP(F$1,Q!$E:$J,6,0)</f>
        <v>85436</v>
      </c>
      <c r="G152">
        <f>(VLOOKUP($A152,L!$H:$O,8,0)+VLOOKUP($B152,'R'!$F:$M,8,0))*VLOOKUP(G$1,Q!$E:$H,4,0)+VLOOKUP(G$1,Q!$E:$J,6,0)</f>
        <v>99415</v>
      </c>
      <c r="H152">
        <f>(VLOOKUP($A152,L!$H:$O,8,0)+VLOOKUP($B152,'R'!$F:$M,8,0))*VLOOKUP(H$1,Q!$E:$H,4,0)+VLOOKUP(H$1,Q!$E:$J,6,0)</f>
        <v>114812.99999999999</v>
      </c>
      <c r="I152">
        <f>(VLOOKUP($A152,L!$H:$O,8,0)+VLOOKUP($B152,'R'!$F:$M,8,0))*VLOOKUP(I$1,Q!$E:$H,4,0)+VLOOKUP(I$1,Q!$E:$J,6,0)</f>
        <v>131943</v>
      </c>
      <c r="J152">
        <f>(VLOOKUP($A152,L!$H:$O,8,0)+VLOOKUP($B152,'R'!$F:$M,8,0))*VLOOKUP(J$1,Q!$E:$H,4,0)+VLOOKUP(J$1,Q!$E:$J,6,0)</f>
        <v>141091</v>
      </c>
      <c r="K152">
        <f>(VLOOKUP($A152,L!$H:$O,8,0)+VLOOKUP($B152,'R'!$F:$M,8,0))*VLOOKUP(K$1,Q!$E:$H,4,0)+VLOOKUP(K$1,Q!$E:$J,6,0)</f>
        <v>151898</v>
      </c>
      <c r="L152">
        <f>(VLOOKUP($A152,L!$H:$O,8,0)+VLOOKUP($B152,'R'!$F:$M,8,0))*VLOOKUP(L$1,Q!$E:$H,4,0)+VLOOKUP(L$1,Q!$E:$J,6,0)</f>
        <v>174738</v>
      </c>
      <c r="M152">
        <f>(VLOOKUP($A152,L!$H:$O,8,0)+VLOOKUP($B152,'R'!$F:$M,8,0))*VLOOKUP(M$1,Q!$E:$H,4,0)+VLOOKUP(M$1,Q!$E:$J,6,0)</f>
        <v>193141</v>
      </c>
      <c r="N152">
        <f>(VLOOKUP($A152,L!$H:$O,8,0)+VLOOKUP($B152,'R'!$F:$M,8,0))*VLOOKUP(N$1,Q!$E:$H,4,0)+VLOOKUP(N$1,Q!$E:$J,6,0)</f>
        <v>197865</v>
      </c>
      <c r="O152">
        <f>(VLOOKUP($A152,L!$H:$O,8,0)+VLOOKUP($B152,'R'!$F:$M,8,0))*VLOOKUP(O$1,Q!$E:$H,4,0)+VLOOKUP(O$1,Q!$E:$J,6,0)</f>
        <v>203202</v>
      </c>
      <c r="P152">
        <f>(VLOOKUP($A152,L!$H:$O,8,0)+VLOOKUP($B152,'R'!$F:$M,8,0))*VLOOKUP(P$1,Q!$E:$H,4,0)+VLOOKUP(P$1,Q!$E:$J,6,0)</f>
        <v>208599</v>
      </c>
      <c r="Q152">
        <f>(VLOOKUP($A152,L!$H:$O,8,0)+VLOOKUP($B152,'R'!$F:$M,8,0))*VLOOKUP(Q$1,Q!$E:$H,4,0)+VLOOKUP(Q$1,Q!$E:$J,6,0)</f>
        <v>213936</v>
      </c>
      <c r="R152">
        <f>(VLOOKUP($A152,L!$H:$O,8,0)+VLOOKUP($B152,'R'!$F:$M,8,0))*VLOOKUP(R$1,Q!$E:$H,4,0)+VLOOKUP(R$1,Q!$E:$J,6,0)</f>
        <v>219273</v>
      </c>
      <c r="S152">
        <f>(VLOOKUP($A152,L!$H:$O,8,0)+VLOOKUP($B152,'R'!$F:$M,8,0))*VLOOKUP(S$1,Q!$E:$H,4,0)+VLOOKUP(S$1,Q!$E:$J,6,0)</f>
        <v>225223</v>
      </c>
      <c r="T152">
        <f>(VLOOKUP($A152,L!$H:$O,8,0)+VLOOKUP($B152,'R'!$F:$M,8,0))*VLOOKUP(T$1,Q!$E:$H,4,0)+VLOOKUP(T$1,Q!$E:$J,6,0)</f>
        <v>231233</v>
      </c>
      <c r="U152">
        <f>(VLOOKUP($A152,L!$H:$O,8,0)+VLOOKUP($B152,'R'!$F:$M,8,0))*VLOOKUP(U$1,Q!$E:$H,4,0)+VLOOKUP(U$1,Q!$E:$J,6,0)</f>
        <v>237183.00000000003</v>
      </c>
      <c r="V152">
        <f>(VLOOKUP($A152,L!$H:$O,8,0)+VLOOKUP($B152,'R'!$F:$M,8,0))*VLOOKUP(V$1,Q!$E:$H,4,0)+VLOOKUP(V$1,Q!$E:$J,6,0)</f>
        <v>243133</v>
      </c>
      <c r="W152">
        <f>(VLOOKUP($A152,L!$H:$O,8,0)+VLOOKUP($B152,'R'!$F:$M,8,0))*VLOOKUP(W$1,Q!$E:$H,4,0)+VLOOKUP(W$1,Q!$E:$J,6,0)</f>
        <v>249696.00000000003</v>
      </c>
    </row>
    <row r="153" spans="1:23" x14ac:dyDescent="0.2">
      <c r="A153">
        <v>151</v>
      </c>
      <c r="B153">
        <f t="shared" si="31"/>
        <v>9</v>
      </c>
      <c r="C153">
        <f>(VLOOKUP($A153,L!$H:$O,8,0)+VLOOKUP($B153,'R'!$F:$M,8,0))*VLOOKUP(C$1,Q!$E:$H,4,0)+VLOOKUP(C$1,Q!$E:$J,6,0)</f>
        <v>56100</v>
      </c>
      <c r="D153">
        <f>(VLOOKUP($A153,L!$H:$O,8,0)+VLOOKUP($B153,'R'!$F:$M,8,0))*VLOOKUP(D$1,Q!$E:$H,4,0)+VLOOKUP(D$1,Q!$E:$J,6,0)</f>
        <v>64514.999999999993</v>
      </c>
      <c r="E153">
        <f>(VLOOKUP($A153,L!$H:$O,8,0)+VLOOKUP($B153,'R'!$F:$M,8,0))*VLOOKUP(E$1,Q!$E:$H,4,0)+VLOOKUP(E$1,Q!$E:$J,6,0)</f>
        <v>74652</v>
      </c>
      <c r="F153">
        <f>(VLOOKUP($A153,L!$H:$O,8,0)+VLOOKUP($B153,'R'!$F:$M,8,0))*VLOOKUP(F$1,Q!$E:$H,4,0)+VLOOKUP(F$1,Q!$E:$J,6,0)</f>
        <v>86652</v>
      </c>
      <c r="G153">
        <f>(VLOOKUP($A153,L!$H:$O,8,0)+VLOOKUP($B153,'R'!$F:$M,8,0))*VLOOKUP(G$1,Q!$E:$H,4,0)+VLOOKUP(G$1,Q!$E:$J,6,0)</f>
        <v>100815</v>
      </c>
      <c r="H153">
        <f>(VLOOKUP($A153,L!$H:$O,8,0)+VLOOKUP($B153,'R'!$F:$M,8,0))*VLOOKUP(H$1,Q!$E:$H,4,0)+VLOOKUP(H$1,Q!$E:$J,6,0)</f>
        <v>116420.99999999999</v>
      </c>
      <c r="I153">
        <f>(VLOOKUP($A153,L!$H:$O,8,0)+VLOOKUP($B153,'R'!$F:$M,8,0))*VLOOKUP(I$1,Q!$E:$H,4,0)+VLOOKUP(I$1,Q!$E:$J,6,0)</f>
        <v>133791</v>
      </c>
      <c r="J153">
        <f>(VLOOKUP($A153,L!$H:$O,8,0)+VLOOKUP($B153,'R'!$F:$M,8,0))*VLOOKUP(J$1,Q!$E:$H,4,0)+VLOOKUP(J$1,Q!$E:$J,6,0)</f>
        <v>143067</v>
      </c>
      <c r="K153">
        <f>(VLOOKUP($A153,L!$H:$O,8,0)+VLOOKUP($B153,'R'!$F:$M,8,0))*VLOOKUP(K$1,Q!$E:$H,4,0)+VLOOKUP(K$1,Q!$E:$J,6,0)</f>
        <v>154026</v>
      </c>
      <c r="L153">
        <f>(VLOOKUP($A153,L!$H:$O,8,0)+VLOOKUP($B153,'R'!$F:$M,8,0))*VLOOKUP(L$1,Q!$E:$H,4,0)+VLOOKUP(L$1,Q!$E:$J,6,0)</f>
        <v>177186</v>
      </c>
      <c r="M153">
        <f>(VLOOKUP($A153,L!$H:$O,8,0)+VLOOKUP($B153,'R'!$F:$M,8,0))*VLOOKUP(M$1,Q!$E:$H,4,0)+VLOOKUP(M$1,Q!$E:$J,6,0)</f>
        <v>195837</v>
      </c>
      <c r="N153">
        <f>(VLOOKUP($A153,L!$H:$O,8,0)+VLOOKUP($B153,'R'!$F:$M,8,0))*VLOOKUP(N$1,Q!$E:$H,4,0)+VLOOKUP(N$1,Q!$E:$J,6,0)</f>
        <v>200625</v>
      </c>
      <c r="O153">
        <f>(VLOOKUP($A153,L!$H:$O,8,0)+VLOOKUP($B153,'R'!$F:$M,8,0))*VLOOKUP(O$1,Q!$E:$H,4,0)+VLOOKUP(O$1,Q!$E:$J,6,0)</f>
        <v>206034</v>
      </c>
      <c r="P153">
        <f>(VLOOKUP($A153,L!$H:$O,8,0)+VLOOKUP($B153,'R'!$F:$M,8,0))*VLOOKUP(P$1,Q!$E:$H,4,0)+VLOOKUP(P$1,Q!$E:$J,6,0)</f>
        <v>211503</v>
      </c>
      <c r="Q153">
        <f>(VLOOKUP($A153,L!$H:$O,8,0)+VLOOKUP($B153,'R'!$F:$M,8,0))*VLOOKUP(Q$1,Q!$E:$H,4,0)+VLOOKUP(Q$1,Q!$E:$J,6,0)</f>
        <v>216912</v>
      </c>
      <c r="R153">
        <f>(VLOOKUP($A153,L!$H:$O,8,0)+VLOOKUP($B153,'R'!$F:$M,8,0))*VLOOKUP(R$1,Q!$E:$H,4,0)+VLOOKUP(R$1,Q!$E:$J,6,0)</f>
        <v>222321</v>
      </c>
      <c r="S153">
        <f>(VLOOKUP($A153,L!$H:$O,8,0)+VLOOKUP($B153,'R'!$F:$M,8,0))*VLOOKUP(S$1,Q!$E:$H,4,0)+VLOOKUP(S$1,Q!$E:$J,6,0)</f>
        <v>228351</v>
      </c>
      <c r="T153">
        <f>(VLOOKUP($A153,L!$H:$O,8,0)+VLOOKUP($B153,'R'!$F:$M,8,0))*VLOOKUP(T$1,Q!$E:$H,4,0)+VLOOKUP(T$1,Q!$E:$J,6,0)</f>
        <v>234441</v>
      </c>
      <c r="U153">
        <f>(VLOOKUP($A153,L!$H:$O,8,0)+VLOOKUP($B153,'R'!$F:$M,8,0))*VLOOKUP(U$1,Q!$E:$H,4,0)+VLOOKUP(U$1,Q!$E:$J,6,0)</f>
        <v>240471.00000000003</v>
      </c>
      <c r="V153">
        <f>(VLOOKUP($A153,L!$H:$O,8,0)+VLOOKUP($B153,'R'!$F:$M,8,0))*VLOOKUP(V$1,Q!$E:$H,4,0)+VLOOKUP(V$1,Q!$E:$J,6,0)</f>
        <v>246501</v>
      </c>
      <c r="W153">
        <f>(VLOOKUP($A153,L!$H:$O,8,0)+VLOOKUP($B153,'R'!$F:$M,8,0))*VLOOKUP(W$1,Q!$E:$H,4,0)+VLOOKUP(W$1,Q!$E:$J,6,0)</f>
        <v>253152.00000000003</v>
      </c>
    </row>
    <row r="154" spans="1:23" x14ac:dyDescent="0.2">
      <c r="A154">
        <v>152</v>
      </c>
      <c r="B154">
        <f t="shared" si="31"/>
        <v>9</v>
      </c>
      <c r="C154">
        <f>(VLOOKUP($A154,L!$H:$O,8,0)+VLOOKUP($B154,'R'!$F:$M,8,0))*VLOOKUP(C$1,Q!$E:$H,4,0)+VLOOKUP(C$1,Q!$E:$J,6,0)</f>
        <v>56800</v>
      </c>
      <c r="D154">
        <f>(VLOOKUP($A154,L!$H:$O,8,0)+VLOOKUP($B154,'R'!$F:$M,8,0))*VLOOKUP(D$1,Q!$E:$H,4,0)+VLOOKUP(D$1,Q!$E:$J,6,0)</f>
        <v>65319.999999999993</v>
      </c>
      <c r="E154">
        <f>(VLOOKUP($A154,L!$H:$O,8,0)+VLOOKUP($B154,'R'!$F:$M,8,0))*VLOOKUP(E$1,Q!$E:$H,4,0)+VLOOKUP(E$1,Q!$E:$J,6,0)</f>
        <v>75576</v>
      </c>
      <c r="F154">
        <f>(VLOOKUP($A154,L!$H:$O,8,0)+VLOOKUP($B154,'R'!$F:$M,8,0))*VLOOKUP(F$1,Q!$E:$H,4,0)+VLOOKUP(F$1,Q!$E:$J,6,0)</f>
        <v>87716</v>
      </c>
      <c r="G154">
        <f>(VLOOKUP($A154,L!$H:$O,8,0)+VLOOKUP($B154,'R'!$F:$M,8,0))*VLOOKUP(G$1,Q!$E:$H,4,0)+VLOOKUP(G$1,Q!$E:$J,6,0)</f>
        <v>102040</v>
      </c>
      <c r="H154">
        <f>(VLOOKUP($A154,L!$H:$O,8,0)+VLOOKUP($B154,'R'!$F:$M,8,0))*VLOOKUP(H$1,Q!$E:$H,4,0)+VLOOKUP(H$1,Q!$E:$J,6,0)</f>
        <v>117827.99999999999</v>
      </c>
      <c r="I154">
        <f>(VLOOKUP($A154,L!$H:$O,8,0)+VLOOKUP($B154,'R'!$F:$M,8,0))*VLOOKUP(I$1,Q!$E:$H,4,0)+VLOOKUP(I$1,Q!$E:$J,6,0)</f>
        <v>135408</v>
      </c>
      <c r="J154">
        <f>(VLOOKUP($A154,L!$H:$O,8,0)+VLOOKUP($B154,'R'!$F:$M,8,0))*VLOOKUP(J$1,Q!$E:$H,4,0)+VLOOKUP(J$1,Q!$E:$J,6,0)</f>
        <v>144796</v>
      </c>
      <c r="K154">
        <f>(VLOOKUP($A154,L!$H:$O,8,0)+VLOOKUP($B154,'R'!$F:$M,8,0))*VLOOKUP(K$1,Q!$E:$H,4,0)+VLOOKUP(K$1,Q!$E:$J,6,0)</f>
        <v>155888</v>
      </c>
      <c r="L154">
        <f>(VLOOKUP($A154,L!$H:$O,8,0)+VLOOKUP($B154,'R'!$F:$M,8,0))*VLOOKUP(L$1,Q!$E:$H,4,0)+VLOOKUP(L$1,Q!$E:$J,6,0)</f>
        <v>179328</v>
      </c>
      <c r="M154">
        <f>(VLOOKUP($A154,L!$H:$O,8,0)+VLOOKUP($B154,'R'!$F:$M,8,0))*VLOOKUP(M$1,Q!$E:$H,4,0)+VLOOKUP(M$1,Q!$E:$J,6,0)</f>
        <v>198196</v>
      </c>
      <c r="N154">
        <f>(VLOOKUP($A154,L!$H:$O,8,0)+VLOOKUP($B154,'R'!$F:$M,8,0))*VLOOKUP(N$1,Q!$E:$H,4,0)+VLOOKUP(N$1,Q!$E:$J,6,0)</f>
        <v>203040</v>
      </c>
      <c r="O154">
        <f>(VLOOKUP($A154,L!$H:$O,8,0)+VLOOKUP($B154,'R'!$F:$M,8,0))*VLOOKUP(O$1,Q!$E:$H,4,0)+VLOOKUP(O$1,Q!$E:$J,6,0)</f>
        <v>208512</v>
      </c>
      <c r="P154">
        <f>(VLOOKUP($A154,L!$H:$O,8,0)+VLOOKUP($B154,'R'!$F:$M,8,0))*VLOOKUP(P$1,Q!$E:$H,4,0)+VLOOKUP(P$1,Q!$E:$J,6,0)</f>
        <v>214044</v>
      </c>
      <c r="Q154">
        <f>(VLOOKUP($A154,L!$H:$O,8,0)+VLOOKUP($B154,'R'!$F:$M,8,0))*VLOOKUP(Q$1,Q!$E:$H,4,0)+VLOOKUP(Q$1,Q!$E:$J,6,0)</f>
        <v>219516</v>
      </c>
      <c r="R154">
        <f>(VLOOKUP($A154,L!$H:$O,8,0)+VLOOKUP($B154,'R'!$F:$M,8,0))*VLOOKUP(R$1,Q!$E:$H,4,0)+VLOOKUP(R$1,Q!$E:$J,6,0)</f>
        <v>224988</v>
      </c>
      <c r="S154">
        <f>(VLOOKUP($A154,L!$H:$O,8,0)+VLOOKUP($B154,'R'!$F:$M,8,0))*VLOOKUP(S$1,Q!$E:$H,4,0)+VLOOKUP(S$1,Q!$E:$J,6,0)</f>
        <v>231088</v>
      </c>
      <c r="T154">
        <f>(VLOOKUP($A154,L!$H:$O,8,0)+VLOOKUP($B154,'R'!$F:$M,8,0))*VLOOKUP(T$1,Q!$E:$H,4,0)+VLOOKUP(T$1,Q!$E:$J,6,0)</f>
        <v>237248</v>
      </c>
      <c r="U154">
        <f>(VLOOKUP($A154,L!$H:$O,8,0)+VLOOKUP($B154,'R'!$F:$M,8,0))*VLOOKUP(U$1,Q!$E:$H,4,0)+VLOOKUP(U$1,Q!$E:$J,6,0)</f>
        <v>243348.00000000003</v>
      </c>
      <c r="V154">
        <f>(VLOOKUP($A154,L!$H:$O,8,0)+VLOOKUP($B154,'R'!$F:$M,8,0))*VLOOKUP(V$1,Q!$E:$H,4,0)+VLOOKUP(V$1,Q!$E:$J,6,0)</f>
        <v>249448</v>
      </c>
      <c r="W154">
        <f>(VLOOKUP($A154,L!$H:$O,8,0)+VLOOKUP($B154,'R'!$F:$M,8,0))*VLOOKUP(W$1,Q!$E:$H,4,0)+VLOOKUP(W$1,Q!$E:$J,6,0)</f>
        <v>256176.00000000003</v>
      </c>
    </row>
    <row r="155" spans="1:23" x14ac:dyDescent="0.2">
      <c r="A155">
        <v>153</v>
      </c>
      <c r="B155">
        <f t="shared" si="31"/>
        <v>9</v>
      </c>
      <c r="C155">
        <f>(VLOOKUP($A155,L!$H:$O,8,0)+VLOOKUP($B155,'R'!$F:$M,8,0))*VLOOKUP(C$1,Q!$E:$H,4,0)+VLOOKUP(C$1,Q!$E:$J,6,0)</f>
        <v>57600</v>
      </c>
      <c r="D155">
        <f>(VLOOKUP($A155,L!$H:$O,8,0)+VLOOKUP($B155,'R'!$F:$M,8,0))*VLOOKUP(D$1,Q!$E:$H,4,0)+VLOOKUP(D$1,Q!$E:$J,6,0)</f>
        <v>66240</v>
      </c>
      <c r="E155">
        <f>(VLOOKUP($A155,L!$H:$O,8,0)+VLOOKUP($B155,'R'!$F:$M,8,0))*VLOOKUP(E$1,Q!$E:$H,4,0)+VLOOKUP(E$1,Q!$E:$J,6,0)</f>
        <v>76632</v>
      </c>
      <c r="F155">
        <f>(VLOOKUP($A155,L!$H:$O,8,0)+VLOOKUP($B155,'R'!$F:$M,8,0))*VLOOKUP(F$1,Q!$E:$H,4,0)+VLOOKUP(F$1,Q!$E:$J,6,0)</f>
        <v>88932</v>
      </c>
      <c r="G155">
        <f>(VLOOKUP($A155,L!$H:$O,8,0)+VLOOKUP($B155,'R'!$F:$M,8,0))*VLOOKUP(G$1,Q!$E:$H,4,0)+VLOOKUP(G$1,Q!$E:$J,6,0)</f>
        <v>103440</v>
      </c>
      <c r="H155">
        <f>(VLOOKUP($A155,L!$H:$O,8,0)+VLOOKUP($B155,'R'!$F:$M,8,0))*VLOOKUP(H$1,Q!$E:$H,4,0)+VLOOKUP(H$1,Q!$E:$J,6,0)</f>
        <v>119435.99999999999</v>
      </c>
      <c r="I155">
        <f>(VLOOKUP($A155,L!$H:$O,8,0)+VLOOKUP($B155,'R'!$F:$M,8,0))*VLOOKUP(I$1,Q!$E:$H,4,0)+VLOOKUP(I$1,Q!$E:$J,6,0)</f>
        <v>137256</v>
      </c>
      <c r="J155">
        <f>(VLOOKUP($A155,L!$H:$O,8,0)+VLOOKUP($B155,'R'!$F:$M,8,0))*VLOOKUP(J$1,Q!$E:$H,4,0)+VLOOKUP(J$1,Q!$E:$J,6,0)</f>
        <v>146772</v>
      </c>
      <c r="K155">
        <f>(VLOOKUP($A155,L!$H:$O,8,0)+VLOOKUP($B155,'R'!$F:$M,8,0))*VLOOKUP(K$1,Q!$E:$H,4,0)+VLOOKUP(K$1,Q!$E:$J,6,0)</f>
        <v>158016</v>
      </c>
      <c r="L155">
        <f>(VLOOKUP($A155,L!$H:$O,8,0)+VLOOKUP($B155,'R'!$F:$M,8,0))*VLOOKUP(L$1,Q!$E:$H,4,0)+VLOOKUP(L$1,Q!$E:$J,6,0)</f>
        <v>181776</v>
      </c>
      <c r="M155">
        <f>(VLOOKUP($A155,L!$H:$O,8,0)+VLOOKUP($B155,'R'!$F:$M,8,0))*VLOOKUP(M$1,Q!$E:$H,4,0)+VLOOKUP(M$1,Q!$E:$J,6,0)</f>
        <v>200892</v>
      </c>
      <c r="N155">
        <f>(VLOOKUP($A155,L!$H:$O,8,0)+VLOOKUP($B155,'R'!$F:$M,8,0))*VLOOKUP(N$1,Q!$E:$H,4,0)+VLOOKUP(N$1,Q!$E:$J,6,0)</f>
        <v>205800</v>
      </c>
      <c r="O155">
        <f>(VLOOKUP($A155,L!$H:$O,8,0)+VLOOKUP($B155,'R'!$F:$M,8,0))*VLOOKUP(O$1,Q!$E:$H,4,0)+VLOOKUP(O$1,Q!$E:$J,6,0)</f>
        <v>211344</v>
      </c>
      <c r="P155">
        <f>(VLOOKUP($A155,L!$H:$O,8,0)+VLOOKUP($B155,'R'!$F:$M,8,0))*VLOOKUP(P$1,Q!$E:$H,4,0)+VLOOKUP(P$1,Q!$E:$J,6,0)</f>
        <v>216948</v>
      </c>
      <c r="Q155">
        <f>(VLOOKUP($A155,L!$H:$O,8,0)+VLOOKUP($B155,'R'!$F:$M,8,0))*VLOOKUP(Q$1,Q!$E:$H,4,0)+VLOOKUP(Q$1,Q!$E:$J,6,0)</f>
        <v>222492</v>
      </c>
      <c r="R155">
        <f>(VLOOKUP($A155,L!$H:$O,8,0)+VLOOKUP($B155,'R'!$F:$M,8,0))*VLOOKUP(R$1,Q!$E:$H,4,0)+VLOOKUP(R$1,Q!$E:$J,6,0)</f>
        <v>228036</v>
      </c>
      <c r="S155">
        <f>(VLOOKUP($A155,L!$H:$O,8,0)+VLOOKUP($B155,'R'!$F:$M,8,0))*VLOOKUP(S$1,Q!$E:$H,4,0)+VLOOKUP(S$1,Q!$E:$J,6,0)</f>
        <v>234216</v>
      </c>
      <c r="T155">
        <f>(VLOOKUP($A155,L!$H:$O,8,0)+VLOOKUP($B155,'R'!$F:$M,8,0))*VLOOKUP(T$1,Q!$E:$H,4,0)+VLOOKUP(T$1,Q!$E:$J,6,0)</f>
        <v>240456</v>
      </c>
      <c r="U155">
        <f>(VLOOKUP($A155,L!$H:$O,8,0)+VLOOKUP($B155,'R'!$F:$M,8,0))*VLOOKUP(U$1,Q!$E:$H,4,0)+VLOOKUP(U$1,Q!$E:$J,6,0)</f>
        <v>246636.00000000003</v>
      </c>
      <c r="V155">
        <f>(VLOOKUP($A155,L!$H:$O,8,0)+VLOOKUP($B155,'R'!$F:$M,8,0))*VLOOKUP(V$1,Q!$E:$H,4,0)+VLOOKUP(V$1,Q!$E:$J,6,0)</f>
        <v>252816</v>
      </c>
      <c r="W155">
        <f>(VLOOKUP($A155,L!$H:$O,8,0)+VLOOKUP($B155,'R'!$F:$M,8,0))*VLOOKUP(W$1,Q!$E:$H,4,0)+VLOOKUP(W$1,Q!$E:$J,6,0)</f>
        <v>259632.00000000003</v>
      </c>
    </row>
    <row r="156" spans="1:23" x14ac:dyDescent="0.2">
      <c r="A156">
        <v>154</v>
      </c>
      <c r="B156">
        <f t="shared" si="31"/>
        <v>9</v>
      </c>
      <c r="C156">
        <f>(VLOOKUP($A156,L!$H:$O,8,0)+VLOOKUP($B156,'R'!$F:$M,8,0))*VLOOKUP(C$1,Q!$E:$H,4,0)+VLOOKUP(C$1,Q!$E:$J,6,0)</f>
        <v>58300</v>
      </c>
      <c r="D156">
        <f>(VLOOKUP($A156,L!$H:$O,8,0)+VLOOKUP($B156,'R'!$F:$M,8,0))*VLOOKUP(D$1,Q!$E:$H,4,0)+VLOOKUP(D$1,Q!$E:$J,6,0)</f>
        <v>67045</v>
      </c>
      <c r="E156">
        <f>(VLOOKUP($A156,L!$H:$O,8,0)+VLOOKUP($B156,'R'!$F:$M,8,0))*VLOOKUP(E$1,Q!$E:$H,4,0)+VLOOKUP(E$1,Q!$E:$J,6,0)</f>
        <v>77556</v>
      </c>
      <c r="F156">
        <f>(VLOOKUP($A156,L!$H:$O,8,0)+VLOOKUP($B156,'R'!$F:$M,8,0))*VLOOKUP(F$1,Q!$E:$H,4,0)+VLOOKUP(F$1,Q!$E:$J,6,0)</f>
        <v>89996</v>
      </c>
      <c r="G156">
        <f>(VLOOKUP($A156,L!$H:$O,8,0)+VLOOKUP($B156,'R'!$F:$M,8,0))*VLOOKUP(G$1,Q!$E:$H,4,0)+VLOOKUP(G$1,Q!$E:$J,6,0)</f>
        <v>104665</v>
      </c>
      <c r="H156">
        <f>(VLOOKUP($A156,L!$H:$O,8,0)+VLOOKUP($B156,'R'!$F:$M,8,0))*VLOOKUP(H$1,Q!$E:$H,4,0)+VLOOKUP(H$1,Q!$E:$J,6,0)</f>
        <v>120842.99999999999</v>
      </c>
      <c r="I156">
        <f>(VLOOKUP($A156,L!$H:$O,8,0)+VLOOKUP($B156,'R'!$F:$M,8,0))*VLOOKUP(I$1,Q!$E:$H,4,0)+VLOOKUP(I$1,Q!$E:$J,6,0)</f>
        <v>138873</v>
      </c>
      <c r="J156">
        <f>(VLOOKUP($A156,L!$H:$O,8,0)+VLOOKUP($B156,'R'!$F:$M,8,0))*VLOOKUP(J$1,Q!$E:$H,4,0)+VLOOKUP(J$1,Q!$E:$J,6,0)</f>
        <v>148501</v>
      </c>
      <c r="K156">
        <f>(VLOOKUP($A156,L!$H:$O,8,0)+VLOOKUP($B156,'R'!$F:$M,8,0))*VLOOKUP(K$1,Q!$E:$H,4,0)+VLOOKUP(K$1,Q!$E:$J,6,0)</f>
        <v>159878</v>
      </c>
      <c r="L156">
        <f>(VLOOKUP($A156,L!$H:$O,8,0)+VLOOKUP($B156,'R'!$F:$M,8,0))*VLOOKUP(L$1,Q!$E:$H,4,0)+VLOOKUP(L$1,Q!$E:$J,6,0)</f>
        <v>183918</v>
      </c>
      <c r="M156">
        <f>(VLOOKUP($A156,L!$H:$O,8,0)+VLOOKUP($B156,'R'!$F:$M,8,0))*VLOOKUP(M$1,Q!$E:$H,4,0)+VLOOKUP(M$1,Q!$E:$J,6,0)</f>
        <v>203251</v>
      </c>
      <c r="N156">
        <f>(VLOOKUP($A156,L!$H:$O,8,0)+VLOOKUP($B156,'R'!$F:$M,8,0))*VLOOKUP(N$1,Q!$E:$H,4,0)+VLOOKUP(N$1,Q!$E:$J,6,0)</f>
        <v>208215</v>
      </c>
      <c r="O156">
        <f>(VLOOKUP($A156,L!$H:$O,8,0)+VLOOKUP($B156,'R'!$F:$M,8,0))*VLOOKUP(O$1,Q!$E:$H,4,0)+VLOOKUP(O$1,Q!$E:$J,6,0)</f>
        <v>213822</v>
      </c>
      <c r="P156">
        <f>(VLOOKUP($A156,L!$H:$O,8,0)+VLOOKUP($B156,'R'!$F:$M,8,0))*VLOOKUP(P$1,Q!$E:$H,4,0)+VLOOKUP(P$1,Q!$E:$J,6,0)</f>
        <v>219489</v>
      </c>
      <c r="Q156">
        <f>(VLOOKUP($A156,L!$H:$O,8,0)+VLOOKUP($B156,'R'!$F:$M,8,0))*VLOOKUP(Q$1,Q!$E:$H,4,0)+VLOOKUP(Q$1,Q!$E:$J,6,0)</f>
        <v>225096</v>
      </c>
      <c r="R156">
        <f>(VLOOKUP($A156,L!$H:$O,8,0)+VLOOKUP($B156,'R'!$F:$M,8,0))*VLOOKUP(R$1,Q!$E:$H,4,0)+VLOOKUP(R$1,Q!$E:$J,6,0)</f>
        <v>230703</v>
      </c>
      <c r="S156">
        <f>(VLOOKUP($A156,L!$H:$O,8,0)+VLOOKUP($B156,'R'!$F:$M,8,0))*VLOOKUP(S$1,Q!$E:$H,4,0)+VLOOKUP(S$1,Q!$E:$J,6,0)</f>
        <v>236953</v>
      </c>
      <c r="T156">
        <f>(VLOOKUP($A156,L!$H:$O,8,0)+VLOOKUP($B156,'R'!$F:$M,8,0))*VLOOKUP(T$1,Q!$E:$H,4,0)+VLOOKUP(T$1,Q!$E:$J,6,0)</f>
        <v>243263</v>
      </c>
      <c r="U156">
        <f>(VLOOKUP($A156,L!$H:$O,8,0)+VLOOKUP($B156,'R'!$F:$M,8,0))*VLOOKUP(U$1,Q!$E:$H,4,0)+VLOOKUP(U$1,Q!$E:$J,6,0)</f>
        <v>249513.00000000003</v>
      </c>
      <c r="V156">
        <f>(VLOOKUP($A156,L!$H:$O,8,0)+VLOOKUP($B156,'R'!$F:$M,8,0))*VLOOKUP(V$1,Q!$E:$H,4,0)+VLOOKUP(V$1,Q!$E:$J,6,0)</f>
        <v>255763</v>
      </c>
      <c r="W156">
        <f>(VLOOKUP($A156,L!$H:$O,8,0)+VLOOKUP($B156,'R'!$F:$M,8,0))*VLOOKUP(W$1,Q!$E:$H,4,0)+VLOOKUP(W$1,Q!$E:$J,6,0)</f>
        <v>262656</v>
      </c>
    </row>
    <row r="157" spans="1:23" x14ac:dyDescent="0.2">
      <c r="A157">
        <v>155</v>
      </c>
      <c r="B157">
        <f t="shared" si="31"/>
        <v>9</v>
      </c>
      <c r="C157">
        <f>(VLOOKUP($A157,L!$H:$O,8,0)+VLOOKUP($B157,'R'!$F:$M,8,0))*VLOOKUP(C$1,Q!$E:$H,4,0)+VLOOKUP(C$1,Q!$E:$J,6,0)</f>
        <v>59100</v>
      </c>
      <c r="D157">
        <f>(VLOOKUP($A157,L!$H:$O,8,0)+VLOOKUP($B157,'R'!$F:$M,8,0))*VLOOKUP(D$1,Q!$E:$H,4,0)+VLOOKUP(D$1,Q!$E:$J,6,0)</f>
        <v>67965</v>
      </c>
      <c r="E157">
        <f>(VLOOKUP($A157,L!$H:$O,8,0)+VLOOKUP($B157,'R'!$F:$M,8,0))*VLOOKUP(E$1,Q!$E:$H,4,0)+VLOOKUP(E$1,Q!$E:$J,6,0)</f>
        <v>78612</v>
      </c>
      <c r="F157">
        <f>(VLOOKUP($A157,L!$H:$O,8,0)+VLOOKUP($B157,'R'!$F:$M,8,0))*VLOOKUP(F$1,Q!$E:$H,4,0)+VLOOKUP(F$1,Q!$E:$J,6,0)</f>
        <v>91212</v>
      </c>
      <c r="G157">
        <f>(VLOOKUP($A157,L!$H:$O,8,0)+VLOOKUP($B157,'R'!$F:$M,8,0))*VLOOKUP(G$1,Q!$E:$H,4,0)+VLOOKUP(G$1,Q!$E:$J,6,0)</f>
        <v>106065</v>
      </c>
      <c r="H157">
        <f>(VLOOKUP($A157,L!$H:$O,8,0)+VLOOKUP($B157,'R'!$F:$M,8,0))*VLOOKUP(H$1,Q!$E:$H,4,0)+VLOOKUP(H$1,Q!$E:$J,6,0)</f>
        <v>122450.99999999999</v>
      </c>
      <c r="I157">
        <f>(VLOOKUP($A157,L!$H:$O,8,0)+VLOOKUP($B157,'R'!$F:$M,8,0))*VLOOKUP(I$1,Q!$E:$H,4,0)+VLOOKUP(I$1,Q!$E:$J,6,0)</f>
        <v>140721</v>
      </c>
      <c r="J157">
        <f>(VLOOKUP($A157,L!$H:$O,8,0)+VLOOKUP($B157,'R'!$F:$M,8,0))*VLOOKUP(J$1,Q!$E:$H,4,0)+VLOOKUP(J$1,Q!$E:$J,6,0)</f>
        <v>150477</v>
      </c>
      <c r="K157">
        <f>(VLOOKUP($A157,L!$H:$O,8,0)+VLOOKUP($B157,'R'!$F:$M,8,0))*VLOOKUP(K$1,Q!$E:$H,4,0)+VLOOKUP(K$1,Q!$E:$J,6,0)</f>
        <v>162006</v>
      </c>
      <c r="L157">
        <f>(VLOOKUP($A157,L!$H:$O,8,0)+VLOOKUP($B157,'R'!$F:$M,8,0))*VLOOKUP(L$1,Q!$E:$H,4,0)+VLOOKUP(L$1,Q!$E:$J,6,0)</f>
        <v>186366</v>
      </c>
      <c r="M157">
        <f>(VLOOKUP($A157,L!$H:$O,8,0)+VLOOKUP($B157,'R'!$F:$M,8,0))*VLOOKUP(M$1,Q!$E:$H,4,0)+VLOOKUP(M$1,Q!$E:$J,6,0)</f>
        <v>205947</v>
      </c>
      <c r="N157">
        <f>(VLOOKUP($A157,L!$H:$O,8,0)+VLOOKUP($B157,'R'!$F:$M,8,0))*VLOOKUP(N$1,Q!$E:$H,4,0)+VLOOKUP(N$1,Q!$E:$J,6,0)</f>
        <v>210975</v>
      </c>
      <c r="O157">
        <f>(VLOOKUP($A157,L!$H:$O,8,0)+VLOOKUP($B157,'R'!$F:$M,8,0))*VLOOKUP(O$1,Q!$E:$H,4,0)+VLOOKUP(O$1,Q!$E:$J,6,0)</f>
        <v>216654</v>
      </c>
      <c r="P157">
        <f>(VLOOKUP($A157,L!$H:$O,8,0)+VLOOKUP($B157,'R'!$F:$M,8,0))*VLOOKUP(P$1,Q!$E:$H,4,0)+VLOOKUP(P$1,Q!$E:$J,6,0)</f>
        <v>222393</v>
      </c>
      <c r="Q157">
        <f>(VLOOKUP($A157,L!$H:$O,8,0)+VLOOKUP($B157,'R'!$F:$M,8,0))*VLOOKUP(Q$1,Q!$E:$H,4,0)+VLOOKUP(Q$1,Q!$E:$J,6,0)</f>
        <v>228072</v>
      </c>
      <c r="R157">
        <f>(VLOOKUP($A157,L!$H:$O,8,0)+VLOOKUP($B157,'R'!$F:$M,8,0))*VLOOKUP(R$1,Q!$E:$H,4,0)+VLOOKUP(R$1,Q!$E:$J,6,0)</f>
        <v>233751</v>
      </c>
      <c r="S157">
        <f>(VLOOKUP($A157,L!$H:$O,8,0)+VLOOKUP($B157,'R'!$F:$M,8,0))*VLOOKUP(S$1,Q!$E:$H,4,0)+VLOOKUP(S$1,Q!$E:$J,6,0)</f>
        <v>240081</v>
      </c>
      <c r="T157">
        <f>(VLOOKUP($A157,L!$H:$O,8,0)+VLOOKUP($B157,'R'!$F:$M,8,0))*VLOOKUP(T$1,Q!$E:$H,4,0)+VLOOKUP(T$1,Q!$E:$J,6,0)</f>
        <v>246471</v>
      </c>
      <c r="U157">
        <f>(VLOOKUP($A157,L!$H:$O,8,0)+VLOOKUP($B157,'R'!$F:$M,8,0))*VLOOKUP(U$1,Q!$E:$H,4,0)+VLOOKUP(U$1,Q!$E:$J,6,0)</f>
        <v>252801.00000000003</v>
      </c>
      <c r="V157">
        <f>(VLOOKUP($A157,L!$H:$O,8,0)+VLOOKUP($B157,'R'!$F:$M,8,0))*VLOOKUP(V$1,Q!$E:$H,4,0)+VLOOKUP(V$1,Q!$E:$J,6,0)</f>
        <v>259131</v>
      </c>
      <c r="W157">
        <f>(VLOOKUP($A157,L!$H:$O,8,0)+VLOOKUP($B157,'R'!$F:$M,8,0))*VLOOKUP(W$1,Q!$E:$H,4,0)+VLOOKUP(W$1,Q!$E:$J,6,0)</f>
        <v>266112</v>
      </c>
    </row>
    <row r="158" spans="1:23" x14ac:dyDescent="0.2">
      <c r="A158">
        <v>156</v>
      </c>
      <c r="B158">
        <f t="shared" si="31"/>
        <v>9</v>
      </c>
      <c r="C158">
        <f>(VLOOKUP($A158,L!$H:$O,8,0)+VLOOKUP($B158,'R'!$F:$M,8,0))*VLOOKUP(C$1,Q!$E:$H,4,0)+VLOOKUP(C$1,Q!$E:$J,6,0)</f>
        <v>59900</v>
      </c>
      <c r="D158">
        <f>(VLOOKUP($A158,L!$H:$O,8,0)+VLOOKUP($B158,'R'!$F:$M,8,0))*VLOOKUP(D$1,Q!$E:$H,4,0)+VLOOKUP(D$1,Q!$E:$J,6,0)</f>
        <v>68885</v>
      </c>
      <c r="E158">
        <f>(VLOOKUP($A158,L!$H:$O,8,0)+VLOOKUP($B158,'R'!$F:$M,8,0))*VLOOKUP(E$1,Q!$E:$H,4,0)+VLOOKUP(E$1,Q!$E:$J,6,0)</f>
        <v>79668</v>
      </c>
      <c r="F158">
        <f>(VLOOKUP($A158,L!$H:$O,8,0)+VLOOKUP($B158,'R'!$F:$M,8,0))*VLOOKUP(F$1,Q!$E:$H,4,0)+VLOOKUP(F$1,Q!$E:$J,6,0)</f>
        <v>92428</v>
      </c>
      <c r="G158">
        <f>(VLOOKUP($A158,L!$H:$O,8,0)+VLOOKUP($B158,'R'!$F:$M,8,0))*VLOOKUP(G$1,Q!$E:$H,4,0)+VLOOKUP(G$1,Q!$E:$J,6,0)</f>
        <v>107465</v>
      </c>
      <c r="H158">
        <f>(VLOOKUP($A158,L!$H:$O,8,0)+VLOOKUP($B158,'R'!$F:$M,8,0))*VLOOKUP(H$1,Q!$E:$H,4,0)+VLOOKUP(H$1,Q!$E:$J,6,0)</f>
        <v>124058.99999999999</v>
      </c>
      <c r="I158">
        <f>(VLOOKUP($A158,L!$H:$O,8,0)+VLOOKUP($B158,'R'!$F:$M,8,0))*VLOOKUP(I$1,Q!$E:$H,4,0)+VLOOKUP(I$1,Q!$E:$J,6,0)</f>
        <v>142569</v>
      </c>
      <c r="J158">
        <f>(VLOOKUP($A158,L!$H:$O,8,0)+VLOOKUP($B158,'R'!$F:$M,8,0))*VLOOKUP(J$1,Q!$E:$H,4,0)+VLOOKUP(J$1,Q!$E:$J,6,0)</f>
        <v>152453</v>
      </c>
      <c r="K158">
        <f>(VLOOKUP($A158,L!$H:$O,8,0)+VLOOKUP($B158,'R'!$F:$M,8,0))*VLOOKUP(K$1,Q!$E:$H,4,0)+VLOOKUP(K$1,Q!$E:$J,6,0)</f>
        <v>164134</v>
      </c>
      <c r="L158">
        <f>(VLOOKUP($A158,L!$H:$O,8,0)+VLOOKUP($B158,'R'!$F:$M,8,0))*VLOOKUP(L$1,Q!$E:$H,4,0)+VLOOKUP(L$1,Q!$E:$J,6,0)</f>
        <v>188814</v>
      </c>
      <c r="M158">
        <f>(VLOOKUP($A158,L!$H:$O,8,0)+VLOOKUP($B158,'R'!$F:$M,8,0))*VLOOKUP(M$1,Q!$E:$H,4,0)+VLOOKUP(M$1,Q!$E:$J,6,0)</f>
        <v>208643</v>
      </c>
      <c r="N158">
        <f>(VLOOKUP($A158,L!$H:$O,8,0)+VLOOKUP($B158,'R'!$F:$M,8,0))*VLOOKUP(N$1,Q!$E:$H,4,0)+VLOOKUP(N$1,Q!$E:$J,6,0)</f>
        <v>213735</v>
      </c>
      <c r="O158">
        <f>(VLOOKUP($A158,L!$H:$O,8,0)+VLOOKUP($B158,'R'!$F:$M,8,0))*VLOOKUP(O$1,Q!$E:$H,4,0)+VLOOKUP(O$1,Q!$E:$J,6,0)</f>
        <v>219486</v>
      </c>
      <c r="P158">
        <f>(VLOOKUP($A158,L!$H:$O,8,0)+VLOOKUP($B158,'R'!$F:$M,8,0))*VLOOKUP(P$1,Q!$E:$H,4,0)+VLOOKUP(P$1,Q!$E:$J,6,0)</f>
        <v>225297</v>
      </c>
      <c r="Q158">
        <f>(VLOOKUP($A158,L!$H:$O,8,0)+VLOOKUP($B158,'R'!$F:$M,8,0))*VLOOKUP(Q$1,Q!$E:$H,4,0)+VLOOKUP(Q$1,Q!$E:$J,6,0)</f>
        <v>231048</v>
      </c>
      <c r="R158">
        <f>(VLOOKUP($A158,L!$H:$O,8,0)+VLOOKUP($B158,'R'!$F:$M,8,0))*VLOOKUP(R$1,Q!$E:$H,4,0)+VLOOKUP(R$1,Q!$E:$J,6,0)</f>
        <v>236799</v>
      </c>
      <c r="S158">
        <f>(VLOOKUP($A158,L!$H:$O,8,0)+VLOOKUP($B158,'R'!$F:$M,8,0))*VLOOKUP(S$1,Q!$E:$H,4,0)+VLOOKUP(S$1,Q!$E:$J,6,0)</f>
        <v>243209</v>
      </c>
      <c r="T158">
        <f>(VLOOKUP($A158,L!$H:$O,8,0)+VLOOKUP($B158,'R'!$F:$M,8,0))*VLOOKUP(T$1,Q!$E:$H,4,0)+VLOOKUP(T$1,Q!$E:$J,6,0)</f>
        <v>249679</v>
      </c>
      <c r="U158">
        <f>(VLOOKUP($A158,L!$H:$O,8,0)+VLOOKUP($B158,'R'!$F:$M,8,0))*VLOOKUP(U$1,Q!$E:$H,4,0)+VLOOKUP(U$1,Q!$E:$J,6,0)</f>
        <v>256089.00000000003</v>
      </c>
      <c r="V158">
        <f>(VLOOKUP($A158,L!$H:$O,8,0)+VLOOKUP($B158,'R'!$F:$M,8,0))*VLOOKUP(V$1,Q!$E:$H,4,0)+VLOOKUP(V$1,Q!$E:$J,6,0)</f>
        <v>262499</v>
      </c>
      <c r="W158">
        <f>(VLOOKUP($A158,L!$H:$O,8,0)+VLOOKUP($B158,'R'!$F:$M,8,0))*VLOOKUP(W$1,Q!$E:$H,4,0)+VLOOKUP(W$1,Q!$E:$J,6,0)</f>
        <v>269568</v>
      </c>
    </row>
    <row r="159" spans="1:23" x14ac:dyDescent="0.2">
      <c r="A159">
        <v>157</v>
      </c>
      <c r="B159">
        <f t="shared" si="31"/>
        <v>9</v>
      </c>
      <c r="C159">
        <f>(VLOOKUP($A159,L!$H:$O,8,0)+VLOOKUP($B159,'R'!$F:$M,8,0))*VLOOKUP(C$1,Q!$E:$H,4,0)+VLOOKUP(C$1,Q!$E:$J,6,0)</f>
        <v>60800</v>
      </c>
      <c r="D159">
        <f>(VLOOKUP($A159,L!$H:$O,8,0)+VLOOKUP($B159,'R'!$F:$M,8,0))*VLOOKUP(D$1,Q!$E:$H,4,0)+VLOOKUP(D$1,Q!$E:$J,6,0)</f>
        <v>69920</v>
      </c>
      <c r="E159">
        <f>(VLOOKUP($A159,L!$H:$O,8,0)+VLOOKUP($B159,'R'!$F:$M,8,0))*VLOOKUP(E$1,Q!$E:$H,4,0)+VLOOKUP(E$1,Q!$E:$J,6,0)</f>
        <v>80856</v>
      </c>
      <c r="F159">
        <f>(VLOOKUP($A159,L!$H:$O,8,0)+VLOOKUP($B159,'R'!$F:$M,8,0))*VLOOKUP(F$1,Q!$E:$H,4,0)+VLOOKUP(F$1,Q!$E:$J,6,0)</f>
        <v>93796</v>
      </c>
      <c r="G159">
        <f>(VLOOKUP($A159,L!$H:$O,8,0)+VLOOKUP($B159,'R'!$F:$M,8,0))*VLOOKUP(G$1,Q!$E:$H,4,0)+VLOOKUP(G$1,Q!$E:$J,6,0)</f>
        <v>109040</v>
      </c>
      <c r="H159">
        <f>(VLOOKUP($A159,L!$H:$O,8,0)+VLOOKUP($B159,'R'!$F:$M,8,0))*VLOOKUP(H$1,Q!$E:$H,4,0)+VLOOKUP(H$1,Q!$E:$J,6,0)</f>
        <v>125867.99999999999</v>
      </c>
      <c r="I159">
        <f>(VLOOKUP($A159,L!$H:$O,8,0)+VLOOKUP($B159,'R'!$F:$M,8,0))*VLOOKUP(I$1,Q!$E:$H,4,0)+VLOOKUP(I$1,Q!$E:$J,6,0)</f>
        <v>144648</v>
      </c>
      <c r="J159">
        <f>(VLOOKUP($A159,L!$H:$O,8,0)+VLOOKUP($B159,'R'!$F:$M,8,0))*VLOOKUP(J$1,Q!$E:$H,4,0)+VLOOKUP(J$1,Q!$E:$J,6,0)</f>
        <v>154676</v>
      </c>
      <c r="K159">
        <f>(VLOOKUP($A159,L!$H:$O,8,0)+VLOOKUP($B159,'R'!$F:$M,8,0))*VLOOKUP(K$1,Q!$E:$H,4,0)+VLOOKUP(K$1,Q!$E:$J,6,0)</f>
        <v>166528</v>
      </c>
      <c r="L159">
        <f>(VLOOKUP($A159,L!$H:$O,8,0)+VLOOKUP($B159,'R'!$F:$M,8,0))*VLOOKUP(L$1,Q!$E:$H,4,0)+VLOOKUP(L$1,Q!$E:$J,6,0)</f>
        <v>191568</v>
      </c>
      <c r="M159">
        <f>(VLOOKUP($A159,L!$H:$O,8,0)+VLOOKUP($B159,'R'!$F:$M,8,0))*VLOOKUP(M$1,Q!$E:$H,4,0)+VLOOKUP(M$1,Q!$E:$J,6,0)</f>
        <v>211676</v>
      </c>
      <c r="N159">
        <f>(VLOOKUP($A159,L!$H:$O,8,0)+VLOOKUP($B159,'R'!$F:$M,8,0))*VLOOKUP(N$1,Q!$E:$H,4,0)+VLOOKUP(N$1,Q!$E:$J,6,0)</f>
        <v>216840</v>
      </c>
      <c r="O159">
        <f>(VLOOKUP($A159,L!$H:$O,8,0)+VLOOKUP($B159,'R'!$F:$M,8,0))*VLOOKUP(O$1,Q!$E:$H,4,0)+VLOOKUP(O$1,Q!$E:$J,6,0)</f>
        <v>222672</v>
      </c>
      <c r="P159">
        <f>(VLOOKUP($A159,L!$H:$O,8,0)+VLOOKUP($B159,'R'!$F:$M,8,0))*VLOOKUP(P$1,Q!$E:$H,4,0)+VLOOKUP(P$1,Q!$E:$J,6,0)</f>
        <v>228564</v>
      </c>
      <c r="Q159">
        <f>(VLOOKUP($A159,L!$H:$O,8,0)+VLOOKUP($B159,'R'!$F:$M,8,0))*VLOOKUP(Q$1,Q!$E:$H,4,0)+VLOOKUP(Q$1,Q!$E:$J,6,0)</f>
        <v>234396</v>
      </c>
      <c r="R159">
        <f>(VLOOKUP($A159,L!$H:$O,8,0)+VLOOKUP($B159,'R'!$F:$M,8,0))*VLOOKUP(R$1,Q!$E:$H,4,0)+VLOOKUP(R$1,Q!$E:$J,6,0)</f>
        <v>240228</v>
      </c>
      <c r="S159">
        <f>(VLOOKUP($A159,L!$H:$O,8,0)+VLOOKUP($B159,'R'!$F:$M,8,0))*VLOOKUP(S$1,Q!$E:$H,4,0)+VLOOKUP(S$1,Q!$E:$J,6,0)</f>
        <v>246728</v>
      </c>
      <c r="T159">
        <f>(VLOOKUP($A159,L!$H:$O,8,0)+VLOOKUP($B159,'R'!$F:$M,8,0))*VLOOKUP(T$1,Q!$E:$H,4,0)+VLOOKUP(T$1,Q!$E:$J,6,0)</f>
        <v>253288</v>
      </c>
      <c r="U159">
        <f>(VLOOKUP($A159,L!$H:$O,8,0)+VLOOKUP($B159,'R'!$F:$M,8,0))*VLOOKUP(U$1,Q!$E:$H,4,0)+VLOOKUP(U$1,Q!$E:$J,6,0)</f>
        <v>259788.00000000003</v>
      </c>
      <c r="V159">
        <f>(VLOOKUP($A159,L!$H:$O,8,0)+VLOOKUP($B159,'R'!$F:$M,8,0))*VLOOKUP(V$1,Q!$E:$H,4,0)+VLOOKUP(V$1,Q!$E:$J,6,0)</f>
        <v>266288</v>
      </c>
      <c r="W159">
        <f>(VLOOKUP($A159,L!$H:$O,8,0)+VLOOKUP($B159,'R'!$F:$M,8,0))*VLOOKUP(W$1,Q!$E:$H,4,0)+VLOOKUP(W$1,Q!$E:$J,6,0)</f>
        <v>273456</v>
      </c>
    </row>
    <row r="160" spans="1:23" x14ac:dyDescent="0.2">
      <c r="A160">
        <v>158</v>
      </c>
      <c r="B160">
        <f t="shared" si="31"/>
        <v>9</v>
      </c>
      <c r="C160">
        <f>(VLOOKUP($A160,L!$H:$O,8,0)+VLOOKUP($B160,'R'!$F:$M,8,0))*VLOOKUP(C$1,Q!$E:$H,4,0)+VLOOKUP(C$1,Q!$E:$J,6,0)</f>
        <v>61600</v>
      </c>
      <c r="D160">
        <f>(VLOOKUP($A160,L!$H:$O,8,0)+VLOOKUP($B160,'R'!$F:$M,8,0))*VLOOKUP(D$1,Q!$E:$H,4,0)+VLOOKUP(D$1,Q!$E:$J,6,0)</f>
        <v>70840</v>
      </c>
      <c r="E160">
        <f>(VLOOKUP($A160,L!$H:$O,8,0)+VLOOKUP($B160,'R'!$F:$M,8,0))*VLOOKUP(E$1,Q!$E:$H,4,0)+VLOOKUP(E$1,Q!$E:$J,6,0)</f>
        <v>81912</v>
      </c>
      <c r="F160">
        <f>(VLOOKUP($A160,L!$H:$O,8,0)+VLOOKUP($B160,'R'!$F:$M,8,0))*VLOOKUP(F$1,Q!$E:$H,4,0)+VLOOKUP(F$1,Q!$E:$J,6,0)</f>
        <v>95012</v>
      </c>
      <c r="G160">
        <f>(VLOOKUP($A160,L!$H:$O,8,0)+VLOOKUP($B160,'R'!$F:$M,8,0))*VLOOKUP(G$1,Q!$E:$H,4,0)+VLOOKUP(G$1,Q!$E:$J,6,0)</f>
        <v>110440</v>
      </c>
      <c r="H160">
        <f>(VLOOKUP($A160,L!$H:$O,8,0)+VLOOKUP($B160,'R'!$F:$M,8,0))*VLOOKUP(H$1,Q!$E:$H,4,0)+VLOOKUP(H$1,Q!$E:$J,6,0)</f>
        <v>127475.99999999999</v>
      </c>
      <c r="I160">
        <f>(VLOOKUP($A160,L!$H:$O,8,0)+VLOOKUP($B160,'R'!$F:$M,8,0))*VLOOKUP(I$1,Q!$E:$H,4,0)+VLOOKUP(I$1,Q!$E:$J,6,0)</f>
        <v>146496</v>
      </c>
      <c r="J160">
        <f>(VLOOKUP($A160,L!$H:$O,8,0)+VLOOKUP($B160,'R'!$F:$M,8,0))*VLOOKUP(J$1,Q!$E:$H,4,0)+VLOOKUP(J$1,Q!$E:$J,6,0)</f>
        <v>156652</v>
      </c>
      <c r="K160">
        <f>(VLOOKUP($A160,L!$H:$O,8,0)+VLOOKUP($B160,'R'!$F:$M,8,0))*VLOOKUP(K$1,Q!$E:$H,4,0)+VLOOKUP(K$1,Q!$E:$J,6,0)</f>
        <v>168656</v>
      </c>
      <c r="L160">
        <f>(VLOOKUP($A160,L!$H:$O,8,0)+VLOOKUP($B160,'R'!$F:$M,8,0))*VLOOKUP(L$1,Q!$E:$H,4,0)+VLOOKUP(L$1,Q!$E:$J,6,0)</f>
        <v>194016</v>
      </c>
      <c r="M160">
        <f>(VLOOKUP($A160,L!$H:$O,8,0)+VLOOKUP($B160,'R'!$F:$M,8,0))*VLOOKUP(M$1,Q!$E:$H,4,0)+VLOOKUP(M$1,Q!$E:$J,6,0)</f>
        <v>214372</v>
      </c>
      <c r="N160">
        <f>(VLOOKUP($A160,L!$H:$O,8,0)+VLOOKUP($B160,'R'!$F:$M,8,0))*VLOOKUP(N$1,Q!$E:$H,4,0)+VLOOKUP(N$1,Q!$E:$J,6,0)</f>
        <v>219600</v>
      </c>
      <c r="O160">
        <f>(VLOOKUP($A160,L!$H:$O,8,0)+VLOOKUP($B160,'R'!$F:$M,8,0))*VLOOKUP(O$1,Q!$E:$H,4,0)+VLOOKUP(O$1,Q!$E:$J,6,0)</f>
        <v>225504</v>
      </c>
      <c r="P160">
        <f>(VLOOKUP($A160,L!$H:$O,8,0)+VLOOKUP($B160,'R'!$F:$M,8,0))*VLOOKUP(P$1,Q!$E:$H,4,0)+VLOOKUP(P$1,Q!$E:$J,6,0)</f>
        <v>231468</v>
      </c>
      <c r="Q160">
        <f>(VLOOKUP($A160,L!$H:$O,8,0)+VLOOKUP($B160,'R'!$F:$M,8,0))*VLOOKUP(Q$1,Q!$E:$H,4,0)+VLOOKUP(Q$1,Q!$E:$J,6,0)</f>
        <v>237372</v>
      </c>
      <c r="R160">
        <f>(VLOOKUP($A160,L!$H:$O,8,0)+VLOOKUP($B160,'R'!$F:$M,8,0))*VLOOKUP(R$1,Q!$E:$H,4,0)+VLOOKUP(R$1,Q!$E:$J,6,0)</f>
        <v>243276</v>
      </c>
      <c r="S160">
        <f>(VLOOKUP($A160,L!$H:$O,8,0)+VLOOKUP($B160,'R'!$F:$M,8,0))*VLOOKUP(S$1,Q!$E:$H,4,0)+VLOOKUP(S$1,Q!$E:$J,6,0)</f>
        <v>249856</v>
      </c>
      <c r="T160">
        <f>(VLOOKUP($A160,L!$H:$O,8,0)+VLOOKUP($B160,'R'!$F:$M,8,0))*VLOOKUP(T$1,Q!$E:$H,4,0)+VLOOKUP(T$1,Q!$E:$J,6,0)</f>
        <v>256496</v>
      </c>
      <c r="U160">
        <f>(VLOOKUP($A160,L!$H:$O,8,0)+VLOOKUP($B160,'R'!$F:$M,8,0))*VLOOKUP(U$1,Q!$E:$H,4,0)+VLOOKUP(U$1,Q!$E:$J,6,0)</f>
        <v>263076</v>
      </c>
      <c r="V160">
        <f>(VLOOKUP($A160,L!$H:$O,8,0)+VLOOKUP($B160,'R'!$F:$M,8,0))*VLOOKUP(V$1,Q!$E:$H,4,0)+VLOOKUP(V$1,Q!$E:$J,6,0)</f>
        <v>269656</v>
      </c>
      <c r="W160">
        <f>(VLOOKUP($A160,L!$H:$O,8,0)+VLOOKUP($B160,'R'!$F:$M,8,0))*VLOOKUP(W$1,Q!$E:$H,4,0)+VLOOKUP(W$1,Q!$E:$J,6,0)</f>
        <v>276912</v>
      </c>
    </row>
    <row r="161" spans="1:23" x14ac:dyDescent="0.2">
      <c r="A161">
        <v>159</v>
      </c>
      <c r="B161">
        <f t="shared" si="31"/>
        <v>9</v>
      </c>
      <c r="C161">
        <f>(VLOOKUP($A161,L!$H:$O,8,0)+VLOOKUP($B161,'R'!$F:$M,8,0))*VLOOKUP(C$1,Q!$E:$H,4,0)+VLOOKUP(C$1,Q!$E:$J,6,0)</f>
        <v>62400</v>
      </c>
      <c r="D161">
        <f>(VLOOKUP($A161,L!$H:$O,8,0)+VLOOKUP($B161,'R'!$F:$M,8,0))*VLOOKUP(D$1,Q!$E:$H,4,0)+VLOOKUP(D$1,Q!$E:$J,6,0)</f>
        <v>71760</v>
      </c>
      <c r="E161">
        <f>(VLOOKUP($A161,L!$H:$O,8,0)+VLOOKUP($B161,'R'!$F:$M,8,0))*VLOOKUP(E$1,Q!$E:$H,4,0)+VLOOKUP(E$1,Q!$E:$J,6,0)</f>
        <v>82968</v>
      </c>
      <c r="F161">
        <f>(VLOOKUP($A161,L!$H:$O,8,0)+VLOOKUP($B161,'R'!$F:$M,8,0))*VLOOKUP(F$1,Q!$E:$H,4,0)+VLOOKUP(F$1,Q!$E:$J,6,0)</f>
        <v>96228</v>
      </c>
      <c r="G161">
        <f>(VLOOKUP($A161,L!$H:$O,8,0)+VLOOKUP($B161,'R'!$F:$M,8,0))*VLOOKUP(G$1,Q!$E:$H,4,0)+VLOOKUP(G$1,Q!$E:$J,6,0)</f>
        <v>111840</v>
      </c>
      <c r="H161">
        <f>(VLOOKUP($A161,L!$H:$O,8,0)+VLOOKUP($B161,'R'!$F:$M,8,0))*VLOOKUP(H$1,Q!$E:$H,4,0)+VLOOKUP(H$1,Q!$E:$J,6,0)</f>
        <v>129083.99999999999</v>
      </c>
      <c r="I161">
        <f>(VLOOKUP($A161,L!$H:$O,8,0)+VLOOKUP($B161,'R'!$F:$M,8,0))*VLOOKUP(I$1,Q!$E:$H,4,0)+VLOOKUP(I$1,Q!$E:$J,6,0)</f>
        <v>148344</v>
      </c>
      <c r="J161">
        <f>(VLOOKUP($A161,L!$H:$O,8,0)+VLOOKUP($B161,'R'!$F:$M,8,0))*VLOOKUP(J$1,Q!$E:$H,4,0)+VLOOKUP(J$1,Q!$E:$J,6,0)</f>
        <v>158628</v>
      </c>
      <c r="K161">
        <f>(VLOOKUP($A161,L!$H:$O,8,0)+VLOOKUP($B161,'R'!$F:$M,8,0))*VLOOKUP(K$1,Q!$E:$H,4,0)+VLOOKUP(K$1,Q!$E:$J,6,0)</f>
        <v>170784</v>
      </c>
      <c r="L161">
        <f>(VLOOKUP($A161,L!$H:$O,8,0)+VLOOKUP($B161,'R'!$F:$M,8,0))*VLOOKUP(L$1,Q!$E:$H,4,0)+VLOOKUP(L$1,Q!$E:$J,6,0)</f>
        <v>196464</v>
      </c>
      <c r="M161">
        <f>(VLOOKUP($A161,L!$H:$O,8,0)+VLOOKUP($B161,'R'!$F:$M,8,0))*VLOOKUP(M$1,Q!$E:$H,4,0)+VLOOKUP(M$1,Q!$E:$J,6,0)</f>
        <v>217068</v>
      </c>
      <c r="N161">
        <f>(VLOOKUP($A161,L!$H:$O,8,0)+VLOOKUP($B161,'R'!$F:$M,8,0))*VLOOKUP(N$1,Q!$E:$H,4,0)+VLOOKUP(N$1,Q!$E:$J,6,0)</f>
        <v>222360</v>
      </c>
      <c r="O161">
        <f>(VLOOKUP($A161,L!$H:$O,8,0)+VLOOKUP($B161,'R'!$F:$M,8,0))*VLOOKUP(O$1,Q!$E:$H,4,0)+VLOOKUP(O$1,Q!$E:$J,6,0)</f>
        <v>228336</v>
      </c>
      <c r="P161">
        <f>(VLOOKUP($A161,L!$H:$O,8,0)+VLOOKUP($B161,'R'!$F:$M,8,0))*VLOOKUP(P$1,Q!$E:$H,4,0)+VLOOKUP(P$1,Q!$E:$J,6,0)</f>
        <v>234372</v>
      </c>
      <c r="Q161">
        <f>(VLOOKUP($A161,L!$H:$O,8,0)+VLOOKUP($B161,'R'!$F:$M,8,0))*VLOOKUP(Q$1,Q!$E:$H,4,0)+VLOOKUP(Q$1,Q!$E:$J,6,0)</f>
        <v>240348</v>
      </c>
      <c r="R161">
        <f>(VLOOKUP($A161,L!$H:$O,8,0)+VLOOKUP($B161,'R'!$F:$M,8,0))*VLOOKUP(R$1,Q!$E:$H,4,0)+VLOOKUP(R$1,Q!$E:$J,6,0)</f>
        <v>246324</v>
      </c>
      <c r="S161">
        <f>(VLOOKUP($A161,L!$H:$O,8,0)+VLOOKUP($B161,'R'!$F:$M,8,0))*VLOOKUP(S$1,Q!$E:$H,4,0)+VLOOKUP(S$1,Q!$E:$J,6,0)</f>
        <v>252984</v>
      </c>
      <c r="T161">
        <f>(VLOOKUP($A161,L!$H:$O,8,0)+VLOOKUP($B161,'R'!$F:$M,8,0))*VLOOKUP(T$1,Q!$E:$H,4,0)+VLOOKUP(T$1,Q!$E:$J,6,0)</f>
        <v>259704</v>
      </c>
      <c r="U161">
        <f>(VLOOKUP($A161,L!$H:$O,8,0)+VLOOKUP($B161,'R'!$F:$M,8,0))*VLOOKUP(U$1,Q!$E:$H,4,0)+VLOOKUP(U$1,Q!$E:$J,6,0)</f>
        <v>266364</v>
      </c>
      <c r="V161">
        <f>(VLOOKUP($A161,L!$H:$O,8,0)+VLOOKUP($B161,'R'!$F:$M,8,0))*VLOOKUP(V$1,Q!$E:$H,4,0)+VLOOKUP(V$1,Q!$E:$J,6,0)</f>
        <v>273024</v>
      </c>
      <c r="W161">
        <f>(VLOOKUP($A161,L!$H:$O,8,0)+VLOOKUP($B161,'R'!$F:$M,8,0))*VLOOKUP(W$1,Q!$E:$H,4,0)+VLOOKUP(W$1,Q!$E:$J,6,0)</f>
        <v>280368</v>
      </c>
    </row>
    <row r="162" spans="1:23" x14ac:dyDescent="0.2">
      <c r="A162">
        <v>160</v>
      </c>
      <c r="B162">
        <f t="shared" si="31"/>
        <v>9</v>
      </c>
      <c r="C162">
        <f>(VLOOKUP($A162,L!$H:$O,8,0)+VLOOKUP($B162,'R'!$F:$M,8,0))*VLOOKUP(C$1,Q!$E:$H,4,0)+VLOOKUP(C$1,Q!$E:$J,6,0)</f>
        <v>63300</v>
      </c>
      <c r="D162">
        <f>(VLOOKUP($A162,L!$H:$O,8,0)+VLOOKUP($B162,'R'!$F:$M,8,0))*VLOOKUP(D$1,Q!$E:$H,4,0)+VLOOKUP(D$1,Q!$E:$J,6,0)</f>
        <v>72795</v>
      </c>
      <c r="E162">
        <f>(VLOOKUP($A162,L!$H:$O,8,0)+VLOOKUP($B162,'R'!$F:$M,8,0))*VLOOKUP(E$1,Q!$E:$H,4,0)+VLOOKUP(E$1,Q!$E:$J,6,0)</f>
        <v>84156</v>
      </c>
      <c r="F162">
        <f>(VLOOKUP($A162,L!$H:$O,8,0)+VLOOKUP($B162,'R'!$F:$M,8,0))*VLOOKUP(F$1,Q!$E:$H,4,0)+VLOOKUP(F$1,Q!$E:$J,6,0)</f>
        <v>97596</v>
      </c>
      <c r="G162">
        <f>(VLOOKUP($A162,L!$H:$O,8,0)+VLOOKUP($B162,'R'!$F:$M,8,0))*VLOOKUP(G$1,Q!$E:$H,4,0)+VLOOKUP(G$1,Q!$E:$J,6,0)</f>
        <v>113415</v>
      </c>
      <c r="H162">
        <f>(VLOOKUP($A162,L!$H:$O,8,0)+VLOOKUP($B162,'R'!$F:$M,8,0))*VLOOKUP(H$1,Q!$E:$H,4,0)+VLOOKUP(H$1,Q!$E:$J,6,0)</f>
        <v>130892.99999999999</v>
      </c>
      <c r="I162">
        <f>(VLOOKUP($A162,L!$H:$O,8,0)+VLOOKUP($B162,'R'!$F:$M,8,0))*VLOOKUP(I$1,Q!$E:$H,4,0)+VLOOKUP(I$1,Q!$E:$J,6,0)</f>
        <v>150423</v>
      </c>
      <c r="J162">
        <f>(VLOOKUP($A162,L!$H:$O,8,0)+VLOOKUP($B162,'R'!$F:$M,8,0))*VLOOKUP(J$1,Q!$E:$H,4,0)+VLOOKUP(J$1,Q!$E:$J,6,0)</f>
        <v>160851</v>
      </c>
      <c r="K162">
        <f>(VLOOKUP($A162,L!$H:$O,8,0)+VLOOKUP($B162,'R'!$F:$M,8,0))*VLOOKUP(K$1,Q!$E:$H,4,0)+VLOOKUP(K$1,Q!$E:$J,6,0)</f>
        <v>173178</v>
      </c>
      <c r="L162">
        <f>(VLOOKUP($A162,L!$H:$O,8,0)+VLOOKUP($B162,'R'!$F:$M,8,0))*VLOOKUP(L$1,Q!$E:$H,4,0)+VLOOKUP(L$1,Q!$E:$J,6,0)</f>
        <v>199218</v>
      </c>
      <c r="M162">
        <f>(VLOOKUP($A162,L!$H:$O,8,0)+VLOOKUP($B162,'R'!$F:$M,8,0))*VLOOKUP(M$1,Q!$E:$H,4,0)+VLOOKUP(M$1,Q!$E:$J,6,0)</f>
        <v>220101</v>
      </c>
      <c r="N162">
        <f>(VLOOKUP($A162,L!$H:$O,8,0)+VLOOKUP($B162,'R'!$F:$M,8,0))*VLOOKUP(N$1,Q!$E:$H,4,0)+VLOOKUP(N$1,Q!$E:$J,6,0)</f>
        <v>225465</v>
      </c>
      <c r="O162">
        <f>(VLOOKUP($A162,L!$H:$O,8,0)+VLOOKUP($B162,'R'!$F:$M,8,0))*VLOOKUP(O$1,Q!$E:$H,4,0)+VLOOKUP(O$1,Q!$E:$J,6,0)</f>
        <v>231522</v>
      </c>
      <c r="P162">
        <f>(VLOOKUP($A162,L!$H:$O,8,0)+VLOOKUP($B162,'R'!$F:$M,8,0))*VLOOKUP(P$1,Q!$E:$H,4,0)+VLOOKUP(P$1,Q!$E:$J,6,0)</f>
        <v>237639</v>
      </c>
      <c r="Q162">
        <f>(VLOOKUP($A162,L!$H:$O,8,0)+VLOOKUP($B162,'R'!$F:$M,8,0))*VLOOKUP(Q$1,Q!$E:$H,4,0)+VLOOKUP(Q$1,Q!$E:$J,6,0)</f>
        <v>243696</v>
      </c>
      <c r="R162">
        <f>(VLOOKUP($A162,L!$H:$O,8,0)+VLOOKUP($B162,'R'!$F:$M,8,0))*VLOOKUP(R$1,Q!$E:$H,4,0)+VLOOKUP(R$1,Q!$E:$J,6,0)</f>
        <v>249753</v>
      </c>
      <c r="S162">
        <f>(VLOOKUP($A162,L!$H:$O,8,0)+VLOOKUP($B162,'R'!$F:$M,8,0))*VLOOKUP(S$1,Q!$E:$H,4,0)+VLOOKUP(S$1,Q!$E:$J,6,0)</f>
        <v>256503</v>
      </c>
      <c r="T162">
        <f>(VLOOKUP($A162,L!$H:$O,8,0)+VLOOKUP($B162,'R'!$F:$M,8,0))*VLOOKUP(T$1,Q!$E:$H,4,0)+VLOOKUP(T$1,Q!$E:$J,6,0)</f>
        <v>263313</v>
      </c>
      <c r="U162">
        <f>(VLOOKUP($A162,L!$H:$O,8,0)+VLOOKUP($B162,'R'!$F:$M,8,0))*VLOOKUP(U$1,Q!$E:$H,4,0)+VLOOKUP(U$1,Q!$E:$J,6,0)</f>
        <v>270063</v>
      </c>
      <c r="V162">
        <f>(VLOOKUP($A162,L!$H:$O,8,0)+VLOOKUP($B162,'R'!$F:$M,8,0))*VLOOKUP(V$1,Q!$E:$H,4,0)+VLOOKUP(V$1,Q!$E:$J,6,0)</f>
        <v>276813</v>
      </c>
      <c r="W162">
        <f>(VLOOKUP($A162,L!$H:$O,8,0)+VLOOKUP($B162,'R'!$F:$M,8,0))*VLOOKUP(W$1,Q!$E:$H,4,0)+VLOOKUP(W$1,Q!$E:$J,6,0)</f>
        <v>284256</v>
      </c>
    </row>
    <row r="163" spans="1:23" x14ac:dyDescent="0.2">
      <c r="A163">
        <v>161</v>
      </c>
      <c r="B163">
        <f t="shared" si="31"/>
        <v>10</v>
      </c>
      <c r="C163">
        <f>(VLOOKUP($A163,L!$H:$O,8,0)+VLOOKUP($B163,'R'!$F:$M,8,0))*VLOOKUP(C$1,Q!$E:$H,4,0)+VLOOKUP(C$1,Q!$E:$J,6,0)</f>
        <v>72900</v>
      </c>
      <c r="D163">
        <f>(VLOOKUP($A163,L!$H:$O,8,0)+VLOOKUP($B163,'R'!$F:$M,8,0))*VLOOKUP(D$1,Q!$E:$H,4,0)+VLOOKUP(D$1,Q!$E:$J,6,0)</f>
        <v>83835</v>
      </c>
      <c r="E163">
        <f>(VLOOKUP($A163,L!$H:$O,8,0)+VLOOKUP($B163,'R'!$F:$M,8,0))*VLOOKUP(E$1,Q!$E:$H,4,0)+VLOOKUP(E$1,Q!$E:$J,6,0)</f>
        <v>96828</v>
      </c>
      <c r="F163">
        <f>(VLOOKUP($A163,L!$H:$O,8,0)+VLOOKUP($B163,'R'!$F:$M,8,0))*VLOOKUP(F$1,Q!$E:$H,4,0)+VLOOKUP(F$1,Q!$E:$J,6,0)</f>
        <v>112188</v>
      </c>
      <c r="G163">
        <f>(VLOOKUP($A163,L!$H:$O,8,0)+VLOOKUP($B163,'R'!$F:$M,8,0))*VLOOKUP(G$1,Q!$E:$H,4,0)+VLOOKUP(G$1,Q!$E:$J,6,0)</f>
        <v>130215</v>
      </c>
      <c r="H163">
        <f>(VLOOKUP($A163,L!$H:$O,8,0)+VLOOKUP($B163,'R'!$F:$M,8,0))*VLOOKUP(H$1,Q!$E:$H,4,0)+VLOOKUP(H$1,Q!$E:$J,6,0)</f>
        <v>150188.99999999997</v>
      </c>
      <c r="I163">
        <f>(VLOOKUP($A163,L!$H:$O,8,0)+VLOOKUP($B163,'R'!$F:$M,8,0))*VLOOKUP(I$1,Q!$E:$H,4,0)+VLOOKUP(I$1,Q!$E:$J,6,0)</f>
        <v>172599</v>
      </c>
      <c r="J163">
        <f>(VLOOKUP($A163,L!$H:$O,8,0)+VLOOKUP($B163,'R'!$F:$M,8,0))*VLOOKUP(J$1,Q!$E:$H,4,0)+VLOOKUP(J$1,Q!$E:$J,6,0)</f>
        <v>184563</v>
      </c>
      <c r="K163">
        <f>(VLOOKUP($A163,L!$H:$O,8,0)+VLOOKUP($B163,'R'!$F:$M,8,0))*VLOOKUP(K$1,Q!$E:$H,4,0)+VLOOKUP(K$1,Q!$E:$J,6,0)</f>
        <v>198714</v>
      </c>
      <c r="L163">
        <f>(VLOOKUP($A163,L!$H:$O,8,0)+VLOOKUP($B163,'R'!$F:$M,8,0))*VLOOKUP(L$1,Q!$E:$H,4,0)+VLOOKUP(L$1,Q!$E:$J,6,0)</f>
        <v>228594</v>
      </c>
      <c r="M163">
        <f>(VLOOKUP($A163,L!$H:$O,8,0)+VLOOKUP($B163,'R'!$F:$M,8,0))*VLOOKUP(M$1,Q!$E:$H,4,0)+VLOOKUP(M$1,Q!$E:$J,6,0)</f>
        <v>252453</v>
      </c>
      <c r="N163">
        <f>(VLOOKUP($A163,L!$H:$O,8,0)+VLOOKUP($B163,'R'!$F:$M,8,0))*VLOOKUP(N$1,Q!$E:$H,4,0)+VLOOKUP(N$1,Q!$E:$J,6,0)</f>
        <v>258585</v>
      </c>
      <c r="O163">
        <f>(VLOOKUP($A163,L!$H:$O,8,0)+VLOOKUP($B163,'R'!$F:$M,8,0))*VLOOKUP(O$1,Q!$E:$H,4,0)+VLOOKUP(O$1,Q!$E:$J,6,0)</f>
        <v>265506</v>
      </c>
      <c r="P163">
        <f>(VLOOKUP($A163,L!$H:$O,8,0)+VLOOKUP($B163,'R'!$F:$M,8,0))*VLOOKUP(P$1,Q!$E:$H,4,0)+VLOOKUP(P$1,Q!$E:$J,6,0)</f>
        <v>272487</v>
      </c>
      <c r="Q163">
        <f>(VLOOKUP($A163,L!$H:$O,8,0)+VLOOKUP($B163,'R'!$F:$M,8,0))*VLOOKUP(Q$1,Q!$E:$H,4,0)+VLOOKUP(Q$1,Q!$E:$J,6,0)</f>
        <v>279408</v>
      </c>
      <c r="R163">
        <f>(VLOOKUP($A163,L!$H:$O,8,0)+VLOOKUP($B163,'R'!$F:$M,8,0))*VLOOKUP(R$1,Q!$E:$H,4,0)+VLOOKUP(R$1,Q!$E:$J,6,0)</f>
        <v>286329</v>
      </c>
      <c r="S163">
        <f>(VLOOKUP($A163,L!$H:$O,8,0)+VLOOKUP($B163,'R'!$F:$M,8,0))*VLOOKUP(S$1,Q!$E:$H,4,0)+VLOOKUP(S$1,Q!$E:$J,6,0)</f>
        <v>294039</v>
      </c>
      <c r="T163">
        <f>(VLOOKUP($A163,L!$H:$O,8,0)+VLOOKUP($B163,'R'!$F:$M,8,0))*VLOOKUP(T$1,Q!$E:$H,4,0)+VLOOKUP(T$1,Q!$E:$J,6,0)</f>
        <v>301809</v>
      </c>
      <c r="U163">
        <f>(VLOOKUP($A163,L!$H:$O,8,0)+VLOOKUP($B163,'R'!$F:$M,8,0))*VLOOKUP(U$1,Q!$E:$H,4,0)+VLOOKUP(U$1,Q!$E:$J,6,0)</f>
        <v>309519</v>
      </c>
      <c r="V163">
        <f>(VLOOKUP($A163,L!$H:$O,8,0)+VLOOKUP($B163,'R'!$F:$M,8,0))*VLOOKUP(V$1,Q!$E:$H,4,0)+VLOOKUP(V$1,Q!$E:$J,6,0)</f>
        <v>317229</v>
      </c>
      <c r="W163">
        <f>(VLOOKUP($A163,L!$H:$O,8,0)+VLOOKUP($B163,'R'!$F:$M,8,0))*VLOOKUP(W$1,Q!$E:$H,4,0)+VLOOKUP(W$1,Q!$E:$J,6,0)</f>
        <v>325728</v>
      </c>
    </row>
    <row r="164" spans="1:23" x14ac:dyDescent="0.2">
      <c r="A164">
        <v>162</v>
      </c>
      <c r="B164">
        <f t="shared" si="31"/>
        <v>10</v>
      </c>
      <c r="C164">
        <f>(VLOOKUP($A164,L!$H:$O,8,0)+VLOOKUP($B164,'R'!$F:$M,8,0))*VLOOKUP(C$1,Q!$E:$H,4,0)+VLOOKUP(C$1,Q!$E:$J,6,0)</f>
        <v>73800</v>
      </c>
      <c r="D164">
        <f>(VLOOKUP($A164,L!$H:$O,8,0)+VLOOKUP($B164,'R'!$F:$M,8,0))*VLOOKUP(D$1,Q!$E:$H,4,0)+VLOOKUP(D$1,Q!$E:$J,6,0)</f>
        <v>84870</v>
      </c>
      <c r="E164">
        <f>(VLOOKUP($A164,L!$H:$O,8,0)+VLOOKUP($B164,'R'!$F:$M,8,0))*VLOOKUP(E$1,Q!$E:$H,4,0)+VLOOKUP(E$1,Q!$E:$J,6,0)</f>
        <v>98016</v>
      </c>
      <c r="F164">
        <f>(VLOOKUP($A164,L!$H:$O,8,0)+VLOOKUP($B164,'R'!$F:$M,8,0))*VLOOKUP(F$1,Q!$E:$H,4,0)+VLOOKUP(F$1,Q!$E:$J,6,0)</f>
        <v>113556</v>
      </c>
      <c r="G164">
        <f>(VLOOKUP($A164,L!$H:$O,8,0)+VLOOKUP($B164,'R'!$F:$M,8,0))*VLOOKUP(G$1,Q!$E:$H,4,0)+VLOOKUP(G$1,Q!$E:$J,6,0)</f>
        <v>131790</v>
      </c>
      <c r="H164">
        <f>(VLOOKUP($A164,L!$H:$O,8,0)+VLOOKUP($B164,'R'!$F:$M,8,0))*VLOOKUP(H$1,Q!$E:$H,4,0)+VLOOKUP(H$1,Q!$E:$J,6,0)</f>
        <v>151997.99999999997</v>
      </c>
      <c r="I164">
        <f>(VLOOKUP($A164,L!$H:$O,8,0)+VLOOKUP($B164,'R'!$F:$M,8,0))*VLOOKUP(I$1,Q!$E:$H,4,0)+VLOOKUP(I$1,Q!$E:$J,6,0)</f>
        <v>174678</v>
      </c>
      <c r="J164">
        <f>(VLOOKUP($A164,L!$H:$O,8,0)+VLOOKUP($B164,'R'!$F:$M,8,0))*VLOOKUP(J$1,Q!$E:$H,4,0)+VLOOKUP(J$1,Q!$E:$J,6,0)</f>
        <v>186786</v>
      </c>
      <c r="K164">
        <f>(VLOOKUP($A164,L!$H:$O,8,0)+VLOOKUP($B164,'R'!$F:$M,8,0))*VLOOKUP(K$1,Q!$E:$H,4,0)+VLOOKUP(K$1,Q!$E:$J,6,0)</f>
        <v>201108</v>
      </c>
      <c r="L164">
        <f>(VLOOKUP($A164,L!$H:$O,8,0)+VLOOKUP($B164,'R'!$F:$M,8,0))*VLOOKUP(L$1,Q!$E:$H,4,0)+VLOOKUP(L$1,Q!$E:$J,6,0)</f>
        <v>231348</v>
      </c>
      <c r="M164">
        <f>(VLOOKUP($A164,L!$H:$O,8,0)+VLOOKUP($B164,'R'!$F:$M,8,0))*VLOOKUP(M$1,Q!$E:$H,4,0)+VLOOKUP(M$1,Q!$E:$J,6,0)</f>
        <v>255486</v>
      </c>
      <c r="N164">
        <f>(VLOOKUP($A164,L!$H:$O,8,0)+VLOOKUP($B164,'R'!$F:$M,8,0))*VLOOKUP(N$1,Q!$E:$H,4,0)+VLOOKUP(N$1,Q!$E:$J,6,0)</f>
        <v>261690</v>
      </c>
      <c r="O164">
        <f>(VLOOKUP($A164,L!$H:$O,8,0)+VLOOKUP($B164,'R'!$F:$M,8,0))*VLOOKUP(O$1,Q!$E:$H,4,0)+VLOOKUP(O$1,Q!$E:$J,6,0)</f>
        <v>268692</v>
      </c>
      <c r="P164">
        <f>(VLOOKUP($A164,L!$H:$O,8,0)+VLOOKUP($B164,'R'!$F:$M,8,0))*VLOOKUP(P$1,Q!$E:$H,4,0)+VLOOKUP(P$1,Q!$E:$J,6,0)</f>
        <v>275754</v>
      </c>
      <c r="Q164">
        <f>(VLOOKUP($A164,L!$H:$O,8,0)+VLOOKUP($B164,'R'!$F:$M,8,0))*VLOOKUP(Q$1,Q!$E:$H,4,0)+VLOOKUP(Q$1,Q!$E:$J,6,0)</f>
        <v>282756</v>
      </c>
      <c r="R164">
        <f>(VLOOKUP($A164,L!$H:$O,8,0)+VLOOKUP($B164,'R'!$F:$M,8,0))*VLOOKUP(R$1,Q!$E:$H,4,0)+VLOOKUP(R$1,Q!$E:$J,6,0)</f>
        <v>289758</v>
      </c>
      <c r="S164">
        <f>(VLOOKUP($A164,L!$H:$O,8,0)+VLOOKUP($B164,'R'!$F:$M,8,0))*VLOOKUP(S$1,Q!$E:$H,4,0)+VLOOKUP(S$1,Q!$E:$J,6,0)</f>
        <v>297558</v>
      </c>
      <c r="T164">
        <f>(VLOOKUP($A164,L!$H:$O,8,0)+VLOOKUP($B164,'R'!$F:$M,8,0))*VLOOKUP(T$1,Q!$E:$H,4,0)+VLOOKUP(T$1,Q!$E:$J,6,0)</f>
        <v>305418</v>
      </c>
      <c r="U164">
        <f>(VLOOKUP($A164,L!$H:$O,8,0)+VLOOKUP($B164,'R'!$F:$M,8,0))*VLOOKUP(U$1,Q!$E:$H,4,0)+VLOOKUP(U$1,Q!$E:$J,6,0)</f>
        <v>313218</v>
      </c>
      <c r="V164">
        <f>(VLOOKUP($A164,L!$H:$O,8,0)+VLOOKUP($B164,'R'!$F:$M,8,0))*VLOOKUP(V$1,Q!$E:$H,4,0)+VLOOKUP(V$1,Q!$E:$J,6,0)</f>
        <v>321018</v>
      </c>
      <c r="W164">
        <f>(VLOOKUP($A164,L!$H:$O,8,0)+VLOOKUP($B164,'R'!$F:$M,8,0))*VLOOKUP(W$1,Q!$E:$H,4,0)+VLOOKUP(W$1,Q!$E:$J,6,0)</f>
        <v>329616</v>
      </c>
    </row>
    <row r="165" spans="1:23" x14ac:dyDescent="0.2">
      <c r="A165">
        <v>163</v>
      </c>
      <c r="B165">
        <f t="shared" si="31"/>
        <v>10</v>
      </c>
      <c r="C165">
        <f>(VLOOKUP($A165,L!$H:$O,8,0)+VLOOKUP($B165,'R'!$F:$M,8,0))*VLOOKUP(C$1,Q!$E:$H,4,0)+VLOOKUP(C$1,Q!$E:$J,6,0)</f>
        <v>74700</v>
      </c>
      <c r="D165">
        <f>(VLOOKUP($A165,L!$H:$O,8,0)+VLOOKUP($B165,'R'!$F:$M,8,0))*VLOOKUP(D$1,Q!$E:$H,4,0)+VLOOKUP(D$1,Q!$E:$J,6,0)</f>
        <v>85905</v>
      </c>
      <c r="E165">
        <f>(VLOOKUP($A165,L!$H:$O,8,0)+VLOOKUP($B165,'R'!$F:$M,8,0))*VLOOKUP(E$1,Q!$E:$H,4,0)+VLOOKUP(E$1,Q!$E:$J,6,0)</f>
        <v>99204</v>
      </c>
      <c r="F165">
        <f>(VLOOKUP($A165,L!$H:$O,8,0)+VLOOKUP($B165,'R'!$F:$M,8,0))*VLOOKUP(F$1,Q!$E:$H,4,0)+VLOOKUP(F$1,Q!$E:$J,6,0)</f>
        <v>114924</v>
      </c>
      <c r="G165">
        <f>(VLOOKUP($A165,L!$H:$O,8,0)+VLOOKUP($B165,'R'!$F:$M,8,0))*VLOOKUP(G$1,Q!$E:$H,4,0)+VLOOKUP(G$1,Q!$E:$J,6,0)</f>
        <v>133365</v>
      </c>
      <c r="H165">
        <f>(VLOOKUP($A165,L!$H:$O,8,0)+VLOOKUP($B165,'R'!$F:$M,8,0))*VLOOKUP(H$1,Q!$E:$H,4,0)+VLOOKUP(H$1,Q!$E:$J,6,0)</f>
        <v>153806.99999999997</v>
      </c>
      <c r="I165">
        <f>(VLOOKUP($A165,L!$H:$O,8,0)+VLOOKUP($B165,'R'!$F:$M,8,0))*VLOOKUP(I$1,Q!$E:$H,4,0)+VLOOKUP(I$1,Q!$E:$J,6,0)</f>
        <v>176757</v>
      </c>
      <c r="J165">
        <f>(VLOOKUP($A165,L!$H:$O,8,0)+VLOOKUP($B165,'R'!$F:$M,8,0))*VLOOKUP(J$1,Q!$E:$H,4,0)+VLOOKUP(J$1,Q!$E:$J,6,0)</f>
        <v>189009.00000000003</v>
      </c>
      <c r="K165">
        <f>(VLOOKUP($A165,L!$H:$O,8,0)+VLOOKUP($B165,'R'!$F:$M,8,0))*VLOOKUP(K$1,Q!$E:$H,4,0)+VLOOKUP(K$1,Q!$E:$J,6,0)</f>
        <v>203502</v>
      </c>
      <c r="L165">
        <f>(VLOOKUP($A165,L!$H:$O,8,0)+VLOOKUP($B165,'R'!$F:$M,8,0))*VLOOKUP(L$1,Q!$E:$H,4,0)+VLOOKUP(L$1,Q!$E:$J,6,0)</f>
        <v>234102</v>
      </c>
      <c r="M165">
        <f>(VLOOKUP($A165,L!$H:$O,8,0)+VLOOKUP($B165,'R'!$F:$M,8,0))*VLOOKUP(M$1,Q!$E:$H,4,0)+VLOOKUP(M$1,Q!$E:$J,6,0)</f>
        <v>258519</v>
      </c>
      <c r="N165">
        <f>(VLOOKUP($A165,L!$H:$O,8,0)+VLOOKUP($B165,'R'!$F:$M,8,0))*VLOOKUP(N$1,Q!$E:$H,4,0)+VLOOKUP(N$1,Q!$E:$J,6,0)</f>
        <v>264795</v>
      </c>
      <c r="O165">
        <f>(VLOOKUP($A165,L!$H:$O,8,0)+VLOOKUP($B165,'R'!$F:$M,8,0))*VLOOKUP(O$1,Q!$E:$H,4,0)+VLOOKUP(O$1,Q!$E:$J,6,0)</f>
        <v>271878</v>
      </c>
      <c r="P165">
        <f>(VLOOKUP($A165,L!$H:$O,8,0)+VLOOKUP($B165,'R'!$F:$M,8,0))*VLOOKUP(P$1,Q!$E:$H,4,0)+VLOOKUP(P$1,Q!$E:$J,6,0)</f>
        <v>279021</v>
      </c>
      <c r="Q165">
        <f>(VLOOKUP($A165,L!$H:$O,8,0)+VLOOKUP($B165,'R'!$F:$M,8,0))*VLOOKUP(Q$1,Q!$E:$H,4,0)+VLOOKUP(Q$1,Q!$E:$J,6,0)</f>
        <v>286104</v>
      </c>
      <c r="R165">
        <f>(VLOOKUP($A165,L!$H:$O,8,0)+VLOOKUP($B165,'R'!$F:$M,8,0))*VLOOKUP(R$1,Q!$E:$H,4,0)+VLOOKUP(R$1,Q!$E:$J,6,0)</f>
        <v>293187</v>
      </c>
      <c r="S165">
        <f>(VLOOKUP($A165,L!$H:$O,8,0)+VLOOKUP($B165,'R'!$F:$M,8,0))*VLOOKUP(S$1,Q!$E:$H,4,0)+VLOOKUP(S$1,Q!$E:$J,6,0)</f>
        <v>301077</v>
      </c>
      <c r="T165">
        <f>(VLOOKUP($A165,L!$H:$O,8,0)+VLOOKUP($B165,'R'!$F:$M,8,0))*VLOOKUP(T$1,Q!$E:$H,4,0)+VLOOKUP(T$1,Q!$E:$J,6,0)</f>
        <v>309027</v>
      </c>
      <c r="U165">
        <f>(VLOOKUP($A165,L!$H:$O,8,0)+VLOOKUP($B165,'R'!$F:$M,8,0))*VLOOKUP(U$1,Q!$E:$H,4,0)+VLOOKUP(U$1,Q!$E:$J,6,0)</f>
        <v>316917</v>
      </c>
      <c r="V165">
        <f>(VLOOKUP($A165,L!$H:$O,8,0)+VLOOKUP($B165,'R'!$F:$M,8,0))*VLOOKUP(V$1,Q!$E:$H,4,0)+VLOOKUP(V$1,Q!$E:$J,6,0)</f>
        <v>324807</v>
      </c>
      <c r="W165">
        <f>(VLOOKUP($A165,L!$H:$O,8,0)+VLOOKUP($B165,'R'!$F:$M,8,0))*VLOOKUP(W$1,Q!$E:$H,4,0)+VLOOKUP(W$1,Q!$E:$J,6,0)</f>
        <v>333504</v>
      </c>
    </row>
    <row r="166" spans="1:23" x14ac:dyDescent="0.2">
      <c r="A166">
        <v>164</v>
      </c>
      <c r="B166">
        <f t="shared" si="31"/>
        <v>10</v>
      </c>
      <c r="C166">
        <f>(VLOOKUP($A166,L!$H:$O,8,0)+VLOOKUP($B166,'R'!$F:$M,8,0))*VLOOKUP(C$1,Q!$E:$H,4,0)+VLOOKUP(C$1,Q!$E:$J,6,0)</f>
        <v>75600</v>
      </c>
      <c r="D166">
        <f>(VLOOKUP($A166,L!$H:$O,8,0)+VLOOKUP($B166,'R'!$F:$M,8,0))*VLOOKUP(D$1,Q!$E:$H,4,0)+VLOOKUP(D$1,Q!$E:$J,6,0)</f>
        <v>86940</v>
      </c>
      <c r="E166">
        <f>(VLOOKUP($A166,L!$H:$O,8,0)+VLOOKUP($B166,'R'!$F:$M,8,0))*VLOOKUP(E$1,Q!$E:$H,4,0)+VLOOKUP(E$1,Q!$E:$J,6,0)</f>
        <v>100392</v>
      </c>
      <c r="F166">
        <f>(VLOOKUP($A166,L!$H:$O,8,0)+VLOOKUP($B166,'R'!$F:$M,8,0))*VLOOKUP(F$1,Q!$E:$H,4,0)+VLOOKUP(F$1,Q!$E:$J,6,0)</f>
        <v>116292</v>
      </c>
      <c r="G166">
        <f>(VLOOKUP($A166,L!$H:$O,8,0)+VLOOKUP($B166,'R'!$F:$M,8,0))*VLOOKUP(G$1,Q!$E:$H,4,0)+VLOOKUP(G$1,Q!$E:$J,6,0)</f>
        <v>134940</v>
      </c>
      <c r="H166">
        <f>(VLOOKUP($A166,L!$H:$O,8,0)+VLOOKUP($B166,'R'!$F:$M,8,0))*VLOOKUP(H$1,Q!$E:$H,4,0)+VLOOKUP(H$1,Q!$E:$J,6,0)</f>
        <v>155615.99999999997</v>
      </c>
      <c r="I166">
        <f>(VLOOKUP($A166,L!$H:$O,8,0)+VLOOKUP($B166,'R'!$F:$M,8,0))*VLOOKUP(I$1,Q!$E:$H,4,0)+VLOOKUP(I$1,Q!$E:$J,6,0)</f>
        <v>178836</v>
      </c>
      <c r="J166">
        <f>(VLOOKUP($A166,L!$H:$O,8,0)+VLOOKUP($B166,'R'!$F:$M,8,0))*VLOOKUP(J$1,Q!$E:$H,4,0)+VLOOKUP(J$1,Q!$E:$J,6,0)</f>
        <v>191232.00000000003</v>
      </c>
      <c r="K166">
        <f>(VLOOKUP($A166,L!$H:$O,8,0)+VLOOKUP($B166,'R'!$F:$M,8,0))*VLOOKUP(K$1,Q!$E:$H,4,0)+VLOOKUP(K$1,Q!$E:$J,6,0)</f>
        <v>205896</v>
      </c>
      <c r="L166">
        <f>(VLOOKUP($A166,L!$H:$O,8,0)+VLOOKUP($B166,'R'!$F:$M,8,0))*VLOOKUP(L$1,Q!$E:$H,4,0)+VLOOKUP(L$1,Q!$E:$J,6,0)</f>
        <v>236856</v>
      </c>
      <c r="M166">
        <f>(VLOOKUP($A166,L!$H:$O,8,0)+VLOOKUP($B166,'R'!$F:$M,8,0))*VLOOKUP(M$1,Q!$E:$H,4,0)+VLOOKUP(M$1,Q!$E:$J,6,0)</f>
        <v>261552</v>
      </c>
      <c r="N166">
        <f>(VLOOKUP($A166,L!$H:$O,8,0)+VLOOKUP($B166,'R'!$F:$M,8,0))*VLOOKUP(N$1,Q!$E:$H,4,0)+VLOOKUP(N$1,Q!$E:$J,6,0)</f>
        <v>267900</v>
      </c>
      <c r="O166">
        <f>(VLOOKUP($A166,L!$H:$O,8,0)+VLOOKUP($B166,'R'!$F:$M,8,0))*VLOOKUP(O$1,Q!$E:$H,4,0)+VLOOKUP(O$1,Q!$E:$J,6,0)</f>
        <v>275064</v>
      </c>
      <c r="P166">
        <f>(VLOOKUP($A166,L!$H:$O,8,0)+VLOOKUP($B166,'R'!$F:$M,8,0))*VLOOKUP(P$1,Q!$E:$H,4,0)+VLOOKUP(P$1,Q!$E:$J,6,0)</f>
        <v>282288</v>
      </c>
      <c r="Q166">
        <f>(VLOOKUP($A166,L!$H:$O,8,0)+VLOOKUP($B166,'R'!$F:$M,8,0))*VLOOKUP(Q$1,Q!$E:$H,4,0)+VLOOKUP(Q$1,Q!$E:$J,6,0)</f>
        <v>289452</v>
      </c>
      <c r="R166">
        <f>(VLOOKUP($A166,L!$H:$O,8,0)+VLOOKUP($B166,'R'!$F:$M,8,0))*VLOOKUP(R$1,Q!$E:$H,4,0)+VLOOKUP(R$1,Q!$E:$J,6,0)</f>
        <v>296616</v>
      </c>
      <c r="S166">
        <f>(VLOOKUP($A166,L!$H:$O,8,0)+VLOOKUP($B166,'R'!$F:$M,8,0))*VLOOKUP(S$1,Q!$E:$H,4,0)+VLOOKUP(S$1,Q!$E:$J,6,0)</f>
        <v>304596</v>
      </c>
      <c r="T166">
        <f>(VLOOKUP($A166,L!$H:$O,8,0)+VLOOKUP($B166,'R'!$F:$M,8,0))*VLOOKUP(T$1,Q!$E:$H,4,0)+VLOOKUP(T$1,Q!$E:$J,6,0)</f>
        <v>312636</v>
      </c>
      <c r="U166">
        <f>(VLOOKUP($A166,L!$H:$O,8,0)+VLOOKUP($B166,'R'!$F:$M,8,0))*VLOOKUP(U$1,Q!$E:$H,4,0)+VLOOKUP(U$1,Q!$E:$J,6,0)</f>
        <v>320616</v>
      </c>
      <c r="V166">
        <f>(VLOOKUP($A166,L!$H:$O,8,0)+VLOOKUP($B166,'R'!$F:$M,8,0))*VLOOKUP(V$1,Q!$E:$H,4,0)+VLOOKUP(V$1,Q!$E:$J,6,0)</f>
        <v>328596</v>
      </c>
      <c r="W166">
        <f>(VLOOKUP($A166,L!$H:$O,8,0)+VLOOKUP($B166,'R'!$F:$M,8,0))*VLOOKUP(W$1,Q!$E:$H,4,0)+VLOOKUP(W$1,Q!$E:$J,6,0)</f>
        <v>337392</v>
      </c>
    </row>
    <row r="167" spans="1:23" x14ac:dyDescent="0.2">
      <c r="A167">
        <v>165</v>
      </c>
      <c r="B167">
        <f t="shared" si="31"/>
        <v>10</v>
      </c>
      <c r="C167">
        <f>(VLOOKUP($A167,L!$H:$O,8,0)+VLOOKUP($B167,'R'!$F:$M,8,0))*VLOOKUP(C$1,Q!$E:$H,4,0)+VLOOKUP(C$1,Q!$E:$J,6,0)</f>
        <v>76600</v>
      </c>
      <c r="D167">
        <f>(VLOOKUP($A167,L!$H:$O,8,0)+VLOOKUP($B167,'R'!$F:$M,8,0))*VLOOKUP(D$1,Q!$E:$H,4,0)+VLOOKUP(D$1,Q!$E:$J,6,0)</f>
        <v>88090</v>
      </c>
      <c r="E167">
        <f>(VLOOKUP($A167,L!$H:$O,8,0)+VLOOKUP($B167,'R'!$F:$M,8,0))*VLOOKUP(E$1,Q!$E:$H,4,0)+VLOOKUP(E$1,Q!$E:$J,6,0)</f>
        <v>101712</v>
      </c>
      <c r="F167">
        <f>(VLOOKUP($A167,L!$H:$O,8,0)+VLOOKUP($B167,'R'!$F:$M,8,0))*VLOOKUP(F$1,Q!$E:$H,4,0)+VLOOKUP(F$1,Q!$E:$J,6,0)</f>
        <v>117812</v>
      </c>
      <c r="G167">
        <f>(VLOOKUP($A167,L!$H:$O,8,0)+VLOOKUP($B167,'R'!$F:$M,8,0))*VLOOKUP(G$1,Q!$E:$H,4,0)+VLOOKUP(G$1,Q!$E:$J,6,0)</f>
        <v>136690</v>
      </c>
      <c r="H167">
        <f>(VLOOKUP($A167,L!$H:$O,8,0)+VLOOKUP($B167,'R'!$F:$M,8,0))*VLOOKUP(H$1,Q!$E:$H,4,0)+VLOOKUP(H$1,Q!$E:$J,6,0)</f>
        <v>157625.99999999997</v>
      </c>
      <c r="I167">
        <f>(VLOOKUP($A167,L!$H:$O,8,0)+VLOOKUP($B167,'R'!$F:$M,8,0))*VLOOKUP(I$1,Q!$E:$H,4,0)+VLOOKUP(I$1,Q!$E:$J,6,0)</f>
        <v>181146</v>
      </c>
      <c r="J167">
        <f>(VLOOKUP($A167,L!$H:$O,8,0)+VLOOKUP($B167,'R'!$F:$M,8,0))*VLOOKUP(J$1,Q!$E:$H,4,0)+VLOOKUP(J$1,Q!$E:$J,6,0)</f>
        <v>193702.00000000003</v>
      </c>
      <c r="K167">
        <f>(VLOOKUP($A167,L!$H:$O,8,0)+VLOOKUP($B167,'R'!$F:$M,8,0))*VLOOKUP(K$1,Q!$E:$H,4,0)+VLOOKUP(K$1,Q!$E:$J,6,0)</f>
        <v>208556</v>
      </c>
      <c r="L167">
        <f>(VLOOKUP($A167,L!$H:$O,8,0)+VLOOKUP($B167,'R'!$F:$M,8,0))*VLOOKUP(L$1,Q!$E:$H,4,0)+VLOOKUP(L$1,Q!$E:$J,6,0)</f>
        <v>239916</v>
      </c>
      <c r="M167">
        <f>(VLOOKUP($A167,L!$H:$O,8,0)+VLOOKUP($B167,'R'!$F:$M,8,0))*VLOOKUP(M$1,Q!$E:$H,4,0)+VLOOKUP(M$1,Q!$E:$J,6,0)</f>
        <v>264922</v>
      </c>
      <c r="N167">
        <f>(VLOOKUP($A167,L!$H:$O,8,0)+VLOOKUP($B167,'R'!$F:$M,8,0))*VLOOKUP(N$1,Q!$E:$H,4,0)+VLOOKUP(N$1,Q!$E:$J,6,0)</f>
        <v>271350</v>
      </c>
      <c r="O167">
        <f>(VLOOKUP($A167,L!$H:$O,8,0)+VLOOKUP($B167,'R'!$F:$M,8,0))*VLOOKUP(O$1,Q!$E:$H,4,0)+VLOOKUP(O$1,Q!$E:$J,6,0)</f>
        <v>278604</v>
      </c>
      <c r="P167">
        <f>(VLOOKUP($A167,L!$H:$O,8,0)+VLOOKUP($B167,'R'!$F:$M,8,0))*VLOOKUP(P$1,Q!$E:$H,4,0)+VLOOKUP(P$1,Q!$E:$J,6,0)</f>
        <v>285918</v>
      </c>
      <c r="Q167">
        <f>(VLOOKUP($A167,L!$H:$O,8,0)+VLOOKUP($B167,'R'!$F:$M,8,0))*VLOOKUP(Q$1,Q!$E:$H,4,0)+VLOOKUP(Q$1,Q!$E:$J,6,0)</f>
        <v>293172</v>
      </c>
      <c r="R167">
        <f>(VLOOKUP($A167,L!$H:$O,8,0)+VLOOKUP($B167,'R'!$F:$M,8,0))*VLOOKUP(R$1,Q!$E:$H,4,0)+VLOOKUP(R$1,Q!$E:$J,6,0)</f>
        <v>300426</v>
      </c>
      <c r="S167">
        <f>(VLOOKUP($A167,L!$H:$O,8,0)+VLOOKUP($B167,'R'!$F:$M,8,0))*VLOOKUP(S$1,Q!$E:$H,4,0)+VLOOKUP(S$1,Q!$E:$J,6,0)</f>
        <v>308506</v>
      </c>
      <c r="T167">
        <f>(VLOOKUP($A167,L!$H:$O,8,0)+VLOOKUP($B167,'R'!$F:$M,8,0))*VLOOKUP(T$1,Q!$E:$H,4,0)+VLOOKUP(T$1,Q!$E:$J,6,0)</f>
        <v>316646</v>
      </c>
      <c r="U167">
        <f>(VLOOKUP($A167,L!$H:$O,8,0)+VLOOKUP($B167,'R'!$F:$M,8,0))*VLOOKUP(U$1,Q!$E:$H,4,0)+VLOOKUP(U$1,Q!$E:$J,6,0)</f>
        <v>324726</v>
      </c>
      <c r="V167">
        <f>(VLOOKUP($A167,L!$H:$O,8,0)+VLOOKUP($B167,'R'!$F:$M,8,0))*VLOOKUP(V$1,Q!$E:$H,4,0)+VLOOKUP(V$1,Q!$E:$J,6,0)</f>
        <v>332806</v>
      </c>
      <c r="W167">
        <f>(VLOOKUP($A167,L!$H:$O,8,0)+VLOOKUP($B167,'R'!$F:$M,8,0))*VLOOKUP(W$1,Q!$E:$H,4,0)+VLOOKUP(W$1,Q!$E:$J,6,0)</f>
        <v>341712</v>
      </c>
    </row>
    <row r="168" spans="1:23" x14ac:dyDescent="0.2">
      <c r="A168">
        <v>166</v>
      </c>
      <c r="B168">
        <f t="shared" si="31"/>
        <v>10</v>
      </c>
      <c r="C168">
        <f>(VLOOKUP($A168,L!$H:$O,8,0)+VLOOKUP($B168,'R'!$F:$M,8,0))*VLOOKUP(C$1,Q!$E:$H,4,0)+VLOOKUP(C$1,Q!$E:$J,6,0)</f>
        <v>77500</v>
      </c>
      <c r="D168">
        <f>(VLOOKUP($A168,L!$H:$O,8,0)+VLOOKUP($B168,'R'!$F:$M,8,0))*VLOOKUP(D$1,Q!$E:$H,4,0)+VLOOKUP(D$1,Q!$E:$J,6,0)</f>
        <v>89125</v>
      </c>
      <c r="E168">
        <f>(VLOOKUP($A168,L!$H:$O,8,0)+VLOOKUP($B168,'R'!$F:$M,8,0))*VLOOKUP(E$1,Q!$E:$H,4,0)+VLOOKUP(E$1,Q!$E:$J,6,0)</f>
        <v>102900</v>
      </c>
      <c r="F168">
        <f>(VLOOKUP($A168,L!$H:$O,8,0)+VLOOKUP($B168,'R'!$F:$M,8,0))*VLOOKUP(F$1,Q!$E:$H,4,0)+VLOOKUP(F$1,Q!$E:$J,6,0)</f>
        <v>119180</v>
      </c>
      <c r="G168">
        <f>(VLOOKUP($A168,L!$H:$O,8,0)+VLOOKUP($B168,'R'!$F:$M,8,0))*VLOOKUP(G$1,Q!$E:$H,4,0)+VLOOKUP(G$1,Q!$E:$J,6,0)</f>
        <v>138265</v>
      </c>
      <c r="H168">
        <f>(VLOOKUP($A168,L!$H:$O,8,0)+VLOOKUP($B168,'R'!$F:$M,8,0))*VLOOKUP(H$1,Q!$E:$H,4,0)+VLOOKUP(H$1,Q!$E:$J,6,0)</f>
        <v>159434.99999999997</v>
      </c>
      <c r="I168">
        <f>(VLOOKUP($A168,L!$H:$O,8,0)+VLOOKUP($B168,'R'!$F:$M,8,0))*VLOOKUP(I$1,Q!$E:$H,4,0)+VLOOKUP(I$1,Q!$E:$J,6,0)</f>
        <v>183225</v>
      </c>
      <c r="J168">
        <f>(VLOOKUP($A168,L!$H:$O,8,0)+VLOOKUP($B168,'R'!$F:$M,8,0))*VLOOKUP(J$1,Q!$E:$H,4,0)+VLOOKUP(J$1,Q!$E:$J,6,0)</f>
        <v>195925.00000000003</v>
      </c>
      <c r="K168">
        <f>(VLOOKUP($A168,L!$H:$O,8,0)+VLOOKUP($B168,'R'!$F:$M,8,0))*VLOOKUP(K$1,Q!$E:$H,4,0)+VLOOKUP(K$1,Q!$E:$J,6,0)</f>
        <v>210950</v>
      </c>
      <c r="L168">
        <f>(VLOOKUP($A168,L!$H:$O,8,0)+VLOOKUP($B168,'R'!$F:$M,8,0))*VLOOKUP(L$1,Q!$E:$H,4,0)+VLOOKUP(L$1,Q!$E:$J,6,0)</f>
        <v>242670</v>
      </c>
      <c r="M168">
        <f>(VLOOKUP($A168,L!$H:$O,8,0)+VLOOKUP($B168,'R'!$F:$M,8,0))*VLOOKUP(M$1,Q!$E:$H,4,0)+VLOOKUP(M$1,Q!$E:$J,6,0)</f>
        <v>267955</v>
      </c>
      <c r="N168">
        <f>(VLOOKUP($A168,L!$H:$O,8,0)+VLOOKUP($B168,'R'!$F:$M,8,0))*VLOOKUP(N$1,Q!$E:$H,4,0)+VLOOKUP(N$1,Q!$E:$J,6,0)</f>
        <v>274455</v>
      </c>
      <c r="O168">
        <f>(VLOOKUP($A168,L!$H:$O,8,0)+VLOOKUP($B168,'R'!$F:$M,8,0))*VLOOKUP(O$1,Q!$E:$H,4,0)+VLOOKUP(O$1,Q!$E:$J,6,0)</f>
        <v>281790</v>
      </c>
      <c r="P168">
        <f>(VLOOKUP($A168,L!$H:$O,8,0)+VLOOKUP($B168,'R'!$F:$M,8,0))*VLOOKUP(P$1,Q!$E:$H,4,0)+VLOOKUP(P$1,Q!$E:$J,6,0)</f>
        <v>289185</v>
      </c>
      <c r="Q168">
        <f>(VLOOKUP($A168,L!$H:$O,8,0)+VLOOKUP($B168,'R'!$F:$M,8,0))*VLOOKUP(Q$1,Q!$E:$H,4,0)+VLOOKUP(Q$1,Q!$E:$J,6,0)</f>
        <v>296520</v>
      </c>
      <c r="R168">
        <f>(VLOOKUP($A168,L!$H:$O,8,0)+VLOOKUP($B168,'R'!$F:$M,8,0))*VLOOKUP(R$1,Q!$E:$H,4,0)+VLOOKUP(R$1,Q!$E:$J,6,0)</f>
        <v>303855</v>
      </c>
      <c r="S168">
        <f>(VLOOKUP($A168,L!$H:$O,8,0)+VLOOKUP($B168,'R'!$F:$M,8,0))*VLOOKUP(S$1,Q!$E:$H,4,0)+VLOOKUP(S$1,Q!$E:$J,6,0)</f>
        <v>312025</v>
      </c>
      <c r="T168">
        <f>(VLOOKUP($A168,L!$H:$O,8,0)+VLOOKUP($B168,'R'!$F:$M,8,0))*VLOOKUP(T$1,Q!$E:$H,4,0)+VLOOKUP(T$1,Q!$E:$J,6,0)</f>
        <v>320255</v>
      </c>
      <c r="U168">
        <f>(VLOOKUP($A168,L!$H:$O,8,0)+VLOOKUP($B168,'R'!$F:$M,8,0))*VLOOKUP(U$1,Q!$E:$H,4,0)+VLOOKUP(U$1,Q!$E:$J,6,0)</f>
        <v>328425</v>
      </c>
      <c r="V168">
        <f>(VLOOKUP($A168,L!$H:$O,8,0)+VLOOKUP($B168,'R'!$F:$M,8,0))*VLOOKUP(V$1,Q!$E:$H,4,0)+VLOOKUP(V$1,Q!$E:$J,6,0)</f>
        <v>336595</v>
      </c>
      <c r="W168">
        <f>(VLOOKUP($A168,L!$H:$O,8,0)+VLOOKUP($B168,'R'!$F:$M,8,0))*VLOOKUP(W$1,Q!$E:$H,4,0)+VLOOKUP(W$1,Q!$E:$J,6,0)</f>
        <v>345600</v>
      </c>
    </row>
    <row r="169" spans="1:23" x14ac:dyDescent="0.2">
      <c r="A169">
        <v>167</v>
      </c>
      <c r="B169">
        <f t="shared" si="31"/>
        <v>10</v>
      </c>
      <c r="C169">
        <f>(VLOOKUP($A169,L!$H:$O,8,0)+VLOOKUP($B169,'R'!$F:$M,8,0))*VLOOKUP(C$1,Q!$E:$H,4,0)+VLOOKUP(C$1,Q!$E:$J,6,0)</f>
        <v>78500</v>
      </c>
      <c r="D169">
        <f>(VLOOKUP($A169,L!$H:$O,8,0)+VLOOKUP($B169,'R'!$F:$M,8,0))*VLOOKUP(D$1,Q!$E:$H,4,0)+VLOOKUP(D$1,Q!$E:$J,6,0)</f>
        <v>90275</v>
      </c>
      <c r="E169">
        <f>(VLOOKUP($A169,L!$H:$O,8,0)+VLOOKUP($B169,'R'!$F:$M,8,0))*VLOOKUP(E$1,Q!$E:$H,4,0)+VLOOKUP(E$1,Q!$E:$J,6,0)</f>
        <v>104220</v>
      </c>
      <c r="F169">
        <f>(VLOOKUP($A169,L!$H:$O,8,0)+VLOOKUP($B169,'R'!$F:$M,8,0))*VLOOKUP(F$1,Q!$E:$H,4,0)+VLOOKUP(F$1,Q!$E:$J,6,0)</f>
        <v>120700</v>
      </c>
      <c r="G169">
        <f>(VLOOKUP($A169,L!$H:$O,8,0)+VLOOKUP($B169,'R'!$F:$M,8,0))*VLOOKUP(G$1,Q!$E:$H,4,0)+VLOOKUP(G$1,Q!$E:$J,6,0)</f>
        <v>140015</v>
      </c>
      <c r="H169">
        <f>(VLOOKUP($A169,L!$H:$O,8,0)+VLOOKUP($B169,'R'!$F:$M,8,0))*VLOOKUP(H$1,Q!$E:$H,4,0)+VLOOKUP(H$1,Q!$E:$J,6,0)</f>
        <v>161444.99999999997</v>
      </c>
      <c r="I169">
        <f>(VLOOKUP($A169,L!$H:$O,8,0)+VLOOKUP($B169,'R'!$F:$M,8,0))*VLOOKUP(I$1,Q!$E:$H,4,0)+VLOOKUP(I$1,Q!$E:$J,6,0)</f>
        <v>185535</v>
      </c>
      <c r="J169">
        <f>(VLOOKUP($A169,L!$H:$O,8,0)+VLOOKUP($B169,'R'!$F:$M,8,0))*VLOOKUP(J$1,Q!$E:$H,4,0)+VLOOKUP(J$1,Q!$E:$J,6,0)</f>
        <v>198395.00000000003</v>
      </c>
      <c r="K169">
        <f>(VLOOKUP($A169,L!$H:$O,8,0)+VLOOKUP($B169,'R'!$F:$M,8,0))*VLOOKUP(K$1,Q!$E:$H,4,0)+VLOOKUP(K$1,Q!$E:$J,6,0)</f>
        <v>213610</v>
      </c>
      <c r="L169">
        <f>(VLOOKUP($A169,L!$H:$O,8,0)+VLOOKUP($B169,'R'!$F:$M,8,0))*VLOOKUP(L$1,Q!$E:$H,4,0)+VLOOKUP(L$1,Q!$E:$J,6,0)</f>
        <v>245730</v>
      </c>
      <c r="M169">
        <f>(VLOOKUP($A169,L!$H:$O,8,0)+VLOOKUP($B169,'R'!$F:$M,8,0))*VLOOKUP(M$1,Q!$E:$H,4,0)+VLOOKUP(M$1,Q!$E:$J,6,0)</f>
        <v>271325</v>
      </c>
      <c r="N169">
        <f>(VLOOKUP($A169,L!$H:$O,8,0)+VLOOKUP($B169,'R'!$F:$M,8,0))*VLOOKUP(N$1,Q!$E:$H,4,0)+VLOOKUP(N$1,Q!$E:$J,6,0)</f>
        <v>277905</v>
      </c>
      <c r="O169">
        <f>(VLOOKUP($A169,L!$H:$O,8,0)+VLOOKUP($B169,'R'!$F:$M,8,0))*VLOOKUP(O$1,Q!$E:$H,4,0)+VLOOKUP(O$1,Q!$E:$J,6,0)</f>
        <v>285330</v>
      </c>
      <c r="P169">
        <f>(VLOOKUP($A169,L!$H:$O,8,0)+VLOOKUP($B169,'R'!$F:$M,8,0))*VLOOKUP(P$1,Q!$E:$H,4,0)+VLOOKUP(P$1,Q!$E:$J,6,0)</f>
        <v>292815</v>
      </c>
      <c r="Q169">
        <f>(VLOOKUP($A169,L!$H:$O,8,0)+VLOOKUP($B169,'R'!$F:$M,8,0))*VLOOKUP(Q$1,Q!$E:$H,4,0)+VLOOKUP(Q$1,Q!$E:$J,6,0)</f>
        <v>300240</v>
      </c>
      <c r="R169">
        <f>(VLOOKUP($A169,L!$H:$O,8,0)+VLOOKUP($B169,'R'!$F:$M,8,0))*VLOOKUP(R$1,Q!$E:$H,4,0)+VLOOKUP(R$1,Q!$E:$J,6,0)</f>
        <v>307665</v>
      </c>
      <c r="S169">
        <f>(VLOOKUP($A169,L!$H:$O,8,0)+VLOOKUP($B169,'R'!$F:$M,8,0))*VLOOKUP(S$1,Q!$E:$H,4,0)+VLOOKUP(S$1,Q!$E:$J,6,0)</f>
        <v>315935</v>
      </c>
      <c r="T169">
        <f>(VLOOKUP($A169,L!$H:$O,8,0)+VLOOKUP($B169,'R'!$F:$M,8,0))*VLOOKUP(T$1,Q!$E:$H,4,0)+VLOOKUP(T$1,Q!$E:$J,6,0)</f>
        <v>324265</v>
      </c>
      <c r="U169">
        <f>(VLOOKUP($A169,L!$H:$O,8,0)+VLOOKUP($B169,'R'!$F:$M,8,0))*VLOOKUP(U$1,Q!$E:$H,4,0)+VLOOKUP(U$1,Q!$E:$J,6,0)</f>
        <v>332535</v>
      </c>
      <c r="V169">
        <f>(VLOOKUP($A169,L!$H:$O,8,0)+VLOOKUP($B169,'R'!$F:$M,8,0))*VLOOKUP(V$1,Q!$E:$H,4,0)+VLOOKUP(V$1,Q!$E:$J,6,0)</f>
        <v>340805</v>
      </c>
      <c r="W169">
        <f>(VLOOKUP($A169,L!$H:$O,8,0)+VLOOKUP($B169,'R'!$F:$M,8,0))*VLOOKUP(W$1,Q!$E:$H,4,0)+VLOOKUP(W$1,Q!$E:$J,6,0)</f>
        <v>349920</v>
      </c>
    </row>
    <row r="170" spans="1:23" x14ac:dyDescent="0.2">
      <c r="A170">
        <v>168</v>
      </c>
      <c r="B170">
        <f t="shared" si="31"/>
        <v>10</v>
      </c>
      <c r="C170">
        <f>(VLOOKUP($A170,L!$H:$O,8,0)+VLOOKUP($B170,'R'!$F:$M,8,0))*VLOOKUP(C$1,Q!$E:$H,4,0)+VLOOKUP(C$1,Q!$E:$J,6,0)</f>
        <v>79500</v>
      </c>
      <c r="D170">
        <f>(VLOOKUP($A170,L!$H:$O,8,0)+VLOOKUP($B170,'R'!$F:$M,8,0))*VLOOKUP(D$1,Q!$E:$H,4,0)+VLOOKUP(D$1,Q!$E:$J,6,0)</f>
        <v>91425</v>
      </c>
      <c r="E170">
        <f>(VLOOKUP($A170,L!$H:$O,8,0)+VLOOKUP($B170,'R'!$F:$M,8,0))*VLOOKUP(E$1,Q!$E:$H,4,0)+VLOOKUP(E$1,Q!$E:$J,6,0)</f>
        <v>105540</v>
      </c>
      <c r="F170">
        <f>(VLOOKUP($A170,L!$H:$O,8,0)+VLOOKUP($B170,'R'!$F:$M,8,0))*VLOOKUP(F$1,Q!$E:$H,4,0)+VLOOKUP(F$1,Q!$E:$J,6,0)</f>
        <v>122220</v>
      </c>
      <c r="G170">
        <f>(VLOOKUP($A170,L!$H:$O,8,0)+VLOOKUP($B170,'R'!$F:$M,8,0))*VLOOKUP(G$1,Q!$E:$H,4,0)+VLOOKUP(G$1,Q!$E:$J,6,0)</f>
        <v>141765</v>
      </c>
      <c r="H170">
        <f>(VLOOKUP($A170,L!$H:$O,8,0)+VLOOKUP($B170,'R'!$F:$M,8,0))*VLOOKUP(H$1,Q!$E:$H,4,0)+VLOOKUP(H$1,Q!$E:$J,6,0)</f>
        <v>163454.99999999997</v>
      </c>
      <c r="I170">
        <f>(VLOOKUP($A170,L!$H:$O,8,0)+VLOOKUP($B170,'R'!$F:$M,8,0))*VLOOKUP(I$1,Q!$E:$H,4,0)+VLOOKUP(I$1,Q!$E:$J,6,0)</f>
        <v>187845</v>
      </c>
      <c r="J170">
        <f>(VLOOKUP($A170,L!$H:$O,8,0)+VLOOKUP($B170,'R'!$F:$M,8,0))*VLOOKUP(J$1,Q!$E:$H,4,0)+VLOOKUP(J$1,Q!$E:$J,6,0)</f>
        <v>200865.00000000003</v>
      </c>
      <c r="K170">
        <f>(VLOOKUP($A170,L!$H:$O,8,0)+VLOOKUP($B170,'R'!$F:$M,8,0))*VLOOKUP(K$1,Q!$E:$H,4,0)+VLOOKUP(K$1,Q!$E:$J,6,0)</f>
        <v>216270</v>
      </c>
      <c r="L170">
        <f>(VLOOKUP($A170,L!$H:$O,8,0)+VLOOKUP($B170,'R'!$F:$M,8,0))*VLOOKUP(L$1,Q!$E:$H,4,0)+VLOOKUP(L$1,Q!$E:$J,6,0)</f>
        <v>248790</v>
      </c>
      <c r="M170">
        <f>(VLOOKUP($A170,L!$H:$O,8,0)+VLOOKUP($B170,'R'!$F:$M,8,0))*VLOOKUP(M$1,Q!$E:$H,4,0)+VLOOKUP(M$1,Q!$E:$J,6,0)</f>
        <v>274695</v>
      </c>
      <c r="N170">
        <f>(VLOOKUP($A170,L!$H:$O,8,0)+VLOOKUP($B170,'R'!$F:$M,8,0))*VLOOKUP(N$1,Q!$E:$H,4,0)+VLOOKUP(N$1,Q!$E:$J,6,0)</f>
        <v>281355</v>
      </c>
      <c r="O170">
        <f>(VLOOKUP($A170,L!$H:$O,8,0)+VLOOKUP($B170,'R'!$F:$M,8,0))*VLOOKUP(O$1,Q!$E:$H,4,0)+VLOOKUP(O$1,Q!$E:$J,6,0)</f>
        <v>288870</v>
      </c>
      <c r="P170">
        <f>(VLOOKUP($A170,L!$H:$O,8,0)+VLOOKUP($B170,'R'!$F:$M,8,0))*VLOOKUP(P$1,Q!$E:$H,4,0)+VLOOKUP(P$1,Q!$E:$J,6,0)</f>
        <v>296445</v>
      </c>
      <c r="Q170">
        <f>(VLOOKUP($A170,L!$H:$O,8,0)+VLOOKUP($B170,'R'!$F:$M,8,0))*VLOOKUP(Q$1,Q!$E:$H,4,0)+VLOOKUP(Q$1,Q!$E:$J,6,0)</f>
        <v>303960</v>
      </c>
      <c r="R170">
        <f>(VLOOKUP($A170,L!$H:$O,8,0)+VLOOKUP($B170,'R'!$F:$M,8,0))*VLOOKUP(R$1,Q!$E:$H,4,0)+VLOOKUP(R$1,Q!$E:$J,6,0)</f>
        <v>311475</v>
      </c>
      <c r="S170">
        <f>(VLOOKUP($A170,L!$H:$O,8,0)+VLOOKUP($B170,'R'!$F:$M,8,0))*VLOOKUP(S$1,Q!$E:$H,4,0)+VLOOKUP(S$1,Q!$E:$J,6,0)</f>
        <v>319845</v>
      </c>
      <c r="T170">
        <f>(VLOOKUP($A170,L!$H:$O,8,0)+VLOOKUP($B170,'R'!$F:$M,8,0))*VLOOKUP(T$1,Q!$E:$H,4,0)+VLOOKUP(T$1,Q!$E:$J,6,0)</f>
        <v>328275</v>
      </c>
      <c r="U170">
        <f>(VLOOKUP($A170,L!$H:$O,8,0)+VLOOKUP($B170,'R'!$F:$M,8,0))*VLOOKUP(U$1,Q!$E:$H,4,0)+VLOOKUP(U$1,Q!$E:$J,6,0)</f>
        <v>336645</v>
      </c>
      <c r="V170">
        <f>(VLOOKUP($A170,L!$H:$O,8,0)+VLOOKUP($B170,'R'!$F:$M,8,0))*VLOOKUP(V$1,Q!$E:$H,4,0)+VLOOKUP(V$1,Q!$E:$J,6,0)</f>
        <v>345015</v>
      </c>
      <c r="W170">
        <f>(VLOOKUP($A170,L!$H:$O,8,0)+VLOOKUP($B170,'R'!$F:$M,8,0))*VLOOKUP(W$1,Q!$E:$H,4,0)+VLOOKUP(W$1,Q!$E:$J,6,0)</f>
        <v>354240</v>
      </c>
    </row>
    <row r="171" spans="1:23" x14ac:dyDescent="0.2">
      <c r="A171">
        <v>169</v>
      </c>
      <c r="B171">
        <f t="shared" si="31"/>
        <v>10</v>
      </c>
      <c r="C171">
        <f>(VLOOKUP($A171,L!$H:$O,8,0)+VLOOKUP($B171,'R'!$F:$M,8,0))*VLOOKUP(C$1,Q!$E:$H,4,0)+VLOOKUP(C$1,Q!$E:$J,6,0)</f>
        <v>80500</v>
      </c>
      <c r="D171">
        <f>(VLOOKUP($A171,L!$H:$O,8,0)+VLOOKUP($B171,'R'!$F:$M,8,0))*VLOOKUP(D$1,Q!$E:$H,4,0)+VLOOKUP(D$1,Q!$E:$J,6,0)</f>
        <v>92575</v>
      </c>
      <c r="E171">
        <f>(VLOOKUP($A171,L!$H:$O,8,0)+VLOOKUP($B171,'R'!$F:$M,8,0))*VLOOKUP(E$1,Q!$E:$H,4,0)+VLOOKUP(E$1,Q!$E:$J,6,0)</f>
        <v>106860</v>
      </c>
      <c r="F171">
        <f>(VLOOKUP($A171,L!$H:$O,8,0)+VLOOKUP($B171,'R'!$F:$M,8,0))*VLOOKUP(F$1,Q!$E:$H,4,0)+VLOOKUP(F$1,Q!$E:$J,6,0)</f>
        <v>123740</v>
      </c>
      <c r="G171">
        <f>(VLOOKUP($A171,L!$H:$O,8,0)+VLOOKUP($B171,'R'!$F:$M,8,0))*VLOOKUP(G$1,Q!$E:$H,4,0)+VLOOKUP(G$1,Q!$E:$J,6,0)</f>
        <v>143515</v>
      </c>
      <c r="H171">
        <f>(VLOOKUP($A171,L!$H:$O,8,0)+VLOOKUP($B171,'R'!$F:$M,8,0))*VLOOKUP(H$1,Q!$E:$H,4,0)+VLOOKUP(H$1,Q!$E:$J,6,0)</f>
        <v>165464.99999999997</v>
      </c>
      <c r="I171">
        <f>(VLOOKUP($A171,L!$H:$O,8,0)+VLOOKUP($B171,'R'!$F:$M,8,0))*VLOOKUP(I$1,Q!$E:$H,4,0)+VLOOKUP(I$1,Q!$E:$J,6,0)</f>
        <v>190155</v>
      </c>
      <c r="J171">
        <f>(VLOOKUP($A171,L!$H:$O,8,0)+VLOOKUP($B171,'R'!$F:$M,8,0))*VLOOKUP(J$1,Q!$E:$H,4,0)+VLOOKUP(J$1,Q!$E:$J,6,0)</f>
        <v>203335.00000000003</v>
      </c>
      <c r="K171">
        <f>(VLOOKUP($A171,L!$H:$O,8,0)+VLOOKUP($B171,'R'!$F:$M,8,0))*VLOOKUP(K$1,Q!$E:$H,4,0)+VLOOKUP(K$1,Q!$E:$J,6,0)</f>
        <v>218930</v>
      </c>
      <c r="L171">
        <f>(VLOOKUP($A171,L!$H:$O,8,0)+VLOOKUP($B171,'R'!$F:$M,8,0))*VLOOKUP(L$1,Q!$E:$H,4,0)+VLOOKUP(L$1,Q!$E:$J,6,0)</f>
        <v>251850</v>
      </c>
      <c r="M171">
        <f>(VLOOKUP($A171,L!$H:$O,8,0)+VLOOKUP($B171,'R'!$F:$M,8,0))*VLOOKUP(M$1,Q!$E:$H,4,0)+VLOOKUP(M$1,Q!$E:$J,6,0)</f>
        <v>278065</v>
      </c>
      <c r="N171">
        <f>(VLOOKUP($A171,L!$H:$O,8,0)+VLOOKUP($B171,'R'!$F:$M,8,0))*VLOOKUP(N$1,Q!$E:$H,4,0)+VLOOKUP(N$1,Q!$E:$J,6,0)</f>
        <v>284805</v>
      </c>
      <c r="O171">
        <f>(VLOOKUP($A171,L!$H:$O,8,0)+VLOOKUP($B171,'R'!$F:$M,8,0))*VLOOKUP(O$1,Q!$E:$H,4,0)+VLOOKUP(O$1,Q!$E:$J,6,0)</f>
        <v>292410</v>
      </c>
      <c r="P171">
        <f>(VLOOKUP($A171,L!$H:$O,8,0)+VLOOKUP($B171,'R'!$F:$M,8,0))*VLOOKUP(P$1,Q!$E:$H,4,0)+VLOOKUP(P$1,Q!$E:$J,6,0)</f>
        <v>300075</v>
      </c>
      <c r="Q171">
        <f>(VLOOKUP($A171,L!$H:$O,8,0)+VLOOKUP($B171,'R'!$F:$M,8,0))*VLOOKUP(Q$1,Q!$E:$H,4,0)+VLOOKUP(Q$1,Q!$E:$J,6,0)</f>
        <v>307680</v>
      </c>
      <c r="R171">
        <f>(VLOOKUP($A171,L!$H:$O,8,0)+VLOOKUP($B171,'R'!$F:$M,8,0))*VLOOKUP(R$1,Q!$E:$H,4,0)+VLOOKUP(R$1,Q!$E:$J,6,0)</f>
        <v>315285</v>
      </c>
      <c r="S171">
        <f>(VLOOKUP($A171,L!$H:$O,8,0)+VLOOKUP($B171,'R'!$F:$M,8,0))*VLOOKUP(S$1,Q!$E:$H,4,0)+VLOOKUP(S$1,Q!$E:$J,6,0)</f>
        <v>323755</v>
      </c>
      <c r="T171">
        <f>(VLOOKUP($A171,L!$H:$O,8,0)+VLOOKUP($B171,'R'!$F:$M,8,0))*VLOOKUP(T$1,Q!$E:$H,4,0)+VLOOKUP(T$1,Q!$E:$J,6,0)</f>
        <v>332285</v>
      </c>
      <c r="U171">
        <f>(VLOOKUP($A171,L!$H:$O,8,0)+VLOOKUP($B171,'R'!$F:$M,8,0))*VLOOKUP(U$1,Q!$E:$H,4,0)+VLOOKUP(U$1,Q!$E:$J,6,0)</f>
        <v>340755</v>
      </c>
      <c r="V171">
        <f>(VLOOKUP($A171,L!$H:$O,8,0)+VLOOKUP($B171,'R'!$F:$M,8,0))*VLOOKUP(V$1,Q!$E:$H,4,0)+VLOOKUP(V$1,Q!$E:$J,6,0)</f>
        <v>349225</v>
      </c>
      <c r="W171">
        <f>(VLOOKUP($A171,L!$H:$O,8,0)+VLOOKUP($B171,'R'!$F:$M,8,0))*VLOOKUP(W$1,Q!$E:$H,4,0)+VLOOKUP(W$1,Q!$E:$J,6,0)</f>
        <v>358560</v>
      </c>
    </row>
    <row r="172" spans="1:23" x14ac:dyDescent="0.2">
      <c r="A172">
        <v>170</v>
      </c>
      <c r="B172">
        <f t="shared" ref="B172:B235" si="33">MIN(B152+1,13)</f>
        <v>10</v>
      </c>
      <c r="C172">
        <f>(VLOOKUP($A172,L!$H:$O,8,0)+VLOOKUP($B172,'R'!$F:$M,8,0))*VLOOKUP(C$1,Q!$E:$H,4,0)+VLOOKUP(C$1,Q!$E:$J,6,0)</f>
        <v>81600</v>
      </c>
      <c r="D172">
        <f>(VLOOKUP($A172,L!$H:$O,8,0)+VLOOKUP($B172,'R'!$F:$M,8,0))*VLOOKUP(D$1,Q!$E:$H,4,0)+VLOOKUP(D$1,Q!$E:$J,6,0)</f>
        <v>93840</v>
      </c>
      <c r="E172">
        <f>(VLOOKUP($A172,L!$H:$O,8,0)+VLOOKUP($B172,'R'!$F:$M,8,0))*VLOOKUP(E$1,Q!$E:$H,4,0)+VLOOKUP(E$1,Q!$E:$J,6,0)</f>
        <v>108312</v>
      </c>
      <c r="F172">
        <f>(VLOOKUP($A172,L!$H:$O,8,0)+VLOOKUP($B172,'R'!$F:$M,8,0))*VLOOKUP(F$1,Q!$E:$H,4,0)+VLOOKUP(F$1,Q!$E:$J,6,0)</f>
        <v>125412</v>
      </c>
      <c r="G172">
        <f>(VLOOKUP($A172,L!$H:$O,8,0)+VLOOKUP($B172,'R'!$F:$M,8,0))*VLOOKUP(G$1,Q!$E:$H,4,0)+VLOOKUP(G$1,Q!$E:$J,6,0)</f>
        <v>145440</v>
      </c>
      <c r="H172">
        <f>(VLOOKUP($A172,L!$H:$O,8,0)+VLOOKUP($B172,'R'!$F:$M,8,0))*VLOOKUP(H$1,Q!$E:$H,4,0)+VLOOKUP(H$1,Q!$E:$J,6,0)</f>
        <v>167675.99999999997</v>
      </c>
      <c r="I172">
        <f>(VLOOKUP($A172,L!$H:$O,8,0)+VLOOKUP($B172,'R'!$F:$M,8,0))*VLOOKUP(I$1,Q!$E:$H,4,0)+VLOOKUP(I$1,Q!$E:$J,6,0)</f>
        <v>192696</v>
      </c>
      <c r="J172">
        <f>(VLOOKUP($A172,L!$H:$O,8,0)+VLOOKUP($B172,'R'!$F:$M,8,0))*VLOOKUP(J$1,Q!$E:$H,4,0)+VLOOKUP(J$1,Q!$E:$J,6,0)</f>
        <v>206052.00000000003</v>
      </c>
      <c r="K172">
        <f>(VLOOKUP($A172,L!$H:$O,8,0)+VLOOKUP($B172,'R'!$F:$M,8,0))*VLOOKUP(K$1,Q!$E:$H,4,0)+VLOOKUP(K$1,Q!$E:$J,6,0)</f>
        <v>221856</v>
      </c>
      <c r="L172">
        <f>(VLOOKUP($A172,L!$H:$O,8,0)+VLOOKUP($B172,'R'!$F:$M,8,0))*VLOOKUP(L$1,Q!$E:$H,4,0)+VLOOKUP(L$1,Q!$E:$J,6,0)</f>
        <v>255216</v>
      </c>
      <c r="M172">
        <f>(VLOOKUP($A172,L!$H:$O,8,0)+VLOOKUP($B172,'R'!$F:$M,8,0))*VLOOKUP(M$1,Q!$E:$H,4,0)+VLOOKUP(M$1,Q!$E:$J,6,0)</f>
        <v>281772</v>
      </c>
      <c r="N172">
        <f>(VLOOKUP($A172,L!$H:$O,8,0)+VLOOKUP($B172,'R'!$F:$M,8,0))*VLOOKUP(N$1,Q!$E:$H,4,0)+VLOOKUP(N$1,Q!$E:$J,6,0)</f>
        <v>288600</v>
      </c>
      <c r="O172">
        <f>(VLOOKUP($A172,L!$H:$O,8,0)+VLOOKUP($B172,'R'!$F:$M,8,0))*VLOOKUP(O$1,Q!$E:$H,4,0)+VLOOKUP(O$1,Q!$E:$J,6,0)</f>
        <v>296304</v>
      </c>
      <c r="P172">
        <f>(VLOOKUP($A172,L!$H:$O,8,0)+VLOOKUP($B172,'R'!$F:$M,8,0))*VLOOKUP(P$1,Q!$E:$H,4,0)+VLOOKUP(P$1,Q!$E:$J,6,0)</f>
        <v>304068</v>
      </c>
      <c r="Q172">
        <f>(VLOOKUP($A172,L!$H:$O,8,0)+VLOOKUP($B172,'R'!$F:$M,8,0))*VLOOKUP(Q$1,Q!$E:$H,4,0)+VLOOKUP(Q$1,Q!$E:$J,6,0)</f>
        <v>311772</v>
      </c>
      <c r="R172">
        <f>(VLOOKUP($A172,L!$H:$O,8,0)+VLOOKUP($B172,'R'!$F:$M,8,0))*VLOOKUP(R$1,Q!$E:$H,4,0)+VLOOKUP(R$1,Q!$E:$J,6,0)</f>
        <v>319476</v>
      </c>
      <c r="S172">
        <f>(VLOOKUP($A172,L!$H:$O,8,0)+VLOOKUP($B172,'R'!$F:$M,8,0))*VLOOKUP(S$1,Q!$E:$H,4,0)+VLOOKUP(S$1,Q!$E:$J,6,0)</f>
        <v>328056</v>
      </c>
      <c r="T172">
        <f>(VLOOKUP($A172,L!$H:$O,8,0)+VLOOKUP($B172,'R'!$F:$M,8,0))*VLOOKUP(T$1,Q!$E:$H,4,0)+VLOOKUP(T$1,Q!$E:$J,6,0)</f>
        <v>336696</v>
      </c>
      <c r="U172">
        <f>(VLOOKUP($A172,L!$H:$O,8,0)+VLOOKUP($B172,'R'!$F:$M,8,0))*VLOOKUP(U$1,Q!$E:$H,4,0)+VLOOKUP(U$1,Q!$E:$J,6,0)</f>
        <v>345276</v>
      </c>
      <c r="V172">
        <f>(VLOOKUP($A172,L!$H:$O,8,0)+VLOOKUP($B172,'R'!$F:$M,8,0))*VLOOKUP(V$1,Q!$E:$H,4,0)+VLOOKUP(V$1,Q!$E:$J,6,0)</f>
        <v>353856</v>
      </c>
      <c r="W172">
        <f>(VLOOKUP($A172,L!$H:$O,8,0)+VLOOKUP($B172,'R'!$F:$M,8,0))*VLOOKUP(W$1,Q!$E:$H,4,0)+VLOOKUP(W$1,Q!$E:$J,6,0)</f>
        <v>363312</v>
      </c>
    </row>
    <row r="173" spans="1:23" x14ac:dyDescent="0.2">
      <c r="A173">
        <v>171</v>
      </c>
      <c r="B173">
        <f t="shared" si="33"/>
        <v>10</v>
      </c>
      <c r="C173">
        <f>(VLOOKUP($A173,L!$H:$O,8,0)+VLOOKUP($B173,'R'!$F:$M,8,0))*VLOOKUP(C$1,Q!$E:$H,4,0)+VLOOKUP(C$1,Q!$E:$J,6,0)</f>
        <v>82600</v>
      </c>
      <c r="D173">
        <f>(VLOOKUP($A173,L!$H:$O,8,0)+VLOOKUP($B173,'R'!$F:$M,8,0))*VLOOKUP(D$1,Q!$E:$H,4,0)+VLOOKUP(D$1,Q!$E:$J,6,0)</f>
        <v>94989.999999999985</v>
      </c>
      <c r="E173">
        <f>(VLOOKUP($A173,L!$H:$O,8,0)+VLOOKUP($B173,'R'!$F:$M,8,0))*VLOOKUP(E$1,Q!$E:$H,4,0)+VLOOKUP(E$1,Q!$E:$J,6,0)</f>
        <v>109632</v>
      </c>
      <c r="F173">
        <f>(VLOOKUP($A173,L!$H:$O,8,0)+VLOOKUP($B173,'R'!$F:$M,8,0))*VLOOKUP(F$1,Q!$E:$H,4,0)+VLOOKUP(F$1,Q!$E:$J,6,0)</f>
        <v>126932</v>
      </c>
      <c r="G173">
        <f>(VLOOKUP($A173,L!$H:$O,8,0)+VLOOKUP($B173,'R'!$F:$M,8,0))*VLOOKUP(G$1,Q!$E:$H,4,0)+VLOOKUP(G$1,Q!$E:$J,6,0)</f>
        <v>147190</v>
      </c>
      <c r="H173">
        <f>(VLOOKUP($A173,L!$H:$O,8,0)+VLOOKUP($B173,'R'!$F:$M,8,0))*VLOOKUP(H$1,Q!$E:$H,4,0)+VLOOKUP(H$1,Q!$E:$J,6,0)</f>
        <v>169685.99999999997</v>
      </c>
      <c r="I173">
        <f>(VLOOKUP($A173,L!$H:$O,8,0)+VLOOKUP($B173,'R'!$F:$M,8,0))*VLOOKUP(I$1,Q!$E:$H,4,0)+VLOOKUP(I$1,Q!$E:$J,6,0)</f>
        <v>195006</v>
      </c>
      <c r="J173">
        <f>(VLOOKUP($A173,L!$H:$O,8,0)+VLOOKUP($B173,'R'!$F:$M,8,0))*VLOOKUP(J$1,Q!$E:$H,4,0)+VLOOKUP(J$1,Q!$E:$J,6,0)</f>
        <v>208522.00000000003</v>
      </c>
      <c r="K173">
        <f>(VLOOKUP($A173,L!$H:$O,8,0)+VLOOKUP($B173,'R'!$F:$M,8,0))*VLOOKUP(K$1,Q!$E:$H,4,0)+VLOOKUP(K$1,Q!$E:$J,6,0)</f>
        <v>224516</v>
      </c>
      <c r="L173">
        <f>(VLOOKUP($A173,L!$H:$O,8,0)+VLOOKUP($B173,'R'!$F:$M,8,0))*VLOOKUP(L$1,Q!$E:$H,4,0)+VLOOKUP(L$1,Q!$E:$J,6,0)</f>
        <v>258276</v>
      </c>
      <c r="M173">
        <f>(VLOOKUP($A173,L!$H:$O,8,0)+VLOOKUP($B173,'R'!$F:$M,8,0))*VLOOKUP(M$1,Q!$E:$H,4,0)+VLOOKUP(M$1,Q!$E:$J,6,0)</f>
        <v>285142</v>
      </c>
      <c r="N173">
        <f>(VLOOKUP($A173,L!$H:$O,8,0)+VLOOKUP($B173,'R'!$F:$M,8,0))*VLOOKUP(N$1,Q!$E:$H,4,0)+VLOOKUP(N$1,Q!$E:$J,6,0)</f>
        <v>292050</v>
      </c>
      <c r="O173">
        <f>(VLOOKUP($A173,L!$H:$O,8,0)+VLOOKUP($B173,'R'!$F:$M,8,0))*VLOOKUP(O$1,Q!$E:$H,4,0)+VLOOKUP(O$1,Q!$E:$J,6,0)</f>
        <v>299844</v>
      </c>
      <c r="P173">
        <f>(VLOOKUP($A173,L!$H:$O,8,0)+VLOOKUP($B173,'R'!$F:$M,8,0))*VLOOKUP(P$1,Q!$E:$H,4,0)+VLOOKUP(P$1,Q!$E:$J,6,0)</f>
        <v>307698</v>
      </c>
      <c r="Q173">
        <f>(VLOOKUP($A173,L!$H:$O,8,0)+VLOOKUP($B173,'R'!$F:$M,8,0))*VLOOKUP(Q$1,Q!$E:$H,4,0)+VLOOKUP(Q$1,Q!$E:$J,6,0)</f>
        <v>315492</v>
      </c>
      <c r="R173">
        <f>(VLOOKUP($A173,L!$H:$O,8,0)+VLOOKUP($B173,'R'!$F:$M,8,0))*VLOOKUP(R$1,Q!$E:$H,4,0)+VLOOKUP(R$1,Q!$E:$J,6,0)</f>
        <v>323286</v>
      </c>
      <c r="S173">
        <f>(VLOOKUP($A173,L!$H:$O,8,0)+VLOOKUP($B173,'R'!$F:$M,8,0))*VLOOKUP(S$1,Q!$E:$H,4,0)+VLOOKUP(S$1,Q!$E:$J,6,0)</f>
        <v>331966</v>
      </c>
      <c r="T173">
        <f>(VLOOKUP($A173,L!$H:$O,8,0)+VLOOKUP($B173,'R'!$F:$M,8,0))*VLOOKUP(T$1,Q!$E:$H,4,0)+VLOOKUP(T$1,Q!$E:$J,6,0)</f>
        <v>340706</v>
      </c>
      <c r="U173">
        <f>(VLOOKUP($A173,L!$H:$O,8,0)+VLOOKUP($B173,'R'!$F:$M,8,0))*VLOOKUP(U$1,Q!$E:$H,4,0)+VLOOKUP(U$1,Q!$E:$J,6,0)</f>
        <v>349386</v>
      </c>
      <c r="V173">
        <f>(VLOOKUP($A173,L!$H:$O,8,0)+VLOOKUP($B173,'R'!$F:$M,8,0))*VLOOKUP(V$1,Q!$E:$H,4,0)+VLOOKUP(V$1,Q!$E:$J,6,0)</f>
        <v>358066</v>
      </c>
      <c r="W173">
        <f>(VLOOKUP($A173,L!$H:$O,8,0)+VLOOKUP($B173,'R'!$F:$M,8,0))*VLOOKUP(W$1,Q!$E:$H,4,0)+VLOOKUP(W$1,Q!$E:$J,6,0)</f>
        <v>367632</v>
      </c>
    </row>
    <row r="174" spans="1:23" x14ac:dyDescent="0.2">
      <c r="A174">
        <v>172</v>
      </c>
      <c r="B174">
        <f t="shared" si="33"/>
        <v>10</v>
      </c>
      <c r="C174">
        <f>(VLOOKUP($A174,L!$H:$O,8,0)+VLOOKUP($B174,'R'!$F:$M,8,0))*VLOOKUP(C$1,Q!$E:$H,4,0)+VLOOKUP(C$1,Q!$E:$J,6,0)</f>
        <v>83700</v>
      </c>
      <c r="D174">
        <f>(VLOOKUP($A174,L!$H:$O,8,0)+VLOOKUP($B174,'R'!$F:$M,8,0))*VLOOKUP(D$1,Q!$E:$H,4,0)+VLOOKUP(D$1,Q!$E:$J,6,0)</f>
        <v>96254.999999999985</v>
      </c>
      <c r="E174">
        <f>(VLOOKUP($A174,L!$H:$O,8,0)+VLOOKUP($B174,'R'!$F:$M,8,0))*VLOOKUP(E$1,Q!$E:$H,4,0)+VLOOKUP(E$1,Q!$E:$J,6,0)</f>
        <v>111084</v>
      </c>
      <c r="F174">
        <f>(VLOOKUP($A174,L!$H:$O,8,0)+VLOOKUP($B174,'R'!$F:$M,8,0))*VLOOKUP(F$1,Q!$E:$H,4,0)+VLOOKUP(F$1,Q!$E:$J,6,0)</f>
        <v>128604</v>
      </c>
      <c r="G174">
        <f>(VLOOKUP($A174,L!$H:$O,8,0)+VLOOKUP($B174,'R'!$F:$M,8,0))*VLOOKUP(G$1,Q!$E:$H,4,0)+VLOOKUP(G$1,Q!$E:$J,6,0)</f>
        <v>149115</v>
      </c>
      <c r="H174">
        <f>(VLOOKUP($A174,L!$H:$O,8,0)+VLOOKUP($B174,'R'!$F:$M,8,0))*VLOOKUP(H$1,Q!$E:$H,4,0)+VLOOKUP(H$1,Q!$E:$J,6,0)</f>
        <v>171896.99999999997</v>
      </c>
      <c r="I174">
        <f>(VLOOKUP($A174,L!$H:$O,8,0)+VLOOKUP($B174,'R'!$F:$M,8,0))*VLOOKUP(I$1,Q!$E:$H,4,0)+VLOOKUP(I$1,Q!$E:$J,6,0)</f>
        <v>197547</v>
      </c>
      <c r="J174">
        <f>(VLOOKUP($A174,L!$H:$O,8,0)+VLOOKUP($B174,'R'!$F:$M,8,0))*VLOOKUP(J$1,Q!$E:$H,4,0)+VLOOKUP(J$1,Q!$E:$J,6,0)</f>
        <v>211239.00000000003</v>
      </c>
      <c r="K174">
        <f>(VLOOKUP($A174,L!$H:$O,8,0)+VLOOKUP($B174,'R'!$F:$M,8,0))*VLOOKUP(K$1,Q!$E:$H,4,0)+VLOOKUP(K$1,Q!$E:$J,6,0)</f>
        <v>227442</v>
      </c>
      <c r="L174">
        <f>(VLOOKUP($A174,L!$H:$O,8,0)+VLOOKUP($B174,'R'!$F:$M,8,0))*VLOOKUP(L$1,Q!$E:$H,4,0)+VLOOKUP(L$1,Q!$E:$J,6,0)</f>
        <v>261642</v>
      </c>
      <c r="M174">
        <f>(VLOOKUP($A174,L!$H:$O,8,0)+VLOOKUP($B174,'R'!$F:$M,8,0))*VLOOKUP(M$1,Q!$E:$H,4,0)+VLOOKUP(M$1,Q!$E:$J,6,0)</f>
        <v>288849</v>
      </c>
      <c r="N174">
        <f>(VLOOKUP($A174,L!$H:$O,8,0)+VLOOKUP($B174,'R'!$F:$M,8,0))*VLOOKUP(N$1,Q!$E:$H,4,0)+VLOOKUP(N$1,Q!$E:$J,6,0)</f>
        <v>295845</v>
      </c>
      <c r="O174">
        <f>(VLOOKUP($A174,L!$H:$O,8,0)+VLOOKUP($B174,'R'!$F:$M,8,0))*VLOOKUP(O$1,Q!$E:$H,4,0)+VLOOKUP(O$1,Q!$E:$J,6,0)</f>
        <v>303738</v>
      </c>
      <c r="P174">
        <f>(VLOOKUP($A174,L!$H:$O,8,0)+VLOOKUP($B174,'R'!$F:$M,8,0))*VLOOKUP(P$1,Q!$E:$H,4,0)+VLOOKUP(P$1,Q!$E:$J,6,0)</f>
        <v>311691</v>
      </c>
      <c r="Q174">
        <f>(VLOOKUP($A174,L!$H:$O,8,0)+VLOOKUP($B174,'R'!$F:$M,8,0))*VLOOKUP(Q$1,Q!$E:$H,4,0)+VLOOKUP(Q$1,Q!$E:$J,6,0)</f>
        <v>319584</v>
      </c>
      <c r="R174">
        <f>(VLOOKUP($A174,L!$H:$O,8,0)+VLOOKUP($B174,'R'!$F:$M,8,0))*VLOOKUP(R$1,Q!$E:$H,4,0)+VLOOKUP(R$1,Q!$E:$J,6,0)</f>
        <v>327477</v>
      </c>
      <c r="S174">
        <f>(VLOOKUP($A174,L!$H:$O,8,0)+VLOOKUP($B174,'R'!$F:$M,8,0))*VLOOKUP(S$1,Q!$E:$H,4,0)+VLOOKUP(S$1,Q!$E:$J,6,0)</f>
        <v>336267</v>
      </c>
      <c r="T174">
        <f>(VLOOKUP($A174,L!$H:$O,8,0)+VLOOKUP($B174,'R'!$F:$M,8,0))*VLOOKUP(T$1,Q!$E:$H,4,0)+VLOOKUP(T$1,Q!$E:$J,6,0)</f>
        <v>345117</v>
      </c>
      <c r="U174">
        <f>(VLOOKUP($A174,L!$H:$O,8,0)+VLOOKUP($B174,'R'!$F:$M,8,0))*VLOOKUP(U$1,Q!$E:$H,4,0)+VLOOKUP(U$1,Q!$E:$J,6,0)</f>
        <v>353907</v>
      </c>
      <c r="V174">
        <f>(VLOOKUP($A174,L!$H:$O,8,0)+VLOOKUP($B174,'R'!$F:$M,8,0))*VLOOKUP(V$1,Q!$E:$H,4,0)+VLOOKUP(V$1,Q!$E:$J,6,0)</f>
        <v>362697</v>
      </c>
      <c r="W174">
        <f>(VLOOKUP($A174,L!$H:$O,8,0)+VLOOKUP($B174,'R'!$F:$M,8,0))*VLOOKUP(W$1,Q!$E:$H,4,0)+VLOOKUP(W$1,Q!$E:$J,6,0)</f>
        <v>372384</v>
      </c>
    </row>
    <row r="175" spans="1:23" x14ac:dyDescent="0.2">
      <c r="A175">
        <v>173</v>
      </c>
      <c r="B175">
        <f t="shared" si="33"/>
        <v>10</v>
      </c>
      <c r="C175">
        <f>(VLOOKUP($A175,L!$H:$O,8,0)+VLOOKUP($B175,'R'!$F:$M,8,0))*VLOOKUP(C$1,Q!$E:$H,4,0)+VLOOKUP(C$1,Q!$E:$J,6,0)</f>
        <v>84800</v>
      </c>
      <c r="D175">
        <f>(VLOOKUP($A175,L!$H:$O,8,0)+VLOOKUP($B175,'R'!$F:$M,8,0))*VLOOKUP(D$1,Q!$E:$H,4,0)+VLOOKUP(D$1,Q!$E:$J,6,0)</f>
        <v>97519.999999999985</v>
      </c>
      <c r="E175">
        <f>(VLOOKUP($A175,L!$H:$O,8,0)+VLOOKUP($B175,'R'!$F:$M,8,0))*VLOOKUP(E$1,Q!$E:$H,4,0)+VLOOKUP(E$1,Q!$E:$J,6,0)</f>
        <v>112536</v>
      </c>
      <c r="F175">
        <f>(VLOOKUP($A175,L!$H:$O,8,0)+VLOOKUP($B175,'R'!$F:$M,8,0))*VLOOKUP(F$1,Q!$E:$H,4,0)+VLOOKUP(F$1,Q!$E:$J,6,0)</f>
        <v>130276</v>
      </c>
      <c r="G175">
        <f>(VLOOKUP($A175,L!$H:$O,8,0)+VLOOKUP($B175,'R'!$F:$M,8,0))*VLOOKUP(G$1,Q!$E:$H,4,0)+VLOOKUP(G$1,Q!$E:$J,6,0)</f>
        <v>151040</v>
      </c>
      <c r="H175">
        <f>(VLOOKUP($A175,L!$H:$O,8,0)+VLOOKUP($B175,'R'!$F:$M,8,0))*VLOOKUP(H$1,Q!$E:$H,4,0)+VLOOKUP(H$1,Q!$E:$J,6,0)</f>
        <v>174107.99999999997</v>
      </c>
      <c r="I175">
        <f>(VLOOKUP($A175,L!$H:$O,8,0)+VLOOKUP($B175,'R'!$F:$M,8,0))*VLOOKUP(I$1,Q!$E:$H,4,0)+VLOOKUP(I$1,Q!$E:$J,6,0)</f>
        <v>200088</v>
      </c>
      <c r="J175">
        <f>(VLOOKUP($A175,L!$H:$O,8,0)+VLOOKUP($B175,'R'!$F:$M,8,0))*VLOOKUP(J$1,Q!$E:$H,4,0)+VLOOKUP(J$1,Q!$E:$J,6,0)</f>
        <v>213956.00000000003</v>
      </c>
      <c r="K175">
        <f>(VLOOKUP($A175,L!$H:$O,8,0)+VLOOKUP($B175,'R'!$F:$M,8,0))*VLOOKUP(K$1,Q!$E:$H,4,0)+VLOOKUP(K$1,Q!$E:$J,6,0)</f>
        <v>230368</v>
      </c>
      <c r="L175">
        <f>(VLOOKUP($A175,L!$H:$O,8,0)+VLOOKUP($B175,'R'!$F:$M,8,0))*VLOOKUP(L$1,Q!$E:$H,4,0)+VLOOKUP(L$1,Q!$E:$J,6,0)</f>
        <v>265008</v>
      </c>
      <c r="M175">
        <f>(VLOOKUP($A175,L!$H:$O,8,0)+VLOOKUP($B175,'R'!$F:$M,8,0))*VLOOKUP(M$1,Q!$E:$H,4,0)+VLOOKUP(M$1,Q!$E:$J,6,0)</f>
        <v>292556</v>
      </c>
      <c r="N175">
        <f>(VLOOKUP($A175,L!$H:$O,8,0)+VLOOKUP($B175,'R'!$F:$M,8,0))*VLOOKUP(N$1,Q!$E:$H,4,0)+VLOOKUP(N$1,Q!$E:$J,6,0)</f>
        <v>299640</v>
      </c>
      <c r="O175">
        <f>(VLOOKUP($A175,L!$H:$O,8,0)+VLOOKUP($B175,'R'!$F:$M,8,0))*VLOOKUP(O$1,Q!$E:$H,4,0)+VLOOKUP(O$1,Q!$E:$J,6,0)</f>
        <v>307632</v>
      </c>
      <c r="P175">
        <f>(VLOOKUP($A175,L!$H:$O,8,0)+VLOOKUP($B175,'R'!$F:$M,8,0))*VLOOKUP(P$1,Q!$E:$H,4,0)+VLOOKUP(P$1,Q!$E:$J,6,0)</f>
        <v>315684</v>
      </c>
      <c r="Q175">
        <f>(VLOOKUP($A175,L!$H:$O,8,0)+VLOOKUP($B175,'R'!$F:$M,8,0))*VLOOKUP(Q$1,Q!$E:$H,4,0)+VLOOKUP(Q$1,Q!$E:$J,6,0)</f>
        <v>323676</v>
      </c>
      <c r="R175">
        <f>(VLOOKUP($A175,L!$H:$O,8,0)+VLOOKUP($B175,'R'!$F:$M,8,0))*VLOOKUP(R$1,Q!$E:$H,4,0)+VLOOKUP(R$1,Q!$E:$J,6,0)</f>
        <v>331668</v>
      </c>
      <c r="S175">
        <f>(VLOOKUP($A175,L!$H:$O,8,0)+VLOOKUP($B175,'R'!$F:$M,8,0))*VLOOKUP(S$1,Q!$E:$H,4,0)+VLOOKUP(S$1,Q!$E:$J,6,0)</f>
        <v>340568</v>
      </c>
      <c r="T175">
        <f>(VLOOKUP($A175,L!$H:$O,8,0)+VLOOKUP($B175,'R'!$F:$M,8,0))*VLOOKUP(T$1,Q!$E:$H,4,0)+VLOOKUP(T$1,Q!$E:$J,6,0)</f>
        <v>349528</v>
      </c>
      <c r="U175">
        <f>(VLOOKUP($A175,L!$H:$O,8,0)+VLOOKUP($B175,'R'!$F:$M,8,0))*VLOOKUP(U$1,Q!$E:$H,4,0)+VLOOKUP(U$1,Q!$E:$J,6,0)</f>
        <v>358428</v>
      </c>
      <c r="V175">
        <f>(VLOOKUP($A175,L!$H:$O,8,0)+VLOOKUP($B175,'R'!$F:$M,8,0))*VLOOKUP(V$1,Q!$E:$H,4,0)+VLOOKUP(V$1,Q!$E:$J,6,0)</f>
        <v>367328</v>
      </c>
      <c r="W175">
        <f>(VLOOKUP($A175,L!$H:$O,8,0)+VLOOKUP($B175,'R'!$F:$M,8,0))*VLOOKUP(W$1,Q!$E:$H,4,0)+VLOOKUP(W$1,Q!$E:$J,6,0)</f>
        <v>377136</v>
      </c>
    </row>
    <row r="176" spans="1:23" x14ac:dyDescent="0.2">
      <c r="A176">
        <v>174</v>
      </c>
      <c r="B176">
        <f t="shared" si="33"/>
        <v>10</v>
      </c>
      <c r="C176">
        <f>(VLOOKUP($A176,L!$H:$O,8,0)+VLOOKUP($B176,'R'!$F:$M,8,0))*VLOOKUP(C$1,Q!$E:$H,4,0)+VLOOKUP(C$1,Q!$E:$J,6,0)</f>
        <v>85900</v>
      </c>
      <c r="D176">
        <f>(VLOOKUP($A176,L!$H:$O,8,0)+VLOOKUP($B176,'R'!$F:$M,8,0))*VLOOKUP(D$1,Q!$E:$H,4,0)+VLOOKUP(D$1,Q!$E:$J,6,0)</f>
        <v>98784.999999999985</v>
      </c>
      <c r="E176">
        <f>(VLOOKUP($A176,L!$H:$O,8,0)+VLOOKUP($B176,'R'!$F:$M,8,0))*VLOOKUP(E$1,Q!$E:$H,4,0)+VLOOKUP(E$1,Q!$E:$J,6,0)</f>
        <v>113988</v>
      </c>
      <c r="F176">
        <f>(VLOOKUP($A176,L!$H:$O,8,0)+VLOOKUP($B176,'R'!$F:$M,8,0))*VLOOKUP(F$1,Q!$E:$H,4,0)+VLOOKUP(F$1,Q!$E:$J,6,0)</f>
        <v>131948</v>
      </c>
      <c r="G176">
        <f>(VLOOKUP($A176,L!$H:$O,8,0)+VLOOKUP($B176,'R'!$F:$M,8,0))*VLOOKUP(G$1,Q!$E:$H,4,0)+VLOOKUP(G$1,Q!$E:$J,6,0)</f>
        <v>152965</v>
      </c>
      <c r="H176">
        <f>(VLOOKUP($A176,L!$H:$O,8,0)+VLOOKUP($B176,'R'!$F:$M,8,0))*VLOOKUP(H$1,Q!$E:$H,4,0)+VLOOKUP(H$1,Q!$E:$J,6,0)</f>
        <v>176318.99999999997</v>
      </c>
      <c r="I176">
        <f>(VLOOKUP($A176,L!$H:$O,8,0)+VLOOKUP($B176,'R'!$F:$M,8,0))*VLOOKUP(I$1,Q!$E:$H,4,0)+VLOOKUP(I$1,Q!$E:$J,6,0)</f>
        <v>202629</v>
      </c>
      <c r="J176">
        <f>(VLOOKUP($A176,L!$H:$O,8,0)+VLOOKUP($B176,'R'!$F:$M,8,0))*VLOOKUP(J$1,Q!$E:$H,4,0)+VLOOKUP(J$1,Q!$E:$J,6,0)</f>
        <v>216673.00000000003</v>
      </c>
      <c r="K176">
        <f>(VLOOKUP($A176,L!$H:$O,8,0)+VLOOKUP($B176,'R'!$F:$M,8,0))*VLOOKUP(K$1,Q!$E:$H,4,0)+VLOOKUP(K$1,Q!$E:$J,6,0)</f>
        <v>233294</v>
      </c>
      <c r="L176">
        <f>(VLOOKUP($A176,L!$H:$O,8,0)+VLOOKUP($B176,'R'!$F:$M,8,0))*VLOOKUP(L$1,Q!$E:$H,4,0)+VLOOKUP(L$1,Q!$E:$J,6,0)</f>
        <v>268374</v>
      </c>
      <c r="M176">
        <f>(VLOOKUP($A176,L!$H:$O,8,0)+VLOOKUP($B176,'R'!$F:$M,8,0))*VLOOKUP(M$1,Q!$E:$H,4,0)+VLOOKUP(M$1,Q!$E:$J,6,0)</f>
        <v>296263</v>
      </c>
      <c r="N176">
        <f>(VLOOKUP($A176,L!$H:$O,8,0)+VLOOKUP($B176,'R'!$F:$M,8,0))*VLOOKUP(N$1,Q!$E:$H,4,0)+VLOOKUP(N$1,Q!$E:$J,6,0)</f>
        <v>303435</v>
      </c>
      <c r="O176">
        <f>(VLOOKUP($A176,L!$H:$O,8,0)+VLOOKUP($B176,'R'!$F:$M,8,0))*VLOOKUP(O$1,Q!$E:$H,4,0)+VLOOKUP(O$1,Q!$E:$J,6,0)</f>
        <v>311526</v>
      </c>
      <c r="P176">
        <f>(VLOOKUP($A176,L!$H:$O,8,0)+VLOOKUP($B176,'R'!$F:$M,8,0))*VLOOKUP(P$1,Q!$E:$H,4,0)+VLOOKUP(P$1,Q!$E:$J,6,0)</f>
        <v>319677</v>
      </c>
      <c r="Q176">
        <f>(VLOOKUP($A176,L!$H:$O,8,0)+VLOOKUP($B176,'R'!$F:$M,8,0))*VLOOKUP(Q$1,Q!$E:$H,4,0)+VLOOKUP(Q$1,Q!$E:$J,6,0)</f>
        <v>327768</v>
      </c>
      <c r="R176">
        <f>(VLOOKUP($A176,L!$H:$O,8,0)+VLOOKUP($B176,'R'!$F:$M,8,0))*VLOOKUP(R$1,Q!$E:$H,4,0)+VLOOKUP(R$1,Q!$E:$J,6,0)</f>
        <v>335859</v>
      </c>
      <c r="S176">
        <f>(VLOOKUP($A176,L!$H:$O,8,0)+VLOOKUP($B176,'R'!$F:$M,8,0))*VLOOKUP(S$1,Q!$E:$H,4,0)+VLOOKUP(S$1,Q!$E:$J,6,0)</f>
        <v>344869</v>
      </c>
      <c r="T176">
        <f>(VLOOKUP($A176,L!$H:$O,8,0)+VLOOKUP($B176,'R'!$F:$M,8,0))*VLOOKUP(T$1,Q!$E:$H,4,0)+VLOOKUP(T$1,Q!$E:$J,6,0)</f>
        <v>353939</v>
      </c>
      <c r="U176">
        <f>(VLOOKUP($A176,L!$H:$O,8,0)+VLOOKUP($B176,'R'!$F:$M,8,0))*VLOOKUP(U$1,Q!$E:$H,4,0)+VLOOKUP(U$1,Q!$E:$J,6,0)</f>
        <v>362949</v>
      </c>
      <c r="V176">
        <f>(VLOOKUP($A176,L!$H:$O,8,0)+VLOOKUP($B176,'R'!$F:$M,8,0))*VLOOKUP(V$1,Q!$E:$H,4,0)+VLOOKUP(V$1,Q!$E:$J,6,0)</f>
        <v>371959</v>
      </c>
      <c r="W176">
        <f>(VLOOKUP($A176,L!$H:$O,8,0)+VLOOKUP($B176,'R'!$F:$M,8,0))*VLOOKUP(W$1,Q!$E:$H,4,0)+VLOOKUP(W$1,Q!$E:$J,6,0)</f>
        <v>381888</v>
      </c>
    </row>
    <row r="177" spans="1:23" x14ac:dyDescent="0.2">
      <c r="A177">
        <v>175</v>
      </c>
      <c r="B177">
        <f t="shared" si="33"/>
        <v>10</v>
      </c>
      <c r="C177">
        <f>(VLOOKUP($A177,L!$H:$O,8,0)+VLOOKUP($B177,'R'!$F:$M,8,0))*VLOOKUP(C$1,Q!$E:$H,4,0)+VLOOKUP(C$1,Q!$E:$J,6,0)</f>
        <v>87100</v>
      </c>
      <c r="D177">
        <f>(VLOOKUP($A177,L!$H:$O,8,0)+VLOOKUP($B177,'R'!$F:$M,8,0))*VLOOKUP(D$1,Q!$E:$H,4,0)+VLOOKUP(D$1,Q!$E:$J,6,0)</f>
        <v>100164.99999999999</v>
      </c>
      <c r="E177">
        <f>(VLOOKUP($A177,L!$H:$O,8,0)+VLOOKUP($B177,'R'!$F:$M,8,0))*VLOOKUP(E$1,Q!$E:$H,4,0)+VLOOKUP(E$1,Q!$E:$J,6,0)</f>
        <v>115572</v>
      </c>
      <c r="F177">
        <f>(VLOOKUP($A177,L!$H:$O,8,0)+VLOOKUP($B177,'R'!$F:$M,8,0))*VLOOKUP(F$1,Q!$E:$H,4,0)+VLOOKUP(F$1,Q!$E:$J,6,0)</f>
        <v>133772</v>
      </c>
      <c r="G177">
        <f>(VLOOKUP($A177,L!$H:$O,8,0)+VLOOKUP($B177,'R'!$F:$M,8,0))*VLOOKUP(G$1,Q!$E:$H,4,0)+VLOOKUP(G$1,Q!$E:$J,6,0)</f>
        <v>155065</v>
      </c>
      <c r="H177">
        <f>(VLOOKUP($A177,L!$H:$O,8,0)+VLOOKUP($B177,'R'!$F:$M,8,0))*VLOOKUP(H$1,Q!$E:$H,4,0)+VLOOKUP(H$1,Q!$E:$J,6,0)</f>
        <v>178730.99999999997</v>
      </c>
      <c r="I177">
        <f>(VLOOKUP($A177,L!$H:$O,8,0)+VLOOKUP($B177,'R'!$F:$M,8,0))*VLOOKUP(I$1,Q!$E:$H,4,0)+VLOOKUP(I$1,Q!$E:$J,6,0)</f>
        <v>205401</v>
      </c>
      <c r="J177">
        <f>(VLOOKUP($A177,L!$H:$O,8,0)+VLOOKUP($B177,'R'!$F:$M,8,0))*VLOOKUP(J$1,Q!$E:$H,4,0)+VLOOKUP(J$1,Q!$E:$J,6,0)</f>
        <v>219637.00000000003</v>
      </c>
      <c r="K177">
        <f>(VLOOKUP($A177,L!$H:$O,8,0)+VLOOKUP($B177,'R'!$F:$M,8,0))*VLOOKUP(K$1,Q!$E:$H,4,0)+VLOOKUP(K$1,Q!$E:$J,6,0)</f>
        <v>236486</v>
      </c>
      <c r="L177">
        <f>(VLOOKUP($A177,L!$H:$O,8,0)+VLOOKUP($B177,'R'!$F:$M,8,0))*VLOOKUP(L$1,Q!$E:$H,4,0)+VLOOKUP(L$1,Q!$E:$J,6,0)</f>
        <v>272046</v>
      </c>
      <c r="M177">
        <f>(VLOOKUP($A177,L!$H:$O,8,0)+VLOOKUP($B177,'R'!$F:$M,8,0))*VLOOKUP(M$1,Q!$E:$H,4,0)+VLOOKUP(M$1,Q!$E:$J,6,0)</f>
        <v>300307</v>
      </c>
      <c r="N177">
        <f>(VLOOKUP($A177,L!$H:$O,8,0)+VLOOKUP($B177,'R'!$F:$M,8,0))*VLOOKUP(N$1,Q!$E:$H,4,0)+VLOOKUP(N$1,Q!$E:$J,6,0)</f>
        <v>307575</v>
      </c>
      <c r="O177">
        <f>(VLOOKUP($A177,L!$H:$O,8,0)+VLOOKUP($B177,'R'!$F:$M,8,0))*VLOOKUP(O$1,Q!$E:$H,4,0)+VLOOKUP(O$1,Q!$E:$J,6,0)</f>
        <v>315774</v>
      </c>
      <c r="P177">
        <f>(VLOOKUP($A177,L!$H:$O,8,0)+VLOOKUP($B177,'R'!$F:$M,8,0))*VLOOKUP(P$1,Q!$E:$H,4,0)+VLOOKUP(P$1,Q!$E:$J,6,0)</f>
        <v>324033</v>
      </c>
      <c r="Q177">
        <f>(VLOOKUP($A177,L!$H:$O,8,0)+VLOOKUP($B177,'R'!$F:$M,8,0))*VLOOKUP(Q$1,Q!$E:$H,4,0)+VLOOKUP(Q$1,Q!$E:$J,6,0)</f>
        <v>332232</v>
      </c>
      <c r="R177">
        <f>(VLOOKUP($A177,L!$H:$O,8,0)+VLOOKUP($B177,'R'!$F:$M,8,0))*VLOOKUP(R$1,Q!$E:$H,4,0)+VLOOKUP(R$1,Q!$E:$J,6,0)</f>
        <v>340431</v>
      </c>
      <c r="S177">
        <f>(VLOOKUP($A177,L!$H:$O,8,0)+VLOOKUP($B177,'R'!$F:$M,8,0))*VLOOKUP(S$1,Q!$E:$H,4,0)+VLOOKUP(S$1,Q!$E:$J,6,0)</f>
        <v>349561</v>
      </c>
      <c r="T177">
        <f>(VLOOKUP($A177,L!$H:$O,8,0)+VLOOKUP($B177,'R'!$F:$M,8,0))*VLOOKUP(T$1,Q!$E:$H,4,0)+VLOOKUP(T$1,Q!$E:$J,6,0)</f>
        <v>358751</v>
      </c>
      <c r="U177">
        <f>(VLOOKUP($A177,L!$H:$O,8,0)+VLOOKUP($B177,'R'!$F:$M,8,0))*VLOOKUP(U$1,Q!$E:$H,4,0)+VLOOKUP(U$1,Q!$E:$J,6,0)</f>
        <v>367881</v>
      </c>
      <c r="V177">
        <f>(VLOOKUP($A177,L!$H:$O,8,0)+VLOOKUP($B177,'R'!$F:$M,8,0))*VLOOKUP(V$1,Q!$E:$H,4,0)+VLOOKUP(V$1,Q!$E:$J,6,0)</f>
        <v>377011</v>
      </c>
      <c r="W177">
        <f>(VLOOKUP($A177,L!$H:$O,8,0)+VLOOKUP($B177,'R'!$F:$M,8,0))*VLOOKUP(W$1,Q!$E:$H,4,0)+VLOOKUP(W$1,Q!$E:$J,6,0)</f>
        <v>387072</v>
      </c>
    </row>
    <row r="178" spans="1:23" x14ac:dyDescent="0.2">
      <c r="A178">
        <v>176</v>
      </c>
      <c r="B178">
        <f t="shared" si="33"/>
        <v>10</v>
      </c>
      <c r="C178">
        <f>(VLOOKUP($A178,L!$H:$O,8,0)+VLOOKUP($B178,'R'!$F:$M,8,0))*VLOOKUP(C$1,Q!$E:$H,4,0)+VLOOKUP(C$1,Q!$E:$J,6,0)</f>
        <v>88200</v>
      </c>
      <c r="D178">
        <f>(VLOOKUP($A178,L!$H:$O,8,0)+VLOOKUP($B178,'R'!$F:$M,8,0))*VLOOKUP(D$1,Q!$E:$H,4,0)+VLOOKUP(D$1,Q!$E:$J,6,0)</f>
        <v>101429.99999999999</v>
      </c>
      <c r="E178">
        <f>(VLOOKUP($A178,L!$H:$O,8,0)+VLOOKUP($B178,'R'!$F:$M,8,0))*VLOOKUP(E$1,Q!$E:$H,4,0)+VLOOKUP(E$1,Q!$E:$J,6,0)</f>
        <v>117024</v>
      </c>
      <c r="F178">
        <f>(VLOOKUP($A178,L!$H:$O,8,0)+VLOOKUP($B178,'R'!$F:$M,8,0))*VLOOKUP(F$1,Q!$E:$H,4,0)+VLOOKUP(F$1,Q!$E:$J,6,0)</f>
        <v>135444</v>
      </c>
      <c r="G178">
        <f>(VLOOKUP($A178,L!$H:$O,8,0)+VLOOKUP($B178,'R'!$F:$M,8,0))*VLOOKUP(G$1,Q!$E:$H,4,0)+VLOOKUP(G$1,Q!$E:$J,6,0)</f>
        <v>156990</v>
      </c>
      <c r="H178">
        <f>(VLOOKUP($A178,L!$H:$O,8,0)+VLOOKUP($B178,'R'!$F:$M,8,0))*VLOOKUP(H$1,Q!$E:$H,4,0)+VLOOKUP(H$1,Q!$E:$J,6,0)</f>
        <v>180941.99999999997</v>
      </c>
      <c r="I178">
        <f>(VLOOKUP($A178,L!$H:$O,8,0)+VLOOKUP($B178,'R'!$F:$M,8,0))*VLOOKUP(I$1,Q!$E:$H,4,0)+VLOOKUP(I$1,Q!$E:$J,6,0)</f>
        <v>207942</v>
      </c>
      <c r="J178">
        <f>(VLOOKUP($A178,L!$H:$O,8,0)+VLOOKUP($B178,'R'!$F:$M,8,0))*VLOOKUP(J$1,Q!$E:$H,4,0)+VLOOKUP(J$1,Q!$E:$J,6,0)</f>
        <v>222354.00000000003</v>
      </c>
      <c r="K178">
        <f>(VLOOKUP($A178,L!$H:$O,8,0)+VLOOKUP($B178,'R'!$F:$M,8,0))*VLOOKUP(K$1,Q!$E:$H,4,0)+VLOOKUP(K$1,Q!$E:$J,6,0)</f>
        <v>239412</v>
      </c>
      <c r="L178">
        <f>(VLOOKUP($A178,L!$H:$O,8,0)+VLOOKUP($B178,'R'!$F:$M,8,0))*VLOOKUP(L$1,Q!$E:$H,4,0)+VLOOKUP(L$1,Q!$E:$J,6,0)</f>
        <v>275412</v>
      </c>
      <c r="M178">
        <f>(VLOOKUP($A178,L!$H:$O,8,0)+VLOOKUP($B178,'R'!$F:$M,8,0))*VLOOKUP(M$1,Q!$E:$H,4,0)+VLOOKUP(M$1,Q!$E:$J,6,0)</f>
        <v>304014</v>
      </c>
      <c r="N178">
        <f>(VLOOKUP($A178,L!$H:$O,8,0)+VLOOKUP($B178,'R'!$F:$M,8,0))*VLOOKUP(N$1,Q!$E:$H,4,0)+VLOOKUP(N$1,Q!$E:$J,6,0)</f>
        <v>311370</v>
      </c>
      <c r="O178">
        <f>(VLOOKUP($A178,L!$H:$O,8,0)+VLOOKUP($B178,'R'!$F:$M,8,0))*VLOOKUP(O$1,Q!$E:$H,4,0)+VLOOKUP(O$1,Q!$E:$J,6,0)</f>
        <v>319668</v>
      </c>
      <c r="P178">
        <f>(VLOOKUP($A178,L!$H:$O,8,0)+VLOOKUP($B178,'R'!$F:$M,8,0))*VLOOKUP(P$1,Q!$E:$H,4,0)+VLOOKUP(P$1,Q!$E:$J,6,0)</f>
        <v>328026</v>
      </c>
      <c r="Q178">
        <f>(VLOOKUP($A178,L!$H:$O,8,0)+VLOOKUP($B178,'R'!$F:$M,8,0))*VLOOKUP(Q$1,Q!$E:$H,4,0)+VLOOKUP(Q$1,Q!$E:$J,6,0)</f>
        <v>336324</v>
      </c>
      <c r="R178">
        <f>(VLOOKUP($A178,L!$H:$O,8,0)+VLOOKUP($B178,'R'!$F:$M,8,0))*VLOOKUP(R$1,Q!$E:$H,4,0)+VLOOKUP(R$1,Q!$E:$J,6,0)</f>
        <v>344622</v>
      </c>
      <c r="S178">
        <f>(VLOOKUP($A178,L!$H:$O,8,0)+VLOOKUP($B178,'R'!$F:$M,8,0))*VLOOKUP(S$1,Q!$E:$H,4,0)+VLOOKUP(S$1,Q!$E:$J,6,0)</f>
        <v>353862</v>
      </c>
      <c r="T178">
        <f>(VLOOKUP($A178,L!$H:$O,8,0)+VLOOKUP($B178,'R'!$F:$M,8,0))*VLOOKUP(T$1,Q!$E:$H,4,0)+VLOOKUP(T$1,Q!$E:$J,6,0)</f>
        <v>363162</v>
      </c>
      <c r="U178">
        <f>(VLOOKUP($A178,L!$H:$O,8,0)+VLOOKUP($B178,'R'!$F:$M,8,0))*VLOOKUP(U$1,Q!$E:$H,4,0)+VLOOKUP(U$1,Q!$E:$J,6,0)</f>
        <v>372402</v>
      </c>
      <c r="V178">
        <f>(VLOOKUP($A178,L!$H:$O,8,0)+VLOOKUP($B178,'R'!$F:$M,8,0))*VLOOKUP(V$1,Q!$E:$H,4,0)+VLOOKUP(V$1,Q!$E:$J,6,0)</f>
        <v>381642</v>
      </c>
      <c r="W178">
        <f>(VLOOKUP($A178,L!$H:$O,8,0)+VLOOKUP($B178,'R'!$F:$M,8,0))*VLOOKUP(W$1,Q!$E:$H,4,0)+VLOOKUP(W$1,Q!$E:$J,6,0)</f>
        <v>391824</v>
      </c>
    </row>
    <row r="179" spans="1:23" x14ac:dyDescent="0.2">
      <c r="A179">
        <v>177</v>
      </c>
      <c r="B179">
        <f t="shared" si="33"/>
        <v>10</v>
      </c>
      <c r="C179">
        <f>(VLOOKUP($A179,L!$H:$O,8,0)+VLOOKUP($B179,'R'!$F:$M,8,0))*VLOOKUP(C$1,Q!$E:$H,4,0)+VLOOKUP(C$1,Q!$E:$J,6,0)</f>
        <v>89400</v>
      </c>
      <c r="D179">
        <f>(VLOOKUP($A179,L!$H:$O,8,0)+VLOOKUP($B179,'R'!$F:$M,8,0))*VLOOKUP(D$1,Q!$E:$H,4,0)+VLOOKUP(D$1,Q!$E:$J,6,0)</f>
        <v>102809.99999999999</v>
      </c>
      <c r="E179">
        <f>(VLOOKUP($A179,L!$H:$O,8,0)+VLOOKUP($B179,'R'!$F:$M,8,0))*VLOOKUP(E$1,Q!$E:$H,4,0)+VLOOKUP(E$1,Q!$E:$J,6,0)</f>
        <v>118608</v>
      </c>
      <c r="F179">
        <f>(VLOOKUP($A179,L!$H:$O,8,0)+VLOOKUP($B179,'R'!$F:$M,8,0))*VLOOKUP(F$1,Q!$E:$H,4,0)+VLOOKUP(F$1,Q!$E:$J,6,0)</f>
        <v>137268</v>
      </c>
      <c r="G179">
        <f>(VLOOKUP($A179,L!$H:$O,8,0)+VLOOKUP($B179,'R'!$F:$M,8,0))*VLOOKUP(G$1,Q!$E:$H,4,0)+VLOOKUP(G$1,Q!$E:$J,6,0)</f>
        <v>159090</v>
      </c>
      <c r="H179">
        <f>(VLOOKUP($A179,L!$H:$O,8,0)+VLOOKUP($B179,'R'!$F:$M,8,0))*VLOOKUP(H$1,Q!$E:$H,4,0)+VLOOKUP(H$1,Q!$E:$J,6,0)</f>
        <v>183353.99999999997</v>
      </c>
      <c r="I179">
        <f>(VLOOKUP($A179,L!$H:$O,8,0)+VLOOKUP($B179,'R'!$F:$M,8,0))*VLOOKUP(I$1,Q!$E:$H,4,0)+VLOOKUP(I$1,Q!$E:$J,6,0)</f>
        <v>210714</v>
      </c>
      <c r="J179">
        <f>(VLOOKUP($A179,L!$H:$O,8,0)+VLOOKUP($B179,'R'!$F:$M,8,0))*VLOOKUP(J$1,Q!$E:$H,4,0)+VLOOKUP(J$1,Q!$E:$J,6,0)</f>
        <v>225318.00000000003</v>
      </c>
      <c r="K179">
        <f>(VLOOKUP($A179,L!$H:$O,8,0)+VLOOKUP($B179,'R'!$F:$M,8,0))*VLOOKUP(K$1,Q!$E:$H,4,0)+VLOOKUP(K$1,Q!$E:$J,6,0)</f>
        <v>242604</v>
      </c>
      <c r="L179">
        <f>(VLOOKUP($A179,L!$H:$O,8,0)+VLOOKUP($B179,'R'!$F:$M,8,0))*VLOOKUP(L$1,Q!$E:$H,4,0)+VLOOKUP(L$1,Q!$E:$J,6,0)</f>
        <v>279084</v>
      </c>
      <c r="M179">
        <f>(VLOOKUP($A179,L!$H:$O,8,0)+VLOOKUP($B179,'R'!$F:$M,8,0))*VLOOKUP(M$1,Q!$E:$H,4,0)+VLOOKUP(M$1,Q!$E:$J,6,0)</f>
        <v>308058</v>
      </c>
      <c r="N179">
        <f>(VLOOKUP($A179,L!$H:$O,8,0)+VLOOKUP($B179,'R'!$F:$M,8,0))*VLOOKUP(N$1,Q!$E:$H,4,0)+VLOOKUP(N$1,Q!$E:$J,6,0)</f>
        <v>315510</v>
      </c>
      <c r="O179">
        <f>(VLOOKUP($A179,L!$H:$O,8,0)+VLOOKUP($B179,'R'!$F:$M,8,0))*VLOOKUP(O$1,Q!$E:$H,4,0)+VLOOKUP(O$1,Q!$E:$J,6,0)</f>
        <v>323916</v>
      </c>
      <c r="P179">
        <f>(VLOOKUP($A179,L!$H:$O,8,0)+VLOOKUP($B179,'R'!$F:$M,8,0))*VLOOKUP(P$1,Q!$E:$H,4,0)+VLOOKUP(P$1,Q!$E:$J,6,0)</f>
        <v>332382</v>
      </c>
      <c r="Q179">
        <f>(VLOOKUP($A179,L!$H:$O,8,0)+VLOOKUP($B179,'R'!$F:$M,8,0))*VLOOKUP(Q$1,Q!$E:$H,4,0)+VLOOKUP(Q$1,Q!$E:$J,6,0)</f>
        <v>340788</v>
      </c>
      <c r="R179">
        <f>(VLOOKUP($A179,L!$H:$O,8,0)+VLOOKUP($B179,'R'!$F:$M,8,0))*VLOOKUP(R$1,Q!$E:$H,4,0)+VLOOKUP(R$1,Q!$E:$J,6,0)</f>
        <v>349194</v>
      </c>
      <c r="S179">
        <f>(VLOOKUP($A179,L!$H:$O,8,0)+VLOOKUP($B179,'R'!$F:$M,8,0))*VLOOKUP(S$1,Q!$E:$H,4,0)+VLOOKUP(S$1,Q!$E:$J,6,0)</f>
        <v>358554</v>
      </c>
      <c r="T179">
        <f>(VLOOKUP($A179,L!$H:$O,8,0)+VLOOKUP($B179,'R'!$F:$M,8,0))*VLOOKUP(T$1,Q!$E:$H,4,0)+VLOOKUP(T$1,Q!$E:$J,6,0)</f>
        <v>367974</v>
      </c>
      <c r="U179">
        <f>(VLOOKUP($A179,L!$H:$O,8,0)+VLOOKUP($B179,'R'!$F:$M,8,0))*VLOOKUP(U$1,Q!$E:$H,4,0)+VLOOKUP(U$1,Q!$E:$J,6,0)</f>
        <v>377334</v>
      </c>
      <c r="V179">
        <f>(VLOOKUP($A179,L!$H:$O,8,0)+VLOOKUP($B179,'R'!$F:$M,8,0))*VLOOKUP(V$1,Q!$E:$H,4,0)+VLOOKUP(V$1,Q!$E:$J,6,0)</f>
        <v>386694</v>
      </c>
      <c r="W179">
        <f>(VLOOKUP($A179,L!$H:$O,8,0)+VLOOKUP($B179,'R'!$F:$M,8,0))*VLOOKUP(W$1,Q!$E:$H,4,0)+VLOOKUP(W$1,Q!$E:$J,6,0)</f>
        <v>397008</v>
      </c>
    </row>
    <row r="180" spans="1:23" x14ac:dyDescent="0.2">
      <c r="A180">
        <v>178</v>
      </c>
      <c r="B180">
        <f t="shared" si="33"/>
        <v>10</v>
      </c>
      <c r="C180">
        <f>(VLOOKUP($A180,L!$H:$O,8,0)+VLOOKUP($B180,'R'!$F:$M,8,0))*VLOOKUP(C$1,Q!$E:$H,4,0)+VLOOKUP(C$1,Q!$E:$J,6,0)</f>
        <v>90600</v>
      </c>
      <c r="D180">
        <f>(VLOOKUP($A180,L!$H:$O,8,0)+VLOOKUP($B180,'R'!$F:$M,8,0))*VLOOKUP(D$1,Q!$E:$H,4,0)+VLOOKUP(D$1,Q!$E:$J,6,0)</f>
        <v>104189.99999999999</v>
      </c>
      <c r="E180">
        <f>(VLOOKUP($A180,L!$H:$O,8,0)+VLOOKUP($B180,'R'!$F:$M,8,0))*VLOOKUP(E$1,Q!$E:$H,4,0)+VLOOKUP(E$1,Q!$E:$J,6,0)</f>
        <v>120192</v>
      </c>
      <c r="F180">
        <f>(VLOOKUP($A180,L!$H:$O,8,0)+VLOOKUP($B180,'R'!$F:$M,8,0))*VLOOKUP(F$1,Q!$E:$H,4,0)+VLOOKUP(F$1,Q!$E:$J,6,0)</f>
        <v>139092</v>
      </c>
      <c r="G180">
        <f>(VLOOKUP($A180,L!$H:$O,8,0)+VLOOKUP($B180,'R'!$F:$M,8,0))*VLOOKUP(G$1,Q!$E:$H,4,0)+VLOOKUP(G$1,Q!$E:$J,6,0)</f>
        <v>161190</v>
      </c>
      <c r="H180">
        <f>(VLOOKUP($A180,L!$H:$O,8,0)+VLOOKUP($B180,'R'!$F:$M,8,0))*VLOOKUP(H$1,Q!$E:$H,4,0)+VLOOKUP(H$1,Q!$E:$J,6,0)</f>
        <v>185765.99999999997</v>
      </c>
      <c r="I180">
        <f>(VLOOKUP($A180,L!$H:$O,8,0)+VLOOKUP($B180,'R'!$F:$M,8,0))*VLOOKUP(I$1,Q!$E:$H,4,0)+VLOOKUP(I$1,Q!$E:$J,6,0)</f>
        <v>213486</v>
      </c>
      <c r="J180">
        <f>(VLOOKUP($A180,L!$H:$O,8,0)+VLOOKUP($B180,'R'!$F:$M,8,0))*VLOOKUP(J$1,Q!$E:$H,4,0)+VLOOKUP(J$1,Q!$E:$J,6,0)</f>
        <v>228282.00000000003</v>
      </c>
      <c r="K180">
        <f>(VLOOKUP($A180,L!$H:$O,8,0)+VLOOKUP($B180,'R'!$F:$M,8,0))*VLOOKUP(K$1,Q!$E:$H,4,0)+VLOOKUP(K$1,Q!$E:$J,6,0)</f>
        <v>245796</v>
      </c>
      <c r="L180">
        <f>(VLOOKUP($A180,L!$H:$O,8,0)+VLOOKUP($B180,'R'!$F:$M,8,0))*VLOOKUP(L$1,Q!$E:$H,4,0)+VLOOKUP(L$1,Q!$E:$J,6,0)</f>
        <v>282756</v>
      </c>
      <c r="M180">
        <f>(VLOOKUP($A180,L!$H:$O,8,0)+VLOOKUP($B180,'R'!$F:$M,8,0))*VLOOKUP(M$1,Q!$E:$H,4,0)+VLOOKUP(M$1,Q!$E:$J,6,0)</f>
        <v>312102</v>
      </c>
      <c r="N180">
        <f>(VLOOKUP($A180,L!$H:$O,8,0)+VLOOKUP($B180,'R'!$F:$M,8,0))*VLOOKUP(N$1,Q!$E:$H,4,0)+VLOOKUP(N$1,Q!$E:$J,6,0)</f>
        <v>319650</v>
      </c>
      <c r="O180">
        <f>(VLOOKUP($A180,L!$H:$O,8,0)+VLOOKUP($B180,'R'!$F:$M,8,0))*VLOOKUP(O$1,Q!$E:$H,4,0)+VLOOKUP(O$1,Q!$E:$J,6,0)</f>
        <v>328164</v>
      </c>
      <c r="P180">
        <f>(VLOOKUP($A180,L!$H:$O,8,0)+VLOOKUP($B180,'R'!$F:$M,8,0))*VLOOKUP(P$1,Q!$E:$H,4,0)+VLOOKUP(P$1,Q!$E:$J,6,0)</f>
        <v>336738</v>
      </c>
      <c r="Q180">
        <f>(VLOOKUP($A180,L!$H:$O,8,0)+VLOOKUP($B180,'R'!$F:$M,8,0))*VLOOKUP(Q$1,Q!$E:$H,4,0)+VLOOKUP(Q$1,Q!$E:$J,6,0)</f>
        <v>345252</v>
      </c>
      <c r="R180">
        <f>(VLOOKUP($A180,L!$H:$O,8,0)+VLOOKUP($B180,'R'!$F:$M,8,0))*VLOOKUP(R$1,Q!$E:$H,4,0)+VLOOKUP(R$1,Q!$E:$J,6,0)</f>
        <v>353766</v>
      </c>
      <c r="S180">
        <f>(VLOOKUP($A180,L!$H:$O,8,0)+VLOOKUP($B180,'R'!$F:$M,8,0))*VLOOKUP(S$1,Q!$E:$H,4,0)+VLOOKUP(S$1,Q!$E:$J,6,0)</f>
        <v>363246</v>
      </c>
      <c r="T180">
        <f>(VLOOKUP($A180,L!$H:$O,8,0)+VLOOKUP($B180,'R'!$F:$M,8,0))*VLOOKUP(T$1,Q!$E:$H,4,0)+VLOOKUP(T$1,Q!$E:$J,6,0)</f>
        <v>372786</v>
      </c>
      <c r="U180">
        <f>(VLOOKUP($A180,L!$H:$O,8,0)+VLOOKUP($B180,'R'!$F:$M,8,0))*VLOOKUP(U$1,Q!$E:$H,4,0)+VLOOKUP(U$1,Q!$E:$J,6,0)</f>
        <v>382266</v>
      </c>
      <c r="V180">
        <f>(VLOOKUP($A180,L!$H:$O,8,0)+VLOOKUP($B180,'R'!$F:$M,8,0))*VLOOKUP(V$1,Q!$E:$H,4,0)+VLOOKUP(V$1,Q!$E:$J,6,0)</f>
        <v>391746</v>
      </c>
      <c r="W180">
        <f>(VLOOKUP($A180,L!$H:$O,8,0)+VLOOKUP($B180,'R'!$F:$M,8,0))*VLOOKUP(W$1,Q!$E:$H,4,0)+VLOOKUP(W$1,Q!$E:$J,6,0)</f>
        <v>402192</v>
      </c>
    </row>
    <row r="181" spans="1:23" x14ac:dyDescent="0.2">
      <c r="A181">
        <v>179</v>
      </c>
      <c r="B181">
        <f t="shared" si="33"/>
        <v>10</v>
      </c>
      <c r="C181">
        <f>(VLOOKUP($A181,L!$H:$O,8,0)+VLOOKUP($B181,'R'!$F:$M,8,0))*VLOOKUP(C$1,Q!$E:$H,4,0)+VLOOKUP(C$1,Q!$E:$J,6,0)</f>
        <v>91800</v>
      </c>
      <c r="D181">
        <f>(VLOOKUP($A181,L!$H:$O,8,0)+VLOOKUP($B181,'R'!$F:$M,8,0))*VLOOKUP(D$1,Q!$E:$H,4,0)+VLOOKUP(D$1,Q!$E:$J,6,0)</f>
        <v>105569.99999999999</v>
      </c>
      <c r="E181">
        <f>(VLOOKUP($A181,L!$H:$O,8,0)+VLOOKUP($B181,'R'!$F:$M,8,0))*VLOOKUP(E$1,Q!$E:$H,4,0)+VLOOKUP(E$1,Q!$E:$J,6,0)</f>
        <v>121776</v>
      </c>
      <c r="F181">
        <f>(VLOOKUP($A181,L!$H:$O,8,0)+VLOOKUP($B181,'R'!$F:$M,8,0))*VLOOKUP(F$1,Q!$E:$H,4,0)+VLOOKUP(F$1,Q!$E:$J,6,0)</f>
        <v>140916</v>
      </c>
      <c r="G181">
        <f>(VLOOKUP($A181,L!$H:$O,8,0)+VLOOKUP($B181,'R'!$F:$M,8,0))*VLOOKUP(G$1,Q!$E:$H,4,0)+VLOOKUP(G$1,Q!$E:$J,6,0)</f>
        <v>163290</v>
      </c>
      <c r="H181">
        <f>(VLOOKUP($A181,L!$H:$O,8,0)+VLOOKUP($B181,'R'!$F:$M,8,0))*VLOOKUP(H$1,Q!$E:$H,4,0)+VLOOKUP(H$1,Q!$E:$J,6,0)</f>
        <v>188177.99999999997</v>
      </c>
      <c r="I181">
        <f>(VLOOKUP($A181,L!$H:$O,8,0)+VLOOKUP($B181,'R'!$F:$M,8,0))*VLOOKUP(I$1,Q!$E:$H,4,0)+VLOOKUP(I$1,Q!$E:$J,6,0)</f>
        <v>216258</v>
      </c>
      <c r="J181">
        <f>(VLOOKUP($A181,L!$H:$O,8,0)+VLOOKUP($B181,'R'!$F:$M,8,0))*VLOOKUP(J$1,Q!$E:$H,4,0)+VLOOKUP(J$1,Q!$E:$J,6,0)</f>
        <v>231246.00000000003</v>
      </c>
      <c r="K181">
        <f>(VLOOKUP($A181,L!$H:$O,8,0)+VLOOKUP($B181,'R'!$F:$M,8,0))*VLOOKUP(K$1,Q!$E:$H,4,0)+VLOOKUP(K$1,Q!$E:$J,6,0)</f>
        <v>248988</v>
      </c>
      <c r="L181">
        <f>(VLOOKUP($A181,L!$H:$O,8,0)+VLOOKUP($B181,'R'!$F:$M,8,0))*VLOOKUP(L$1,Q!$E:$H,4,0)+VLOOKUP(L$1,Q!$E:$J,6,0)</f>
        <v>286428</v>
      </c>
      <c r="M181">
        <f>(VLOOKUP($A181,L!$H:$O,8,0)+VLOOKUP($B181,'R'!$F:$M,8,0))*VLOOKUP(M$1,Q!$E:$H,4,0)+VLOOKUP(M$1,Q!$E:$J,6,0)</f>
        <v>316146</v>
      </c>
      <c r="N181">
        <f>(VLOOKUP($A181,L!$H:$O,8,0)+VLOOKUP($B181,'R'!$F:$M,8,0))*VLOOKUP(N$1,Q!$E:$H,4,0)+VLOOKUP(N$1,Q!$E:$J,6,0)</f>
        <v>323790</v>
      </c>
      <c r="O181">
        <f>(VLOOKUP($A181,L!$H:$O,8,0)+VLOOKUP($B181,'R'!$F:$M,8,0))*VLOOKUP(O$1,Q!$E:$H,4,0)+VLOOKUP(O$1,Q!$E:$J,6,0)</f>
        <v>332412</v>
      </c>
      <c r="P181">
        <f>(VLOOKUP($A181,L!$H:$O,8,0)+VLOOKUP($B181,'R'!$F:$M,8,0))*VLOOKUP(P$1,Q!$E:$H,4,0)+VLOOKUP(P$1,Q!$E:$J,6,0)</f>
        <v>341094</v>
      </c>
      <c r="Q181">
        <f>(VLOOKUP($A181,L!$H:$O,8,0)+VLOOKUP($B181,'R'!$F:$M,8,0))*VLOOKUP(Q$1,Q!$E:$H,4,0)+VLOOKUP(Q$1,Q!$E:$J,6,0)</f>
        <v>349716</v>
      </c>
      <c r="R181">
        <f>(VLOOKUP($A181,L!$H:$O,8,0)+VLOOKUP($B181,'R'!$F:$M,8,0))*VLOOKUP(R$1,Q!$E:$H,4,0)+VLOOKUP(R$1,Q!$E:$J,6,0)</f>
        <v>358338</v>
      </c>
      <c r="S181">
        <f>(VLOOKUP($A181,L!$H:$O,8,0)+VLOOKUP($B181,'R'!$F:$M,8,0))*VLOOKUP(S$1,Q!$E:$H,4,0)+VLOOKUP(S$1,Q!$E:$J,6,0)</f>
        <v>367938</v>
      </c>
      <c r="T181">
        <f>(VLOOKUP($A181,L!$H:$O,8,0)+VLOOKUP($B181,'R'!$F:$M,8,0))*VLOOKUP(T$1,Q!$E:$H,4,0)+VLOOKUP(T$1,Q!$E:$J,6,0)</f>
        <v>377598</v>
      </c>
      <c r="U181">
        <f>(VLOOKUP($A181,L!$H:$O,8,0)+VLOOKUP($B181,'R'!$F:$M,8,0))*VLOOKUP(U$1,Q!$E:$H,4,0)+VLOOKUP(U$1,Q!$E:$J,6,0)</f>
        <v>387198.00000000006</v>
      </c>
      <c r="V181">
        <f>(VLOOKUP($A181,L!$H:$O,8,0)+VLOOKUP($B181,'R'!$F:$M,8,0))*VLOOKUP(V$1,Q!$E:$H,4,0)+VLOOKUP(V$1,Q!$E:$J,6,0)</f>
        <v>396798</v>
      </c>
      <c r="W181">
        <f>(VLOOKUP($A181,L!$H:$O,8,0)+VLOOKUP($B181,'R'!$F:$M,8,0))*VLOOKUP(W$1,Q!$E:$H,4,0)+VLOOKUP(W$1,Q!$E:$J,6,0)</f>
        <v>407376</v>
      </c>
    </row>
    <row r="182" spans="1:23" x14ac:dyDescent="0.2">
      <c r="A182">
        <v>180</v>
      </c>
      <c r="B182">
        <f t="shared" si="33"/>
        <v>10</v>
      </c>
      <c r="C182">
        <f>(VLOOKUP($A182,L!$H:$O,8,0)+VLOOKUP($B182,'R'!$F:$M,8,0))*VLOOKUP(C$1,Q!$E:$H,4,0)+VLOOKUP(C$1,Q!$E:$J,6,0)</f>
        <v>93100</v>
      </c>
      <c r="D182">
        <f>(VLOOKUP($A182,L!$H:$O,8,0)+VLOOKUP($B182,'R'!$F:$M,8,0))*VLOOKUP(D$1,Q!$E:$H,4,0)+VLOOKUP(D$1,Q!$E:$J,6,0)</f>
        <v>107064.99999999999</v>
      </c>
      <c r="E182">
        <f>(VLOOKUP($A182,L!$H:$O,8,0)+VLOOKUP($B182,'R'!$F:$M,8,0))*VLOOKUP(E$1,Q!$E:$H,4,0)+VLOOKUP(E$1,Q!$E:$J,6,0)</f>
        <v>123492</v>
      </c>
      <c r="F182">
        <f>(VLOOKUP($A182,L!$H:$O,8,0)+VLOOKUP($B182,'R'!$F:$M,8,0))*VLOOKUP(F$1,Q!$E:$H,4,0)+VLOOKUP(F$1,Q!$E:$J,6,0)</f>
        <v>142892</v>
      </c>
      <c r="G182">
        <f>(VLOOKUP($A182,L!$H:$O,8,0)+VLOOKUP($B182,'R'!$F:$M,8,0))*VLOOKUP(G$1,Q!$E:$H,4,0)+VLOOKUP(G$1,Q!$E:$J,6,0)</f>
        <v>165565</v>
      </c>
      <c r="H182">
        <f>(VLOOKUP($A182,L!$H:$O,8,0)+VLOOKUP($B182,'R'!$F:$M,8,0))*VLOOKUP(H$1,Q!$E:$H,4,0)+VLOOKUP(H$1,Q!$E:$J,6,0)</f>
        <v>190790.99999999997</v>
      </c>
      <c r="I182">
        <f>(VLOOKUP($A182,L!$H:$O,8,0)+VLOOKUP($B182,'R'!$F:$M,8,0))*VLOOKUP(I$1,Q!$E:$H,4,0)+VLOOKUP(I$1,Q!$E:$J,6,0)</f>
        <v>219261</v>
      </c>
      <c r="J182">
        <f>(VLOOKUP($A182,L!$H:$O,8,0)+VLOOKUP($B182,'R'!$F:$M,8,0))*VLOOKUP(J$1,Q!$E:$H,4,0)+VLOOKUP(J$1,Q!$E:$J,6,0)</f>
        <v>234457.00000000003</v>
      </c>
      <c r="K182">
        <f>(VLOOKUP($A182,L!$H:$O,8,0)+VLOOKUP($B182,'R'!$F:$M,8,0))*VLOOKUP(K$1,Q!$E:$H,4,0)+VLOOKUP(K$1,Q!$E:$J,6,0)</f>
        <v>252446</v>
      </c>
      <c r="L182">
        <f>(VLOOKUP($A182,L!$H:$O,8,0)+VLOOKUP($B182,'R'!$F:$M,8,0))*VLOOKUP(L$1,Q!$E:$H,4,0)+VLOOKUP(L$1,Q!$E:$J,6,0)</f>
        <v>290406</v>
      </c>
      <c r="M182">
        <f>(VLOOKUP($A182,L!$H:$O,8,0)+VLOOKUP($B182,'R'!$F:$M,8,0))*VLOOKUP(M$1,Q!$E:$H,4,0)+VLOOKUP(M$1,Q!$E:$J,6,0)</f>
        <v>320527</v>
      </c>
      <c r="N182">
        <f>(VLOOKUP($A182,L!$H:$O,8,0)+VLOOKUP($B182,'R'!$F:$M,8,0))*VLOOKUP(N$1,Q!$E:$H,4,0)+VLOOKUP(N$1,Q!$E:$J,6,0)</f>
        <v>328275</v>
      </c>
      <c r="O182">
        <f>(VLOOKUP($A182,L!$H:$O,8,0)+VLOOKUP($B182,'R'!$F:$M,8,0))*VLOOKUP(O$1,Q!$E:$H,4,0)+VLOOKUP(O$1,Q!$E:$J,6,0)</f>
        <v>337014</v>
      </c>
      <c r="P182">
        <f>(VLOOKUP($A182,L!$H:$O,8,0)+VLOOKUP($B182,'R'!$F:$M,8,0))*VLOOKUP(P$1,Q!$E:$H,4,0)+VLOOKUP(P$1,Q!$E:$J,6,0)</f>
        <v>345813</v>
      </c>
      <c r="Q182">
        <f>(VLOOKUP($A182,L!$H:$O,8,0)+VLOOKUP($B182,'R'!$F:$M,8,0))*VLOOKUP(Q$1,Q!$E:$H,4,0)+VLOOKUP(Q$1,Q!$E:$J,6,0)</f>
        <v>354552</v>
      </c>
      <c r="R182">
        <f>(VLOOKUP($A182,L!$H:$O,8,0)+VLOOKUP($B182,'R'!$F:$M,8,0))*VLOOKUP(R$1,Q!$E:$H,4,0)+VLOOKUP(R$1,Q!$E:$J,6,0)</f>
        <v>363291</v>
      </c>
      <c r="S182">
        <f>(VLOOKUP($A182,L!$H:$O,8,0)+VLOOKUP($B182,'R'!$F:$M,8,0))*VLOOKUP(S$1,Q!$E:$H,4,0)+VLOOKUP(S$1,Q!$E:$J,6,0)</f>
        <v>373021</v>
      </c>
      <c r="T182">
        <f>(VLOOKUP($A182,L!$H:$O,8,0)+VLOOKUP($B182,'R'!$F:$M,8,0))*VLOOKUP(T$1,Q!$E:$H,4,0)+VLOOKUP(T$1,Q!$E:$J,6,0)</f>
        <v>382811</v>
      </c>
      <c r="U182">
        <f>(VLOOKUP($A182,L!$H:$O,8,0)+VLOOKUP($B182,'R'!$F:$M,8,0))*VLOOKUP(U$1,Q!$E:$H,4,0)+VLOOKUP(U$1,Q!$E:$J,6,0)</f>
        <v>392541.00000000006</v>
      </c>
      <c r="V182">
        <f>(VLOOKUP($A182,L!$H:$O,8,0)+VLOOKUP($B182,'R'!$F:$M,8,0))*VLOOKUP(V$1,Q!$E:$H,4,0)+VLOOKUP(V$1,Q!$E:$J,6,0)</f>
        <v>402271</v>
      </c>
      <c r="W182">
        <f>(VLOOKUP($A182,L!$H:$O,8,0)+VLOOKUP($B182,'R'!$F:$M,8,0))*VLOOKUP(W$1,Q!$E:$H,4,0)+VLOOKUP(W$1,Q!$E:$J,6,0)</f>
        <v>412992</v>
      </c>
    </row>
    <row r="183" spans="1:23" x14ac:dyDescent="0.2">
      <c r="A183">
        <v>181</v>
      </c>
      <c r="B183">
        <f t="shared" si="33"/>
        <v>11</v>
      </c>
      <c r="C183">
        <f>(VLOOKUP($A183,L!$H:$O,8,0)+VLOOKUP($B183,'R'!$F:$M,8,0))*VLOOKUP(C$1,Q!$E:$H,4,0)+VLOOKUP(C$1,Q!$E:$J,6,0)</f>
        <v>107100</v>
      </c>
      <c r="D183">
        <f>(VLOOKUP($A183,L!$H:$O,8,0)+VLOOKUP($B183,'R'!$F:$M,8,0))*VLOOKUP(D$1,Q!$E:$H,4,0)+VLOOKUP(D$1,Q!$E:$J,6,0)</f>
        <v>123164.99999999999</v>
      </c>
      <c r="E183">
        <f>(VLOOKUP($A183,L!$H:$O,8,0)+VLOOKUP($B183,'R'!$F:$M,8,0))*VLOOKUP(E$1,Q!$E:$H,4,0)+VLOOKUP(E$1,Q!$E:$J,6,0)</f>
        <v>141972</v>
      </c>
      <c r="F183">
        <f>(VLOOKUP($A183,L!$H:$O,8,0)+VLOOKUP($B183,'R'!$F:$M,8,0))*VLOOKUP(F$1,Q!$E:$H,4,0)+VLOOKUP(F$1,Q!$E:$J,6,0)</f>
        <v>164172</v>
      </c>
      <c r="G183">
        <f>(VLOOKUP($A183,L!$H:$O,8,0)+VLOOKUP($B183,'R'!$F:$M,8,0))*VLOOKUP(G$1,Q!$E:$H,4,0)+VLOOKUP(G$1,Q!$E:$J,6,0)</f>
        <v>190065</v>
      </c>
      <c r="H183">
        <f>(VLOOKUP($A183,L!$H:$O,8,0)+VLOOKUP($B183,'R'!$F:$M,8,0))*VLOOKUP(H$1,Q!$E:$H,4,0)+VLOOKUP(H$1,Q!$E:$J,6,0)</f>
        <v>218930.99999999997</v>
      </c>
      <c r="I183">
        <f>(VLOOKUP($A183,L!$H:$O,8,0)+VLOOKUP($B183,'R'!$F:$M,8,0))*VLOOKUP(I$1,Q!$E:$H,4,0)+VLOOKUP(I$1,Q!$E:$J,6,0)</f>
        <v>251601</v>
      </c>
      <c r="J183">
        <f>(VLOOKUP($A183,L!$H:$O,8,0)+VLOOKUP($B183,'R'!$F:$M,8,0))*VLOOKUP(J$1,Q!$E:$H,4,0)+VLOOKUP(J$1,Q!$E:$J,6,0)</f>
        <v>269037</v>
      </c>
      <c r="K183">
        <f>(VLOOKUP($A183,L!$H:$O,8,0)+VLOOKUP($B183,'R'!$F:$M,8,0))*VLOOKUP(K$1,Q!$E:$H,4,0)+VLOOKUP(K$1,Q!$E:$J,6,0)</f>
        <v>289686</v>
      </c>
      <c r="L183">
        <f>(VLOOKUP($A183,L!$H:$O,8,0)+VLOOKUP($B183,'R'!$F:$M,8,0))*VLOOKUP(L$1,Q!$E:$H,4,0)+VLOOKUP(L$1,Q!$E:$J,6,0)</f>
        <v>333246</v>
      </c>
      <c r="M183">
        <f>(VLOOKUP($A183,L!$H:$O,8,0)+VLOOKUP($B183,'R'!$F:$M,8,0))*VLOOKUP(M$1,Q!$E:$H,4,0)+VLOOKUP(M$1,Q!$E:$J,6,0)</f>
        <v>367707</v>
      </c>
      <c r="N183">
        <f>(VLOOKUP($A183,L!$H:$O,8,0)+VLOOKUP($B183,'R'!$F:$M,8,0))*VLOOKUP(N$1,Q!$E:$H,4,0)+VLOOKUP(N$1,Q!$E:$J,6,0)</f>
        <v>376575</v>
      </c>
      <c r="O183">
        <f>(VLOOKUP($A183,L!$H:$O,8,0)+VLOOKUP($B183,'R'!$F:$M,8,0))*VLOOKUP(O$1,Q!$E:$H,4,0)+VLOOKUP(O$1,Q!$E:$J,6,0)</f>
        <v>386574</v>
      </c>
      <c r="P183">
        <f>(VLOOKUP($A183,L!$H:$O,8,0)+VLOOKUP($B183,'R'!$F:$M,8,0))*VLOOKUP(P$1,Q!$E:$H,4,0)+VLOOKUP(P$1,Q!$E:$J,6,0)</f>
        <v>396633</v>
      </c>
      <c r="Q183">
        <f>(VLOOKUP($A183,L!$H:$O,8,0)+VLOOKUP($B183,'R'!$F:$M,8,0))*VLOOKUP(Q$1,Q!$E:$H,4,0)+VLOOKUP(Q$1,Q!$E:$J,6,0)</f>
        <v>406632</v>
      </c>
      <c r="R183">
        <f>(VLOOKUP($A183,L!$H:$O,8,0)+VLOOKUP($B183,'R'!$F:$M,8,0))*VLOOKUP(R$1,Q!$E:$H,4,0)+VLOOKUP(R$1,Q!$E:$J,6,0)</f>
        <v>416631</v>
      </c>
      <c r="S183">
        <f>(VLOOKUP($A183,L!$H:$O,8,0)+VLOOKUP($B183,'R'!$F:$M,8,0))*VLOOKUP(S$1,Q!$E:$H,4,0)+VLOOKUP(S$1,Q!$E:$J,6,0)</f>
        <v>427761</v>
      </c>
      <c r="T183">
        <f>(VLOOKUP($A183,L!$H:$O,8,0)+VLOOKUP($B183,'R'!$F:$M,8,0))*VLOOKUP(T$1,Q!$E:$H,4,0)+VLOOKUP(T$1,Q!$E:$J,6,0)</f>
        <v>438951</v>
      </c>
      <c r="U183">
        <f>(VLOOKUP($A183,L!$H:$O,8,0)+VLOOKUP($B183,'R'!$F:$M,8,0))*VLOOKUP(U$1,Q!$E:$H,4,0)+VLOOKUP(U$1,Q!$E:$J,6,0)</f>
        <v>450081.00000000006</v>
      </c>
      <c r="V183">
        <f>(VLOOKUP($A183,L!$H:$O,8,0)+VLOOKUP($B183,'R'!$F:$M,8,0))*VLOOKUP(V$1,Q!$E:$H,4,0)+VLOOKUP(V$1,Q!$E:$J,6,0)</f>
        <v>461211</v>
      </c>
      <c r="W183">
        <f>(VLOOKUP($A183,L!$H:$O,8,0)+VLOOKUP($B183,'R'!$F:$M,8,0))*VLOOKUP(W$1,Q!$E:$H,4,0)+VLOOKUP(W$1,Q!$E:$J,6,0)</f>
        <v>473472.00000000006</v>
      </c>
    </row>
    <row r="184" spans="1:23" x14ac:dyDescent="0.2">
      <c r="A184">
        <v>182</v>
      </c>
      <c r="B184">
        <f t="shared" si="33"/>
        <v>11</v>
      </c>
      <c r="C184">
        <f>(VLOOKUP($A184,L!$H:$O,8,0)+VLOOKUP($B184,'R'!$F:$M,8,0))*VLOOKUP(C$1,Q!$E:$H,4,0)+VLOOKUP(C$1,Q!$E:$J,6,0)</f>
        <v>108400</v>
      </c>
      <c r="D184">
        <f>(VLOOKUP($A184,L!$H:$O,8,0)+VLOOKUP($B184,'R'!$F:$M,8,0))*VLOOKUP(D$1,Q!$E:$H,4,0)+VLOOKUP(D$1,Q!$E:$J,6,0)</f>
        <v>124659.99999999999</v>
      </c>
      <c r="E184">
        <f>(VLOOKUP($A184,L!$H:$O,8,0)+VLOOKUP($B184,'R'!$F:$M,8,0))*VLOOKUP(E$1,Q!$E:$H,4,0)+VLOOKUP(E$1,Q!$E:$J,6,0)</f>
        <v>143688</v>
      </c>
      <c r="F184">
        <f>(VLOOKUP($A184,L!$H:$O,8,0)+VLOOKUP($B184,'R'!$F:$M,8,0))*VLOOKUP(F$1,Q!$E:$H,4,0)+VLOOKUP(F$1,Q!$E:$J,6,0)</f>
        <v>166148</v>
      </c>
      <c r="G184">
        <f>(VLOOKUP($A184,L!$H:$O,8,0)+VLOOKUP($B184,'R'!$F:$M,8,0))*VLOOKUP(G$1,Q!$E:$H,4,0)+VLOOKUP(G$1,Q!$E:$J,6,0)</f>
        <v>192340</v>
      </c>
      <c r="H184">
        <f>(VLOOKUP($A184,L!$H:$O,8,0)+VLOOKUP($B184,'R'!$F:$M,8,0))*VLOOKUP(H$1,Q!$E:$H,4,0)+VLOOKUP(H$1,Q!$E:$J,6,0)</f>
        <v>221543.99999999997</v>
      </c>
      <c r="I184">
        <f>(VLOOKUP($A184,L!$H:$O,8,0)+VLOOKUP($B184,'R'!$F:$M,8,0))*VLOOKUP(I$1,Q!$E:$H,4,0)+VLOOKUP(I$1,Q!$E:$J,6,0)</f>
        <v>254604</v>
      </c>
      <c r="J184">
        <f>(VLOOKUP($A184,L!$H:$O,8,0)+VLOOKUP($B184,'R'!$F:$M,8,0))*VLOOKUP(J$1,Q!$E:$H,4,0)+VLOOKUP(J$1,Q!$E:$J,6,0)</f>
        <v>272248</v>
      </c>
      <c r="K184">
        <f>(VLOOKUP($A184,L!$H:$O,8,0)+VLOOKUP($B184,'R'!$F:$M,8,0))*VLOOKUP(K$1,Q!$E:$H,4,0)+VLOOKUP(K$1,Q!$E:$J,6,0)</f>
        <v>293144</v>
      </c>
      <c r="L184">
        <f>(VLOOKUP($A184,L!$H:$O,8,0)+VLOOKUP($B184,'R'!$F:$M,8,0))*VLOOKUP(L$1,Q!$E:$H,4,0)+VLOOKUP(L$1,Q!$E:$J,6,0)</f>
        <v>337224</v>
      </c>
      <c r="M184">
        <f>(VLOOKUP($A184,L!$H:$O,8,0)+VLOOKUP($B184,'R'!$F:$M,8,0))*VLOOKUP(M$1,Q!$E:$H,4,0)+VLOOKUP(M$1,Q!$E:$J,6,0)</f>
        <v>372088</v>
      </c>
      <c r="N184">
        <f>(VLOOKUP($A184,L!$H:$O,8,0)+VLOOKUP($B184,'R'!$F:$M,8,0))*VLOOKUP(N$1,Q!$E:$H,4,0)+VLOOKUP(N$1,Q!$E:$J,6,0)</f>
        <v>381060</v>
      </c>
      <c r="O184">
        <f>(VLOOKUP($A184,L!$H:$O,8,0)+VLOOKUP($B184,'R'!$F:$M,8,0))*VLOOKUP(O$1,Q!$E:$H,4,0)+VLOOKUP(O$1,Q!$E:$J,6,0)</f>
        <v>391176</v>
      </c>
      <c r="P184">
        <f>(VLOOKUP($A184,L!$H:$O,8,0)+VLOOKUP($B184,'R'!$F:$M,8,0))*VLOOKUP(P$1,Q!$E:$H,4,0)+VLOOKUP(P$1,Q!$E:$J,6,0)</f>
        <v>401352</v>
      </c>
      <c r="Q184">
        <f>(VLOOKUP($A184,L!$H:$O,8,0)+VLOOKUP($B184,'R'!$F:$M,8,0))*VLOOKUP(Q$1,Q!$E:$H,4,0)+VLOOKUP(Q$1,Q!$E:$J,6,0)</f>
        <v>411468</v>
      </c>
      <c r="R184">
        <f>(VLOOKUP($A184,L!$H:$O,8,0)+VLOOKUP($B184,'R'!$F:$M,8,0))*VLOOKUP(R$1,Q!$E:$H,4,0)+VLOOKUP(R$1,Q!$E:$J,6,0)</f>
        <v>421584</v>
      </c>
      <c r="S184">
        <f>(VLOOKUP($A184,L!$H:$O,8,0)+VLOOKUP($B184,'R'!$F:$M,8,0))*VLOOKUP(S$1,Q!$E:$H,4,0)+VLOOKUP(S$1,Q!$E:$J,6,0)</f>
        <v>432844</v>
      </c>
      <c r="T184">
        <f>(VLOOKUP($A184,L!$H:$O,8,0)+VLOOKUP($B184,'R'!$F:$M,8,0))*VLOOKUP(T$1,Q!$E:$H,4,0)+VLOOKUP(T$1,Q!$E:$J,6,0)</f>
        <v>444164</v>
      </c>
      <c r="U184">
        <f>(VLOOKUP($A184,L!$H:$O,8,0)+VLOOKUP($B184,'R'!$F:$M,8,0))*VLOOKUP(U$1,Q!$E:$H,4,0)+VLOOKUP(U$1,Q!$E:$J,6,0)</f>
        <v>455424.00000000006</v>
      </c>
      <c r="V184">
        <f>(VLOOKUP($A184,L!$H:$O,8,0)+VLOOKUP($B184,'R'!$F:$M,8,0))*VLOOKUP(V$1,Q!$E:$H,4,0)+VLOOKUP(V$1,Q!$E:$J,6,0)</f>
        <v>466684</v>
      </c>
      <c r="W184">
        <f>(VLOOKUP($A184,L!$H:$O,8,0)+VLOOKUP($B184,'R'!$F:$M,8,0))*VLOOKUP(W$1,Q!$E:$H,4,0)+VLOOKUP(W$1,Q!$E:$J,6,0)</f>
        <v>479088.00000000006</v>
      </c>
    </row>
    <row r="185" spans="1:23" x14ac:dyDescent="0.2">
      <c r="A185">
        <v>183</v>
      </c>
      <c r="B185">
        <f t="shared" si="33"/>
        <v>11</v>
      </c>
      <c r="C185">
        <f>(VLOOKUP($A185,L!$H:$O,8,0)+VLOOKUP($B185,'R'!$F:$M,8,0))*VLOOKUP(C$1,Q!$E:$H,4,0)+VLOOKUP(C$1,Q!$E:$J,6,0)</f>
        <v>109700</v>
      </c>
      <c r="D185">
        <f>(VLOOKUP($A185,L!$H:$O,8,0)+VLOOKUP($B185,'R'!$F:$M,8,0))*VLOOKUP(D$1,Q!$E:$H,4,0)+VLOOKUP(D$1,Q!$E:$J,6,0)</f>
        <v>126154.99999999999</v>
      </c>
      <c r="E185">
        <f>(VLOOKUP($A185,L!$H:$O,8,0)+VLOOKUP($B185,'R'!$F:$M,8,0))*VLOOKUP(E$1,Q!$E:$H,4,0)+VLOOKUP(E$1,Q!$E:$J,6,0)</f>
        <v>145404</v>
      </c>
      <c r="F185">
        <f>(VLOOKUP($A185,L!$H:$O,8,0)+VLOOKUP($B185,'R'!$F:$M,8,0))*VLOOKUP(F$1,Q!$E:$H,4,0)+VLOOKUP(F$1,Q!$E:$J,6,0)</f>
        <v>168124</v>
      </c>
      <c r="G185">
        <f>(VLOOKUP($A185,L!$H:$O,8,0)+VLOOKUP($B185,'R'!$F:$M,8,0))*VLOOKUP(G$1,Q!$E:$H,4,0)+VLOOKUP(G$1,Q!$E:$J,6,0)</f>
        <v>194615</v>
      </c>
      <c r="H185">
        <f>(VLOOKUP($A185,L!$H:$O,8,0)+VLOOKUP($B185,'R'!$F:$M,8,0))*VLOOKUP(H$1,Q!$E:$H,4,0)+VLOOKUP(H$1,Q!$E:$J,6,0)</f>
        <v>224156.99999999997</v>
      </c>
      <c r="I185">
        <f>(VLOOKUP($A185,L!$H:$O,8,0)+VLOOKUP($B185,'R'!$F:$M,8,0))*VLOOKUP(I$1,Q!$E:$H,4,0)+VLOOKUP(I$1,Q!$E:$J,6,0)</f>
        <v>257607</v>
      </c>
      <c r="J185">
        <f>(VLOOKUP($A185,L!$H:$O,8,0)+VLOOKUP($B185,'R'!$F:$M,8,0))*VLOOKUP(J$1,Q!$E:$H,4,0)+VLOOKUP(J$1,Q!$E:$J,6,0)</f>
        <v>275459</v>
      </c>
      <c r="K185">
        <f>(VLOOKUP($A185,L!$H:$O,8,0)+VLOOKUP($B185,'R'!$F:$M,8,0))*VLOOKUP(K$1,Q!$E:$H,4,0)+VLOOKUP(K$1,Q!$E:$J,6,0)</f>
        <v>296602</v>
      </c>
      <c r="L185">
        <f>(VLOOKUP($A185,L!$H:$O,8,0)+VLOOKUP($B185,'R'!$F:$M,8,0))*VLOOKUP(L$1,Q!$E:$H,4,0)+VLOOKUP(L$1,Q!$E:$J,6,0)</f>
        <v>341202</v>
      </c>
      <c r="M185">
        <f>(VLOOKUP($A185,L!$H:$O,8,0)+VLOOKUP($B185,'R'!$F:$M,8,0))*VLOOKUP(M$1,Q!$E:$H,4,0)+VLOOKUP(M$1,Q!$E:$J,6,0)</f>
        <v>376469</v>
      </c>
      <c r="N185">
        <f>(VLOOKUP($A185,L!$H:$O,8,0)+VLOOKUP($B185,'R'!$F:$M,8,0))*VLOOKUP(N$1,Q!$E:$H,4,0)+VLOOKUP(N$1,Q!$E:$J,6,0)</f>
        <v>385545</v>
      </c>
      <c r="O185">
        <f>(VLOOKUP($A185,L!$H:$O,8,0)+VLOOKUP($B185,'R'!$F:$M,8,0))*VLOOKUP(O$1,Q!$E:$H,4,0)+VLOOKUP(O$1,Q!$E:$J,6,0)</f>
        <v>395778</v>
      </c>
      <c r="P185">
        <f>(VLOOKUP($A185,L!$H:$O,8,0)+VLOOKUP($B185,'R'!$F:$M,8,0))*VLOOKUP(P$1,Q!$E:$H,4,0)+VLOOKUP(P$1,Q!$E:$J,6,0)</f>
        <v>406071</v>
      </c>
      <c r="Q185">
        <f>(VLOOKUP($A185,L!$H:$O,8,0)+VLOOKUP($B185,'R'!$F:$M,8,0))*VLOOKUP(Q$1,Q!$E:$H,4,0)+VLOOKUP(Q$1,Q!$E:$J,6,0)</f>
        <v>416304</v>
      </c>
      <c r="R185">
        <f>(VLOOKUP($A185,L!$H:$O,8,0)+VLOOKUP($B185,'R'!$F:$M,8,0))*VLOOKUP(R$1,Q!$E:$H,4,0)+VLOOKUP(R$1,Q!$E:$J,6,0)</f>
        <v>426537</v>
      </c>
      <c r="S185">
        <f>(VLOOKUP($A185,L!$H:$O,8,0)+VLOOKUP($B185,'R'!$F:$M,8,0))*VLOOKUP(S$1,Q!$E:$H,4,0)+VLOOKUP(S$1,Q!$E:$J,6,0)</f>
        <v>437927</v>
      </c>
      <c r="T185">
        <f>(VLOOKUP($A185,L!$H:$O,8,0)+VLOOKUP($B185,'R'!$F:$M,8,0))*VLOOKUP(T$1,Q!$E:$H,4,0)+VLOOKUP(T$1,Q!$E:$J,6,0)</f>
        <v>449377</v>
      </c>
      <c r="U185">
        <f>(VLOOKUP($A185,L!$H:$O,8,0)+VLOOKUP($B185,'R'!$F:$M,8,0))*VLOOKUP(U$1,Q!$E:$H,4,0)+VLOOKUP(U$1,Q!$E:$J,6,0)</f>
        <v>460767.00000000006</v>
      </c>
      <c r="V185">
        <f>(VLOOKUP($A185,L!$H:$O,8,0)+VLOOKUP($B185,'R'!$F:$M,8,0))*VLOOKUP(V$1,Q!$E:$H,4,0)+VLOOKUP(V$1,Q!$E:$J,6,0)</f>
        <v>472157</v>
      </c>
      <c r="W185">
        <f>(VLOOKUP($A185,L!$H:$O,8,0)+VLOOKUP($B185,'R'!$F:$M,8,0))*VLOOKUP(W$1,Q!$E:$H,4,0)+VLOOKUP(W$1,Q!$E:$J,6,0)</f>
        <v>484704.00000000006</v>
      </c>
    </row>
    <row r="186" spans="1:23" x14ac:dyDescent="0.2">
      <c r="A186">
        <v>184</v>
      </c>
      <c r="B186">
        <f t="shared" si="33"/>
        <v>11</v>
      </c>
      <c r="C186">
        <f>(VLOOKUP($A186,L!$H:$O,8,0)+VLOOKUP($B186,'R'!$F:$M,8,0))*VLOOKUP(C$1,Q!$E:$H,4,0)+VLOOKUP(C$1,Q!$E:$J,6,0)</f>
        <v>111000</v>
      </c>
      <c r="D186">
        <f>(VLOOKUP($A186,L!$H:$O,8,0)+VLOOKUP($B186,'R'!$F:$M,8,0))*VLOOKUP(D$1,Q!$E:$H,4,0)+VLOOKUP(D$1,Q!$E:$J,6,0)</f>
        <v>127649.99999999999</v>
      </c>
      <c r="E186">
        <f>(VLOOKUP($A186,L!$H:$O,8,0)+VLOOKUP($B186,'R'!$F:$M,8,0))*VLOOKUP(E$1,Q!$E:$H,4,0)+VLOOKUP(E$1,Q!$E:$J,6,0)</f>
        <v>147120</v>
      </c>
      <c r="F186">
        <f>(VLOOKUP($A186,L!$H:$O,8,0)+VLOOKUP($B186,'R'!$F:$M,8,0))*VLOOKUP(F$1,Q!$E:$H,4,0)+VLOOKUP(F$1,Q!$E:$J,6,0)</f>
        <v>170100</v>
      </c>
      <c r="G186">
        <f>(VLOOKUP($A186,L!$H:$O,8,0)+VLOOKUP($B186,'R'!$F:$M,8,0))*VLOOKUP(G$1,Q!$E:$H,4,0)+VLOOKUP(G$1,Q!$E:$J,6,0)</f>
        <v>196890</v>
      </c>
      <c r="H186">
        <f>(VLOOKUP($A186,L!$H:$O,8,0)+VLOOKUP($B186,'R'!$F:$M,8,0))*VLOOKUP(H$1,Q!$E:$H,4,0)+VLOOKUP(H$1,Q!$E:$J,6,0)</f>
        <v>226769.99999999997</v>
      </c>
      <c r="I186">
        <f>(VLOOKUP($A186,L!$H:$O,8,0)+VLOOKUP($B186,'R'!$F:$M,8,0))*VLOOKUP(I$1,Q!$E:$H,4,0)+VLOOKUP(I$1,Q!$E:$J,6,0)</f>
        <v>260610</v>
      </c>
      <c r="J186">
        <f>(VLOOKUP($A186,L!$H:$O,8,0)+VLOOKUP($B186,'R'!$F:$M,8,0))*VLOOKUP(J$1,Q!$E:$H,4,0)+VLOOKUP(J$1,Q!$E:$J,6,0)</f>
        <v>278670</v>
      </c>
      <c r="K186">
        <f>(VLOOKUP($A186,L!$H:$O,8,0)+VLOOKUP($B186,'R'!$F:$M,8,0))*VLOOKUP(K$1,Q!$E:$H,4,0)+VLOOKUP(K$1,Q!$E:$J,6,0)</f>
        <v>300060</v>
      </c>
      <c r="L186">
        <f>(VLOOKUP($A186,L!$H:$O,8,0)+VLOOKUP($B186,'R'!$F:$M,8,0))*VLOOKUP(L$1,Q!$E:$H,4,0)+VLOOKUP(L$1,Q!$E:$J,6,0)</f>
        <v>345180</v>
      </c>
      <c r="M186">
        <f>(VLOOKUP($A186,L!$H:$O,8,0)+VLOOKUP($B186,'R'!$F:$M,8,0))*VLOOKUP(M$1,Q!$E:$H,4,0)+VLOOKUP(M$1,Q!$E:$J,6,0)</f>
        <v>380850</v>
      </c>
      <c r="N186">
        <f>(VLOOKUP($A186,L!$H:$O,8,0)+VLOOKUP($B186,'R'!$F:$M,8,0))*VLOOKUP(N$1,Q!$E:$H,4,0)+VLOOKUP(N$1,Q!$E:$J,6,0)</f>
        <v>390030</v>
      </c>
      <c r="O186">
        <f>(VLOOKUP($A186,L!$H:$O,8,0)+VLOOKUP($B186,'R'!$F:$M,8,0))*VLOOKUP(O$1,Q!$E:$H,4,0)+VLOOKUP(O$1,Q!$E:$J,6,0)</f>
        <v>400380</v>
      </c>
      <c r="P186">
        <f>(VLOOKUP($A186,L!$H:$O,8,0)+VLOOKUP($B186,'R'!$F:$M,8,0))*VLOOKUP(P$1,Q!$E:$H,4,0)+VLOOKUP(P$1,Q!$E:$J,6,0)</f>
        <v>410790</v>
      </c>
      <c r="Q186">
        <f>(VLOOKUP($A186,L!$H:$O,8,0)+VLOOKUP($B186,'R'!$F:$M,8,0))*VLOOKUP(Q$1,Q!$E:$H,4,0)+VLOOKUP(Q$1,Q!$E:$J,6,0)</f>
        <v>421140</v>
      </c>
      <c r="R186">
        <f>(VLOOKUP($A186,L!$H:$O,8,0)+VLOOKUP($B186,'R'!$F:$M,8,0))*VLOOKUP(R$1,Q!$E:$H,4,0)+VLOOKUP(R$1,Q!$E:$J,6,0)</f>
        <v>431490</v>
      </c>
      <c r="S186">
        <f>(VLOOKUP($A186,L!$H:$O,8,0)+VLOOKUP($B186,'R'!$F:$M,8,0))*VLOOKUP(S$1,Q!$E:$H,4,0)+VLOOKUP(S$1,Q!$E:$J,6,0)</f>
        <v>443010</v>
      </c>
      <c r="T186">
        <f>(VLOOKUP($A186,L!$H:$O,8,0)+VLOOKUP($B186,'R'!$F:$M,8,0))*VLOOKUP(T$1,Q!$E:$H,4,0)+VLOOKUP(T$1,Q!$E:$J,6,0)</f>
        <v>454590</v>
      </c>
      <c r="U186">
        <f>(VLOOKUP($A186,L!$H:$O,8,0)+VLOOKUP($B186,'R'!$F:$M,8,0))*VLOOKUP(U$1,Q!$E:$H,4,0)+VLOOKUP(U$1,Q!$E:$J,6,0)</f>
        <v>466110.00000000006</v>
      </c>
      <c r="V186">
        <f>(VLOOKUP($A186,L!$H:$O,8,0)+VLOOKUP($B186,'R'!$F:$M,8,0))*VLOOKUP(V$1,Q!$E:$H,4,0)+VLOOKUP(V$1,Q!$E:$J,6,0)</f>
        <v>477630</v>
      </c>
      <c r="W186">
        <f>(VLOOKUP($A186,L!$H:$O,8,0)+VLOOKUP($B186,'R'!$F:$M,8,0))*VLOOKUP(W$1,Q!$E:$H,4,0)+VLOOKUP(W$1,Q!$E:$J,6,0)</f>
        <v>490320.00000000006</v>
      </c>
    </row>
    <row r="187" spans="1:23" x14ac:dyDescent="0.2">
      <c r="A187">
        <v>185</v>
      </c>
      <c r="B187">
        <f t="shared" si="33"/>
        <v>11</v>
      </c>
      <c r="C187">
        <f>(VLOOKUP($A187,L!$H:$O,8,0)+VLOOKUP($B187,'R'!$F:$M,8,0))*VLOOKUP(C$1,Q!$E:$H,4,0)+VLOOKUP(C$1,Q!$E:$J,6,0)</f>
        <v>112400</v>
      </c>
      <c r="D187">
        <f>(VLOOKUP($A187,L!$H:$O,8,0)+VLOOKUP($B187,'R'!$F:$M,8,0))*VLOOKUP(D$1,Q!$E:$H,4,0)+VLOOKUP(D$1,Q!$E:$J,6,0)</f>
        <v>129259.99999999999</v>
      </c>
      <c r="E187">
        <f>(VLOOKUP($A187,L!$H:$O,8,0)+VLOOKUP($B187,'R'!$F:$M,8,0))*VLOOKUP(E$1,Q!$E:$H,4,0)+VLOOKUP(E$1,Q!$E:$J,6,0)</f>
        <v>148968</v>
      </c>
      <c r="F187">
        <f>(VLOOKUP($A187,L!$H:$O,8,0)+VLOOKUP($B187,'R'!$F:$M,8,0))*VLOOKUP(F$1,Q!$E:$H,4,0)+VLOOKUP(F$1,Q!$E:$J,6,0)</f>
        <v>172228</v>
      </c>
      <c r="G187">
        <f>(VLOOKUP($A187,L!$H:$O,8,0)+VLOOKUP($B187,'R'!$F:$M,8,0))*VLOOKUP(G$1,Q!$E:$H,4,0)+VLOOKUP(G$1,Q!$E:$J,6,0)</f>
        <v>199340</v>
      </c>
      <c r="H187">
        <f>(VLOOKUP($A187,L!$H:$O,8,0)+VLOOKUP($B187,'R'!$F:$M,8,0))*VLOOKUP(H$1,Q!$E:$H,4,0)+VLOOKUP(H$1,Q!$E:$J,6,0)</f>
        <v>229583.99999999997</v>
      </c>
      <c r="I187">
        <f>(VLOOKUP($A187,L!$H:$O,8,0)+VLOOKUP($B187,'R'!$F:$M,8,0))*VLOOKUP(I$1,Q!$E:$H,4,0)+VLOOKUP(I$1,Q!$E:$J,6,0)</f>
        <v>263844</v>
      </c>
      <c r="J187">
        <f>(VLOOKUP($A187,L!$H:$O,8,0)+VLOOKUP($B187,'R'!$F:$M,8,0))*VLOOKUP(J$1,Q!$E:$H,4,0)+VLOOKUP(J$1,Q!$E:$J,6,0)</f>
        <v>282128</v>
      </c>
      <c r="K187">
        <f>(VLOOKUP($A187,L!$H:$O,8,0)+VLOOKUP($B187,'R'!$F:$M,8,0))*VLOOKUP(K$1,Q!$E:$H,4,0)+VLOOKUP(K$1,Q!$E:$J,6,0)</f>
        <v>303784</v>
      </c>
      <c r="L187">
        <f>(VLOOKUP($A187,L!$H:$O,8,0)+VLOOKUP($B187,'R'!$F:$M,8,0))*VLOOKUP(L$1,Q!$E:$H,4,0)+VLOOKUP(L$1,Q!$E:$J,6,0)</f>
        <v>349464</v>
      </c>
      <c r="M187">
        <f>(VLOOKUP($A187,L!$H:$O,8,0)+VLOOKUP($B187,'R'!$F:$M,8,0))*VLOOKUP(M$1,Q!$E:$H,4,0)+VLOOKUP(M$1,Q!$E:$J,6,0)</f>
        <v>385568</v>
      </c>
      <c r="N187">
        <f>(VLOOKUP($A187,L!$H:$O,8,0)+VLOOKUP($B187,'R'!$F:$M,8,0))*VLOOKUP(N$1,Q!$E:$H,4,0)+VLOOKUP(N$1,Q!$E:$J,6,0)</f>
        <v>394860</v>
      </c>
      <c r="O187">
        <f>(VLOOKUP($A187,L!$H:$O,8,0)+VLOOKUP($B187,'R'!$F:$M,8,0))*VLOOKUP(O$1,Q!$E:$H,4,0)+VLOOKUP(O$1,Q!$E:$J,6,0)</f>
        <v>405336</v>
      </c>
      <c r="P187">
        <f>(VLOOKUP($A187,L!$H:$O,8,0)+VLOOKUP($B187,'R'!$F:$M,8,0))*VLOOKUP(P$1,Q!$E:$H,4,0)+VLOOKUP(P$1,Q!$E:$J,6,0)</f>
        <v>415872</v>
      </c>
      <c r="Q187">
        <f>(VLOOKUP($A187,L!$H:$O,8,0)+VLOOKUP($B187,'R'!$F:$M,8,0))*VLOOKUP(Q$1,Q!$E:$H,4,0)+VLOOKUP(Q$1,Q!$E:$J,6,0)</f>
        <v>426348</v>
      </c>
      <c r="R187">
        <f>(VLOOKUP($A187,L!$H:$O,8,0)+VLOOKUP($B187,'R'!$F:$M,8,0))*VLOOKUP(R$1,Q!$E:$H,4,0)+VLOOKUP(R$1,Q!$E:$J,6,0)</f>
        <v>436824</v>
      </c>
      <c r="S187">
        <f>(VLOOKUP($A187,L!$H:$O,8,0)+VLOOKUP($B187,'R'!$F:$M,8,0))*VLOOKUP(S$1,Q!$E:$H,4,0)+VLOOKUP(S$1,Q!$E:$J,6,0)</f>
        <v>448484</v>
      </c>
      <c r="T187">
        <f>(VLOOKUP($A187,L!$H:$O,8,0)+VLOOKUP($B187,'R'!$F:$M,8,0))*VLOOKUP(T$1,Q!$E:$H,4,0)+VLOOKUP(T$1,Q!$E:$J,6,0)</f>
        <v>460204</v>
      </c>
      <c r="U187">
        <f>(VLOOKUP($A187,L!$H:$O,8,0)+VLOOKUP($B187,'R'!$F:$M,8,0))*VLOOKUP(U$1,Q!$E:$H,4,0)+VLOOKUP(U$1,Q!$E:$J,6,0)</f>
        <v>471864.00000000006</v>
      </c>
      <c r="V187">
        <f>(VLOOKUP($A187,L!$H:$O,8,0)+VLOOKUP($B187,'R'!$F:$M,8,0))*VLOOKUP(V$1,Q!$E:$H,4,0)+VLOOKUP(V$1,Q!$E:$J,6,0)</f>
        <v>483524</v>
      </c>
      <c r="W187">
        <f>(VLOOKUP($A187,L!$H:$O,8,0)+VLOOKUP($B187,'R'!$F:$M,8,0))*VLOOKUP(W$1,Q!$E:$H,4,0)+VLOOKUP(W$1,Q!$E:$J,6,0)</f>
        <v>496368.00000000006</v>
      </c>
    </row>
    <row r="188" spans="1:23" x14ac:dyDescent="0.2">
      <c r="A188">
        <v>186</v>
      </c>
      <c r="B188">
        <f t="shared" si="33"/>
        <v>11</v>
      </c>
      <c r="C188">
        <f>(VLOOKUP($A188,L!$H:$O,8,0)+VLOOKUP($B188,'R'!$F:$M,8,0))*VLOOKUP(C$1,Q!$E:$H,4,0)+VLOOKUP(C$1,Q!$E:$J,6,0)</f>
        <v>113800</v>
      </c>
      <c r="D188">
        <f>(VLOOKUP($A188,L!$H:$O,8,0)+VLOOKUP($B188,'R'!$F:$M,8,0))*VLOOKUP(D$1,Q!$E:$H,4,0)+VLOOKUP(D$1,Q!$E:$J,6,0)</f>
        <v>130869.99999999999</v>
      </c>
      <c r="E188">
        <f>(VLOOKUP($A188,L!$H:$O,8,0)+VLOOKUP($B188,'R'!$F:$M,8,0))*VLOOKUP(E$1,Q!$E:$H,4,0)+VLOOKUP(E$1,Q!$E:$J,6,0)</f>
        <v>150816</v>
      </c>
      <c r="F188">
        <f>(VLOOKUP($A188,L!$H:$O,8,0)+VLOOKUP($B188,'R'!$F:$M,8,0))*VLOOKUP(F$1,Q!$E:$H,4,0)+VLOOKUP(F$1,Q!$E:$J,6,0)</f>
        <v>174356</v>
      </c>
      <c r="G188">
        <f>(VLOOKUP($A188,L!$H:$O,8,0)+VLOOKUP($B188,'R'!$F:$M,8,0))*VLOOKUP(G$1,Q!$E:$H,4,0)+VLOOKUP(G$1,Q!$E:$J,6,0)</f>
        <v>201790</v>
      </c>
      <c r="H188">
        <f>(VLOOKUP($A188,L!$H:$O,8,0)+VLOOKUP($B188,'R'!$F:$M,8,0))*VLOOKUP(H$1,Q!$E:$H,4,0)+VLOOKUP(H$1,Q!$E:$J,6,0)</f>
        <v>232397.99999999997</v>
      </c>
      <c r="I188">
        <f>(VLOOKUP($A188,L!$H:$O,8,0)+VLOOKUP($B188,'R'!$F:$M,8,0))*VLOOKUP(I$1,Q!$E:$H,4,0)+VLOOKUP(I$1,Q!$E:$J,6,0)</f>
        <v>267078</v>
      </c>
      <c r="J188">
        <f>(VLOOKUP($A188,L!$H:$O,8,0)+VLOOKUP($B188,'R'!$F:$M,8,0))*VLOOKUP(J$1,Q!$E:$H,4,0)+VLOOKUP(J$1,Q!$E:$J,6,0)</f>
        <v>285586</v>
      </c>
      <c r="K188">
        <f>(VLOOKUP($A188,L!$H:$O,8,0)+VLOOKUP($B188,'R'!$F:$M,8,0))*VLOOKUP(K$1,Q!$E:$H,4,0)+VLOOKUP(K$1,Q!$E:$J,6,0)</f>
        <v>307508</v>
      </c>
      <c r="L188">
        <f>(VLOOKUP($A188,L!$H:$O,8,0)+VLOOKUP($B188,'R'!$F:$M,8,0))*VLOOKUP(L$1,Q!$E:$H,4,0)+VLOOKUP(L$1,Q!$E:$J,6,0)</f>
        <v>353748</v>
      </c>
      <c r="M188">
        <f>(VLOOKUP($A188,L!$H:$O,8,0)+VLOOKUP($B188,'R'!$F:$M,8,0))*VLOOKUP(M$1,Q!$E:$H,4,0)+VLOOKUP(M$1,Q!$E:$J,6,0)</f>
        <v>390286</v>
      </c>
      <c r="N188">
        <f>(VLOOKUP($A188,L!$H:$O,8,0)+VLOOKUP($B188,'R'!$F:$M,8,0))*VLOOKUP(N$1,Q!$E:$H,4,0)+VLOOKUP(N$1,Q!$E:$J,6,0)</f>
        <v>399690</v>
      </c>
      <c r="O188">
        <f>(VLOOKUP($A188,L!$H:$O,8,0)+VLOOKUP($B188,'R'!$F:$M,8,0))*VLOOKUP(O$1,Q!$E:$H,4,0)+VLOOKUP(O$1,Q!$E:$J,6,0)</f>
        <v>410292</v>
      </c>
      <c r="P188">
        <f>(VLOOKUP($A188,L!$H:$O,8,0)+VLOOKUP($B188,'R'!$F:$M,8,0))*VLOOKUP(P$1,Q!$E:$H,4,0)+VLOOKUP(P$1,Q!$E:$J,6,0)</f>
        <v>420954</v>
      </c>
      <c r="Q188">
        <f>(VLOOKUP($A188,L!$H:$O,8,0)+VLOOKUP($B188,'R'!$F:$M,8,0))*VLOOKUP(Q$1,Q!$E:$H,4,0)+VLOOKUP(Q$1,Q!$E:$J,6,0)</f>
        <v>431556</v>
      </c>
      <c r="R188">
        <f>(VLOOKUP($A188,L!$H:$O,8,0)+VLOOKUP($B188,'R'!$F:$M,8,0))*VLOOKUP(R$1,Q!$E:$H,4,0)+VLOOKUP(R$1,Q!$E:$J,6,0)</f>
        <v>442158</v>
      </c>
      <c r="S188">
        <f>(VLOOKUP($A188,L!$H:$O,8,0)+VLOOKUP($B188,'R'!$F:$M,8,0))*VLOOKUP(S$1,Q!$E:$H,4,0)+VLOOKUP(S$1,Q!$E:$J,6,0)</f>
        <v>453958</v>
      </c>
      <c r="T188">
        <f>(VLOOKUP($A188,L!$H:$O,8,0)+VLOOKUP($B188,'R'!$F:$M,8,0))*VLOOKUP(T$1,Q!$E:$H,4,0)+VLOOKUP(T$1,Q!$E:$J,6,0)</f>
        <v>465818</v>
      </c>
      <c r="U188">
        <f>(VLOOKUP($A188,L!$H:$O,8,0)+VLOOKUP($B188,'R'!$F:$M,8,0))*VLOOKUP(U$1,Q!$E:$H,4,0)+VLOOKUP(U$1,Q!$E:$J,6,0)</f>
        <v>477618.00000000006</v>
      </c>
      <c r="V188">
        <f>(VLOOKUP($A188,L!$H:$O,8,0)+VLOOKUP($B188,'R'!$F:$M,8,0))*VLOOKUP(V$1,Q!$E:$H,4,0)+VLOOKUP(V$1,Q!$E:$J,6,0)</f>
        <v>489418</v>
      </c>
      <c r="W188">
        <f>(VLOOKUP($A188,L!$H:$O,8,0)+VLOOKUP($B188,'R'!$F:$M,8,0))*VLOOKUP(W$1,Q!$E:$H,4,0)+VLOOKUP(W$1,Q!$E:$J,6,0)</f>
        <v>502416.00000000006</v>
      </c>
    </row>
    <row r="189" spans="1:23" x14ac:dyDescent="0.2">
      <c r="A189">
        <v>187</v>
      </c>
      <c r="B189">
        <f t="shared" si="33"/>
        <v>11</v>
      </c>
      <c r="C189">
        <f>(VLOOKUP($A189,L!$H:$O,8,0)+VLOOKUP($B189,'R'!$F:$M,8,0))*VLOOKUP(C$1,Q!$E:$H,4,0)+VLOOKUP(C$1,Q!$E:$J,6,0)</f>
        <v>115200</v>
      </c>
      <c r="D189">
        <f>(VLOOKUP($A189,L!$H:$O,8,0)+VLOOKUP($B189,'R'!$F:$M,8,0))*VLOOKUP(D$1,Q!$E:$H,4,0)+VLOOKUP(D$1,Q!$E:$J,6,0)</f>
        <v>132480</v>
      </c>
      <c r="E189">
        <f>(VLOOKUP($A189,L!$H:$O,8,0)+VLOOKUP($B189,'R'!$F:$M,8,0))*VLOOKUP(E$1,Q!$E:$H,4,0)+VLOOKUP(E$1,Q!$E:$J,6,0)</f>
        <v>152664</v>
      </c>
      <c r="F189">
        <f>(VLOOKUP($A189,L!$H:$O,8,0)+VLOOKUP($B189,'R'!$F:$M,8,0))*VLOOKUP(F$1,Q!$E:$H,4,0)+VLOOKUP(F$1,Q!$E:$J,6,0)</f>
        <v>176484</v>
      </c>
      <c r="G189">
        <f>(VLOOKUP($A189,L!$H:$O,8,0)+VLOOKUP($B189,'R'!$F:$M,8,0))*VLOOKUP(G$1,Q!$E:$H,4,0)+VLOOKUP(G$1,Q!$E:$J,6,0)</f>
        <v>204240</v>
      </c>
      <c r="H189">
        <f>(VLOOKUP($A189,L!$H:$O,8,0)+VLOOKUP($B189,'R'!$F:$M,8,0))*VLOOKUP(H$1,Q!$E:$H,4,0)+VLOOKUP(H$1,Q!$E:$J,6,0)</f>
        <v>235211.99999999997</v>
      </c>
      <c r="I189">
        <f>(VLOOKUP($A189,L!$H:$O,8,0)+VLOOKUP($B189,'R'!$F:$M,8,0))*VLOOKUP(I$1,Q!$E:$H,4,0)+VLOOKUP(I$1,Q!$E:$J,6,0)</f>
        <v>270312</v>
      </c>
      <c r="J189">
        <f>(VLOOKUP($A189,L!$H:$O,8,0)+VLOOKUP($B189,'R'!$F:$M,8,0))*VLOOKUP(J$1,Q!$E:$H,4,0)+VLOOKUP(J$1,Q!$E:$J,6,0)</f>
        <v>289044</v>
      </c>
      <c r="K189">
        <f>(VLOOKUP($A189,L!$H:$O,8,0)+VLOOKUP($B189,'R'!$F:$M,8,0))*VLOOKUP(K$1,Q!$E:$H,4,0)+VLOOKUP(K$1,Q!$E:$J,6,0)</f>
        <v>311232</v>
      </c>
      <c r="L189">
        <f>(VLOOKUP($A189,L!$H:$O,8,0)+VLOOKUP($B189,'R'!$F:$M,8,0))*VLOOKUP(L$1,Q!$E:$H,4,0)+VLOOKUP(L$1,Q!$E:$J,6,0)</f>
        <v>358032</v>
      </c>
      <c r="M189">
        <f>(VLOOKUP($A189,L!$H:$O,8,0)+VLOOKUP($B189,'R'!$F:$M,8,0))*VLOOKUP(M$1,Q!$E:$H,4,0)+VLOOKUP(M$1,Q!$E:$J,6,0)</f>
        <v>395004</v>
      </c>
      <c r="N189">
        <f>(VLOOKUP($A189,L!$H:$O,8,0)+VLOOKUP($B189,'R'!$F:$M,8,0))*VLOOKUP(N$1,Q!$E:$H,4,0)+VLOOKUP(N$1,Q!$E:$J,6,0)</f>
        <v>404520</v>
      </c>
      <c r="O189">
        <f>(VLOOKUP($A189,L!$H:$O,8,0)+VLOOKUP($B189,'R'!$F:$M,8,0))*VLOOKUP(O$1,Q!$E:$H,4,0)+VLOOKUP(O$1,Q!$E:$J,6,0)</f>
        <v>415248</v>
      </c>
      <c r="P189">
        <f>(VLOOKUP($A189,L!$H:$O,8,0)+VLOOKUP($B189,'R'!$F:$M,8,0))*VLOOKUP(P$1,Q!$E:$H,4,0)+VLOOKUP(P$1,Q!$E:$J,6,0)</f>
        <v>426036</v>
      </c>
      <c r="Q189">
        <f>(VLOOKUP($A189,L!$H:$O,8,0)+VLOOKUP($B189,'R'!$F:$M,8,0))*VLOOKUP(Q$1,Q!$E:$H,4,0)+VLOOKUP(Q$1,Q!$E:$J,6,0)</f>
        <v>436764</v>
      </c>
      <c r="R189">
        <f>(VLOOKUP($A189,L!$H:$O,8,0)+VLOOKUP($B189,'R'!$F:$M,8,0))*VLOOKUP(R$1,Q!$E:$H,4,0)+VLOOKUP(R$1,Q!$E:$J,6,0)</f>
        <v>447492</v>
      </c>
      <c r="S189">
        <f>(VLOOKUP($A189,L!$H:$O,8,0)+VLOOKUP($B189,'R'!$F:$M,8,0))*VLOOKUP(S$1,Q!$E:$H,4,0)+VLOOKUP(S$1,Q!$E:$J,6,0)</f>
        <v>459432</v>
      </c>
      <c r="T189">
        <f>(VLOOKUP($A189,L!$H:$O,8,0)+VLOOKUP($B189,'R'!$F:$M,8,0))*VLOOKUP(T$1,Q!$E:$H,4,0)+VLOOKUP(T$1,Q!$E:$J,6,0)</f>
        <v>471432</v>
      </c>
      <c r="U189">
        <f>(VLOOKUP($A189,L!$H:$O,8,0)+VLOOKUP($B189,'R'!$F:$M,8,0))*VLOOKUP(U$1,Q!$E:$H,4,0)+VLOOKUP(U$1,Q!$E:$J,6,0)</f>
        <v>483372.00000000006</v>
      </c>
      <c r="V189">
        <f>(VLOOKUP($A189,L!$H:$O,8,0)+VLOOKUP($B189,'R'!$F:$M,8,0))*VLOOKUP(V$1,Q!$E:$H,4,0)+VLOOKUP(V$1,Q!$E:$J,6,0)</f>
        <v>495312</v>
      </c>
      <c r="W189">
        <f>(VLOOKUP($A189,L!$H:$O,8,0)+VLOOKUP($B189,'R'!$F:$M,8,0))*VLOOKUP(W$1,Q!$E:$H,4,0)+VLOOKUP(W$1,Q!$E:$J,6,0)</f>
        <v>508464.00000000006</v>
      </c>
    </row>
    <row r="190" spans="1:23" x14ac:dyDescent="0.2">
      <c r="A190">
        <v>188</v>
      </c>
      <c r="B190">
        <f t="shared" si="33"/>
        <v>11</v>
      </c>
      <c r="C190">
        <f>(VLOOKUP($A190,L!$H:$O,8,0)+VLOOKUP($B190,'R'!$F:$M,8,0))*VLOOKUP(C$1,Q!$E:$H,4,0)+VLOOKUP(C$1,Q!$E:$J,6,0)</f>
        <v>116700</v>
      </c>
      <c r="D190">
        <f>(VLOOKUP($A190,L!$H:$O,8,0)+VLOOKUP($B190,'R'!$F:$M,8,0))*VLOOKUP(D$1,Q!$E:$H,4,0)+VLOOKUP(D$1,Q!$E:$J,6,0)</f>
        <v>134205</v>
      </c>
      <c r="E190">
        <f>(VLOOKUP($A190,L!$H:$O,8,0)+VLOOKUP($B190,'R'!$F:$M,8,0))*VLOOKUP(E$1,Q!$E:$H,4,0)+VLOOKUP(E$1,Q!$E:$J,6,0)</f>
        <v>154644</v>
      </c>
      <c r="F190">
        <f>(VLOOKUP($A190,L!$H:$O,8,0)+VLOOKUP($B190,'R'!$F:$M,8,0))*VLOOKUP(F$1,Q!$E:$H,4,0)+VLOOKUP(F$1,Q!$E:$J,6,0)</f>
        <v>178764</v>
      </c>
      <c r="G190">
        <f>(VLOOKUP($A190,L!$H:$O,8,0)+VLOOKUP($B190,'R'!$F:$M,8,0))*VLOOKUP(G$1,Q!$E:$H,4,0)+VLOOKUP(G$1,Q!$E:$J,6,0)</f>
        <v>206865</v>
      </c>
      <c r="H190">
        <f>(VLOOKUP($A190,L!$H:$O,8,0)+VLOOKUP($B190,'R'!$F:$M,8,0))*VLOOKUP(H$1,Q!$E:$H,4,0)+VLOOKUP(H$1,Q!$E:$J,6,0)</f>
        <v>238226.99999999997</v>
      </c>
      <c r="I190">
        <f>(VLOOKUP($A190,L!$H:$O,8,0)+VLOOKUP($B190,'R'!$F:$M,8,0))*VLOOKUP(I$1,Q!$E:$H,4,0)+VLOOKUP(I$1,Q!$E:$J,6,0)</f>
        <v>273777</v>
      </c>
      <c r="J190">
        <f>(VLOOKUP($A190,L!$H:$O,8,0)+VLOOKUP($B190,'R'!$F:$M,8,0))*VLOOKUP(J$1,Q!$E:$H,4,0)+VLOOKUP(J$1,Q!$E:$J,6,0)</f>
        <v>292749</v>
      </c>
      <c r="K190">
        <f>(VLOOKUP($A190,L!$H:$O,8,0)+VLOOKUP($B190,'R'!$F:$M,8,0))*VLOOKUP(K$1,Q!$E:$H,4,0)+VLOOKUP(K$1,Q!$E:$J,6,0)</f>
        <v>315222</v>
      </c>
      <c r="L190">
        <f>(VLOOKUP($A190,L!$H:$O,8,0)+VLOOKUP($B190,'R'!$F:$M,8,0))*VLOOKUP(L$1,Q!$E:$H,4,0)+VLOOKUP(L$1,Q!$E:$J,6,0)</f>
        <v>362622</v>
      </c>
      <c r="M190">
        <f>(VLOOKUP($A190,L!$H:$O,8,0)+VLOOKUP($B190,'R'!$F:$M,8,0))*VLOOKUP(M$1,Q!$E:$H,4,0)+VLOOKUP(M$1,Q!$E:$J,6,0)</f>
        <v>400059</v>
      </c>
      <c r="N190">
        <f>(VLOOKUP($A190,L!$H:$O,8,0)+VLOOKUP($B190,'R'!$F:$M,8,0))*VLOOKUP(N$1,Q!$E:$H,4,0)+VLOOKUP(N$1,Q!$E:$J,6,0)</f>
        <v>409695</v>
      </c>
      <c r="O190">
        <f>(VLOOKUP($A190,L!$H:$O,8,0)+VLOOKUP($B190,'R'!$F:$M,8,0))*VLOOKUP(O$1,Q!$E:$H,4,0)+VLOOKUP(O$1,Q!$E:$J,6,0)</f>
        <v>420558</v>
      </c>
      <c r="P190">
        <f>(VLOOKUP($A190,L!$H:$O,8,0)+VLOOKUP($B190,'R'!$F:$M,8,0))*VLOOKUP(P$1,Q!$E:$H,4,0)+VLOOKUP(P$1,Q!$E:$J,6,0)</f>
        <v>431481</v>
      </c>
      <c r="Q190">
        <f>(VLOOKUP($A190,L!$H:$O,8,0)+VLOOKUP($B190,'R'!$F:$M,8,0))*VLOOKUP(Q$1,Q!$E:$H,4,0)+VLOOKUP(Q$1,Q!$E:$J,6,0)</f>
        <v>442344</v>
      </c>
      <c r="R190">
        <f>(VLOOKUP($A190,L!$H:$O,8,0)+VLOOKUP($B190,'R'!$F:$M,8,0))*VLOOKUP(R$1,Q!$E:$H,4,0)+VLOOKUP(R$1,Q!$E:$J,6,0)</f>
        <v>453207</v>
      </c>
      <c r="S190">
        <f>(VLOOKUP($A190,L!$H:$O,8,0)+VLOOKUP($B190,'R'!$F:$M,8,0))*VLOOKUP(S$1,Q!$E:$H,4,0)+VLOOKUP(S$1,Q!$E:$J,6,0)</f>
        <v>465297</v>
      </c>
      <c r="T190">
        <f>(VLOOKUP($A190,L!$H:$O,8,0)+VLOOKUP($B190,'R'!$F:$M,8,0))*VLOOKUP(T$1,Q!$E:$H,4,0)+VLOOKUP(T$1,Q!$E:$J,6,0)</f>
        <v>477447</v>
      </c>
      <c r="U190">
        <f>(VLOOKUP($A190,L!$H:$O,8,0)+VLOOKUP($B190,'R'!$F:$M,8,0))*VLOOKUP(U$1,Q!$E:$H,4,0)+VLOOKUP(U$1,Q!$E:$J,6,0)</f>
        <v>489537.00000000006</v>
      </c>
      <c r="V190">
        <f>(VLOOKUP($A190,L!$H:$O,8,0)+VLOOKUP($B190,'R'!$F:$M,8,0))*VLOOKUP(V$1,Q!$E:$H,4,0)+VLOOKUP(V$1,Q!$E:$J,6,0)</f>
        <v>501627</v>
      </c>
      <c r="W190">
        <f>(VLOOKUP($A190,L!$H:$O,8,0)+VLOOKUP($B190,'R'!$F:$M,8,0))*VLOOKUP(W$1,Q!$E:$H,4,0)+VLOOKUP(W$1,Q!$E:$J,6,0)</f>
        <v>514944.00000000006</v>
      </c>
    </row>
    <row r="191" spans="1:23" x14ac:dyDescent="0.2">
      <c r="A191">
        <v>189</v>
      </c>
      <c r="B191">
        <f t="shared" si="33"/>
        <v>11</v>
      </c>
      <c r="C191">
        <f>(VLOOKUP($A191,L!$H:$O,8,0)+VLOOKUP($B191,'R'!$F:$M,8,0))*VLOOKUP(C$1,Q!$E:$H,4,0)+VLOOKUP(C$1,Q!$E:$J,6,0)</f>
        <v>118200</v>
      </c>
      <c r="D191">
        <f>(VLOOKUP($A191,L!$H:$O,8,0)+VLOOKUP($B191,'R'!$F:$M,8,0))*VLOOKUP(D$1,Q!$E:$H,4,0)+VLOOKUP(D$1,Q!$E:$J,6,0)</f>
        <v>135930</v>
      </c>
      <c r="E191">
        <f>(VLOOKUP($A191,L!$H:$O,8,0)+VLOOKUP($B191,'R'!$F:$M,8,0))*VLOOKUP(E$1,Q!$E:$H,4,0)+VLOOKUP(E$1,Q!$E:$J,6,0)</f>
        <v>156624</v>
      </c>
      <c r="F191">
        <f>(VLOOKUP($A191,L!$H:$O,8,0)+VLOOKUP($B191,'R'!$F:$M,8,0))*VLOOKUP(F$1,Q!$E:$H,4,0)+VLOOKUP(F$1,Q!$E:$J,6,0)</f>
        <v>181044</v>
      </c>
      <c r="G191">
        <f>(VLOOKUP($A191,L!$H:$O,8,0)+VLOOKUP($B191,'R'!$F:$M,8,0))*VLOOKUP(G$1,Q!$E:$H,4,0)+VLOOKUP(G$1,Q!$E:$J,6,0)</f>
        <v>209490</v>
      </c>
      <c r="H191">
        <f>(VLOOKUP($A191,L!$H:$O,8,0)+VLOOKUP($B191,'R'!$F:$M,8,0))*VLOOKUP(H$1,Q!$E:$H,4,0)+VLOOKUP(H$1,Q!$E:$J,6,0)</f>
        <v>241241.99999999997</v>
      </c>
      <c r="I191">
        <f>(VLOOKUP($A191,L!$H:$O,8,0)+VLOOKUP($B191,'R'!$F:$M,8,0))*VLOOKUP(I$1,Q!$E:$H,4,0)+VLOOKUP(I$1,Q!$E:$J,6,0)</f>
        <v>277242</v>
      </c>
      <c r="J191">
        <f>(VLOOKUP($A191,L!$H:$O,8,0)+VLOOKUP($B191,'R'!$F:$M,8,0))*VLOOKUP(J$1,Q!$E:$H,4,0)+VLOOKUP(J$1,Q!$E:$J,6,0)</f>
        <v>296454</v>
      </c>
      <c r="K191">
        <f>(VLOOKUP($A191,L!$H:$O,8,0)+VLOOKUP($B191,'R'!$F:$M,8,0))*VLOOKUP(K$1,Q!$E:$H,4,0)+VLOOKUP(K$1,Q!$E:$J,6,0)</f>
        <v>319212</v>
      </c>
      <c r="L191">
        <f>(VLOOKUP($A191,L!$H:$O,8,0)+VLOOKUP($B191,'R'!$F:$M,8,0))*VLOOKUP(L$1,Q!$E:$H,4,0)+VLOOKUP(L$1,Q!$E:$J,6,0)</f>
        <v>367212</v>
      </c>
      <c r="M191">
        <f>(VLOOKUP($A191,L!$H:$O,8,0)+VLOOKUP($B191,'R'!$F:$M,8,0))*VLOOKUP(M$1,Q!$E:$H,4,0)+VLOOKUP(M$1,Q!$E:$J,6,0)</f>
        <v>405114</v>
      </c>
      <c r="N191">
        <f>(VLOOKUP($A191,L!$H:$O,8,0)+VLOOKUP($B191,'R'!$F:$M,8,0))*VLOOKUP(N$1,Q!$E:$H,4,0)+VLOOKUP(N$1,Q!$E:$J,6,0)</f>
        <v>414870</v>
      </c>
      <c r="O191">
        <f>(VLOOKUP($A191,L!$H:$O,8,0)+VLOOKUP($B191,'R'!$F:$M,8,0))*VLOOKUP(O$1,Q!$E:$H,4,0)+VLOOKUP(O$1,Q!$E:$J,6,0)</f>
        <v>425868</v>
      </c>
      <c r="P191">
        <f>(VLOOKUP($A191,L!$H:$O,8,0)+VLOOKUP($B191,'R'!$F:$M,8,0))*VLOOKUP(P$1,Q!$E:$H,4,0)+VLOOKUP(P$1,Q!$E:$J,6,0)</f>
        <v>436926</v>
      </c>
      <c r="Q191">
        <f>(VLOOKUP($A191,L!$H:$O,8,0)+VLOOKUP($B191,'R'!$F:$M,8,0))*VLOOKUP(Q$1,Q!$E:$H,4,0)+VLOOKUP(Q$1,Q!$E:$J,6,0)</f>
        <v>447924</v>
      </c>
      <c r="R191">
        <f>(VLOOKUP($A191,L!$H:$O,8,0)+VLOOKUP($B191,'R'!$F:$M,8,0))*VLOOKUP(R$1,Q!$E:$H,4,0)+VLOOKUP(R$1,Q!$E:$J,6,0)</f>
        <v>458922</v>
      </c>
      <c r="S191">
        <f>(VLOOKUP($A191,L!$H:$O,8,0)+VLOOKUP($B191,'R'!$F:$M,8,0))*VLOOKUP(S$1,Q!$E:$H,4,0)+VLOOKUP(S$1,Q!$E:$J,6,0)</f>
        <v>471162</v>
      </c>
      <c r="T191">
        <f>(VLOOKUP($A191,L!$H:$O,8,0)+VLOOKUP($B191,'R'!$F:$M,8,0))*VLOOKUP(T$1,Q!$E:$H,4,0)+VLOOKUP(T$1,Q!$E:$J,6,0)</f>
        <v>483462</v>
      </c>
      <c r="U191">
        <f>(VLOOKUP($A191,L!$H:$O,8,0)+VLOOKUP($B191,'R'!$F:$M,8,0))*VLOOKUP(U$1,Q!$E:$H,4,0)+VLOOKUP(U$1,Q!$E:$J,6,0)</f>
        <v>495702.00000000006</v>
      </c>
      <c r="V191">
        <f>(VLOOKUP($A191,L!$H:$O,8,0)+VLOOKUP($B191,'R'!$F:$M,8,0))*VLOOKUP(V$1,Q!$E:$H,4,0)+VLOOKUP(V$1,Q!$E:$J,6,0)</f>
        <v>507942</v>
      </c>
      <c r="W191">
        <f>(VLOOKUP($A191,L!$H:$O,8,0)+VLOOKUP($B191,'R'!$F:$M,8,0))*VLOOKUP(W$1,Q!$E:$H,4,0)+VLOOKUP(W$1,Q!$E:$J,6,0)</f>
        <v>521424.00000000006</v>
      </c>
    </row>
    <row r="192" spans="1:23" x14ac:dyDescent="0.2">
      <c r="A192">
        <v>190</v>
      </c>
      <c r="B192">
        <f t="shared" si="33"/>
        <v>11</v>
      </c>
      <c r="C192">
        <f>(VLOOKUP($A192,L!$H:$O,8,0)+VLOOKUP($B192,'R'!$F:$M,8,0))*VLOOKUP(C$1,Q!$E:$H,4,0)+VLOOKUP(C$1,Q!$E:$J,6,0)</f>
        <v>119700</v>
      </c>
      <c r="D192">
        <f>(VLOOKUP($A192,L!$H:$O,8,0)+VLOOKUP($B192,'R'!$F:$M,8,0))*VLOOKUP(D$1,Q!$E:$H,4,0)+VLOOKUP(D$1,Q!$E:$J,6,0)</f>
        <v>137655</v>
      </c>
      <c r="E192">
        <f>(VLOOKUP($A192,L!$H:$O,8,0)+VLOOKUP($B192,'R'!$F:$M,8,0))*VLOOKUP(E$1,Q!$E:$H,4,0)+VLOOKUP(E$1,Q!$E:$J,6,0)</f>
        <v>158604</v>
      </c>
      <c r="F192">
        <f>(VLOOKUP($A192,L!$H:$O,8,0)+VLOOKUP($B192,'R'!$F:$M,8,0))*VLOOKUP(F$1,Q!$E:$H,4,0)+VLOOKUP(F$1,Q!$E:$J,6,0)</f>
        <v>183324</v>
      </c>
      <c r="G192">
        <f>(VLOOKUP($A192,L!$H:$O,8,0)+VLOOKUP($B192,'R'!$F:$M,8,0))*VLOOKUP(G$1,Q!$E:$H,4,0)+VLOOKUP(G$1,Q!$E:$J,6,0)</f>
        <v>212115</v>
      </c>
      <c r="H192">
        <f>(VLOOKUP($A192,L!$H:$O,8,0)+VLOOKUP($B192,'R'!$F:$M,8,0))*VLOOKUP(H$1,Q!$E:$H,4,0)+VLOOKUP(H$1,Q!$E:$J,6,0)</f>
        <v>244256.99999999997</v>
      </c>
      <c r="I192">
        <f>(VLOOKUP($A192,L!$H:$O,8,0)+VLOOKUP($B192,'R'!$F:$M,8,0))*VLOOKUP(I$1,Q!$E:$H,4,0)+VLOOKUP(I$1,Q!$E:$J,6,0)</f>
        <v>280707</v>
      </c>
      <c r="J192">
        <f>(VLOOKUP($A192,L!$H:$O,8,0)+VLOOKUP($B192,'R'!$F:$M,8,0))*VLOOKUP(J$1,Q!$E:$H,4,0)+VLOOKUP(J$1,Q!$E:$J,6,0)</f>
        <v>300159</v>
      </c>
      <c r="K192">
        <f>(VLOOKUP($A192,L!$H:$O,8,0)+VLOOKUP($B192,'R'!$F:$M,8,0))*VLOOKUP(K$1,Q!$E:$H,4,0)+VLOOKUP(K$1,Q!$E:$J,6,0)</f>
        <v>323202</v>
      </c>
      <c r="L192">
        <f>(VLOOKUP($A192,L!$H:$O,8,0)+VLOOKUP($B192,'R'!$F:$M,8,0))*VLOOKUP(L$1,Q!$E:$H,4,0)+VLOOKUP(L$1,Q!$E:$J,6,0)</f>
        <v>371802</v>
      </c>
      <c r="M192">
        <f>(VLOOKUP($A192,L!$H:$O,8,0)+VLOOKUP($B192,'R'!$F:$M,8,0))*VLOOKUP(M$1,Q!$E:$H,4,0)+VLOOKUP(M$1,Q!$E:$J,6,0)</f>
        <v>410169</v>
      </c>
      <c r="N192">
        <f>(VLOOKUP($A192,L!$H:$O,8,0)+VLOOKUP($B192,'R'!$F:$M,8,0))*VLOOKUP(N$1,Q!$E:$H,4,0)+VLOOKUP(N$1,Q!$E:$J,6,0)</f>
        <v>420045</v>
      </c>
      <c r="O192">
        <f>(VLOOKUP($A192,L!$H:$O,8,0)+VLOOKUP($B192,'R'!$F:$M,8,0))*VLOOKUP(O$1,Q!$E:$H,4,0)+VLOOKUP(O$1,Q!$E:$J,6,0)</f>
        <v>431178</v>
      </c>
      <c r="P192">
        <f>(VLOOKUP($A192,L!$H:$O,8,0)+VLOOKUP($B192,'R'!$F:$M,8,0))*VLOOKUP(P$1,Q!$E:$H,4,0)+VLOOKUP(P$1,Q!$E:$J,6,0)</f>
        <v>442371</v>
      </c>
      <c r="Q192">
        <f>(VLOOKUP($A192,L!$H:$O,8,0)+VLOOKUP($B192,'R'!$F:$M,8,0))*VLOOKUP(Q$1,Q!$E:$H,4,0)+VLOOKUP(Q$1,Q!$E:$J,6,0)</f>
        <v>453504</v>
      </c>
      <c r="R192">
        <f>(VLOOKUP($A192,L!$H:$O,8,0)+VLOOKUP($B192,'R'!$F:$M,8,0))*VLOOKUP(R$1,Q!$E:$H,4,0)+VLOOKUP(R$1,Q!$E:$J,6,0)</f>
        <v>464637</v>
      </c>
      <c r="S192">
        <f>(VLOOKUP($A192,L!$H:$O,8,0)+VLOOKUP($B192,'R'!$F:$M,8,0))*VLOOKUP(S$1,Q!$E:$H,4,0)+VLOOKUP(S$1,Q!$E:$J,6,0)</f>
        <v>477027</v>
      </c>
      <c r="T192">
        <f>(VLOOKUP($A192,L!$H:$O,8,0)+VLOOKUP($B192,'R'!$F:$M,8,0))*VLOOKUP(T$1,Q!$E:$H,4,0)+VLOOKUP(T$1,Q!$E:$J,6,0)</f>
        <v>489477</v>
      </c>
      <c r="U192">
        <f>(VLOOKUP($A192,L!$H:$O,8,0)+VLOOKUP($B192,'R'!$F:$M,8,0))*VLOOKUP(U$1,Q!$E:$H,4,0)+VLOOKUP(U$1,Q!$E:$J,6,0)</f>
        <v>501867.00000000006</v>
      </c>
      <c r="V192">
        <f>(VLOOKUP($A192,L!$H:$O,8,0)+VLOOKUP($B192,'R'!$F:$M,8,0))*VLOOKUP(V$1,Q!$E:$H,4,0)+VLOOKUP(V$1,Q!$E:$J,6,0)</f>
        <v>514257</v>
      </c>
      <c r="W192">
        <f>(VLOOKUP($A192,L!$H:$O,8,0)+VLOOKUP($B192,'R'!$F:$M,8,0))*VLOOKUP(W$1,Q!$E:$H,4,0)+VLOOKUP(W$1,Q!$E:$J,6,0)</f>
        <v>527904</v>
      </c>
    </row>
    <row r="193" spans="1:23" x14ac:dyDescent="0.2">
      <c r="A193">
        <v>191</v>
      </c>
      <c r="B193">
        <f t="shared" si="33"/>
        <v>11</v>
      </c>
      <c r="C193">
        <f>(VLOOKUP($A193,L!$H:$O,8,0)+VLOOKUP($B193,'R'!$F:$M,8,0))*VLOOKUP(C$1,Q!$E:$H,4,0)+VLOOKUP(C$1,Q!$E:$J,6,0)</f>
        <v>121200</v>
      </c>
      <c r="D193">
        <f>(VLOOKUP($A193,L!$H:$O,8,0)+VLOOKUP($B193,'R'!$F:$M,8,0))*VLOOKUP(D$1,Q!$E:$H,4,0)+VLOOKUP(D$1,Q!$E:$J,6,0)</f>
        <v>139380</v>
      </c>
      <c r="E193">
        <f>(VLOOKUP($A193,L!$H:$O,8,0)+VLOOKUP($B193,'R'!$F:$M,8,0))*VLOOKUP(E$1,Q!$E:$H,4,0)+VLOOKUP(E$1,Q!$E:$J,6,0)</f>
        <v>160584</v>
      </c>
      <c r="F193">
        <f>(VLOOKUP($A193,L!$H:$O,8,0)+VLOOKUP($B193,'R'!$F:$M,8,0))*VLOOKUP(F$1,Q!$E:$H,4,0)+VLOOKUP(F$1,Q!$E:$J,6,0)</f>
        <v>185604</v>
      </c>
      <c r="G193">
        <f>(VLOOKUP($A193,L!$H:$O,8,0)+VLOOKUP($B193,'R'!$F:$M,8,0))*VLOOKUP(G$1,Q!$E:$H,4,0)+VLOOKUP(G$1,Q!$E:$J,6,0)</f>
        <v>214740</v>
      </c>
      <c r="H193">
        <f>(VLOOKUP($A193,L!$H:$O,8,0)+VLOOKUP($B193,'R'!$F:$M,8,0))*VLOOKUP(H$1,Q!$E:$H,4,0)+VLOOKUP(H$1,Q!$E:$J,6,0)</f>
        <v>247271.99999999997</v>
      </c>
      <c r="I193">
        <f>(VLOOKUP($A193,L!$H:$O,8,0)+VLOOKUP($B193,'R'!$F:$M,8,0))*VLOOKUP(I$1,Q!$E:$H,4,0)+VLOOKUP(I$1,Q!$E:$J,6,0)</f>
        <v>284172</v>
      </c>
      <c r="J193">
        <f>(VLOOKUP($A193,L!$H:$O,8,0)+VLOOKUP($B193,'R'!$F:$M,8,0))*VLOOKUP(J$1,Q!$E:$H,4,0)+VLOOKUP(J$1,Q!$E:$J,6,0)</f>
        <v>303864</v>
      </c>
      <c r="K193">
        <f>(VLOOKUP($A193,L!$H:$O,8,0)+VLOOKUP($B193,'R'!$F:$M,8,0))*VLOOKUP(K$1,Q!$E:$H,4,0)+VLOOKUP(K$1,Q!$E:$J,6,0)</f>
        <v>327192</v>
      </c>
      <c r="L193">
        <f>(VLOOKUP($A193,L!$H:$O,8,0)+VLOOKUP($B193,'R'!$F:$M,8,0))*VLOOKUP(L$1,Q!$E:$H,4,0)+VLOOKUP(L$1,Q!$E:$J,6,0)</f>
        <v>376392</v>
      </c>
      <c r="M193">
        <f>(VLOOKUP($A193,L!$H:$O,8,0)+VLOOKUP($B193,'R'!$F:$M,8,0))*VLOOKUP(M$1,Q!$E:$H,4,0)+VLOOKUP(M$1,Q!$E:$J,6,0)</f>
        <v>415224</v>
      </c>
      <c r="N193">
        <f>(VLOOKUP($A193,L!$H:$O,8,0)+VLOOKUP($B193,'R'!$F:$M,8,0))*VLOOKUP(N$1,Q!$E:$H,4,0)+VLOOKUP(N$1,Q!$E:$J,6,0)</f>
        <v>425220</v>
      </c>
      <c r="O193">
        <f>(VLOOKUP($A193,L!$H:$O,8,0)+VLOOKUP($B193,'R'!$F:$M,8,0))*VLOOKUP(O$1,Q!$E:$H,4,0)+VLOOKUP(O$1,Q!$E:$J,6,0)</f>
        <v>436488</v>
      </c>
      <c r="P193">
        <f>(VLOOKUP($A193,L!$H:$O,8,0)+VLOOKUP($B193,'R'!$F:$M,8,0))*VLOOKUP(P$1,Q!$E:$H,4,0)+VLOOKUP(P$1,Q!$E:$J,6,0)</f>
        <v>447816</v>
      </c>
      <c r="Q193">
        <f>(VLOOKUP($A193,L!$H:$O,8,0)+VLOOKUP($B193,'R'!$F:$M,8,0))*VLOOKUP(Q$1,Q!$E:$H,4,0)+VLOOKUP(Q$1,Q!$E:$J,6,0)</f>
        <v>459084</v>
      </c>
      <c r="R193">
        <f>(VLOOKUP($A193,L!$H:$O,8,0)+VLOOKUP($B193,'R'!$F:$M,8,0))*VLOOKUP(R$1,Q!$E:$H,4,0)+VLOOKUP(R$1,Q!$E:$J,6,0)</f>
        <v>470352</v>
      </c>
      <c r="S193">
        <f>(VLOOKUP($A193,L!$H:$O,8,0)+VLOOKUP($B193,'R'!$F:$M,8,0))*VLOOKUP(S$1,Q!$E:$H,4,0)+VLOOKUP(S$1,Q!$E:$J,6,0)</f>
        <v>482892</v>
      </c>
      <c r="T193">
        <f>(VLOOKUP($A193,L!$H:$O,8,0)+VLOOKUP($B193,'R'!$F:$M,8,0))*VLOOKUP(T$1,Q!$E:$H,4,0)+VLOOKUP(T$1,Q!$E:$J,6,0)</f>
        <v>495492</v>
      </c>
      <c r="U193">
        <f>(VLOOKUP($A193,L!$H:$O,8,0)+VLOOKUP($B193,'R'!$F:$M,8,0))*VLOOKUP(U$1,Q!$E:$H,4,0)+VLOOKUP(U$1,Q!$E:$J,6,0)</f>
        <v>508032.00000000006</v>
      </c>
      <c r="V193">
        <f>(VLOOKUP($A193,L!$H:$O,8,0)+VLOOKUP($B193,'R'!$F:$M,8,0))*VLOOKUP(V$1,Q!$E:$H,4,0)+VLOOKUP(V$1,Q!$E:$J,6,0)</f>
        <v>520572</v>
      </c>
      <c r="W193">
        <f>(VLOOKUP($A193,L!$H:$O,8,0)+VLOOKUP($B193,'R'!$F:$M,8,0))*VLOOKUP(W$1,Q!$E:$H,4,0)+VLOOKUP(W$1,Q!$E:$J,6,0)</f>
        <v>534384</v>
      </c>
    </row>
    <row r="194" spans="1:23" x14ac:dyDescent="0.2">
      <c r="A194">
        <v>192</v>
      </c>
      <c r="B194">
        <f t="shared" si="33"/>
        <v>11</v>
      </c>
      <c r="C194">
        <f>(VLOOKUP($A194,L!$H:$O,8,0)+VLOOKUP($B194,'R'!$F:$M,8,0))*VLOOKUP(C$1,Q!$E:$H,4,0)+VLOOKUP(C$1,Q!$E:$J,6,0)</f>
        <v>122800</v>
      </c>
      <c r="D194">
        <f>(VLOOKUP($A194,L!$H:$O,8,0)+VLOOKUP($B194,'R'!$F:$M,8,0))*VLOOKUP(D$1,Q!$E:$H,4,0)+VLOOKUP(D$1,Q!$E:$J,6,0)</f>
        <v>141220</v>
      </c>
      <c r="E194">
        <f>(VLOOKUP($A194,L!$H:$O,8,0)+VLOOKUP($B194,'R'!$F:$M,8,0))*VLOOKUP(E$1,Q!$E:$H,4,0)+VLOOKUP(E$1,Q!$E:$J,6,0)</f>
        <v>162696</v>
      </c>
      <c r="F194">
        <f>(VLOOKUP($A194,L!$H:$O,8,0)+VLOOKUP($B194,'R'!$F:$M,8,0))*VLOOKUP(F$1,Q!$E:$H,4,0)+VLOOKUP(F$1,Q!$E:$J,6,0)</f>
        <v>188036</v>
      </c>
      <c r="G194">
        <f>(VLOOKUP($A194,L!$H:$O,8,0)+VLOOKUP($B194,'R'!$F:$M,8,0))*VLOOKUP(G$1,Q!$E:$H,4,0)+VLOOKUP(G$1,Q!$E:$J,6,0)</f>
        <v>217540</v>
      </c>
      <c r="H194">
        <f>(VLOOKUP($A194,L!$H:$O,8,0)+VLOOKUP($B194,'R'!$F:$M,8,0))*VLOOKUP(H$1,Q!$E:$H,4,0)+VLOOKUP(H$1,Q!$E:$J,6,0)</f>
        <v>250487.99999999997</v>
      </c>
      <c r="I194">
        <f>(VLOOKUP($A194,L!$H:$O,8,0)+VLOOKUP($B194,'R'!$F:$M,8,0))*VLOOKUP(I$1,Q!$E:$H,4,0)+VLOOKUP(I$1,Q!$E:$J,6,0)</f>
        <v>287868</v>
      </c>
      <c r="J194">
        <f>(VLOOKUP($A194,L!$H:$O,8,0)+VLOOKUP($B194,'R'!$F:$M,8,0))*VLOOKUP(J$1,Q!$E:$H,4,0)+VLOOKUP(J$1,Q!$E:$J,6,0)</f>
        <v>307816</v>
      </c>
      <c r="K194">
        <f>(VLOOKUP($A194,L!$H:$O,8,0)+VLOOKUP($B194,'R'!$F:$M,8,0))*VLOOKUP(K$1,Q!$E:$H,4,0)+VLOOKUP(K$1,Q!$E:$J,6,0)</f>
        <v>331448</v>
      </c>
      <c r="L194">
        <f>(VLOOKUP($A194,L!$H:$O,8,0)+VLOOKUP($B194,'R'!$F:$M,8,0))*VLOOKUP(L$1,Q!$E:$H,4,0)+VLOOKUP(L$1,Q!$E:$J,6,0)</f>
        <v>381288</v>
      </c>
      <c r="M194">
        <f>(VLOOKUP($A194,L!$H:$O,8,0)+VLOOKUP($B194,'R'!$F:$M,8,0))*VLOOKUP(M$1,Q!$E:$H,4,0)+VLOOKUP(M$1,Q!$E:$J,6,0)</f>
        <v>420616</v>
      </c>
      <c r="N194">
        <f>(VLOOKUP($A194,L!$H:$O,8,0)+VLOOKUP($B194,'R'!$F:$M,8,0))*VLOOKUP(N$1,Q!$E:$H,4,0)+VLOOKUP(N$1,Q!$E:$J,6,0)</f>
        <v>430740</v>
      </c>
      <c r="O194">
        <f>(VLOOKUP($A194,L!$H:$O,8,0)+VLOOKUP($B194,'R'!$F:$M,8,0))*VLOOKUP(O$1,Q!$E:$H,4,0)+VLOOKUP(O$1,Q!$E:$J,6,0)</f>
        <v>442152</v>
      </c>
      <c r="P194">
        <f>(VLOOKUP($A194,L!$H:$O,8,0)+VLOOKUP($B194,'R'!$F:$M,8,0))*VLOOKUP(P$1,Q!$E:$H,4,0)+VLOOKUP(P$1,Q!$E:$J,6,0)</f>
        <v>453624</v>
      </c>
      <c r="Q194">
        <f>(VLOOKUP($A194,L!$H:$O,8,0)+VLOOKUP($B194,'R'!$F:$M,8,0))*VLOOKUP(Q$1,Q!$E:$H,4,0)+VLOOKUP(Q$1,Q!$E:$J,6,0)</f>
        <v>465036</v>
      </c>
      <c r="R194">
        <f>(VLOOKUP($A194,L!$H:$O,8,0)+VLOOKUP($B194,'R'!$F:$M,8,0))*VLOOKUP(R$1,Q!$E:$H,4,0)+VLOOKUP(R$1,Q!$E:$J,6,0)</f>
        <v>476448</v>
      </c>
      <c r="S194">
        <f>(VLOOKUP($A194,L!$H:$O,8,0)+VLOOKUP($B194,'R'!$F:$M,8,0))*VLOOKUP(S$1,Q!$E:$H,4,0)+VLOOKUP(S$1,Q!$E:$J,6,0)</f>
        <v>489148</v>
      </c>
      <c r="T194">
        <f>(VLOOKUP($A194,L!$H:$O,8,0)+VLOOKUP($B194,'R'!$F:$M,8,0))*VLOOKUP(T$1,Q!$E:$H,4,0)+VLOOKUP(T$1,Q!$E:$J,6,0)</f>
        <v>501908</v>
      </c>
      <c r="U194">
        <f>(VLOOKUP($A194,L!$H:$O,8,0)+VLOOKUP($B194,'R'!$F:$M,8,0))*VLOOKUP(U$1,Q!$E:$H,4,0)+VLOOKUP(U$1,Q!$E:$J,6,0)</f>
        <v>514608.00000000006</v>
      </c>
      <c r="V194">
        <f>(VLOOKUP($A194,L!$H:$O,8,0)+VLOOKUP($B194,'R'!$F:$M,8,0))*VLOOKUP(V$1,Q!$E:$H,4,0)+VLOOKUP(V$1,Q!$E:$J,6,0)</f>
        <v>527308</v>
      </c>
      <c r="W194">
        <f>(VLOOKUP($A194,L!$H:$O,8,0)+VLOOKUP($B194,'R'!$F:$M,8,0))*VLOOKUP(W$1,Q!$E:$H,4,0)+VLOOKUP(W$1,Q!$E:$J,6,0)</f>
        <v>541296</v>
      </c>
    </row>
    <row r="195" spans="1:23" x14ac:dyDescent="0.2">
      <c r="A195">
        <v>193</v>
      </c>
      <c r="B195">
        <f t="shared" si="33"/>
        <v>11</v>
      </c>
      <c r="C195">
        <f>(VLOOKUP($A195,L!$H:$O,8,0)+VLOOKUP($B195,'R'!$F:$M,8,0))*VLOOKUP(C$1,Q!$E:$H,4,0)+VLOOKUP(C$1,Q!$E:$J,6,0)</f>
        <v>124400</v>
      </c>
      <c r="D195">
        <f>(VLOOKUP($A195,L!$H:$O,8,0)+VLOOKUP($B195,'R'!$F:$M,8,0))*VLOOKUP(D$1,Q!$E:$H,4,0)+VLOOKUP(D$1,Q!$E:$J,6,0)</f>
        <v>143060</v>
      </c>
      <c r="E195">
        <f>(VLOOKUP($A195,L!$H:$O,8,0)+VLOOKUP($B195,'R'!$F:$M,8,0))*VLOOKUP(E$1,Q!$E:$H,4,0)+VLOOKUP(E$1,Q!$E:$J,6,0)</f>
        <v>164808</v>
      </c>
      <c r="F195">
        <f>(VLOOKUP($A195,L!$H:$O,8,0)+VLOOKUP($B195,'R'!$F:$M,8,0))*VLOOKUP(F$1,Q!$E:$H,4,0)+VLOOKUP(F$1,Q!$E:$J,6,0)</f>
        <v>190468</v>
      </c>
      <c r="G195">
        <f>(VLOOKUP($A195,L!$H:$O,8,0)+VLOOKUP($B195,'R'!$F:$M,8,0))*VLOOKUP(G$1,Q!$E:$H,4,0)+VLOOKUP(G$1,Q!$E:$J,6,0)</f>
        <v>220340</v>
      </c>
      <c r="H195">
        <f>(VLOOKUP($A195,L!$H:$O,8,0)+VLOOKUP($B195,'R'!$F:$M,8,0))*VLOOKUP(H$1,Q!$E:$H,4,0)+VLOOKUP(H$1,Q!$E:$J,6,0)</f>
        <v>253703.99999999997</v>
      </c>
      <c r="I195">
        <f>(VLOOKUP($A195,L!$H:$O,8,0)+VLOOKUP($B195,'R'!$F:$M,8,0))*VLOOKUP(I$1,Q!$E:$H,4,0)+VLOOKUP(I$1,Q!$E:$J,6,0)</f>
        <v>291564</v>
      </c>
      <c r="J195">
        <f>(VLOOKUP($A195,L!$H:$O,8,0)+VLOOKUP($B195,'R'!$F:$M,8,0))*VLOOKUP(J$1,Q!$E:$H,4,0)+VLOOKUP(J$1,Q!$E:$J,6,0)</f>
        <v>311768</v>
      </c>
      <c r="K195">
        <f>(VLOOKUP($A195,L!$H:$O,8,0)+VLOOKUP($B195,'R'!$F:$M,8,0))*VLOOKUP(K$1,Q!$E:$H,4,0)+VLOOKUP(K$1,Q!$E:$J,6,0)</f>
        <v>335704</v>
      </c>
      <c r="L195">
        <f>(VLOOKUP($A195,L!$H:$O,8,0)+VLOOKUP($B195,'R'!$F:$M,8,0))*VLOOKUP(L$1,Q!$E:$H,4,0)+VLOOKUP(L$1,Q!$E:$J,6,0)</f>
        <v>386184</v>
      </c>
      <c r="M195">
        <f>(VLOOKUP($A195,L!$H:$O,8,0)+VLOOKUP($B195,'R'!$F:$M,8,0))*VLOOKUP(M$1,Q!$E:$H,4,0)+VLOOKUP(M$1,Q!$E:$J,6,0)</f>
        <v>426008</v>
      </c>
      <c r="N195">
        <f>(VLOOKUP($A195,L!$H:$O,8,0)+VLOOKUP($B195,'R'!$F:$M,8,0))*VLOOKUP(N$1,Q!$E:$H,4,0)+VLOOKUP(N$1,Q!$E:$J,6,0)</f>
        <v>436260</v>
      </c>
      <c r="O195">
        <f>(VLOOKUP($A195,L!$H:$O,8,0)+VLOOKUP($B195,'R'!$F:$M,8,0))*VLOOKUP(O$1,Q!$E:$H,4,0)+VLOOKUP(O$1,Q!$E:$J,6,0)</f>
        <v>447816</v>
      </c>
      <c r="P195">
        <f>(VLOOKUP($A195,L!$H:$O,8,0)+VLOOKUP($B195,'R'!$F:$M,8,0))*VLOOKUP(P$1,Q!$E:$H,4,0)+VLOOKUP(P$1,Q!$E:$J,6,0)</f>
        <v>459432</v>
      </c>
      <c r="Q195">
        <f>(VLOOKUP($A195,L!$H:$O,8,0)+VLOOKUP($B195,'R'!$F:$M,8,0))*VLOOKUP(Q$1,Q!$E:$H,4,0)+VLOOKUP(Q$1,Q!$E:$J,6,0)</f>
        <v>470988</v>
      </c>
      <c r="R195">
        <f>(VLOOKUP($A195,L!$H:$O,8,0)+VLOOKUP($B195,'R'!$F:$M,8,0))*VLOOKUP(R$1,Q!$E:$H,4,0)+VLOOKUP(R$1,Q!$E:$J,6,0)</f>
        <v>482544</v>
      </c>
      <c r="S195">
        <f>(VLOOKUP($A195,L!$H:$O,8,0)+VLOOKUP($B195,'R'!$F:$M,8,0))*VLOOKUP(S$1,Q!$E:$H,4,0)+VLOOKUP(S$1,Q!$E:$J,6,0)</f>
        <v>495404</v>
      </c>
      <c r="T195">
        <f>(VLOOKUP($A195,L!$H:$O,8,0)+VLOOKUP($B195,'R'!$F:$M,8,0))*VLOOKUP(T$1,Q!$E:$H,4,0)+VLOOKUP(T$1,Q!$E:$J,6,0)</f>
        <v>508324</v>
      </c>
      <c r="U195">
        <f>(VLOOKUP($A195,L!$H:$O,8,0)+VLOOKUP($B195,'R'!$F:$M,8,0))*VLOOKUP(U$1,Q!$E:$H,4,0)+VLOOKUP(U$1,Q!$E:$J,6,0)</f>
        <v>521184.00000000006</v>
      </c>
      <c r="V195">
        <f>(VLOOKUP($A195,L!$H:$O,8,0)+VLOOKUP($B195,'R'!$F:$M,8,0))*VLOOKUP(V$1,Q!$E:$H,4,0)+VLOOKUP(V$1,Q!$E:$J,6,0)</f>
        <v>534044</v>
      </c>
      <c r="W195">
        <f>(VLOOKUP($A195,L!$H:$O,8,0)+VLOOKUP($B195,'R'!$F:$M,8,0))*VLOOKUP(W$1,Q!$E:$H,4,0)+VLOOKUP(W$1,Q!$E:$J,6,0)</f>
        <v>548208</v>
      </c>
    </row>
    <row r="196" spans="1:23" x14ac:dyDescent="0.2">
      <c r="A196">
        <v>194</v>
      </c>
      <c r="B196">
        <f t="shared" si="33"/>
        <v>11</v>
      </c>
      <c r="C196">
        <f>(VLOOKUP($A196,L!$H:$O,8,0)+VLOOKUP($B196,'R'!$F:$M,8,0))*VLOOKUP(C$1,Q!$E:$H,4,0)+VLOOKUP(C$1,Q!$E:$J,6,0)</f>
        <v>126000</v>
      </c>
      <c r="D196">
        <f>(VLOOKUP($A196,L!$H:$O,8,0)+VLOOKUP($B196,'R'!$F:$M,8,0))*VLOOKUP(D$1,Q!$E:$H,4,0)+VLOOKUP(D$1,Q!$E:$J,6,0)</f>
        <v>144900</v>
      </c>
      <c r="E196">
        <f>(VLOOKUP($A196,L!$H:$O,8,0)+VLOOKUP($B196,'R'!$F:$M,8,0))*VLOOKUP(E$1,Q!$E:$H,4,0)+VLOOKUP(E$1,Q!$E:$J,6,0)</f>
        <v>166920</v>
      </c>
      <c r="F196">
        <f>(VLOOKUP($A196,L!$H:$O,8,0)+VLOOKUP($B196,'R'!$F:$M,8,0))*VLOOKUP(F$1,Q!$E:$H,4,0)+VLOOKUP(F$1,Q!$E:$J,6,0)</f>
        <v>192900</v>
      </c>
      <c r="G196">
        <f>(VLOOKUP($A196,L!$H:$O,8,0)+VLOOKUP($B196,'R'!$F:$M,8,0))*VLOOKUP(G$1,Q!$E:$H,4,0)+VLOOKUP(G$1,Q!$E:$J,6,0)</f>
        <v>223140</v>
      </c>
      <c r="H196">
        <f>(VLOOKUP($A196,L!$H:$O,8,0)+VLOOKUP($B196,'R'!$F:$M,8,0))*VLOOKUP(H$1,Q!$E:$H,4,0)+VLOOKUP(H$1,Q!$E:$J,6,0)</f>
        <v>256919.99999999997</v>
      </c>
      <c r="I196">
        <f>(VLOOKUP($A196,L!$H:$O,8,0)+VLOOKUP($B196,'R'!$F:$M,8,0))*VLOOKUP(I$1,Q!$E:$H,4,0)+VLOOKUP(I$1,Q!$E:$J,6,0)</f>
        <v>295260</v>
      </c>
      <c r="J196">
        <f>(VLOOKUP($A196,L!$H:$O,8,0)+VLOOKUP($B196,'R'!$F:$M,8,0))*VLOOKUP(J$1,Q!$E:$H,4,0)+VLOOKUP(J$1,Q!$E:$J,6,0)</f>
        <v>315720</v>
      </c>
      <c r="K196">
        <f>(VLOOKUP($A196,L!$H:$O,8,0)+VLOOKUP($B196,'R'!$F:$M,8,0))*VLOOKUP(K$1,Q!$E:$H,4,0)+VLOOKUP(K$1,Q!$E:$J,6,0)</f>
        <v>339960</v>
      </c>
      <c r="L196">
        <f>(VLOOKUP($A196,L!$H:$O,8,0)+VLOOKUP($B196,'R'!$F:$M,8,0))*VLOOKUP(L$1,Q!$E:$H,4,0)+VLOOKUP(L$1,Q!$E:$J,6,0)</f>
        <v>391080</v>
      </c>
      <c r="M196">
        <f>(VLOOKUP($A196,L!$H:$O,8,0)+VLOOKUP($B196,'R'!$F:$M,8,0))*VLOOKUP(M$1,Q!$E:$H,4,0)+VLOOKUP(M$1,Q!$E:$J,6,0)</f>
        <v>431400</v>
      </c>
      <c r="N196">
        <f>(VLOOKUP($A196,L!$H:$O,8,0)+VLOOKUP($B196,'R'!$F:$M,8,0))*VLOOKUP(N$1,Q!$E:$H,4,0)+VLOOKUP(N$1,Q!$E:$J,6,0)</f>
        <v>441780</v>
      </c>
      <c r="O196">
        <f>(VLOOKUP($A196,L!$H:$O,8,0)+VLOOKUP($B196,'R'!$F:$M,8,0))*VLOOKUP(O$1,Q!$E:$H,4,0)+VLOOKUP(O$1,Q!$E:$J,6,0)</f>
        <v>453480</v>
      </c>
      <c r="P196">
        <f>(VLOOKUP($A196,L!$H:$O,8,0)+VLOOKUP($B196,'R'!$F:$M,8,0))*VLOOKUP(P$1,Q!$E:$H,4,0)+VLOOKUP(P$1,Q!$E:$J,6,0)</f>
        <v>465240</v>
      </c>
      <c r="Q196">
        <f>(VLOOKUP($A196,L!$H:$O,8,0)+VLOOKUP($B196,'R'!$F:$M,8,0))*VLOOKUP(Q$1,Q!$E:$H,4,0)+VLOOKUP(Q$1,Q!$E:$J,6,0)</f>
        <v>476940</v>
      </c>
      <c r="R196">
        <f>(VLOOKUP($A196,L!$H:$O,8,0)+VLOOKUP($B196,'R'!$F:$M,8,0))*VLOOKUP(R$1,Q!$E:$H,4,0)+VLOOKUP(R$1,Q!$E:$J,6,0)</f>
        <v>488640</v>
      </c>
      <c r="S196">
        <f>(VLOOKUP($A196,L!$H:$O,8,0)+VLOOKUP($B196,'R'!$F:$M,8,0))*VLOOKUP(S$1,Q!$E:$H,4,0)+VLOOKUP(S$1,Q!$E:$J,6,0)</f>
        <v>501660</v>
      </c>
      <c r="T196">
        <f>(VLOOKUP($A196,L!$H:$O,8,0)+VLOOKUP($B196,'R'!$F:$M,8,0))*VLOOKUP(T$1,Q!$E:$H,4,0)+VLOOKUP(T$1,Q!$E:$J,6,0)</f>
        <v>514740</v>
      </c>
      <c r="U196">
        <f>(VLOOKUP($A196,L!$H:$O,8,0)+VLOOKUP($B196,'R'!$F:$M,8,0))*VLOOKUP(U$1,Q!$E:$H,4,0)+VLOOKUP(U$1,Q!$E:$J,6,0)</f>
        <v>527760</v>
      </c>
      <c r="V196">
        <f>(VLOOKUP($A196,L!$H:$O,8,0)+VLOOKUP($B196,'R'!$F:$M,8,0))*VLOOKUP(V$1,Q!$E:$H,4,0)+VLOOKUP(V$1,Q!$E:$J,6,0)</f>
        <v>540780</v>
      </c>
      <c r="W196">
        <f>(VLOOKUP($A196,L!$H:$O,8,0)+VLOOKUP($B196,'R'!$F:$M,8,0))*VLOOKUP(W$1,Q!$E:$H,4,0)+VLOOKUP(W$1,Q!$E:$J,6,0)</f>
        <v>555120</v>
      </c>
    </row>
    <row r="197" spans="1:23" x14ac:dyDescent="0.2">
      <c r="A197">
        <v>195</v>
      </c>
      <c r="B197">
        <f t="shared" si="33"/>
        <v>11</v>
      </c>
      <c r="C197">
        <f>(VLOOKUP($A197,L!$H:$O,8,0)+VLOOKUP($B197,'R'!$F:$M,8,0))*VLOOKUP(C$1,Q!$E:$H,4,0)+VLOOKUP(C$1,Q!$E:$J,6,0)</f>
        <v>127600</v>
      </c>
      <c r="D197">
        <f>(VLOOKUP($A197,L!$H:$O,8,0)+VLOOKUP($B197,'R'!$F:$M,8,0))*VLOOKUP(D$1,Q!$E:$H,4,0)+VLOOKUP(D$1,Q!$E:$J,6,0)</f>
        <v>146740</v>
      </c>
      <c r="E197">
        <f>(VLOOKUP($A197,L!$H:$O,8,0)+VLOOKUP($B197,'R'!$F:$M,8,0))*VLOOKUP(E$1,Q!$E:$H,4,0)+VLOOKUP(E$1,Q!$E:$J,6,0)</f>
        <v>169032</v>
      </c>
      <c r="F197">
        <f>(VLOOKUP($A197,L!$H:$O,8,0)+VLOOKUP($B197,'R'!$F:$M,8,0))*VLOOKUP(F$1,Q!$E:$H,4,0)+VLOOKUP(F$1,Q!$E:$J,6,0)</f>
        <v>195332</v>
      </c>
      <c r="G197">
        <f>(VLOOKUP($A197,L!$H:$O,8,0)+VLOOKUP($B197,'R'!$F:$M,8,0))*VLOOKUP(G$1,Q!$E:$H,4,0)+VLOOKUP(G$1,Q!$E:$J,6,0)</f>
        <v>225940</v>
      </c>
      <c r="H197">
        <f>(VLOOKUP($A197,L!$H:$O,8,0)+VLOOKUP($B197,'R'!$F:$M,8,0))*VLOOKUP(H$1,Q!$E:$H,4,0)+VLOOKUP(H$1,Q!$E:$J,6,0)</f>
        <v>260135.99999999997</v>
      </c>
      <c r="I197">
        <f>(VLOOKUP($A197,L!$H:$O,8,0)+VLOOKUP($B197,'R'!$F:$M,8,0))*VLOOKUP(I$1,Q!$E:$H,4,0)+VLOOKUP(I$1,Q!$E:$J,6,0)</f>
        <v>298956</v>
      </c>
      <c r="J197">
        <f>(VLOOKUP($A197,L!$H:$O,8,0)+VLOOKUP($B197,'R'!$F:$M,8,0))*VLOOKUP(J$1,Q!$E:$H,4,0)+VLOOKUP(J$1,Q!$E:$J,6,0)</f>
        <v>319672</v>
      </c>
      <c r="K197">
        <f>(VLOOKUP($A197,L!$H:$O,8,0)+VLOOKUP($B197,'R'!$F:$M,8,0))*VLOOKUP(K$1,Q!$E:$H,4,0)+VLOOKUP(K$1,Q!$E:$J,6,0)</f>
        <v>344216</v>
      </c>
      <c r="L197">
        <f>(VLOOKUP($A197,L!$H:$O,8,0)+VLOOKUP($B197,'R'!$F:$M,8,0))*VLOOKUP(L$1,Q!$E:$H,4,0)+VLOOKUP(L$1,Q!$E:$J,6,0)</f>
        <v>395976</v>
      </c>
      <c r="M197">
        <f>(VLOOKUP($A197,L!$H:$O,8,0)+VLOOKUP($B197,'R'!$F:$M,8,0))*VLOOKUP(M$1,Q!$E:$H,4,0)+VLOOKUP(M$1,Q!$E:$J,6,0)</f>
        <v>436792</v>
      </c>
      <c r="N197">
        <f>(VLOOKUP($A197,L!$H:$O,8,0)+VLOOKUP($B197,'R'!$F:$M,8,0))*VLOOKUP(N$1,Q!$E:$H,4,0)+VLOOKUP(N$1,Q!$E:$J,6,0)</f>
        <v>447300</v>
      </c>
      <c r="O197">
        <f>(VLOOKUP($A197,L!$H:$O,8,0)+VLOOKUP($B197,'R'!$F:$M,8,0))*VLOOKUP(O$1,Q!$E:$H,4,0)+VLOOKUP(O$1,Q!$E:$J,6,0)</f>
        <v>459144</v>
      </c>
      <c r="P197">
        <f>(VLOOKUP($A197,L!$H:$O,8,0)+VLOOKUP($B197,'R'!$F:$M,8,0))*VLOOKUP(P$1,Q!$E:$H,4,0)+VLOOKUP(P$1,Q!$E:$J,6,0)</f>
        <v>471048</v>
      </c>
      <c r="Q197">
        <f>(VLOOKUP($A197,L!$H:$O,8,0)+VLOOKUP($B197,'R'!$F:$M,8,0))*VLOOKUP(Q$1,Q!$E:$H,4,0)+VLOOKUP(Q$1,Q!$E:$J,6,0)</f>
        <v>482892</v>
      </c>
      <c r="R197">
        <f>(VLOOKUP($A197,L!$H:$O,8,0)+VLOOKUP($B197,'R'!$F:$M,8,0))*VLOOKUP(R$1,Q!$E:$H,4,0)+VLOOKUP(R$1,Q!$E:$J,6,0)</f>
        <v>494736</v>
      </c>
      <c r="S197">
        <f>(VLOOKUP($A197,L!$H:$O,8,0)+VLOOKUP($B197,'R'!$F:$M,8,0))*VLOOKUP(S$1,Q!$E:$H,4,0)+VLOOKUP(S$1,Q!$E:$J,6,0)</f>
        <v>507916</v>
      </c>
      <c r="T197">
        <f>(VLOOKUP($A197,L!$H:$O,8,0)+VLOOKUP($B197,'R'!$F:$M,8,0))*VLOOKUP(T$1,Q!$E:$H,4,0)+VLOOKUP(T$1,Q!$E:$J,6,0)</f>
        <v>521156</v>
      </c>
      <c r="U197">
        <f>(VLOOKUP($A197,L!$H:$O,8,0)+VLOOKUP($B197,'R'!$F:$M,8,0))*VLOOKUP(U$1,Q!$E:$H,4,0)+VLOOKUP(U$1,Q!$E:$J,6,0)</f>
        <v>534336</v>
      </c>
      <c r="V197">
        <f>(VLOOKUP($A197,L!$H:$O,8,0)+VLOOKUP($B197,'R'!$F:$M,8,0))*VLOOKUP(V$1,Q!$E:$H,4,0)+VLOOKUP(V$1,Q!$E:$J,6,0)</f>
        <v>547516</v>
      </c>
      <c r="W197">
        <f>(VLOOKUP($A197,L!$H:$O,8,0)+VLOOKUP($B197,'R'!$F:$M,8,0))*VLOOKUP(W$1,Q!$E:$H,4,0)+VLOOKUP(W$1,Q!$E:$J,6,0)</f>
        <v>562032</v>
      </c>
    </row>
    <row r="198" spans="1:23" x14ac:dyDescent="0.2">
      <c r="A198">
        <v>196</v>
      </c>
      <c r="B198">
        <f t="shared" si="33"/>
        <v>11</v>
      </c>
      <c r="C198">
        <f>(VLOOKUP($A198,L!$H:$O,8,0)+VLOOKUP($B198,'R'!$F:$M,8,0))*VLOOKUP(C$1,Q!$E:$H,4,0)+VLOOKUP(C$1,Q!$E:$J,6,0)</f>
        <v>129300</v>
      </c>
      <c r="D198">
        <f>(VLOOKUP($A198,L!$H:$O,8,0)+VLOOKUP($B198,'R'!$F:$M,8,0))*VLOOKUP(D$1,Q!$E:$H,4,0)+VLOOKUP(D$1,Q!$E:$J,6,0)</f>
        <v>148695</v>
      </c>
      <c r="E198">
        <f>(VLOOKUP($A198,L!$H:$O,8,0)+VLOOKUP($B198,'R'!$F:$M,8,0))*VLOOKUP(E$1,Q!$E:$H,4,0)+VLOOKUP(E$1,Q!$E:$J,6,0)</f>
        <v>171276</v>
      </c>
      <c r="F198">
        <f>(VLOOKUP($A198,L!$H:$O,8,0)+VLOOKUP($B198,'R'!$F:$M,8,0))*VLOOKUP(F$1,Q!$E:$H,4,0)+VLOOKUP(F$1,Q!$E:$J,6,0)</f>
        <v>197916</v>
      </c>
      <c r="G198">
        <f>(VLOOKUP($A198,L!$H:$O,8,0)+VLOOKUP($B198,'R'!$F:$M,8,0))*VLOOKUP(G$1,Q!$E:$H,4,0)+VLOOKUP(G$1,Q!$E:$J,6,0)</f>
        <v>228915</v>
      </c>
      <c r="H198">
        <f>(VLOOKUP($A198,L!$H:$O,8,0)+VLOOKUP($B198,'R'!$F:$M,8,0))*VLOOKUP(H$1,Q!$E:$H,4,0)+VLOOKUP(H$1,Q!$E:$J,6,0)</f>
        <v>263553</v>
      </c>
      <c r="I198">
        <f>(VLOOKUP($A198,L!$H:$O,8,0)+VLOOKUP($B198,'R'!$F:$M,8,0))*VLOOKUP(I$1,Q!$E:$H,4,0)+VLOOKUP(I$1,Q!$E:$J,6,0)</f>
        <v>302883</v>
      </c>
      <c r="J198">
        <f>(VLOOKUP($A198,L!$H:$O,8,0)+VLOOKUP($B198,'R'!$F:$M,8,0))*VLOOKUP(J$1,Q!$E:$H,4,0)+VLOOKUP(J$1,Q!$E:$J,6,0)</f>
        <v>323871</v>
      </c>
      <c r="K198">
        <f>(VLOOKUP($A198,L!$H:$O,8,0)+VLOOKUP($B198,'R'!$F:$M,8,0))*VLOOKUP(K$1,Q!$E:$H,4,0)+VLOOKUP(K$1,Q!$E:$J,6,0)</f>
        <v>348738</v>
      </c>
      <c r="L198">
        <f>(VLOOKUP($A198,L!$H:$O,8,0)+VLOOKUP($B198,'R'!$F:$M,8,0))*VLOOKUP(L$1,Q!$E:$H,4,0)+VLOOKUP(L$1,Q!$E:$J,6,0)</f>
        <v>401178</v>
      </c>
      <c r="M198">
        <f>(VLOOKUP($A198,L!$H:$O,8,0)+VLOOKUP($B198,'R'!$F:$M,8,0))*VLOOKUP(M$1,Q!$E:$H,4,0)+VLOOKUP(M$1,Q!$E:$J,6,0)</f>
        <v>442521</v>
      </c>
      <c r="N198">
        <f>(VLOOKUP($A198,L!$H:$O,8,0)+VLOOKUP($B198,'R'!$F:$M,8,0))*VLOOKUP(N$1,Q!$E:$H,4,0)+VLOOKUP(N$1,Q!$E:$J,6,0)</f>
        <v>453165</v>
      </c>
      <c r="O198">
        <f>(VLOOKUP($A198,L!$H:$O,8,0)+VLOOKUP($B198,'R'!$F:$M,8,0))*VLOOKUP(O$1,Q!$E:$H,4,0)+VLOOKUP(O$1,Q!$E:$J,6,0)</f>
        <v>465162</v>
      </c>
      <c r="P198">
        <f>(VLOOKUP($A198,L!$H:$O,8,0)+VLOOKUP($B198,'R'!$F:$M,8,0))*VLOOKUP(P$1,Q!$E:$H,4,0)+VLOOKUP(P$1,Q!$E:$J,6,0)</f>
        <v>477219</v>
      </c>
      <c r="Q198">
        <f>(VLOOKUP($A198,L!$H:$O,8,0)+VLOOKUP($B198,'R'!$F:$M,8,0))*VLOOKUP(Q$1,Q!$E:$H,4,0)+VLOOKUP(Q$1,Q!$E:$J,6,0)</f>
        <v>489216</v>
      </c>
      <c r="R198">
        <f>(VLOOKUP($A198,L!$H:$O,8,0)+VLOOKUP($B198,'R'!$F:$M,8,0))*VLOOKUP(R$1,Q!$E:$H,4,0)+VLOOKUP(R$1,Q!$E:$J,6,0)</f>
        <v>501213</v>
      </c>
      <c r="S198">
        <f>(VLOOKUP($A198,L!$H:$O,8,0)+VLOOKUP($B198,'R'!$F:$M,8,0))*VLOOKUP(S$1,Q!$E:$H,4,0)+VLOOKUP(S$1,Q!$E:$J,6,0)</f>
        <v>514563</v>
      </c>
      <c r="T198">
        <f>(VLOOKUP($A198,L!$H:$O,8,0)+VLOOKUP($B198,'R'!$F:$M,8,0))*VLOOKUP(T$1,Q!$E:$H,4,0)+VLOOKUP(T$1,Q!$E:$J,6,0)</f>
        <v>527973</v>
      </c>
      <c r="U198">
        <f>(VLOOKUP($A198,L!$H:$O,8,0)+VLOOKUP($B198,'R'!$F:$M,8,0))*VLOOKUP(U$1,Q!$E:$H,4,0)+VLOOKUP(U$1,Q!$E:$J,6,0)</f>
        <v>541323</v>
      </c>
      <c r="V198">
        <f>(VLOOKUP($A198,L!$H:$O,8,0)+VLOOKUP($B198,'R'!$F:$M,8,0))*VLOOKUP(V$1,Q!$E:$H,4,0)+VLOOKUP(V$1,Q!$E:$J,6,0)</f>
        <v>554673</v>
      </c>
      <c r="W198">
        <f>(VLOOKUP($A198,L!$H:$O,8,0)+VLOOKUP($B198,'R'!$F:$M,8,0))*VLOOKUP(W$1,Q!$E:$H,4,0)+VLOOKUP(W$1,Q!$E:$J,6,0)</f>
        <v>569376</v>
      </c>
    </row>
    <row r="199" spans="1:23" x14ac:dyDescent="0.2">
      <c r="A199">
        <v>197</v>
      </c>
      <c r="B199">
        <f t="shared" si="33"/>
        <v>11</v>
      </c>
      <c r="C199">
        <f>(VLOOKUP($A199,L!$H:$O,8,0)+VLOOKUP($B199,'R'!$F:$M,8,0))*VLOOKUP(C$1,Q!$E:$H,4,0)+VLOOKUP(C$1,Q!$E:$J,6,0)</f>
        <v>131000</v>
      </c>
      <c r="D199">
        <f>(VLOOKUP($A199,L!$H:$O,8,0)+VLOOKUP($B199,'R'!$F:$M,8,0))*VLOOKUP(D$1,Q!$E:$H,4,0)+VLOOKUP(D$1,Q!$E:$J,6,0)</f>
        <v>150650</v>
      </c>
      <c r="E199">
        <f>(VLOOKUP($A199,L!$H:$O,8,0)+VLOOKUP($B199,'R'!$F:$M,8,0))*VLOOKUP(E$1,Q!$E:$H,4,0)+VLOOKUP(E$1,Q!$E:$J,6,0)</f>
        <v>173520</v>
      </c>
      <c r="F199">
        <f>(VLOOKUP($A199,L!$H:$O,8,0)+VLOOKUP($B199,'R'!$F:$M,8,0))*VLOOKUP(F$1,Q!$E:$H,4,0)+VLOOKUP(F$1,Q!$E:$J,6,0)</f>
        <v>200500</v>
      </c>
      <c r="G199">
        <f>(VLOOKUP($A199,L!$H:$O,8,0)+VLOOKUP($B199,'R'!$F:$M,8,0))*VLOOKUP(G$1,Q!$E:$H,4,0)+VLOOKUP(G$1,Q!$E:$J,6,0)</f>
        <v>231890</v>
      </c>
      <c r="H199">
        <f>(VLOOKUP($A199,L!$H:$O,8,0)+VLOOKUP($B199,'R'!$F:$M,8,0))*VLOOKUP(H$1,Q!$E:$H,4,0)+VLOOKUP(H$1,Q!$E:$J,6,0)</f>
        <v>266970</v>
      </c>
      <c r="I199">
        <f>(VLOOKUP($A199,L!$H:$O,8,0)+VLOOKUP($B199,'R'!$F:$M,8,0))*VLOOKUP(I$1,Q!$E:$H,4,0)+VLOOKUP(I$1,Q!$E:$J,6,0)</f>
        <v>306810</v>
      </c>
      <c r="J199">
        <f>(VLOOKUP($A199,L!$H:$O,8,0)+VLOOKUP($B199,'R'!$F:$M,8,0))*VLOOKUP(J$1,Q!$E:$H,4,0)+VLOOKUP(J$1,Q!$E:$J,6,0)</f>
        <v>328070</v>
      </c>
      <c r="K199">
        <f>(VLOOKUP($A199,L!$H:$O,8,0)+VLOOKUP($B199,'R'!$F:$M,8,0))*VLOOKUP(K$1,Q!$E:$H,4,0)+VLOOKUP(K$1,Q!$E:$J,6,0)</f>
        <v>353260</v>
      </c>
      <c r="L199">
        <f>(VLOOKUP($A199,L!$H:$O,8,0)+VLOOKUP($B199,'R'!$F:$M,8,0))*VLOOKUP(L$1,Q!$E:$H,4,0)+VLOOKUP(L$1,Q!$E:$J,6,0)</f>
        <v>406380</v>
      </c>
      <c r="M199">
        <f>(VLOOKUP($A199,L!$H:$O,8,0)+VLOOKUP($B199,'R'!$F:$M,8,0))*VLOOKUP(M$1,Q!$E:$H,4,0)+VLOOKUP(M$1,Q!$E:$J,6,0)</f>
        <v>448250</v>
      </c>
      <c r="N199">
        <f>(VLOOKUP($A199,L!$H:$O,8,0)+VLOOKUP($B199,'R'!$F:$M,8,0))*VLOOKUP(N$1,Q!$E:$H,4,0)+VLOOKUP(N$1,Q!$E:$J,6,0)</f>
        <v>459030</v>
      </c>
      <c r="O199">
        <f>(VLOOKUP($A199,L!$H:$O,8,0)+VLOOKUP($B199,'R'!$F:$M,8,0))*VLOOKUP(O$1,Q!$E:$H,4,0)+VLOOKUP(O$1,Q!$E:$J,6,0)</f>
        <v>471180</v>
      </c>
      <c r="P199">
        <f>(VLOOKUP($A199,L!$H:$O,8,0)+VLOOKUP($B199,'R'!$F:$M,8,0))*VLOOKUP(P$1,Q!$E:$H,4,0)+VLOOKUP(P$1,Q!$E:$J,6,0)</f>
        <v>483390</v>
      </c>
      <c r="Q199">
        <f>(VLOOKUP($A199,L!$H:$O,8,0)+VLOOKUP($B199,'R'!$F:$M,8,0))*VLOOKUP(Q$1,Q!$E:$H,4,0)+VLOOKUP(Q$1,Q!$E:$J,6,0)</f>
        <v>495540</v>
      </c>
      <c r="R199">
        <f>(VLOOKUP($A199,L!$H:$O,8,0)+VLOOKUP($B199,'R'!$F:$M,8,0))*VLOOKUP(R$1,Q!$E:$H,4,0)+VLOOKUP(R$1,Q!$E:$J,6,0)</f>
        <v>507690</v>
      </c>
      <c r="S199">
        <f>(VLOOKUP($A199,L!$H:$O,8,0)+VLOOKUP($B199,'R'!$F:$M,8,0))*VLOOKUP(S$1,Q!$E:$H,4,0)+VLOOKUP(S$1,Q!$E:$J,6,0)</f>
        <v>521210</v>
      </c>
      <c r="T199">
        <f>(VLOOKUP($A199,L!$H:$O,8,0)+VLOOKUP($B199,'R'!$F:$M,8,0))*VLOOKUP(T$1,Q!$E:$H,4,0)+VLOOKUP(T$1,Q!$E:$J,6,0)</f>
        <v>534790</v>
      </c>
      <c r="U199">
        <f>(VLOOKUP($A199,L!$H:$O,8,0)+VLOOKUP($B199,'R'!$F:$M,8,0))*VLOOKUP(U$1,Q!$E:$H,4,0)+VLOOKUP(U$1,Q!$E:$J,6,0)</f>
        <v>548310</v>
      </c>
      <c r="V199">
        <f>(VLOOKUP($A199,L!$H:$O,8,0)+VLOOKUP($B199,'R'!$F:$M,8,0))*VLOOKUP(V$1,Q!$E:$H,4,0)+VLOOKUP(V$1,Q!$E:$J,6,0)</f>
        <v>561830</v>
      </c>
      <c r="W199">
        <f>(VLOOKUP($A199,L!$H:$O,8,0)+VLOOKUP($B199,'R'!$F:$M,8,0))*VLOOKUP(W$1,Q!$E:$H,4,0)+VLOOKUP(W$1,Q!$E:$J,6,0)</f>
        <v>576720</v>
      </c>
    </row>
    <row r="200" spans="1:23" x14ac:dyDescent="0.2">
      <c r="A200">
        <v>198</v>
      </c>
      <c r="B200">
        <f t="shared" si="33"/>
        <v>11</v>
      </c>
      <c r="C200">
        <f>(VLOOKUP($A200,L!$H:$O,8,0)+VLOOKUP($B200,'R'!$F:$M,8,0))*VLOOKUP(C$1,Q!$E:$H,4,0)+VLOOKUP(C$1,Q!$E:$J,6,0)</f>
        <v>132800</v>
      </c>
      <c r="D200">
        <f>(VLOOKUP($A200,L!$H:$O,8,0)+VLOOKUP($B200,'R'!$F:$M,8,0))*VLOOKUP(D$1,Q!$E:$H,4,0)+VLOOKUP(D$1,Q!$E:$J,6,0)</f>
        <v>152720</v>
      </c>
      <c r="E200">
        <f>(VLOOKUP($A200,L!$H:$O,8,0)+VLOOKUP($B200,'R'!$F:$M,8,0))*VLOOKUP(E$1,Q!$E:$H,4,0)+VLOOKUP(E$1,Q!$E:$J,6,0)</f>
        <v>175896</v>
      </c>
      <c r="F200">
        <f>(VLOOKUP($A200,L!$H:$O,8,0)+VLOOKUP($B200,'R'!$F:$M,8,0))*VLOOKUP(F$1,Q!$E:$H,4,0)+VLOOKUP(F$1,Q!$E:$J,6,0)</f>
        <v>203236</v>
      </c>
      <c r="G200">
        <f>(VLOOKUP($A200,L!$H:$O,8,0)+VLOOKUP($B200,'R'!$F:$M,8,0))*VLOOKUP(G$1,Q!$E:$H,4,0)+VLOOKUP(G$1,Q!$E:$J,6,0)</f>
        <v>235040</v>
      </c>
      <c r="H200">
        <f>(VLOOKUP($A200,L!$H:$O,8,0)+VLOOKUP($B200,'R'!$F:$M,8,0))*VLOOKUP(H$1,Q!$E:$H,4,0)+VLOOKUP(H$1,Q!$E:$J,6,0)</f>
        <v>270588</v>
      </c>
      <c r="I200">
        <f>(VLOOKUP($A200,L!$H:$O,8,0)+VLOOKUP($B200,'R'!$F:$M,8,0))*VLOOKUP(I$1,Q!$E:$H,4,0)+VLOOKUP(I$1,Q!$E:$J,6,0)</f>
        <v>310968</v>
      </c>
      <c r="J200">
        <f>(VLOOKUP($A200,L!$H:$O,8,0)+VLOOKUP($B200,'R'!$F:$M,8,0))*VLOOKUP(J$1,Q!$E:$H,4,0)+VLOOKUP(J$1,Q!$E:$J,6,0)</f>
        <v>332516</v>
      </c>
      <c r="K200">
        <f>(VLOOKUP($A200,L!$H:$O,8,0)+VLOOKUP($B200,'R'!$F:$M,8,0))*VLOOKUP(K$1,Q!$E:$H,4,0)+VLOOKUP(K$1,Q!$E:$J,6,0)</f>
        <v>358048</v>
      </c>
      <c r="L200">
        <f>(VLOOKUP($A200,L!$H:$O,8,0)+VLOOKUP($B200,'R'!$F:$M,8,0))*VLOOKUP(L$1,Q!$E:$H,4,0)+VLOOKUP(L$1,Q!$E:$J,6,0)</f>
        <v>411888</v>
      </c>
      <c r="M200">
        <f>(VLOOKUP($A200,L!$H:$O,8,0)+VLOOKUP($B200,'R'!$F:$M,8,0))*VLOOKUP(M$1,Q!$E:$H,4,0)+VLOOKUP(M$1,Q!$E:$J,6,0)</f>
        <v>454316</v>
      </c>
      <c r="N200">
        <f>(VLOOKUP($A200,L!$H:$O,8,0)+VLOOKUP($B200,'R'!$F:$M,8,0))*VLOOKUP(N$1,Q!$E:$H,4,0)+VLOOKUP(N$1,Q!$E:$J,6,0)</f>
        <v>465240</v>
      </c>
      <c r="O200">
        <f>(VLOOKUP($A200,L!$H:$O,8,0)+VLOOKUP($B200,'R'!$F:$M,8,0))*VLOOKUP(O$1,Q!$E:$H,4,0)+VLOOKUP(O$1,Q!$E:$J,6,0)</f>
        <v>477552</v>
      </c>
      <c r="P200">
        <f>(VLOOKUP($A200,L!$H:$O,8,0)+VLOOKUP($B200,'R'!$F:$M,8,0))*VLOOKUP(P$1,Q!$E:$H,4,0)+VLOOKUP(P$1,Q!$E:$J,6,0)</f>
        <v>489924</v>
      </c>
      <c r="Q200">
        <f>(VLOOKUP($A200,L!$H:$O,8,0)+VLOOKUP($B200,'R'!$F:$M,8,0))*VLOOKUP(Q$1,Q!$E:$H,4,0)+VLOOKUP(Q$1,Q!$E:$J,6,0)</f>
        <v>502236</v>
      </c>
      <c r="R200">
        <f>(VLOOKUP($A200,L!$H:$O,8,0)+VLOOKUP($B200,'R'!$F:$M,8,0))*VLOOKUP(R$1,Q!$E:$H,4,0)+VLOOKUP(R$1,Q!$E:$J,6,0)</f>
        <v>514548</v>
      </c>
      <c r="S200">
        <f>(VLOOKUP($A200,L!$H:$O,8,0)+VLOOKUP($B200,'R'!$F:$M,8,0))*VLOOKUP(S$1,Q!$E:$H,4,0)+VLOOKUP(S$1,Q!$E:$J,6,0)</f>
        <v>528248</v>
      </c>
      <c r="T200">
        <f>(VLOOKUP($A200,L!$H:$O,8,0)+VLOOKUP($B200,'R'!$F:$M,8,0))*VLOOKUP(T$1,Q!$E:$H,4,0)+VLOOKUP(T$1,Q!$E:$J,6,0)</f>
        <v>542008</v>
      </c>
      <c r="U200">
        <f>(VLOOKUP($A200,L!$H:$O,8,0)+VLOOKUP($B200,'R'!$F:$M,8,0))*VLOOKUP(U$1,Q!$E:$H,4,0)+VLOOKUP(U$1,Q!$E:$J,6,0)</f>
        <v>555708</v>
      </c>
      <c r="V200">
        <f>(VLOOKUP($A200,L!$H:$O,8,0)+VLOOKUP($B200,'R'!$F:$M,8,0))*VLOOKUP(V$1,Q!$E:$H,4,0)+VLOOKUP(V$1,Q!$E:$J,6,0)</f>
        <v>569408</v>
      </c>
      <c r="W200">
        <f>(VLOOKUP($A200,L!$H:$O,8,0)+VLOOKUP($B200,'R'!$F:$M,8,0))*VLOOKUP(W$1,Q!$E:$H,4,0)+VLOOKUP(W$1,Q!$E:$J,6,0)</f>
        <v>584496</v>
      </c>
    </row>
    <row r="201" spans="1:23" x14ac:dyDescent="0.2">
      <c r="A201">
        <v>199</v>
      </c>
      <c r="B201">
        <f t="shared" si="33"/>
        <v>11</v>
      </c>
      <c r="C201">
        <f>(VLOOKUP($A201,L!$H:$O,8,0)+VLOOKUP($B201,'R'!$F:$M,8,0))*VLOOKUP(C$1,Q!$E:$H,4,0)+VLOOKUP(C$1,Q!$E:$J,6,0)</f>
        <v>134600</v>
      </c>
      <c r="D201">
        <f>(VLOOKUP($A201,L!$H:$O,8,0)+VLOOKUP($B201,'R'!$F:$M,8,0))*VLOOKUP(D$1,Q!$E:$H,4,0)+VLOOKUP(D$1,Q!$E:$J,6,0)</f>
        <v>154790</v>
      </c>
      <c r="E201">
        <f>(VLOOKUP($A201,L!$H:$O,8,0)+VLOOKUP($B201,'R'!$F:$M,8,0))*VLOOKUP(E$1,Q!$E:$H,4,0)+VLOOKUP(E$1,Q!$E:$J,6,0)</f>
        <v>178272</v>
      </c>
      <c r="F201">
        <f>(VLOOKUP($A201,L!$H:$O,8,0)+VLOOKUP($B201,'R'!$F:$M,8,0))*VLOOKUP(F$1,Q!$E:$H,4,0)+VLOOKUP(F$1,Q!$E:$J,6,0)</f>
        <v>205972</v>
      </c>
      <c r="G201">
        <f>(VLOOKUP($A201,L!$H:$O,8,0)+VLOOKUP($B201,'R'!$F:$M,8,0))*VLOOKUP(G$1,Q!$E:$H,4,0)+VLOOKUP(G$1,Q!$E:$J,6,0)</f>
        <v>238190</v>
      </c>
      <c r="H201">
        <f>(VLOOKUP($A201,L!$H:$O,8,0)+VLOOKUP($B201,'R'!$F:$M,8,0))*VLOOKUP(H$1,Q!$E:$H,4,0)+VLOOKUP(H$1,Q!$E:$J,6,0)</f>
        <v>274206</v>
      </c>
      <c r="I201">
        <f>(VLOOKUP($A201,L!$H:$O,8,0)+VLOOKUP($B201,'R'!$F:$M,8,0))*VLOOKUP(I$1,Q!$E:$H,4,0)+VLOOKUP(I$1,Q!$E:$J,6,0)</f>
        <v>315126</v>
      </c>
      <c r="J201">
        <f>(VLOOKUP($A201,L!$H:$O,8,0)+VLOOKUP($B201,'R'!$F:$M,8,0))*VLOOKUP(J$1,Q!$E:$H,4,0)+VLOOKUP(J$1,Q!$E:$J,6,0)</f>
        <v>336962</v>
      </c>
      <c r="K201">
        <f>(VLOOKUP($A201,L!$H:$O,8,0)+VLOOKUP($B201,'R'!$F:$M,8,0))*VLOOKUP(K$1,Q!$E:$H,4,0)+VLOOKUP(K$1,Q!$E:$J,6,0)</f>
        <v>362836</v>
      </c>
      <c r="L201">
        <f>(VLOOKUP($A201,L!$H:$O,8,0)+VLOOKUP($B201,'R'!$F:$M,8,0))*VLOOKUP(L$1,Q!$E:$H,4,0)+VLOOKUP(L$1,Q!$E:$J,6,0)</f>
        <v>417396</v>
      </c>
      <c r="M201">
        <f>(VLOOKUP($A201,L!$H:$O,8,0)+VLOOKUP($B201,'R'!$F:$M,8,0))*VLOOKUP(M$1,Q!$E:$H,4,0)+VLOOKUP(M$1,Q!$E:$J,6,0)</f>
        <v>460382</v>
      </c>
      <c r="N201">
        <f>(VLOOKUP($A201,L!$H:$O,8,0)+VLOOKUP($B201,'R'!$F:$M,8,0))*VLOOKUP(N$1,Q!$E:$H,4,0)+VLOOKUP(N$1,Q!$E:$J,6,0)</f>
        <v>471450</v>
      </c>
      <c r="O201">
        <f>(VLOOKUP($A201,L!$H:$O,8,0)+VLOOKUP($B201,'R'!$F:$M,8,0))*VLOOKUP(O$1,Q!$E:$H,4,0)+VLOOKUP(O$1,Q!$E:$J,6,0)</f>
        <v>483924</v>
      </c>
      <c r="P201">
        <f>(VLOOKUP($A201,L!$H:$O,8,0)+VLOOKUP($B201,'R'!$F:$M,8,0))*VLOOKUP(P$1,Q!$E:$H,4,0)+VLOOKUP(P$1,Q!$E:$J,6,0)</f>
        <v>496458</v>
      </c>
      <c r="Q201">
        <f>(VLOOKUP($A201,L!$H:$O,8,0)+VLOOKUP($B201,'R'!$F:$M,8,0))*VLOOKUP(Q$1,Q!$E:$H,4,0)+VLOOKUP(Q$1,Q!$E:$J,6,0)</f>
        <v>508932</v>
      </c>
      <c r="R201">
        <f>(VLOOKUP($A201,L!$H:$O,8,0)+VLOOKUP($B201,'R'!$F:$M,8,0))*VLOOKUP(R$1,Q!$E:$H,4,0)+VLOOKUP(R$1,Q!$E:$J,6,0)</f>
        <v>521406</v>
      </c>
      <c r="S201">
        <f>(VLOOKUP($A201,L!$H:$O,8,0)+VLOOKUP($B201,'R'!$F:$M,8,0))*VLOOKUP(S$1,Q!$E:$H,4,0)+VLOOKUP(S$1,Q!$E:$J,6,0)</f>
        <v>535286</v>
      </c>
      <c r="T201">
        <f>(VLOOKUP($A201,L!$H:$O,8,0)+VLOOKUP($B201,'R'!$F:$M,8,0))*VLOOKUP(T$1,Q!$E:$H,4,0)+VLOOKUP(T$1,Q!$E:$J,6,0)</f>
        <v>549226</v>
      </c>
      <c r="U201">
        <f>(VLOOKUP($A201,L!$H:$O,8,0)+VLOOKUP($B201,'R'!$F:$M,8,0))*VLOOKUP(U$1,Q!$E:$H,4,0)+VLOOKUP(U$1,Q!$E:$J,6,0)</f>
        <v>563106</v>
      </c>
      <c r="V201">
        <f>(VLOOKUP($A201,L!$H:$O,8,0)+VLOOKUP($B201,'R'!$F:$M,8,0))*VLOOKUP(V$1,Q!$E:$H,4,0)+VLOOKUP(V$1,Q!$E:$J,6,0)</f>
        <v>576986</v>
      </c>
      <c r="W201">
        <f>(VLOOKUP($A201,L!$H:$O,8,0)+VLOOKUP($B201,'R'!$F:$M,8,0))*VLOOKUP(W$1,Q!$E:$H,4,0)+VLOOKUP(W$1,Q!$E:$J,6,0)</f>
        <v>592272</v>
      </c>
    </row>
    <row r="202" spans="1:23" x14ac:dyDescent="0.2">
      <c r="A202">
        <v>200</v>
      </c>
      <c r="B202">
        <f t="shared" si="33"/>
        <v>11</v>
      </c>
      <c r="C202">
        <f>(VLOOKUP($A202,L!$H:$O,8,0)+VLOOKUP($B202,'R'!$F:$M,8,0))*VLOOKUP(C$1,Q!$E:$H,4,0)+VLOOKUP(C$1,Q!$E:$J,6,0)</f>
        <v>136400</v>
      </c>
      <c r="D202">
        <f>(VLOOKUP($A202,L!$H:$O,8,0)+VLOOKUP($B202,'R'!$F:$M,8,0))*VLOOKUP(D$1,Q!$E:$H,4,0)+VLOOKUP(D$1,Q!$E:$J,6,0)</f>
        <v>156860</v>
      </c>
      <c r="E202">
        <f>(VLOOKUP($A202,L!$H:$O,8,0)+VLOOKUP($B202,'R'!$F:$M,8,0))*VLOOKUP(E$1,Q!$E:$H,4,0)+VLOOKUP(E$1,Q!$E:$J,6,0)</f>
        <v>180648</v>
      </c>
      <c r="F202">
        <f>(VLOOKUP($A202,L!$H:$O,8,0)+VLOOKUP($B202,'R'!$F:$M,8,0))*VLOOKUP(F$1,Q!$E:$H,4,0)+VLOOKUP(F$1,Q!$E:$J,6,0)</f>
        <v>208708</v>
      </c>
      <c r="G202">
        <f>(VLOOKUP($A202,L!$H:$O,8,0)+VLOOKUP($B202,'R'!$F:$M,8,0))*VLOOKUP(G$1,Q!$E:$H,4,0)+VLOOKUP(G$1,Q!$E:$J,6,0)</f>
        <v>241340</v>
      </c>
      <c r="H202">
        <f>(VLOOKUP($A202,L!$H:$O,8,0)+VLOOKUP($B202,'R'!$F:$M,8,0))*VLOOKUP(H$1,Q!$E:$H,4,0)+VLOOKUP(H$1,Q!$E:$J,6,0)</f>
        <v>277824</v>
      </c>
      <c r="I202">
        <f>(VLOOKUP($A202,L!$H:$O,8,0)+VLOOKUP($B202,'R'!$F:$M,8,0))*VLOOKUP(I$1,Q!$E:$H,4,0)+VLOOKUP(I$1,Q!$E:$J,6,0)</f>
        <v>319284</v>
      </c>
      <c r="J202">
        <f>(VLOOKUP($A202,L!$H:$O,8,0)+VLOOKUP($B202,'R'!$F:$M,8,0))*VLOOKUP(J$1,Q!$E:$H,4,0)+VLOOKUP(J$1,Q!$E:$J,6,0)</f>
        <v>341408</v>
      </c>
      <c r="K202">
        <f>(VLOOKUP($A202,L!$H:$O,8,0)+VLOOKUP($B202,'R'!$F:$M,8,0))*VLOOKUP(K$1,Q!$E:$H,4,0)+VLOOKUP(K$1,Q!$E:$J,6,0)</f>
        <v>367624</v>
      </c>
      <c r="L202">
        <f>(VLOOKUP($A202,L!$H:$O,8,0)+VLOOKUP($B202,'R'!$F:$M,8,0))*VLOOKUP(L$1,Q!$E:$H,4,0)+VLOOKUP(L$1,Q!$E:$J,6,0)</f>
        <v>422904</v>
      </c>
      <c r="M202">
        <f>(VLOOKUP($A202,L!$H:$O,8,0)+VLOOKUP($B202,'R'!$F:$M,8,0))*VLOOKUP(M$1,Q!$E:$H,4,0)+VLOOKUP(M$1,Q!$E:$J,6,0)</f>
        <v>466448</v>
      </c>
      <c r="N202">
        <f>(VLOOKUP($A202,L!$H:$O,8,0)+VLOOKUP($B202,'R'!$F:$M,8,0))*VLOOKUP(N$1,Q!$E:$H,4,0)+VLOOKUP(N$1,Q!$E:$J,6,0)</f>
        <v>477660</v>
      </c>
      <c r="O202">
        <f>(VLOOKUP($A202,L!$H:$O,8,0)+VLOOKUP($B202,'R'!$F:$M,8,0))*VLOOKUP(O$1,Q!$E:$H,4,0)+VLOOKUP(O$1,Q!$E:$J,6,0)</f>
        <v>490296</v>
      </c>
      <c r="P202">
        <f>(VLOOKUP($A202,L!$H:$O,8,0)+VLOOKUP($B202,'R'!$F:$M,8,0))*VLOOKUP(P$1,Q!$E:$H,4,0)+VLOOKUP(P$1,Q!$E:$J,6,0)</f>
        <v>502992</v>
      </c>
      <c r="Q202">
        <f>(VLOOKUP($A202,L!$H:$O,8,0)+VLOOKUP($B202,'R'!$F:$M,8,0))*VLOOKUP(Q$1,Q!$E:$H,4,0)+VLOOKUP(Q$1,Q!$E:$J,6,0)</f>
        <v>515628</v>
      </c>
      <c r="R202">
        <f>(VLOOKUP($A202,L!$H:$O,8,0)+VLOOKUP($B202,'R'!$F:$M,8,0))*VLOOKUP(R$1,Q!$E:$H,4,0)+VLOOKUP(R$1,Q!$E:$J,6,0)</f>
        <v>528264</v>
      </c>
      <c r="S202">
        <f>(VLOOKUP($A202,L!$H:$O,8,0)+VLOOKUP($B202,'R'!$F:$M,8,0))*VLOOKUP(S$1,Q!$E:$H,4,0)+VLOOKUP(S$1,Q!$E:$J,6,0)</f>
        <v>542324</v>
      </c>
      <c r="T202">
        <f>(VLOOKUP($A202,L!$H:$O,8,0)+VLOOKUP($B202,'R'!$F:$M,8,0))*VLOOKUP(T$1,Q!$E:$H,4,0)+VLOOKUP(T$1,Q!$E:$J,6,0)</f>
        <v>556444</v>
      </c>
      <c r="U202">
        <f>(VLOOKUP($A202,L!$H:$O,8,0)+VLOOKUP($B202,'R'!$F:$M,8,0))*VLOOKUP(U$1,Q!$E:$H,4,0)+VLOOKUP(U$1,Q!$E:$J,6,0)</f>
        <v>570504</v>
      </c>
      <c r="V202">
        <f>(VLOOKUP($A202,L!$H:$O,8,0)+VLOOKUP($B202,'R'!$F:$M,8,0))*VLOOKUP(V$1,Q!$E:$H,4,0)+VLOOKUP(V$1,Q!$E:$J,6,0)</f>
        <v>584564</v>
      </c>
      <c r="W202">
        <f>(VLOOKUP($A202,L!$H:$O,8,0)+VLOOKUP($B202,'R'!$F:$M,8,0))*VLOOKUP(W$1,Q!$E:$H,4,0)+VLOOKUP(W$1,Q!$E:$J,6,0)</f>
        <v>600048</v>
      </c>
    </row>
    <row r="203" spans="1:23" x14ac:dyDescent="0.2">
      <c r="A203">
        <v>201</v>
      </c>
      <c r="B203">
        <f t="shared" si="33"/>
        <v>12</v>
      </c>
      <c r="C203">
        <f>(VLOOKUP($A203,L!$H:$O,8,0)+VLOOKUP($B203,'R'!$F:$M,8,0))*VLOOKUP(C$1,Q!$E:$H,4,0)+VLOOKUP(C$1,Q!$E:$J,6,0)</f>
        <v>156600</v>
      </c>
      <c r="D203">
        <f>(VLOOKUP($A203,L!$H:$O,8,0)+VLOOKUP($B203,'R'!$F:$M,8,0))*VLOOKUP(D$1,Q!$E:$H,4,0)+VLOOKUP(D$1,Q!$E:$J,6,0)</f>
        <v>180090</v>
      </c>
      <c r="E203">
        <f>(VLOOKUP($A203,L!$H:$O,8,0)+VLOOKUP($B203,'R'!$F:$M,8,0))*VLOOKUP(E$1,Q!$E:$H,4,0)+VLOOKUP(E$1,Q!$E:$J,6,0)</f>
        <v>207312</v>
      </c>
      <c r="F203">
        <f>(VLOOKUP($A203,L!$H:$O,8,0)+VLOOKUP($B203,'R'!$F:$M,8,0))*VLOOKUP(F$1,Q!$E:$H,4,0)+VLOOKUP(F$1,Q!$E:$J,6,0)</f>
        <v>239412</v>
      </c>
      <c r="G203">
        <f>(VLOOKUP($A203,L!$H:$O,8,0)+VLOOKUP($B203,'R'!$F:$M,8,0))*VLOOKUP(G$1,Q!$E:$H,4,0)+VLOOKUP(G$1,Q!$E:$J,6,0)</f>
        <v>276690</v>
      </c>
      <c r="H203">
        <f>(VLOOKUP($A203,L!$H:$O,8,0)+VLOOKUP($B203,'R'!$F:$M,8,0))*VLOOKUP(H$1,Q!$E:$H,4,0)+VLOOKUP(H$1,Q!$E:$J,6,0)</f>
        <v>318425.99999999994</v>
      </c>
      <c r="I203">
        <f>(VLOOKUP($A203,L!$H:$O,8,0)+VLOOKUP($B203,'R'!$F:$M,8,0))*VLOOKUP(I$1,Q!$E:$H,4,0)+VLOOKUP(I$1,Q!$E:$J,6,0)</f>
        <v>365946</v>
      </c>
      <c r="J203">
        <f>(VLOOKUP($A203,L!$H:$O,8,0)+VLOOKUP($B203,'R'!$F:$M,8,0))*VLOOKUP(J$1,Q!$E:$H,4,0)+VLOOKUP(J$1,Q!$E:$J,6,0)</f>
        <v>391302.00000000006</v>
      </c>
      <c r="K203">
        <f>(VLOOKUP($A203,L!$H:$O,8,0)+VLOOKUP($B203,'R'!$F:$M,8,0))*VLOOKUP(K$1,Q!$E:$H,4,0)+VLOOKUP(K$1,Q!$E:$J,6,0)</f>
        <v>421356</v>
      </c>
      <c r="L203">
        <f>(VLOOKUP($A203,L!$H:$O,8,0)+VLOOKUP($B203,'R'!$F:$M,8,0))*VLOOKUP(L$1,Q!$E:$H,4,0)+VLOOKUP(L$1,Q!$E:$J,6,0)</f>
        <v>484716</v>
      </c>
      <c r="M203">
        <f>(VLOOKUP($A203,L!$H:$O,8,0)+VLOOKUP($B203,'R'!$F:$M,8,0))*VLOOKUP(M$1,Q!$E:$H,4,0)+VLOOKUP(M$1,Q!$E:$J,6,0)</f>
        <v>534522</v>
      </c>
      <c r="N203">
        <f>(VLOOKUP($A203,L!$H:$O,8,0)+VLOOKUP($B203,'R'!$F:$M,8,0))*VLOOKUP(N$1,Q!$E:$H,4,0)+VLOOKUP(N$1,Q!$E:$J,6,0)</f>
        <v>547350</v>
      </c>
      <c r="O203">
        <f>(VLOOKUP($A203,L!$H:$O,8,0)+VLOOKUP($B203,'R'!$F:$M,8,0))*VLOOKUP(O$1,Q!$E:$H,4,0)+VLOOKUP(O$1,Q!$E:$J,6,0)</f>
        <v>561804</v>
      </c>
      <c r="P203">
        <f>(VLOOKUP($A203,L!$H:$O,8,0)+VLOOKUP($B203,'R'!$F:$M,8,0))*VLOOKUP(P$1,Q!$E:$H,4,0)+VLOOKUP(P$1,Q!$E:$J,6,0)</f>
        <v>576318</v>
      </c>
      <c r="Q203">
        <f>(VLOOKUP($A203,L!$H:$O,8,0)+VLOOKUP($B203,'R'!$F:$M,8,0))*VLOOKUP(Q$1,Q!$E:$H,4,0)+VLOOKUP(Q$1,Q!$E:$J,6,0)</f>
        <v>590772</v>
      </c>
      <c r="R203">
        <f>(VLOOKUP($A203,L!$H:$O,8,0)+VLOOKUP($B203,'R'!$F:$M,8,0))*VLOOKUP(R$1,Q!$E:$H,4,0)+VLOOKUP(R$1,Q!$E:$J,6,0)</f>
        <v>605226</v>
      </c>
      <c r="S203">
        <f>(VLOOKUP($A203,L!$H:$O,8,0)+VLOOKUP($B203,'R'!$F:$M,8,0))*VLOOKUP(S$1,Q!$E:$H,4,0)+VLOOKUP(S$1,Q!$E:$J,6,0)</f>
        <v>621306</v>
      </c>
      <c r="T203">
        <f>(VLOOKUP($A203,L!$H:$O,8,0)+VLOOKUP($B203,'R'!$F:$M,8,0))*VLOOKUP(T$1,Q!$E:$H,4,0)+VLOOKUP(T$1,Q!$E:$J,6,0)</f>
        <v>637446</v>
      </c>
      <c r="U203">
        <f>(VLOOKUP($A203,L!$H:$O,8,0)+VLOOKUP($B203,'R'!$F:$M,8,0))*VLOOKUP(U$1,Q!$E:$H,4,0)+VLOOKUP(U$1,Q!$E:$J,6,0)</f>
        <v>653526</v>
      </c>
      <c r="V203">
        <f>(VLOOKUP($A203,L!$H:$O,8,0)+VLOOKUP($B203,'R'!$F:$M,8,0))*VLOOKUP(V$1,Q!$E:$H,4,0)+VLOOKUP(V$1,Q!$E:$J,6,0)</f>
        <v>669606</v>
      </c>
      <c r="W203">
        <f>(VLOOKUP($A203,L!$H:$O,8,0)+VLOOKUP($B203,'R'!$F:$M,8,0))*VLOOKUP(W$1,Q!$E:$H,4,0)+VLOOKUP(W$1,Q!$E:$J,6,0)</f>
        <v>687312</v>
      </c>
    </row>
    <row r="204" spans="1:23" x14ac:dyDescent="0.2">
      <c r="A204">
        <v>202</v>
      </c>
      <c r="B204">
        <f t="shared" si="33"/>
        <v>12</v>
      </c>
      <c r="C204">
        <f>(VLOOKUP($A204,L!$H:$O,8,0)+VLOOKUP($B204,'R'!$F:$M,8,0))*VLOOKUP(C$1,Q!$E:$H,4,0)+VLOOKUP(C$1,Q!$E:$J,6,0)</f>
        <v>158500</v>
      </c>
      <c r="D204">
        <f>(VLOOKUP($A204,L!$H:$O,8,0)+VLOOKUP($B204,'R'!$F:$M,8,0))*VLOOKUP(D$1,Q!$E:$H,4,0)+VLOOKUP(D$1,Q!$E:$J,6,0)</f>
        <v>182275</v>
      </c>
      <c r="E204">
        <f>(VLOOKUP($A204,L!$H:$O,8,0)+VLOOKUP($B204,'R'!$F:$M,8,0))*VLOOKUP(E$1,Q!$E:$H,4,0)+VLOOKUP(E$1,Q!$E:$J,6,0)</f>
        <v>209820</v>
      </c>
      <c r="F204">
        <f>(VLOOKUP($A204,L!$H:$O,8,0)+VLOOKUP($B204,'R'!$F:$M,8,0))*VLOOKUP(F$1,Q!$E:$H,4,0)+VLOOKUP(F$1,Q!$E:$J,6,0)</f>
        <v>242300</v>
      </c>
      <c r="G204">
        <f>(VLOOKUP($A204,L!$H:$O,8,0)+VLOOKUP($B204,'R'!$F:$M,8,0))*VLOOKUP(G$1,Q!$E:$H,4,0)+VLOOKUP(G$1,Q!$E:$J,6,0)</f>
        <v>280015</v>
      </c>
      <c r="H204">
        <f>(VLOOKUP($A204,L!$H:$O,8,0)+VLOOKUP($B204,'R'!$F:$M,8,0))*VLOOKUP(H$1,Q!$E:$H,4,0)+VLOOKUP(H$1,Q!$E:$J,6,0)</f>
        <v>322244.99999999994</v>
      </c>
      <c r="I204">
        <f>(VLOOKUP($A204,L!$H:$O,8,0)+VLOOKUP($B204,'R'!$F:$M,8,0))*VLOOKUP(I$1,Q!$E:$H,4,0)+VLOOKUP(I$1,Q!$E:$J,6,0)</f>
        <v>370335</v>
      </c>
      <c r="J204">
        <f>(VLOOKUP($A204,L!$H:$O,8,0)+VLOOKUP($B204,'R'!$F:$M,8,0))*VLOOKUP(J$1,Q!$E:$H,4,0)+VLOOKUP(J$1,Q!$E:$J,6,0)</f>
        <v>395995.00000000006</v>
      </c>
      <c r="K204">
        <f>(VLOOKUP($A204,L!$H:$O,8,0)+VLOOKUP($B204,'R'!$F:$M,8,0))*VLOOKUP(K$1,Q!$E:$H,4,0)+VLOOKUP(K$1,Q!$E:$J,6,0)</f>
        <v>426410</v>
      </c>
      <c r="L204">
        <f>(VLOOKUP($A204,L!$H:$O,8,0)+VLOOKUP($B204,'R'!$F:$M,8,0))*VLOOKUP(L$1,Q!$E:$H,4,0)+VLOOKUP(L$1,Q!$E:$J,6,0)</f>
        <v>490530</v>
      </c>
      <c r="M204">
        <f>(VLOOKUP($A204,L!$H:$O,8,0)+VLOOKUP($B204,'R'!$F:$M,8,0))*VLOOKUP(M$1,Q!$E:$H,4,0)+VLOOKUP(M$1,Q!$E:$J,6,0)</f>
        <v>540925</v>
      </c>
      <c r="N204">
        <f>(VLOOKUP($A204,L!$H:$O,8,0)+VLOOKUP($B204,'R'!$F:$M,8,0))*VLOOKUP(N$1,Q!$E:$H,4,0)+VLOOKUP(N$1,Q!$E:$J,6,0)</f>
        <v>553905</v>
      </c>
      <c r="O204">
        <f>(VLOOKUP($A204,L!$H:$O,8,0)+VLOOKUP($B204,'R'!$F:$M,8,0))*VLOOKUP(O$1,Q!$E:$H,4,0)+VLOOKUP(O$1,Q!$E:$J,6,0)</f>
        <v>568530</v>
      </c>
      <c r="P204">
        <f>(VLOOKUP($A204,L!$H:$O,8,0)+VLOOKUP($B204,'R'!$F:$M,8,0))*VLOOKUP(P$1,Q!$E:$H,4,0)+VLOOKUP(P$1,Q!$E:$J,6,0)</f>
        <v>583215</v>
      </c>
      <c r="Q204">
        <f>(VLOOKUP($A204,L!$H:$O,8,0)+VLOOKUP($B204,'R'!$F:$M,8,0))*VLOOKUP(Q$1,Q!$E:$H,4,0)+VLOOKUP(Q$1,Q!$E:$J,6,0)</f>
        <v>597840</v>
      </c>
      <c r="R204">
        <f>(VLOOKUP($A204,L!$H:$O,8,0)+VLOOKUP($B204,'R'!$F:$M,8,0))*VLOOKUP(R$1,Q!$E:$H,4,0)+VLOOKUP(R$1,Q!$E:$J,6,0)</f>
        <v>612465</v>
      </c>
      <c r="S204">
        <f>(VLOOKUP($A204,L!$H:$O,8,0)+VLOOKUP($B204,'R'!$F:$M,8,0))*VLOOKUP(S$1,Q!$E:$H,4,0)+VLOOKUP(S$1,Q!$E:$J,6,0)</f>
        <v>628735</v>
      </c>
      <c r="T204">
        <f>(VLOOKUP($A204,L!$H:$O,8,0)+VLOOKUP($B204,'R'!$F:$M,8,0))*VLOOKUP(T$1,Q!$E:$H,4,0)+VLOOKUP(T$1,Q!$E:$J,6,0)</f>
        <v>645065</v>
      </c>
      <c r="U204">
        <f>(VLOOKUP($A204,L!$H:$O,8,0)+VLOOKUP($B204,'R'!$F:$M,8,0))*VLOOKUP(U$1,Q!$E:$H,4,0)+VLOOKUP(U$1,Q!$E:$J,6,0)</f>
        <v>661335</v>
      </c>
      <c r="V204">
        <f>(VLOOKUP($A204,L!$H:$O,8,0)+VLOOKUP($B204,'R'!$F:$M,8,0))*VLOOKUP(V$1,Q!$E:$H,4,0)+VLOOKUP(V$1,Q!$E:$J,6,0)</f>
        <v>677605</v>
      </c>
      <c r="W204">
        <f>(VLOOKUP($A204,L!$H:$O,8,0)+VLOOKUP($B204,'R'!$F:$M,8,0))*VLOOKUP(W$1,Q!$E:$H,4,0)+VLOOKUP(W$1,Q!$E:$J,6,0)</f>
        <v>695520</v>
      </c>
    </row>
    <row r="205" spans="1:23" x14ac:dyDescent="0.2">
      <c r="A205">
        <v>203</v>
      </c>
      <c r="B205">
        <f t="shared" si="33"/>
        <v>12</v>
      </c>
      <c r="C205">
        <f>(VLOOKUP($A205,L!$H:$O,8,0)+VLOOKUP($B205,'R'!$F:$M,8,0))*VLOOKUP(C$1,Q!$E:$H,4,0)+VLOOKUP(C$1,Q!$E:$J,6,0)</f>
        <v>160600</v>
      </c>
      <c r="D205">
        <f>(VLOOKUP($A205,L!$H:$O,8,0)+VLOOKUP($B205,'R'!$F:$M,8,0))*VLOOKUP(D$1,Q!$E:$H,4,0)+VLOOKUP(D$1,Q!$E:$J,6,0)</f>
        <v>184690</v>
      </c>
      <c r="E205">
        <f>(VLOOKUP($A205,L!$H:$O,8,0)+VLOOKUP($B205,'R'!$F:$M,8,0))*VLOOKUP(E$1,Q!$E:$H,4,0)+VLOOKUP(E$1,Q!$E:$J,6,0)</f>
        <v>212592</v>
      </c>
      <c r="F205">
        <f>(VLOOKUP($A205,L!$H:$O,8,0)+VLOOKUP($B205,'R'!$F:$M,8,0))*VLOOKUP(F$1,Q!$E:$H,4,0)+VLOOKUP(F$1,Q!$E:$J,6,0)</f>
        <v>245492</v>
      </c>
      <c r="G205">
        <f>(VLOOKUP($A205,L!$H:$O,8,0)+VLOOKUP($B205,'R'!$F:$M,8,0))*VLOOKUP(G$1,Q!$E:$H,4,0)+VLOOKUP(G$1,Q!$E:$J,6,0)</f>
        <v>283690</v>
      </c>
      <c r="H205">
        <f>(VLOOKUP($A205,L!$H:$O,8,0)+VLOOKUP($B205,'R'!$F:$M,8,0))*VLOOKUP(H$1,Q!$E:$H,4,0)+VLOOKUP(H$1,Q!$E:$J,6,0)</f>
        <v>326465.99999999994</v>
      </c>
      <c r="I205">
        <f>(VLOOKUP($A205,L!$H:$O,8,0)+VLOOKUP($B205,'R'!$F:$M,8,0))*VLOOKUP(I$1,Q!$E:$H,4,0)+VLOOKUP(I$1,Q!$E:$J,6,0)</f>
        <v>375186</v>
      </c>
      <c r="J205">
        <f>(VLOOKUP($A205,L!$H:$O,8,0)+VLOOKUP($B205,'R'!$F:$M,8,0))*VLOOKUP(J$1,Q!$E:$H,4,0)+VLOOKUP(J$1,Q!$E:$J,6,0)</f>
        <v>401182.00000000006</v>
      </c>
      <c r="K205">
        <f>(VLOOKUP($A205,L!$H:$O,8,0)+VLOOKUP($B205,'R'!$F:$M,8,0))*VLOOKUP(K$1,Q!$E:$H,4,0)+VLOOKUP(K$1,Q!$E:$J,6,0)</f>
        <v>431996</v>
      </c>
      <c r="L205">
        <f>(VLOOKUP($A205,L!$H:$O,8,0)+VLOOKUP($B205,'R'!$F:$M,8,0))*VLOOKUP(L$1,Q!$E:$H,4,0)+VLOOKUP(L$1,Q!$E:$J,6,0)</f>
        <v>496956</v>
      </c>
      <c r="M205">
        <f>(VLOOKUP($A205,L!$H:$O,8,0)+VLOOKUP($B205,'R'!$F:$M,8,0))*VLOOKUP(M$1,Q!$E:$H,4,0)+VLOOKUP(M$1,Q!$E:$J,6,0)</f>
        <v>548002</v>
      </c>
      <c r="N205">
        <f>(VLOOKUP($A205,L!$H:$O,8,0)+VLOOKUP($B205,'R'!$F:$M,8,0))*VLOOKUP(N$1,Q!$E:$H,4,0)+VLOOKUP(N$1,Q!$E:$J,6,0)</f>
        <v>561150</v>
      </c>
      <c r="O205">
        <f>(VLOOKUP($A205,L!$H:$O,8,0)+VLOOKUP($B205,'R'!$F:$M,8,0))*VLOOKUP(O$1,Q!$E:$H,4,0)+VLOOKUP(O$1,Q!$E:$J,6,0)</f>
        <v>575964</v>
      </c>
      <c r="P205">
        <f>(VLOOKUP($A205,L!$H:$O,8,0)+VLOOKUP($B205,'R'!$F:$M,8,0))*VLOOKUP(P$1,Q!$E:$H,4,0)+VLOOKUP(P$1,Q!$E:$J,6,0)</f>
        <v>590838</v>
      </c>
      <c r="Q205">
        <f>(VLOOKUP($A205,L!$H:$O,8,0)+VLOOKUP($B205,'R'!$F:$M,8,0))*VLOOKUP(Q$1,Q!$E:$H,4,0)+VLOOKUP(Q$1,Q!$E:$J,6,0)</f>
        <v>605652</v>
      </c>
      <c r="R205">
        <f>(VLOOKUP($A205,L!$H:$O,8,0)+VLOOKUP($B205,'R'!$F:$M,8,0))*VLOOKUP(R$1,Q!$E:$H,4,0)+VLOOKUP(R$1,Q!$E:$J,6,0)</f>
        <v>620466</v>
      </c>
      <c r="S205">
        <f>(VLOOKUP($A205,L!$H:$O,8,0)+VLOOKUP($B205,'R'!$F:$M,8,0))*VLOOKUP(S$1,Q!$E:$H,4,0)+VLOOKUP(S$1,Q!$E:$J,6,0)</f>
        <v>636946</v>
      </c>
      <c r="T205">
        <f>(VLOOKUP($A205,L!$H:$O,8,0)+VLOOKUP($B205,'R'!$F:$M,8,0))*VLOOKUP(T$1,Q!$E:$H,4,0)+VLOOKUP(T$1,Q!$E:$J,6,0)</f>
        <v>653486</v>
      </c>
      <c r="U205">
        <f>(VLOOKUP($A205,L!$H:$O,8,0)+VLOOKUP($B205,'R'!$F:$M,8,0))*VLOOKUP(U$1,Q!$E:$H,4,0)+VLOOKUP(U$1,Q!$E:$J,6,0)</f>
        <v>669966</v>
      </c>
      <c r="V205">
        <f>(VLOOKUP($A205,L!$H:$O,8,0)+VLOOKUP($B205,'R'!$F:$M,8,0))*VLOOKUP(V$1,Q!$E:$H,4,0)+VLOOKUP(V$1,Q!$E:$J,6,0)</f>
        <v>686446</v>
      </c>
      <c r="W205">
        <f>(VLOOKUP($A205,L!$H:$O,8,0)+VLOOKUP($B205,'R'!$F:$M,8,0))*VLOOKUP(W$1,Q!$E:$H,4,0)+VLOOKUP(W$1,Q!$E:$J,6,0)</f>
        <v>704592</v>
      </c>
    </row>
    <row r="206" spans="1:23" x14ac:dyDescent="0.2">
      <c r="A206">
        <v>204</v>
      </c>
      <c r="B206">
        <f t="shared" si="33"/>
        <v>12</v>
      </c>
      <c r="C206">
        <f>(VLOOKUP($A206,L!$H:$O,8,0)+VLOOKUP($B206,'R'!$F:$M,8,0))*VLOOKUP(C$1,Q!$E:$H,4,0)+VLOOKUP(C$1,Q!$E:$J,6,0)</f>
        <v>162600</v>
      </c>
      <c r="D206">
        <f>(VLOOKUP($A206,L!$H:$O,8,0)+VLOOKUP($B206,'R'!$F:$M,8,0))*VLOOKUP(D$1,Q!$E:$H,4,0)+VLOOKUP(D$1,Q!$E:$J,6,0)</f>
        <v>186990</v>
      </c>
      <c r="E206">
        <f>(VLOOKUP($A206,L!$H:$O,8,0)+VLOOKUP($B206,'R'!$F:$M,8,0))*VLOOKUP(E$1,Q!$E:$H,4,0)+VLOOKUP(E$1,Q!$E:$J,6,0)</f>
        <v>215232</v>
      </c>
      <c r="F206">
        <f>(VLOOKUP($A206,L!$H:$O,8,0)+VLOOKUP($B206,'R'!$F:$M,8,0))*VLOOKUP(F$1,Q!$E:$H,4,0)+VLOOKUP(F$1,Q!$E:$J,6,0)</f>
        <v>248532</v>
      </c>
      <c r="G206">
        <f>(VLOOKUP($A206,L!$H:$O,8,0)+VLOOKUP($B206,'R'!$F:$M,8,0))*VLOOKUP(G$1,Q!$E:$H,4,0)+VLOOKUP(G$1,Q!$E:$J,6,0)</f>
        <v>287190</v>
      </c>
      <c r="H206">
        <f>(VLOOKUP($A206,L!$H:$O,8,0)+VLOOKUP($B206,'R'!$F:$M,8,0))*VLOOKUP(H$1,Q!$E:$H,4,0)+VLOOKUP(H$1,Q!$E:$J,6,0)</f>
        <v>330485.99999999994</v>
      </c>
      <c r="I206">
        <f>(VLOOKUP($A206,L!$H:$O,8,0)+VLOOKUP($B206,'R'!$F:$M,8,0))*VLOOKUP(I$1,Q!$E:$H,4,0)+VLOOKUP(I$1,Q!$E:$J,6,0)</f>
        <v>379806</v>
      </c>
      <c r="J206">
        <f>(VLOOKUP($A206,L!$H:$O,8,0)+VLOOKUP($B206,'R'!$F:$M,8,0))*VLOOKUP(J$1,Q!$E:$H,4,0)+VLOOKUP(J$1,Q!$E:$J,6,0)</f>
        <v>406122.00000000006</v>
      </c>
      <c r="K206">
        <f>(VLOOKUP($A206,L!$H:$O,8,0)+VLOOKUP($B206,'R'!$F:$M,8,0))*VLOOKUP(K$1,Q!$E:$H,4,0)+VLOOKUP(K$1,Q!$E:$J,6,0)</f>
        <v>437316</v>
      </c>
      <c r="L206">
        <f>(VLOOKUP($A206,L!$H:$O,8,0)+VLOOKUP($B206,'R'!$F:$M,8,0))*VLOOKUP(L$1,Q!$E:$H,4,0)+VLOOKUP(L$1,Q!$E:$J,6,0)</f>
        <v>503076</v>
      </c>
      <c r="M206">
        <f>(VLOOKUP($A206,L!$H:$O,8,0)+VLOOKUP($B206,'R'!$F:$M,8,0))*VLOOKUP(M$1,Q!$E:$H,4,0)+VLOOKUP(M$1,Q!$E:$J,6,0)</f>
        <v>554742</v>
      </c>
      <c r="N206">
        <f>(VLOOKUP($A206,L!$H:$O,8,0)+VLOOKUP($B206,'R'!$F:$M,8,0))*VLOOKUP(N$1,Q!$E:$H,4,0)+VLOOKUP(N$1,Q!$E:$J,6,0)</f>
        <v>568050</v>
      </c>
      <c r="O206">
        <f>(VLOOKUP($A206,L!$H:$O,8,0)+VLOOKUP($B206,'R'!$F:$M,8,0))*VLOOKUP(O$1,Q!$E:$H,4,0)+VLOOKUP(O$1,Q!$E:$J,6,0)</f>
        <v>583044</v>
      </c>
      <c r="P206">
        <f>(VLOOKUP($A206,L!$H:$O,8,0)+VLOOKUP($B206,'R'!$F:$M,8,0))*VLOOKUP(P$1,Q!$E:$H,4,0)+VLOOKUP(P$1,Q!$E:$J,6,0)</f>
        <v>598098</v>
      </c>
      <c r="Q206">
        <f>(VLOOKUP($A206,L!$H:$O,8,0)+VLOOKUP($B206,'R'!$F:$M,8,0))*VLOOKUP(Q$1,Q!$E:$H,4,0)+VLOOKUP(Q$1,Q!$E:$J,6,0)</f>
        <v>613092</v>
      </c>
      <c r="R206">
        <f>(VLOOKUP($A206,L!$H:$O,8,0)+VLOOKUP($B206,'R'!$F:$M,8,0))*VLOOKUP(R$1,Q!$E:$H,4,0)+VLOOKUP(R$1,Q!$E:$J,6,0)</f>
        <v>628086</v>
      </c>
      <c r="S206">
        <f>(VLOOKUP($A206,L!$H:$O,8,0)+VLOOKUP($B206,'R'!$F:$M,8,0))*VLOOKUP(S$1,Q!$E:$H,4,0)+VLOOKUP(S$1,Q!$E:$J,6,0)</f>
        <v>644766</v>
      </c>
      <c r="T206">
        <f>(VLOOKUP($A206,L!$H:$O,8,0)+VLOOKUP($B206,'R'!$F:$M,8,0))*VLOOKUP(T$1,Q!$E:$H,4,0)+VLOOKUP(T$1,Q!$E:$J,6,0)</f>
        <v>661506</v>
      </c>
      <c r="U206">
        <f>(VLOOKUP($A206,L!$H:$O,8,0)+VLOOKUP($B206,'R'!$F:$M,8,0))*VLOOKUP(U$1,Q!$E:$H,4,0)+VLOOKUP(U$1,Q!$E:$J,6,0)</f>
        <v>678186</v>
      </c>
      <c r="V206">
        <f>(VLOOKUP($A206,L!$H:$O,8,0)+VLOOKUP($B206,'R'!$F:$M,8,0))*VLOOKUP(V$1,Q!$E:$H,4,0)+VLOOKUP(V$1,Q!$E:$J,6,0)</f>
        <v>694866</v>
      </c>
      <c r="W206">
        <f>(VLOOKUP($A206,L!$H:$O,8,0)+VLOOKUP($B206,'R'!$F:$M,8,0))*VLOOKUP(W$1,Q!$E:$H,4,0)+VLOOKUP(W$1,Q!$E:$J,6,0)</f>
        <v>713232</v>
      </c>
    </row>
    <row r="207" spans="1:23" x14ac:dyDescent="0.2">
      <c r="A207">
        <v>205</v>
      </c>
      <c r="B207">
        <f t="shared" si="33"/>
        <v>12</v>
      </c>
      <c r="C207">
        <f>(VLOOKUP($A207,L!$H:$O,8,0)+VLOOKUP($B207,'R'!$F:$M,8,0))*VLOOKUP(C$1,Q!$E:$H,4,0)+VLOOKUP(C$1,Q!$E:$J,6,0)</f>
        <v>164600</v>
      </c>
      <c r="D207">
        <f>(VLOOKUP($A207,L!$H:$O,8,0)+VLOOKUP($B207,'R'!$F:$M,8,0))*VLOOKUP(D$1,Q!$E:$H,4,0)+VLOOKUP(D$1,Q!$E:$J,6,0)</f>
        <v>189289.99999999997</v>
      </c>
      <c r="E207">
        <f>(VLOOKUP($A207,L!$H:$O,8,0)+VLOOKUP($B207,'R'!$F:$M,8,0))*VLOOKUP(E$1,Q!$E:$H,4,0)+VLOOKUP(E$1,Q!$E:$J,6,0)</f>
        <v>217872</v>
      </c>
      <c r="F207">
        <f>(VLOOKUP($A207,L!$H:$O,8,0)+VLOOKUP($B207,'R'!$F:$M,8,0))*VLOOKUP(F$1,Q!$E:$H,4,0)+VLOOKUP(F$1,Q!$E:$J,6,0)</f>
        <v>251572</v>
      </c>
      <c r="G207">
        <f>(VLOOKUP($A207,L!$H:$O,8,0)+VLOOKUP($B207,'R'!$F:$M,8,0))*VLOOKUP(G$1,Q!$E:$H,4,0)+VLOOKUP(G$1,Q!$E:$J,6,0)</f>
        <v>290690</v>
      </c>
      <c r="H207">
        <f>(VLOOKUP($A207,L!$H:$O,8,0)+VLOOKUP($B207,'R'!$F:$M,8,0))*VLOOKUP(H$1,Q!$E:$H,4,0)+VLOOKUP(H$1,Q!$E:$J,6,0)</f>
        <v>334505.99999999994</v>
      </c>
      <c r="I207">
        <f>(VLOOKUP($A207,L!$H:$O,8,0)+VLOOKUP($B207,'R'!$F:$M,8,0))*VLOOKUP(I$1,Q!$E:$H,4,0)+VLOOKUP(I$1,Q!$E:$J,6,0)</f>
        <v>384426</v>
      </c>
      <c r="J207">
        <f>(VLOOKUP($A207,L!$H:$O,8,0)+VLOOKUP($B207,'R'!$F:$M,8,0))*VLOOKUP(J$1,Q!$E:$H,4,0)+VLOOKUP(J$1,Q!$E:$J,6,0)</f>
        <v>411062.00000000006</v>
      </c>
      <c r="K207">
        <f>(VLOOKUP($A207,L!$H:$O,8,0)+VLOOKUP($B207,'R'!$F:$M,8,0))*VLOOKUP(K$1,Q!$E:$H,4,0)+VLOOKUP(K$1,Q!$E:$J,6,0)</f>
        <v>442636</v>
      </c>
      <c r="L207">
        <f>(VLOOKUP($A207,L!$H:$O,8,0)+VLOOKUP($B207,'R'!$F:$M,8,0))*VLOOKUP(L$1,Q!$E:$H,4,0)+VLOOKUP(L$1,Q!$E:$J,6,0)</f>
        <v>509196</v>
      </c>
      <c r="M207">
        <f>(VLOOKUP($A207,L!$H:$O,8,0)+VLOOKUP($B207,'R'!$F:$M,8,0))*VLOOKUP(M$1,Q!$E:$H,4,0)+VLOOKUP(M$1,Q!$E:$J,6,0)</f>
        <v>561482</v>
      </c>
      <c r="N207">
        <f>(VLOOKUP($A207,L!$H:$O,8,0)+VLOOKUP($B207,'R'!$F:$M,8,0))*VLOOKUP(N$1,Q!$E:$H,4,0)+VLOOKUP(N$1,Q!$E:$J,6,0)</f>
        <v>574950</v>
      </c>
      <c r="O207">
        <f>(VLOOKUP($A207,L!$H:$O,8,0)+VLOOKUP($B207,'R'!$F:$M,8,0))*VLOOKUP(O$1,Q!$E:$H,4,0)+VLOOKUP(O$1,Q!$E:$J,6,0)</f>
        <v>590124</v>
      </c>
      <c r="P207">
        <f>(VLOOKUP($A207,L!$H:$O,8,0)+VLOOKUP($B207,'R'!$F:$M,8,0))*VLOOKUP(P$1,Q!$E:$H,4,0)+VLOOKUP(P$1,Q!$E:$J,6,0)</f>
        <v>605358</v>
      </c>
      <c r="Q207">
        <f>(VLOOKUP($A207,L!$H:$O,8,0)+VLOOKUP($B207,'R'!$F:$M,8,0))*VLOOKUP(Q$1,Q!$E:$H,4,0)+VLOOKUP(Q$1,Q!$E:$J,6,0)</f>
        <v>620532</v>
      </c>
      <c r="R207">
        <f>(VLOOKUP($A207,L!$H:$O,8,0)+VLOOKUP($B207,'R'!$F:$M,8,0))*VLOOKUP(R$1,Q!$E:$H,4,0)+VLOOKUP(R$1,Q!$E:$J,6,0)</f>
        <v>635706</v>
      </c>
      <c r="S207">
        <f>(VLOOKUP($A207,L!$H:$O,8,0)+VLOOKUP($B207,'R'!$F:$M,8,0))*VLOOKUP(S$1,Q!$E:$H,4,0)+VLOOKUP(S$1,Q!$E:$J,6,0)</f>
        <v>652586</v>
      </c>
      <c r="T207">
        <f>(VLOOKUP($A207,L!$H:$O,8,0)+VLOOKUP($B207,'R'!$F:$M,8,0))*VLOOKUP(T$1,Q!$E:$H,4,0)+VLOOKUP(T$1,Q!$E:$J,6,0)</f>
        <v>669526</v>
      </c>
      <c r="U207">
        <f>(VLOOKUP($A207,L!$H:$O,8,0)+VLOOKUP($B207,'R'!$F:$M,8,0))*VLOOKUP(U$1,Q!$E:$H,4,0)+VLOOKUP(U$1,Q!$E:$J,6,0)</f>
        <v>686406</v>
      </c>
      <c r="V207">
        <f>(VLOOKUP($A207,L!$H:$O,8,0)+VLOOKUP($B207,'R'!$F:$M,8,0))*VLOOKUP(V$1,Q!$E:$H,4,0)+VLOOKUP(V$1,Q!$E:$J,6,0)</f>
        <v>703286</v>
      </c>
      <c r="W207">
        <f>(VLOOKUP($A207,L!$H:$O,8,0)+VLOOKUP($B207,'R'!$F:$M,8,0))*VLOOKUP(W$1,Q!$E:$H,4,0)+VLOOKUP(W$1,Q!$E:$J,6,0)</f>
        <v>721872</v>
      </c>
    </row>
    <row r="208" spans="1:23" x14ac:dyDescent="0.2">
      <c r="A208">
        <v>206</v>
      </c>
      <c r="B208">
        <f t="shared" si="33"/>
        <v>12</v>
      </c>
      <c r="C208">
        <f>(VLOOKUP($A208,L!$H:$O,8,0)+VLOOKUP($B208,'R'!$F:$M,8,0))*VLOOKUP(C$1,Q!$E:$H,4,0)+VLOOKUP(C$1,Q!$E:$J,6,0)</f>
        <v>166600</v>
      </c>
      <c r="D208">
        <f>(VLOOKUP($A208,L!$H:$O,8,0)+VLOOKUP($B208,'R'!$F:$M,8,0))*VLOOKUP(D$1,Q!$E:$H,4,0)+VLOOKUP(D$1,Q!$E:$J,6,0)</f>
        <v>191589.99999999997</v>
      </c>
      <c r="E208">
        <f>(VLOOKUP($A208,L!$H:$O,8,0)+VLOOKUP($B208,'R'!$F:$M,8,0))*VLOOKUP(E$1,Q!$E:$H,4,0)+VLOOKUP(E$1,Q!$E:$J,6,0)</f>
        <v>220512</v>
      </c>
      <c r="F208">
        <f>(VLOOKUP($A208,L!$H:$O,8,0)+VLOOKUP($B208,'R'!$F:$M,8,0))*VLOOKUP(F$1,Q!$E:$H,4,0)+VLOOKUP(F$1,Q!$E:$J,6,0)</f>
        <v>254612</v>
      </c>
      <c r="G208">
        <f>(VLOOKUP($A208,L!$H:$O,8,0)+VLOOKUP($B208,'R'!$F:$M,8,0))*VLOOKUP(G$1,Q!$E:$H,4,0)+VLOOKUP(G$1,Q!$E:$J,6,0)</f>
        <v>294190</v>
      </c>
      <c r="H208">
        <f>(VLOOKUP($A208,L!$H:$O,8,0)+VLOOKUP($B208,'R'!$F:$M,8,0))*VLOOKUP(H$1,Q!$E:$H,4,0)+VLOOKUP(H$1,Q!$E:$J,6,0)</f>
        <v>338525.99999999994</v>
      </c>
      <c r="I208">
        <f>(VLOOKUP($A208,L!$H:$O,8,0)+VLOOKUP($B208,'R'!$F:$M,8,0))*VLOOKUP(I$1,Q!$E:$H,4,0)+VLOOKUP(I$1,Q!$E:$J,6,0)</f>
        <v>389046</v>
      </c>
      <c r="J208">
        <f>(VLOOKUP($A208,L!$H:$O,8,0)+VLOOKUP($B208,'R'!$F:$M,8,0))*VLOOKUP(J$1,Q!$E:$H,4,0)+VLOOKUP(J$1,Q!$E:$J,6,0)</f>
        <v>416002.00000000006</v>
      </c>
      <c r="K208">
        <f>(VLOOKUP($A208,L!$H:$O,8,0)+VLOOKUP($B208,'R'!$F:$M,8,0))*VLOOKUP(K$1,Q!$E:$H,4,0)+VLOOKUP(K$1,Q!$E:$J,6,0)</f>
        <v>447956</v>
      </c>
      <c r="L208">
        <f>(VLOOKUP($A208,L!$H:$O,8,0)+VLOOKUP($B208,'R'!$F:$M,8,0))*VLOOKUP(L$1,Q!$E:$H,4,0)+VLOOKUP(L$1,Q!$E:$J,6,0)</f>
        <v>515316</v>
      </c>
      <c r="M208">
        <f>(VLOOKUP($A208,L!$H:$O,8,0)+VLOOKUP($B208,'R'!$F:$M,8,0))*VLOOKUP(M$1,Q!$E:$H,4,0)+VLOOKUP(M$1,Q!$E:$J,6,0)</f>
        <v>568222</v>
      </c>
      <c r="N208">
        <f>(VLOOKUP($A208,L!$H:$O,8,0)+VLOOKUP($B208,'R'!$F:$M,8,0))*VLOOKUP(N$1,Q!$E:$H,4,0)+VLOOKUP(N$1,Q!$E:$J,6,0)</f>
        <v>581850</v>
      </c>
      <c r="O208">
        <f>(VLOOKUP($A208,L!$H:$O,8,0)+VLOOKUP($B208,'R'!$F:$M,8,0))*VLOOKUP(O$1,Q!$E:$H,4,0)+VLOOKUP(O$1,Q!$E:$J,6,0)</f>
        <v>597204</v>
      </c>
      <c r="P208">
        <f>(VLOOKUP($A208,L!$H:$O,8,0)+VLOOKUP($B208,'R'!$F:$M,8,0))*VLOOKUP(P$1,Q!$E:$H,4,0)+VLOOKUP(P$1,Q!$E:$J,6,0)</f>
        <v>612618</v>
      </c>
      <c r="Q208">
        <f>(VLOOKUP($A208,L!$H:$O,8,0)+VLOOKUP($B208,'R'!$F:$M,8,0))*VLOOKUP(Q$1,Q!$E:$H,4,0)+VLOOKUP(Q$1,Q!$E:$J,6,0)</f>
        <v>627972</v>
      </c>
      <c r="R208">
        <f>(VLOOKUP($A208,L!$H:$O,8,0)+VLOOKUP($B208,'R'!$F:$M,8,0))*VLOOKUP(R$1,Q!$E:$H,4,0)+VLOOKUP(R$1,Q!$E:$J,6,0)</f>
        <v>643326</v>
      </c>
      <c r="S208">
        <f>(VLOOKUP($A208,L!$H:$O,8,0)+VLOOKUP($B208,'R'!$F:$M,8,0))*VLOOKUP(S$1,Q!$E:$H,4,0)+VLOOKUP(S$1,Q!$E:$J,6,0)</f>
        <v>660406</v>
      </c>
      <c r="T208">
        <f>(VLOOKUP($A208,L!$H:$O,8,0)+VLOOKUP($B208,'R'!$F:$M,8,0))*VLOOKUP(T$1,Q!$E:$H,4,0)+VLOOKUP(T$1,Q!$E:$J,6,0)</f>
        <v>677546</v>
      </c>
      <c r="U208">
        <f>(VLOOKUP($A208,L!$H:$O,8,0)+VLOOKUP($B208,'R'!$F:$M,8,0))*VLOOKUP(U$1,Q!$E:$H,4,0)+VLOOKUP(U$1,Q!$E:$J,6,0)</f>
        <v>694626</v>
      </c>
      <c r="V208">
        <f>(VLOOKUP($A208,L!$H:$O,8,0)+VLOOKUP($B208,'R'!$F:$M,8,0))*VLOOKUP(V$1,Q!$E:$H,4,0)+VLOOKUP(V$1,Q!$E:$J,6,0)</f>
        <v>711706</v>
      </c>
      <c r="W208">
        <f>(VLOOKUP($A208,L!$H:$O,8,0)+VLOOKUP($B208,'R'!$F:$M,8,0))*VLOOKUP(W$1,Q!$E:$H,4,0)+VLOOKUP(W$1,Q!$E:$J,6,0)</f>
        <v>730512</v>
      </c>
    </row>
    <row r="209" spans="1:23" x14ac:dyDescent="0.2">
      <c r="A209">
        <v>207</v>
      </c>
      <c r="B209">
        <f t="shared" si="33"/>
        <v>12</v>
      </c>
      <c r="C209">
        <f>(VLOOKUP($A209,L!$H:$O,8,0)+VLOOKUP($B209,'R'!$F:$M,8,0))*VLOOKUP(C$1,Q!$E:$H,4,0)+VLOOKUP(C$1,Q!$E:$J,6,0)</f>
        <v>168600</v>
      </c>
      <c r="D209">
        <f>(VLOOKUP($A209,L!$H:$O,8,0)+VLOOKUP($B209,'R'!$F:$M,8,0))*VLOOKUP(D$1,Q!$E:$H,4,0)+VLOOKUP(D$1,Q!$E:$J,6,0)</f>
        <v>193889.99999999997</v>
      </c>
      <c r="E209">
        <f>(VLOOKUP($A209,L!$H:$O,8,0)+VLOOKUP($B209,'R'!$F:$M,8,0))*VLOOKUP(E$1,Q!$E:$H,4,0)+VLOOKUP(E$1,Q!$E:$J,6,0)</f>
        <v>223152</v>
      </c>
      <c r="F209">
        <f>(VLOOKUP($A209,L!$H:$O,8,0)+VLOOKUP($B209,'R'!$F:$M,8,0))*VLOOKUP(F$1,Q!$E:$H,4,0)+VLOOKUP(F$1,Q!$E:$J,6,0)</f>
        <v>257652</v>
      </c>
      <c r="G209">
        <f>(VLOOKUP($A209,L!$H:$O,8,0)+VLOOKUP($B209,'R'!$F:$M,8,0))*VLOOKUP(G$1,Q!$E:$H,4,0)+VLOOKUP(G$1,Q!$E:$J,6,0)</f>
        <v>297690</v>
      </c>
      <c r="H209">
        <f>(VLOOKUP($A209,L!$H:$O,8,0)+VLOOKUP($B209,'R'!$F:$M,8,0))*VLOOKUP(H$1,Q!$E:$H,4,0)+VLOOKUP(H$1,Q!$E:$J,6,0)</f>
        <v>342545.99999999994</v>
      </c>
      <c r="I209">
        <f>(VLOOKUP($A209,L!$H:$O,8,0)+VLOOKUP($B209,'R'!$F:$M,8,0))*VLOOKUP(I$1,Q!$E:$H,4,0)+VLOOKUP(I$1,Q!$E:$J,6,0)</f>
        <v>393666</v>
      </c>
      <c r="J209">
        <f>(VLOOKUP($A209,L!$H:$O,8,0)+VLOOKUP($B209,'R'!$F:$M,8,0))*VLOOKUP(J$1,Q!$E:$H,4,0)+VLOOKUP(J$1,Q!$E:$J,6,0)</f>
        <v>420942.00000000006</v>
      </c>
      <c r="K209">
        <f>(VLOOKUP($A209,L!$H:$O,8,0)+VLOOKUP($B209,'R'!$F:$M,8,0))*VLOOKUP(K$1,Q!$E:$H,4,0)+VLOOKUP(K$1,Q!$E:$J,6,0)</f>
        <v>453276</v>
      </c>
      <c r="L209">
        <f>(VLOOKUP($A209,L!$H:$O,8,0)+VLOOKUP($B209,'R'!$F:$M,8,0))*VLOOKUP(L$1,Q!$E:$H,4,0)+VLOOKUP(L$1,Q!$E:$J,6,0)</f>
        <v>521436</v>
      </c>
      <c r="M209">
        <f>(VLOOKUP($A209,L!$H:$O,8,0)+VLOOKUP($B209,'R'!$F:$M,8,0))*VLOOKUP(M$1,Q!$E:$H,4,0)+VLOOKUP(M$1,Q!$E:$J,6,0)</f>
        <v>574962</v>
      </c>
      <c r="N209">
        <f>(VLOOKUP($A209,L!$H:$O,8,0)+VLOOKUP($B209,'R'!$F:$M,8,0))*VLOOKUP(N$1,Q!$E:$H,4,0)+VLOOKUP(N$1,Q!$E:$J,6,0)</f>
        <v>588750</v>
      </c>
      <c r="O209">
        <f>(VLOOKUP($A209,L!$H:$O,8,0)+VLOOKUP($B209,'R'!$F:$M,8,0))*VLOOKUP(O$1,Q!$E:$H,4,0)+VLOOKUP(O$1,Q!$E:$J,6,0)</f>
        <v>604284</v>
      </c>
      <c r="P209">
        <f>(VLOOKUP($A209,L!$H:$O,8,0)+VLOOKUP($B209,'R'!$F:$M,8,0))*VLOOKUP(P$1,Q!$E:$H,4,0)+VLOOKUP(P$1,Q!$E:$J,6,0)</f>
        <v>619878</v>
      </c>
      <c r="Q209">
        <f>(VLOOKUP($A209,L!$H:$O,8,0)+VLOOKUP($B209,'R'!$F:$M,8,0))*VLOOKUP(Q$1,Q!$E:$H,4,0)+VLOOKUP(Q$1,Q!$E:$J,6,0)</f>
        <v>635412</v>
      </c>
      <c r="R209">
        <f>(VLOOKUP($A209,L!$H:$O,8,0)+VLOOKUP($B209,'R'!$F:$M,8,0))*VLOOKUP(R$1,Q!$E:$H,4,0)+VLOOKUP(R$1,Q!$E:$J,6,0)</f>
        <v>650946</v>
      </c>
      <c r="S209">
        <f>(VLOOKUP($A209,L!$H:$O,8,0)+VLOOKUP($B209,'R'!$F:$M,8,0))*VLOOKUP(S$1,Q!$E:$H,4,0)+VLOOKUP(S$1,Q!$E:$J,6,0)</f>
        <v>668226</v>
      </c>
      <c r="T209">
        <f>(VLOOKUP($A209,L!$H:$O,8,0)+VLOOKUP($B209,'R'!$F:$M,8,0))*VLOOKUP(T$1,Q!$E:$H,4,0)+VLOOKUP(T$1,Q!$E:$J,6,0)</f>
        <v>685566</v>
      </c>
      <c r="U209">
        <f>(VLOOKUP($A209,L!$H:$O,8,0)+VLOOKUP($B209,'R'!$F:$M,8,0))*VLOOKUP(U$1,Q!$E:$H,4,0)+VLOOKUP(U$1,Q!$E:$J,6,0)</f>
        <v>702846</v>
      </c>
      <c r="V209">
        <f>(VLOOKUP($A209,L!$H:$O,8,0)+VLOOKUP($B209,'R'!$F:$M,8,0))*VLOOKUP(V$1,Q!$E:$H,4,0)+VLOOKUP(V$1,Q!$E:$J,6,0)</f>
        <v>720126</v>
      </c>
      <c r="W209">
        <f>(VLOOKUP($A209,L!$H:$O,8,0)+VLOOKUP($B209,'R'!$F:$M,8,0))*VLOOKUP(W$1,Q!$E:$H,4,0)+VLOOKUP(W$1,Q!$E:$J,6,0)</f>
        <v>739152</v>
      </c>
    </row>
    <row r="210" spans="1:23" x14ac:dyDescent="0.2">
      <c r="A210">
        <v>208</v>
      </c>
      <c r="B210">
        <f t="shared" si="33"/>
        <v>12</v>
      </c>
      <c r="C210">
        <f>(VLOOKUP($A210,L!$H:$O,8,0)+VLOOKUP($B210,'R'!$F:$M,8,0))*VLOOKUP(C$1,Q!$E:$H,4,0)+VLOOKUP(C$1,Q!$E:$J,6,0)</f>
        <v>170600</v>
      </c>
      <c r="D210">
        <f>(VLOOKUP($A210,L!$H:$O,8,0)+VLOOKUP($B210,'R'!$F:$M,8,0))*VLOOKUP(D$1,Q!$E:$H,4,0)+VLOOKUP(D$1,Q!$E:$J,6,0)</f>
        <v>196189.99999999997</v>
      </c>
      <c r="E210">
        <f>(VLOOKUP($A210,L!$H:$O,8,0)+VLOOKUP($B210,'R'!$F:$M,8,0))*VLOOKUP(E$1,Q!$E:$H,4,0)+VLOOKUP(E$1,Q!$E:$J,6,0)</f>
        <v>225792</v>
      </c>
      <c r="F210">
        <f>(VLOOKUP($A210,L!$H:$O,8,0)+VLOOKUP($B210,'R'!$F:$M,8,0))*VLOOKUP(F$1,Q!$E:$H,4,0)+VLOOKUP(F$1,Q!$E:$J,6,0)</f>
        <v>260692</v>
      </c>
      <c r="G210">
        <f>(VLOOKUP($A210,L!$H:$O,8,0)+VLOOKUP($B210,'R'!$F:$M,8,0))*VLOOKUP(G$1,Q!$E:$H,4,0)+VLOOKUP(G$1,Q!$E:$J,6,0)</f>
        <v>301190</v>
      </c>
      <c r="H210">
        <f>(VLOOKUP($A210,L!$H:$O,8,0)+VLOOKUP($B210,'R'!$F:$M,8,0))*VLOOKUP(H$1,Q!$E:$H,4,0)+VLOOKUP(H$1,Q!$E:$J,6,0)</f>
        <v>346565.99999999994</v>
      </c>
      <c r="I210">
        <f>(VLOOKUP($A210,L!$H:$O,8,0)+VLOOKUP($B210,'R'!$F:$M,8,0))*VLOOKUP(I$1,Q!$E:$H,4,0)+VLOOKUP(I$1,Q!$E:$J,6,0)</f>
        <v>398286</v>
      </c>
      <c r="J210">
        <f>(VLOOKUP($A210,L!$H:$O,8,0)+VLOOKUP($B210,'R'!$F:$M,8,0))*VLOOKUP(J$1,Q!$E:$H,4,0)+VLOOKUP(J$1,Q!$E:$J,6,0)</f>
        <v>425882.00000000006</v>
      </c>
      <c r="K210">
        <f>(VLOOKUP($A210,L!$H:$O,8,0)+VLOOKUP($B210,'R'!$F:$M,8,0))*VLOOKUP(K$1,Q!$E:$H,4,0)+VLOOKUP(K$1,Q!$E:$J,6,0)</f>
        <v>458596</v>
      </c>
      <c r="L210">
        <f>(VLOOKUP($A210,L!$H:$O,8,0)+VLOOKUP($B210,'R'!$F:$M,8,0))*VLOOKUP(L$1,Q!$E:$H,4,0)+VLOOKUP(L$1,Q!$E:$J,6,0)</f>
        <v>527556</v>
      </c>
      <c r="M210">
        <f>(VLOOKUP($A210,L!$H:$O,8,0)+VLOOKUP($B210,'R'!$F:$M,8,0))*VLOOKUP(M$1,Q!$E:$H,4,0)+VLOOKUP(M$1,Q!$E:$J,6,0)</f>
        <v>581702</v>
      </c>
      <c r="N210">
        <f>(VLOOKUP($A210,L!$H:$O,8,0)+VLOOKUP($B210,'R'!$F:$M,8,0))*VLOOKUP(N$1,Q!$E:$H,4,0)+VLOOKUP(N$1,Q!$E:$J,6,0)</f>
        <v>595650</v>
      </c>
      <c r="O210">
        <f>(VLOOKUP($A210,L!$H:$O,8,0)+VLOOKUP($B210,'R'!$F:$M,8,0))*VLOOKUP(O$1,Q!$E:$H,4,0)+VLOOKUP(O$1,Q!$E:$J,6,0)</f>
        <v>611364</v>
      </c>
      <c r="P210">
        <f>(VLOOKUP($A210,L!$H:$O,8,0)+VLOOKUP($B210,'R'!$F:$M,8,0))*VLOOKUP(P$1,Q!$E:$H,4,0)+VLOOKUP(P$1,Q!$E:$J,6,0)</f>
        <v>627138</v>
      </c>
      <c r="Q210">
        <f>(VLOOKUP($A210,L!$H:$O,8,0)+VLOOKUP($B210,'R'!$F:$M,8,0))*VLOOKUP(Q$1,Q!$E:$H,4,0)+VLOOKUP(Q$1,Q!$E:$J,6,0)</f>
        <v>642852</v>
      </c>
      <c r="R210">
        <f>(VLOOKUP($A210,L!$H:$O,8,0)+VLOOKUP($B210,'R'!$F:$M,8,0))*VLOOKUP(R$1,Q!$E:$H,4,0)+VLOOKUP(R$1,Q!$E:$J,6,0)</f>
        <v>658566</v>
      </c>
      <c r="S210">
        <f>(VLOOKUP($A210,L!$H:$O,8,0)+VLOOKUP($B210,'R'!$F:$M,8,0))*VLOOKUP(S$1,Q!$E:$H,4,0)+VLOOKUP(S$1,Q!$E:$J,6,0)</f>
        <v>676046</v>
      </c>
      <c r="T210">
        <f>(VLOOKUP($A210,L!$H:$O,8,0)+VLOOKUP($B210,'R'!$F:$M,8,0))*VLOOKUP(T$1,Q!$E:$H,4,0)+VLOOKUP(T$1,Q!$E:$J,6,0)</f>
        <v>693586</v>
      </c>
      <c r="U210">
        <f>(VLOOKUP($A210,L!$H:$O,8,0)+VLOOKUP($B210,'R'!$F:$M,8,0))*VLOOKUP(U$1,Q!$E:$H,4,0)+VLOOKUP(U$1,Q!$E:$J,6,0)</f>
        <v>711066</v>
      </c>
      <c r="V210">
        <f>(VLOOKUP($A210,L!$H:$O,8,0)+VLOOKUP($B210,'R'!$F:$M,8,0))*VLOOKUP(V$1,Q!$E:$H,4,0)+VLOOKUP(V$1,Q!$E:$J,6,0)</f>
        <v>728546</v>
      </c>
      <c r="W210">
        <f>(VLOOKUP($A210,L!$H:$O,8,0)+VLOOKUP($B210,'R'!$F:$M,8,0))*VLOOKUP(W$1,Q!$E:$H,4,0)+VLOOKUP(W$1,Q!$E:$J,6,0)</f>
        <v>747792</v>
      </c>
    </row>
    <row r="211" spans="1:23" x14ac:dyDescent="0.2">
      <c r="A211">
        <v>209</v>
      </c>
      <c r="B211">
        <f t="shared" si="33"/>
        <v>12</v>
      </c>
      <c r="C211">
        <f>(VLOOKUP($A211,L!$H:$O,8,0)+VLOOKUP($B211,'R'!$F:$M,8,0))*VLOOKUP(C$1,Q!$E:$H,4,0)+VLOOKUP(C$1,Q!$E:$J,6,0)</f>
        <v>172600</v>
      </c>
      <c r="D211">
        <f>(VLOOKUP($A211,L!$H:$O,8,0)+VLOOKUP($B211,'R'!$F:$M,8,0))*VLOOKUP(D$1,Q!$E:$H,4,0)+VLOOKUP(D$1,Q!$E:$J,6,0)</f>
        <v>198489.99999999997</v>
      </c>
      <c r="E211">
        <f>(VLOOKUP($A211,L!$H:$O,8,0)+VLOOKUP($B211,'R'!$F:$M,8,0))*VLOOKUP(E$1,Q!$E:$H,4,0)+VLOOKUP(E$1,Q!$E:$J,6,0)</f>
        <v>228432</v>
      </c>
      <c r="F211">
        <f>(VLOOKUP($A211,L!$H:$O,8,0)+VLOOKUP($B211,'R'!$F:$M,8,0))*VLOOKUP(F$1,Q!$E:$H,4,0)+VLOOKUP(F$1,Q!$E:$J,6,0)</f>
        <v>263732</v>
      </c>
      <c r="G211">
        <f>(VLOOKUP($A211,L!$H:$O,8,0)+VLOOKUP($B211,'R'!$F:$M,8,0))*VLOOKUP(G$1,Q!$E:$H,4,0)+VLOOKUP(G$1,Q!$E:$J,6,0)</f>
        <v>304690</v>
      </c>
      <c r="H211">
        <f>(VLOOKUP($A211,L!$H:$O,8,0)+VLOOKUP($B211,'R'!$F:$M,8,0))*VLOOKUP(H$1,Q!$E:$H,4,0)+VLOOKUP(H$1,Q!$E:$J,6,0)</f>
        <v>350585.99999999994</v>
      </c>
      <c r="I211">
        <f>(VLOOKUP($A211,L!$H:$O,8,0)+VLOOKUP($B211,'R'!$F:$M,8,0))*VLOOKUP(I$1,Q!$E:$H,4,0)+VLOOKUP(I$1,Q!$E:$J,6,0)</f>
        <v>402906</v>
      </c>
      <c r="J211">
        <f>(VLOOKUP($A211,L!$H:$O,8,0)+VLOOKUP($B211,'R'!$F:$M,8,0))*VLOOKUP(J$1,Q!$E:$H,4,0)+VLOOKUP(J$1,Q!$E:$J,6,0)</f>
        <v>430822.00000000006</v>
      </c>
      <c r="K211">
        <f>(VLOOKUP($A211,L!$H:$O,8,0)+VLOOKUP($B211,'R'!$F:$M,8,0))*VLOOKUP(K$1,Q!$E:$H,4,0)+VLOOKUP(K$1,Q!$E:$J,6,0)</f>
        <v>463916</v>
      </c>
      <c r="L211">
        <f>(VLOOKUP($A211,L!$H:$O,8,0)+VLOOKUP($B211,'R'!$F:$M,8,0))*VLOOKUP(L$1,Q!$E:$H,4,0)+VLOOKUP(L$1,Q!$E:$J,6,0)</f>
        <v>533676</v>
      </c>
      <c r="M211">
        <f>(VLOOKUP($A211,L!$H:$O,8,0)+VLOOKUP($B211,'R'!$F:$M,8,0))*VLOOKUP(M$1,Q!$E:$H,4,0)+VLOOKUP(M$1,Q!$E:$J,6,0)</f>
        <v>588442</v>
      </c>
      <c r="N211">
        <f>(VLOOKUP($A211,L!$H:$O,8,0)+VLOOKUP($B211,'R'!$F:$M,8,0))*VLOOKUP(N$1,Q!$E:$H,4,0)+VLOOKUP(N$1,Q!$E:$J,6,0)</f>
        <v>602550</v>
      </c>
      <c r="O211">
        <f>(VLOOKUP($A211,L!$H:$O,8,0)+VLOOKUP($B211,'R'!$F:$M,8,0))*VLOOKUP(O$1,Q!$E:$H,4,0)+VLOOKUP(O$1,Q!$E:$J,6,0)</f>
        <v>618444</v>
      </c>
      <c r="P211">
        <f>(VLOOKUP($A211,L!$H:$O,8,0)+VLOOKUP($B211,'R'!$F:$M,8,0))*VLOOKUP(P$1,Q!$E:$H,4,0)+VLOOKUP(P$1,Q!$E:$J,6,0)</f>
        <v>634398</v>
      </c>
      <c r="Q211">
        <f>(VLOOKUP($A211,L!$H:$O,8,0)+VLOOKUP($B211,'R'!$F:$M,8,0))*VLOOKUP(Q$1,Q!$E:$H,4,0)+VLOOKUP(Q$1,Q!$E:$J,6,0)</f>
        <v>650292</v>
      </c>
      <c r="R211">
        <f>(VLOOKUP($A211,L!$H:$O,8,0)+VLOOKUP($B211,'R'!$F:$M,8,0))*VLOOKUP(R$1,Q!$E:$H,4,0)+VLOOKUP(R$1,Q!$E:$J,6,0)</f>
        <v>666186</v>
      </c>
      <c r="S211">
        <f>(VLOOKUP($A211,L!$H:$O,8,0)+VLOOKUP($B211,'R'!$F:$M,8,0))*VLOOKUP(S$1,Q!$E:$H,4,0)+VLOOKUP(S$1,Q!$E:$J,6,0)</f>
        <v>683866</v>
      </c>
      <c r="T211">
        <f>(VLOOKUP($A211,L!$H:$O,8,0)+VLOOKUP($B211,'R'!$F:$M,8,0))*VLOOKUP(T$1,Q!$E:$H,4,0)+VLOOKUP(T$1,Q!$E:$J,6,0)</f>
        <v>701606</v>
      </c>
      <c r="U211">
        <f>(VLOOKUP($A211,L!$H:$O,8,0)+VLOOKUP($B211,'R'!$F:$M,8,0))*VLOOKUP(U$1,Q!$E:$H,4,0)+VLOOKUP(U$1,Q!$E:$J,6,0)</f>
        <v>719286</v>
      </c>
      <c r="V211">
        <f>(VLOOKUP($A211,L!$H:$O,8,0)+VLOOKUP($B211,'R'!$F:$M,8,0))*VLOOKUP(V$1,Q!$E:$H,4,0)+VLOOKUP(V$1,Q!$E:$J,6,0)</f>
        <v>736966</v>
      </c>
      <c r="W211">
        <f>(VLOOKUP($A211,L!$H:$O,8,0)+VLOOKUP($B211,'R'!$F:$M,8,0))*VLOOKUP(W$1,Q!$E:$H,4,0)+VLOOKUP(W$1,Q!$E:$J,6,0)</f>
        <v>756432</v>
      </c>
    </row>
    <row r="212" spans="1:23" x14ac:dyDescent="0.2">
      <c r="A212">
        <v>210</v>
      </c>
      <c r="B212">
        <f t="shared" si="33"/>
        <v>12</v>
      </c>
      <c r="C212">
        <f>(VLOOKUP($A212,L!$H:$O,8,0)+VLOOKUP($B212,'R'!$F:$M,8,0))*VLOOKUP(C$1,Q!$E:$H,4,0)+VLOOKUP(C$1,Q!$E:$J,6,0)</f>
        <v>174600</v>
      </c>
      <c r="D212">
        <f>(VLOOKUP($A212,L!$H:$O,8,0)+VLOOKUP($B212,'R'!$F:$M,8,0))*VLOOKUP(D$1,Q!$E:$H,4,0)+VLOOKUP(D$1,Q!$E:$J,6,0)</f>
        <v>200789.99999999997</v>
      </c>
      <c r="E212">
        <f>(VLOOKUP($A212,L!$H:$O,8,0)+VLOOKUP($B212,'R'!$F:$M,8,0))*VLOOKUP(E$1,Q!$E:$H,4,0)+VLOOKUP(E$1,Q!$E:$J,6,0)</f>
        <v>231072</v>
      </c>
      <c r="F212">
        <f>(VLOOKUP($A212,L!$H:$O,8,0)+VLOOKUP($B212,'R'!$F:$M,8,0))*VLOOKUP(F$1,Q!$E:$H,4,0)+VLOOKUP(F$1,Q!$E:$J,6,0)</f>
        <v>266772</v>
      </c>
      <c r="G212">
        <f>(VLOOKUP($A212,L!$H:$O,8,0)+VLOOKUP($B212,'R'!$F:$M,8,0))*VLOOKUP(G$1,Q!$E:$H,4,0)+VLOOKUP(G$1,Q!$E:$J,6,0)</f>
        <v>308190</v>
      </c>
      <c r="H212">
        <f>(VLOOKUP($A212,L!$H:$O,8,0)+VLOOKUP($B212,'R'!$F:$M,8,0))*VLOOKUP(H$1,Q!$E:$H,4,0)+VLOOKUP(H$1,Q!$E:$J,6,0)</f>
        <v>354605.99999999994</v>
      </c>
      <c r="I212">
        <f>(VLOOKUP($A212,L!$H:$O,8,0)+VLOOKUP($B212,'R'!$F:$M,8,0))*VLOOKUP(I$1,Q!$E:$H,4,0)+VLOOKUP(I$1,Q!$E:$J,6,0)</f>
        <v>407526</v>
      </c>
      <c r="J212">
        <f>(VLOOKUP($A212,L!$H:$O,8,0)+VLOOKUP($B212,'R'!$F:$M,8,0))*VLOOKUP(J$1,Q!$E:$H,4,0)+VLOOKUP(J$1,Q!$E:$J,6,0)</f>
        <v>435762.00000000006</v>
      </c>
      <c r="K212">
        <f>(VLOOKUP($A212,L!$H:$O,8,0)+VLOOKUP($B212,'R'!$F:$M,8,0))*VLOOKUP(K$1,Q!$E:$H,4,0)+VLOOKUP(K$1,Q!$E:$J,6,0)</f>
        <v>469236</v>
      </c>
      <c r="L212">
        <f>(VLOOKUP($A212,L!$H:$O,8,0)+VLOOKUP($B212,'R'!$F:$M,8,0))*VLOOKUP(L$1,Q!$E:$H,4,0)+VLOOKUP(L$1,Q!$E:$J,6,0)</f>
        <v>539796</v>
      </c>
      <c r="M212">
        <f>(VLOOKUP($A212,L!$H:$O,8,0)+VLOOKUP($B212,'R'!$F:$M,8,0))*VLOOKUP(M$1,Q!$E:$H,4,0)+VLOOKUP(M$1,Q!$E:$J,6,0)</f>
        <v>595182</v>
      </c>
      <c r="N212">
        <f>(VLOOKUP($A212,L!$H:$O,8,0)+VLOOKUP($B212,'R'!$F:$M,8,0))*VLOOKUP(N$1,Q!$E:$H,4,0)+VLOOKUP(N$1,Q!$E:$J,6,0)</f>
        <v>609450</v>
      </c>
      <c r="O212">
        <f>(VLOOKUP($A212,L!$H:$O,8,0)+VLOOKUP($B212,'R'!$F:$M,8,0))*VLOOKUP(O$1,Q!$E:$H,4,0)+VLOOKUP(O$1,Q!$E:$J,6,0)</f>
        <v>625524</v>
      </c>
      <c r="P212">
        <f>(VLOOKUP($A212,L!$H:$O,8,0)+VLOOKUP($B212,'R'!$F:$M,8,0))*VLOOKUP(P$1,Q!$E:$H,4,0)+VLOOKUP(P$1,Q!$E:$J,6,0)</f>
        <v>641658</v>
      </c>
      <c r="Q212">
        <f>(VLOOKUP($A212,L!$H:$O,8,0)+VLOOKUP($B212,'R'!$F:$M,8,0))*VLOOKUP(Q$1,Q!$E:$H,4,0)+VLOOKUP(Q$1,Q!$E:$J,6,0)</f>
        <v>657732</v>
      </c>
      <c r="R212">
        <f>(VLOOKUP($A212,L!$H:$O,8,0)+VLOOKUP($B212,'R'!$F:$M,8,0))*VLOOKUP(R$1,Q!$E:$H,4,0)+VLOOKUP(R$1,Q!$E:$J,6,0)</f>
        <v>673806</v>
      </c>
      <c r="S212">
        <f>(VLOOKUP($A212,L!$H:$O,8,0)+VLOOKUP($B212,'R'!$F:$M,8,0))*VLOOKUP(S$1,Q!$E:$H,4,0)+VLOOKUP(S$1,Q!$E:$J,6,0)</f>
        <v>691686</v>
      </c>
      <c r="T212">
        <f>(VLOOKUP($A212,L!$H:$O,8,0)+VLOOKUP($B212,'R'!$F:$M,8,0))*VLOOKUP(T$1,Q!$E:$H,4,0)+VLOOKUP(T$1,Q!$E:$J,6,0)</f>
        <v>709626</v>
      </c>
      <c r="U212">
        <f>(VLOOKUP($A212,L!$H:$O,8,0)+VLOOKUP($B212,'R'!$F:$M,8,0))*VLOOKUP(U$1,Q!$E:$H,4,0)+VLOOKUP(U$1,Q!$E:$J,6,0)</f>
        <v>727506</v>
      </c>
      <c r="V212">
        <f>(VLOOKUP($A212,L!$H:$O,8,0)+VLOOKUP($B212,'R'!$F:$M,8,0))*VLOOKUP(V$1,Q!$E:$H,4,0)+VLOOKUP(V$1,Q!$E:$J,6,0)</f>
        <v>745386</v>
      </c>
      <c r="W212">
        <f>(VLOOKUP($A212,L!$H:$O,8,0)+VLOOKUP($B212,'R'!$F:$M,8,0))*VLOOKUP(W$1,Q!$E:$H,4,0)+VLOOKUP(W$1,Q!$E:$J,6,0)</f>
        <v>765072</v>
      </c>
    </row>
    <row r="213" spans="1:23" x14ac:dyDescent="0.2">
      <c r="A213">
        <v>211</v>
      </c>
      <c r="B213">
        <f t="shared" si="33"/>
        <v>12</v>
      </c>
      <c r="C213">
        <f>(VLOOKUP($A213,L!$H:$O,8,0)+VLOOKUP($B213,'R'!$F:$M,8,0))*VLOOKUP(C$1,Q!$E:$H,4,0)+VLOOKUP(C$1,Q!$E:$J,6,0)</f>
        <v>177600</v>
      </c>
      <c r="D213">
        <f>(VLOOKUP($A213,L!$H:$O,8,0)+VLOOKUP($B213,'R'!$F:$M,8,0))*VLOOKUP(D$1,Q!$E:$H,4,0)+VLOOKUP(D$1,Q!$E:$J,6,0)</f>
        <v>204239.99999999997</v>
      </c>
      <c r="E213">
        <f>(VLOOKUP($A213,L!$H:$O,8,0)+VLOOKUP($B213,'R'!$F:$M,8,0))*VLOOKUP(E$1,Q!$E:$H,4,0)+VLOOKUP(E$1,Q!$E:$J,6,0)</f>
        <v>235032</v>
      </c>
      <c r="F213">
        <f>(VLOOKUP($A213,L!$H:$O,8,0)+VLOOKUP($B213,'R'!$F:$M,8,0))*VLOOKUP(F$1,Q!$E:$H,4,0)+VLOOKUP(F$1,Q!$E:$J,6,0)</f>
        <v>271332</v>
      </c>
      <c r="G213">
        <f>(VLOOKUP($A213,L!$H:$O,8,0)+VLOOKUP($B213,'R'!$F:$M,8,0))*VLOOKUP(G$1,Q!$E:$H,4,0)+VLOOKUP(G$1,Q!$E:$J,6,0)</f>
        <v>313440</v>
      </c>
      <c r="H213">
        <f>(VLOOKUP($A213,L!$H:$O,8,0)+VLOOKUP($B213,'R'!$F:$M,8,0))*VLOOKUP(H$1,Q!$E:$H,4,0)+VLOOKUP(H$1,Q!$E:$J,6,0)</f>
        <v>360635.99999999994</v>
      </c>
      <c r="I213">
        <f>(VLOOKUP($A213,L!$H:$O,8,0)+VLOOKUP($B213,'R'!$F:$M,8,0))*VLOOKUP(I$1,Q!$E:$H,4,0)+VLOOKUP(I$1,Q!$E:$J,6,0)</f>
        <v>414456</v>
      </c>
      <c r="J213">
        <f>(VLOOKUP($A213,L!$H:$O,8,0)+VLOOKUP($B213,'R'!$F:$M,8,0))*VLOOKUP(J$1,Q!$E:$H,4,0)+VLOOKUP(J$1,Q!$E:$J,6,0)</f>
        <v>443172.00000000006</v>
      </c>
      <c r="K213">
        <f>(VLOOKUP($A213,L!$H:$O,8,0)+VLOOKUP($B213,'R'!$F:$M,8,0))*VLOOKUP(K$1,Q!$E:$H,4,0)+VLOOKUP(K$1,Q!$E:$J,6,0)</f>
        <v>477216</v>
      </c>
      <c r="L213">
        <f>(VLOOKUP($A213,L!$H:$O,8,0)+VLOOKUP($B213,'R'!$F:$M,8,0))*VLOOKUP(L$1,Q!$E:$H,4,0)+VLOOKUP(L$1,Q!$E:$J,6,0)</f>
        <v>548976</v>
      </c>
      <c r="M213">
        <f>(VLOOKUP($A213,L!$H:$O,8,0)+VLOOKUP($B213,'R'!$F:$M,8,0))*VLOOKUP(M$1,Q!$E:$H,4,0)+VLOOKUP(M$1,Q!$E:$J,6,0)</f>
        <v>605292</v>
      </c>
      <c r="N213">
        <f>(VLOOKUP($A213,L!$H:$O,8,0)+VLOOKUP($B213,'R'!$F:$M,8,0))*VLOOKUP(N$1,Q!$E:$H,4,0)+VLOOKUP(N$1,Q!$E:$J,6,0)</f>
        <v>619800</v>
      </c>
      <c r="O213">
        <f>(VLOOKUP($A213,L!$H:$O,8,0)+VLOOKUP($B213,'R'!$F:$M,8,0))*VLOOKUP(O$1,Q!$E:$H,4,0)+VLOOKUP(O$1,Q!$E:$J,6,0)</f>
        <v>636144</v>
      </c>
      <c r="P213">
        <f>(VLOOKUP($A213,L!$H:$O,8,0)+VLOOKUP($B213,'R'!$F:$M,8,0))*VLOOKUP(P$1,Q!$E:$H,4,0)+VLOOKUP(P$1,Q!$E:$J,6,0)</f>
        <v>652548</v>
      </c>
      <c r="Q213">
        <f>(VLOOKUP($A213,L!$H:$O,8,0)+VLOOKUP($B213,'R'!$F:$M,8,0))*VLOOKUP(Q$1,Q!$E:$H,4,0)+VLOOKUP(Q$1,Q!$E:$J,6,0)</f>
        <v>668892</v>
      </c>
      <c r="R213">
        <f>(VLOOKUP($A213,L!$H:$O,8,0)+VLOOKUP($B213,'R'!$F:$M,8,0))*VLOOKUP(R$1,Q!$E:$H,4,0)+VLOOKUP(R$1,Q!$E:$J,6,0)</f>
        <v>685236</v>
      </c>
      <c r="S213">
        <f>(VLOOKUP($A213,L!$H:$O,8,0)+VLOOKUP($B213,'R'!$F:$M,8,0))*VLOOKUP(S$1,Q!$E:$H,4,0)+VLOOKUP(S$1,Q!$E:$J,6,0)</f>
        <v>703416</v>
      </c>
      <c r="T213">
        <f>(VLOOKUP($A213,L!$H:$O,8,0)+VLOOKUP($B213,'R'!$F:$M,8,0))*VLOOKUP(T$1,Q!$E:$H,4,0)+VLOOKUP(T$1,Q!$E:$J,6,0)</f>
        <v>721656</v>
      </c>
      <c r="U213">
        <f>(VLOOKUP($A213,L!$H:$O,8,0)+VLOOKUP($B213,'R'!$F:$M,8,0))*VLOOKUP(U$1,Q!$E:$H,4,0)+VLOOKUP(U$1,Q!$E:$J,6,0)</f>
        <v>739836</v>
      </c>
      <c r="V213">
        <f>(VLOOKUP($A213,L!$H:$O,8,0)+VLOOKUP($B213,'R'!$F:$M,8,0))*VLOOKUP(V$1,Q!$E:$H,4,0)+VLOOKUP(V$1,Q!$E:$J,6,0)</f>
        <v>758016</v>
      </c>
      <c r="W213">
        <f>(VLOOKUP($A213,L!$H:$O,8,0)+VLOOKUP($B213,'R'!$F:$M,8,0))*VLOOKUP(W$1,Q!$E:$H,4,0)+VLOOKUP(W$1,Q!$E:$J,6,0)</f>
        <v>778032</v>
      </c>
    </row>
    <row r="214" spans="1:23" x14ac:dyDescent="0.2">
      <c r="A214">
        <v>212</v>
      </c>
      <c r="B214">
        <f t="shared" si="33"/>
        <v>12</v>
      </c>
      <c r="C214">
        <f>(VLOOKUP($A214,L!$H:$O,8,0)+VLOOKUP($B214,'R'!$F:$M,8,0))*VLOOKUP(C$1,Q!$E:$H,4,0)+VLOOKUP(C$1,Q!$E:$J,6,0)</f>
        <v>179600</v>
      </c>
      <c r="D214">
        <f>(VLOOKUP($A214,L!$H:$O,8,0)+VLOOKUP($B214,'R'!$F:$M,8,0))*VLOOKUP(D$1,Q!$E:$H,4,0)+VLOOKUP(D$1,Q!$E:$J,6,0)</f>
        <v>206539.99999999997</v>
      </c>
      <c r="E214">
        <f>(VLOOKUP($A214,L!$H:$O,8,0)+VLOOKUP($B214,'R'!$F:$M,8,0))*VLOOKUP(E$1,Q!$E:$H,4,0)+VLOOKUP(E$1,Q!$E:$J,6,0)</f>
        <v>237672</v>
      </c>
      <c r="F214">
        <f>(VLOOKUP($A214,L!$H:$O,8,0)+VLOOKUP($B214,'R'!$F:$M,8,0))*VLOOKUP(F$1,Q!$E:$H,4,0)+VLOOKUP(F$1,Q!$E:$J,6,0)</f>
        <v>274372</v>
      </c>
      <c r="G214">
        <f>(VLOOKUP($A214,L!$H:$O,8,0)+VLOOKUP($B214,'R'!$F:$M,8,0))*VLOOKUP(G$1,Q!$E:$H,4,0)+VLOOKUP(G$1,Q!$E:$J,6,0)</f>
        <v>316940</v>
      </c>
      <c r="H214">
        <f>(VLOOKUP($A214,L!$H:$O,8,0)+VLOOKUP($B214,'R'!$F:$M,8,0))*VLOOKUP(H$1,Q!$E:$H,4,0)+VLOOKUP(H$1,Q!$E:$J,6,0)</f>
        <v>364655.99999999994</v>
      </c>
      <c r="I214">
        <f>(VLOOKUP($A214,L!$H:$O,8,0)+VLOOKUP($B214,'R'!$F:$M,8,0))*VLOOKUP(I$1,Q!$E:$H,4,0)+VLOOKUP(I$1,Q!$E:$J,6,0)</f>
        <v>419076</v>
      </c>
      <c r="J214">
        <f>(VLOOKUP($A214,L!$H:$O,8,0)+VLOOKUP($B214,'R'!$F:$M,8,0))*VLOOKUP(J$1,Q!$E:$H,4,0)+VLOOKUP(J$1,Q!$E:$J,6,0)</f>
        <v>448112.00000000006</v>
      </c>
      <c r="K214">
        <f>(VLOOKUP($A214,L!$H:$O,8,0)+VLOOKUP($B214,'R'!$F:$M,8,0))*VLOOKUP(K$1,Q!$E:$H,4,0)+VLOOKUP(K$1,Q!$E:$J,6,0)</f>
        <v>482536</v>
      </c>
      <c r="L214">
        <f>(VLOOKUP($A214,L!$H:$O,8,0)+VLOOKUP($B214,'R'!$F:$M,8,0))*VLOOKUP(L$1,Q!$E:$H,4,0)+VLOOKUP(L$1,Q!$E:$J,6,0)</f>
        <v>555096</v>
      </c>
      <c r="M214">
        <f>(VLOOKUP($A214,L!$H:$O,8,0)+VLOOKUP($B214,'R'!$F:$M,8,0))*VLOOKUP(M$1,Q!$E:$H,4,0)+VLOOKUP(M$1,Q!$E:$J,6,0)</f>
        <v>612032</v>
      </c>
      <c r="N214">
        <f>(VLOOKUP($A214,L!$H:$O,8,0)+VLOOKUP($B214,'R'!$F:$M,8,0))*VLOOKUP(N$1,Q!$E:$H,4,0)+VLOOKUP(N$1,Q!$E:$J,6,0)</f>
        <v>626700</v>
      </c>
      <c r="O214">
        <f>(VLOOKUP($A214,L!$H:$O,8,0)+VLOOKUP($B214,'R'!$F:$M,8,0))*VLOOKUP(O$1,Q!$E:$H,4,0)+VLOOKUP(O$1,Q!$E:$J,6,0)</f>
        <v>643224</v>
      </c>
      <c r="P214">
        <f>(VLOOKUP($A214,L!$H:$O,8,0)+VLOOKUP($B214,'R'!$F:$M,8,0))*VLOOKUP(P$1,Q!$E:$H,4,0)+VLOOKUP(P$1,Q!$E:$J,6,0)</f>
        <v>659808</v>
      </c>
      <c r="Q214">
        <f>(VLOOKUP($A214,L!$H:$O,8,0)+VLOOKUP($B214,'R'!$F:$M,8,0))*VLOOKUP(Q$1,Q!$E:$H,4,0)+VLOOKUP(Q$1,Q!$E:$J,6,0)</f>
        <v>676332</v>
      </c>
      <c r="R214">
        <f>(VLOOKUP($A214,L!$H:$O,8,0)+VLOOKUP($B214,'R'!$F:$M,8,0))*VLOOKUP(R$1,Q!$E:$H,4,0)+VLOOKUP(R$1,Q!$E:$J,6,0)</f>
        <v>692856</v>
      </c>
      <c r="S214">
        <f>(VLOOKUP($A214,L!$H:$O,8,0)+VLOOKUP($B214,'R'!$F:$M,8,0))*VLOOKUP(S$1,Q!$E:$H,4,0)+VLOOKUP(S$1,Q!$E:$J,6,0)</f>
        <v>711236</v>
      </c>
      <c r="T214">
        <f>(VLOOKUP($A214,L!$H:$O,8,0)+VLOOKUP($B214,'R'!$F:$M,8,0))*VLOOKUP(T$1,Q!$E:$H,4,0)+VLOOKUP(T$1,Q!$E:$J,6,0)</f>
        <v>729676</v>
      </c>
      <c r="U214">
        <f>(VLOOKUP($A214,L!$H:$O,8,0)+VLOOKUP($B214,'R'!$F:$M,8,0))*VLOOKUP(U$1,Q!$E:$H,4,0)+VLOOKUP(U$1,Q!$E:$J,6,0)</f>
        <v>748056</v>
      </c>
      <c r="V214">
        <f>(VLOOKUP($A214,L!$H:$O,8,0)+VLOOKUP($B214,'R'!$F:$M,8,0))*VLOOKUP(V$1,Q!$E:$H,4,0)+VLOOKUP(V$1,Q!$E:$J,6,0)</f>
        <v>766436</v>
      </c>
      <c r="W214">
        <f>(VLOOKUP($A214,L!$H:$O,8,0)+VLOOKUP($B214,'R'!$F:$M,8,0))*VLOOKUP(W$1,Q!$E:$H,4,0)+VLOOKUP(W$1,Q!$E:$J,6,0)</f>
        <v>786672</v>
      </c>
    </row>
    <row r="215" spans="1:23" x14ac:dyDescent="0.2">
      <c r="A215">
        <v>213</v>
      </c>
      <c r="B215">
        <f t="shared" si="33"/>
        <v>12</v>
      </c>
      <c r="C215">
        <f>(VLOOKUP($A215,L!$H:$O,8,0)+VLOOKUP($B215,'R'!$F:$M,8,0))*VLOOKUP(C$1,Q!$E:$H,4,0)+VLOOKUP(C$1,Q!$E:$J,6,0)</f>
        <v>181600</v>
      </c>
      <c r="D215">
        <f>(VLOOKUP($A215,L!$H:$O,8,0)+VLOOKUP($B215,'R'!$F:$M,8,0))*VLOOKUP(D$1,Q!$E:$H,4,0)+VLOOKUP(D$1,Q!$E:$J,6,0)</f>
        <v>208839.99999999997</v>
      </c>
      <c r="E215">
        <f>(VLOOKUP($A215,L!$H:$O,8,0)+VLOOKUP($B215,'R'!$F:$M,8,0))*VLOOKUP(E$1,Q!$E:$H,4,0)+VLOOKUP(E$1,Q!$E:$J,6,0)</f>
        <v>240312</v>
      </c>
      <c r="F215">
        <f>(VLOOKUP($A215,L!$H:$O,8,0)+VLOOKUP($B215,'R'!$F:$M,8,0))*VLOOKUP(F$1,Q!$E:$H,4,0)+VLOOKUP(F$1,Q!$E:$J,6,0)</f>
        <v>277412</v>
      </c>
      <c r="G215">
        <f>(VLOOKUP($A215,L!$H:$O,8,0)+VLOOKUP($B215,'R'!$F:$M,8,0))*VLOOKUP(G$1,Q!$E:$H,4,0)+VLOOKUP(G$1,Q!$E:$J,6,0)</f>
        <v>320440</v>
      </c>
      <c r="H215">
        <f>(VLOOKUP($A215,L!$H:$O,8,0)+VLOOKUP($B215,'R'!$F:$M,8,0))*VLOOKUP(H$1,Q!$E:$H,4,0)+VLOOKUP(H$1,Q!$E:$J,6,0)</f>
        <v>368675.99999999994</v>
      </c>
      <c r="I215">
        <f>(VLOOKUP($A215,L!$H:$O,8,0)+VLOOKUP($B215,'R'!$F:$M,8,0))*VLOOKUP(I$1,Q!$E:$H,4,0)+VLOOKUP(I$1,Q!$E:$J,6,0)</f>
        <v>423696</v>
      </c>
      <c r="J215">
        <f>(VLOOKUP($A215,L!$H:$O,8,0)+VLOOKUP($B215,'R'!$F:$M,8,0))*VLOOKUP(J$1,Q!$E:$H,4,0)+VLOOKUP(J$1,Q!$E:$J,6,0)</f>
        <v>453052.00000000006</v>
      </c>
      <c r="K215">
        <f>(VLOOKUP($A215,L!$H:$O,8,0)+VLOOKUP($B215,'R'!$F:$M,8,0))*VLOOKUP(K$1,Q!$E:$H,4,0)+VLOOKUP(K$1,Q!$E:$J,6,0)</f>
        <v>487856</v>
      </c>
      <c r="L215">
        <f>(VLOOKUP($A215,L!$H:$O,8,0)+VLOOKUP($B215,'R'!$F:$M,8,0))*VLOOKUP(L$1,Q!$E:$H,4,0)+VLOOKUP(L$1,Q!$E:$J,6,0)</f>
        <v>561216</v>
      </c>
      <c r="M215">
        <f>(VLOOKUP($A215,L!$H:$O,8,0)+VLOOKUP($B215,'R'!$F:$M,8,0))*VLOOKUP(M$1,Q!$E:$H,4,0)+VLOOKUP(M$1,Q!$E:$J,6,0)</f>
        <v>618772</v>
      </c>
      <c r="N215">
        <f>(VLOOKUP($A215,L!$H:$O,8,0)+VLOOKUP($B215,'R'!$F:$M,8,0))*VLOOKUP(N$1,Q!$E:$H,4,0)+VLOOKUP(N$1,Q!$E:$J,6,0)</f>
        <v>633600</v>
      </c>
      <c r="O215">
        <f>(VLOOKUP($A215,L!$H:$O,8,0)+VLOOKUP($B215,'R'!$F:$M,8,0))*VLOOKUP(O$1,Q!$E:$H,4,0)+VLOOKUP(O$1,Q!$E:$J,6,0)</f>
        <v>650304</v>
      </c>
      <c r="P215">
        <f>(VLOOKUP($A215,L!$H:$O,8,0)+VLOOKUP($B215,'R'!$F:$M,8,0))*VLOOKUP(P$1,Q!$E:$H,4,0)+VLOOKUP(P$1,Q!$E:$J,6,0)</f>
        <v>667068</v>
      </c>
      <c r="Q215">
        <f>(VLOOKUP($A215,L!$H:$O,8,0)+VLOOKUP($B215,'R'!$F:$M,8,0))*VLOOKUP(Q$1,Q!$E:$H,4,0)+VLOOKUP(Q$1,Q!$E:$J,6,0)</f>
        <v>683772</v>
      </c>
      <c r="R215">
        <f>(VLOOKUP($A215,L!$H:$O,8,0)+VLOOKUP($B215,'R'!$F:$M,8,0))*VLOOKUP(R$1,Q!$E:$H,4,0)+VLOOKUP(R$1,Q!$E:$J,6,0)</f>
        <v>700476</v>
      </c>
      <c r="S215">
        <f>(VLOOKUP($A215,L!$H:$O,8,0)+VLOOKUP($B215,'R'!$F:$M,8,0))*VLOOKUP(S$1,Q!$E:$H,4,0)+VLOOKUP(S$1,Q!$E:$J,6,0)</f>
        <v>719056</v>
      </c>
      <c r="T215">
        <f>(VLOOKUP($A215,L!$H:$O,8,0)+VLOOKUP($B215,'R'!$F:$M,8,0))*VLOOKUP(T$1,Q!$E:$H,4,0)+VLOOKUP(T$1,Q!$E:$J,6,0)</f>
        <v>737696</v>
      </c>
      <c r="U215">
        <f>(VLOOKUP($A215,L!$H:$O,8,0)+VLOOKUP($B215,'R'!$F:$M,8,0))*VLOOKUP(U$1,Q!$E:$H,4,0)+VLOOKUP(U$1,Q!$E:$J,6,0)</f>
        <v>756276</v>
      </c>
      <c r="V215">
        <f>(VLOOKUP($A215,L!$H:$O,8,0)+VLOOKUP($B215,'R'!$F:$M,8,0))*VLOOKUP(V$1,Q!$E:$H,4,0)+VLOOKUP(V$1,Q!$E:$J,6,0)</f>
        <v>774856</v>
      </c>
      <c r="W215">
        <f>(VLOOKUP($A215,L!$H:$O,8,0)+VLOOKUP($B215,'R'!$F:$M,8,0))*VLOOKUP(W$1,Q!$E:$H,4,0)+VLOOKUP(W$1,Q!$E:$J,6,0)</f>
        <v>795312</v>
      </c>
    </row>
    <row r="216" spans="1:23" x14ac:dyDescent="0.2">
      <c r="A216">
        <v>214</v>
      </c>
      <c r="B216">
        <f t="shared" si="33"/>
        <v>12</v>
      </c>
      <c r="C216">
        <f>(VLOOKUP($A216,L!$H:$O,8,0)+VLOOKUP($B216,'R'!$F:$M,8,0))*VLOOKUP(C$1,Q!$E:$H,4,0)+VLOOKUP(C$1,Q!$E:$J,6,0)</f>
        <v>183600</v>
      </c>
      <c r="D216">
        <f>(VLOOKUP($A216,L!$H:$O,8,0)+VLOOKUP($B216,'R'!$F:$M,8,0))*VLOOKUP(D$1,Q!$E:$H,4,0)+VLOOKUP(D$1,Q!$E:$J,6,0)</f>
        <v>211139.99999999997</v>
      </c>
      <c r="E216">
        <f>(VLOOKUP($A216,L!$H:$O,8,0)+VLOOKUP($B216,'R'!$F:$M,8,0))*VLOOKUP(E$1,Q!$E:$H,4,0)+VLOOKUP(E$1,Q!$E:$J,6,0)</f>
        <v>242952</v>
      </c>
      <c r="F216">
        <f>(VLOOKUP($A216,L!$H:$O,8,0)+VLOOKUP($B216,'R'!$F:$M,8,0))*VLOOKUP(F$1,Q!$E:$H,4,0)+VLOOKUP(F$1,Q!$E:$J,6,0)</f>
        <v>280452</v>
      </c>
      <c r="G216">
        <f>(VLOOKUP($A216,L!$H:$O,8,0)+VLOOKUP($B216,'R'!$F:$M,8,0))*VLOOKUP(G$1,Q!$E:$H,4,0)+VLOOKUP(G$1,Q!$E:$J,6,0)</f>
        <v>323940</v>
      </c>
      <c r="H216">
        <f>(VLOOKUP($A216,L!$H:$O,8,0)+VLOOKUP($B216,'R'!$F:$M,8,0))*VLOOKUP(H$1,Q!$E:$H,4,0)+VLOOKUP(H$1,Q!$E:$J,6,0)</f>
        <v>372695.99999999994</v>
      </c>
      <c r="I216">
        <f>(VLOOKUP($A216,L!$H:$O,8,0)+VLOOKUP($B216,'R'!$F:$M,8,0))*VLOOKUP(I$1,Q!$E:$H,4,0)+VLOOKUP(I$1,Q!$E:$J,6,0)</f>
        <v>428316</v>
      </c>
      <c r="J216">
        <f>(VLOOKUP($A216,L!$H:$O,8,0)+VLOOKUP($B216,'R'!$F:$M,8,0))*VLOOKUP(J$1,Q!$E:$H,4,0)+VLOOKUP(J$1,Q!$E:$J,6,0)</f>
        <v>457992.00000000006</v>
      </c>
      <c r="K216">
        <f>(VLOOKUP($A216,L!$H:$O,8,0)+VLOOKUP($B216,'R'!$F:$M,8,0))*VLOOKUP(K$1,Q!$E:$H,4,0)+VLOOKUP(K$1,Q!$E:$J,6,0)</f>
        <v>493176</v>
      </c>
      <c r="L216">
        <f>(VLOOKUP($A216,L!$H:$O,8,0)+VLOOKUP($B216,'R'!$F:$M,8,0))*VLOOKUP(L$1,Q!$E:$H,4,0)+VLOOKUP(L$1,Q!$E:$J,6,0)</f>
        <v>567336</v>
      </c>
      <c r="M216">
        <f>(VLOOKUP($A216,L!$H:$O,8,0)+VLOOKUP($B216,'R'!$F:$M,8,0))*VLOOKUP(M$1,Q!$E:$H,4,0)+VLOOKUP(M$1,Q!$E:$J,6,0)</f>
        <v>625512</v>
      </c>
      <c r="N216">
        <f>(VLOOKUP($A216,L!$H:$O,8,0)+VLOOKUP($B216,'R'!$F:$M,8,0))*VLOOKUP(N$1,Q!$E:$H,4,0)+VLOOKUP(N$1,Q!$E:$J,6,0)</f>
        <v>640500</v>
      </c>
      <c r="O216">
        <f>(VLOOKUP($A216,L!$H:$O,8,0)+VLOOKUP($B216,'R'!$F:$M,8,0))*VLOOKUP(O$1,Q!$E:$H,4,0)+VLOOKUP(O$1,Q!$E:$J,6,0)</f>
        <v>657384</v>
      </c>
      <c r="P216">
        <f>(VLOOKUP($A216,L!$H:$O,8,0)+VLOOKUP($B216,'R'!$F:$M,8,0))*VLOOKUP(P$1,Q!$E:$H,4,0)+VLOOKUP(P$1,Q!$E:$J,6,0)</f>
        <v>674328</v>
      </c>
      <c r="Q216">
        <f>(VLOOKUP($A216,L!$H:$O,8,0)+VLOOKUP($B216,'R'!$F:$M,8,0))*VLOOKUP(Q$1,Q!$E:$H,4,0)+VLOOKUP(Q$1,Q!$E:$J,6,0)</f>
        <v>691212</v>
      </c>
      <c r="R216">
        <f>(VLOOKUP($A216,L!$H:$O,8,0)+VLOOKUP($B216,'R'!$F:$M,8,0))*VLOOKUP(R$1,Q!$E:$H,4,0)+VLOOKUP(R$1,Q!$E:$J,6,0)</f>
        <v>708096</v>
      </c>
      <c r="S216">
        <f>(VLOOKUP($A216,L!$H:$O,8,0)+VLOOKUP($B216,'R'!$F:$M,8,0))*VLOOKUP(S$1,Q!$E:$H,4,0)+VLOOKUP(S$1,Q!$E:$J,6,0)</f>
        <v>726876</v>
      </c>
      <c r="T216">
        <f>(VLOOKUP($A216,L!$H:$O,8,0)+VLOOKUP($B216,'R'!$F:$M,8,0))*VLOOKUP(T$1,Q!$E:$H,4,0)+VLOOKUP(T$1,Q!$E:$J,6,0)</f>
        <v>745716</v>
      </c>
      <c r="U216">
        <f>(VLOOKUP($A216,L!$H:$O,8,0)+VLOOKUP($B216,'R'!$F:$M,8,0))*VLOOKUP(U$1,Q!$E:$H,4,0)+VLOOKUP(U$1,Q!$E:$J,6,0)</f>
        <v>764496.00000000012</v>
      </c>
      <c r="V216">
        <f>(VLOOKUP($A216,L!$H:$O,8,0)+VLOOKUP($B216,'R'!$F:$M,8,0))*VLOOKUP(V$1,Q!$E:$H,4,0)+VLOOKUP(V$1,Q!$E:$J,6,0)</f>
        <v>783276</v>
      </c>
      <c r="W216">
        <f>(VLOOKUP($A216,L!$H:$O,8,0)+VLOOKUP($B216,'R'!$F:$M,8,0))*VLOOKUP(W$1,Q!$E:$H,4,0)+VLOOKUP(W$1,Q!$E:$J,6,0)</f>
        <v>803952</v>
      </c>
    </row>
    <row r="217" spans="1:23" x14ac:dyDescent="0.2">
      <c r="A217">
        <v>215</v>
      </c>
      <c r="B217">
        <f t="shared" si="33"/>
        <v>12</v>
      </c>
      <c r="C217">
        <f>(VLOOKUP($A217,L!$H:$O,8,0)+VLOOKUP($B217,'R'!$F:$M,8,0))*VLOOKUP(C$1,Q!$E:$H,4,0)+VLOOKUP(C$1,Q!$E:$J,6,0)</f>
        <v>186600</v>
      </c>
      <c r="D217">
        <f>(VLOOKUP($A217,L!$H:$O,8,0)+VLOOKUP($B217,'R'!$F:$M,8,0))*VLOOKUP(D$1,Q!$E:$H,4,0)+VLOOKUP(D$1,Q!$E:$J,6,0)</f>
        <v>214589.99999999997</v>
      </c>
      <c r="E217">
        <f>(VLOOKUP($A217,L!$H:$O,8,0)+VLOOKUP($B217,'R'!$F:$M,8,0))*VLOOKUP(E$1,Q!$E:$H,4,0)+VLOOKUP(E$1,Q!$E:$J,6,0)</f>
        <v>246912</v>
      </c>
      <c r="F217">
        <f>(VLOOKUP($A217,L!$H:$O,8,0)+VLOOKUP($B217,'R'!$F:$M,8,0))*VLOOKUP(F$1,Q!$E:$H,4,0)+VLOOKUP(F$1,Q!$E:$J,6,0)</f>
        <v>285012</v>
      </c>
      <c r="G217">
        <f>(VLOOKUP($A217,L!$H:$O,8,0)+VLOOKUP($B217,'R'!$F:$M,8,0))*VLOOKUP(G$1,Q!$E:$H,4,0)+VLOOKUP(G$1,Q!$E:$J,6,0)</f>
        <v>329190</v>
      </c>
      <c r="H217">
        <f>(VLOOKUP($A217,L!$H:$O,8,0)+VLOOKUP($B217,'R'!$F:$M,8,0))*VLOOKUP(H$1,Q!$E:$H,4,0)+VLOOKUP(H$1,Q!$E:$J,6,0)</f>
        <v>378725.99999999994</v>
      </c>
      <c r="I217">
        <f>(VLOOKUP($A217,L!$H:$O,8,0)+VLOOKUP($B217,'R'!$F:$M,8,0))*VLOOKUP(I$1,Q!$E:$H,4,0)+VLOOKUP(I$1,Q!$E:$J,6,0)</f>
        <v>435246</v>
      </c>
      <c r="J217">
        <f>(VLOOKUP($A217,L!$H:$O,8,0)+VLOOKUP($B217,'R'!$F:$M,8,0))*VLOOKUP(J$1,Q!$E:$H,4,0)+VLOOKUP(J$1,Q!$E:$J,6,0)</f>
        <v>465402.00000000006</v>
      </c>
      <c r="K217">
        <f>(VLOOKUP($A217,L!$H:$O,8,0)+VLOOKUP($B217,'R'!$F:$M,8,0))*VLOOKUP(K$1,Q!$E:$H,4,0)+VLOOKUP(K$1,Q!$E:$J,6,0)</f>
        <v>501156</v>
      </c>
      <c r="L217">
        <f>(VLOOKUP($A217,L!$H:$O,8,0)+VLOOKUP($B217,'R'!$F:$M,8,0))*VLOOKUP(L$1,Q!$E:$H,4,0)+VLOOKUP(L$1,Q!$E:$J,6,0)</f>
        <v>576516</v>
      </c>
      <c r="M217">
        <f>(VLOOKUP($A217,L!$H:$O,8,0)+VLOOKUP($B217,'R'!$F:$M,8,0))*VLOOKUP(M$1,Q!$E:$H,4,0)+VLOOKUP(M$1,Q!$E:$J,6,0)</f>
        <v>635622</v>
      </c>
      <c r="N217">
        <f>(VLOOKUP($A217,L!$H:$O,8,0)+VLOOKUP($B217,'R'!$F:$M,8,0))*VLOOKUP(N$1,Q!$E:$H,4,0)+VLOOKUP(N$1,Q!$E:$J,6,0)</f>
        <v>650850</v>
      </c>
      <c r="O217">
        <f>(VLOOKUP($A217,L!$H:$O,8,0)+VLOOKUP($B217,'R'!$F:$M,8,0))*VLOOKUP(O$1,Q!$E:$H,4,0)+VLOOKUP(O$1,Q!$E:$J,6,0)</f>
        <v>668004</v>
      </c>
      <c r="P217">
        <f>(VLOOKUP($A217,L!$H:$O,8,0)+VLOOKUP($B217,'R'!$F:$M,8,0))*VLOOKUP(P$1,Q!$E:$H,4,0)+VLOOKUP(P$1,Q!$E:$J,6,0)</f>
        <v>685218</v>
      </c>
      <c r="Q217">
        <f>(VLOOKUP($A217,L!$H:$O,8,0)+VLOOKUP($B217,'R'!$F:$M,8,0))*VLOOKUP(Q$1,Q!$E:$H,4,0)+VLOOKUP(Q$1,Q!$E:$J,6,0)</f>
        <v>702372</v>
      </c>
      <c r="R217">
        <f>(VLOOKUP($A217,L!$H:$O,8,0)+VLOOKUP($B217,'R'!$F:$M,8,0))*VLOOKUP(R$1,Q!$E:$H,4,0)+VLOOKUP(R$1,Q!$E:$J,6,0)</f>
        <v>719526</v>
      </c>
      <c r="S217">
        <f>(VLOOKUP($A217,L!$H:$O,8,0)+VLOOKUP($B217,'R'!$F:$M,8,0))*VLOOKUP(S$1,Q!$E:$H,4,0)+VLOOKUP(S$1,Q!$E:$J,6,0)</f>
        <v>738606</v>
      </c>
      <c r="T217">
        <f>(VLOOKUP($A217,L!$H:$O,8,0)+VLOOKUP($B217,'R'!$F:$M,8,0))*VLOOKUP(T$1,Q!$E:$H,4,0)+VLOOKUP(T$1,Q!$E:$J,6,0)</f>
        <v>757746</v>
      </c>
      <c r="U217">
        <f>(VLOOKUP($A217,L!$H:$O,8,0)+VLOOKUP($B217,'R'!$F:$M,8,0))*VLOOKUP(U$1,Q!$E:$H,4,0)+VLOOKUP(U$1,Q!$E:$J,6,0)</f>
        <v>776826.00000000012</v>
      </c>
      <c r="V217">
        <f>(VLOOKUP($A217,L!$H:$O,8,0)+VLOOKUP($B217,'R'!$F:$M,8,0))*VLOOKUP(V$1,Q!$E:$H,4,0)+VLOOKUP(V$1,Q!$E:$J,6,0)</f>
        <v>795906</v>
      </c>
      <c r="W217">
        <f>(VLOOKUP($A217,L!$H:$O,8,0)+VLOOKUP($B217,'R'!$F:$M,8,0))*VLOOKUP(W$1,Q!$E:$H,4,0)+VLOOKUP(W$1,Q!$E:$J,6,0)</f>
        <v>816912</v>
      </c>
    </row>
    <row r="218" spans="1:23" x14ac:dyDescent="0.2">
      <c r="A218">
        <v>216</v>
      </c>
      <c r="B218">
        <f t="shared" si="33"/>
        <v>12</v>
      </c>
      <c r="C218">
        <f>(VLOOKUP($A218,L!$H:$O,8,0)+VLOOKUP($B218,'R'!$F:$M,8,0))*VLOOKUP(C$1,Q!$E:$H,4,0)+VLOOKUP(C$1,Q!$E:$J,6,0)</f>
        <v>188600</v>
      </c>
      <c r="D218">
        <f>(VLOOKUP($A218,L!$H:$O,8,0)+VLOOKUP($B218,'R'!$F:$M,8,0))*VLOOKUP(D$1,Q!$E:$H,4,0)+VLOOKUP(D$1,Q!$E:$J,6,0)</f>
        <v>216889.99999999997</v>
      </c>
      <c r="E218">
        <f>(VLOOKUP($A218,L!$H:$O,8,0)+VLOOKUP($B218,'R'!$F:$M,8,0))*VLOOKUP(E$1,Q!$E:$H,4,0)+VLOOKUP(E$1,Q!$E:$J,6,0)</f>
        <v>249552</v>
      </c>
      <c r="F218">
        <f>(VLOOKUP($A218,L!$H:$O,8,0)+VLOOKUP($B218,'R'!$F:$M,8,0))*VLOOKUP(F$1,Q!$E:$H,4,0)+VLOOKUP(F$1,Q!$E:$J,6,0)</f>
        <v>288052</v>
      </c>
      <c r="G218">
        <f>(VLOOKUP($A218,L!$H:$O,8,0)+VLOOKUP($B218,'R'!$F:$M,8,0))*VLOOKUP(G$1,Q!$E:$H,4,0)+VLOOKUP(G$1,Q!$E:$J,6,0)</f>
        <v>332690</v>
      </c>
      <c r="H218">
        <f>(VLOOKUP($A218,L!$H:$O,8,0)+VLOOKUP($B218,'R'!$F:$M,8,0))*VLOOKUP(H$1,Q!$E:$H,4,0)+VLOOKUP(H$1,Q!$E:$J,6,0)</f>
        <v>382745.99999999994</v>
      </c>
      <c r="I218">
        <f>(VLOOKUP($A218,L!$H:$O,8,0)+VLOOKUP($B218,'R'!$F:$M,8,0))*VLOOKUP(I$1,Q!$E:$H,4,0)+VLOOKUP(I$1,Q!$E:$J,6,0)</f>
        <v>439866</v>
      </c>
      <c r="J218">
        <f>(VLOOKUP($A218,L!$H:$O,8,0)+VLOOKUP($B218,'R'!$F:$M,8,0))*VLOOKUP(J$1,Q!$E:$H,4,0)+VLOOKUP(J$1,Q!$E:$J,6,0)</f>
        <v>470342.00000000006</v>
      </c>
      <c r="K218">
        <f>(VLOOKUP($A218,L!$H:$O,8,0)+VLOOKUP($B218,'R'!$F:$M,8,0))*VLOOKUP(K$1,Q!$E:$H,4,0)+VLOOKUP(K$1,Q!$E:$J,6,0)</f>
        <v>506476</v>
      </c>
      <c r="L218">
        <f>(VLOOKUP($A218,L!$H:$O,8,0)+VLOOKUP($B218,'R'!$F:$M,8,0))*VLOOKUP(L$1,Q!$E:$H,4,0)+VLOOKUP(L$1,Q!$E:$J,6,0)</f>
        <v>582636</v>
      </c>
      <c r="M218">
        <f>(VLOOKUP($A218,L!$H:$O,8,0)+VLOOKUP($B218,'R'!$F:$M,8,0))*VLOOKUP(M$1,Q!$E:$H,4,0)+VLOOKUP(M$1,Q!$E:$J,6,0)</f>
        <v>642362</v>
      </c>
      <c r="N218">
        <f>(VLOOKUP($A218,L!$H:$O,8,0)+VLOOKUP($B218,'R'!$F:$M,8,0))*VLOOKUP(N$1,Q!$E:$H,4,0)+VLOOKUP(N$1,Q!$E:$J,6,0)</f>
        <v>657750</v>
      </c>
      <c r="O218">
        <f>(VLOOKUP($A218,L!$H:$O,8,0)+VLOOKUP($B218,'R'!$F:$M,8,0))*VLOOKUP(O$1,Q!$E:$H,4,0)+VLOOKUP(O$1,Q!$E:$J,6,0)</f>
        <v>675084</v>
      </c>
      <c r="P218">
        <f>(VLOOKUP($A218,L!$H:$O,8,0)+VLOOKUP($B218,'R'!$F:$M,8,0))*VLOOKUP(P$1,Q!$E:$H,4,0)+VLOOKUP(P$1,Q!$E:$J,6,0)</f>
        <v>692478</v>
      </c>
      <c r="Q218">
        <f>(VLOOKUP($A218,L!$H:$O,8,0)+VLOOKUP($B218,'R'!$F:$M,8,0))*VLOOKUP(Q$1,Q!$E:$H,4,0)+VLOOKUP(Q$1,Q!$E:$J,6,0)</f>
        <v>709812</v>
      </c>
      <c r="R218">
        <f>(VLOOKUP($A218,L!$H:$O,8,0)+VLOOKUP($B218,'R'!$F:$M,8,0))*VLOOKUP(R$1,Q!$E:$H,4,0)+VLOOKUP(R$1,Q!$E:$J,6,0)</f>
        <v>727146</v>
      </c>
      <c r="S218">
        <f>(VLOOKUP($A218,L!$H:$O,8,0)+VLOOKUP($B218,'R'!$F:$M,8,0))*VLOOKUP(S$1,Q!$E:$H,4,0)+VLOOKUP(S$1,Q!$E:$J,6,0)</f>
        <v>746426</v>
      </c>
      <c r="T218">
        <f>(VLOOKUP($A218,L!$H:$O,8,0)+VLOOKUP($B218,'R'!$F:$M,8,0))*VLOOKUP(T$1,Q!$E:$H,4,0)+VLOOKUP(T$1,Q!$E:$J,6,0)</f>
        <v>765766</v>
      </c>
      <c r="U218">
        <f>(VLOOKUP($A218,L!$H:$O,8,0)+VLOOKUP($B218,'R'!$F:$M,8,0))*VLOOKUP(U$1,Q!$E:$H,4,0)+VLOOKUP(U$1,Q!$E:$J,6,0)</f>
        <v>785046.00000000012</v>
      </c>
      <c r="V218">
        <f>(VLOOKUP($A218,L!$H:$O,8,0)+VLOOKUP($B218,'R'!$F:$M,8,0))*VLOOKUP(V$1,Q!$E:$H,4,0)+VLOOKUP(V$1,Q!$E:$J,6,0)</f>
        <v>804326</v>
      </c>
      <c r="W218">
        <f>(VLOOKUP($A218,L!$H:$O,8,0)+VLOOKUP($B218,'R'!$F:$M,8,0))*VLOOKUP(W$1,Q!$E:$H,4,0)+VLOOKUP(W$1,Q!$E:$J,6,0)</f>
        <v>825552</v>
      </c>
    </row>
    <row r="219" spans="1:23" x14ac:dyDescent="0.2">
      <c r="A219">
        <v>217</v>
      </c>
      <c r="B219">
        <f t="shared" si="33"/>
        <v>12</v>
      </c>
      <c r="C219">
        <f>(VLOOKUP($A219,L!$H:$O,8,0)+VLOOKUP($B219,'R'!$F:$M,8,0))*VLOOKUP(C$1,Q!$E:$H,4,0)+VLOOKUP(C$1,Q!$E:$J,6,0)</f>
        <v>191600</v>
      </c>
      <c r="D219">
        <f>(VLOOKUP($A219,L!$H:$O,8,0)+VLOOKUP($B219,'R'!$F:$M,8,0))*VLOOKUP(D$1,Q!$E:$H,4,0)+VLOOKUP(D$1,Q!$E:$J,6,0)</f>
        <v>220339.99999999997</v>
      </c>
      <c r="E219">
        <f>(VLOOKUP($A219,L!$H:$O,8,0)+VLOOKUP($B219,'R'!$F:$M,8,0))*VLOOKUP(E$1,Q!$E:$H,4,0)+VLOOKUP(E$1,Q!$E:$J,6,0)</f>
        <v>253512</v>
      </c>
      <c r="F219">
        <f>(VLOOKUP($A219,L!$H:$O,8,0)+VLOOKUP($B219,'R'!$F:$M,8,0))*VLOOKUP(F$1,Q!$E:$H,4,0)+VLOOKUP(F$1,Q!$E:$J,6,0)</f>
        <v>292612</v>
      </c>
      <c r="G219">
        <f>(VLOOKUP($A219,L!$H:$O,8,0)+VLOOKUP($B219,'R'!$F:$M,8,0))*VLOOKUP(G$1,Q!$E:$H,4,0)+VLOOKUP(G$1,Q!$E:$J,6,0)</f>
        <v>337940</v>
      </c>
      <c r="H219">
        <f>(VLOOKUP($A219,L!$H:$O,8,0)+VLOOKUP($B219,'R'!$F:$M,8,0))*VLOOKUP(H$1,Q!$E:$H,4,0)+VLOOKUP(H$1,Q!$E:$J,6,0)</f>
        <v>388775.99999999994</v>
      </c>
      <c r="I219">
        <f>(VLOOKUP($A219,L!$H:$O,8,0)+VLOOKUP($B219,'R'!$F:$M,8,0))*VLOOKUP(I$1,Q!$E:$H,4,0)+VLOOKUP(I$1,Q!$E:$J,6,0)</f>
        <v>446796</v>
      </c>
      <c r="J219">
        <f>(VLOOKUP($A219,L!$H:$O,8,0)+VLOOKUP($B219,'R'!$F:$M,8,0))*VLOOKUP(J$1,Q!$E:$H,4,0)+VLOOKUP(J$1,Q!$E:$J,6,0)</f>
        <v>477752.00000000006</v>
      </c>
      <c r="K219">
        <f>(VLOOKUP($A219,L!$H:$O,8,0)+VLOOKUP($B219,'R'!$F:$M,8,0))*VLOOKUP(K$1,Q!$E:$H,4,0)+VLOOKUP(K$1,Q!$E:$J,6,0)</f>
        <v>514456</v>
      </c>
      <c r="L219">
        <f>(VLOOKUP($A219,L!$H:$O,8,0)+VLOOKUP($B219,'R'!$F:$M,8,0))*VLOOKUP(L$1,Q!$E:$H,4,0)+VLOOKUP(L$1,Q!$E:$J,6,0)</f>
        <v>591816</v>
      </c>
      <c r="M219">
        <f>(VLOOKUP($A219,L!$H:$O,8,0)+VLOOKUP($B219,'R'!$F:$M,8,0))*VLOOKUP(M$1,Q!$E:$H,4,0)+VLOOKUP(M$1,Q!$E:$J,6,0)</f>
        <v>652472</v>
      </c>
      <c r="N219">
        <f>(VLOOKUP($A219,L!$H:$O,8,0)+VLOOKUP($B219,'R'!$F:$M,8,0))*VLOOKUP(N$1,Q!$E:$H,4,0)+VLOOKUP(N$1,Q!$E:$J,6,0)</f>
        <v>668100</v>
      </c>
      <c r="O219">
        <f>(VLOOKUP($A219,L!$H:$O,8,0)+VLOOKUP($B219,'R'!$F:$M,8,0))*VLOOKUP(O$1,Q!$E:$H,4,0)+VLOOKUP(O$1,Q!$E:$J,6,0)</f>
        <v>685704</v>
      </c>
      <c r="P219">
        <f>(VLOOKUP($A219,L!$H:$O,8,0)+VLOOKUP($B219,'R'!$F:$M,8,0))*VLOOKUP(P$1,Q!$E:$H,4,0)+VLOOKUP(P$1,Q!$E:$J,6,0)</f>
        <v>703368</v>
      </c>
      <c r="Q219">
        <f>(VLOOKUP($A219,L!$H:$O,8,0)+VLOOKUP($B219,'R'!$F:$M,8,0))*VLOOKUP(Q$1,Q!$E:$H,4,0)+VLOOKUP(Q$1,Q!$E:$J,6,0)</f>
        <v>720972</v>
      </c>
      <c r="R219">
        <f>(VLOOKUP($A219,L!$H:$O,8,0)+VLOOKUP($B219,'R'!$F:$M,8,0))*VLOOKUP(R$1,Q!$E:$H,4,0)+VLOOKUP(R$1,Q!$E:$J,6,0)</f>
        <v>738576</v>
      </c>
      <c r="S219">
        <f>(VLOOKUP($A219,L!$H:$O,8,0)+VLOOKUP($B219,'R'!$F:$M,8,0))*VLOOKUP(S$1,Q!$E:$H,4,0)+VLOOKUP(S$1,Q!$E:$J,6,0)</f>
        <v>758156</v>
      </c>
      <c r="T219">
        <f>(VLOOKUP($A219,L!$H:$O,8,0)+VLOOKUP($B219,'R'!$F:$M,8,0))*VLOOKUP(T$1,Q!$E:$H,4,0)+VLOOKUP(T$1,Q!$E:$J,6,0)</f>
        <v>777796</v>
      </c>
      <c r="U219">
        <f>(VLOOKUP($A219,L!$H:$O,8,0)+VLOOKUP($B219,'R'!$F:$M,8,0))*VLOOKUP(U$1,Q!$E:$H,4,0)+VLOOKUP(U$1,Q!$E:$J,6,0)</f>
        <v>797376.00000000012</v>
      </c>
      <c r="V219">
        <f>(VLOOKUP($A219,L!$H:$O,8,0)+VLOOKUP($B219,'R'!$F:$M,8,0))*VLOOKUP(V$1,Q!$E:$H,4,0)+VLOOKUP(V$1,Q!$E:$J,6,0)</f>
        <v>816956</v>
      </c>
      <c r="W219">
        <f>(VLOOKUP($A219,L!$H:$O,8,0)+VLOOKUP($B219,'R'!$F:$M,8,0))*VLOOKUP(W$1,Q!$E:$H,4,0)+VLOOKUP(W$1,Q!$E:$J,6,0)</f>
        <v>838512</v>
      </c>
    </row>
    <row r="220" spans="1:23" x14ac:dyDescent="0.2">
      <c r="A220">
        <v>218</v>
      </c>
      <c r="B220">
        <f t="shared" si="33"/>
        <v>12</v>
      </c>
      <c r="C220">
        <f>(VLOOKUP($A220,L!$H:$O,8,0)+VLOOKUP($B220,'R'!$F:$M,8,0))*VLOOKUP(C$1,Q!$E:$H,4,0)+VLOOKUP(C$1,Q!$E:$J,6,0)</f>
        <v>193600</v>
      </c>
      <c r="D220">
        <f>(VLOOKUP($A220,L!$H:$O,8,0)+VLOOKUP($B220,'R'!$F:$M,8,0))*VLOOKUP(D$1,Q!$E:$H,4,0)+VLOOKUP(D$1,Q!$E:$J,6,0)</f>
        <v>222639.99999999997</v>
      </c>
      <c r="E220">
        <f>(VLOOKUP($A220,L!$H:$O,8,0)+VLOOKUP($B220,'R'!$F:$M,8,0))*VLOOKUP(E$1,Q!$E:$H,4,0)+VLOOKUP(E$1,Q!$E:$J,6,0)</f>
        <v>256152</v>
      </c>
      <c r="F220">
        <f>(VLOOKUP($A220,L!$H:$O,8,0)+VLOOKUP($B220,'R'!$F:$M,8,0))*VLOOKUP(F$1,Q!$E:$H,4,0)+VLOOKUP(F$1,Q!$E:$J,6,0)</f>
        <v>295652</v>
      </c>
      <c r="G220">
        <f>(VLOOKUP($A220,L!$H:$O,8,0)+VLOOKUP($B220,'R'!$F:$M,8,0))*VLOOKUP(G$1,Q!$E:$H,4,0)+VLOOKUP(G$1,Q!$E:$J,6,0)</f>
        <v>341440</v>
      </c>
      <c r="H220">
        <f>(VLOOKUP($A220,L!$H:$O,8,0)+VLOOKUP($B220,'R'!$F:$M,8,0))*VLOOKUP(H$1,Q!$E:$H,4,0)+VLOOKUP(H$1,Q!$E:$J,6,0)</f>
        <v>392795.99999999994</v>
      </c>
      <c r="I220">
        <f>(VLOOKUP($A220,L!$H:$O,8,0)+VLOOKUP($B220,'R'!$F:$M,8,0))*VLOOKUP(I$1,Q!$E:$H,4,0)+VLOOKUP(I$1,Q!$E:$J,6,0)</f>
        <v>451416</v>
      </c>
      <c r="J220">
        <f>(VLOOKUP($A220,L!$H:$O,8,0)+VLOOKUP($B220,'R'!$F:$M,8,0))*VLOOKUP(J$1,Q!$E:$H,4,0)+VLOOKUP(J$1,Q!$E:$J,6,0)</f>
        <v>482692.00000000006</v>
      </c>
      <c r="K220">
        <f>(VLOOKUP($A220,L!$H:$O,8,0)+VLOOKUP($B220,'R'!$F:$M,8,0))*VLOOKUP(K$1,Q!$E:$H,4,0)+VLOOKUP(K$1,Q!$E:$J,6,0)</f>
        <v>519776</v>
      </c>
      <c r="L220">
        <f>(VLOOKUP($A220,L!$H:$O,8,0)+VLOOKUP($B220,'R'!$F:$M,8,0))*VLOOKUP(L$1,Q!$E:$H,4,0)+VLOOKUP(L$1,Q!$E:$J,6,0)</f>
        <v>597936</v>
      </c>
      <c r="M220">
        <f>(VLOOKUP($A220,L!$H:$O,8,0)+VLOOKUP($B220,'R'!$F:$M,8,0))*VLOOKUP(M$1,Q!$E:$H,4,0)+VLOOKUP(M$1,Q!$E:$J,6,0)</f>
        <v>659212</v>
      </c>
      <c r="N220">
        <f>(VLOOKUP($A220,L!$H:$O,8,0)+VLOOKUP($B220,'R'!$F:$M,8,0))*VLOOKUP(N$1,Q!$E:$H,4,0)+VLOOKUP(N$1,Q!$E:$J,6,0)</f>
        <v>675000</v>
      </c>
      <c r="O220">
        <f>(VLOOKUP($A220,L!$H:$O,8,0)+VLOOKUP($B220,'R'!$F:$M,8,0))*VLOOKUP(O$1,Q!$E:$H,4,0)+VLOOKUP(O$1,Q!$E:$J,6,0)</f>
        <v>692784</v>
      </c>
      <c r="P220">
        <f>(VLOOKUP($A220,L!$H:$O,8,0)+VLOOKUP($B220,'R'!$F:$M,8,0))*VLOOKUP(P$1,Q!$E:$H,4,0)+VLOOKUP(P$1,Q!$E:$J,6,0)</f>
        <v>710628</v>
      </c>
      <c r="Q220">
        <f>(VLOOKUP($A220,L!$H:$O,8,0)+VLOOKUP($B220,'R'!$F:$M,8,0))*VLOOKUP(Q$1,Q!$E:$H,4,0)+VLOOKUP(Q$1,Q!$E:$J,6,0)</f>
        <v>728412</v>
      </c>
      <c r="R220">
        <f>(VLOOKUP($A220,L!$H:$O,8,0)+VLOOKUP($B220,'R'!$F:$M,8,0))*VLOOKUP(R$1,Q!$E:$H,4,0)+VLOOKUP(R$1,Q!$E:$J,6,0)</f>
        <v>746196</v>
      </c>
      <c r="S220">
        <f>(VLOOKUP($A220,L!$H:$O,8,0)+VLOOKUP($B220,'R'!$F:$M,8,0))*VLOOKUP(S$1,Q!$E:$H,4,0)+VLOOKUP(S$1,Q!$E:$J,6,0)</f>
        <v>765976</v>
      </c>
      <c r="T220">
        <f>(VLOOKUP($A220,L!$H:$O,8,0)+VLOOKUP($B220,'R'!$F:$M,8,0))*VLOOKUP(T$1,Q!$E:$H,4,0)+VLOOKUP(T$1,Q!$E:$J,6,0)</f>
        <v>785816</v>
      </c>
      <c r="U220">
        <f>(VLOOKUP($A220,L!$H:$O,8,0)+VLOOKUP($B220,'R'!$F:$M,8,0))*VLOOKUP(U$1,Q!$E:$H,4,0)+VLOOKUP(U$1,Q!$E:$J,6,0)</f>
        <v>805596.00000000012</v>
      </c>
      <c r="V220">
        <f>(VLOOKUP($A220,L!$H:$O,8,0)+VLOOKUP($B220,'R'!$F:$M,8,0))*VLOOKUP(V$1,Q!$E:$H,4,0)+VLOOKUP(V$1,Q!$E:$J,6,0)</f>
        <v>825376</v>
      </c>
      <c r="W220">
        <f>(VLOOKUP($A220,L!$H:$O,8,0)+VLOOKUP($B220,'R'!$F:$M,8,0))*VLOOKUP(W$1,Q!$E:$H,4,0)+VLOOKUP(W$1,Q!$E:$J,6,0)</f>
        <v>847152</v>
      </c>
    </row>
    <row r="221" spans="1:23" x14ac:dyDescent="0.2">
      <c r="A221">
        <v>219</v>
      </c>
      <c r="B221">
        <f t="shared" si="33"/>
        <v>12</v>
      </c>
      <c r="C221">
        <f>(VLOOKUP($A221,L!$H:$O,8,0)+VLOOKUP($B221,'R'!$F:$M,8,0))*VLOOKUP(C$1,Q!$E:$H,4,0)+VLOOKUP(C$1,Q!$E:$J,6,0)</f>
        <v>196600</v>
      </c>
      <c r="D221">
        <f>(VLOOKUP($A221,L!$H:$O,8,0)+VLOOKUP($B221,'R'!$F:$M,8,0))*VLOOKUP(D$1,Q!$E:$H,4,0)+VLOOKUP(D$1,Q!$E:$J,6,0)</f>
        <v>226089.99999999997</v>
      </c>
      <c r="E221">
        <f>(VLOOKUP($A221,L!$H:$O,8,0)+VLOOKUP($B221,'R'!$F:$M,8,0))*VLOOKUP(E$1,Q!$E:$H,4,0)+VLOOKUP(E$1,Q!$E:$J,6,0)</f>
        <v>260112</v>
      </c>
      <c r="F221">
        <f>(VLOOKUP($A221,L!$H:$O,8,0)+VLOOKUP($B221,'R'!$F:$M,8,0))*VLOOKUP(F$1,Q!$E:$H,4,0)+VLOOKUP(F$1,Q!$E:$J,6,0)</f>
        <v>300212</v>
      </c>
      <c r="G221">
        <f>(VLOOKUP($A221,L!$H:$O,8,0)+VLOOKUP($B221,'R'!$F:$M,8,0))*VLOOKUP(G$1,Q!$E:$H,4,0)+VLOOKUP(G$1,Q!$E:$J,6,0)</f>
        <v>346690</v>
      </c>
      <c r="H221">
        <f>(VLOOKUP($A221,L!$H:$O,8,0)+VLOOKUP($B221,'R'!$F:$M,8,0))*VLOOKUP(H$1,Q!$E:$H,4,0)+VLOOKUP(H$1,Q!$E:$J,6,0)</f>
        <v>398825.99999999994</v>
      </c>
      <c r="I221">
        <f>(VLOOKUP($A221,L!$H:$O,8,0)+VLOOKUP($B221,'R'!$F:$M,8,0))*VLOOKUP(I$1,Q!$E:$H,4,0)+VLOOKUP(I$1,Q!$E:$J,6,0)</f>
        <v>458346</v>
      </c>
      <c r="J221">
        <f>(VLOOKUP($A221,L!$H:$O,8,0)+VLOOKUP($B221,'R'!$F:$M,8,0))*VLOOKUP(J$1,Q!$E:$H,4,0)+VLOOKUP(J$1,Q!$E:$J,6,0)</f>
        <v>490102.00000000006</v>
      </c>
      <c r="K221">
        <f>(VLOOKUP($A221,L!$H:$O,8,0)+VLOOKUP($B221,'R'!$F:$M,8,0))*VLOOKUP(K$1,Q!$E:$H,4,0)+VLOOKUP(K$1,Q!$E:$J,6,0)</f>
        <v>527756</v>
      </c>
      <c r="L221">
        <f>(VLOOKUP($A221,L!$H:$O,8,0)+VLOOKUP($B221,'R'!$F:$M,8,0))*VLOOKUP(L$1,Q!$E:$H,4,0)+VLOOKUP(L$1,Q!$E:$J,6,0)</f>
        <v>607116</v>
      </c>
      <c r="M221">
        <f>(VLOOKUP($A221,L!$H:$O,8,0)+VLOOKUP($B221,'R'!$F:$M,8,0))*VLOOKUP(M$1,Q!$E:$H,4,0)+VLOOKUP(M$1,Q!$E:$J,6,0)</f>
        <v>669322</v>
      </c>
      <c r="N221">
        <f>(VLOOKUP($A221,L!$H:$O,8,0)+VLOOKUP($B221,'R'!$F:$M,8,0))*VLOOKUP(N$1,Q!$E:$H,4,0)+VLOOKUP(N$1,Q!$E:$J,6,0)</f>
        <v>685350</v>
      </c>
      <c r="O221">
        <f>(VLOOKUP($A221,L!$H:$O,8,0)+VLOOKUP($B221,'R'!$F:$M,8,0))*VLOOKUP(O$1,Q!$E:$H,4,0)+VLOOKUP(O$1,Q!$E:$J,6,0)</f>
        <v>703404</v>
      </c>
      <c r="P221">
        <f>(VLOOKUP($A221,L!$H:$O,8,0)+VLOOKUP($B221,'R'!$F:$M,8,0))*VLOOKUP(P$1,Q!$E:$H,4,0)+VLOOKUP(P$1,Q!$E:$J,6,0)</f>
        <v>721518</v>
      </c>
      <c r="Q221">
        <f>(VLOOKUP($A221,L!$H:$O,8,0)+VLOOKUP($B221,'R'!$F:$M,8,0))*VLOOKUP(Q$1,Q!$E:$H,4,0)+VLOOKUP(Q$1,Q!$E:$J,6,0)</f>
        <v>739572</v>
      </c>
      <c r="R221">
        <f>(VLOOKUP($A221,L!$H:$O,8,0)+VLOOKUP($B221,'R'!$F:$M,8,0))*VLOOKUP(R$1,Q!$E:$H,4,0)+VLOOKUP(R$1,Q!$E:$J,6,0)</f>
        <v>757626</v>
      </c>
      <c r="S221">
        <f>(VLOOKUP($A221,L!$H:$O,8,0)+VLOOKUP($B221,'R'!$F:$M,8,0))*VLOOKUP(S$1,Q!$E:$H,4,0)+VLOOKUP(S$1,Q!$E:$J,6,0)</f>
        <v>777706</v>
      </c>
      <c r="T221">
        <f>(VLOOKUP($A221,L!$H:$O,8,0)+VLOOKUP($B221,'R'!$F:$M,8,0))*VLOOKUP(T$1,Q!$E:$H,4,0)+VLOOKUP(T$1,Q!$E:$J,6,0)</f>
        <v>797846</v>
      </c>
      <c r="U221">
        <f>(VLOOKUP($A221,L!$H:$O,8,0)+VLOOKUP($B221,'R'!$F:$M,8,0))*VLOOKUP(U$1,Q!$E:$H,4,0)+VLOOKUP(U$1,Q!$E:$J,6,0)</f>
        <v>817926.00000000012</v>
      </c>
      <c r="V221">
        <f>(VLOOKUP($A221,L!$H:$O,8,0)+VLOOKUP($B221,'R'!$F:$M,8,0))*VLOOKUP(V$1,Q!$E:$H,4,0)+VLOOKUP(V$1,Q!$E:$J,6,0)</f>
        <v>838006</v>
      </c>
      <c r="W221">
        <f>(VLOOKUP($A221,L!$H:$O,8,0)+VLOOKUP($B221,'R'!$F:$M,8,0))*VLOOKUP(W$1,Q!$E:$H,4,0)+VLOOKUP(W$1,Q!$E:$J,6,0)</f>
        <v>860112</v>
      </c>
    </row>
    <row r="222" spans="1:23" x14ac:dyDescent="0.2">
      <c r="A222">
        <v>220</v>
      </c>
      <c r="B222">
        <f t="shared" si="33"/>
        <v>12</v>
      </c>
      <c r="C222">
        <f>(VLOOKUP($A222,L!$H:$O,8,0)+VLOOKUP($B222,'R'!$F:$M,8,0))*VLOOKUP(C$1,Q!$E:$H,4,0)+VLOOKUP(C$1,Q!$E:$J,6,0)</f>
        <v>199600</v>
      </c>
      <c r="D222">
        <f>(VLOOKUP($A222,L!$H:$O,8,0)+VLOOKUP($B222,'R'!$F:$M,8,0))*VLOOKUP(D$1,Q!$E:$H,4,0)+VLOOKUP(D$1,Q!$E:$J,6,0)</f>
        <v>229539.99999999997</v>
      </c>
      <c r="E222">
        <f>(VLOOKUP($A222,L!$H:$O,8,0)+VLOOKUP($B222,'R'!$F:$M,8,0))*VLOOKUP(E$1,Q!$E:$H,4,0)+VLOOKUP(E$1,Q!$E:$J,6,0)</f>
        <v>264072</v>
      </c>
      <c r="F222">
        <f>(VLOOKUP($A222,L!$H:$O,8,0)+VLOOKUP($B222,'R'!$F:$M,8,0))*VLOOKUP(F$1,Q!$E:$H,4,0)+VLOOKUP(F$1,Q!$E:$J,6,0)</f>
        <v>304772</v>
      </c>
      <c r="G222">
        <f>(VLOOKUP($A222,L!$H:$O,8,0)+VLOOKUP($B222,'R'!$F:$M,8,0))*VLOOKUP(G$1,Q!$E:$H,4,0)+VLOOKUP(G$1,Q!$E:$J,6,0)</f>
        <v>351940</v>
      </c>
      <c r="H222">
        <f>(VLOOKUP($A222,L!$H:$O,8,0)+VLOOKUP($B222,'R'!$F:$M,8,0))*VLOOKUP(H$1,Q!$E:$H,4,0)+VLOOKUP(H$1,Q!$E:$J,6,0)</f>
        <v>404855.99999999994</v>
      </c>
      <c r="I222">
        <f>(VLOOKUP($A222,L!$H:$O,8,0)+VLOOKUP($B222,'R'!$F:$M,8,0))*VLOOKUP(I$1,Q!$E:$H,4,0)+VLOOKUP(I$1,Q!$E:$J,6,0)</f>
        <v>465276</v>
      </c>
      <c r="J222">
        <f>(VLOOKUP($A222,L!$H:$O,8,0)+VLOOKUP($B222,'R'!$F:$M,8,0))*VLOOKUP(J$1,Q!$E:$H,4,0)+VLOOKUP(J$1,Q!$E:$J,6,0)</f>
        <v>497512.00000000006</v>
      </c>
      <c r="K222">
        <f>(VLOOKUP($A222,L!$H:$O,8,0)+VLOOKUP($B222,'R'!$F:$M,8,0))*VLOOKUP(K$1,Q!$E:$H,4,0)+VLOOKUP(K$1,Q!$E:$J,6,0)</f>
        <v>535736</v>
      </c>
      <c r="L222">
        <f>(VLOOKUP($A222,L!$H:$O,8,0)+VLOOKUP($B222,'R'!$F:$M,8,0))*VLOOKUP(L$1,Q!$E:$H,4,0)+VLOOKUP(L$1,Q!$E:$J,6,0)</f>
        <v>616296</v>
      </c>
      <c r="M222">
        <f>(VLOOKUP($A222,L!$H:$O,8,0)+VLOOKUP($B222,'R'!$F:$M,8,0))*VLOOKUP(M$1,Q!$E:$H,4,0)+VLOOKUP(M$1,Q!$E:$J,6,0)</f>
        <v>679432</v>
      </c>
      <c r="N222">
        <f>(VLOOKUP($A222,L!$H:$O,8,0)+VLOOKUP($B222,'R'!$F:$M,8,0))*VLOOKUP(N$1,Q!$E:$H,4,0)+VLOOKUP(N$1,Q!$E:$J,6,0)</f>
        <v>695700</v>
      </c>
      <c r="O222">
        <f>(VLOOKUP($A222,L!$H:$O,8,0)+VLOOKUP($B222,'R'!$F:$M,8,0))*VLOOKUP(O$1,Q!$E:$H,4,0)+VLOOKUP(O$1,Q!$E:$J,6,0)</f>
        <v>714024</v>
      </c>
      <c r="P222">
        <f>(VLOOKUP($A222,L!$H:$O,8,0)+VLOOKUP($B222,'R'!$F:$M,8,0))*VLOOKUP(P$1,Q!$E:$H,4,0)+VLOOKUP(P$1,Q!$E:$J,6,0)</f>
        <v>732408</v>
      </c>
      <c r="Q222">
        <f>(VLOOKUP($A222,L!$H:$O,8,0)+VLOOKUP($B222,'R'!$F:$M,8,0))*VLOOKUP(Q$1,Q!$E:$H,4,0)+VLOOKUP(Q$1,Q!$E:$J,6,0)</f>
        <v>750732</v>
      </c>
      <c r="R222">
        <f>(VLOOKUP($A222,L!$H:$O,8,0)+VLOOKUP($B222,'R'!$F:$M,8,0))*VLOOKUP(R$1,Q!$E:$H,4,0)+VLOOKUP(R$1,Q!$E:$J,6,0)</f>
        <v>769056</v>
      </c>
      <c r="S222">
        <f>(VLOOKUP($A222,L!$H:$O,8,0)+VLOOKUP($B222,'R'!$F:$M,8,0))*VLOOKUP(S$1,Q!$E:$H,4,0)+VLOOKUP(S$1,Q!$E:$J,6,0)</f>
        <v>789436</v>
      </c>
      <c r="T222">
        <f>(VLOOKUP($A222,L!$H:$O,8,0)+VLOOKUP($B222,'R'!$F:$M,8,0))*VLOOKUP(T$1,Q!$E:$H,4,0)+VLOOKUP(T$1,Q!$E:$J,6,0)</f>
        <v>809876</v>
      </c>
      <c r="U222">
        <f>(VLOOKUP($A222,L!$H:$O,8,0)+VLOOKUP($B222,'R'!$F:$M,8,0))*VLOOKUP(U$1,Q!$E:$H,4,0)+VLOOKUP(U$1,Q!$E:$J,6,0)</f>
        <v>830256.00000000012</v>
      </c>
      <c r="V222">
        <f>(VLOOKUP($A222,L!$H:$O,8,0)+VLOOKUP($B222,'R'!$F:$M,8,0))*VLOOKUP(V$1,Q!$E:$H,4,0)+VLOOKUP(V$1,Q!$E:$J,6,0)</f>
        <v>850636</v>
      </c>
      <c r="W222">
        <f>(VLOOKUP($A222,L!$H:$O,8,0)+VLOOKUP($B222,'R'!$F:$M,8,0))*VLOOKUP(W$1,Q!$E:$H,4,0)+VLOOKUP(W$1,Q!$E:$J,6,0)</f>
        <v>873072</v>
      </c>
    </row>
    <row r="223" spans="1:23" x14ac:dyDescent="0.2">
      <c r="A223">
        <v>221</v>
      </c>
      <c r="B223">
        <f t="shared" si="33"/>
        <v>13</v>
      </c>
      <c r="C223">
        <f>(VLOOKUP($A223,L!$H:$O,8,0)+VLOOKUP($B223,'R'!$F:$M,8,0))*VLOOKUP(C$1,Q!$E:$H,4,0)+VLOOKUP(C$1,Q!$E:$J,6,0)</f>
        <v>228400</v>
      </c>
      <c r="D223">
        <f>(VLOOKUP($A223,L!$H:$O,8,0)+VLOOKUP($B223,'R'!$F:$M,8,0))*VLOOKUP(D$1,Q!$E:$H,4,0)+VLOOKUP(D$1,Q!$E:$J,6,0)</f>
        <v>262660</v>
      </c>
      <c r="E223">
        <f>(VLOOKUP($A223,L!$H:$O,8,0)+VLOOKUP($B223,'R'!$F:$M,8,0))*VLOOKUP(E$1,Q!$E:$H,4,0)+VLOOKUP(E$1,Q!$E:$J,6,0)</f>
        <v>302088</v>
      </c>
      <c r="F223">
        <f>(VLOOKUP($A223,L!$H:$O,8,0)+VLOOKUP($B223,'R'!$F:$M,8,0))*VLOOKUP(F$1,Q!$E:$H,4,0)+VLOOKUP(F$1,Q!$E:$J,6,0)</f>
        <v>348548</v>
      </c>
      <c r="G223">
        <f>(VLOOKUP($A223,L!$H:$O,8,0)+VLOOKUP($B223,'R'!$F:$M,8,0))*VLOOKUP(G$1,Q!$E:$H,4,0)+VLOOKUP(G$1,Q!$E:$J,6,0)</f>
        <v>402340</v>
      </c>
      <c r="H223">
        <f>(VLOOKUP($A223,L!$H:$O,8,0)+VLOOKUP($B223,'R'!$F:$M,8,0))*VLOOKUP(H$1,Q!$E:$H,4,0)+VLOOKUP(H$1,Q!$E:$J,6,0)</f>
        <v>462743.99999999994</v>
      </c>
      <c r="I223">
        <f>(VLOOKUP($A223,L!$H:$O,8,0)+VLOOKUP($B223,'R'!$F:$M,8,0))*VLOOKUP(I$1,Q!$E:$H,4,0)+VLOOKUP(I$1,Q!$E:$J,6,0)</f>
        <v>531804</v>
      </c>
      <c r="J223">
        <f>(VLOOKUP($A223,L!$H:$O,8,0)+VLOOKUP($B223,'R'!$F:$M,8,0))*VLOOKUP(J$1,Q!$E:$H,4,0)+VLOOKUP(J$1,Q!$E:$J,6,0)</f>
        <v>568648</v>
      </c>
      <c r="K223">
        <f>(VLOOKUP($A223,L!$H:$O,8,0)+VLOOKUP($B223,'R'!$F:$M,8,0))*VLOOKUP(K$1,Q!$E:$H,4,0)+VLOOKUP(K$1,Q!$E:$J,6,0)</f>
        <v>612344</v>
      </c>
      <c r="L223">
        <f>(VLOOKUP($A223,L!$H:$O,8,0)+VLOOKUP($B223,'R'!$F:$M,8,0))*VLOOKUP(L$1,Q!$E:$H,4,0)+VLOOKUP(L$1,Q!$E:$J,6,0)</f>
        <v>704424</v>
      </c>
      <c r="M223">
        <f>(VLOOKUP($A223,L!$H:$O,8,0)+VLOOKUP($B223,'R'!$F:$M,8,0))*VLOOKUP(M$1,Q!$E:$H,4,0)+VLOOKUP(M$1,Q!$E:$J,6,0)</f>
        <v>776488</v>
      </c>
      <c r="N223">
        <f>(VLOOKUP($A223,L!$H:$O,8,0)+VLOOKUP($B223,'R'!$F:$M,8,0))*VLOOKUP(N$1,Q!$E:$H,4,0)+VLOOKUP(N$1,Q!$E:$J,6,0)</f>
        <v>795060</v>
      </c>
      <c r="O223">
        <f>(VLOOKUP($A223,L!$H:$O,8,0)+VLOOKUP($B223,'R'!$F:$M,8,0))*VLOOKUP(O$1,Q!$E:$H,4,0)+VLOOKUP(O$1,Q!$E:$J,6,0)</f>
        <v>815976</v>
      </c>
      <c r="P223">
        <f>(VLOOKUP($A223,L!$H:$O,8,0)+VLOOKUP($B223,'R'!$F:$M,8,0))*VLOOKUP(P$1,Q!$E:$H,4,0)+VLOOKUP(P$1,Q!$E:$J,6,0)</f>
        <v>836952</v>
      </c>
      <c r="Q223">
        <f>(VLOOKUP($A223,L!$H:$O,8,0)+VLOOKUP($B223,'R'!$F:$M,8,0))*VLOOKUP(Q$1,Q!$E:$H,4,0)+VLOOKUP(Q$1,Q!$E:$J,6,0)</f>
        <v>857868</v>
      </c>
      <c r="R223">
        <f>(VLOOKUP($A223,L!$H:$O,8,0)+VLOOKUP($B223,'R'!$F:$M,8,0))*VLOOKUP(R$1,Q!$E:$H,4,0)+VLOOKUP(R$1,Q!$E:$J,6,0)</f>
        <v>878784</v>
      </c>
      <c r="S223">
        <f>(VLOOKUP($A223,L!$H:$O,8,0)+VLOOKUP($B223,'R'!$F:$M,8,0))*VLOOKUP(S$1,Q!$E:$H,4,0)+VLOOKUP(S$1,Q!$E:$J,6,0)</f>
        <v>902044</v>
      </c>
      <c r="T223">
        <f>(VLOOKUP($A223,L!$H:$O,8,0)+VLOOKUP($B223,'R'!$F:$M,8,0))*VLOOKUP(T$1,Q!$E:$H,4,0)+VLOOKUP(T$1,Q!$E:$J,6,0)</f>
        <v>925364</v>
      </c>
      <c r="U223">
        <f>(VLOOKUP($A223,L!$H:$O,8,0)+VLOOKUP($B223,'R'!$F:$M,8,0))*VLOOKUP(U$1,Q!$E:$H,4,0)+VLOOKUP(U$1,Q!$E:$J,6,0)</f>
        <v>948624.00000000012</v>
      </c>
      <c r="V223">
        <f>(VLOOKUP($A223,L!$H:$O,8,0)+VLOOKUP($B223,'R'!$F:$M,8,0))*VLOOKUP(V$1,Q!$E:$H,4,0)+VLOOKUP(V$1,Q!$E:$J,6,0)</f>
        <v>971884</v>
      </c>
      <c r="W223">
        <f>(VLOOKUP($A223,L!$H:$O,8,0)+VLOOKUP($B223,'R'!$F:$M,8,0))*VLOOKUP(W$1,Q!$E:$H,4,0)+VLOOKUP(W$1,Q!$E:$J,6,0)</f>
        <v>997488.00000000012</v>
      </c>
    </row>
    <row r="224" spans="1:23" x14ac:dyDescent="0.2">
      <c r="A224">
        <v>222</v>
      </c>
      <c r="B224">
        <f t="shared" si="33"/>
        <v>13</v>
      </c>
      <c r="C224">
        <f>(VLOOKUP($A224,L!$H:$O,8,0)+VLOOKUP($B224,'R'!$F:$M,8,0))*VLOOKUP(C$1,Q!$E:$H,4,0)+VLOOKUP(C$1,Q!$E:$J,6,0)</f>
        <v>231400</v>
      </c>
      <c r="D224">
        <f>(VLOOKUP($A224,L!$H:$O,8,0)+VLOOKUP($B224,'R'!$F:$M,8,0))*VLOOKUP(D$1,Q!$E:$H,4,0)+VLOOKUP(D$1,Q!$E:$J,6,0)</f>
        <v>266110</v>
      </c>
      <c r="E224">
        <f>(VLOOKUP($A224,L!$H:$O,8,0)+VLOOKUP($B224,'R'!$F:$M,8,0))*VLOOKUP(E$1,Q!$E:$H,4,0)+VLOOKUP(E$1,Q!$E:$J,6,0)</f>
        <v>306048</v>
      </c>
      <c r="F224">
        <f>(VLOOKUP($A224,L!$H:$O,8,0)+VLOOKUP($B224,'R'!$F:$M,8,0))*VLOOKUP(F$1,Q!$E:$H,4,0)+VLOOKUP(F$1,Q!$E:$J,6,0)</f>
        <v>353108</v>
      </c>
      <c r="G224">
        <f>(VLOOKUP($A224,L!$H:$O,8,0)+VLOOKUP($B224,'R'!$F:$M,8,0))*VLOOKUP(G$1,Q!$E:$H,4,0)+VLOOKUP(G$1,Q!$E:$J,6,0)</f>
        <v>407590</v>
      </c>
      <c r="H224">
        <f>(VLOOKUP($A224,L!$H:$O,8,0)+VLOOKUP($B224,'R'!$F:$M,8,0))*VLOOKUP(H$1,Q!$E:$H,4,0)+VLOOKUP(H$1,Q!$E:$J,6,0)</f>
        <v>468773.99999999994</v>
      </c>
      <c r="I224">
        <f>(VLOOKUP($A224,L!$H:$O,8,0)+VLOOKUP($B224,'R'!$F:$M,8,0))*VLOOKUP(I$1,Q!$E:$H,4,0)+VLOOKUP(I$1,Q!$E:$J,6,0)</f>
        <v>538734</v>
      </c>
      <c r="J224">
        <f>(VLOOKUP($A224,L!$H:$O,8,0)+VLOOKUP($B224,'R'!$F:$M,8,0))*VLOOKUP(J$1,Q!$E:$H,4,0)+VLOOKUP(J$1,Q!$E:$J,6,0)</f>
        <v>576058</v>
      </c>
      <c r="K224">
        <f>(VLOOKUP($A224,L!$H:$O,8,0)+VLOOKUP($B224,'R'!$F:$M,8,0))*VLOOKUP(K$1,Q!$E:$H,4,0)+VLOOKUP(K$1,Q!$E:$J,6,0)</f>
        <v>620324</v>
      </c>
      <c r="L224">
        <f>(VLOOKUP($A224,L!$H:$O,8,0)+VLOOKUP($B224,'R'!$F:$M,8,0))*VLOOKUP(L$1,Q!$E:$H,4,0)+VLOOKUP(L$1,Q!$E:$J,6,0)</f>
        <v>713604</v>
      </c>
      <c r="M224">
        <f>(VLOOKUP($A224,L!$H:$O,8,0)+VLOOKUP($B224,'R'!$F:$M,8,0))*VLOOKUP(M$1,Q!$E:$H,4,0)+VLOOKUP(M$1,Q!$E:$J,6,0)</f>
        <v>786598</v>
      </c>
      <c r="N224">
        <f>(VLOOKUP($A224,L!$H:$O,8,0)+VLOOKUP($B224,'R'!$F:$M,8,0))*VLOOKUP(N$1,Q!$E:$H,4,0)+VLOOKUP(N$1,Q!$E:$J,6,0)</f>
        <v>805410</v>
      </c>
      <c r="O224">
        <f>(VLOOKUP($A224,L!$H:$O,8,0)+VLOOKUP($B224,'R'!$F:$M,8,0))*VLOOKUP(O$1,Q!$E:$H,4,0)+VLOOKUP(O$1,Q!$E:$J,6,0)</f>
        <v>826596</v>
      </c>
      <c r="P224">
        <f>(VLOOKUP($A224,L!$H:$O,8,0)+VLOOKUP($B224,'R'!$F:$M,8,0))*VLOOKUP(P$1,Q!$E:$H,4,0)+VLOOKUP(P$1,Q!$E:$J,6,0)</f>
        <v>847842</v>
      </c>
      <c r="Q224">
        <f>(VLOOKUP($A224,L!$H:$O,8,0)+VLOOKUP($B224,'R'!$F:$M,8,0))*VLOOKUP(Q$1,Q!$E:$H,4,0)+VLOOKUP(Q$1,Q!$E:$J,6,0)</f>
        <v>869028</v>
      </c>
      <c r="R224">
        <f>(VLOOKUP($A224,L!$H:$O,8,0)+VLOOKUP($B224,'R'!$F:$M,8,0))*VLOOKUP(R$1,Q!$E:$H,4,0)+VLOOKUP(R$1,Q!$E:$J,6,0)</f>
        <v>890214</v>
      </c>
      <c r="S224">
        <f>(VLOOKUP($A224,L!$H:$O,8,0)+VLOOKUP($B224,'R'!$F:$M,8,0))*VLOOKUP(S$1,Q!$E:$H,4,0)+VLOOKUP(S$1,Q!$E:$J,6,0)</f>
        <v>913774</v>
      </c>
      <c r="T224">
        <f>(VLOOKUP($A224,L!$H:$O,8,0)+VLOOKUP($B224,'R'!$F:$M,8,0))*VLOOKUP(T$1,Q!$E:$H,4,0)+VLOOKUP(T$1,Q!$E:$J,6,0)</f>
        <v>937394</v>
      </c>
      <c r="U224">
        <f>(VLOOKUP($A224,L!$H:$O,8,0)+VLOOKUP($B224,'R'!$F:$M,8,0))*VLOOKUP(U$1,Q!$E:$H,4,0)+VLOOKUP(U$1,Q!$E:$J,6,0)</f>
        <v>960954.00000000012</v>
      </c>
      <c r="V224">
        <f>(VLOOKUP($A224,L!$H:$O,8,0)+VLOOKUP($B224,'R'!$F:$M,8,0))*VLOOKUP(V$1,Q!$E:$H,4,0)+VLOOKUP(V$1,Q!$E:$J,6,0)</f>
        <v>984514</v>
      </c>
      <c r="W224">
        <f>(VLOOKUP($A224,L!$H:$O,8,0)+VLOOKUP($B224,'R'!$F:$M,8,0))*VLOOKUP(W$1,Q!$E:$H,4,0)+VLOOKUP(W$1,Q!$E:$J,6,0)</f>
        <v>1010448.0000000001</v>
      </c>
    </row>
    <row r="225" spans="1:23" x14ac:dyDescent="0.2">
      <c r="A225">
        <v>223</v>
      </c>
      <c r="B225">
        <f t="shared" si="33"/>
        <v>13</v>
      </c>
      <c r="C225">
        <f>(VLOOKUP($A225,L!$H:$O,8,0)+VLOOKUP($B225,'R'!$F:$M,8,0))*VLOOKUP(C$1,Q!$E:$H,4,0)+VLOOKUP(C$1,Q!$E:$J,6,0)</f>
        <v>234400</v>
      </c>
      <c r="D225">
        <f>(VLOOKUP($A225,L!$H:$O,8,0)+VLOOKUP($B225,'R'!$F:$M,8,0))*VLOOKUP(D$1,Q!$E:$H,4,0)+VLOOKUP(D$1,Q!$E:$J,6,0)</f>
        <v>269560</v>
      </c>
      <c r="E225">
        <f>(VLOOKUP($A225,L!$H:$O,8,0)+VLOOKUP($B225,'R'!$F:$M,8,0))*VLOOKUP(E$1,Q!$E:$H,4,0)+VLOOKUP(E$1,Q!$E:$J,6,0)</f>
        <v>310008</v>
      </c>
      <c r="F225">
        <f>(VLOOKUP($A225,L!$H:$O,8,0)+VLOOKUP($B225,'R'!$F:$M,8,0))*VLOOKUP(F$1,Q!$E:$H,4,0)+VLOOKUP(F$1,Q!$E:$J,6,0)</f>
        <v>357668</v>
      </c>
      <c r="G225">
        <f>(VLOOKUP($A225,L!$H:$O,8,0)+VLOOKUP($B225,'R'!$F:$M,8,0))*VLOOKUP(G$1,Q!$E:$H,4,0)+VLOOKUP(G$1,Q!$E:$J,6,0)</f>
        <v>412840</v>
      </c>
      <c r="H225">
        <f>(VLOOKUP($A225,L!$H:$O,8,0)+VLOOKUP($B225,'R'!$F:$M,8,0))*VLOOKUP(H$1,Q!$E:$H,4,0)+VLOOKUP(H$1,Q!$E:$J,6,0)</f>
        <v>474803.99999999994</v>
      </c>
      <c r="I225">
        <f>(VLOOKUP($A225,L!$H:$O,8,0)+VLOOKUP($B225,'R'!$F:$M,8,0))*VLOOKUP(I$1,Q!$E:$H,4,0)+VLOOKUP(I$1,Q!$E:$J,6,0)</f>
        <v>545664</v>
      </c>
      <c r="J225">
        <f>(VLOOKUP($A225,L!$H:$O,8,0)+VLOOKUP($B225,'R'!$F:$M,8,0))*VLOOKUP(J$1,Q!$E:$H,4,0)+VLOOKUP(J$1,Q!$E:$J,6,0)</f>
        <v>583468</v>
      </c>
      <c r="K225">
        <f>(VLOOKUP($A225,L!$H:$O,8,0)+VLOOKUP($B225,'R'!$F:$M,8,0))*VLOOKUP(K$1,Q!$E:$H,4,0)+VLOOKUP(K$1,Q!$E:$J,6,0)</f>
        <v>628304</v>
      </c>
      <c r="L225">
        <f>(VLOOKUP($A225,L!$H:$O,8,0)+VLOOKUP($B225,'R'!$F:$M,8,0))*VLOOKUP(L$1,Q!$E:$H,4,0)+VLOOKUP(L$1,Q!$E:$J,6,0)</f>
        <v>722784</v>
      </c>
      <c r="M225">
        <f>(VLOOKUP($A225,L!$H:$O,8,0)+VLOOKUP($B225,'R'!$F:$M,8,0))*VLOOKUP(M$1,Q!$E:$H,4,0)+VLOOKUP(M$1,Q!$E:$J,6,0)</f>
        <v>796708</v>
      </c>
      <c r="N225">
        <f>(VLOOKUP($A225,L!$H:$O,8,0)+VLOOKUP($B225,'R'!$F:$M,8,0))*VLOOKUP(N$1,Q!$E:$H,4,0)+VLOOKUP(N$1,Q!$E:$J,6,0)</f>
        <v>815760</v>
      </c>
      <c r="O225">
        <f>(VLOOKUP($A225,L!$H:$O,8,0)+VLOOKUP($B225,'R'!$F:$M,8,0))*VLOOKUP(O$1,Q!$E:$H,4,0)+VLOOKUP(O$1,Q!$E:$J,6,0)</f>
        <v>837216</v>
      </c>
      <c r="P225">
        <f>(VLOOKUP($A225,L!$H:$O,8,0)+VLOOKUP($B225,'R'!$F:$M,8,0))*VLOOKUP(P$1,Q!$E:$H,4,0)+VLOOKUP(P$1,Q!$E:$J,6,0)</f>
        <v>858732</v>
      </c>
      <c r="Q225">
        <f>(VLOOKUP($A225,L!$H:$O,8,0)+VLOOKUP($B225,'R'!$F:$M,8,0))*VLOOKUP(Q$1,Q!$E:$H,4,0)+VLOOKUP(Q$1,Q!$E:$J,6,0)</f>
        <v>880188</v>
      </c>
      <c r="R225">
        <f>(VLOOKUP($A225,L!$H:$O,8,0)+VLOOKUP($B225,'R'!$F:$M,8,0))*VLOOKUP(R$1,Q!$E:$H,4,0)+VLOOKUP(R$1,Q!$E:$J,6,0)</f>
        <v>901644</v>
      </c>
      <c r="S225">
        <f>(VLOOKUP($A225,L!$H:$O,8,0)+VLOOKUP($B225,'R'!$F:$M,8,0))*VLOOKUP(S$1,Q!$E:$H,4,0)+VLOOKUP(S$1,Q!$E:$J,6,0)</f>
        <v>925504</v>
      </c>
      <c r="T225">
        <f>(VLOOKUP($A225,L!$H:$O,8,0)+VLOOKUP($B225,'R'!$F:$M,8,0))*VLOOKUP(T$1,Q!$E:$H,4,0)+VLOOKUP(T$1,Q!$E:$J,6,0)</f>
        <v>949424</v>
      </c>
      <c r="U225">
        <f>(VLOOKUP($A225,L!$H:$O,8,0)+VLOOKUP($B225,'R'!$F:$M,8,0))*VLOOKUP(U$1,Q!$E:$H,4,0)+VLOOKUP(U$1,Q!$E:$J,6,0)</f>
        <v>973284.00000000012</v>
      </c>
      <c r="V225">
        <f>(VLOOKUP($A225,L!$H:$O,8,0)+VLOOKUP($B225,'R'!$F:$M,8,0))*VLOOKUP(V$1,Q!$E:$H,4,0)+VLOOKUP(V$1,Q!$E:$J,6,0)</f>
        <v>997144</v>
      </c>
      <c r="W225">
        <f>(VLOOKUP($A225,L!$H:$O,8,0)+VLOOKUP($B225,'R'!$F:$M,8,0))*VLOOKUP(W$1,Q!$E:$H,4,0)+VLOOKUP(W$1,Q!$E:$J,6,0)</f>
        <v>1023408.0000000001</v>
      </c>
    </row>
    <row r="226" spans="1:23" x14ac:dyDescent="0.2">
      <c r="A226">
        <v>224</v>
      </c>
      <c r="B226">
        <f t="shared" si="33"/>
        <v>13</v>
      </c>
      <c r="C226">
        <f>(VLOOKUP($A226,L!$H:$O,8,0)+VLOOKUP($B226,'R'!$F:$M,8,0))*VLOOKUP(C$1,Q!$E:$H,4,0)+VLOOKUP(C$1,Q!$E:$J,6,0)</f>
        <v>237400</v>
      </c>
      <c r="D226">
        <f>(VLOOKUP($A226,L!$H:$O,8,0)+VLOOKUP($B226,'R'!$F:$M,8,0))*VLOOKUP(D$1,Q!$E:$H,4,0)+VLOOKUP(D$1,Q!$E:$J,6,0)</f>
        <v>273010</v>
      </c>
      <c r="E226">
        <f>(VLOOKUP($A226,L!$H:$O,8,0)+VLOOKUP($B226,'R'!$F:$M,8,0))*VLOOKUP(E$1,Q!$E:$H,4,0)+VLOOKUP(E$1,Q!$E:$J,6,0)</f>
        <v>313968</v>
      </c>
      <c r="F226">
        <f>(VLOOKUP($A226,L!$H:$O,8,0)+VLOOKUP($B226,'R'!$F:$M,8,0))*VLOOKUP(F$1,Q!$E:$H,4,0)+VLOOKUP(F$1,Q!$E:$J,6,0)</f>
        <v>362228</v>
      </c>
      <c r="G226">
        <f>(VLOOKUP($A226,L!$H:$O,8,0)+VLOOKUP($B226,'R'!$F:$M,8,0))*VLOOKUP(G$1,Q!$E:$H,4,0)+VLOOKUP(G$1,Q!$E:$J,6,0)</f>
        <v>418090</v>
      </c>
      <c r="H226">
        <f>(VLOOKUP($A226,L!$H:$O,8,0)+VLOOKUP($B226,'R'!$F:$M,8,0))*VLOOKUP(H$1,Q!$E:$H,4,0)+VLOOKUP(H$1,Q!$E:$J,6,0)</f>
        <v>480833.99999999994</v>
      </c>
      <c r="I226">
        <f>(VLOOKUP($A226,L!$H:$O,8,0)+VLOOKUP($B226,'R'!$F:$M,8,0))*VLOOKUP(I$1,Q!$E:$H,4,0)+VLOOKUP(I$1,Q!$E:$J,6,0)</f>
        <v>552594</v>
      </c>
      <c r="J226">
        <f>(VLOOKUP($A226,L!$H:$O,8,0)+VLOOKUP($B226,'R'!$F:$M,8,0))*VLOOKUP(J$1,Q!$E:$H,4,0)+VLOOKUP(J$1,Q!$E:$J,6,0)</f>
        <v>590878</v>
      </c>
      <c r="K226">
        <f>(VLOOKUP($A226,L!$H:$O,8,0)+VLOOKUP($B226,'R'!$F:$M,8,0))*VLOOKUP(K$1,Q!$E:$H,4,0)+VLOOKUP(K$1,Q!$E:$J,6,0)</f>
        <v>636284</v>
      </c>
      <c r="L226">
        <f>(VLOOKUP($A226,L!$H:$O,8,0)+VLOOKUP($B226,'R'!$F:$M,8,0))*VLOOKUP(L$1,Q!$E:$H,4,0)+VLOOKUP(L$1,Q!$E:$J,6,0)</f>
        <v>731964</v>
      </c>
      <c r="M226">
        <f>(VLOOKUP($A226,L!$H:$O,8,0)+VLOOKUP($B226,'R'!$F:$M,8,0))*VLOOKUP(M$1,Q!$E:$H,4,0)+VLOOKUP(M$1,Q!$E:$J,6,0)</f>
        <v>806818</v>
      </c>
      <c r="N226">
        <f>(VLOOKUP($A226,L!$H:$O,8,0)+VLOOKUP($B226,'R'!$F:$M,8,0))*VLOOKUP(N$1,Q!$E:$H,4,0)+VLOOKUP(N$1,Q!$E:$J,6,0)</f>
        <v>826110</v>
      </c>
      <c r="O226">
        <f>(VLOOKUP($A226,L!$H:$O,8,0)+VLOOKUP($B226,'R'!$F:$M,8,0))*VLOOKUP(O$1,Q!$E:$H,4,0)+VLOOKUP(O$1,Q!$E:$J,6,0)</f>
        <v>847836</v>
      </c>
      <c r="P226">
        <f>(VLOOKUP($A226,L!$H:$O,8,0)+VLOOKUP($B226,'R'!$F:$M,8,0))*VLOOKUP(P$1,Q!$E:$H,4,0)+VLOOKUP(P$1,Q!$E:$J,6,0)</f>
        <v>869622</v>
      </c>
      <c r="Q226">
        <f>(VLOOKUP($A226,L!$H:$O,8,0)+VLOOKUP($B226,'R'!$F:$M,8,0))*VLOOKUP(Q$1,Q!$E:$H,4,0)+VLOOKUP(Q$1,Q!$E:$J,6,0)</f>
        <v>891348</v>
      </c>
      <c r="R226">
        <f>(VLOOKUP($A226,L!$H:$O,8,0)+VLOOKUP($B226,'R'!$F:$M,8,0))*VLOOKUP(R$1,Q!$E:$H,4,0)+VLOOKUP(R$1,Q!$E:$J,6,0)</f>
        <v>913074</v>
      </c>
      <c r="S226">
        <f>(VLOOKUP($A226,L!$H:$O,8,0)+VLOOKUP($B226,'R'!$F:$M,8,0))*VLOOKUP(S$1,Q!$E:$H,4,0)+VLOOKUP(S$1,Q!$E:$J,6,0)</f>
        <v>937234</v>
      </c>
      <c r="T226">
        <f>(VLOOKUP($A226,L!$H:$O,8,0)+VLOOKUP($B226,'R'!$F:$M,8,0))*VLOOKUP(T$1,Q!$E:$H,4,0)+VLOOKUP(T$1,Q!$E:$J,6,0)</f>
        <v>961454</v>
      </c>
      <c r="U226">
        <f>(VLOOKUP($A226,L!$H:$O,8,0)+VLOOKUP($B226,'R'!$F:$M,8,0))*VLOOKUP(U$1,Q!$E:$H,4,0)+VLOOKUP(U$1,Q!$E:$J,6,0)</f>
        <v>985614.00000000012</v>
      </c>
      <c r="V226">
        <f>(VLOOKUP($A226,L!$H:$O,8,0)+VLOOKUP($B226,'R'!$F:$M,8,0))*VLOOKUP(V$1,Q!$E:$H,4,0)+VLOOKUP(V$1,Q!$E:$J,6,0)</f>
        <v>1009774</v>
      </c>
      <c r="W226">
        <f>(VLOOKUP($A226,L!$H:$O,8,0)+VLOOKUP($B226,'R'!$F:$M,8,0))*VLOOKUP(W$1,Q!$E:$H,4,0)+VLOOKUP(W$1,Q!$E:$J,6,0)</f>
        <v>1036368.0000000001</v>
      </c>
    </row>
    <row r="227" spans="1:23" x14ac:dyDescent="0.2">
      <c r="A227">
        <v>225</v>
      </c>
      <c r="B227">
        <f t="shared" si="33"/>
        <v>13</v>
      </c>
      <c r="C227">
        <f>(VLOOKUP($A227,L!$H:$O,8,0)+VLOOKUP($B227,'R'!$F:$M,8,0))*VLOOKUP(C$1,Q!$E:$H,4,0)+VLOOKUP(C$1,Q!$E:$J,6,0)</f>
        <v>239400</v>
      </c>
      <c r="D227">
        <f>(VLOOKUP($A227,L!$H:$O,8,0)+VLOOKUP($B227,'R'!$F:$M,8,0))*VLOOKUP(D$1,Q!$E:$H,4,0)+VLOOKUP(D$1,Q!$E:$J,6,0)</f>
        <v>275310</v>
      </c>
      <c r="E227">
        <f>(VLOOKUP($A227,L!$H:$O,8,0)+VLOOKUP($B227,'R'!$F:$M,8,0))*VLOOKUP(E$1,Q!$E:$H,4,0)+VLOOKUP(E$1,Q!$E:$J,6,0)</f>
        <v>316608</v>
      </c>
      <c r="F227">
        <f>(VLOOKUP($A227,L!$H:$O,8,0)+VLOOKUP($B227,'R'!$F:$M,8,0))*VLOOKUP(F$1,Q!$E:$H,4,0)+VLOOKUP(F$1,Q!$E:$J,6,0)</f>
        <v>365268</v>
      </c>
      <c r="G227">
        <f>(VLOOKUP($A227,L!$H:$O,8,0)+VLOOKUP($B227,'R'!$F:$M,8,0))*VLOOKUP(G$1,Q!$E:$H,4,0)+VLOOKUP(G$1,Q!$E:$J,6,0)</f>
        <v>421590</v>
      </c>
      <c r="H227">
        <f>(VLOOKUP($A227,L!$H:$O,8,0)+VLOOKUP($B227,'R'!$F:$M,8,0))*VLOOKUP(H$1,Q!$E:$H,4,0)+VLOOKUP(H$1,Q!$E:$J,6,0)</f>
        <v>484853.99999999994</v>
      </c>
      <c r="I227">
        <f>(VLOOKUP($A227,L!$H:$O,8,0)+VLOOKUP($B227,'R'!$F:$M,8,0))*VLOOKUP(I$1,Q!$E:$H,4,0)+VLOOKUP(I$1,Q!$E:$J,6,0)</f>
        <v>557214</v>
      </c>
      <c r="J227">
        <f>(VLOOKUP($A227,L!$H:$O,8,0)+VLOOKUP($B227,'R'!$F:$M,8,0))*VLOOKUP(J$1,Q!$E:$H,4,0)+VLOOKUP(J$1,Q!$E:$J,6,0)</f>
        <v>595818</v>
      </c>
      <c r="K227">
        <f>(VLOOKUP($A227,L!$H:$O,8,0)+VLOOKUP($B227,'R'!$F:$M,8,0))*VLOOKUP(K$1,Q!$E:$H,4,0)+VLOOKUP(K$1,Q!$E:$J,6,0)</f>
        <v>641604</v>
      </c>
      <c r="L227">
        <f>(VLOOKUP($A227,L!$H:$O,8,0)+VLOOKUP($B227,'R'!$F:$M,8,0))*VLOOKUP(L$1,Q!$E:$H,4,0)+VLOOKUP(L$1,Q!$E:$J,6,0)</f>
        <v>738084</v>
      </c>
      <c r="M227">
        <f>(VLOOKUP($A227,L!$H:$O,8,0)+VLOOKUP($B227,'R'!$F:$M,8,0))*VLOOKUP(M$1,Q!$E:$H,4,0)+VLOOKUP(M$1,Q!$E:$J,6,0)</f>
        <v>813558</v>
      </c>
      <c r="N227">
        <f>(VLOOKUP($A227,L!$H:$O,8,0)+VLOOKUP($B227,'R'!$F:$M,8,0))*VLOOKUP(N$1,Q!$E:$H,4,0)+VLOOKUP(N$1,Q!$E:$J,6,0)</f>
        <v>833010</v>
      </c>
      <c r="O227">
        <f>(VLOOKUP($A227,L!$H:$O,8,0)+VLOOKUP($B227,'R'!$F:$M,8,0))*VLOOKUP(O$1,Q!$E:$H,4,0)+VLOOKUP(O$1,Q!$E:$J,6,0)</f>
        <v>854916</v>
      </c>
      <c r="P227">
        <f>(VLOOKUP($A227,L!$H:$O,8,0)+VLOOKUP($B227,'R'!$F:$M,8,0))*VLOOKUP(P$1,Q!$E:$H,4,0)+VLOOKUP(P$1,Q!$E:$J,6,0)</f>
        <v>876882</v>
      </c>
      <c r="Q227">
        <f>(VLOOKUP($A227,L!$H:$O,8,0)+VLOOKUP($B227,'R'!$F:$M,8,0))*VLOOKUP(Q$1,Q!$E:$H,4,0)+VLOOKUP(Q$1,Q!$E:$J,6,0)</f>
        <v>898788</v>
      </c>
      <c r="R227">
        <f>(VLOOKUP($A227,L!$H:$O,8,0)+VLOOKUP($B227,'R'!$F:$M,8,0))*VLOOKUP(R$1,Q!$E:$H,4,0)+VLOOKUP(R$1,Q!$E:$J,6,0)</f>
        <v>920694</v>
      </c>
      <c r="S227">
        <f>(VLOOKUP($A227,L!$H:$O,8,0)+VLOOKUP($B227,'R'!$F:$M,8,0))*VLOOKUP(S$1,Q!$E:$H,4,0)+VLOOKUP(S$1,Q!$E:$J,6,0)</f>
        <v>945054</v>
      </c>
      <c r="T227">
        <f>(VLOOKUP($A227,L!$H:$O,8,0)+VLOOKUP($B227,'R'!$F:$M,8,0))*VLOOKUP(T$1,Q!$E:$H,4,0)+VLOOKUP(T$1,Q!$E:$J,6,0)</f>
        <v>969474</v>
      </c>
      <c r="U227">
        <f>(VLOOKUP($A227,L!$H:$O,8,0)+VLOOKUP($B227,'R'!$F:$M,8,0))*VLOOKUP(U$1,Q!$E:$H,4,0)+VLOOKUP(U$1,Q!$E:$J,6,0)</f>
        <v>993834.00000000012</v>
      </c>
      <c r="V227">
        <f>(VLOOKUP($A227,L!$H:$O,8,0)+VLOOKUP($B227,'R'!$F:$M,8,0))*VLOOKUP(V$1,Q!$E:$H,4,0)+VLOOKUP(V$1,Q!$E:$J,6,0)</f>
        <v>1018194</v>
      </c>
      <c r="W227">
        <f>(VLOOKUP($A227,L!$H:$O,8,0)+VLOOKUP($B227,'R'!$F:$M,8,0))*VLOOKUP(W$1,Q!$E:$H,4,0)+VLOOKUP(W$1,Q!$E:$J,6,0)</f>
        <v>1045008.0000000001</v>
      </c>
    </row>
    <row r="228" spans="1:23" x14ac:dyDescent="0.2">
      <c r="A228">
        <v>226</v>
      </c>
      <c r="B228">
        <f t="shared" si="33"/>
        <v>13</v>
      </c>
      <c r="C228">
        <f>(VLOOKUP($A228,L!$H:$O,8,0)+VLOOKUP($B228,'R'!$F:$M,8,0))*VLOOKUP(C$1,Q!$E:$H,4,0)+VLOOKUP(C$1,Q!$E:$J,6,0)</f>
        <v>242400</v>
      </c>
      <c r="D228">
        <f>(VLOOKUP($A228,L!$H:$O,8,0)+VLOOKUP($B228,'R'!$F:$M,8,0))*VLOOKUP(D$1,Q!$E:$H,4,0)+VLOOKUP(D$1,Q!$E:$J,6,0)</f>
        <v>278760</v>
      </c>
      <c r="E228">
        <f>(VLOOKUP($A228,L!$H:$O,8,0)+VLOOKUP($B228,'R'!$F:$M,8,0))*VLOOKUP(E$1,Q!$E:$H,4,0)+VLOOKUP(E$1,Q!$E:$J,6,0)</f>
        <v>320568</v>
      </c>
      <c r="F228">
        <f>(VLOOKUP($A228,L!$H:$O,8,0)+VLOOKUP($B228,'R'!$F:$M,8,0))*VLOOKUP(F$1,Q!$E:$H,4,0)+VLOOKUP(F$1,Q!$E:$J,6,0)</f>
        <v>369828</v>
      </c>
      <c r="G228">
        <f>(VLOOKUP($A228,L!$H:$O,8,0)+VLOOKUP($B228,'R'!$F:$M,8,0))*VLOOKUP(G$1,Q!$E:$H,4,0)+VLOOKUP(G$1,Q!$E:$J,6,0)</f>
        <v>426840</v>
      </c>
      <c r="H228">
        <f>(VLOOKUP($A228,L!$H:$O,8,0)+VLOOKUP($B228,'R'!$F:$M,8,0))*VLOOKUP(H$1,Q!$E:$H,4,0)+VLOOKUP(H$1,Q!$E:$J,6,0)</f>
        <v>490883.99999999994</v>
      </c>
      <c r="I228">
        <f>(VLOOKUP($A228,L!$H:$O,8,0)+VLOOKUP($B228,'R'!$F:$M,8,0))*VLOOKUP(I$1,Q!$E:$H,4,0)+VLOOKUP(I$1,Q!$E:$J,6,0)</f>
        <v>564144</v>
      </c>
      <c r="J228">
        <f>(VLOOKUP($A228,L!$H:$O,8,0)+VLOOKUP($B228,'R'!$F:$M,8,0))*VLOOKUP(J$1,Q!$E:$H,4,0)+VLOOKUP(J$1,Q!$E:$J,6,0)</f>
        <v>603228</v>
      </c>
      <c r="K228">
        <f>(VLOOKUP($A228,L!$H:$O,8,0)+VLOOKUP($B228,'R'!$F:$M,8,0))*VLOOKUP(K$1,Q!$E:$H,4,0)+VLOOKUP(K$1,Q!$E:$J,6,0)</f>
        <v>649584</v>
      </c>
      <c r="L228">
        <f>(VLOOKUP($A228,L!$H:$O,8,0)+VLOOKUP($B228,'R'!$F:$M,8,0))*VLOOKUP(L$1,Q!$E:$H,4,0)+VLOOKUP(L$1,Q!$E:$J,6,0)</f>
        <v>747264</v>
      </c>
      <c r="M228">
        <f>(VLOOKUP($A228,L!$H:$O,8,0)+VLOOKUP($B228,'R'!$F:$M,8,0))*VLOOKUP(M$1,Q!$E:$H,4,0)+VLOOKUP(M$1,Q!$E:$J,6,0)</f>
        <v>823668</v>
      </c>
      <c r="N228">
        <f>(VLOOKUP($A228,L!$H:$O,8,0)+VLOOKUP($B228,'R'!$F:$M,8,0))*VLOOKUP(N$1,Q!$E:$H,4,0)+VLOOKUP(N$1,Q!$E:$J,6,0)</f>
        <v>843360</v>
      </c>
      <c r="O228">
        <f>(VLOOKUP($A228,L!$H:$O,8,0)+VLOOKUP($B228,'R'!$F:$M,8,0))*VLOOKUP(O$1,Q!$E:$H,4,0)+VLOOKUP(O$1,Q!$E:$J,6,0)</f>
        <v>865536</v>
      </c>
      <c r="P228">
        <f>(VLOOKUP($A228,L!$H:$O,8,0)+VLOOKUP($B228,'R'!$F:$M,8,0))*VLOOKUP(P$1,Q!$E:$H,4,0)+VLOOKUP(P$1,Q!$E:$J,6,0)</f>
        <v>887772</v>
      </c>
      <c r="Q228">
        <f>(VLOOKUP($A228,L!$H:$O,8,0)+VLOOKUP($B228,'R'!$F:$M,8,0))*VLOOKUP(Q$1,Q!$E:$H,4,0)+VLOOKUP(Q$1,Q!$E:$J,6,0)</f>
        <v>909948</v>
      </c>
      <c r="R228">
        <f>(VLOOKUP($A228,L!$H:$O,8,0)+VLOOKUP($B228,'R'!$F:$M,8,0))*VLOOKUP(R$1,Q!$E:$H,4,0)+VLOOKUP(R$1,Q!$E:$J,6,0)</f>
        <v>932124</v>
      </c>
      <c r="S228">
        <f>(VLOOKUP($A228,L!$H:$O,8,0)+VLOOKUP($B228,'R'!$F:$M,8,0))*VLOOKUP(S$1,Q!$E:$H,4,0)+VLOOKUP(S$1,Q!$E:$J,6,0)</f>
        <v>956784</v>
      </c>
      <c r="T228">
        <f>(VLOOKUP($A228,L!$H:$O,8,0)+VLOOKUP($B228,'R'!$F:$M,8,0))*VLOOKUP(T$1,Q!$E:$H,4,0)+VLOOKUP(T$1,Q!$E:$J,6,0)</f>
        <v>981504</v>
      </c>
      <c r="U228">
        <f>(VLOOKUP($A228,L!$H:$O,8,0)+VLOOKUP($B228,'R'!$F:$M,8,0))*VLOOKUP(U$1,Q!$E:$H,4,0)+VLOOKUP(U$1,Q!$E:$J,6,0)</f>
        <v>1006164.0000000001</v>
      </c>
      <c r="V228">
        <f>(VLOOKUP($A228,L!$H:$O,8,0)+VLOOKUP($B228,'R'!$F:$M,8,0))*VLOOKUP(V$1,Q!$E:$H,4,0)+VLOOKUP(V$1,Q!$E:$J,6,0)</f>
        <v>1030824</v>
      </c>
      <c r="W228">
        <f>(VLOOKUP($A228,L!$H:$O,8,0)+VLOOKUP($B228,'R'!$F:$M,8,0))*VLOOKUP(W$1,Q!$E:$H,4,0)+VLOOKUP(W$1,Q!$E:$J,6,0)</f>
        <v>1057968</v>
      </c>
    </row>
    <row r="229" spans="1:23" x14ac:dyDescent="0.2">
      <c r="A229">
        <v>227</v>
      </c>
      <c r="B229">
        <f t="shared" si="33"/>
        <v>13</v>
      </c>
      <c r="C229">
        <f>(VLOOKUP($A229,L!$H:$O,8,0)+VLOOKUP($B229,'R'!$F:$M,8,0))*VLOOKUP(C$1,Q!$E:$H,4,0)+VLOOKUP(C$1,Q!$E:$J,6,0)</f>
        <v>245400</v>
      </c>
      <c r="D229">
        <f>(VLOOKUP($A229,L!$H:$O,8,0)+VLOOKUP($B229,'R'!$F:$M,8,0))*VLOOKUP(D$1,Q!$E:$H,4,0)+VLOOKUP(D$1,Q!$E:$J,6,0)</f>
        <v>282210</v>
      </c>
      <c r="E229">
        <f>(VLOOKUP($A229,L!$H:$O,8,0)+VLOOKUP($B229,'R'!$F:$M,8,0))*VLOOKUP(E$1,Q!$E:$H,4,0)+VLOOKUP(E$1,Q!$E:$J,6,0)</f>
        <v>324528</v>
      </c>
      <c r="F229">
        <f>(VLOOKUP($A229,L!$H:$O,8,0)+VLOOKUP($B229,'R'!$F:$M,8,0))*VLOOKUP(F$1,Q!$E:$H,4,0)+VLOOKUP(F$1,Q!$E:$J,6,0)</f>
        <v>374388</v>
      </c>
      <c r="G229">
        <f>(VLOOKUP($A229,L!$H:$O,8,0)+VLOOKUP($B229,'R'!$F:$M,8,0))*VLOOKUP(G$1,Q!$E:$H,4,0)+VLOOKUP(G$1,Q!$E:$J,6,0)</f>
        <v>432090</v>
      </c>
      <c r="H229">
        <f>(VLOOKUP($A229,L!$H:$O,8,0)+VLOOKUP($B229,'R'!$F:$M,8,0))*VLOOKUP(H$1,Q!$E:$H,4,0)+VLOOKUP(H$1,Q!$E:$J,6,0)</f>
        <v>496913.99999999994</v>
      </c>
      <c r="I229">
        <f>(VLOOKUP($A229,L!$H:$O,8,0)+VLOOKUP($B229,'R'!$F:$M,8,0))*VLOOKUP(I$1,Q!$E:$H,4,0)+VLOOKUP(I$1,Q!$E:$J,6,0)</f>
        <v>571074</v>
      </c>
      <c r="J229">
        <f>(VLOOKUP($A229,L!$H:$O,8,0)+VLOOKUP($B229,'R'!$F:$M,8,0))*VLOOKUP(J$1,Q!$E:$H,4,0)+VLOOKUP(J$1,Q!$E:$J,6,0)</f>
        <v>610638</v>
      </c>
      <c r="K229">
        <f>(VLOOKUP($A229,L!$H:$O,8,0)+VLOOKUP($B229,'R'!$F:$M,8,0))*VLOOKUP(K$1,Q!$E:$H,4,0)+VLOOKUP(K$1,Q!$E:$J,6,0)</f>
        <v>657564</v>
      </c>
      <c r="L229">
        <f>(VLOOKUP($A229,L!$H:$O,8,0)+VLOOKUP($B229,'R'!$F:$M,8,0))*VLOOKUP(L$1,Q!$E:$H,4,0)+VLOOKUP(L$1,Q!$E:$J,6,0)</f>
        <v>756444</v>
      </c>
      <c r="M229">
        <f>(VLOOKUP($A229,L!$H:$O,8,0)+VLOOKUP($B229,'R'!$F:$M,8,0))*VLOOKUP(M$1,Q!$E:$H,4,0)+VLOOKUP(M$1,Q!$E:$J,6,0)</f>
        <v>833778</v>
      </c>
      <c r="N229">
        <f>(VLOOKUP($A229,L!$H:$O,8,0)+VLOOKUP($B229,'R'!$F:$M,8,0))*VLOOKUP(N$1,Q!$E:$H,4,0)+VLOOKUP(N$1,Q!$E:$J,6,0)</f>
        <v>853710</v>
      </c>
      <c r="O229">
        <f>(VLOOKUP($A229,L!$H:$O,8,0)+VLOOKUP($B229,'R'!$F:$M,8,0))*VLOOKUP(O$1,Q!$E:$H,4,0)+VLOOKUP(O$1,Q!$E:$J,6,0)</f>
        <v>876156</v>
      </c>
      <c r="P229">
        <f>(VLOOKUP($A229,L!$H:$O,8,0)+VLOOKUP($B229,'R'!$F:$M,8,0))*VLOOKUP(P$1,Q!$E:$H,4,0)+VLOOKUP(P$1,Q!$E:$J,6,0)</f>
        <v>898662</v>
      </c>
      <c r="Q229">
        <f>(VLOOKUP($A229,L!$H:$O,8,0)+VLOOKUP($B229,'R'!$F:$M,8,0))*VLOOKUP(Q$1,Q!$E:$H,4,0)+VLOOKUP(Q$1,Q!$E:$J,6,0)</f>
        <v>921108</v>
      </c>
      <c r="R229">
        <f>(VLOOKUP($A229,L!$H:$O,8,0)+VLOOKUP($B229,'R'!$F:$M,8,0))*VLOOKUP(R$1,Q!$E:$H,4,0)+VLOOKUP(R$1,Q!$E:$J,6,0)</f>
        <v>943554</v>
      </c>
      <c r="S229">
        <f>(VLOOKUP($A229,L!$H:$O,8,0)+VLOOKUP($B229,'R'!$F:$M,8,0))*VLOOKUP(S$1,Q!$E:$H,4,0)+VLOOKUP(S$1,Q!$E:$J,6,0)</f>
        <v>968514</v>
      </c>
      <c r="T229">
        <f>(VLOOKUP($A229,L!$H:$O,8,0)+VLOOKUP($B229,'R'!$F:$M,8,0))*VLOOKUP(T$1,Q!$E:$H,4,0)+VLOOKUP(T$1,Q!$E:$J,6,0)</f>
        <v>993534</v>
      </c>
      <c r="U229">
        <f>(VLOOKUP($A229,L!$H:$O,8,0)+VLOOKUP($B229,'R'!$F:$M,8,0))*VLOOKUP(U$1,Q!$E:$H,4,0)+VLOOKUP(U$1,Q!$E:$J,6,0)</f>
        <v>1018494.0000000001</v>
      </c>
      <c r="V229">
        <f>(VLOOKUP($A229,L!$H:$O,8,0)+VLOOKUP($B229,'R'!$F:$M,8,0))*VLOOKUP(V$1,Q!$E:$H,4,0)+VLOOKUP(V$1,Q!$E:$J,6,0)</f>
        <v>1043454</v>
      </c>
      <c r="W229">
        <f>(VLOOKUP($A229,L!$H:$O,8,0)+VLOOKUP($B229,'R'!$F:$M,8,0))*VLOOKUP(W$1,Q!$E:$H,4,0)+VLOOKUP(W$1,Q!$E:$J,6,0)</f>
        <v>1070928</v>
      </c>
    </row>
    <row r="230" spans="1:23" x14ac:dyDescent="0.2">
      <c r="A230">
        <v>228</v>
      </c>
      <c r="B230">
        <f t="shared" si="33"/>
        <v>13</v>
      </c>
      <c r="C230">
        <f>(VLOOKUP($A230,L!$H:$O,8,0)+VLOOKUP($B230,'R'!$F:$M,8,0))*VLOOKUP(C$1,Q!$E:$H,4,0)+VLOOKUP(C$1,Q!$E:$J,6,0)</f>
        <v>248400</v>
      </c>
      <c r="D230">
        <f>(VLOOKUP($A230,L!$H:$O,8,0)+VLOOKUP($B230,'R'!$F:$M,8,0))*VLOOKUP(D$1,Q!$E:$H,4,0)+VLOOKUP(D$1,Q!$E:$J,6,0)</f>
        <v>285660</v>
      </c>
      <c r="E230">
        <f>(VLOOKUP($A230,L!$H:$O,8,0)+VLOOKUP($B230,'R'!$F:$M,8,0))*VLOOKUP(E$1,Q!$E:$H,4,0)+VLOOKUP(E$1,Q!$E:$J,6,0)</f>
        <v>328488</v>
      </c>
      <c r="F230">
        <f>(VLOOKUP($A230,L!$H:$O,8,0)+VLOOKUP($B230,'R'!$F:$M,8,0))*VLOOKUP(F$1,Q!$E:$H,4,0)+VLOOKUP(F$1,Q!$E:$J,6,0)</f>
        <v>378948</v>
      </c>
      <c r="G230">
        <f>(VLOOKUP($A230,L!$H:$O,8,0)+VLOOKUP($B230,'R'!$F:$M,8,0))*VLOOKUP(G$1,Q!$E:$H,4,0)+VLOOKUP(G$1,Q!$E:$J,6,0)</f>
        <v>437340</v>
      </c>
      <c r="H230">
        <f>(VLOOKUP($A230,L!$H:$O,8,0)+VLOOKUP($B230,'R'!$F:$M,8,0))*VLOOKUP(H$1,Q!$E:$H,4,0)+VLOOKUP(H$1,Q!$E:$J,6,0)</f>
        <v>502943.99999999994</v>
      </c>
      <c r="I230">
        <f>(VLOOKUP($A230,L!$H:$O,8,0)+VLOOKUP($B230,'R'!$F:$M,8,0))*VLOOKUP(I$1,Q!$E:$H,4,0)+VLOOKUP(I$1,Q!$E:$J,6,0)</f>
        <v>578004</v>
      </c>
      <c r="J230">
        <f>(VLOOKUP($A230,L!$H:$O,8,0)+VLOOKUP($B230,'R'!$F:$M,8,0))*VLOOKUP(J$1,Q!$E:$H,4,0)+VLOOKUP(J$1,Q!$E:$J,6,0)</f>
        <v>618048</v>
      </c>
      <c r="K230">
        <f>(VLOOKUP($A230,L!$H:$O,8,0)+VLOOKUP($B230,'R'!$F:$M,8,0))*VLOOKUP(K$1,Q!$E:$H,4,0)+VLOOKUP(K$1,Q!$E:$J,6,0)</f>
        <v>665544</v>
      </c>
      <c r="L230">
        <f>(VLOOKUP($A230,L!$H:$O,8,0)+VLOOKUP($B230,'R'!$F:$M,8,0))*VLOOKUP(L$1,Q!$E:$H,4,0)+VLOOKUP(L$1,Q!$E:$J,6,0)</f>
        <v>765624</v>
      </c>
      <c r="M230">
        <f>(VLOOKUP($A230,L!$H:$O,8,0)+VLOOKUP($B230,'R'!$F:$M,8,0))*VLOOKUP(M$1,Q!$E:$H,4,0)+VLOOKUP(M$1,Q!$E:$J,6,0)</f>
        <v>843888</v>
      </c>
      <c r="N230">
        <f>(VLOOKUP($A230,L!$H:$O,8,0)+VLOOKUP($B230,'R'!$F:$M,8,0))*VLOOKUP(N$1,Q!$E:$H,4,0)+VLOOKUP(N$1,Q!$E:$J,6,0)</f>
        <v>864060</v>
      </c>
      <c r="O230">
        <f>(VLOOKUP($A230,L!$H:$O,8,0)+VLOOKUP($B230,'R'!$F:$M,8,0))*VLOOKUP(O$1,Q!$E:$H,4,0)+VLOOKUP(O$1,Q!$E:$J,6,0)</f>
        <v>886776</v>
      </c>
      <c r="P230">
        <f>(VLOOKUP($A230,L!$H:$O,8,0)+VLOOKUP($B230,'R'!$F:$M,8,0))*VLOOKUP(P$1,Q!$E:$H,4,0)+VLOOKUP(P$1,Q!$E:$J,6,0)</f>
        <v>909552</v>
      </c>
      <c r="Q230">
        <f>(VLOOKUP($A230,L!$H:$O,8,0)+VLOOKUP($B230,'R'!$F:$M,8,0))*VLOOKUP(Q$1,Q!$E:$H,4,0)+VLOOKUP(Q$1,Q!$E:$J,6,0)</f>
        <v>932268</v>
      </c>
      <c r="R230">
        <f>(VLOOKUP($A230,L!$H:$O,8,0)+VLOOKUP($B230,'R'!$F:$M,8,0))*VLOOKUP(R$1,Q!$E:$H,4,0)+VLOOKUP(R$1,Q!$E:$J,6,0)</f>
        <v>954984</v>
      </c>
      <c r="S230">
        <f>(VLOOKUP($A230,L!$H:$O,8,0)+VLOOKUP($B230,'R'!$F:$M,8,0))*VLOOKUP(S$1,Q!$E:$H,4,0)+VLOOKUP(S$1,Q!$E:$J,6,0)</f>
        <v>980244</v>
      </c>
      <c r="T230">
        <f>(VLOOKUP($A230,L!$H:$O,8,0)+VLOOKUP($B230,'R'!$F:$M,8,0))*VLOOKUP(T$1,Q!$E:$H,4,0)+VLOOKUP(T$1,Q!$E:$J,6,0)</f>
        <v>1005564</v>
      </c>
      <c r="U230">
        <f>(VLOOKUP($A230,L!$H:$O,8,0)+VLOOKUP($B230,'R'!$F:$M,8,0))*VLOOKUP(U$1,Q!$E:$H,4,0)+VLOOKUP(U$1,Q!$E:$J,6,0)</f>
        <v>1030824.0000000001</v>
      </c>
      <c r="V230">
        <f>(VLOOKUP($A230,L!$H:$O,8,0)+VLOOKUP($B230,'R'!$F:$M,8,0))*VLOOKUP(V$1,Q!$E:$H,4,0)+VLOOKUP(V$1,Q!$E:$J,6,0)</f>
        <v>1056084</v>
      </c>
      <c r="W230">
        <f>(VLOOKUP($A230,L!$H:$O,8,0)+VLOOKUP($B230,'R'!$F:$M,8,0))*VLOOKUP(W$1,Q!$E:$H,4,0)+VLOOKUP(W$1,Q!$E:$J,6,0)</f>
        <v>1083888</v>
      </c>
    </row>
    <row r="231" spans="1:23" x14ac:dyDescent="0.2">
      <c r="A231">
        <v>229</v>
      </c>
      <c r="B231">
        <f t="shared" si="33"/>
        <v>13</v>
      </c>
      <c r="C231">
        <f>(VLOOKUP($A231,L!$H:$O,8,0)+VLOOKUP($B231,'R'!$F:$M,8,0))*VLOOKUP(C$1,Q!$E:$H,4,0)+VLOOKUP(C$1,Q!$E:$J,6,0)</f>
        <v>252400</v>
      </c>
      <c r="D231">
        <f>(VLOOKUP($A231,L!$H:$O,8,0)+VLOOKUP($B231,'R'!$F:$M,8,0))*VLOOKUP(D$1,Q!$E:$H,4,0)+VLOOKUP(D$1,Q!$E:$J,6,0)</f>
        <v>290260</v>
      </c>
      <c r="E231">
        <f>(VLOOKUP($A231,L!$H:$O,8,0)+VLOOKUP($B231,'R'!$F:$M,8,0))*VLOOKUP(E$1,Q!$E:$H,4,0)+VLOOKUP(E$1,Q!$E:$J,6,0)</f>
        <v>333768</v>
      </c>
      <c r="F231">
        <f>(VLOOKUP($A231,L!$H:$O,8,0)+VLOOKUP($B231,'R'!$F:$M,8,0))*VLOOKUP(F$1,Q!$E:$H,4,0)+VLOOKUP(F$1,Q!$E:$J,6,0)</f>
        <v>385028</v>
      </c>
      <c r="G231">
        <f>(VLOOKUP($A231,L!$H:$O,8,0)+VLOOKUP($B231,'R'!$F:$M,8,0))*VLOOKUP(G$1,Q!$E:$H,4,0)+VLOOKUP(G$1,Q!$E:$J,6,0)</f>
        <v>444340</v>
      </c>
      <c r="H231">
        <f>(VLOOKUP($A231,L!$H:$O,8,0)+VLOOKUP($B231,'R'!$F:$M,8,0))*VLOOKUP(H$1,Q!$E:$H,4,0)+VLOOKUP(H$1,Q!$E:$J,6,0)</f>
        <v>510983.99999999994</v>
      </c>
      <c r="I231">
        <f>(VLOOKUP($A231,L!$H:$O,8,0)+VLOOKUP($B231,'R'!$F:$M,8,0))*VLOOKUP(I$1,Q!$E:$H,4,0)+VLOOKUP(I$1,Q!$E:$J,6,0)</f>
        <v>587244</v>
      </c>
      <c r="J231">
        <f>(VLOOKUP($A231,L!$H:$O,8,0)+VLOOKUP($B231,'R'!$F:$M,8,0))*VLOOKUP(J$1,Q!$E:$H,4,0)+VLOOKUP(J$1,Q!$E:$J,6,0)</f>
        <v>627928</v>
      </c>
      <c r="K231">
        <f>(VLOOKUP($A231,L!$H:$O,8,0)+VLOOKUP($B231,'R'!$F:$M,8,0))*VLOOKUP(K$1,Q!$E:$H,4,0)+VLOOKUP(K$1,Q!$E:$J,6,0)</f>
        <v>676184</v>
      </c>
      <c r="L231">
        <f>(VLOOKUP($A231,L!$H:$O,8,0)+VLOOKUP($B231,'R'!$F:$M,8,0))*VLOOKUP(L$1,Q!$E:$H,4,0)+VLOOKUP(L$1,Q!$E:$J,6,0)</f>
        <v>777864</v>
      </c>
      <c r="M231">
        <f>(VLOOKUP($A231,L!$H:$O,8,0)+VLOOKUP($B231,'R'!$F:$M,8,0))*VLOOKUP(M$1,Q!$E:$H,4,0)+VLOOKUP(M$1,Q!$E:$J,6,0)</f>
        <v>857368</v>
      </c>
      <c r="N231">
        <f>(VLOOKUP($A231,L!$H:$O,8,0)+VLOOKUP($B231,'R'!$F:$M,8,0))*VLOOKUP(N$1,Q!$E:$H,4,0)+VLOOKUP(N$1,Q!$E:$J,6,0)</f>
        <v>877860</v>
      </c>
      <c r="O231">
        <f>(VLOOKUP($A231,L!$H:$O,8,0)+VLOOKUP($B231,'R'!$F:$M,8,0))*VLOOKUP(O$1,Q!$E:$H,4,0)+VLOOKUP(O$1,Q!$E:$J,6,0)</f>
        <v>900936</v>
      </c>
      <c r="P231">
        <f>(VLOOKUP($A231,L!$H:$O,8,0)+VLOOKUP($B231,'R'!$F:$M,8,0))*VLOOKUP(P$1,Q!$E:$H,4,0)+VLOOKUP(P$1,Q!$E:$J,6,0)</f>
        <v>924072</v>
      </c>
      <c r="Q231">
        <f>(VLOOKUP($A231,L!$H:$O,8,0)+VLOOKUP($B231,'R'!$F:$M,8,0))*VLOOKUP(Q$1,Q!$E:$H,4,0)+VLOOKUP(Q$1,Q!$E:$J,6,0)</f>
        <v>947148</v>
      </c>
      <c r="R231">
        <f>(VLOOKUP($A231,L!$H:$O,8,0)+VLOOKUP($B231,'R'!$F:$M,8,0))*VLOOKUP(R$1,Q!$E:$H,4,0)+VLOOKUP(R$1,Q!$E:$J,6,0)</f>
        <v>970224</v>
      </c>
      <c r="S231">
        <f>(VLOOKUP($A231,L!$H:$O,8,0)+VLOOKUP($B231,'R'!$F:$M,8,0))*VLOOKUP(S$1,Q!$E:$H,4,0)+VLOOKUP(S$1,Q!$E:$J,6,0)</f>
        <v>995884</v>
      </c>
      <c r="T231">
        <f>(VLOOKUP($A231,L!$H:$O,8,0)+VLOOKUP($B231,'R'!$F:$M,8,0))*VLOOKUP(T$1,Q!$E:$H,4,0)+VLOOKUP(T$1,Q!$E:$J,6,0)</f>
        <v>1021604</v>
      </c>
      <c r="U231">
        <f>(VLOOKUP($A231,L!$H:$O,8,0)+VLOOKUP($B231,'R'!$F:$M,8,0))*VLOOKUP(U$1,Q!$E:$H,4,0)+VLOOKUP(U$1,Q!$E:$J,6,0)</f>
        <v>1047264.0000000001</v>
      </c>
      <c r="V231">
        <f>(VLOOKUP($A231,L!$H:$O,8,0)+VLOOKUP($B231,'R'!$F:$M,8,0))*VLOOKUP(V$1,Q!$E:$H,4,0)+VLOOKUP(V$1,Q!$E:$J,6,0)</f>
        <v>1072924</v>
      </c>
      <c r="W231">
        <f>(VLOOKUP($A231,L!$H:$O,8,0)+VLOOKUP($B231,'R'!$F:$M,8,0))*VLOOKUP(W$1,Q!$E:$H,4,0)+VLOOKUP(W$1,Q!$E:$J,6,0)</f>
        <v>1101168</v>
      </c>
    </row>
    <row r="232" spans="1:23" x14ac:dyDescent="0.2">
      <c r="A232">
        <v>230</v>
      </c>
      <c r="B232">
        <f t="shared" si="33"/>
        <v>13</v>
      </c>
      <c r="C232">
        <f>(VLOOKUP($A232,L!$H:$O,8,0)+VLOOKUP($B232,'R'!$F:$M,8,0))*VLOOKUP(C$1,Q!$E:$H,4,0)+VLOOKUP(C$1,Q!$E:$J,6,0)</f>
        <v>255400</v>
      </c>
      <c r="D232">
        <f>(VLOOKUP($A232,L!$H:$O,8,0)+VLOOKUP($B232,'R'!$F:$M,8,0))*VLOOKUP(D$1,Q!$E:$H,4,0)+VLOOKUP(D$1,Q!$E:$J,6,0)</f>
        <v>293710</v>
      </c>
      <c r="E232">
        <f>(VLOOKUP($A232,L!$H:$O,8,0)+VLOOKUP($B232,'R'!$F:$M,8,0))*VLOOKUP(E$1,Q!$E:$H,4,0)+VLOOKUP(E$1,Q!$E:$J,6,0)</f>
        <v>337728</v>
      </c>
      <c r="F232">
        <f>(VLOOKUP($A232,L!$H:$O,8,0)+VLOOKUP($B232,'R'!$F:$M,8,0))*VLOOKUP(F$1,Q!$E:$H,4,0)+VLOOKUP(F$1,Q!$E:$J,6,0)</f>
        <v>389588</v>
      </c>
      <c r="G232">
        <f>(VLOOKUP($A232,L!$H:$O,8,0)+VLOOKUP($B232,'R'!$F:$M,8,0))*VLOOKUP(G$1,Q!$E:$H,4,0)+VLOOKUP(G$1,Q!$E:$J,6,0)</f>
        <v>449590</v>
      </c>
      <c r="H232">
        <f>(VLOOKUP($A232,L!$H:$O,8,0)+VLOOKUP($B232,'R'!$F:$M,8,0))*VLOOKUP(H$1,Q!$E:$H,4,0)+VLOOKUP(H$1,Q!$E:$J,6,0)</f>
        <v>517013.99999999994</v>
      </c>
      <c r="I232">
        <f>(VLOOKUP($A232,L!$H:$O,8,0)+VLOOKUP($B232,'R'!$F:$M,8,0))*VLOOKUP(I$1,Q!$E:$H,4,0)+VLOOKUP(I$1,Q!$E:$J,6,0)</f>
        <v>594174</v>
      </c>
      <c r="J232">
        <f>(VLOOKUP($A232,L!$H:$O,8,0)+VLOOKUP($B232,'R'!$F:$M,8,0))*VLOOKUP(J$1,Q!$E:$H,4,0)+VLOOKUP(J$1,Q!$E:$J,6,0)</f>
        <v>635338</v>
      </c>
      <c r="K232">
        <f>(VLOOKUP($A232,L!$H:$O,8,0)+VLOOKUP($B232,'R'!$F:$M,8,0))*VLOOKUP(K$1,Q!$E:$H,4,0)+VLOOKUP(K$1,Q!$E:$J,6,0)</f>
        <v>684164</v>
      </c>
      <c r="L232">
        <f>(VLOOKUP($A232,L!$H:$O,8,0)+VLOOKUP($B232,'R'!$F:$M,8,0))*VLOOKUP(L$1,Q!$E:$H,4,0)+VLOOKUP(L$1,Q!$E:$J,6,0)</f>
        <v>787044</v>
      </c>
      <c r="M232">
        <f>(VLOOKUP($A232,L!$H:$O,8,0)+VLOOKUP($B232,'R'!$F:$M,8,0))*VLOOKUP(M$1,Q!$E:$H,4,0)+VLOOKUP(M$1,Q!$E:$J,6,0)</f>
        <v>867478</v>
      </c>
      <c r="N232">
        <f>(VLOOKUP($A232,L!$H:$O,8,0)+VLOOKUP($B232,'R'!$F:$M,8,0))*VLOOKUP(N$1,Q!$E:$H,4,0)+VLOOKUP(N$1,Q!$E:$J,6,0)</f>
        <v>888210</v>
      </c>
      <c r="O232">
        <f>(VLOOKUP($A232,L!$H:$O,8,0)+VLOOKUP($B232,'R'!$F:$M,8,0))*VLOOKUP(O$1,Q!$E:$H,4,0)+VLOOKUP(O$1,Q!$E:$J,6,0)</f>
        <v>911556</v>
      </c>
      <c r="P232">
        <f>(VLOOKUP($A232,L!$H:$O,8,0)+VLOOKUP($B232,'R'!$F:$M,8,0))*VLOOKUP(P$1,Q!$E:$H,4,0)+VLOOKUP(P$1,Q!$E:$J,6,0)</f>
        <v>934962</v>
      </c>
      <c r="Q232">
        <f>(VLOOKUP($A232,L!$H:$O,8,0)+VLOOKUP($B232,'R'!$F:$M,8,0))*VLOOKUP(Q$1,Q!$E:$H,4,0)+VLOOKUP(Q$1,Q!$E:$J,6,0)</f>
        <v>958308</v>
      </c>
      <c r="R232">
        <f>(VLOOKUP($A232,L!$H:$O,8,0)+VLOOKUP($B232,'R'!$F:$M,8,0))*VLOOKUP(R$1,Q!$E:$H,4,0)+VLOOKUP(R$1,Q!$E:$J,6,0)</f>
        <v>981654</v>
      </c>
      <c r="S232">
        <f>(VLOOKUP($A232,L!$H:$O,8,0)+VLOOKUP($B232,'R'!$F:$M,8,0))*VLOOKUP(S$1,Q!$E:$H,4,0)+VLOOKUP(S$1,Q!$E:$J,6,0)</f>
        <v>1007614</v>
      </c>
      <c r="T232">
        <f>(VLOOKUP($A232,L!$H:$O,8,0)+VLOOKUP($B232,'R'!$F:$M,8,0))*VLOOKUP(T$1,Q!$E:$H,4,0)+VLOOKUP(T$1,Q!$E:$J,6,0)</f>
        <v>1033634</v>
      </c>
      <c r="U232">
        <f>(VLOOKUP($A232,L!$H:$O,8,0)+VLOOKUP($B232,'R'!$F:$M,8,0))*VLOOKUP(U$1,Q!$E:$H,4,0)+VLOOKUP(U$1,Q!$E:$J,6,0)</f>
        <v>1059594</v>
      </c>
      <c r="V232">
        <f>(VLOOKUP($A232,L!$H:$O,8,0)+VLOOKUP($B232,'R'!$F:$M,8,0))*VLOOKUP(V$1,Q!$E:$H,4,0)+VLOOKUP(V$1,Q!$E:$J,6,0)</f>
        <v>1085554</v>
      </c>
      <c r="W232">
        <f>(VLOOKUP($A232,L!$H:$O,8,0)+VLOOKUP($B232,'R'!$F:$M,8,0))*VLOOKUP(W$1,Q!$E:$H,4,0)+VLOOKUP(W$1,Q!$E:$J,6,0)</f>
        <v>1114128</v>
      </c>
    </row>
    <row r="233" spans="1:23" x14ac:dyDescent="0.2">
      <c r="A233">
        <v>231</v>
      </c>
      <c r="B233">
        <f t="shared" si="33"/>
        <v>13</v>
      </c>
      <c r="C233">
        <f>(VLOOKUP($A233,L!$H:$O,8,0)+VLOOKUP($B233,'R'!$F:$M,8,0))*VLOOKUP(C$1,Q!$E:$H,4,0)+VLOOKUP(C$1,Q!$E:$J,6,0)</f>
        <v>258400</v>
      </c>
      <c r="D233">
        <f>(VLOOKUP($A233,L!$H:$O,8,0)+VLOOKUP($B233,'R'!$F:$M,8,0))*VLOOKUP(D$1,Q!$E:$H,4,0)+VLOOKUP(D$1,Q!$E:$J,6,0)</f>
        <v>297160</v>
      </c>
      <c r="E233">
        <f>(VLOOKUP($A233,L!$H:$O,8,0)+VLOOKUP($B233,'R'!$F:$M,8,0))*VLOOKUP(E$1,Q!$E:$H,4,0)+VLOOKUP(E$1,Q!$E:$J,6,0)</f>
        <v>341688</v>
      </c>
      <c r="F233">
        <f>(VLOOKUP($A233,L!$H:$O,8,0)+VLOOKUP($B233,'R'!$F:$M,8,0))*VLOOKUP(F$1,Q!$E:$H,4,0)+VLOOKUP(F$1,Q!$E:$J,6,0)</f>
        <v>394148</v>
      </c>
      <c r="G233">
        <f>(VLOOKUP($A233,L!$H:$O,8,0)+VLOOKUP($B233,'R'!$F:$M,8,0))*VLOOKUP(G$1,Q!$E:$H,4,0)+VLOOKUP(G$1,Q!$E:$J,6,0)</f>
        <v>454840</v>
      </c>
      <c r="H233">
        <f>(VLOOKUP($A233,L!$H:$O,8,0)+VLOOKUP($B233,'R'!$F:$M,8,0))*VLOOKUP(H$1,Q!$E:$H,4,0)+VLOOKUP(H$1,Q!$E:$J,6,0)</f>
        <v>523043.99999999994</v>
      </c>
      <c r="I233">
        <f>(VLOOKUP($A233,L!$H:$O,8,0)+VLOOKUP($B233,'R'!$F:$M,8,0))*VLOOKUP(I$1,Q!$E:$H,4,0)+VLOOKUP(I$1,Q!$E:$J,6,0)</f>
        <v>601104</v>
      </c>
      <c r="J233">
        <f>(VLOOKUP($A233,L!$H:$O,8,0)+VLOOKUP($B233,'R'!$F:$M,8,0))*VLOOKUP(J$1,Q!$E:$H,4,0)+VLOOKUP(J$1,Q!$E:$J,6,0)</f>
        <v>642748</v>
      </c>
      <c r="K233">
        <f>(VLOOKUP($A233,L!$H:$O,8,0)+VLOOKUP($B233,'R'!$F:$M,8,0))*VLOOKUP(K$1,Q!$E:$H,4,0)+VLOOKUP(K$1,Q!$E:$J,6,0)</f>
        <v>692144</v>
      </c>
      <c r="L233">
        <f>(VLOOKUP($A233,L!$H:$O,8,0)+VLOOKUP($B233,'R'!$F:$M,8,0))*VLOOKUP(L$1,Q!$E:$H,4,0)+VLOOKUP(L$1,Q!$E:$J,6,0)</f>
        <v>796224</v>
      </c>
      <c r="M233">
        <f>(VLOOKUP($A233,L!$H:$O,8,0)+VLOOKUP($B233,'R'!$F:$M,8,0))*VLOOKUP(M$1,Q!$E:$H,4,0)+VLOOKUP(M$1,Q!$E:$J,6,0)</f>
        <v>877588</v>
      </c>
      <c r="N233">
        <f>(VLOOKUP($A233,L!$H:$O,8,0)+VLOOKUP($B233,'R'!$F:$M,8,0))*VLOOKUP(N$1,Q!$E:$H,4,0)+VLOOKUP(N$1,Q!$E:$J,6,0)</f>
        <v>898560</v>
      </c>
      <c r="O233">
        <f>(VLOOKUP($A233,L!$H:$O,8,0)+VLOOKUP($B233,'R'!$F:$M,8,0))*VLOOKUP(O$1,Q!$E:$H,4,0)+VLOOKUP(O$1,Q!$E:$J,6,0)</f>
        <v>922176</v>
      </c>
      <c r="P233">
        <f>(VLOOKUP($A233,L!$H:$O,8,0)+VLOOKUP($B233,'R'!$F:$M,8,0))*VLOOKUP(P$1,Q!$E:$H,4,0)+VLOOKUP(P$1,Q!$E:$J,6,0)</f>
        <v>945852</v>
      </c>
      <c r="Q233">
        <f>(VLOOKUP($A233,L!$H:$O,8,0)+VLOOKUP($B233,'R'!$F:$M,8,0))*VLOOKUP(Q$1,Q!$E:$H,4,0)+VLOOKUP(Q$1,Q!$E:$J,6,0)</f>
        <v>969468</v>
      </c>
      <c r="R233">
        <f>(VLOOKUP($A233,L!$H:$O,8,0)+VLOOKUP($B233,'R'!$F:$M,8,0))*VLOOKUP(R$1,Q!$E:$H,4,0)+VLOOKUP(R$1,Q!$E:$J,6,0)</f>
        <v>993084</v>
      </c>
      <c r="S233">
        <f>(VLOOKUP($A233,L!$H:$O,8,0)+VLOOKUP($B233,'R'!$F:$M,8,0))*VLOOKUP(S$1,Q!$E:$H,4,0)+VLOOKUP(S$1,Q!$E:$J,6,0)</f>
        <v>1019344</v>
      </c>
      <c r="T233">
        <f>(VLOOKUP($A233,L!$H:$O,8,0)+VLOOKUP($B233,'R'!$F:$M,8,0))*VLOOKUP(T$1,Q!$E:$H,4,0)+VLOOKUP(T$1,Q!$E:$J,6,0)</f>
        <v>1045664</v>
      </c>
      <c r="U233">
        <f>(VLOOKUP($A233,L!$H:$O,8,0)+VLOOKUP($B233,'R'!$F:$M,8,0))*VLOOKUP(U$1,Q!$E:$H,4,0)+VLOOKUP(U$1,Q!$E:$J,6,0)</f>
        <v>1071924</v>
      </c>
      <c r="V233">
        <f>(VLOOKUP($A233,L!$H:$O,8,0)+VLOOKUP($B233,'R'!$F:$M,8,0))*VLOOKUP(V$1,Q!$E:$H,4,0)+VLOOKUP(V$1,Q!$E:$J,6,0)</f>
        <v>1098184</v>
      </c>
      <c r="W233">
        <f>(VLOOKUP($A233,L!$H:$O,8,0)+VLOOKUP($B233,'R'!$F:$M,8,0))*VLOOKUP(W$1,Q!$E:$H,4,0)+VLOOKUP(W$1,Q!$E:$J,6,0)</f>
        <v>1127088</v>
      </c>
    </row>
    <row r="234" spans="1:23" x14ac:dyDescent="0.2">
      <c r="A234">
        <v>232</v>
      </c>
      <c r="B234">
        <f t="shared" si="33"/>
        <v>13</v>
      </c>
      <c r="C234">
        <f>(VLOOKUP($A234,L!$H:$O,8,0)+VLOOKUP($B234,'R'!$F:$M,8,0))*VLOOKUP(C$1,Q!$E:$H,4,0)+VLOOKUP(C$1,Q!$E:$J,6,0)</f>
        <v>261400</v>
      </c>
      <c r="D234">
        <f>(VLOOKUP($A234,L!$H:$O,8,0)+VLOOKUP($B234,'R'!$F:$M,8,0))*VLOOKUP(D$1,Q!$E:$H,4,0)+VLOOKUP(D$1,Q!$E:$J,6,0)</f>
        <v>300610</v>
      </c>
      <c r="E234">
        <f>(VLOOKUP($A234,L!$H:$O,8,0)+VLOOKUP($B234,'R'!$F:$M,8,0))*VLOOKUP(E$1,Q!$E:$H,4,0)+VLOOKUP(E$1,Q!$E:$J,6,0)</f>
        <v>345648</v>
      </c>
      <c r="F234">
        <f>(VLOOKUP($A234,L!$H:$O,8,0)+VLOOKUP($B234,'R'!$F:$M,8,0))*VLOOKUP(F$1,Q!$E:$H,4,0)+VLOOKUP(F$1,Q!$E:$J,6,0)</f>
        <v>398708</v>
      </c>
      <c r="G234">
        <f>(VLOOKUP($A234,L!$H:$O,8,0)+VLOOKUP($B234,'R'!$F:$M,8,0))*VLOOKUP(G$1,Q!$E:$H,4,0)+VLOOKUP(G$1,Q!$E:$J,6,0)</f>
        <v>460090</v>
      </c>
      <c r="H234">
        <f>(VLOOKUP($A234,L!$H:$O,8,0)+VLOOKUP($B234,'R'!$F:$M,8,0))*VLOOKUP(H$1,Q!$E:$H,4,0)+VLOOKUP(H$1,Q!$E:$J,6,0)</f>
        <v>529074</v>
      </c>
      <c r="I234">
        <f>(VLOOKUP($A234,L!$H:$O,8,0)+VLOOKUP($B234,'R'!$F:$M,8,0))*VLOOKUP(I$1,Q!$E:$H,4,0)+VLOOKUP(I$1,Q!$E:$J,6,0)</f>
        <v>608034</v>
      </c>
      <c r="J234">
        <f>(VLOOKUP($A234,L!$H:$O,8,0)+VLOOKUP($B234,'R'!$F:$M,8,0))*VLOOKUP(J$1,Q!$E:$H,4,0)+VLOOKUP(J$1,Q!$E:$J,6,0)</f>
        <v>650158</v>
      </c>
      <c r="K234">
        <f>(VLOOKUP($A234,L!$H:$O,8,0)+VLOOKUP($B234,'R'!$F:$M,8,0))*VLOOKUP(K$1,Q!$E:$H,4,0)+VLOOKUP(K$1,Q!$E:$J,6,0)</f>
        <v>700124</v>
      </c>
      <c r="L234">
        <f>(VLOOKUP($A234,L!$H:$O,8,0)+VLOOKUP($B234,'R'!$F:$M,8,0))*VLOOKUP(L$1,Q!$E:$H,4,0)+VLOOKUP(L$1,Q!$E:$J,6,0)</f>
        <v>805404</v>
      </c>
      <c r="M234">
        <f>(VLOOKUP($A234,L!$H:$O,8,0)+VLOOKUP($B234,'R'!$F:$M,8,0))*VLOOKUP(M$1,Q!$E:$H,4,0)+VLOOKUP(M$1,Q!$E:$J,6,0)</f>
        <v>887698</v>
      </c>
      <c r="N234">
        <f>(VLOOKUP($A234,L!$H:$O,8,0)+VLOOKUP($B234,'R'!$F:$M,8,0))*VLOOKUP(N$1,Q!$E:$H,4,0)+VLOOKUP(N$1,Q!$E:$J,6,0)</f>
        <v>908910</v>
      </c>
      <c r="O234">
        <f>(VLOOKUP($A234,L!$H:$O,8,0)+VLOOKUP($B234,'R'!$F:$M,8,0))*VLOOKUP(O$1,Q!$E:$H,4,0)+VLOOKUP(O$1,Q!$E:$J,6,0)</f>
        <v>932796</v>
      </c>
      <c r="P234">
        <f>(VLOOKUP($A234,L!$H:$O,8,0)+VLOOKUP($B234,'R'!$F:$M,8,0))*VLOOKUP(P$1,Q!$E:$H,4,0)+VLOOKUP(P$1,Q!$E:$J,6,0)</f>
        <v>956742</v>
      </c>
      <c r="Q234">
        <f>(VLOOKUP($A234,L!$H:$O,8,0)+VLOOKUP($B234,'R'!$F:$M,8,0))*VLOOKUP(Q$1,Q!$E:$H,4,0)+VLOOKUP(Q$1,Q!$E:$J,6,0)</f>
        <v>980628</v>
      </c>
      <c r="R234">
        <f>(VLOOKUP($A234,L!$H:$O,8,0)+VLOOKUP($B234,'R'!$F:$M,8,0))*VLOOKUP(R$1,Q!$E:$H,4,0)+VLOOKUP(R$1,Q!$E:$J,6,0)</f>
        <v>1004514</v>
      </c>
      <c r="S234">
        <f>(VLOOKUP($A234,L!$H:$O,8,0)+VLOOKUP($B234,'R'!$F:$M,8,0))*VLOOKUP(S$1,Q!$E:$H,4,0)+VLOOKUP(S$1,Q!$E:$J,6,0)</f>
        <v>1031074</v>
      </c>
      <c r="T234">
        <f>(VLOOKUP($A234,L!$H:$O,8,0)+VLOOKUP($B234,'R'!$F:$M,8,0))*VLOOKUP(T$1,Q!$E:$H,4,0)+VLOOKUP(T$1,Q!$E:$J,6,0)</f>
        <v>1057694</v>
      </c>
      <c r="U234">
        <f>(VLOOKUP($A234,L!$H:$O,8,0)+VLOOKUP($B234,'R'!$F:$M,8,0))*VLOOKUP(U$1,Q!$E:$H,4,0)+VLOOKUP(U$1,Q!$E:$J,6,0)</f>
        <v>1084254</v>
      </c>
      <c r="V234">
        <f>(VLOOKUP($A234,L!$H:$O,8,0)+VLOOKUP($B234,'R'!$F:$M,8,0))*VLOOKUP(V$1,Q!$E:$H,4,0)+VLOOKUP(V$1,Q!$E:$J,6,0)</f>
        <v>1110814</v>
      </c>
      <c r="W234">
        <f>(VLOOKUP($A234,L!$H:$O,8,0)+VLOOKUP($B234,'R'!$F:$M,8,0))*VLOOKUP(W$1,Q!$E:$H,4,0)+VLOOKUP(W$1,Q!$E:$J,6,0)</f>
        <v>1140048</v>
      </c>
    </row>
    <row r="235" spans="1:23" x14ac:dyDescent="0.2">
      <c r="A235">
        <v>233</v>
      </c>
      <c r="B235">
        <f t="shared" si="33"/>
        <v>13</v>
      </c>
      <c r="C235">
        <f>(VLOOKUP($A235,L!$H:$O,8,0)+VLOOKUP($B235,'R'!$F:$M,8,0))*VLOOKUP(C$1,Q!$E:$H,4,0)+VLOOKUP(C$1,Q!$E:$J,6,0)</f>
        <v>265400</v>
      </c>
      <c r="D235">
        <f>(VLOOKUP($A235,L!$H:$O,8,0)+VLOOKUP($B235,'R'!$F:$M,8,0))*VLOOKUP(D$1,Q!$E:$H,4,0)+VLOOKUP(D$1,Q!$E:$J,6,0)</f>
        <v>305210</v>
      </c>
      <c r="E235">
        <f>(VLOOKUP($A235,L!$H:$O,8,0)+VLOOKUP($B235,'R'!$F:$M,8,0))*VLOOKUP(E$1,Q!$E:$H,4,0)+VLOOKUP(E$1,Q!$E:$J,6,0)</f>
        <v>350928</v>
      </c>
      <c r="F235">
        <f>(VLOOKUP($A235,L!$H:$O,8,0)+VLOOKUP($B235,'R'!$F:$M,8,0))*VLOOKUP(F$1,Q!$E:$H,4,0)+VLOOKUP(F$1,Q!$E:$J,6,0)</f>
        <v>404788</v>
      </c>
      <c r="G235">
        <f>(VLOOKUP($A235,L!$H:$O,8,0)+VLOOKUP($B235,'R'!$F:$M,8,0))*VLOOKUP(G$1,Q!$E:$H,4,0)+VLOOKUP(G$1,Q!$E:$J,6,0)</f>
        <v>467090</v>
      </c>
      <c r="H235">
        <f>(VLOOKUP($A235,L!$H:$O,8,0)+VLOOKUP($B235,'R'!$F:$M,8,0))*VLOOKUP(H$1,Q!$E:$H,4,0)+VLOOKUP(H$1,Q!$E:$J,6,0)</f>
        <v>537114</v>
      </c>
      <c r="I235">
        <f>(VLOOKUP($A235,L!$H:$O,8,0)+VLOOKUP($B235,'R'!$F:$M,8,0))*VLOOKUP(I$1,Q!$E:$H,4,0)+VLOOKUP(I$1,Q!$E:$J,6,0)</f>
        <v>617274</v>
      </c>
      <c r="J235">
        <f>(VLOOKUP($A235,L!$H:$O,8,0)+VLOOKUP($B235,'R'!$F:$M,8,0))*VLOOKUP(J$1,Q!$E:$H,4,0)+VLOOKUP(J$1,Q!$E:$J,6,0)</f>
        <v>660038</v>
      </c>
      <c r="K235">
        <f>(VLOOKUP($A235,L!$H:$O,8,0)+VLOOKUP($B235,'R'!$F:$M,8,0))*VLOOKUP(K$1,Q!$E:$H,4,0)+VLOOKUP(K$1,Q!$E:$J,6,0)</f>
        <v>710764</v>
      </c>
      <c r="L235">
        <f>(VLOOKUP($A235,L!$H:$O,8,0)+VLOOKUP($B235,'R'!$F:$M,8,0))*VLOOKUP(L$1,Q!$E:$H,4,0)+VLOOKUP(L$1,Q!$E:$J,6,0)</f>
        <v>817644</v>
      </c>
      <c r="M235">
        <f>(VLOOKUP($A235,L!$H:$O,8,0)+VLOOKUP($B235,'R'!$F:$M,8,0))*VLOOKUP(M$1,Q!$E:$H,4,0)+VLOOKUP(M$1,Q!$E:$J,6,0)</f>
        <v>901178</v>
      </c>
      <c r="N235">
        <f>(VLOOKUP($A235,L!$H:$O,8,0)+VLOOKUP($B235,'R'!$F:$M,8,0))*VLOOKUP(N$1,Q!$E:$H,4,0)+VLOOKUP(N$1,Q!$E:$J,6,0)</f>
        <v>922710</v>
      </c>
      <c r="O235">
        <f>(VLOOKUP($A235,L!$H:$O,8,0)+VLOOKUP($B235,'R'!$F:$M,8,0))*VLOOKUP(O$1,Q!$E:$H,4,0)+VLOOKUP(O$1,Q!$E:$J,6,0)</f>
        <v>946956</v>
      </c>
      <c r="P235">
        <f>(VLOOKUP($A235,L!$H:$O,8,0)+VLOOKUP($B235,'R'!$F:$M,8,0))*VLOOKUP(P$1,Q!$E:$H,4,0)+VLOOKUP(P$1,Q!$E:$J,6,0)</f>
        <v>971262</v>
      </c>
      <c r="Q235">
        <f>(VLOOKUP($A235,L!$H:$O,8,0)+VLOOKUP($B235,'R'!$F:$M,8,0))*VLOOKUP(Q$1,Q!$E:$H,4,0)+VLOOKUP(Q$1,Q!$E:$J,6,0)</f>
        <v>995508</v>
      </c>
      <c r="R235">
        <f>(VLOOKUP($A235,L!$H:$O,8,0)+VLOOKUP($B235,'R'!$F:$M,8,0))*VLOOKUP(R$1,Q!$E:$H,4,0)+VLOOKUP(R$1,Q!$E:$J,6,0)</f>
        <v>1019754</v>
      </c>
      <c r="S235">
        <f>(VLOOKUP($A235,L!$H:$O,8,0)+VLOOKUP($B235,'R'!$F:$M,8,0))*VLOOKUP(S$1,Q!$E:$H,4,0)+VLOOKUP(S$1,Q!$E:$J,6,0)</f>
        <v>1046714</v>
      </c>
      <c r="T235">
        <f>(VLOOKUP($A235,L!$H:$O,8,0)+VLOOKUP($B235,'R'!$F:$M,8,0))*VLOOKUP(T$1,Q!$E:$H,4,0)+VLOOKUP(T$1,Q!$E:$J,6,0)</f>
        <v>1073734</v>
      </c>
      <c r="U235">
        <f>(VLOOKUP($A235,L!$H:$O,8,0)+VLOOKUP($B235,'R'!$F:$M,8,0))*VLOOKUP(U$1,Q!$E:$H,4,0)+VLOOKUP(U$1,Q!$E:$J,6,0)</f>
        <v>1100694</v>
      </c>
      <c r="V235">
        <f>(VLOOKUP($A235,L!$H:$O,8,0)+VLOOKUP($B235,'R'!$F:$M,8,0))*VLOOKUP(V$1,Q!$E:$H,4,0)+VLOOKUP(V$1,Q!$E:$J,6,0)</f>
        <v>1127654</v>
      </c>
      <c r="W235">
        <f>(VLOOKUP($A235,L!$H:$O,8,0)+VLOOKUP($B235,'R'!$F:$M,8,0))*VLOOKUP(W$1,Q!$E:$H,4,0)+VLOOKUP(W$1,Q!$E:$J,6,0)</f>
        <v>1157328</v>
      </c>
    </row>
    <row r="236" spans="1:23" x14ac:dyDescent="0.2">
      <c r="A236">
        <v>234</v>
      </c>
      <c r="B236">
        <f t="shared" ref="B236:B242" si="34">MIN(B216+1,13)</f>
        <v>13</v>
      </c>
      <c r="C236">
        <f>(VLOOKUP($A236,L!$H:$O,8,0)+VLOOKUP($B236,'R'!$F:$M,8,0))*VLOOKUP(C$1,Q!$E:$H,4,0)+VLOOKUP(C$1,Q!$E:$J,6,0)</f>
        <v>268400</v>
      </c>
      <c r="D236">
        <f>(VLOOKUP($A236,L!$H:$O,8,0)+VLOOKUP($B236,'R'!$F:$M,8,0))*VLOOKUP(D$1,Q!$E:$H,4,0)+VLOOKUP(D$1,Q!$E:$J,6,0)</f>
        <v>308660</v>
      </c>
      <c r="E236">
        <f>(VLOOKUP($A236,L!$H:$O,8,0)+VLOOKUP($B236,'R'!$F:$M,8,0))*VLOOKUP(E$1,Q!$E:$H,4,0)+VLOOKUP(E$1,Q!$E:$J,6,0)</f>
        <v>354888</v>
      </c>
      <c r="F236">
        <f>(VLOOKUP($A236,L!$H:$O,8,0)+VLOOKUP($B236,'R'!$F:$M,8,0))*VLOOKUP(F$1,Q!$E:$H,4,0)+VLOOKUP(F$1,Q!$E:$J,6,0)</f>
        <v>409348</v>
      </c>
      <c r="G236">
        <f>(VLOOKUP($A236,L!$H:$O,8,0)+VLOOKUP($B236,'R'!$F:$M,8,0))*VLOOKUP(G$1,Q!$E:$H,4,0)+VLOOKUP(G$1,Q!$E:$J,6,0)</f>
        <v>472340</v>
      </c>
      <c r="H236">
        <f>(VLOOKUP($A236,L!$H:$O,8,0)+VLOOKUP($B236,'R'!$F:$M,8,0))*VLOOKUP(H$1,Q!$E:$H,4,0)+VLOOKUP(H$1,Q!$E:$J,6,0)</f>
        <v>543144</v>
      </c>
      <c r="I236">
        <f>(VLOOKUP($A236,L!$H:$O,8,0)+VLOOKUP($B236,'R'!$F:$M,8,0))*VLOOKUP(I$1,Q!$E:$H,4,0)+VLOOKUP(I$1,Q!$E:$J,6,0)</f>
        <v>624204</v>
      </c>
      <c r="J236">
        <f>(VLOOKUP($A236,L!$H:$O,8,0)+VLOOKUP($B236,'R'!$F:$M,8,0))*VLOOKUP(J$1,Q!$E:$H,4,0)+VLOOKUP(J$1,Q!$E:$J,6,0)</f>
        <v>667448</v>
      </c>
      <c r="K236">
        <f>(VLOOKUP($A236,L!$H:$O,8,0)+VLOOKUP($B236,'R'!$F:$M,8,0))*VLOOKUP(K$1,Q!$E:$H,4,0)+VLOOKUP(K$1,Q!$E:$J,6,0)</f>
        <v>718744</v>
      </c>
      <c r="L236">
        <f>(VLOOKUP($A236,L!$H:$O,8,0)+VLOOKUP($B236,'R'!$F:$M,8,0))*VLOOKUP(L$1,Q!$E:$H,4,0)+VLOOKUP(L$1,Q!$E:$J,6,0)</f>
        <v>826824</v>
      </c>
      <c r="M236">
        <f>(VLOOKUP($A236,L!$H:$O,8,0)+VLOOKUP($B236,'R'!$F:$M,8,0))*VLOOKUP(M$1,Q!$E:$H,4,0)+VLOOKUP(M$1,Q!$E:$J,6,0)</f>
        <v>911288</v>
      </c>
      <c r="N236">
        <f>(VLOOKUP($A236,L!$H:$O,8,0)+VLOOKUP($B236,'R'!$F:$M,8,0))*VLOOKUP(N$1,Q!$E:$H,4,0)+VLOOKUP(N$1,Q!$E:$J,6,0)</f>
        <v>933060</v>
      </c>
      <c r="O236">
        <f>(VLOOKUP($A236,L!$H:$O,8,0)+VLOOKUP($B236,'R'!$F:$M,8,0))*VLOOKUP(O$1,Q!$E:$H,4,0)+VLOOKUP(O$1,Q!$E:$J,6,0)</f>
        <v>957576</v>
      </c>
      <c r="P236">
        <f>(VLOOKUP($A236,L!$H:$O,8,0)+VLOOKUP($B236,'R'!$F:$M,8,0))*VLOOKUP(P$1,Q!$E:$H,4,0)+VLOOKUP(P$1,Q!$E:$J,6,0)</f>
        <v>982152</v>
      </c>
      <c r="Q236">
        <f>(VLOOKUP($A236,L!$H:$O,8,0)+VLOOKUP($B236,'R'!$F:$M,8,0))*VLOOKUP(Q$1,Q!$E:$H,4,0)+VLOOKUP(Q$1,Q!$E:$J,6,0)</f>
        <v>1006668</v>
      </c>
      <c r="R236">
        <f>(VLOOKUP($A236,L!$H:$O,8,0)+VLOOKUP($B236,'R'!$F:$M,8,0))*VLOOKUP(R$1,Q!$E:$H,4,0)+VLOOKUP(R$1,Q!$E:$J,6,0)</f>
        <v>1031184</v>
      </c>
      <c r="S236">
        <f>(VLOOKUP($A236,L!$H:$O,8,0)+VLOOKUP($B236,'R'!$F:$M,8,0))*VLOOKUP(S$1,Q!$E:$H,4,0)+VLOOKUP(S$1,Q!$E:$J,6,0)</f>
        <v>1058444</v>
      </c>
      <c r="T236">
        <f>(VLOOKUP($A236,L!$H:$O,8,0)+VLOOKUP($B236,'R'!$F:$M,8,0))*VLOOKUP(T$1,Q!$E:$H,4,0)+VLOOKUP(T$1,Q!$E:$J,6,0)</f>
        <v>1085764</v>
      </c>
      <c r="U236">
        <f>(VLOOKUP($A236,L!$H:$O,8,0)+VLOOKUP($B236,'R'!$F:$M,8,0))*VLOOKUP(U$1,Q!$E:$H,4,0)+VLOOKUP(U$1,Q!$E:$J,6,0)</f>
        <v>1113024</v>
      </c>
      <c r="V236">
        <f>(VLOOKUP($A236,L!$H:$O,8,0)+VLOOKUP($B236,'R'!$F:$M,8,0))*VLOOKUP(V$1,Q!$E:$H,4,0)+VLOOKUP(V$1,Q!$E:$J,6,0)</f>
        <v>1140284</v>
      </c>
      <c r="W236">
        <f>(VLOOKUP($A236,L!$H:$O,8,0)+VLOOKUP($B236,'R'!$F:$M,8,0))*VLOOKUP(W$1,Q!$E:$H,4,0)+VLOOKUP(W$1,Q!$E:$J,6,0)</f>
        <v>1170288</v>
      </c>
    </row>
    <row r="237" spans="1:23" x14ac:dyDescent="0.2">
      <c r="A237">
        <v>235</v>
      </c>
      <c r="B237">
        <f t="shared" si="34"/>
        <v>13</v>
      </c>
      <c r="C237">
        <f>(VLOOKUP($A237,L!$H:$O,8,0)+VLOOKUP($B237,'R'!$F:$M,8,0))*VLOOKUP(C$1,Q!$E:$H,4,0)+VLOOKUP(C$1,Q!$E:$J,6,0)</f>
        <v>272400</v>
      </c>
      <c r="D237">
        <f>(VLOOKUP($A237,L!$H:$O,8,0)+VLOOKUP($B237,'R'!$F:$M,8,0))*VLOOKUP(D$1,Q!$E:$H,4,0)+VLOOKUP(D$1,Q!$E:$J,6,0)</f>
        <v>313260</v>
      </c>
      <c r="E237">
        <f>(VLOOKUP($A237,L!$H:$O,8,0)+VLOOKUP($B237,'R'!$F:$M,8,0))*VLOOKUP(E$1,Q!$E:$H,4,0)+VLOOKUP(E$1,Q!$E:$J,6,0)</f>
        <v>360168</v>
      </c>
      <c r="F237">
        <f>(VLOOKUP($A237,L!$H:$O,8,0)+VLOOKUP($B237,'R'!$F:$M,8,0))*VLOOKUP(F$1,Q!$E:$H,4,0)+VLOOKUP(F$1,Q!$E:$J,6,0)</f>
        <v>415428</v>
      </c>
      <c r="G237">
        <f>(VLOOKUP($A237,L!$H:$O,8,0)+VLOOKUP($B237,'R'!$F:$M,8,0))*VLOOKUP(G$1,Q!$E:$H,4,0)+VLOOKUP(G$1,Q!$E:$J,6,0)</f>
        <v>479340</v>
      </c>
      <c r="H237">
        <f>(VLOOKUP($A237,L!$H:$O,8,0)+VLOOKUP($B237,'R'!$F:$M,8,0))*VLOOKUP(H$1,Q!$E:$H,4,0)+VLOOKUP(H$1,Q!$E:$J,6,0)</f>
        <v>551184</v>
      </c>
      <c r="I237">
        <f>(VLOOKUP($A237,L!$H:$O,8,0)+VLOOKUP($B237,'R'!$F:$M,8,0))*VLOOKUP(I$1,Q!$E:$H,4,0)+VLOOKUP(I$1,Q!$E:$J,6,0)</f>
        <v>633444</v>
      </c>
      <c r="J237">
        <f>(VLOOKUP($A237,L!$H:$O,8,0)+VLOOKUP($B237,'R'!$F:$M,8,0))*VLOOKUP(J$1,Q!$E:$H,4,0)+VLOOKUP(J$1,Q!$E:$J,6,0)</f>
        <v>677328</v>
      </c>
      <c r="K237">
        <f>(VLOOKUP($A237,L!$H:$O,8,0)+VLOOKUP($B237,'R'!$F:$M,8,0))*VLOOKUP(K$1,Q!$E:$H,4,0)+VLOOKUP(K$1,Q!$E:$J,6,0)</f>
        <v>729384</v>
      </c>
      <c r="L237">
        <f>(VLOOKUP($A237,L!$H:$O,8,0)+VLOOKUP($B237,'R'!$F:$M,8,0))*VLOOKUP(L$1,Q!$E:$H,4,0)+VLOOKUP(L$1,Q!$E:$J,6,0)</f>
        <v>839064</v>
      </c>
      <c r="M237">
        <f>(VLOOKUP($A237,L!$H:$O,8,0)+VLOOKUP($B237,'R'!$F:$M,8,0))*VLOOKUP(M$1,Q!$E:$H,4,0)+VLOOKUP(M$1,Q!$E:$J,6,0)</f>
        <v>924768</v>
      </c>
      <c r="N237">
        <f>(VLOOKUP($A237,L!$H:$O,8,0)+VLOOKUP($B237,'R'!$F:$M,8,0))*VLOOKUP(N$1,Q!$E:$H,4,0)+VLOOKUP(N$1,Q!$E:$J,6,0)</f>
        <v>946860</v>
      </c>
      <c r="O237">
        <f>(VLOOKUP($A237,L!$H:$O,8,0)+VLOOKUP($B237,'R'!$F:$M,8,0))*VLOOKUP(O$1,Q!$E:$H,4,0)+VLOOKUP(O$1,Q!$E:$J,6,0)</f>
        <v>971736</v>
      </c>
      <c r="P237">
        <f>(VLOOKUP($A237,L!$H:$O,8,0)+VLOOKUP($B237,'R'!$F:$M,8,0))*VLOOKUP(P$1,Q!$E:$H,4,0)+VLOOKUP(P$1,Q!$E:$J,6,0)</f>
        <v>996672</v>
      </c>
      <c r="Q237">
        <f>(VLOOKUP($A237,L!$H:$O,8,0)+VLOOKUP($B237,'R'!$F:$M,8,0))*VLOOKUP(Q$1,Q!$E:$H,4,0)+VLOOKUP(Q$1,Q!$E:$J,6,0)</f>
        <v>1021548</v>
      </c>
      <c r="R237">
        <f>(VLOOKUP($A237,L!$H:$O,8,0)+VLOOKUP($B237,'R'!$F:$M,8,0))*VLOOKUP(R$1,Q!$E:$H,4,0)+VLOOKUP(R$1,Q!$E:$J,6,0)</f>
        <v>1046424</v>
      </c>
      <c r="S237">
        <f>(VLOOKUP($A237,L!$H:$O,8,0)+VLOOKUP($B237,'R'!$F:$M,8,0))*VLOOKUP(S$1,Q!$E:$H,4,0)+VLOOKUP(S$1,Q!$E:$J,6,0)</f>
        <v>1074084</v>
      </c>
      <c r="T237">
        <f>(VLOOKUP($A237,L!$H:$O,8,0)+VLOOKUP($B237,'R'!$F:$M,8,0))*VLOOKUP(T$1,Q!$E:$H,4,0)+VLOOKUP(T$1,Q!$E:$J,6,0)</f>
        <v>1101804</v>
      </c>
      <c r="U237">
        <f>(VLOOKUP($A237,L!$H:$O,8,0)+VLOOKUP($B237,'R'!$F:$M,8,0))*VLOOKUP(U$1,Q!$E:$H,4,0)+VLOOKUP(U$1,Q!$E:$J,6,0)</f>
        <v>1129464</v>
      </c>
      <c r="V237">
        <f>(VLOOKUP($A237,L!$H:$O,8,0)+VLOOKUP($B237,'R'!$F:$M,8,0))*VLOOKUP(V$1,Q!$E:$H,4,0)+VLOOKUP(V$1,Q!$E:$J,6,0)</f>
        <v>1157124</v>
      </c>
      <c r="W237">
        <f>(VLOOKUP($A237,L!$H:$O,8,0)+VLOOKUP($B237,'R'!$F:$M,8,0))*VLOOKUP(W$1,Q!$E:$H,4,0)+VLOOKUP(W$1,Q!$E:$J,6,0)</f>
        <v>1187568</v>
      </c>
    </row>
    <row r="238" spans="1:23" x14ac:dyDescent="0.2">
      <c r="A238">
        <v>236</v>
      </c>
      <c r="B238">
        <f t="shared" si="34"/>
        <v>13</v>
      </c>
      <c r="C238">
        <f>(VLOOKUP($A238,L!$H:$O,8,0)+VLOOKUP($B238,'R'!$F:$M,8,0))*VLOOKUP(C$1,Q!$E:$H,4,0)+VLOOKUP(C$1,Q!$E:$J,6,0)</f>
        <v>275400</v>
      </c>
      <c r="D238">
        <f>(VLOOKUP($A238,L!$H:$O,8,0)+VLOOKUP($B238,'R'!$F:$M,8,0))*VLOOKUP(D$1,Q!$E:$H,4,0)+VLOOKUP(D$1,Q!$E:$J,6,0)</f>
        <v>316710</v>
      </c>
      <c r="E238">
        <f>(VLOOKUP($A238,L!$H:$O,8,0)+VLOOKUP($B238,'R'!$F:$M,8,0))*VLOOKUP(E$1,Q!$E:$H,4,0)+VLOOKUP(E$1,Q!$E:$J,6,0)</f>
        <v>364128</v>
      </c>
      <c r="F238">
        <f>(VLOOKUP($A238,L!$H:$O,8,0)+VLOOKUP($B238,'R'!$F:$M,8,0))*VLOOKUP(F$1,Q!$E:$H,4,0)+VLOOKUP(F$1,Q!$E:$J,6,0)</f>
        <v>419988</v>
      </c>
      <c r="G238">
        <f>(VLOOKUP($A238,L!$H:$O,8,0)+VLOOKUP($B238,'R'!$F:$M,8,0))*VLOOKUP(G$1,Q!$E:$H,4,0)+VLOOKUP(G$1,Q!$E:$J,6,0)</f>
        <v>484590</v>
      </c>
      <c r="H238">
        <f>(VLOOKUP($A238,L!$H:$O,8,0)+VLOOKUP($B238,'R'!$F:$M,8,0))*VLOOKUP(H$1,Q!$E:$H,4,0)+VLOOKUP(H$1,Q!$E:$J,6,0)</f>
        <v>557213.99999999988</v>
      </c>
      <c r="I238">
        <f>(VLOOKUP($A238,L!$H:$O,8,0)+VLOOKUP($B238,'R'!$F:$M,8,0))*VLOOKUP(I$1,Q!$E:$H,4,0)+VLOOKUP(I$1,Q!$E:$J,6,0)</f>
        <v>640374</v>
      </c>
      <c r="J238">
        <f>(VLOOKUP($A238,L!$H:$O,8,0)+VLOOKUP($B238,'R'!$F:$M,8,0))*VLOOKUP(J$1,Q!$E:$H,4,0)+VLOOKUP(J$1,Q!$E:$J,6,0)</f>
        <v>684738</v>
      </c>
      <c r="K238">
        <f>(VLOOKUP($A238,L!$H:$O,8,0)+VLOOKUP($B238,'R'!$F:$M,8,0))*VLOOKUP(K$1,Q!$E:$H,4,0)+VLOOKUP(K$1,Q!$E:$J,6,0)</f>
        <v>737364</v>
      </c>
      <c r="L238">
        <f>(VLOOKUP($A238,L!$H:$O,8,0)+VLOOKUP($B238,'R'!$F:$M,8,0))*VLOOKUP(L$1,Q!$E:$H,4,0)+VLOOKUP(L$1,Q!$E:$J,6,0)</f>
        <v>848244</v>
      </c>
      <c r="M238">
        <f>(VLOOKUP($A238,L!$H:$O,8,0)+VLOOKUP($B238,'R'!$F:$M,8,0))*VLOOKUP(M$1,Q!$E:$H,4,0)+VLOOKUP(M$1,Q!$E:$J,6,0)</f>
        <v>934878</v>
      </c>
      <c r="N238">
        <f>(VLOOKUP($A238,L!$H:$O,8,0)+VLOOKUP($B238,'R'!$F:$M,8,0))*VLOOKUP(N$1,Q!$E:$H,4,0)+VLOOKUP(N$1,Q!$E:$J,6,0)</f>
        <v>957210</v>
      </c>
      <c r="O238">
        <f>(VLOOKUP($A238,L!$H:$O,8,0)+VLOOKUP($B238,'R'!$F:$M,8,0))*VLOOKUP(O$1,Q!$E:$H,4,0)+VLOOKUP(O$1,Q!$E:$J,6,0)</f>
        <v>982356</v>
      </c>
      <c r="P238">
        <f>(VLOOKUP($A238,L!$H:$O,8,0)+VLOOKUP($B238,'R'!$F:$M,8,0))*VLOOKUP(P$1,Q!$E:$H,4,0)+VLOOKUP(P$1,Q!$E:$J,6,0)</f>
        <v>1007562</v>
      </c>
      <c r="Q238">
        <f>(VLOOKUP($A238,L!$H:$O,8,0)+VLOOKUP($B238,'R'!$F:$M,8,0))*VLOOKUP(Q$1,Q!$E:$H,4,0)+VLOOKUP(Q$1,Q!$E:$J,6,0)</f>
        <v>1032708</v>
      </c>
      <c r="R238">
        <f>(VLOOKUP($A238,L!$H:$O,8,0)+VLOOKUP($B238,'R'!$F:$M,8,0))*VLOOKUP(R$1,Q!$E:$H,4,0)+VLOOKUP(R$1,Q!$E:$J,6,0)</f>
        <v>1057854</v>
      </c>
      <c r="S238">
        <f>(VLOOKUP($A238,L!$H:$O,8,0)+VLOOKUP($B238,'R'!$F:$M,8,0))*VLOOKUP(S$1,Q!$E:$H,4,0)+VLOOKUP(S$1,Q!$E:$J,6,0)</f>
        <v>1085814</v>
      </c>
      <c r="T238">
        <f>(VLOOKUP($A238,L!$H:$O,8,0)+VLOOKUP($B238,'R'!$F:$M,8,0))*VLOOKUP(T$1,Q!$E:$H,4,0)+VLOOKUP(T$1,Q!$E:$J,6,0)</f>
        <v>1113834</v>
      </c>
      <c r="U238">
        <f>(VLOOKUP($A238,L!$H:$O,8,0)+VLOOKUP($B238,'R'!$F:$M,8,0))*VLOOKUP(U$1,Q!$E:$H,4,0)+VLOOKUP(U$1,Q!$E:$J,6,0)</f>
        <v>1141794</v>
      </c>
      <c r="V238">
        <f>(VLOOKUP($A238,L!$H:$O,8,0)+VLOOKUP($B238,'R'!$F:$M,8,0))*VLOOKUP(V$1,Q!$E:$H,4,0)+VLOOKUP(V$1,Q!$E:$J,6,0)</f>
        <v>1169754</v>
      </c>
      <c r="W238">
        <f>(VLOOKUP($A238,L!$H:$O,8,0)+VLOOKUP($B238,'R'!$F:$M,8,0))*VLOOKUP(W$1,Q!$E:$H,4,0)+VLOOKUP(W$1,Q!$E:$J,6,0)</f>
        <v>1200528</v>
      </c>
    </row>
    <row r="239" spans="1:23" x14ac:dyDescent="0.2">
      <c r="A239">
        <v>237</v>
      </c>
      <c r="B239">
        <f t="shared" si="34"/>
        <v>13</v>
      </c>
      <c r="C239">
        <f>(VLOOKUP($A239,L!$H:$O,8,0)+VLOOKUP($B239,'R'!$F:$M,8,0))*VLOOKUP(C$1,Q!$E:$H,4,0)+VLOOKUP(C$1,Q!$E:$J,6,0)</f>
        <v>279400</v>
      </c>
      <c r="D239">
        <f>(VLOOKUP($A239,L!$H:$O,8,0)+VLOOKUP($B239,'R'!$F:$M,8,0))*VLOOKUP(D$1,Q!$E:$H,4,0)+VLOOKUP(D$1,Q!$E:$J,6,0)</f>
        <v>321310</v>
      </c>
      <c r="E239">
        <f>(VLOOKUP($A239,L!$H:$O,8,0)+VLOOKUP($B239,'R'!$F:$M,8,0))*VLOOKUP(E$1,Q!$E:$H,4,0)+VLOOKUP(E$1,Q!$E:$J,6,0)</f>
        <v>369408</v>
      </c>
      <c r="F239">
        <f>(VLOOKUP($A239,L!$H:$O,8,0)+VLOOKUP($B239,'R'!$F:$M,8,0))*VLOOKUP(F$1,Q!$E:$H,4,0)+VLOOKUP(F$1,Q!$E:$J,6,0)</f>
        <v>426068</v>
      </c>
      <c r="G239">
        <f>(VLOOKUP($A239,L!$H:$O,8,0)+VLOOKUP($B239,'R'!$F:$M,8,0))*VLOOKUP(G$1,Q!$E:$H,4,0)+VLOOKUP(G$1,Q!$E:$J,6,0)</f>
        <v>491590</v>
      </c>
      <c r="H239">
        <f>(VLOOKUP($A239,L!$H:$O,8,0)+VLOOKUP($B239,'R'!$F:$M,8,0))*VLOOKUP(H$1,Q!$E:$H,4,0)+VLOOKUP(H$1,Q!$E:$J,6,0)</f>
        <v>565253.99999999988</v>
      </c>
      <c r="I239">
        <f>(VLOOKUP($A239,L!$H:$O,8,0)+VLOOKUP($B239,'R'!$F:$M,8,0))*VLOOKUP(I$1,Q!$E:$H,4,0)+VLOOKUP(I$1,Q!$E:$J,6,0)</f>
        <v>649614</v>
      </c>
      <c r="J239">
        <f>(VLOOKUP($A239,L!$H:$O,8,0)+VLOOKUP($B239,'R'!$F:$M,8,0))*VLOOKUP(J$1,Q!$E:$H,4,0)+VLOOKUP(J$1,Q!$E:$J,6,0)</f>
        <v>694618</v>
      </c>
      <c r="K239">
        <f>(VLOOKUP($A239,L!$H:$O,8,0)+VLOOKUP($B239,'R'!$F:$M,8,0))*VLOOKUP(K$1,Q!$E:$H,4,0)+VLOOKUP(K$1,Q!$E:$J,6,0)</f>
        <v>748004</v>
      </c>
      <c r="L239">
        <f>(VLOOKUP($A239,L!$H:$O,8,0)+VLOOKUP($B239,'R'!$F:$M,8,0))*VLOOKUP(L$1,Q!$E:$H,4,0)+VLOOKUP(L$1,Q!$E:$J,6,0)</f>
        <v>860484</v>
      </c>
      <c r="M239">
        <f>(VLOOKUP($A239,L!$H:$O,8,0)+VLOOKUP($B239,'R'!$F:$M,8,0))*VLOOKUP(M$1,Q!$E:$H,4,0)+VLOOKUP(M$1,Q!$E:$J,6,0)</f>
        <v>948358</v>
      </c>
      <c r="N239">
        <f>(VLOOKUP($A239,L!$H:$O,8,0)+VLOOKUP($B239,'R'!$F:$M,8,0))*VLOOKUP(N$1,Q!$E:$H,4,0)+VLOOKUP(N$1,Q!$E:$J,6,0)</f>
        <v>971010</v>
      </c>
      <c r="O239">
        <f>(VLOOKUP($A239,L!$H:$O,8,0)+VLOOKUP($B239,'R'!$F:$M,8,0))*VLOOKUP(O$1,Q!$E:$H,4,0)+VLOOKUP(O$1,Q!$E:$J,6,0)</f>
        <v>996516</v>
      </c>
      <c r="P239">
        <f>(VLOOKUP($A239,L!$H:$O,8,0)+VLOOKUP($B239,'R'!$F:$M,8,0))*VLOOKUP(P$1,Q!$E:$H,4,0)+VLOOKUP(P$1,Q!$E:$J,6,0)</f>
        <v>1022082</v>
      </c>
      <c r="Q239">
        <f>(VLOOKUP($A239,L!$H:$O,8,0)+VLOOKUP($B239,'R'!$F:$M,8,0))*VLOOKUP(Q$1,Q!$E:$H,4,0)+VLOOKUP(Q$1,Q!$E:$J,6,0)</f>
        <v>1047588</v>
      </c>
      <c r="R239">
        <f>(VLOOKUP($A239,L!$H:$O,8,0)+VLOOKUP($B239,'R'!$F:$M,8,0))*VLOOKUP(R$1,Q!$E:$H,4,0)+VLOOKUP(R$1,Q!$E:$J,6,0)</f>
        <v>1073094</v>
      </c>
      <c r="S239">
        <f>(VLOOKUP($A239,L!$H:$O,8,0)+VLOOKUP($B239,'R'!$F:$M,8,0))*VLOOKUP(S$1,Q!$E:$H,4,0)+VLOOKUP(S$1,Q!$E:$J,6,0)</f>
        <v>1101454</v>
      </c>
      <c r="T239">
        <f>(VLOOKUP($A239,L!$H:$O,8,0)+VLOOKUP($B239,'R'!$F:$M,8,0))*VLOOKUP(T$1,Q!$E:$H,4,0)+VLOOKUP(T$1,Q!$E:$J,6,0)</f>
        <v>1129874</v>
      </c>
      <c r="U239">
        <f>(VLOOKUP($A239,L!$H:$O,8,0)+VLOOKUP($B239,'R'!$F:$M,8,0))*VLOOKUP(U$1,Q!$E:$H,4,0)+VLOOKUP(U$1,Q!$E:$J,6,0)</f>
        <v>1158234</v>
      </c>
      <c r="V239">
        <f>(VLOOKUP($A239,L!$H:$O,8,0)+VLOOKUP($B239,'R'!$F:$M,8,0))*VLOOKUP(V$1,Q!$E:$H,4,0)+VLOOKUP(V$1,Q!$E:$J,6,0)</f>
        <v>1186594</v>
      </c>
      <c r="W239">
        <f>(VLOOKUP($A239,L!$H:$O,8,0)+VLOOKUP($B239,'R'!$F:$M,8,0))*VLOOKUP(W$1,Q!$E:$H,4,0)+VLOOKUP(W$1,Q!$E:$J,6,0)</f>
        <v>1217808</v>
      </c>
    </row>
    <row r="240" spans="1:23" x14ac:dyDescent="0.2">
      <c r="A240">
        <v>238</v>
      </c>
      <c r="B240">
        <f t="shared" si="34"/>
        <v>13</v>
      </c>
      <c r="C240">
        <f>(VLOOKUP($A240,L!$H:$O,8,0)+VLOOKUP($B240,'R'!$F:$M,8,0))*VLOOKUP(C$1,Q!$E:$H,4,0)+VLOOKUP(C$1,Q!$E:$J,6,0)</f>
        <v>282400</v>
      </c>
      <c r="D240">
        <f>(VLOOKUP($A240,L!$H:$O,8,0)+VLOOKUP($B240,'R'!$F:$M,8,0))*VLOOKUP(D$1,Q!$E:$H,4,0)+VLOOKUP(D$1,Q!$E:$J,6,0)</f>
        <v>324760</v>
      </c>
      <c r="E240">
        <f>(VLOOKUP($A240,L!$H:$O,8,0)+VLOOKUP($B240,'R'!$F:$M,8,0))*VLOOKUP(E$1,Q!$E:$H,4,0)+VLOOKUP(E$1,Q!$E:$J,6,0)</f>
        <v>373368</v>
      </c>
      <c r="F240">
        <f>(VLOOKUP($A240,L!$H:$O,8,0)+VLOOKUP($B240,'R'!$F:$M,8,0))*VLOOKUP(F$1,Q!$E:$H,4,0)+VLOOKUP(F$1,Q!$E:$J,6,0)</f>
        <v>430628</v>
      </c>
      <c r="G240">
        <f>(VLOOKUP($A240,L!$H:$O,8,0)+VLOOKUP($B240,'R'!$F:$M,8,0))*VLOOKUP(G$1,Q!$E:$H,4,0)+VLOOKUP(G$1,Q!$E:$J,6,0)</f>
        <v>496840</v>
      </c>
      <c r="H240">
        <f>(VLOOKUP($A240,L!$H:$O,8,0)+VLOOKUP($B240,'R'!$F:$M,8,0))*VLOOKUP(H$1,Q!$E:$H,4,0)+VLOOKUP(H$1,Q!$E:$J,6,0)</f>
        <v>571283.99999999988</v>
      </c>
      <c r="I240">
        <f>(VLOOKUP($A240,L!$H:$O,8,0)+VLOOKUP($B240,'R'!$F:$M,8,0))*VLOOKUP(I$1,Q!$E:$H,4,0)+VLOOKUP(I$1,Q!$E:$J,6,0)</f>
        <v>656544</v>
      </c>
      <c r="J240">
        <f>(VLOOKUP($A240,L!$H:$O,8,0)+VLOOKUP($B240,'R'!$F:$M,8,0))*VLOOKUP(J$1,Q!$E:$H,4,0)+VLOOKUP(J$1,Q!$E:$J,6,0)</f>
        <v>702028</v>
      </c>
      <c r="K240">
        <f>(VLOOKUP($A240,L!$H:$O,8,0)+VLOOKUP($B240,'R'!$F:$M,8,0))*VLOOKUP(K$1,Q!$E:$H,4,0)+VLOOKUP(K$1,Q!$E:$J,6,0)</f>
        <v>755984</v>
      </c>
      <c r="L240">
        <f>(VLOOKUP($A240,L!$H:$O,8,0)+VLOOKUP($B240,'R'!$F:$M,8,0))*VLOOKUP(L$1,Q!$E:$H,4,0)+VLOOKUP(L$1,Q!$E:$J,6,0)</f>
        <v>869664</v>
      </c>
      <c r="M240">
        <f>(VLOOKUP($A240,L!$H:$O,8,0)+VLOOKUP($B240,'R'!$F:$M,8,0))*VLOOKUP(M$1,Q!$E:$H,4,0)+VLOOKUP(M$1,Q!$E:$J,6,0)</f>
        <v>958468</v>
      </c>
      <c r="N240">
        <f>(VLOOKUP($A240,L!$H:$O,8,0)+VLOOKUP($B240,'R'!$F:$M,8,0))*VLOOKUP(N$1,Q!$E:$H,4,0)+VLOOKUP(N$1,Q!$E:$J,6,0)</f>
        <v>981360</v>
      </c>
      <c r="O240">
        <f>(VLOOKUP($A240,L!$H:$O,8,0)+VLOOKUP($B240,'R'!$F:$M,8,0))*VLOOKUP(O$1,Q!$E:$H,4,0)+VLOOKUP(O$1,Q!$E:$J,6,0)</f>
        <v>1007136</v>
      </c>
      <c r="P240">
        <f>(VLOOKUP($A240,L!$H:$O,8,0)+VLOOKUP($B240,'R'!$F:$M,8,0))*VLOOKUP(P$1,Q!$E:$H,4,0)+VLOOKUP(P$1,Q!$E:$J,6,0)</f>
        <v>1032972</v>
      </c>
      <c r="Q240">
        <f>(VLOOKUP($A240,L!$H:$O,8,0)+VLOOKUP($B240,'R'!$F:$M,8,0))*VLOOKUP(Q$1,Q!$E:$H,4,0)+VLOOKUP(Q$1,Q!$E:$J,6,0)</f>
        <v>1058748</v>
      </c>
      <c r="R240">
        <f>(VLOOKUP($A240,L!$H:$O,8,0)+VLOOKUP($B240,'R'!$F:$M,8,0))*VLOOKUP(R$1,Q!$E:$H,4,0)+VLOOKUP(R$1,Q!$E:$J,6,0)</f>
        <v>1084524</v>
      </c>
      <c r="S240">
        <f>(VLOOKUP($A240,L!$H:$O,8,0)+VLOOKUP($B240,'R'!$F:$M,8,0))*VLOOKUP(S$1,Q!$E:$H,4,0)+VLOOKUP(S$1,Q!$E:$J,6,0)</f>
        <v>1113184</v>
      </c>
      <c r="T240">
        <f>(VLOOKUP($A240,L!$H:$O,8,0)+VLOOKUP($B240,'R'!$F:$M,8,0))*VLOOKUP(T$1,Q!$E:$H,4,0)+VLOOKUP(T$1,Q!$E:$J,6,0)</f>
        <v>1141904</v>
      </c>
      <c r="U240">
        <f>(VLOOKUP($A240,L!$H:$O,8,0)+VLOOKUP($B240,'R'!$F:$M,8,0))*VLOOKUP(U$1,Q!$E:$H,4,0)+VLOOKUP(U$1,Q!$E:$J,6,0)</f>
        <v>1170564</v>
      </c>
      <c r="V240">
        <f>(VLOOKUP($A240,L!$H:$O,8,0)+VLOOKUP($B240,'R'!$F:$M,8,0))*VLOOKUP(V$1,Q!$E:$H,4,0)+VLOOKUP(V$1,Q!$E:$J,6,0)</f>
        <v>1199224</v>
      </c>
      <c r="W240">
        <f>(VLOOKUP($A240,L!$H:$O,8,0)+VLOOKUP($B240,'R'!$F:$M,8,0))*VLOOKUP(W$1,Q!$E:$H,4,0)+VLOOKUP(W$1,Q!$E:$J,6,0)</f>
        <v>1230768</v>
      </c>
    </row>
    <row r="241" spans="1:23" x14ac:dyDescent="0.2">
      <c r="A241">
        <v>239</v>
      </c>
      <c r="B241">
        <f t="shared" si="34"/>
        <v>13</v>
      </c>
      <c r="C241">
        <f>(VLOOKUP($A241,L!$H:$O,8,0)+VLOOKUP($B241,'R'!$F:$M,8,0))*VLOOKUP(C$1,Q!$E:$H,4,0)+VLOOKUP(C$1,Q!$E:$J,6,0)</f>
        <v>286400</v>
      </c>
      <c r="D241">
        <f>(VLOOKUP($A241,L!$H:$O,8,0)+VLOOKUP($B241,'R'!$F:$M,8,0))*VLOOKUP(D$1,Q!$E:$H,4,0)+VLOOKUP(D$1,Q!$E:$J,6,0)</f>
        <v>329360</v>
      </c>
      <c r="E241">
        <f>(VLOOKUP($A241,L!$H:$O,8,0)+VLOOKUP($B241,'R'!$F:$M,8,0))*VLOOKUP(E$1,Q!$E:$H,4,0)+VLOOKUP(E$1,Q!$E:$J,6,0)</f>
        <v>378648</v>
      </c>
      <c r="F241">
        <f>(VLOOKUP($A241,L!$H:$O,8,0)+VLOOKUP($B241,'R'!$F:$M,8,0))*VLOOKUP(F$1,Q!$E:$H,4,0)+VLOOKUP(F$1,Q!$E:$J,6,0)</f>
        <v>436708</v>
      </c>
      <c r="G241">
        <f>(VLOOKUP($A241,L!$H:$O,8,0)+VLOOKUP($B241,'R'!$F:$M,8,0))*VLOOKUP(G$1,Q!$E:$H,4,0)+VLOOKUP(G$1,Q!$E:$J,6,0)</f>
        <v>503840</v>
      </c>
      <c r="H241">
        <f>(VLOOKUP($A241,L!$H:$O,8,0)+VLOOKUP($B241,'R'!$F:$M,8,0))*VLOOKUP(H$1,Q!$E:$H,4,0)+VLOOKUP(H$1,Q!$E:$J,6,0)</f>
        <v>579323.99999999988</v>
      </c>
      <c r="I241">
        <f>(VLOOKUP($A241,L!$H:$O,8,0)+VLOOKUP($B241,'R'!$F:$M,8,0))*VLOOKUP(I$1,Q!$E:$H,4,0)+VLOOKUP(I$1,Q!$E:$J,6,0)</f>
        <v>665784</v>
      </c>
      <c r="J241">
        <f>(VLOOKUP($A241,L!$H:$O,8,0)+VLOOKUP($B241,'R'!$F:$M,8,0))*VLOOKUP(J$1,Q!$E:$H,4,0)+VLOOKUP(J$1,Q!$E:$J,6,0)</f>
        <v>711908</v>
      </c>
      <c r="K241">
        <f>(VLOOKUP($A241,L!$H:$O,8,0)+VLOOKUP($B241,'R'!$F:$M,8,0))*VLOOKUP(K$1,Q!$E:$H,4,0)+VLOOKUP(K$1,Q!$E:$J,6,0)</f>
        <v>766624</v>
      </c>
      <c r="L241">
        <f>(VLOOKUP($A241,L!$H:$O,8,0)+VLOOKUP($B241,'R'!$F:$M,8,0))*VLOOKUP(L$1,Q!$E:$H,4,0)+VLOOKUP(L$1,Q!$E:$J,6,0)</f>
        <v>881904</v>
      </c>
      <c r="M241">
        <f>(VLOOKUP($A241,L!$H:$O,8,0)+VLOOKUP($B241,'R'!$F:$M,8,0))*VLOOKUP(M$1,Q!$E:$H,4,0)+VLOOKUP(M$1,Q!$E:$J,6,0)</f>
        <v>971948</v>
      </c>
      <c r="N241">
        <f>(VLOOKUP($A241,L!$H:$O,8,0)+VLOOKUP($B241,'R'!$F:$M,8,0))*VLOOKUP(N$1,Q!$E:$H,4,0)+VLOOKUP(N$1,Q!$E:$J,6,0)</f>
        <v>995160</v>
      </c>
      <c r="O241">
        <f>(VLOOKUP($A241,L!$H:$O,8,0)+VLOOKUP($B241,'R'!$F:$M,8,0))*VLOOKUP(O$1,Q!$E:$H,4,0)+VLOOKUP(O$1,Q!$E:$J,6,0)</f>
        <v>1021296</v>
      </c>
      <c r="P241">
        <f>(VLOOKUP($A241,L!$H:$O,8,0)+VLOOKUP($B241,'R'!$F:$M,8,0))*VLOOKUP(P$1,Q!$E:$H,4,0)+VLOOKUP(P$1,Q!$E:$J,6,0)</f>
        <v>1047492</v>
      </c>
      <c r="Q241">
        <f>(VLOOKUP($A241,L!$H:$O,8,0)+VLOOKUP($B241,'R'!$F:$M,8,0))*VLOOKUP(Q$1,Q!$E:$H,4,0)+VLOOKUP(Q$1,Q!$E:$J,6,0)</f>
        <v>1073628</v>
      </c>
      <c r="R241">
        <f>(VLOOKUP($A241,L!$H:$O,8,0)+VLOOKUP($B241,'R'!$F:$M,8,0))*VLOOKUP(R$1,Q!$E:$H,4,0)+VLOOKUP(R$1,Q!$E:$J,6,0)</f>
        <v>1099764</v>
      </c>
      <c r="S241">
        <f>(VLOOKUP($A241,L!$H:$O,8,0)+VLOOKUP($B241,'R'!$F:$M,8,0))*VLOOKUP(S$1,Q!$E:$H,4,0)+VLOOKUP(S$1,Q!$E:$J,6,0)</f>
        <v>1128824</v>
      </c>
      <c r="T241">
        <f>(VLOOKUP($A241,L!$H:$O,8,0)+VLOOKUP($B241,'R'!$F:$M,8,0))*VLOOKUP(T$1,Q!$E:$H,4,0)+VLOOKUP(T$1,Q!$E:$J,6,0)</f>
        <v>1157944</v>
      </c>
      <c r="U241">
        <f>(VLOOKUP($A241,L!$H:$O,8,0)+VLOOKUP($B241,'R'!$F:$M,8,0))*VLOOKUP(U$1,Q!$E:$H,4,0)+VLOOKUP(U$1,Q!$E:$J,6,0)</f>
        <v>1187004</v>
      </c>
      <c r="V241">
        <f>(VLOOKUP($A241,L!$H:$O,8,0)+VLOOKUP($B241,'R'!$F:$M,8,0))*VLOOKUP(V$1,Q!$E:$H,4,0)+VLOOKUP(V$1,Q!$E:$J,6,0)</f>
        <v>1216064</v>
      </c>
      <c r="W241">
        <f>(VLOOKUP($A241,L!$H:$O,8,0)+VLOOKUP($B241,'R'!$F:$M,8,0))*VLOOKUP(W$1,Q!$E:$H,4,0)+VLOOKUP(W$1,Q!$E:$J,6,0)</f>
        <v>1248048</v>
      </c>
    </row>
    <row r="242" spans="1:23" x14ac:dyDescent="0.2">
      <c r="A242">
        <v>240</v>
      </c>
      <c r="B242">
        <f t="shared" si="34"/>
        <v>13</v>
      </c>
      <c r="C242">
        <f>(VLOOKUP($A242,L!$H:$O,8,0)+VLOOKUP($B242,'R'!$F:$M,8,0))*VLOOKUP(C$1,Q!$E:$H,4,0)+VLOOKUP(C$1,Q!$E:$J,6,0)</f>
        <v>290400</v>
      </c>
      <c r="D242">
        <f>(VLOOKUP($A242,L!$H:$O,8,0)+VLOOKUP($B242,'R'!$F:$M,8,0))*VLOOKUP(D$1,Q!$E:$H,4,0)+VLOOKUP(D$1,Q!$E:$J,6,0)</f>
        <v>333960</v>
      </c>
      <c r="E242">
        <f>(VLOOKUP($A242,L!$H:$O,8,0)+VLOOKUP($B242,'R'!$F:$M,8,0))*VLOOKUP(E$1,Q!$E:$H,4,0)+VLOOKUP(E$1,Q!$E:$J,6,0)</f>
        <v>383928</v>
      </c>
      <c r="F242">
        <f>(VLOOKUP($A242,L!$H:$O,8,0)+VLOOKUP($B242,'R'!$F:$M,8,0))*VLOOKUP(F$1,Q!$E:$H,4,0)+VLOOKUP(F$1,Q!$E:$J,6,0)</f>
        <v>442788</v>
      </c>
      <c r="G242">
        <f>(VLOOKUP($A242,L!$H:$O,8,0)+VLOOKUP($B242,'R'!$F:$M,8,0))*VLOOKUP(G$1,Q!$E:$H,4,0)+VLOOKUP(G$1,Q!$E:$J,6,0)</f>
        <v>510840</v>
      </c>
      <c r="H242">
        <f>(VLOOKUP($A242,L!$H:$O,8,0)+VLOOKUP($B242,'R'!$F:$M,8,0))*VLOOKUP(H$1,Q!$E:$H,4,0)+VLOOKUP(H$1,Q!$E:$J,6,0)</f>
        <v>587363.99999999988</v>
      </c>
      <c r="I242">
        <f>(VLOOKUP($A242,L!$H:$O,8,0)+VLOOKUP($B242,'R'!$F:$M,8,0))*VLOOKUP(I$1,Q!$E:$H,4,0)+VLOOKUP(I$1,Q!$E:$J,6,0)</f>
        <v>675024</v>
      </c>
      <c r="J242">
        <f>(VLOOKUP($A242,L!$H:$O,8,0)+VLOOKUP($B242,'R'!$F:$M,8,0))*VLOOKUP(J$1,Q!$E:$H,4,0)+VLOOKUP(J$1,Q!$E:$J,6,0)</f>
        <v>721788</v>
      </c>
      <c r="K242">
        <f>(VLOOKUP($A242,L!$H:$O,8,0)+VLOOKUP($B242,'R'!$F:$M,8,0))*VLOOKUP(K$1,Q!$E:$H,4,0)+VLOOKUP(K$1,Q!$E:$J,6,0)</f>
        <v>777264</v>
      </c>
      <c r="L242">
        <f>(VLOOKUP($A242,L!$H:$O,8,0)+VLOOKUP($B242,'R'!$F:$M,8,0))*VLOOKUP(L$1,Q!$E:$H,4,0)+VLOOKUP(L$1,Q!$E:$J,6,0)</f>
        <v>894144</v>
      </c>
      <c r="M242">
        <f>(VLOOKUP($A242,L!$H:$O,8,0)+VLOOKUP($B242,'R'!$F:$M,8,0))*VLOOKUP(M$1,Q!$E:$H,4,0)+VLOOKUP(M$1,Q!$E:$J,6,0)</f>
        <v>985428</v>
      </c>
      <c r="N242">
        <f>(VLOOKUP($A242,L!$H:$O,8,0)+VLOOKUP($B242,'R'!$F:$M,8,0))*VLOOKUP(N$1,Q!$E:$H,4,0)+VLOOKUP(N$1,Q!$E:$J,6,0)</f>
        <v>1008960</v>
      </c>
      <c r="O242">
        <f>(VLOOKUP($A242,L!$H:$O,8,0)+VLOOKUP($B242,'R'!$F:$M,8,0))*VLOOKUP(O$1,Q!$E:$H,4,0)+VLOOKUP(O$1,Q!$E:$J,6,0)</f>
        <v>1035456</v>
      </c>
      <c r="P242">
        <f>(VLOOKUP($A242,L!$H:$O,8,0)+VLOOKUP($B242,'R'!$F:$M,8,0))*VLOOKUP(P$1,Q!$E:$H,4,0)+VLOOKUP(P$1,Q!$E:$J,6,0)</f>
        <v>1062012</v>
      </c>
      <c r="Q242">
        <f>(VLOOKUP($A242,L!$H:$O,8,0)+VLOOKUP($B242,'R'!$F:$M,8,0))*VLOOKUP(Q$1,Q!$E:$H,4,0)+VLOOKUP(Q$1,Q!$E:$J,6,0)</f>
        <v>1088508</v>
      </c>
      <c r="R242">
        <f>(VLOOKUP($A242,L!$H:$O,8,0)+VLOOKUP($B242,'R'!$F:$M,8,0))*VLOOKUP(R$1,Q!$E:$H,4,0)+VLOOKUP(R$1,Q!$E:$J,6,0)</f>
        <v>1115004</v>
      </c>
      <c r="S242">
        <f>(VLOOKUP($A242,L!$H:$O,8,0)+VLOOKUP($B242,'R'!$F:$M,8,0))*VLOOKUP(S$1,Q!$E:$H,4,0)+VLOOKUP(S$1,Q!$E:$J,6,0)</f>
        <v>1144464</v>
      </c>
      <c r="T242">
        <f>(VLOOKUP($A242,L!$H:$O,8,0)+VLOOKUP($B242,'R'!$F:$M,8,0))*VLOOKUP(T$1,Q!$E:$H,4,0)+VLOOKUP(T$1,Q!$E:$J,6,0)</f>
        <v>1173984</v>
      </c>
      <c r="U242">
        <f>(VLOOKUP($A242,L!$H:$O,8,0)+VLOOKUP($B242,'R'!$F:$M,8,0))*VLOOKUP(U$1,Q!$E:$H,4,0)+VLOOKUP(U$1,Q!$E:$J,6,0)</f>
        <v>1203444</v>
      </c>
      <c r="V242">
        <f>(VLOOKUP($A242,L!$H:$O,8,0)+VLOOKUP($B242,'R'!$F:$M,8,0))*VLOOKUP(V$1,Q!$E:$H,4,0)+VLOOKUP(V$1,Q!$E:$J,6,0)</f>
        <v>1232904</v>
      </c>
      <c r="W242">
        <f>(VLOOKUP($A242,L!$H:$O,8,0)+VLOOKUP($B242,'R'!$F:$M,8,0))*VLOOKUP(W$1,Q!$E:$H,4,0)+VLOOKUP(W$1,Q!$E:$J,6,0)</f>
        <v>1265328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F6D9-DC27-41BE-870A-D124A1717915}">
  <dimension ref="A2:AC95"/>
  <sheetViews>
    <sheetView topLeftCell="C1" workbookViewId="0">
      <selection activeCell="AA26" sqref="AA26"/>
    </sheetView>
  </sheetViews>
  <sheetFormatPr defaultRowHeight="14.25" x14ac:dyDescent="0.2"/>
  <cols>
    <col min="1" max="1" width="9" customWidth="1"/>
    <col min="9" max="9" width="11" bestFit="1" customWidth="1"/>
    <col min="11" max="11" width="13" bestFit="1" customWidth="1"/>
    <col min="14" max="14" width="27.625" customWidth="1"/>
    <col min="17" max="22" width="0" hidden="1" customWidth="1"/>
  </cols>
  <sheetData>
    <row r="2" spans="1:29" x14ac:dyDescent="0.2">
      <c r="G2" s="27" t="s">
        <v>384</v>
      </c>
      <c r="H2" s="27" t="s">
        <v>385</v>
      </c>
      <c r="I2" s="27" t="s">
        <v>386</v>
      </c>
      <c r="J2" s="27" t="s">
        <v>328</v>
      </c>
      <c r="L2" s="12" t="s">
        <v>22</v>
      </c>
      <c r="M2" s="27" t="s">
        <v>381</v>
      </c>
      <c r="N2" s="27" t="s">
        <v>382</v>
      </c>
      <c r="O2" s="27" t="s">
        <v>328</v>
      </c>
      <c r="P2" s="27" t="s">
        <v>383</v>
      </c>
      <c r="Q2" s="27" t="s">
        <v>516</v>
      </c>
      <c r="R2" s="27" t="s">
        <v>517</v>
      </c>
      <c r="S2" s="27" t="s">
        <v>518</v>
      </c>
      <c r="T2" s="27" t="s">
        <v>513</v>
      </c>
      <c r="U2" s="27" t="s">
        <v>514</v>
      </c>
      <c r="V2" s="27" t="s">
        <v>515</v>
      </c>
      <c r="W2" s="27" t="s">
        <v>519</v>
      </c>
      <c r="X2" s="27" t="s">
        <v>520</v>
      </c>
      <c r="Y2" s="27" t="s">
        <v>521</v>
      </c>
      <c r="Z2" s="27" t="s">
        <v>510</v>
      </c>
      <c r="AA2" s="27" t="s">
        <v>511</v>
      </c>
      <c r="AB2" s="27" t="s">
        <v>512</v>
      </c>
      <c r="AC2" s="27" t="s">
        <v>331</v>
      </c>
    </row>
    <row r="3" spans="1:29" x14ac:dyDescent="0.2">
      <c r="G3" s="10" t="s">
        <v>389</v>
      </c>
      <c r="H3" s="29" t="s">
        <v>390</v>
      </c>
      <c r="I3" s="30" t="s">
        <v>391</v>
      </c>
      <c r="J3" s="7" t="s">
        <v>392</v>
      </c>
      <c r="L3">
        <v>11</v>
      </c>
      <c r="M3">
        <v>1</v>
      </c>
      <c r="N3" s="28" t="s">
        <v>387</v>
      </c>
      <c r="O3" s="7" t="s">
        <v>392</v>
      </c>
      <c r="P3" t="s">
        <v>388</v>
      </c>
      <c r="Q3">
        <f t="shared" ref="Q3:Q34" si="0">VLOOKUP(RIGHT(I3,2),$B$8:$E$11,2,0)</f>
        <v>1</v>
      </c>
      <c r="R3">
        <f t="shared" ref="R3:R34" si="1">VLOOKUP(RIGHT(I3,2),$B$8:$E$11,3,0)</f>
        <v>0.75</v>
      </c>
      <c r="S3">
        <f t="shared" ref="S3:S34" si="2">VLOOKUP(RIGHT(I3,2),$B$8:$E$11,4,0)</f>
        <v>1</v>
      </c>
      <c r="T3">
        <f t="shared" ref="T3:T34" si="3">Q3+VLOOKUP(RIGHT($J3,2),$B$15:$E$22,MATCH(RIGHT(T$2,2),$C$16:$E$16,0)+1,0)</f>
        <v>1.02</v>
      </c>
      <c r="U3">
        <f t="shared" ref="U3:U34" si="4">R3+VLOOKUP(RIGHT($J3,2),$B$15:$E$22,MATCH(RIGHT(U$2,2),$C$16:$E$16,0)+1,0)</f>
        <v>0.73</v>
      </c>
      <c r="V3">
        <f t="shared" ref="V3:V34" si="5">S3+VLOOKUP(RIGHT($J3,2),$B$15:$E$22,MATCH(RIGHT(V$2,2),$C$16:$E$16,0)+1,0)</f>
        <v>1.02</v>
      </c>
      <c r="W3">
        <v>0</v>
      </c>
      <c r="X3">
        <v>0</v>
      </c>
      <c r="Y3">
        <v>0</v>
      </c>
      <c r="Z3">
        <f>IF(COUNTIF(技!$AC:$AC,U!$M3)=1,VLOOKUP(U!$M3,技!$AC:$AF,2,0),T3+W3)</f>
        <v>1.02</v>
      </c>
      <c r="AA3">
        <f>IF(COUNTIF(技!$AC:$AC,U!$M3)=1,VLOOKUP(U!$M3,技!$AC:$AF,3,0),U3+X3)</f>
        <v>0.73</v>
      </c>
      <c r="AB3">
        <f>IF(COUNTIF(技!$AC:$AC,U!$M3)=1,VLOOKUP(U!$M3,技!$AC:$AF,4,0),V3+Y3)</f>
        <v>1.02</v>
      </c>
      <c r="AC3">
        <f>SUMPRODUCT($C$6:$E$6,$C$7:$E$7,Z3:AB3)</f>
        <v>157.5</v>
      </c>
    </row>
    <row r="4" spans="1:29" x14ac:dyDescent="0.2">
      <c r="G4" s="10" t="s">
        <v>389</v>
      </c>
      <c r="H4" s="32" t="s">
        <v>394</v>
      </c>
      <c r="I4" s="10" t="s">
        <v>395</v>
      </c>
      <c r="J4" s="5" t="s">
        <v>396</v>
      </c>
      <c r="L4">
        <v>12</v>
      </c>
      <c r="M4">
        <v>2</v>
      </c>
      <c r="N4" s="31" t="s">
        <v>393</v>
      </c>
      <c r="O4" s="5" t="s">
        <v>396</v>
      </c>
      <c r="P4" t="s">
        <v>388</v>
      </c>
      <c r="Q4">
        <f t="shared" si="0"/>
        <v>0.85</v>
      </c>
      <c r="R4">
        <f t="shared" si="1"/>
        <v>0.93</v>
      </c>
      <c r="S4">
        <f t="shared" si="2"/>
        <v>0.76</v>
      </c>
      <c r="T4">
        <f t="shared" si="3"/>
        <v>0.83</v>
      </c>
      <c r="U4">
        <f t="shared" si="4"/>
        <v>0.95000000000000007</v>
      </c>
      <c r="V4">
        <f t="shared" si="5"/>
        <v>0.74</v>
      </c>
      <c r="W4">
        <v>0</v>
      </c>
      <c r="X4">
        <v>0</v>
      </c>
      <c r="Y4">
        <v>0</v>
      </c>
      <c r="Z4">
        <f>IF(COUNTIF(技!$AC:$AC,U!$M4)=1,VLOOKUP(U!$M4,技!$AC:$AF,2,0),T4+W4)</f>
        <v>0.83</v>
      </c>
      <c r="AA4">
        <f>IF(COUNTIF(技!$AC:$AC,U!$M4)=1,VLOOKUP(U!$M4,技!$AC:$AF,3,0),U4+X4)</f>
        <v>0.95000000000000007</v>
      </c>
      <c r="AB4">
        <f>IF(COUNTIF(技!$AC:$AC,U!$M4)=1,VLOOKUP(U!$M4,技!$AC:$AF,4,0),V4+Y4)</f>
        <v>0.74</v>
      </c>
      <c r="AC4">
        <f t="shared" ref="AC4:AC67" si="6">SUMPRODUCT($C$6:$E$6,$C$7:$E$7,Z4:AB4)</f>
        <v>157.5</v>
      </c>
    </row>
    <row r="5" spans="1:29" x14ac:dyDescent="0.2">
      <c r="G5" s="10" t="s">
        <v>389</v>
      </c>
      <c r="H5" s="29" t="s">
        <v>390</v>
      </c>
      <c r="I5" s="30" t="s">
        <v>391</v>
      </c>
      <c r="J5" s="7" t="s">
        <v>392</v>
      </c>
      <c r="K5" t="s">
        <v>399</v>
      </c>
      <c r="L5">
        <v>21</v>
      </c>
      <c r="M5">
        <v>3</v>
      </c>
      <c r="N5" s="28" t="s">
        <v>397</v>
      </c>
      <c r="O5" s="7" t="s">
        <v>392</v>
      </c>
      <c r="P5" t="s">
        <v>398</v>
      </c>
      <c r="Q5">
        <f t="shared" si="0"/>
        <v>1</v>
      </c>
      <c r="R5">
        <f t="shared" si="1"/>
        <v>0.75</v>
      </c>
      <c r="S5">
        <f t="shared" si="2"/>
        <v>1</v>
      </c>
      <c r="T5">
        <f t="shared" si="3"/>
        <v>1.02</v>
      </c>
      <c r="U5">
        <f t="shared" si="4"/>
        <v>0.73</v>
      </c>
      <c r="V5">
        <f t="shared" si="5"/>
        <v>1.02</v>
      </c>
      <c r="W5">
        <v>0</v>
      </c>
      <c r="X5">
        <v>0</v>
      </c>
      <c r="Y5">
        <v>0</v>
      </c>
      <c r="Z5">
        <f>IF(COUNTIF(技!$AC:$AC,U!$M5)=1,VLOOKUP(U!$M5,技!$AC:$AF,2,0),T5+W5)</f>
        <v>1.02</v>
      </c>
      <c r="AA5">
        <f>IF(COUNTIF(技!$AC:$AC,U!$M5)=1,VLOOKUP(U!$M5,技!$AC:$AF,3,0),U5+X5)</f>
        <v>0.73</v>
      </c>
      <c r="AB5">
        <f>IF(COUNTIF(技!$AC:$AC,U!$M5)=1,VLOOKUP(U!$M5,技!$AC:$AF,4,0),V5+Y5)</f>
        <v>1.02</v>
      </c>
      <c r="AC5">
        <f t="shared" si="6"/>
        <v>157.5</v>
      </c>
    </row>
    <row r="6" spans="1:29" x14ac:dyDescent="0.2">
      <c r="C6">
        <v>1</v>
      </c>
      <c r="D6">
        <v>18</v>
      </c>
      <c r="E6">
        <v>30</v>
      </c>
      <c r="G6" s="10" t="s">
        <v>389</v>
      </c>
      <c r="H6" s="32" t="s">
        <v>394</v>
      </c>
      <c r="I6" s="6" t="s">
        <v>401</v>
      </c>
      <c r="J6" s="16" t="s">
        <v>402</v>
      </c>
      <c r="K6" t="s">
        <v>403</v>
      </c>
      <c r="L6">
        <v>22</v>
      </c>
      <c r="M6">
        <v>4</v>
      </c>
      <c r="N6" s="31" t="s">
        <v>400</v>
      </c>
      <c r="O6" s="16" t="s">
        <v>402</v>
      </c>
      <c r="P6" t="s">
        <v>398</v>
      </c>
      <c r="Q6">
        <f t="shared" si="0"/>
        <v>0.76</v>
      </c>
      <c r="R6">
        <f t="shared" si="1"/>
        <v>1</v>
      </c>
      <c r="S6">
        <f t="shared" si="2"/>
        <v>0.73</v>
      </c>
      <c r="T6">
        <f t="shared" si="3"/>
        <v>0.76</v>
      </c>
      <c r="U6">
        <f t="shared" si="4"/>
        <v>1</v>
      </c>
      <c r="V6">
        <f t="shared" si="5"/>
        <v>0.73</v>
      </c>
      <c r="W6">
        <v>0</v>
      </c>
      <c r="X6">
        <v>0</v>
      </c>
      <c r="Y6">
        <v>0</v>
      </c>
      <c r="Z6">
        <f>IF(COUNTIF(技!$AC:$AC,U!$M6)=1,VLOOKUP(U!$M6,技!$AC:$AF,2,0),T6+W6)</f>
        <v>0.76</v>
      </c>
      <c r="AA6">
        <f>IF(COUNTIF(技!$AC:$AC,U!$M6)=1,VLOOKUP(U!$M6,技!$AC:$AF,3,0),U6+X6)</f>
        <v>1</v>
      </c>
      <c r="AB6">
        <f>IF(COUNTIF(技!$AC:$AC,U!$M6)=1,VLOOKUP(U!$M6,技!$AC:$AF,4,0),V6+Y6)</f>
        <v>0.73</v>
      </c>
      <c r="AC6">
        <f t="shared" si="6"/>
        <v>157.5</v>
      </c>
    </row>
    <row r="7" spans="1:29" x14ac:dyDescent="0.2">
      <c r="C7">
        <v>60</v>
      </c>
      <c r="D7">
        <v>5</v>
      </c>
      <c r="E7">
        <v>1</v>
      </c>
      <c r="G7" s="10" t="s">
        <v>389</v>
      </c>
      <c r="H7" s="29" t="s">
        <v>390</v>
      </c>
      <c r="I7" s="30" t="s">
        <v>391</v>
      </c>
      <c r="J7" s="7" t="s">
        <v>392</v>
      </c>
      <c r="K7" t="s">
        <v>406</v>
      </c>
      <c r="L7">
        <v>31</v>
      </c>
      <c r="M7">
        <v>5</v>
      </c>
      <c r="N7" s="28" t="s">
        <v>404</v>
      </c>
      <c r="O7" s="7" t="s">
        <v>392</v>
      </c>
      <c r="P7" t="s">
        <v>405</v>
      </c>
      <c r="Q7">
        <f t="shared" si="0"/>
        <v>1</v>
      </c>
      <c r="R7">
        <f t="shared" si="1"/>
        <v>0.75</v>
      </c>
      <c r="S7">
        <f t="shared" si="2"/>
        <v>1</v>
      </c>
      <c r="T7">
        <f t="shared" si="3"/>
        <v>1.02</v>
      </c>
      <c r="U7">
        <f t="shared" si="4"/>
        <v>0.73</v>
      </c>
      <c r="V7">
        <f t="shared" si="5"/>
        <v>1.02</v>
      </c>
      <c r="W7">
        <v>0</v>
      </c>
      <c r="X7">
        <v>0</v>
      </c>
      <c r="Y7">
        <v>0</v>
      </c>
      <c r="Z7">
        <f>IF(COUNTIF(技!$AC:$AC,U!$M7)=1,VLOOKUP(U!$M7,技!$AC:$AF,2,0),T7+W7)</f>
        <v>1.02</v>
      </c>
      <c r="AA7">
        <f>IF(COUNTIF(技!$AC:$AC,U!$M7)=1,VLOOKUP(U!$M7,技!$AC:$AF,3,0),U7+X7)</f>
        <v>0.73</v>
      </c>
      <c r="AB7">
        <f>IF(COUNTIF(技!$AC:$AC,U!$M7)=1,VLOOKUP(U!$M7,技!$AC:$AF,4,0),V7+Y7)</f>
        <v>1.02</v>
      </c>
      <c r="AC7">
        <f t="shared" si="6"/>
        <v>157.5</v>
      </c>
    </row>
    <row r="8" spans="1:29" x14ac:dyDescent="0.2">
      <c r="C8" t="s">
        <v>75</v>
      </c>
      <c r="D8" t="s">
        <v>76</v>
      </c>
      <c r="E8" t="s">
        <v>77</v>
      </c>
      <c r="G8" s="10" t="s">
        <v>389</v>
      </c>
      <c r="H8" s="32" t="s">
        <v>394</v>
      </c>
      <c r="I8" s="10" t="s">
        <v>395</v>
      </c>
      <c r="J8" s="5" t="s">
        <v>396</v>
      </c>
      <c r="L8">
        <v>32</v>
      </c>
      <c r="M8">
        <v>6</v>
      </c>
      <c r="N8" s="31" t="s">
        <v>407</v>
      </c>
      <c r="O8" s="5" t="s">
        <v>396</v>
      </c>
      <c r="P8" t="s">
        <v>405</v>
      </c>
      <c r="Q8">
        <f t="shared" si="0"/>
        <v>0.85</v>
      </c>
      <c r="R8">
        <f t="shared" si="1"/>
        <v>0.93</v>
      </c>
      <c r="S8">
        <f t="shared" si="2"/>
        <v>0.76</v>
      </c>
      <c r="T8">
        <f t="shared" si="3"/>
        <v>0.83</v>
      </c>
      <c r="U8">
        <f t="shared" si="4"/>
        <v>0.95000000000000007</v>
      </c>
      <c r="V8">
        <f t="shared" si="5"/>
        <v>0.74</v>
      </c>
      <c r="W8">
        <v>0</v>
      </c>
      <c r="X8">
        <v>0</v>
      </c>
      <c r="Y8">
        <v>0</v>
      </c>
      <c r="Z8">
        <f>IF(COUNTIF(技!$AC:$AC,U!$M8)=1,VLOOKUP(U!$M8,技!$AC:$AF,2,0),T8+W8)</f>
        <v>0.83</v>
      </c>
      <c r="AA8">
        <f>IF(COUNTIF(技!$AC:$AC,U!$M8)=1,VLOOKUP(U!$M8,技!$AC:$AF,3,0),U8+X8)</f>
        <v>0.95000000000000007</v>
      </c>
      <c r="AB8">
        <f>IF(COUNTIF(技!$AC:$AC,U!$M8)=1,VLOOKUP(U!$M8,技!$AC:$AF,4,0),V8+Y8)</f>
        <v>0.74</v>
      </c>
      <c r="AC8">
        <f t="shared" si="6"/>
        <v>157.5</v>
      </c>
    </row>
    <row r="9" spans="1:29" x14ac:dyDescent="0.2">
      <c r="A9">
        <f>SUMPRODUCT($C$6:$E$6,$C$7:$E$7,C9:E9)</f>
        <v>157.5</v>
      </c>
      <c r="B9" t="s">
        <v>129</v>
      </c>
      <c r="C9">
        <v>1</v>
      </c>
      <c r="D9">
        <v>0.75</v>
      </c>
      <c r="E9">
        <v>1</v>
      </c>
      <c r="G9" s="10" t="s">
        <v>389</v>
      </c>
      <c r="H9" s="29" t="s">
        <v>390</v>
      </c>
      <c r="I9" s="30" t="s">
        <v>391</v>
      </c>
      <c r="J9" s="8" t="s">
        <v>410</v>
      </c>
      <c r="K9" t="s">
        <v>411</v>
      </c>
      <c r="L9">
        <v>41</v>
      </c>
      <c r="M9">
        <v>7</v>
      </c>
      <c r="N9" s="28" t="s">
        <v>408</v>
      </c>
      <c r="O9" s="8" t="s">
        <v>410</v>
      </c>
      <c r="P9" t="s">
        <v>409</v>
      </c>
      <c r="Q9">
        <f t="shared" si="0"/>
        <v>1</v>
      </c>
      <c r="R9">
        <f t="shared" si="1"/>
        <v>0.75</v>
      </c>
      <c r="S9">
        <f t="shared" si="2"/>
        <v>1</v>
      </c>
      <c r="T9">
        <f t="shared" si="3"/>
        <v>0.96</v>
      </c>
      <c r="U9">
        <f t="shared" si="4"/>
        <v>0.79</v>
      </c>
      <c r="V9">
        <f t="shared" si="5"/>
        <v>0.96</v>
      </c>
      <c r="W9">
        <v>0</v>
      </c>
      <c r="X9">
        <v>0</v>
      </c>
      <c r="Y9">
        <v>0</v>
      </c>
      <c r="Z9">
        <f>IF(COUNTIF(技!$AC:$AC,U!$M9)=1,VLOOKUP(U!$M9,技!$AC:$AF,2,0),T9+W9)</f>
        <v>0.96</v>
      </c>
      <c r="AA9">
        <f>IF(COUNTIF(技!$AC:$AC,U!$M9)=1,VLOOKUP(U!$M9,技!$AC:$AF,3,0),U9+X9)</f>
        <v>0.79</v>
      </c>
      <c r="AB9">
        <f>IF(COUNTIF(技!$AC:$AC,U!$M9)=1,VLOOKUP(U!$M9,技!$AC:$AF,4,0),V9+Y9)</f>
        <v>0.96</v>
      </c>
      <c r="AC9">
        <f t="shared" si="6"/>
        <v>157.5</v>
      </c>
    </row>
    <row r="10" spans="1:29" x14ac:dyDescent="0.2">
      <c r="A10">
        <f>SUMPRODUCT($C$6:$E$6,$C$7:$E$7,C10:E10)</f>
        <v>157.5</v>
      </c>
      <c r="B10" t="s">
        <v>130</v>
      </c>
      <c r="C10">
        <v>0.85</v>
      </c>
      <c r="D10">
        <v>0.93</v>
      </c>
      <c r="E10">
        <v>0.76</v>
      </c>
      <c r="G10" s="10" t="s">
        <v>389</v>
      </c>
      <c r="H10" s="32" t="s">
        <v>394</v>
      </c>
      <c r="I10" s="6" t="s">
        <v>401</v>
      </c>
      <c r="J10" s="16" t="s">
        <v>402</v>
      </c>
      <c r="L10">
        <v>42</v>
      </c>
      <c r="M10">
        <v>8</v>
      </c>
      <c r="N10" s="31" t="s">
        <v>412</v>
      </c>
      <c r="O10" s="16" t="s">
        <v>402</v>
      </c>
      <c r="P10" t="s">
        <v>409</v>
      </c>
      <c r="Q10">
        <f t="shared" si="0"/>
        <v>0.76</v>
      </c>
      <c r="R10">
        <f t="shared" si="1"/>
        <v>1</v>
      </c>
      <c r="S10">
        <f t="shared" si="2"/>
        <v>0.73</v>
      </c>
      <c r="T10">
        <f t="shared" si="3"/>
        <v>0.76</v>
      </c>
      <c r="U10">
        <f t="shared" si="4"/>
        <v>1</v>
      </c>
      <c r="V10">
        <f t="shared" si="5"/>
        <v>0.73</v>
      </c>
      <c r="W10">
        <v>0</v>
      </c>
      <c r="X10">
        <v>0</v>
      </c>
      <c r="Y10">
        <v>0</v>
      </c>
      <c r="Z10">
        <f>IF(COUNTIF(技!$AC:$AC,U!$M10)=1,VLOOKUP(U!$M10,技!$AC:$AF,2,0),T10+W10)</f>
        <v>0.76</v>
      </c>
      <c r="AA10">
        <f>IF(COUNTIF(技!$AC:$AC,U!$M10)=1,VLOOKUP(U!$M10,技!$AC:$AF,3,0),U10+X10)</f>
        <v>1</v>
      </c>
      <c r="AB10">
        <f>IF(COUNTIF(技!$AC:$AC,U!$M10)=1,VLOOKUP(U!$M10,技!$AC:$AF,4,0),V10+Y10)</f>
        <v>0.73</v>
      </c>
      <c r="AC10">
        <f t="shared" si="6"/>
        <v>157.5</v>
      </c>
    </row>
    <row r="11" spans="1:29" x14ac:dyDescent="0.2">
      <c r="A11">
        <f>SUMPRODUCT($C$6:$E$6,$C$7:$E$7,C11:E11)</f>
        <v>157.5</v>
      </c>
      <c r="B11" t="s">
        <v>131</v>
      </c>
      <c r="C11">
        <v>0.76</v>
      </c>
      <c r="D11">
        <v>1</v>
      </c>
      <c r="E11">
        <v>0.73</v>
      </c>
      <c r="G11" s="10" t="s">
        <v>389</v>
      </c>
      <c r="H11" s="29" t="s">
        <v>390</v>
      </c>
      <c r="I11" s="30" t="s">
        <v>391</v>
      </c>
      <c r="J11" s="7" t="s">
        <v>392</v>
      </c>
      <c r="L11">
        <v>61</v>
      </c>
      <c r="M11">
        <v>9</v>
      </c>
      <c r="N11" s="28" t="s">
        <v>413</v>
      </c>
      <c r="O11" s="7" t="s">
        <v>392</v>
      </c>
      <c r="P11" t="s">
        <v>414</v>
      </c>
      <c r="Q11">
        <f t="shared" si="0"/>
        <v>1</v>
      </c>
      <c r="R11">
        <f t="shared" si="1"/>
        <v>0.75</v>
      </c>
      <c r="S11">
        <f t="shared" si="2"/>
        <v>1</v>
      </c>
      <c r="T11">
        <f t="shared" si="3"/>
        <v>1.02</v>
      </c>
      <c r="U11">
        <f t="shared" si="4"/>
        <v>0.73</v>
      </c>
      <c r="V11">
        <f t="shared" si="5"/>
        <v>1.02</v>
      </c>
      <c r="W11">
        <v>0</v>
      </c>
      <c r="X11">
        <v>0</v>
      </c>
      <c r="Y11">
        <v>0</v>
      </c>
      <c r="Z11">
        <f>IF(COUNTIF(技!$AC:$AC,U!$M11)=1,VLOOKUP(U!$M11,技!$AC:$AF,2,0),T11+W11)</f>
        <v>1.02</v>
      </c>
      <c r="AA11">
        <f>IF(COUNTIF(技!$AC:$AC,U!$M11)=1,VLOOKUP(U!$M11,技!$AC:$AF,3,0),U11+X11)</f>
        <v>0.73</v>
      </c>
      <c r="AB11">
        <f>IF(COUNTIF(技!$AC:$AC,U!$M11)=1,VLOOKUP(U!$M11,技!$AC:$AF,4,0),V11+Y11)</f>
        <v>1.02</v>
      </c>
      <c r="AC11">
        <f t="shared" si="6"/>
        <v>157.5</v>
      </c>
    </row>
    <row r="12" spans="1:29" x14ac:dyDescent="0.2">
      <c r="G12" s="10" t="s">
        <v>389</v>
      </c>
      <c r="H12" s="29" t="s">
        <v>390</v>
      </c>
      <c r="I12" s="30" t="s">
        <v>391</v>
      </c>
      <c r="J12" s="8" t="s">
        <v>410</v>
      </c>
      <c r="K12" t="s">
        <v>403</v>
      </c>
      <c r="L12">
        <v>62</v>
      </c>
      <c r="M12">
        <v>10</v>
      </c>
      <c r="N12" s="28" t="s">
        <v>415</v>
      </c>
      <c r="O12" s="8" t="s">
        <v>410</v>
      </c>
      <c r="P12" t="s">
        <v>414</v>
      </c>
      <c r="Q12">
        <f t="shared" si="0"/>
        <v>1</v>
      </c>
      <c r="R12">
        <f t="shared" si="1"/>
        <v>0.75</v>
      </c>
      <c r="S12">
        <f t="shared" si="2"/>
        <v>1</v>
      </c>
      <c r="T12">
        <f t="shared" si="3"/>
        <v>0.96</v>
      </c>
      <c r="U12">
        <f t="shared" si="4"/>
        <v>0.79</v>
      </c>
      <c r="V12">
        <f t="shared" si="5"/>
        <v>0.96</v>
      </c>
      <c r="W12">
        <v>0</v>
      </c>
      <c r="X12">
        <v>0</v>
      </c>
      <c r="Y12">
        <v>0</v>
      </c>
      <c r="Z12">
        <f>IF(COUNTIF(技!$AC:$AC,U!$M12)=1,VLOOKUP(U!$M12,技!$AC:$AF,2,0),T12+W12)</f>
        <v>0.96</v>
      </c>
      <c r="AA12">
        <f>IF(COUNTIF(技!$AC:$AC,U!$M12)=1,VLOOKUP(U!$M12,技!$AC:$AF,3,0),U12+X12)</f>
        <v>0.79</v>
      </c>
      <c r="AB12">
        <f>IF(COUNTIF(技!$AC:$AC,U!$M12)=1,VLOOKUP(U!$M12,技!$AC:$AF,4,0),V12+Y12)</f>
        <v>0.96</v>
      </c>
      <c r="AC12">
        <f t="shared" si="6"/>
        <v>157.5</v>
      </c>
    </row>
    <row r="13" spans="1:29" x14ac:dyDescent="0.2">
      <c r="G13" s="10" t="s">
        <v>389</v>
      </c>
      <c r="H13" s="32" t="s">
        <v>394</v>
      </c>
      <c r="I13" s="6" t="s">
        <v>401</v>
      </c>
      <c r="J13" s="16" t="s">
        <v>402</v>
      </c>
      <c r="L13">
        <v>63</v>
      </c>
      <c r="M13">
        <v>11</v>
      </c>
      <c r="N13" s="31" t="s">
        <v>416</v>
      </c>
      <c r="O13" s="16" t="s">
        <v>402</v>
      </c>
      <c r="P13" t="s">
        <v>414</v>
      </c>
      <c r="Q13">
        <f t="shared" si="0"/>
        <v>0.76</v>
      </c>
      <c r="R13">
        <f t="shared" si="1"/>
        <v>1</v>
      </c>
      <c r="S13">
        <f t="shared" si="2"/>
        <v>0.73</v>
      </c>
      <c r="T13">
        <f t="shared" si="3"/>
        <v>0.76</v>
      </c>
      <c r="U13">
        <f t="shared" si="4"/>
        <v>1</v>
      </c>
      <c r="V13">
        <f t="shared" si="5"/>
        <v>0.73</v>
      </c>
      <c r="W13">
        <v>0</v>
      </c>
      <c r="X13">
        <v>0</v>
      </c>
      <c r="Y13">
        <v>0</v>
      </c>
      <c r="Z13">
        <f>IF(COUNTIF(技!$AC:$AC,U!$M13)=1,VLOOKUP(U!$M13,技!$AC:$AF,2,0),T13+W13)</f>
        <v>0.76</v>
      </c>
      <c r="AA13">
        <f>IF(COUNTIF(技!$AC:$AC,U!$M13)=1,VLOOKUP(U!$M13,技!$AC:$AF,3,0),U13+X13)</f>
        <v>1</v>
      </c>
      <c r="AB13">
        <f>IF(COUNTIF(技!$AC:$AC,U!$M13)=1,VLOOKUP(U!$M13,技!$AC:$AF,4,0),V13+Y13)</f>
        <v>0.73</v>
      </c>
      <c r="AC13">
        <f t="shared" si="6"/>
        <v>157.5</v>
      </c>
    </row>
    <row r="14" spans="1:29" x14ac:dyDescent="0.2">
      <c r="G14" s="6" t="s">
        <v>418</v>
      </c>
      <c r="H14" s="29" t="s">
        <v>390</v>
      </c>
      <c r="I14" s="30" t="s">
        <v>391</v>
      </c>
      <c r="J14" s="8" t="s">
        <v>410</v>
      </c>
      <c r="L14">
        <v>13</v>
      </c>
      <c r="M14">
        <v>101</v>
      </c>
      <c r="N14" s="28" t="s">
        <v>417</v>
      </c>
      <c r="O14" s="8" t="s">
        <v>410</v>
      </c>
      <c r="P14" t="s">
        <v>388</v>
      </c>
      <c r="Q14">
        <f t="shared" si="0"/>
        <v>1</v>
      </c>
      <c r="R14">
        <f t="shared" si="1"/>
        <v>0.75</v>
      </c>
      <c r="S14">
        <f t="shared" si="2"/>
        <v>1</v>
      </c>
      <c r="T14">
        <f t="shared" si="3"/>
        <v>0.96</v>
      </c>
      <c r="U14">
        <f t="shared" si="4"/>
        <v>0.79</v>
      </c>
      <c r="V14">
        <f t="shared" si="5"/>
        <v>0.96</v>
      </c>
      <c r="W14">
        <v>0</v>
      </c>
      <c r="X14">
        <v>0</v>
      </c>
      <c r="Y14">
        <v>0</v>
      </c>
      <c r="Z14">
        <f>IF(COUNTIF(技!$AC:$AC,U!$M14)=1,VLOOKUP(U!$M14,技!$AC:$AF,2,0),T14+W14)</f>
        <v>0.96</v>
      </c>
      <c r="AA14">
        <f>IF(COUNTIF(技!$AC:$AC,U!$M14)=1,VLOOKUP(U!$M14,技!$AC:$AF,3,0),U14+X14)</f>
        <v>0.79</v>
      </c>
      <c r="AB14">
        <f>IF(COUNTIF(技!$AC:$AC,U!$M14)=1,VLOOKUP(U!$M14,技!$AC:$AF,4,0),V14+Y14)</f>
        <v>0.96</v>
      </c>
      <c r="AC14">
        <f t="shared" si="6"/>
        <v>157.5</v>
      </c>
    </row>
    <row r="15" spans="1:29" x14ac:dyDescent="0.2">
      <c r="C15">
        <f>C6*C7</f>
        <v>60</v>
      </c>
      <c r="D15">
        <f>D6*D7</f>
        <v>90</v>
      </c>
      <c r="E15">
        <f>E6*E7</f>
        <v>30</v>
      </c>
      <c r="G15" s="6" t="s">
        <v>418</v>
      </c>
      <c r="H15" s="32" t="s">
        <v>394</v>
      </c>
      <c r="I15" s="10" t="s">
        <v>395</v>
      </c>
      <c r="J15" s="5" t="s">
        <v>396</v>
      </c>
      <c r="L15">
        <v>14</v>
      </c>
      <c r="M15">
        <v>102</v>
      </c>
      <c r="N15" s="31" t="s">
        <v>343</v>
      </c>
      <c r="O15" s="5" t="s">
        <v>396</v>
      </c>
      <c r="P15" t="s">
        <v>388</v>
      </c>
      <c r="Q15">
        <f t="shared" si="0"/>
        <v>0.85</v>
      </c>
      <c r="R15">
        <f t="shared" si="1"/>
        <v>0.93</v>
      </c>
      <c r="S15">
        <f t="shared" si="2"/>
        <v>0.76</v>
      </c>
      <c r="T15">
        <f t="shared" si="3"/>
        <v>0.83</v>
      </c>
      <c r="U15">
        <f t="shared" si="4"/>
        <v>0.95000000000000007</v>
      </c>
      <c r="V15">
        <f t="shared" si="5"/>
        <v>0.74</v>
      </c>
      <c r="W15">
        <v>0</v>
      </c>
      <c r="X15">
        <v>0</v>
      </c>
      <c r="Y15">
        <v>0</v>
      </c>
      <c r="Z15">
        <f>IF(COUNTIF(技!$AC:$AC,U!$M15)=1,VLOOKUP(U!$M15,技!$AC:$AF,2,0),T15+W15)</f>
        <v>0.83</v>
      </c>
      <c r="AA15">
        <f>IF(COUNTIF(技!$AC:$AC,U!$M15)=1,VLOOKUP(U!$M15,技!$AC:$AF,3,0),U15+X15)</f>
        <v>0.95000000000000007</v>
      </c>
      <c r="AB15">
        <f>IF(COUNTIF(技!$AC:$AC,U!$M15)=1,VLOOKUP(U!$M15,技!$AC:$AF,4,0),V15+Y15)</f>
        <v>0.74</v>
      </c>
      <c r="AC15">
        <f t="shared" si="6"/>
        <v>157.5</v>
      </c>
    </row>
    <row r="16" spans="1:29" x14ac:dyDescent="0.2">
      <c r="C16" t="s">
        <v>75</v>
      </c>
      <c r="D16" t="s">
        <v>76</v>
      </c>
      <c r="E16" t="s">
        <v>77</v>
      </c>
      <c r="G16" s="6" t="s">
        <v>418</v>
      </c>
      <c r="H16" s="32" t="s">
        <v>394</v>
      </c>
      <c r="I16" s="10" t="s">
        <v>395</v>
      </c>
      <c r="J16" s="13" t="s">
        <v>420</v>
      </c>
      <c r="K16" s="2" t="s">
        <v>421</v>
      </c>
      <c r="L16">
        <v>15</v>
      </c>
      <c r="M16">
        <v>103</v>
      </c>
      <c r="N16" s="31" t="s">
        <v>419</v>
      </c>
      <c r="O16" s="13" t="s">
        <v>420</v>
      </c>
      <c r="P16" t="s">
        <v>388</v>
      </c>
      <c r="Q16">
        <f t="shared" si="0"/>
        <v>0.85</v>
      </c>
      <c r="R16">
        <f t="shared" si="1"/>
        <v>0.93</v>
      </c>
      <c r="S16">
        <f t="shared" si="2"/>
        <v>0.76</v>
      </c>
      <c r="T16">
        <f t="shared" si="3"/>
        <v>1</v>
      </c>
      <c r="U16">
        <f t="shared" si="4"/>
        <v>0.83000000000000007</v>
      </c>
      <c r="V16">
        <f t="shared" si="5"/>
        <v>0.76</v>
      </c>
      <c r="W16">
        <v>0</v>
      </c>
      <c r="X16">
        <v>0</v>
      </c>
      <c r="Y16">
        <v>0</v>
      </c>
      <c r="Z16">
        <f>IF(COUNTIF(技!$AC:$AC,U!$M16)=1,VLOOKUP(U!$M16,技!$AC:$AF,2,0),T16+W16)</f>
        <v>1</v>
      </c>
      <c r="AA16">
        <f>IF(COUNTIF(技!$AC:$AC,U!$M16)=1,VLOOKUP(U!$M16,技!$AC:$AF,3,0),U16+X16)</f>
        <v>0.83000000000000007</v>
      </c>
      <c r="AB16">
        <f>IF(COUNTIF(技!$AC:$AC,U!$M16)=1,VLOOKUP(U!$M16,技!$AC:$AF,4,0),V16+Y16)</f>
        <v>0.76</v>
      </c>
      <c r="AC16">
        <f t="shared" si="6"/>
        <v>157.5</v>
      </c>
    </row>
    <row r="17" spans="1:29" x14ac:dyDescent="0.2">
      <c r="A17">
        <f t="shared" ref="A17:A22" si="7">ROUND(SUMPRODUCT(C17:E17,$C$15:$E$15),2)</f>
        <v>0</v>
      </c>
      <c r="B17" t="s">
        <v>339</v>
      </c>
      <c r="C17">
        <v>0.02</v>
      </c>
      <c r="D17">
        <v>-0.02</v>
      </c>
      <c r="E17">
        <v>0.02</v>
      </c>
      <c r="G17" s="6" t="s">
        <v>418</v>
      </c>
      <c r="H17" s="29" t="s">
        <v>390</v>
      </c>
      <c r="I17" s="30" t="s">
        <v>391</v>
      </c>
      <c r="J17" s="8" t="s">
        <v>410</v>
      </c>
      <c r="K17" t="s">
        <v>423</v>
      </c>
      <c r="L17">
        <v>23</v>
      </c>
      <c r="M17">
        <v>104</v>
      </c>
      <c r="N17" s="28" t="s">
        <v>422</v>
      </c>
      <c r="O17" s="8" t="s">
        <v>410</v>
      </c>
      <c r="P17" t="s">
        <v>398</v>
      </c>
      <c r="Q17">
        <f t="shared" si="0"/>
        <v>1</v>
      </c>
      <c r="R17">
        <f t="shared" si="1"/>
        <v>0.75</v>
      </c>
      <c r="S17">
        <f t="shared" si="2"/>
        <v>1</v>
      </c>
      <c r="T17">
        <f t="shared" si="3"/>
        <v>0.96</v>
      </c>
      <c r="U17">
        <f t="shared" si="4"/>
        <v>0.79</v>
      </c>
      <c r="V17">
        <f t="shared" si="5"/>
        <v>0.96</v>
      </c>
      <c r="W17">
        <v>0</v>
      </c>
      <c r="X17">
        <v>0</v>
      </c>
      <c r="Y17">
        <v>0</v>
      </c>
      <c r="Z17">
        <f>IF(COUNTIF(技!$AC:$AC,U!$M17)=1,VLOOKUP(U!$M17,技!$AC:$AF,2,0),T17+W17)</f>
        <v>0.96</v>
      </c>
      <c r="AA17">
        <f>IF(COUNTIF(技!$AC:$AC,U!$M17)=1,VLOOKUP(U!$M17,技!$AC:$AF,3,0),U17+X17)</f>
        <v>0.79</v>
      </c>
      <c r="AB17">
        <f>IF(COUNTIF(技!$AC:$AC,U!$M17)=1,VLOOKUP(U!$M17,技!$AC:$AF,4,0),V17+Y17)</f>
        <v>0.96</v>
      </c>
      <c r="AC17">
        <f t="shared" si="6"/>
        <v>157.5</v>
      </c>
    </row>
    <row r="18" spans="1:29" x14ac:dyDescent="0.2">
      <c r="A18">
        <f t="shared" si="7"/>
        <v>0</v>
      </c>
      <c r="B18" t="s">
        <v>91</v>
      </c>
      <c r="C18">
        <v>-0.04</v>
      </c>
      <c r="D18">
        <v>0.04</v>
      </c>
      <c r="E18">
        <v>-0.04</v>
      </c>
      <c r="G18" s="6" t="s">
        <v>418</v>
      </c>
      <c r="H18" s="32" t="s">
        <v>394</v>
      </c>
      <c r="I18" s="6" t="s">
        <v>401</v>
      </c>
      <c r="J18" s="16" t="s">
        <v>402</v>
      </c>
      <c r="K18" t="s">
        <v>403</v>
      </c>
      <c r="L18">
        <v>24</v>
      </c>
      <c r="M18">
        <v>105</v>
      </c>
      <c r="N18" s="31" t="s">
        <v>424</v>
      </c>
      <c r="O18" s="16" t="s">
        <v>402</v>
      </c>
      <c r="P18" t="s">
        <v>398</v>
      </c>
      <c r="Q18">
        <f t="shared" si="0"/>
        <v>0.76</v>
      </c>
      <c r="R18">
        <f t="shared" si="1"/>
        <v>1</v>
      </c>
      <c r="S18">
        <f t="shared" si="2"/>
        <v>0.73</v>
      </c>
      <c r="T18">
        <f t="shared" si="3"/>
        <v>0.76</v>
      </c>
      <c r="U18">
        <f t="shared" si="4"/>
        <v>1</v>
      </c>
      <c r="V18">
        <f t="shared" si="5"/>
        <v>0.73</v>
      </c>
      <c r="W18">
        <v>0</v>
      </c>
      <c r="X18">
        <v>0</v>
      </c>
      <c r="Y18">
        <v>0</v>
      </c>
      <c r="Z18">
        <f>IF(COUNTIF(技!$AC:$AC,U!$M18)=1,VLOOKUP(U!$M18,技!$AC:$AF,2,0),T18+W18)</f>
        <v>0.76</v>
      </c>
      <c r="AA18">
        <f>IF(COUNTIF(技!$AC:$AC,U!$M18)=1,VLOOKUP(U!$M18,技!$AC:$AF,3,0),U18+X18)</f>
        <v>1</v>
      </c>
      <c r="AB18">
        <f>IF(COUNTIF(技!$AC:$AC,U!$M18)=1,VLOOKUP(U!$M18,技!$AC:$AF,4,0),V18+Y18)</f>
        <v>0.73</v>
      </c>
      <c r="AC18">
        <f t="shared" si="6"/>
        <v>157.5</v>
      </c>
    </row>
    <row r="19" spans="1:29" x14ac:dyDescent="0.2">
      <c r="A19">
        <f t="shared" si="7"/>
        <v>0</v>
      </c>
      <c r="B19" t="s">
        <v>340</v>
      </c>
      <c r="C19">
        <v>0</v>
      </c>
      <c r="D19">
        <v>0</v>
      </c>
      <c r="E19">
        <v>0</v>
      </c>
      <c r="G19" s="6" t="s">
        <v>418</v>
      </c>
      <c r="H19" s="32" t="s">
        <v>394</v>
      </c>
      <c r="I19" s="6" t="s">
        <v>401</v>
      </c>
      <c r="J19" s="16" t="s">
        <v>402</v>
      </c>
      <c r="K19" t="s">
        <v>411</v>
      </c>
      <c r="L19">
        <v>25</v>
      </c>
      <c r="M19">
        <v>106</v>
      </c>
      <c r="N19" s="31" t="s">
        <v>425</v>
      </c>
      <c r="O19" s="16" t="s">
        <v>402</v>
      </c>
      <c r="P19" t="s">
        <v>398</v>
      </c>
      <c r="Q19">
        <f t="shared" si="0"/>
        <v>0.76</v>
      </c>
      <c r="R19">
        <f t="shared" si="1"/>
        <v>1</v>
      </c>
      <c r="S19">
        <f t="shared" si="2"/>
        <v>0.73</v>
      </c>
      <c r="T19">
        <f t="shared" si="3"/>
        <v>0.76</v>
      </c>
      <c r="U19">
        <f t="shared" si="4"/>
        <v>1</v>
      </c>
      <c r="V19">
        <f t="shared" si="5"/>
        <v>0.73</v>
      </c>
      <c r="W19">
        <v>0</v>
      </c>
      <c r="X19">
        <v>0</v>
      </c>
      <c r="Y19">
        <v>0</v>
      </c>
      <c r="Z19">
        <f>IF(COUNTIF(技!$AC:$AC,U!$M19)=1,VLOOKUP(U!$M19,技!$AC:$AF,2,0),T19+W19)</f>
        <v>0.76</v>
      </c>
      <c r="AA19">
        <f>IF(COUNTIF(技!$AC:$AC,U!$M19)=1,VLOOKUP(U!$M19,技!$AC:$AF,3,0),U19+X19)</f>
        <v>1</v>
      </c>
      <c r="AB19">
        <f>IF(COUNTIF(技!$AC:$AC,U!$M19)=1,VLOOKUP(U!$M19,技!$AC:$AF,4,0),V19+Y19)</f>
        <v>0.73</v>
      </c>
      <c r="AC19">
        <f t="shared" si="6"/>
        <v>157.5</v>
      </c>
    </row>
    <row r="20" spans="1:29" x14ac:dyDescent="0.2">
      <c r="A20">
        <f t="shared" si="7"/>
        <v>0</v>
      </c>
      <c r="B20" t="s">
        <v>344</v>
      </c>
      <c r="C20">
        <v>0.15</v>
      </c>
      <c r="D20">
        <v>-0.1</v>
      </c>
      <c r="E20">
        <v>0</v>
      </c>
      <c r="G20" s="6" t="s">
        <v>418</v>
      </c>
      <c r="H20" s="29" t="s">
        <v>390</v>
      </c>
      <c r="I20" s="30" t="s">
        <v>391</v>
      </c>
      <c r="J20" s="7" t="s">
        <v>392</v>
      </c>
      <c r="L20">
        <v>33</v>
      </c>
      <c r="M20">
        <v>107</v>
      </c>
      <c r="N20" s="28" t="s">
        <v>426</v>
      </c>
      <c r="O20" s="7" t="s">
        <v>392</v>
      </c>
      <c r="P20" t="s">
        <v>405</v>
      </c>
      <c r="Q20">
        <f t="shared" si="0"/>
        <v>1</v>
      </c>
      <c r="R20">
        <f t="shared" si="1"/>
        <v>0.75</v>
      </c>
      <c r="S20">
        <f t="shared" si="2"/>
        <v>1</v>
      </c>
      <c r="T20">
        <f t="shared" si="3"/>
        <v>1.02</v>
      </c>
      <c r="U20">
        <f t="shared" si="4"/>
        <v>0.73</v>
      </c>
      <c r="V20">
        <f t="shared" si="5"/>
        <v>1.02</v>
      </c>
      <c r="W20">
        <v>0</v>
      </c>
      <c r="X20">
        <v>0</v>
      </c>
      <c r="Y20">
        <v>0</v>
      </c>
      <c r="Z20">
        <f>IF(COUNTIF(技!$AC:$AC,U!$M20)=1,VLOOKUP(U!$M20,技!$AC:$AF,2,0),T20+W20)</f>
        <v>1.02</v>
      </c>
      <c r="AA20">
        <f>IF(COUNTIF(技!$AC:$AC,U!$M20)=1,VLOOKUP(U!$M20,技!$AC:$AF,3,0),U20+X20)</f>
        <v>0.73</v>
      </c>
      <c r="AB20">
        <f>IF(COUNTIF(技!$AC:$AC,U!$M20)=1,VLOOKUP(U!$M20,技!$AC:$AF,4,0),V20+Y20)</f>
        <v>1.02</v>
      </c>
      <c r="AC20">
        <f t="shared" si="6"/>
        <v>157.5</v>
      </c>
    </row>
    <row r="21" spans="1:29" x14ac:dyDescent="0.2">
      <c r="A21">
        <f t="shared" si="7"/>
        <v>0</v>
      </c>
      <c r="B21" t="s">
        <v>509</v>
      </c>
      <c r="C21">
        <v>-0.02</v>
      </c>
      <c r="D21">
        <v>0.02</v>
      </c>
      <c r="E21">
        <v>-0.02</v>
      </c>
      <c r="G21" s="6" t="s">
        <v>418</v>
      </c>
      <c r="H21" s="29" t="s">
        <v>390</v>
      </c>
      <c r="I21" s="10" t="s">
        <v>395</v>
      </c>
      <c r="J21" s="10" t="s">
        <v>428</v>
      </c>
      <c r="K21" t="s">
        <v>411</v>
      </c>
      <c r="L21">
        <v>34</v>
      </c>
      <c r="M21">
        <v>108</v>
      </c>
      <c r="N21" s="28" t="s">
        <v>427</v>
      </c>
      <c r="O21" s="10" t="s">
        <v>428</v>
      </c>
      <c r="P21" t="s">
        <v>405</v>
      </c>
      <c r="Q21">
        <f t="shared" si="0"/>
        <v>0.85</v>
      </c>
      <c r="R21">
        <f t="shared" si="1"/>
        <v>0.93</v>
      </c>
      <c r="S21">
        <f t="shared" si="2"/>
        <v>0.76</v>
      </c>
      <c r="T21">
        <f t="shared" si="3"/>
        <v>0.87</v>
      </c>
      <c r="U21">
        <f t="shared" si="4"/>
        <v>0.91</v>
      </c>
      <c r="V21">
        <f t="shared" si="5"/>
        <v>0.78</v>
      </c>
      <c r="W21">
        <v>0</v>
      </c>
      <c r="X21">
        <v>0</v>
      </c>
      <c r="Y21">
        <v>0</v>
      </c>
      <c r="Z21">
        <f>IF(COUNTIF(技!$AC:$AC,U!$M21)=1,VLOOKUP(U!$M21,技!$AC:$AF,2,0),T21+W21)</f>
        <v>0.87</v>
      </c>
      <c r="AA21">
        <f>IF(COUNTIF(技!$AC:$AC,U!$M21)=1,VLOOKUP(U!$M21,技!$AC:$AF,3,0),U21+X21)</f>
        <v>0.91</v>
      </c>
      <c r="AB21">
        <f>IF(COUNTIF(技!$AC:$AC,U!$M21)=1,VLOOKUP(U!$M21,技!$AC:$AF,4,0),V21+Y21)</f>
        <v>0.78</v>
      </c>
      <c r="AC21">
        <f t="shared" si="6"/>
        <v>157.50000000000003</v>
      </c>
    </row>
    <row r="22" spans="1:29" x14ac:dyDescent="0.2">
      <c r="A22">
        <f t="shared" si="7"/>
        <v>0</v>
      </c>
      <c r="B22" t="s">
        <v>347</v>
      </c>
      <c r="C22">
        <v>0.02</v>
      </c>
      <c r="D22">
        <v>-0.02</v>
      </c>
      <c r="E22">
        <v>0.02</v>
      </c>
      <c r="G22" s="6" t="s">
        <v>418</v>
      </c>
      <c r="H22" s="29" t="s">
        <v>390</v>
      </c>
      <c r="I22" s="10" t="s">
        <v>395</v>
      </c>
      <c r="J22" s="13" t="s">
        <v>420</v>
      </c>
      <c r="K22" s="2" t="s">
        <v>421</v>
      </c>
      <c r="L22">
        <v>35</v>
      </c>
      <c r="M22">
        <v>109</v>
      </c>
      <c r="N22" s="28" t="s">
        <v>429</v>
      </c>
      <c r="O22" s="13" t="s">
        <v>420</v>
      </c>
      <c r="P22" t="s">
        <v>405</v>
      </c>
      <c r="Q22">
        <f t="shared" si="0"/>
        <v>0.85</v>
      </c>
      <c r="R22">
        <f t="shared" si="1"/>
        <v>0.93</v>
      </c>
      <c r="S22">
        <f t="shared" si="2"/>
        <v>0.76</v>
      </c>
      <c r="T22">
        <f t="shared" si="3"/>
        <v>1</v>
      </c>
      <c r="U22">
        <f t="shared" si="4"/>
        <v>0.83000000000000007</v>
      </c>
      <c r="V22">
        <f t="shared" si="5"/>
        <v>0.76</v>
      </c>
      <c r="W22">
        <v>0</v>
      </c>
      <c r="X22">
        <v>0</v>
      </c>
      <c r="Y22">
        <v>0</v>
      </c>
      <c r="Z22">
        <f>IF(COUNTIF(技!$AC:$AC,U!$M22)=1,VLOOKUP(U!$M22,技!$AC:$AF,2,0),T22+W22)</f>
        <v>1</v>
      </c>
      <c r="AA22">
        <f>IF(COUNTIF(技!$AC:$AC,U!$M22)=1,VLOOKUP(U!$M22,技!$AC:$AF,3,0),U22+X22)</f>
        <v>0.83000000000000007</v>
      </c>
      <c r="AB22">
        <f>IF(COUNTIF(技!$AC:$AC,U!$M22)=1,VLOOKUP(U!$M22,技!$AC:$AF,4,0),V22+Y22)</f>
        <v>0.76</v>
      </c>
      <c r="AC22">
        <f t="shared" si="6"/>
        <v>157.5</v>
      </c>
    </row>
    <row r="23" spans="1:29" x14ac:dyDescent="0.2">
      <c r="G23" s="6" t="s">
        <v>418</v>
      </c>
      <c r="H23" s="29" t="s">
        <v>390</v>
      </c>
      <c r="I23" s="30" t="s">
        <v>391</v>
      </c>
      <c r="J23" s="7" t="s">
        <v>392</v>
      </c>
      <c r="L23">
        <v>43</v>
      </c>
      <c r="M23">
        <v>110</v>
      </c>
      <c r="N23" s="28" t="s">
        <v>430</v>
      </c>
      <c r="O23" s="7" t="s">
        <v>392</v>
      </c>
      <c r="P23" t="s">
        <v>409</v>
      </c>
      <c r="Q23">
        <f t="shared" si="0"/>
        <v>1</v>
      </c>
      <c r="R23">
        <f t="shared" si="1"/>
        <v>0.75</v>
      </c>
      <c r="S23">
        <f t="shared" si="2"/>
        <v>1</v>
      </c>
      <c r="T23">
        <f t="shared" si="3"/>
        <v>1.02</v>
      </c>
      <c r="U23">
        <f t="shared" si="4"/>
        <v>0.73</v>
      </c>
      <c r="V23">
        <f t="shared" si="5"/>
        <v>1.02</v>
      </c>
      <c r="W23">
        <v>0</v>
      </c>
      <c r="X23">
        <v>0</v>
      </c>
      <c r="Y23">
        <v>0</v>
      </c>
      <c r="Z23">
        <f>IF(COUNTIF(技!$AC:$AC,U!$M23)=1,VLOOKUP(U!$M23,技!$AC:$AF,2,0),T23+W23)</f>
        <v>1.02</v>
      </c>
      <c r="AA23">
        <f>IF(COUNTIF(技!$AC:$AC,U!$M23)=1,VLOOKUP(U!$M23,技!$AC:$AF,3,0),U23+X23)</f>
        <v>0.73</v>
      </c>
      <c r="AB23">
        <f>IF(COUNTIF(技!$AC:$AC,U!$M23)=1,VLOOKUP(U!$M23,技!$AC:$AF,4,0),V23+Y23)</f>
        <v>1.02</v>
      </c>
      <c r="AC23">
        <f t="shared" si="6"/>
        <v>157.5</v>
      </c>
    </row>
    <row r="24" spans="1:29" x14ac:dyDescent="0.2">
      <c r="G24" s="6" t="s">
        <v>418</v>
      </c>
      <c r="H24" s="29" t="s">
        <v>390</v>
      </c>
      <c r="I24" s="30" t="s">
        <v>391</v>
      </c>
      <c r="J24" s="8" t="s">
        <v>410</v>
      </c>
      <c r="K24" t="s">
        <v>411</v>
      </c>
      <c r="L24">
        <v>44</v>
      </c>
      <c r="M24">
        <v>111</v>
      </c>
      <c r="N24" s="28" t="s">
        <v>431</v>
      </c>
      <c r="O24" s="8" t="s">
        <v>410</v>
      </c>
      <c r="P24" t="s">
        <v>409</v>
      </c>
      <c r="Q24">
        <f t="shared" si="0"/>
        <v>1</v>
      </c>
      <c r="R24">
        <f t="shared" si="1"/>
        <v>0.75</v>
      </c>
      <c r="S24">
        <f t="shared" si="2"/>
        <v>1</v>
      </c>
      <c r="T24">
        <f t="shared" si="3"/>
        <v>0.96</v>
      </c>
      <c r="U24">
        <f t="shared" si="4"/>
        <v>0.79</v>
      </c>
      <c r="V24">
        <f t="shared" si="5"/>
        <v>0.96</v>
      </c>
      <c r="W24">
        <v>0</v>
      </c>
      <c r="X24">
        <v>0</v>
      </c>
      <c r="Y24">
        <v>0</v>
      </c>
      <c r="Z24">
        <f>IF(COUNTIF(技!$AC:$AC,U!$M24)=1,VLOOKUP(U!$M24,技!$AC:$AF,2,0),T24+W24)</f>
        <v>0.96</v>
      </c>
      <c r="AA24">
        <f>IF(COUNTIF(技!$AC:$AC,U!$M24)=1,VLOOKUP(U!$M24,技!$AC:$AF,3,0),U24+X24)</f>
        <v>0.79</v>
      </c>
      <c r="AB24">
        <f>IF(COUNTIF(技!$AC:$AC,U!$M24)=1,VLOOKUP(U!$M24,技!$AC:$AF,4,0),V24+Y24)</f>
        <v>0.96</v>
      </c>
      <c r="AC24">
        <f t="shared" si="6"/>
        <v>157.5</v>
      </c>
    </row>
    <row r="25" spans="1:29" x14ac:dyDescent="0.2">
      <c r="G25" s="6" t="s">
        <v>418</v>
      </c>
      <c r="H25" s="32" t="s">
        <v>394</v>
      </c>
      <c r="I25" s="6" t="s">
        <v>401</v>
      </c>
      <c r="J25" s="13" t="s">
        <v>420</v>
      </c>
      <c r="K25" t="s">
        <v>403</v>
      </c>
      <c r="L25">
        <v>45</v>
      </c>
      <c r="M25">
        <v>112</v>
      </c>
      <c r="N25" s="31" t="s">
        <v>432</v>
      </c>
      <c r="O25" s="13" t="s">
        <v>420</v>
      </c>
      <c r="P25" t="s">
        <v>409</v>
      </c>
      <c r="Q25">
        <f t="shared" si="0"/>
        <v>0.76</v>
      </c>
      <c r="R25">
        <f t="shared" si="1"/>
        <v>1</v>
      </c>
      <c r="S25">
        <f t="shared" si="2"/>
        <v>0.73</v>
      </c>
      <c r="T25">
        <f t="shared" si="3"/>
        <v>0.91</v>
      </c>
      <c r="U25">
        <f t="shared" si="4"/>
        <v>0.9</v>
      </c>
      <c r="V25">
        <f t="shared" si="5"/>
        <v>0.73</v>
      </c>
      <c r="W25">
        <v>0</v>
      </c>
      <c r="X25">
        <v>0</v>
      </c>
      <c r="Y25">
        <v>0</v>
      </c>
      <c r="Z25">
        <f>IF(COUNTIF(技!$AC:$AC,U!$M25)=1,VLOOKUP(U!$M25,技!$AC:$AF,2,0),T25+W25)</f>
        <v>0.91</v>
      </c>
      <c r="AA25">
        <f>IF(COUNTIF(技!$AC:$AC,U!$M25)=1,VLOOKUP(U!$M25,技!$AC:$AF,3,0),U25+X25)</f>
        <v>0.9</v>
      </c>
      <c r="AB25">
        <f>IF(COUNTIF(技!$AC:$AC,U!$M25)=1,VLOOKUP(U!$M25,技!$AC:$AF,4,0),V25+Y25)</f>
        <v>0.73</v>
      </c>
      <c r="AC25">
        <f t="shared" si="6"/>
        <v>157.5</v>
      </c>
    </row>
    <row r="26" spans="1:29" x14ac:dyDescent="0.2">
      <c r="G26" s="18" t="s">
        <v>434</v>
      </c>
      <c r="H26" s="29" t="s">
        <v>390</v>
      </c>
      <c r="I26" s="30" t="s">
        <v>391</v>
      </c>
      <c r="J26" s="8" t="s">
        <v>410</v>
      </c>
      <c r="K26" t="s">
        <v>399</v>
      </c>
      <c r="L26">
        <v>101</v>
      </c>
      <c r="M26">
        <v>201</v>
      </c>
      <c r="N26" s="28" t="s">
        <v>433</v>
      </c>
      <c r="O26" s="8" t="s">
        <v>410</v>
      </c>
      <c r="P26" t="s">
        <v>388</v>
      </c>
      <c r="Q26">
        <f t="shared" si="0"/>
        <v>1</v>
      </c>
      <c r="R26">
        <f t="shared" si="1"/>
        <v>0.75</v>
      </c>
      <c r="S26">
        <f t="shared" si="2"/>
        <v>1</v>
      </c>
      <c r="T26">
        <f t="shared" si="3"/>
        <v>0.96</v>
      </c>
      <c r="U26">
        <f t="shared" si="4"/>
        <v>0.79</v>
      </c>
      <c r="V26">
        <f t="shared" si="5"/>
        <v>0.96</v>
      </c>
      <c r="W26">
        <v>0</v>
      </c>
      <c r="X26">
        <v>0</v>
      </c>
      <c r="Y26">
        <v>0</v>
      </c>
      <c r="Z26">
        <f>IF(COUNTIF(技!$AC:$AC,U!$M26)=1,VLOOKUP(U!$M26,技!$AC:$AF,2,0),T26+W26)</f>
        <v>0.96</v>
      </c>
      <c r="AA26">
        <f>IF(COUNTIF(技!$AC:$AC,U!$M26)=1,VLOOKUP(U!$M26,技!$AC:$AF,3,0),U26+X26)</f>
        <v>0.79</v>
      </c>
      <c r="AB26">
        <f>IF(COUNTIF(技!$AC:$AC,U!$M26)=1,VLOOKUP(U!$M26,技!$AC:$AF,4,0),V26+Y26)</f>
        <v>0.96</v>
      </c>
      <c r="AC26">
        <f t="shared" si="6"/>
        <v>157.5</v>
      </c>
    </row>
    <row r="27" spans="1:29" x14ac:dyDescent="0.2">
      <c r="F27" t="s">
        <v>435</v>
      </c>
      <c r="G27" s="18" t="s">
        <v>434</v>
      </c>
      <c r="H27" s="32" t="s">
        <v>394</v>
      </c>
      <c r="I27" s="10" t="s">
        <v>395</v>
      </c>
      <c r="J27" s="5" t="s">
        <v>396</v>
      </c>
      <c r="L27">
        <v>102</v>
      </c>
      <c r="M27">
        <v>202</v>
      </c>
      <c r="N27" s="31" t="s">
        <v>436</v>
      </c>
      <c r="O27" s="5" t="s">
        <v>396</v>
      </c>
      <c r="P27" t="s">
        <v>388</v>
      </c>
      <c r="Q27">
        <f t="shared" si="0"/>
        <v>0.85</v>
      </c>
      <c r="R27">
        <f t="shared" si="1"/>
        <v>0.93</v>
      </c>
      <c r="S27">
        <f t="shared" si="2"/>
        <v>0.76</v>
      </c>
      <c r="T27">
        <f t="shared" si="3"/>
        <v>0.83</v>
      </c>
      <c r="U27">
        <f t="shared" si="4"/>
        <v>0.95000000000000007</v>
      </c>
      <c r="V27">
        <f t="shared" si="5"/>
        <v>0.74</v>
      </c>
      <c r="W27">
        <v>0</v>
      </c>
      <c r="X27">
        <v>0</v>
      </c>
      <c r="Y27">
        <v>0</v>
      </c>
      <c r="Z27">
        <f>IF(COUNTIF(技!$AC:$AC,U!$M27)=1,VLOOKUP(U!$M27,技!$AC:$AF,2,0),T27+W27)</f>
        <v>0.82199999999999995</v>
      </c>
      <c r="AA27">
        <f>IF(COUNTIF(技!$AC:$AC,U!$M27)=1,VLOOKUP(U!$M27,技!$AC:$AF,3,0),U27+X27)</f>
        <v>0.95000000000000007</v>
      </c>
      <c r="AB27">
        <f>IF(COUNTIF(技!$AC:$AC,U!$M27)=1,VLOOKUP(U!$M27,技!$AC:$AF,4,0),V27+Y27)</f>
        <v>0.74</v>
      </c>
      <c r="AC27">
        <f t="shared" si="6"/>
        <v>157.01999999999998</v>
      </c>
    </row>
    <row r="28" spans="1:29" x14ac:dyDescent="0.2">
      <c r="F28" t="s">
        <v>435</v>
      </c>
      <c r="G28" s="18" t="s">
        <v>434</v>
      </c>
      <c r="H28" s="29" t="s">
        <v>390</v>
      </c>
      <c r="I28" s="10" t="s">
        <v>395</v>
      </c>
      <c r="J28" s="10" t="s">
        <v>428</v>
      </c>
      <c r="L28">
        <v>103</v>
      </c>
      <c r="M28">
        <v>203</v>
      </c>
      <c r="N28" s="28" t="s">
        <v>437</v>
      </c>
      <c r="O28" s="10" t="s">
        <v>428</v>
      </c>
      <c r="P28" t="s">
        <v>388</v>
      </c>
      <c r="Q28">
        <f t="shared" si="0"/>
        <v>0.85</v>
      </c>
      <c r="R28">
        <f t="shared" si="1"/>
        <v>0.93</v>
      </c>
      <c r="S28">
        <f t="shared" si="2"/>
        <v>0.76</v>
      </c>
      <c r="T28">
        <f t="shared" si="3"/>
        <v>0.87</v>
      </c>
      <c r="U28">
        <f t="shared" si="4"/>
        <v>0.91</v>
      </c>
      <c r="V28">
        <f t="shared" si="5"/>
        <v>0.78</v>
      </c>
      <c r="W28">
        <v>0</v>
      </c>
      <c r="X28">
        <v>0</v>
      </c>
      <c r="Y28">
        <v>0</v>
      </c>
      <c r="Z28">
        <f>IF(COUNTIF(技!$AC:$AC,U!$M28)=1,VLOOKUP(U!$M28,技!$AC:$AF,2,0),T28+W28)</f>
        <v>0.86199999999999999</v>
      </c>
      <c r="AA28">
        <f>IF(COUNTIF(技!$AC:$AC,U!$M28)=1,VLOOKUP(U!$M28,技!$AC:$AF,3,0),U28+X28)</f>
        <v>0.91</v>
      </c>
      <c r="AB28">
        <f>IF(COUNTIF(技!$AC:$AC,U!$M28)=1,VLOOKUP(U!$M28,技!$AC:$AF,4,0),V28+Y28)</f>
        <v>0.78</v>
      </c>
      <c r="AC28">
        <f t="shared" si="6"/>
        <v>157.02000000000001</v>
      </c>
    </row>
    <row r="29" spans="1:29" x14ac:dyDescent="0.2">
      <c r="F29" t="s">
        <v>435</v>
      </c>
      <c r="G29" s="18" t="s">
        <v>434</v>
      </c>
      <c r="H29" s="29" t="s">
        <v>390</v>
      </c>
      <c r="I29" s="10" t="s">
        <v>395</v>
      </c>
      <c r="J29" s="10" t="s">
        <v>428</v>
      </c>
      <c r="L29">
        <v>104</v>
      </c>
      <c r="M29">
        <v>204</v>
      </c>
      <c r="N29" s="28" t="s">
        <v>438</v>
      </c>
      <c r="O29" s="10" t="s">
        <v>428</v>
      </c>
      <c r="P29" t="s">
        <v>388</v>
      </c>
      <c r="Q29">
        <f t="shared" si="0"/>
        <v>0.85</v>
      </c>
      <c r="R29">
        <f t="shared" si="1"/>
        <v>0.93</v>
      </c>
      <c r="S29">
        <f t="shared" si="2"/>
        <v>0.76</v>
      </c>
      <c r="T29">
        <f t="shared" si="3"/>
        <v>0.87</v>
      </c>
      <c r="U29">
        <f t="shared" si="4"/>
        <v>0.91</v>
      </c>
      <c r="V29">
        <f t="shared" si="5"/>
        <v>0.78</v>
      </c>
      <c r="W29">
        <v>0</v>
      </c>
      <c r="X29">
        <v>0</v>
      </c>
      <c r="Y29">
        <v>0</v>
      </c>
      <c r="Z29">
        <f>IF(COUNTIF(技!$AC:$AC,U!$M29)=1,VLOOKUP(U!$M29,技!$AC:$AF,2,0),T29+W29)</f>
        <v>0.86899999999999999</v>
      </c>
      <c r="AA29">
        <f>IF(COUNTIF(技!$AC:$AC,U!$M29)=1,VLOOKUP(U!$M29,技!$AC:$AF,3,0),U29+X29)</f>
        <v>0.91</v>
      </c>
      <c r="AB29">
        <f>IF(COUNTIF(技!$AC:$AC,U!$M29)=1,VLOOKUP(U!$M29,技!$AC:$AF,4,0),V29+Y29)</f>
        <v>0.78</v>
      </c>
      <c r="AC29">
        <f t="shared" si="6"/>
        <v>157.44000000000003</v>
      </c>
    </row>
    <row r="30" spans="1:29" x14ac:dyDescent="0.2">
      <c r="F30" t="s">
        <v>435</v>
      </c>
      <c r="G30" s="18" t="s">
        <v>434</v>
      </c>
      <c r="H30" s="32" t="s">
        <v>394</v>
      </c>
      <c r="I30" s="10" t="s">
        <v>395</v>
      </c>
      <c r="J30" s="5" t="s">
        <v>396</v>
      </c>
      <c r="L30">
        <v>105</v>
      </c>
      <c r="M30">
        <v>205</v>
      </c>
      <c r="N30" s="31" t="s">
        <v>439</v>
      </c>
      <c r="O30" s="5" t="s">
        <v>396</v>
      </c>
      <c r="P30" t="s">
        <v>388</v>
      </c>
      <c r="Q30">
        <f t="shared" si="0"/>
        <v>0.85</v>
      </c>
      <c r="R30">
        <f t="shared" si="1"/>
        <v>0.93</v>
      </c>
      <c r="S30">
        <f t="shared" si="2"/>
        <v>0.76</v>
      </c>
      <c r="T30">
        <f t="shared" si="3"/>
        <v>0.83</v>
      </c>
      <c r="U30">
        <f t="shared" si="4"/>
        <v>0.95000000000000007</v>
      </c>
      <c r="V30">
        <f t="shared" si="5"/>
        <v>0.74</v>
      </c>
      <c r="W30">
        <v>0</v>
      </c>
      <c r="X30">
        <v>0</v>
      </c>
      <c r="Y30">
        <v>0</v>
      </c>
      <c r="Z30">
        <f>IF(COUNTIF(技!$AC:$AC,U!$M30)=1,VLOOKUP(U!$M30,技!$AC:$AF,2,0),T30+W30)</f>
        <v>0.81399999999999995</v>
      </c>
      <c r="AA30">
        <f>IF(COUNTIF(技!$AC:$AC,U!$M30)=1,VLOOKUP(U!$M30,技!$AC:$AF,3,0),U30+X30)</f>
        <v>0.95000000000000007</v>
      </c>
      <c r="AB30">
        <f>IF(COUNTIF(技!$AC:$AC,U!$M30)=1,VLOOKUP(U!$M30,技!$AC:$AF,4,0),V30+Y30)</f>
        <v>0.74</v>
      </c>
      <c r="AC30">
        <f t="shared" si="6"/>
        <v>156.54</v>
      </c>
    </row>
    <row r="31" spans="1:29" x14ac:dyDescent="0.2">
      <c r="F31" t="s">
        <v>435</v>
      </c>
      <c r="G31" s="18" t="s">
        <v>434</v>
      </c>
      <c r="H31" s="32" t="s">
        <v>394</v>
      </c>
      <c r="I31" s="6" t="s">
        <v>401</v>
      </c>
      <c r="J31" s="16" t="s">
        <v>402</v>
      </c>
      <c r="L31">
        <v>106</v>
      </c>
      <c r="M31">
        <v>206</v>
      </c>
      <c r="N31" s="31" t="s">
        <v>440</v>
      </c>
      <c r="O31" s="16" t="s">
        <v>402</v>
      </c>
      <c r="P31" t="s">
        <v>388</v>
      </c>
      <c r="Q31">
        <f t="shared" si="0"/>
        <v>0.76</v>
      </c>
      <c r="R31">
        <f t="shared" si="1"/>
        <v>1</v>
      </c>
      <c r="S31">
        <f t="shared" si="2"/>
        <v>0.73</v>
      </c>
      <c r="T31">
        <f t="shared" si="3"/>
        <v>0.76</v>
      </c>
      <c r="U31">
        <f t="shared" si="4"/>
        <v>1</v>
      </c>
      <c r="V31">
        <f t="shared" si="5"/>
        <v>0.73</v>
      </c>
      <c r="W31">
        <v>0</v>
      </c>
      <c r="X31">
        <v>0</v>
      </c>
      <c r="Y31">
        <v>0</v>
      </c>
      <c r="Z31">
        <f>IF(COUNTIF(技!$AC:$AC,U!$M31)=1,VLOOKUP(U!$M31,技!$AC:$AF,2,0),T31+W31)</f>
        <v>0.746</v>
      </c>
      <c r="AA31">
        <f>IF(COUNTIF(技!$AC:$AC,U!$M31)=1,VLOOKUP(U!$M31,技!$AC:$AF,3,0),U31+X31)</f>
        <v>1</v>
      </c>
      <c r="AB31">
        <f>IF(COUNTIF(技!$AC:$AC,U!$M31)=1,VLOOKUP(U!$M31,技!$AC:$AF,4,0),V31+Y31)</f>
        <v>0.73</v>
      </c>
      <c r="AC31">
        <f t="shared" si="6"/>
        <v>156.66</v>
      </c>
    </row>
    <row r="32" spans="1:29" x14ac:dyDescent="0.2">
      <c r="F32" t="s">
        <v>435</v>
      </c>
      <c r="G32" s="18" t="s">
        <v>434</v>
      </c>
      <c r="H32" s="29" t="s">
        <v>390</v>
      </c>
      <c r="I32" s="30" t="s">
        <v>391</v>
      </c>
      <c r="J32" s="7" t="s">
        <v>392</v>
      </c>
      <c r="K32" s="2" t="s">
        <v>421</v>
      </c>
      <c r="L32">
        <v>107</v>
      </c>
      <c r="M32">
        <v>207</v>
      </c>
      <c r="N32" s="28" t="s">
        <v>441</v>
      </c>
      <c r="O32" s="7" t="s">
        <v>392</v>
      </c>
      <c r="P32" t="s">
        <v>388</v>
      </c>
      <c r="Q32">
        <f t="shared" si="0"/>
        <v>1</v>
      </c>
      <c r="R32">
        <f t="shared" si="1"/>
        <v>0.75</v>
      </c>
      <c r="S32">
        <f t="shared" si="2"/>
        <v>1</v>
      </c>
      <c r="T32">
        <f t="shared" si="3"/>
        <v>1.02</v>
      </c>
      <c r="U32">
        <f t="shared" si="4"/>
        <v>0.73</v>
      </c>
      <c r="V32">
        <f t="shared" si="5"/>
        <v>1.02</v>
      </c>
      <c r="W32">
        <v>0</v>
      </c>
      <c r="X32">
        <v>0</v>
      </c>
      <c r="Y32">
        <v>0</v>
      </c>
      <c r="Z32">
        <f>IF(COUNTIF(技!$AC:$AC,U!$M32)=1,VLOOKUP(U!$M32,技!$AC:$AF,2,0),T32+W32)</f>
        <v>1.016</v>
      </c>
      <c r="AA32">
        <f>IF(COUNTIF(技!$AC:$AC,U!$M32)=1,VLOOKUP(U!$M32,技!$AC:$AF,3,0),U32+X32)</f>
        <v>0.73</v>
      </c>
      <c r="AB32">
        <f>IF(COUNTIF(技!$AC:$AC,U!$M32)=1,VLOOKUP(U!$M32,技!$AC:$AF,4,0),V32+Y32)</f>
        <v>1.02</v>
      </c>
      <c r="AC32">
        <f t="shared" si="6"/>
        <v>157.26</v>
      </c>
    </row>
    <row r="33" spans="6:29" x14ac:dyDescent="0.2">
      <c r="G33" s="18" t="s">
        <v>434</v>
      </c>
      <c r="H33" s="29" t="s">
        <v>390</v>
      </c>
      <c r="I33" s="6" t="s">
        <v>401</v>
      </c>
      <c r="J33" s="16" t="s">
        <v>402</v>
      </c>
      <c r="K33" s="2" t="s">
        <v>421</v>
      </c>
      <c r="L33">
        <v>108</v>
      </c>
      <c r="M33">
        <v>208</v>
      </c>
      <c r="N33" s="28" t="s">
        <v>442</v>
      </c>
      <c r="O33" s="16" t="s">
        <v>402</v>
      </c>
      <c r="P33" t="s">
        <v>388</v>
      </c>
      <c r="Q33">
        <f t="shared" si="0"/>
        <v>0.76</v>
      </c>
      <c r="R33">
        <f t="shared" si="1"/>
        <v>1</v>
      </c>
      <c r="S33">
        <f t="shared" si="2"/>
        <v>0.73</v>
      </c>
      <c r="T33">
        <f t="shared" si="3"/>
        <v>0.76</v>
      </c>
      <c r="U33">
        <f t="shared" si="4"/>
        <v>1</v>
      </c>
      <c r="V33">
        <f t="shared" si="5"/>
        <v>0.73</v>
      </c>
      <c r="W33">
        <v>0</v>
      </c>
      <c r="X33">
        <v>0</v>
      </c>
      <c r="Y33">
        <v>0</v>
      </c>
      <c r="Z33">
        <f>IF(COUNTIF(技!$AC:$AC,U!$M33)=1,VLOOKUP(U!$M33,技!$AC:$AF,2,0),T33+W33)</f>
        <v>0.76</v>
      </c>
      <c r="AA33">
        <f>IF(COUNTIF(技!$AC:$AC,U!$M33)=1,VLOOKUP(U!$M33,技!$AC:$AF,3,0),U33+X33)</f>
        <v>1</v>
      </c>
      <c r="AB33">
        <f>IF(COUNTIF(技!$AC:$AC,U!$M33)=1,VLOOKUP(U!$M33,技!$AC:$AF,4,0),V33+Y33)</f>
        <v>0.73</v>
      </c>
      <c r="AC33">
        <f t="shared" si="6"/>
        <v>157.5</v>
      </c>
    </row>
    <row r="34" spans="6:29" x14ac:dyDescent="0.2">
      <c r="F34" t="s">
        <v>435</v>
      </c>
      <c r="G34" s="18" t="s">
        <v>434</v>
      </c>
      <c r="H34" s="29" t="s">
        <v>390</v>
      </c>
      <c r="I34" s="30" t="s">
        <v>391</v>
      </c>
      <c r="J34" s="13" t="s">
        <v>420</v>
      </c>
      <c r="L34">
        <v>109</v>
      </c>
      <c r="M34">
        <v>209</v>
      </c>
      <c r="N34" s="28" t="s">
        <v>443</v>
      </c>
      <c r="O34" s="13" t="s">
        <v>420</v>
      </c>
      <c r="P34" t="s">
        <v>388</v>
      </c>
      <c r="Q34">
        <f t="shared" si="0"/>
        <v>1</v>
      </c>
      <c r="R34">
        <f t="shared" si="1"/>
        <v>0.75</v>
      </c>
      <c r="S34">
        <f t="shared" si="2"/>
        <v>1</v>
      </c>
      <c r="T34">
        <f t="shared" si="3"/>
        <v>1.1499999999999999</v>
      </c>
      <c r="U34">
        <f t="shared" si="4"/>
        <v>0.65</v>
      </c>
      <c r="V34">
        <f t="shared" si="5"/>
        <v>1</v>
      </c>
      <c r="W34">
        <v>0</v>
      </c>
      <c r="X34">
        <v>0</v>
      </c>
      <c r="Y34">
        <v>0</v>
      </c>
      <c r="Z34">
        <f>IF(COUNTIF(技!$AC:$AC,U!$M34)=1,VLOOKUP(U!$M34,技!$AC:$AF,2,0),T34+W34)</f>
        <v>0.95399999999999996</v>
      </c>
      <c r="AA34">
        <f>IF(COUNTIF(技!$AC:$AC,U!$M34)=1,VLOOKUP(U!$M34,技!$AC:$AF,3,0),U34+X34)</f>
        <v>0.79</v>
      </c>
      <c r="AB34">
        <f>IF(COUNTIF(技!$AC:$AC,U!$M34)=1,VLOOKUP(U!$M34,技!$AC:$AF,4,0),V34+Y34)</f>
        <v>0.96</v>
      </c>
      <c r="AC34">
        <f t="shared" si="6"/>
        <v>157.13999999999999</v>
      </c>
    </row>
    <row r="35" spans="6:29" x14ac:dyDescent="0.2">
      <c r="G35" s="18" t="s">
        <v>434</v>
      </c>
      <c r="H35" s="29" t="s">
        <v>390</v>
      </c>
      <c r="I35" s="30" t="s">
        <v>391</v>
      </c>
      <c r="J35" s="8" t="s">
        <v>410</v>
      </c>
      <c r="L35">
        <v>110</v>
      </c>
      <c r="M35">
        <v>210</v>
      </c>
      <c r="N35" s="28" t="s">
        <v>444</v>
      </c>
      <c r="O35" s="8" t="s">
        <v>410</v>
      </c>
      <c r="P35" t="s">
        <v>388</v>
      </c>
      <c r="Q35">
        <f t="shared" ref="Q35:Q66" si="8">VLOOKUP(RIGHT(I35,2),$B$8:$E$11,2,0)</f>
        <v>1</v>
      </c>
      <c r="R35">
        <f t="shared" ref="R35:R66" si="9">VLOOKUP(RIGHT(I35,2),$B$8:$E$11,3,0)</f>
        <v>0.75</v>
      </c>
      <c r="S35">
        <f t="shared" ref="S35:S66" si="10">VLOOKUP(RIGHT(I35,2),$B$8:$E$11,4,0)</f>
        <v>1</v>
      </c>
      <c r="T35">
        <f t="shared" ref="T35:T66" si="11">Q35+VLOOKUP(RIGHT($J35,2),$B$15:$E$22,MATCH(RIGHT(T$2,2),$C$16:$E$16,0)+1,0)</f>
        <v>0.96</v>
      </c>
      <c r="U35">
        <f t="shared" ref="U35:U66" si="12">R35+VLOOKUP(RIGHT($J35,2),$B$15:$E$22,MATCH(RIGHT(U$2,2),$C$16:$E$16,0)+1,0)</f>
        <v>0.79</v>
      </c>
      <c r="V35">
        <f t="shared" ref="V35:V66" si="13">S35+VLOOKUP(RIGHT($J35,2),$B$15:$E$22,MATCH(RIGHT(V$2,2),$C$16:$E$16,0)+1,0)</f>
        <v>0.96</v>
      </c>
      <c r="W35">
        <v>0</v>
      </c>
      <c r="X35">
        <v>0</v>
      </c>
      <c r="Y35">
        <v>0</v>
      </c>
      <c r="Z35">
        <f>IF(COUNTIF(技!$AC:$AC,U!$M35)=1,VLOOKUP(U!$M35,技!$AC:$AF,2,0),T35+W35)</f>
        <v>0.96</v>
      </c>
      <c r="AA35">
        <f>IF(COUNTIF(技!$AC:$AC,U!$M35)=1,VLOOKUP(U!$M35,技!$AC:$AF,3,0),U35+X35)</f>
        <v>0.79</v>
      </c>
      <c r="AB35">
        <f>IF(COUNTIF(技!$AC:$AC,U!$M35)=1,VLOOKUP(U!$M35,技!$AC:$AF,4,0),V35+Y35)</f>
        <v>0.96</v>
      </c>
      <c r="AC35">
        <f t="shared" si="6"/>
        <v>157.5</v>
      </c>
    </row>
    <row r="36" spans="6:29" x14ac:dyDescent="0.2">
      <c r="G36" s="18" t="s">
        <v>434</v>
      </c>
      <c r="H36" s="29" t="s">
        <v>390</v>
      </c>
      <c r="I36" s="30" t="s">
        <v>391</v>
      </c>
      <c r="J36" s="7" t="s">
        <v>392</v>
      </c>
      <c r="L36">
        <v>111</v>
      </c>
      <c r="M36">
        <v>211</v>
      </c>
      <c r="N36" s="28" t="s">
        <v>445</v>
      </c>
      <c r="O36" s="7" t="s">
        <v>392</v>
      </c>
      <c r="P36" t="s">
        <v>388</v>
      </c>
      <c r="Q36">
        <f t="shared" si="8"/>
        <v>1</v>
      </c>
      <c r="R36">
        <f t="shared" si="9"/>
        <v>0.75</v>
      </c>
      <c r="S36">
        <f t="shared" si="10"/>
        <v>1</v>
      </c>
      <c r="T36">
        <f t="shared" si="11"/>
        <v>1.02</v>
      </c>
      <c r="U36">
        <f t="shared" si="12"/>
        <v>0.73</v>
      </c>
      <c r="V36">
        <f t="shared" si="13"/>
        <v>1.02</v>
      </c>
      <c r="W36">
        <v>0</v>
      </c>
      <c r="X36">
        <v>0</v>
      </c>
      <c r="Y36">
        <v>0</v>
      </c>
      <c r="Z36">
        <f>IF(COUNTIF(技!$AC:$AC,U!$M36)=1,VLOOKUP(U!$M36,技!$AC:$AF,2,0),T36+W36)</f>
        <v>1.02</v>
      </c>
      <c r="AA36">
        <f>IF(COUNTIF(技!$AC:$AC,U!$M36)=1,VLOOKUP(U!$M36,技!$AC:$AF,3,0),U36+X36)</f>
        <v>0.73</v>
      </c>
      <c r="AB36">
        <f>IF(COUNTIF(技!$AC:$AC,U!$M36)=1,VLOOKUP(U!$M36,技!$AC:$AF,4,0),V36+Y36)</f>
        <v>1.02</v>
      </c>
      <c r="AC36">
        <f t="shared" si="6"/>
        <v>157.5</v>
      </c>
    </row>
    <row r="37" spans="6:29" x14ac:dyDescent="0.2">
      <c r="G37" s="18" t="s">
        <v>434</v>
      </c>
      <c r="H37" s="32" t="s">
        <v>394</v>
      </c>
      <c r="I37" s="6" t="s">
        <v>401</v>
      </c>
      <c r="J37" s="16" t="s">
        <v>402</v>
      </c>
      <c r="L37">
        <v>112</v>
      </c>
      <c r="M37">
        <v>212</v>
      </c>
      <c r="N37" s="31" t="s">
        <v>446</v>
      </c>
      <c r="O37" s="16" t="s">
        <v>402</v>
      </c>
      <c r="P37" t="s">
        <v>388</v>
      </c>
      <c r="Q37">
        <f t="shared" si="8"/>
        <v>0.76</v>
      </c>
      <c r="R37">
        <f t="shared" si="9"/>
        <v>1</v>
      </c>
      <c r="S37">
        <f t="shared" si="10"/>
        <v>0.73</v>
      </c>
      <c r="T37">
        <f t="shared" si="11"/>
        <v>0.76</v>
      </c>
      <c r="U37">
        <f t="shared" si="12"/>
        <v>1</v>
      </c>
      <c r="V37">
        <f t="shared" si="13"/>
        <v>0.73</v>
      </c>
      <c r="W37">
        <v>0</v>
      </c>
      <c r="X37">
        <v>0</v>
      </c>
      <c r="Y37">
        <v>0</v>
      </c>
      <c r="Z37">
        <f>IF(COUNTIF(技!$AC:$AC,U!$M37)=1,VLOOKUP(U!$M37,技!$AC:$AF,2,0),T37+W37)</f>
        <v>0.76</v>
      </c>
      <c r="AA37">
        <f>IF(COUNTIF(技!$AC:$AC,U!$M37)=1,VLOOKUP(U!$M37,技!$AC:$AF,3,0),U37+X37)</f>
        <v>1</v>
      </c>
      <c r="AB37">
        <f>IF(COUNTIF(技!$AC:$AC,U!$M37)=1,VLOOKUP(U!$M37,技!$AC:$AF,4,0),V37+Y37)</f>
        <v>0.73</v>
      </c>
      <c r="AC37">
        <f t="shared" si="6"/>
        <v>157.5</v>
      </c>
    </row>
    <row r="38" spans="6:29" x14ac:dyDescent="0.2">
      <c r="F38" t="s">
        <v>435</v>
      </c>
      <c r="G38" s="18" t="s">
        <v>434</v>
      </c>
      <c r="H38" s="29" t="s">
        <v>390</v>
      </c>
      <c r="I38" s="6" t="s">
        <v>401</v>
      </c>
      <c r="J38" s="16" t="s">
        <v>402</v>
      </c>
      <c r="L38">
        <v>201</v>
      </c>
      <c r="M38">
        <v>213</v>
      </c>
      <c r="N38" s="31" t="s">
        <v>447</v>
      </c>
      <c r="O38" s="16" t="s">
        <v>402</v>
      </c>
      <c r="P38" t="s">
        <v>398</v>
      </c>
      <c r="Q38">
        <f t="shared" si="8"/>
        <v>0.76</v>
      </c>
      <c r="R38">
        <f t="shared" si="9"/>
        <v>1</v>
      </c>
      <c r="S38">
        <f t="shared" si="10"/>
        <v>0.73</v>
      </c>
      <c r="T38">
        <f t="shared" si="11"/>
        <v>0.76</v>
      </c>
      <c r="U38">
        <f t="shared" si="12"/>
        <v>1</v>
      </c>
      <c r="V38">
        <f t="shared" si="13"/>
        <v>0.73</v>
      </c>
      <c r="W38">
        <v>0</v>
      </c>
      <c r="X38">
        <v>0</v>
      </c>
      <c r="Y38">
        <v>0</v>
      </c>
      <c r="Z38">
        <f>IF(COUNTIF(技!$AC:$AC,U!$M38)=1,VLOOKUP(U!$M38,技!$AC:$AF,2,0),T38+W38)</f>
        <v>0.75600000000000001</v>
      </c>
      <c r="AA38">
        <f>IF(COUNTIF(技!$AC:$AC,U!$M38)=1,VLOOKUP(U!$M38,技!$AC:$AF,3,0),U38+X38)</f>
        <v>1</v>
      </c>
      <c r="AB38">
        <f>IF(COUNTIF(技!$AC:$AC,U!$M38)=1,VLOOKUP(U!$M38,技!$AC:$AF,4,0),V38+Y38)</f>
        <v>0.73</v>
      </c>
      <c r="AC38">
        <f t="shared" si="6"/>
        <v>157.26000000000002</v>
      </c>
    </row>
    <row r="39" spans="6:29" x14ac:dyDescent="0.2">
      <c r="F39" t="s">
        <v>435</v>
      </c>
      <c r="G39" s="18" t="s">
        <v>434</v>
      </c>
      <c r="H39" s="29" t="s">
        <v>390</v>
      </c>
      <c r="I39" s="30" t="s">
        <v>391</v>
      </c>
      <c r="J39" s="7" t="s">
        <v>392</v>
      </c>
      <c r="L39">
        <v>202</v>
      </c>
      <c r="M39">
        <v>214</v>
      </c>
      <c r="N39" s="28" t="s">
        <v>448</v>
      </c>
      <c r="O39" s="7" t="s">
        <v>392</v>
      </c>
      <c r="P39" t="s">
        <v>398</v>
      </c>
      <c r="Q39">
        <f t="shared" si="8"/>
        <v>1</v>
      </c>
      <c r="R39">
        <f t="shared" si="9"/>
        <v>0.75</v>
      </c>
      <c r="S39">
        <f t="shared" si="10"/>
        <v>1</v>
      </c>
      <c r="T39">
        <f t="shared" si="11"/>
        <v>1.02</v>
      </c>
      <c r="U39">
        <f t="shared" si="12"/>
        <v>0.73</v>
      </c>
      <c r="V39">
        <f t="shared" si="13"/>
        <v>1.02</v>
      </c>
      <c r="W39">
        <v>0</v>
      </c>
      <c r="X39">
        <v>0</v>
      </c>
      <c r="Y39">
        <v>0</v>
      </c>
      <c r="Z39">
        <f>IF(COUNTIF(技!$AC:$AC,U!$M39)=1,VLOOKUP(U!$M39,技!$AC:$AF,2,0),T39+W39)</f>
        <v>1.0209999999999999</v>
      </c>
      <c r="AA39">
        <f>IF(COUNTIF(技!$AC:$AC,U!$M39)=1,VLOOKUP(U!$M39,技!$AC:$AF,3,0),U39+X39)</f>
        <v>0.73</v>
      </c>
      <c r="AB39">
        <f>IF(COUNTIF(技!$AC:$AC,U!$M39)=1,VLOOKUP(U!$M39,技!$AC:$AF,4,0),V39+Y39)</f>
        <v>1.02</v>
      </c>
      <c r="AC39">
        <f t="shared" si="6"/>
        <v>157.56</v>
      </c>
    </row>
    <row r="40" spans="6:29" x14ac:dyDescent="0.2">
      <c r="F40" t="s">
        <v>435</v>
      </c>
      <c r="G40" s="18" t="s">
        <v>434</v>
      </c>
      <c r="H40" s="32" t="s">
        <v>394</v>
      </c>
      <c r="I40" s="6" t="s">
        <v>401</v>
      </c>
      <c r="J40" s="16" t="s">
        <v>402</v>
      </c>
      <c r="L40">
        <v>203</v>
      </c>
      <c r="M40">
        <v>215</v>
      </c>
      <c r="N40" s="31" t="s">
        <v>449</v>
      </c>
      <c r="O40" s="16" t="s">
        <v>402</v>
      </c>
      <c r="P40" t="s">
        <v>398</v>
      </c>
      <c r="Q40">
        <f t="shared" si="8"/>
        <v>0.76</v>
      </c>
      <c r="R40">
        <f t="shared" si="9"/>
        <v>1</v>
      </c>
      <c r="S40">
        <f t="shared" si="10"/>
        <v>0.73</v>
      </c>
      <c r="T40">
        <f t="shared" si="11"/>
        <v>0.76</v>
      </c>
      <c r="U40">
        <f t="shared" si="12"/>
        <v>1</v>
      </c>
      <c r="V40">
        <f t="shared" si="13"/>
        <v>0.73</v>
      </c>
      <c r="W40">
        <v>0</v>
      </c>
      <c r="X40">
        <v>0</v>
      </c>
      <c r="Y40">
        <v>0</v>
      </c>
      <c r="Z40">
        <f>IF(COUNTIF(技!$AC:$AC,U!$M40)=1,VLOOKUP(U!$M40,技!$AC:$AF,2,0),T40+W40)</f>
        <v>0.748</v>
      </c>
      <c r="AA40">
        <f>IF(COUNTIF(技!$AC:$AC,U!$M40)=1,VLOOKUP(U!$M40,技!$AC:$AF,3,0),U40+X40)</f>
        <v>1</v>
      </c>
      <c r="AB40">
        <f>IF(COUNTIF(技!$AC:$AC,U!$M40)=1,VLOOKUP(U!$M40,技!$AC:$AF,4,0),V40+Y40)</f>
        <v>0.73</v>
      </c>
      <c r="AC40">
        <f t="shared" si="6"/>
        <v>156.78</v>
      </c>
    </row>
    <row r="41" spans="6:29" x14ac:dyDescent="0.2">
      <c r="F41" t="s">
        <v>435</v>
      </c>
      <c r="G41" s="18" t="s">
        <v>434</v>
      </c>
      <c r="H41" s="29" t="s">
        <v>390</v>
      </c>
      <c r="I41" s="30" t="s">
        <v>391</v>
      </c>
      <c r="J41" s="7" t="s">
        <v>392</v>
      </c>
      <c r="L41">
        <v>204</v>
      </c>
      <c r="M41">
        <v>216</v>
      </c>
      <c r="N41" s="28" t="s">
        <v>450</v>
      </c>
      <c r="O41" s="7" t="s">
        <v>392</v>
      </c>
      <c r="P41" t="s">
        <v>398</v>
      </c>
      <c r="Q41">
        <f t="shared" si="8"/>
        <v>1</v>
      </c>
      <c r="R41">
        <f t="shared" si="9"/>
        <v>0.75</v>
      </c>
      <c r="S41">
        <f t="shared" si="10"/>
        <v>1</v>
      </c>
      <c r="T41">
        <f t="shared" si="11"/>
        <v>1.02</v>
      </c>
      <c r="U41">
        <f t="shared" si="12"/>
        <v>0.73</v>
      </c>
      <c r="V41">
        <f t="shared" si="13"/>
        <v>1.02</v>
      </c>
      <c r="W41">
        <v>0</v>
      </c>
      <c r="X41">
        <v>0</v>
      </c>
      <c r="Y41">
        <v>0</v>
      </c>
      <c r="Z41">
        <f>IF(COUNTIF(技!$AC:$AC,U!$M41)=1,VLOOKUP(U!$M41,技!$AC:$AF,2,0),T41+W41)</f>
        <v>1.204</v>
      </c>
      <c r="AA41">
        <f>IF(COUNTIF(技!$AC:$AC,U!$M41)=1,VLOOKUP(U!$M41,技!$AC:$AF,3,0),U41+X41)</f>
        <v>0.73</v>
      </c>
      <c r="AB41">
        <f>IF(COUNTIF(技!$AC:$AC,U!$M41)=1,VLOOKUP(U!$M41,技!$AC:$AF,4,0),V41+Y41)</f>
        <v>1.02</v>
      </c>
      <c r="AC41">
        <f t="shared" si="6"/>
        <v>168.54</v>
      </c>
    </row>
    <row r="42" spans="6:29" x14ac:dyDescent="0.2">
      <c r="F42" t="s">
        <v>435</v>
      </c>
      <c r="G42" s="18" t="s">
        <v>434</v>
      </c>
      <c r="H42" s="29" t="s">
        <v>390</v>
      </c>
      <c r="I42" s="30" t="s">
        <v>391</v>
      </c>
      <c r="J42" s="8" t="s">
        <v>410</v>
      </c>
      <c r="L42">
        <v>205</v>
      </c>
      <c r="M42">
        <v>217</v>
      </c>
      <c r="N42" s="28" t="s">
        <v>451</v>
      </c>
      <c r="O42" s="8" t="s">
        <v>410</v>
      </c>
      <c r="P42" t="s">
        <v>398</v>
      </c>
      <c r="Q42">
        <f t="shared" si="8"/>
        <v>1</v>
      </c>
      <c r="R42">
        <f t="shared" si="9"/>
        <v>0.75</v>
      </c>
      <c r="S42">
        <f t="shared" si="10"/>
        <v>1</v>
      </c>
      <c r="T42">
        <f t="shared" si="11"/>
        <v>0.96</v>
      </c>
      <c r="U42">
        <f t="shared" si="12"/>
        <v>0.79</v>
      </c>
      <c r="V42">
        <f t="shared" si="13"/>
        <v>0.96</v>
      </c>
      <c r="W42">
        <v>0</v>
      </c>
      <c r="X42">
        <v>0</v>
      </c>
      <c r="Y42">
        <v>0</v>
      </c>
      <c r="Z42">
        <f>IF(COUNTIF(技!$AC:$AC,U!$M42)=1,VLOOKUP(U!$M42,技!$AC:$AF,2,0),T42+W42)</f>
        <v>0.99199999999999999</v>
      </c>
      <c r="AA42">
        <f>IF(COUNTIF(技!$AC:$AC,U!$M42)=1,VLOOKUP(U!$M42,技!$AC:$AF,3,0),U42+X42)</f>
        <v>0.79</v>
      </c>
      <c r="AB42">
        <f>IF(COUNTIF(技!$AC:$AC,U!$M42)=1,VLOOKUP(U!$M42,技!$AC:$AF,4,0),V42+Y42)</f>
        <v>0.96</v>
      </c>
      <c r="AC42">
        <f t="shared" si="6"/>
        <v>159.42000000000002</v>
      </c>
    </row>
    <row r="43" spans="6:29" x14ac:dyDescent="0.2">
      <c r="F43" t="s">
        <v>435</v>
      </c>
      <c r="G43" s="18" t="s">
        <v>434</v>
      </c>
      <c r="H43" s="32" t="s">
        <v>394</v>
      </c>
      <c r="I43" s="6" t="s">
        <v>401</v>
      </c>
      <c r="J43" s="16" t="s">
        <v>402</v>
      </c>
      <c r="L43">
        <v>206</v>
      </c>
      <c r="M43">
        <v>218</v>
      </c>
      <c r="N43" s="31" t="s">
        <v>452</v>
      </c>
      <c r="O43" s="16" t="s">
        <v>402</v>
      </c>
      <c r="P43" t="s">
        <v>398</v>
      </c>
      <c r="Q43">
        <f t="shared" si="8"/>
        <v>0.76</v>
      </c>
      <c r="R43">
        <f t="shared" si="9"/>
        <v>1</v>
      </c>
      <c r="S43">
        <f t="shared" si="10"/>
        <v>0.73</v>
      </c>
      <c r="T43">
        <f t="shared" si="11"/>
        <v>0.76</v>
      </c>
      <c r="U43">
        <f t="shared" si="12"/>
        <v>1</v>
      </c>
      <c r="V43">
        <f t="shared" si="13"/>
        <v>0.73</v>
      </c>
      <c r="W43">
        <v>0</v>
      </c>
      <c r="X43">
        <v>0</v>
      </c>
      <c r="Y43">
        <v>0</v>
      </c>
      <c r="Z43">
        <f>IF(COUNTIF(技!$AC:$AC,U!$M43)=1,VLOOKUP(U!$M43,技!$AC:$AF,2,0),T43+W43)</f>
        <v>0.745</v>
      </c>
      <c r="AA43">
        <f>IF(COUNTIF(技!$AC:$AC,U!$M43)=1,VLOOKUP(U!$M43,技!$AC:$AF,3,0),U43+X43)</f>
        <v>1</v>
      </c>
      <c r="AB43">
        <f>IF(COUNTIF(技!$AC:$AC,U!$M43)=1,VLOOKUP(U!$M43,技!$AC:$AF,4,0),V43+Y43)</f>
        <v>0.73</v>
      </c>
      <c r="AC43">
        <f t="shared" si="6"/>
        <v>156.6</v>
      </c>
    </row>
    <row r="44" spans="6:29" x14ac:dyDescent="0.2">
      <c r="G44" s="18" t="s">
        <v>434</v>
      </c>
      <c r="H44" s="29" t="s">
        <v>390</v>
      </c>
      <c r="I44" s="10" t="s">
        <v>395</v>
      </c>
      <c r="J44" s="10" t="s">
        <v>428</v>
      </c>
      <c r="L44">
        <v>207</v>
      </c>
      <c r="M44">
        <v>219</v>
      </c>
      <c r="N44" s="28" t="s">
        <v>453</v>
      </c>
      <c r="O44" s="10" t="s">
        <v>428</v>
      </c>
      <c r="P44" t="s">
        <v>398</v>
      </c>
      <c r="Q44">
        <f t="shared" si="8"/>
        <v>0.85</v>
      </c>
      <c r="R44">
        <f t="shared" si="9"/>
        <v>0.93</v>
      </c>
      <c r="S44">
        <f t="shared" si="10"/>
        <v>0.76</v>
      </c>
      <c r="T44">
        <f t="shared" si="11"/>
        <v>0.87</v>
      </c>
      <c r="U44">
        <f t="shared" si="12"/>
        <v>0.91</v>
      </c>
      <c r="V44">
        <f t="shared" si="13"/>
        <v>0.78</v>
      </c>
      <c r="W44">
        <v>0</v>
      </c>
      <c r="X44">
        <v>0</v>
      </c>
      <c r="Y44">
        <v>0</v>
      </c>
      <c r="Z44">
        <f>IF(COUNTIF(技!$AC:$AC,U!$M44)=1,VLOOKUP(U!$M44,技!$AC:$AF,2,0),T44+W44)</f>
        <v>0.87</v>
      </c>
      <c r="AA44">
        <f>IF(COUNTIF(技!$AC:$AC,U!$M44)=1,VLOOKUP(U!$M44,技!$AC:$AF,3,0),U44+X44)</f>
        <v>0.91</v>
      </c>
      <c r="AB44">
        <f>IF(COUNTIF(技!$AC:$AC,U!$M44)=1,VLOOKUP(U!$M44,技!$AC:$AF,4,0),V44+Y44)</f>
        <v>0.78</v>
      </c>
      <c r="AC44">
        <f t="shared" si="6"/>
        <v>157.50000000000003</v>
      </c>
    </row>
    <row r="45" spans="6:29" x14ac:dyDescent="0.2">
      <c r="F45" t="s">
        <v>435</v>
      </c>
      <c r="G45" s="18" t="s">
        <v>434</v>
      </c>
      <c r="H45" s="32" t="s">
        <v>394</v>
      </c>
      <c r="I45" s="6" t="s">
        <v>401</v>
      </c>
      <c r="J45" s="13" t="s">
        <v>420</v>
      </c>
      <c r="L45">
        <v>208</v>
      </c>
      <c r="M45">
        <v>220</v>
      </c>
      <c r="N45" s="31" t="s">
        <v>454</v>
      </c>
      <c r="O45" s="13" t="s">
        <v>420</v>
      </c>
      <c r="P45" t="s">
        <v>398</v>
      </c>
      <c r="Q45">
        <f t="shared" si="8"/>
        <v>0.76</v>
      </c>
      <c r="R45">
        <f t="shared" si="9"/>
        <v>1</v>
      </c>
      <c r="S45">
        <f t="shared" si="10"/>
        <v>0.73</v>
      </c>
      <c r="T45">
        <f t="shared" si="11"/>
        <v>0.91</v>
      </c>
      <c r="U45">
        <f t="shared" si="12"/>
        <v>0.9</v>
      </c>
      <c r="V45">
        <f t="shared" si="13"/>
        <v>0.73</v>
      </c>
      <c r="W45">
        <v>0</v>
      </c>
      <c r="X45">
        <v>0</v>
      </c>
      <c r="Y45">
        <v>0</v>
      </c>
      <c r="Z45">
        <f>IF(COUNTIF(技!$AC:$AC,U!$M45)=1,VLOOKUP(U!$M45,技!$AC:$AF,2,0),T45+W45)</f>
        <v>0.89700000000000002</v>
      </c>
      <c r="AA45">
        <f>IF(COUNTIF(技!$AC:$AC,U!$M45)=1,VLOOKUP(U!$M45,技!$AC:$AF,3,0),U45+X45)</f>
        <v>0.9</v>
      </c>
      <c r="AB45">
        <f>IF(COUNTIF(技!$AC:$AC,U!$M45)=1,VLOOKUP(U!$M45,技!$AC:$AF,4,0),V45+Y45)</f>
        <v>0.73</v>
      </c>
      <c r="AC45">
        <f t="shared" si="6"/>
        <v>156.72</v>
      </c>
    </row>
    <row r="46" spans="6:29" x14ac:dyDescent="0.2">
      <c r="G46" s="18" t="s">
        <v>434</v>
      </c>
      <c r="H46" s="32" t="s">
        <v>394</v>
      </c>
      <c r="I46" s="10" t="s">
        <v>395</v>
      </c>
      <c r="J46" s="5" t="s">
        <v>396</v>
      </c>
      <c r="L46">
        <v>209</v>
      </c>
      <c r="M46">
        <v>221</v>
      </c>
      <c r="N46" s="31" t="s">
        <v>455</v>
      </c>
      <c r="O46" s="5" t="s">
        <v>396</v>
      </c>
      <c r="P46" t="s">
        <v>398</v>
      </c>
      <c r="Q46">
        <f t="shared" si="8"/>
        <v>0.85</v>
      </c>
      <c r="R46">
        <f t="shared" si="9"/>
        <v>0.93</v>
      </c>
      <c r="S46">
        <f t="shared" si="10"/>
        <v>0.76</v>
      </c>
      <c r="T46">
        <f t="shared" si="11"/>
        <v>0.83</v>
      </c>
      <c r="U46">
        <f t="shared" si="12"/>
        <v>0.95000000000000007</v>
      </c>
      <c r="V46">
        <f t="shared" si="13"/>
        <v>0.74</v>
      </c>
      <c r="W46">
        <v>0</v>
      </c>
      <c r="X46">
        <v>0</v>
      </c>
      <c r="Y46">
        <v>0</v>
      </c>
      <c r="Z46">
        <f>IF(COUNTIF(技!$AC:$AC,U!$M46)=1,VLOOKUP(U!$M46,技!$AC:$AF,2,0),T46+W46)</f>
        <v>0.83</v>
      </c>
      <c r="AA46">
        <f>IF(COUNTIF(技!$AC:$AC,U!$M46)=1,VLOOKUP(U!$M46,技!$AC:$AF,3,0),U46+X46)</f>
        <v>0.95000000000000007</v>
      </c>
      <c r="AB46">
        <f>IF(COUNTIF(技!$AC:$AC,U!$M46)=1,VLOOKUP(U!$M46,技!$AC:$AF,4,0),V46+Y46)</f>
        <v>0.74</v>
      </c>
      <c r="AC46">
        <f t="shared" si="6"/>
        <v>157.5</v>
      </c>
    </row>
    <row r="47" spans="6:29" x14ac:dyDescent="0.2">
      <c r="G47" s="18" t="s">
        <v>434</v>
      </c>
      <c r="H47" s="29" t="s">
        <v>390</v>
      </c>
      <c r="I47" s="10" t="s">
        <v>395</v>
      </c>
      <c r="J47" s="10" t="s">
        <v>428</v>
      </c>
      <c r="L47">
        <v>210</v>
      </c>
      <c r="M47">
        <v>222</v>
      </c>
      <c r="N47" s="28" t="s">
        <v>456</v>
      </c>
      <c r="O47" s="10" t="s">
        <v>428</v>
      </c>
      <c r="P47" t="s">
        <v>398</v>
      </c>
      <c r="Q47">
        <f t="shared" si="8"/>
        <v>0.85</v>
      </c>
      <c r="R47">
        <f t="shared" si="9"/>
        <v>0.93</v>
      </c>
      <c r="S47">
        <f t="shared" si="10"/>
        <v>0.76</v>
      </c>
      <c r="T47">
        <f t="shared" si="11"/>
        <v>0.87</v>
      </c>
      <c r="U47">
        <f t="shared" si="12"/>
        <v>0.91</v>
      </c>
      <c r="V47">
        <f t="shared" si="13"/>
        <v>0.78</v>
      </c>
      <c r="W47">
        <v>0</v>
      </c>
      <c r="X47">
        <v>0</v>
      </c>
      <c r="Y47">
        <v>0</v>
      </c>
      <c r="Z47">
        <f>IF(COUNTIF(技!$AC:$AC,U!$M47)=1,VLOOKUP(U!$M47,技!$AC:$AF,2,0),T47+W47)</f>
        <v>0.87</v>
      </c>
      <c r="AA47">
        <f>IF(COUNTIF(技!$AC:$AC,U!$M47)=1,VLOOKUP(U!$M47,技!$AC:$AF,3,0),U47+X47)</f>
        <v>0.91</v>
      </c>
      <c r="AB47">
        <f>IF(COUNTIF(技!$AC:$AC,U!$M47)=1,VLOOKUP(U!$M47,技!$AC:$AF,4,0),V47+Y47)</f>
        <v>0.78</v>
      </c>
      <c r="AC47">
        <f t="shared" si="6"/>
        <v>157.50000000000003</v>
      </c>
    </row>
    <row r="48" spans="6:29" x14ac:dyDescent="0.2">
      <c r="G48" s="18" t="s">
        <v>434</v>
      </c>
      <c r="H48" s="29" t="s">
        <v>390</v>
      </c>
      <c r="I48" s="10" t="s">
        <v>395</v>
      </c>
      <c r="J48" s="10" t="s">
        <v>428</v>
      </c>
      <c r="L48">
        <v>211</v>
      </c>
      <c r="M48">
        <v>223</v>
      </c>
      <c r="N48" s="28" t="s">
        <v>457</v>
      </c>
      <c r="O48" s="10" t="s">
        <v>428</v>
      </c>
      <c r="P48" t="s">
        <v>398</v>
      </c>
      <c r="Q48">
        <f t="shared" si="8"/>
        <v>0.85</v>
      </c>
      <c r="R48">
        <f t="shared" si="9"/>
        <v>0.93</v>
      </c>
      <c r="S48">
        <f t="shared" si="10"/>
        <v>0.76</v>
      </c>
      <c r="T48">
        <f t="shared" si="11"/>
        <v>0.87</v>
      </c>
      <c r="U48">
        <f t="shared" si="12"/>
        <v>0.91</v>
      </c>
      <c r="V48">
        <f t="shared" si="13"/>
        <v>0.78</v>
      </c>
      <c r="W48">
        <v>0</v>
      </c>
      <c r="X48">
        <v>0</v>
      </c>
      <c r="Y48">
        <v>0</v>
      </c>
      <c r="Z48">
        <f>IF(COUNTIF(技!$AC:$AC,U!$M48)=1,VLOOKUP(U!$M48,技!$AC:$AF,2,0),T48+W48)</f>
        <v>0.87</v>
      </c>
      <c r="AA48">
        <f>IF(COUNTIF(技!$AC:$AC,U!$M48)=1,VLOOKUP(U!$M48,技!$AC:$AF,3,0),U48+X48)</f>
        <v>0.91</v>
      </c>
      <c r="AB48">
        <f>IF(COUNTIF(技!$AC:$AC,U!$M48)=1,VLOOKUP(U!$M48,技!$AC:$AF,4,0),V48+Y48)</f>
        <v>0.78</v>
      </c>
      <c r="AC48">
        <f t="shared" si="6"/>
        <v>157.50000000000003</v>
      </c>
    </row>
    <row r="49" spans="6:29" x14ac:dyDescent="0.2">
      <c r="F49" t="s">
        <v>435</v>
      </c>
      <c r="G49" s="18" t="s">
        <v>434</v>
      </c>
      <c r="H49" s="32" t="s">
        <v>394</v>
      </c>
      <c r="I49" s="6" t="s">
        <v>401</v>
      </c>
      <c r="J49" s="16" t="s">
        <v>402</v>
      </c>
      <c r="L49">
        <v>301</v>
      </c>
      <c r="M49">
        <v>224</v>
      </c>
      <c r="N49" s="31" t="s">
        <v>458</v>
      </c>
      <c r="O49" s="16" t="s">
        <v>402</v>
      </c>
      <c r="P49" t="s">
        <v>405</v>
      </c>
      <c r="Q49">
        <f t="shared" si="8"/>
        <v>0.76</v>
      </c>
      <c r="R49">
        <f t="shared" si="9"/>
        <v>1</v>
      </c>
      <c r="S49">
        <f t="shared" si="10"/>
        <v>0.73</v>
      </c>
      <c r="T49">
        <f t="shared" si="11"/>
        <v>0.76</v>
      </c>
      <c r="U49">
        <f t="shared" si="12"/>
        <v>1</v>
      </c>
      <c r="V49">
        <f t="shared" si="13"/>
        <v>0.73</v>
      </c>
      <c r="W49">
        <v>0</v>
      </c>
      <c r="X49">
        <v>0</v>
      </c>
      <c r="Y49">
        <v>0</v>
      </c>
      <c r="Z49">
        <f>IF(COUNTIF(技!$AC:$AC,U!$M49)=1,VLOOKUP(U!$M49,技!$AC:$AF,2,0),T49+W49)</f>
        <v>0.76</v>
      </c>
      <c r="AA49">
        <f>IF(COUNTIF(技!$AC:$AC,U!$M49)=1,VLOOKUP(U!$M49,技!$AC:$AF,3,0),U49+X49)</f>
        <v>1</v>
      </c>
      <c r="AB49">
        <f>IF(COUNTIF(技!$AC:$AC,U!$M49)=1,VLOOKUP(U!$M49,技!$AC:$AF,4,0),V49+Y49)</f>
        <v>0.73</v>
      </c>
      <c r="AC49">
        <f t="shared" si="6"/>
        <v>157.5</v>
      </c>
    </row>
    <row r="50" spans="6:29" x14ac:dyDescent="0.2">
      <c r="F50" t="s">
        <v>435</v>
      </c>
      <c r="G50" s="18" t="s">
        <v>434</v>
      </c>
      <c r="H50" s="32" t="s">
        <v>394</v>
      </c>
      <c r="I50" s="6" t="s">
        <v>401</v>
      </c>
      <c r="J50" s="13" t="s">
        <v>420</v>
      </c>
      <c r="L50">
        <v>302</v>
      </c>
      <c r="M50">
        <v>225</v>
      </c>
      <c r="N50" s="31" t="s">
        <v>459</v>
      </c>
      <c r="O50" s="13" t="s">
        <v>420</v>
      </c>
      <c r="P50" t="s">
        <v>405</v>
      </c>
      <c r="Q50">
        <f t="shared" si="8"/>
        <v>0.76</v>
      </c>
      <c r="R50">
        <f t="shared" si="9"/>
        <v>1</v>
      </c>
      <c r="S50">
        <f t="shared" si="10"/>
        <v>0.73</v>
      </c>
      <c r="T50">
        <f t="shared" si="11"/>
        <v>0.91</v>
      </c>
      <c r="U50">
        <f t="shared" si="12"/>
        <v>0.9</v>
      </c>
      <c r="V50">
        <f t="shared" si="13"/>
        <v>0.73</v>
      </c>
      <c r="W50">
        <v>0</v>
      </c>
      <c r="X50">
        <v>0</v>
      </c>
      <c r="Y50">
        <v>0</v>
      </c>
      <c r="Z50">
        <f>IF(COUNTIF(技!$AC:$AC,U!$M50)=1,VLOOKUP(U!$M50,技!$AC:$AF,2,0),T50+W50)</f>
        <v>0.91</v>
      </c>
      <c r="AA50">
        <f>IF(COUNTIF(技!$AC:$AC,U!$M50)=1,VLOOKUP(U!$M50,技!$AC:$AF,3,0),U50+X50)</f>
        <v>0.9</v>
      </c>
      <c r="AB50">
        <f>IF(COUNTIF(技!$AC:$AC,U!$M50)=1,VLOOKUP(U!$M50,技!$AC:$AF,4,0),V50+Y50)</f>
        <v>0.73</v>
      </c>
      <c r="AC50">
        <f t="shared" si="6"/>
        <v>157.5</v>
      </c>
    </row>
    <row r="51" spans="6:29" x14ac:dyDescent="0.2">
      <c r="F51" t="s">
        <v>435</v>
      </c>
      <c r="G51" s="18" t="s">
        <v>434</v>
      </c>
      <c r="H51" s="29" t="s">
        <v>390</v>
      </c>
      <c r="I51" s="10" t="s">
        <v>395</v>
      </c>
      <c r="J51" s="10" t="s">
        <v>428</v>
      </c>
      <c r="L51">
        <v>303</v>
      </c>
      <c r="M51">
        <v>226</v>
      </c>
      <c r="N51" s="28" t="s">
        <v>460</v>
      </c>
      <c r="O51" s="10" t="s">
        <v>428</v>
      </c>
      <c r="P51" t="s">
        <v>405</v>
      </c>
      <c r="Q51">
        <f t="shared" si="8"/>
        <v>0.85</v>
      </c>
      <c r="R51">
        <f t="shared" si="9"/>
        <v>0.93</v>
      </c>
      <c r="S51">
        <f t="shared" si="10"/>
        <v>0.76</v>
      </c>
      <c r="T51">
        <f t="shared" si="11"/>
        <v>0.87</v>
      </c>
      <c r="U51">
        <f t="shared" si="12"/>
        <v>0.91</v>
      </c>
      <c r="V51">
        <f t="shared" si="13"/>
        <v>0.78</v>
      </c>
      <c r="W51">
        <v>0</v>
      </c>
      <c r="X51">
        <v>0</v>
      </c>
      <c r="Y51">
        <v>0</v>
      </c>
      <c r="Z51">
        <f>IF(COUNTIF(技!$AC:$AC,U!$M51)=1,VLOOKUP(U!$M51,技!$AC:$AF,2,0),T51+W51)</f>
        <v>0.87</v>
      </c>
      <c r="AA51">
        <f>IF(COUNTIF(技!$AC:$AC,U!$M51)=1,VLOOKUP(U!$M51,技!$AC:$AF,3,0),U51+X51)</f>
        <v>0.91</v>
      </c>
      <c r="AB51">
        <f>IF(COUNTIF(技!$AC:$AC,U!$M51)=1,VLOOKUP(U!$M51,技!$AC:$AF,4,0),V51+Y51)</f>
        <v>0.78</v>
      </c>
      <c r="AC51">
        <f t="shared" si="6"/>
        <v>157.50000000000003</v>
      </c>
    </row>
    <row r="52" spans="6:29" x14ac:dyDescent="0.2">
      <c r="F52" t="s">
        <v>435</v>
      </c>
      <c r="G52" s="18" t="s">
        <v>434</v>
      </c>
      <c r="H52" s="29" t="s">
        <v>390</v>
      </c>
      <c r="I52" s="10" t="s">
        <v>395</v>
      </c>
      <c r="J52" s="10" t="s">
        <v>428</v>
      </c>
      <c r="L52">
        <v>304</v>
      </c>
      <c r="M52">
        <v>227</v>
      </c>
      <c r="N52" s="28" t="s">
        <v>461</v>
      </c>
      <c r="O52" s="10" t="s">
        <v>428</v>
      </c>
      <c r="P52" t="s">
        <v>405</v>
      </c>
      <c r="Q52">
        <f t="shared" si="8"/>
        <v>0.85</v>
      </c>
      <c r="R52">
        <f t="shared" si="9"/>
        <v>0.93</v>
      </c>
      <c r="S52">
        <f t="shared" si="10"/>
        <v>0.76</v>
      </c>
      <c r="T52">
        <f t="shared" si="11"/>
        <v>0.87</v>
      </c>
      <c r="U52">
        <f t="shared" si="12"/>
        <v>0.91</v>
      </c>
      <c r="V52">
        <f t="shared" si="13"/>
        <v>0.78</v>
      </c>
      <c r="W52">
        <v>0</v>
      </c>
      <c r="X52">
        <v>0</v>
      </c>
      <c r="Y52">
        <v>0</v>
      </c>
      <c r="Z52">
        <f>IF(COUNTIF(技!$AC:$AC,U!$M52)=1,VLOOKUP(U!$M52,技!$AC:$AF,2,0),T52+W52)</f>
        <v>0.87</v>
      </c>
      <c r="AA52">
        <f>IF(COUNTIF(技!$AC:$AC,U!$M52)=1,VLOOKUP(U!$M52,技!$AC:$AF,3,0),U52+X52)</f>
        <v>0.91</v>
      </c>
      <c r="AB52">
        <f>IF(COUNTIF(技!$AC:$AC,U!$M52)=1,VLOOKUP(U!$M52,技!$AC:$AF,4,0),V52+Y52)</f>
        <v>0.78</v>
      </c>
      <c r="AC52">
        <f t="shared" si="6"/>
        <v>157.50000000000003</v>
      </c>
    </row>
    <row r="53" spans="6:29" x14ac:dyDescent="0.2">
      <c r="F53" t="s">
        <v>435</v>
      </c>
      <c r="G53" s="18" t="s">
        <v>434</v>
      </c>
      <c r="H53" s="32" t="s">
        <v>394</v>
      </c>
      <c r="I53" s="10" t="s">
        <v>395</v>
      </c>
      <c r="J53" s="5" t="s">
        <v>396</v>
      </c>
      <c r="L53">
        <v>305</v>
      </c>
      <c r="M53">
        <v>228</v>
      </c>
      <c r="N53" s="31" t="s">
        <v>462</v>
      </c>
      <c r="O53" s="5" t="s">
        <v>396</v>
      </c>
      <c r="P53" t="s">
        <v>405</v>
      </c>
      <c r="Q53">
        <f t="shared" si="8"/>
        <v>0.85</v>
      </c>
      <c r="R53">
        <f t="shared" si="9"/>
        <v>0.93</v>
      </c>
      <c r="S53">
        <f t="shared" si="10"/>
        <v>0.76</v>
      </c>
      <c r="T53">
        <f t="shared" si="11"/>
        <v>0.83</v>
      </c>
      <c r="U53">
        <f t="shared" si="12"/>
        <v>0.95000000000000007</v>
      </c>
      <c r="V53">
        <f t="shared" si="13"/>
        <v>0.74</v>
      </c>
      <c r="W53">
        <v>0</v>
      </c>
      <c r="X53">
        <v>0</v>
      </c>
      <c r="Y53">
        <v>0</v>
      </c>
      <c r="Z53">
        <f>IF(COUNTIF(技!$AC:$AC,U!$M53)=1,VLOOKUP(U!$M53,技!$AC:$AF,2,0),T53+W53)</f>
        <v>0.83</v>
      </c>
      <c r="AA53">
        <f>IF(COUNTIF(技!$AC:$AC,U!$M53)=1,VLOOKUP(U!$M53,技!$AC:$AF,3,0),U53+X53)</f>
        <v>0.95000000000000007</v>
      </c>
      <c r="AB53">
        <f>IF(COUNTIF(技!$AC:$AC,U!$M53)=1,VLOOKUP(U!$M53,技!$AC:$AF,4,0),V53+Y53)</f>
        <v>0.74</v>
      </c>
      <c r="AC53">
        <f t="shared" si="6"/>
        <v>157.5</v>
      </c>
    </row>
    <row r="54" spans="6:29" x14ac:dyDescent="0.2">
      <c r="F54" t="s">
        <v>435</v>
      </c>
      <c r="G54" s="18" t="s">
        <v>434</v>
      </c>
      <c r="H54" s="29" t="s">
        <v>390</v>
      </c>
      <c r="I54" s="10" t="s">
        <v>395</v>
      </c>
      <c r="J54" s="10" t="s">
        <v>428</v>
      </c>
      <c r="L54">
        <v>306</v>
      </c>
      <c r="M54">
        <v>229</v>
      </c>
      <c r="N54" s="28" t="s">
        <v>463</v>
      </c>
      <c r="O54" s="10" t="s">
        <v>428</v>
      </c>
      <c r="P54" t="s">
        <v>405</v>
      </c>
      <c r="Q54">
        <f t="shared" si="8"/>
        <v>0.85</v>
      </c>
      <c r="R54">
        <f t="shared" si="9"/>
        <v>0.93</v>
      </c>
      <c r="S54">
        <f t="shared" si="10"/>
        <v>0.76</v>
      </c>
      <c r="T54">
        <f t="shared" si="11"/>
        <v>0.87</v>
      </c>
      <c r="U54">
        <f t="shared" si="12"/>
        <v>0.91</v>
      </c>
      <c r="V54">
        <f t="shared" si="13"/>
        <v>0.78</v>
      </c>
      <c r="W54">
        <v>0</v>
      </c>
      <c r="X54">
        <v>0</v>
      </c>
      <c r="Y54">
        <v>0</v>
      </c>
      <c r="Z54">
        <f>IF(COUNTIF(技!$AC:$AC,U!$M54)=1,VLOOKUP(U!$M54,技!$AC:$AF,2,0),T54+W54)</f>
        <v>0.87</v>
      </c>
      <c r="AA54">
        <f>IF(COUNTIF(技!$AC:$AC,U!$M54)=1,VLOOKUP(U!$M54,技!$AC:$AF,3,0),U54+X54)</f>
        <v>0.91</v>
      </c>
      <c r="AB54">
        <f>IF(COUNTIF(技!$AC:$AC,U!$M54)=1,VLOOKUP(U!$M54,技!$AC:$AF,4,0),V54+Y54)</f>
        <v>0.78</v>
      </c>
      <c r="AC54">
        <f t="shared" si="6"/>
        <v>157.50000000000003</v>
      </c>
    </row>
    <row r="55" spans="6:29" x14ac:dyDescent="0.2">
      <c r="G55" s="18" t="s">
        <v>434</v>
      </c>
      <c r="H55" s="29" t="s">
        <v>390</v>
      </c>
      <c r="I55" s="10" t="s">
        <v>395</v>
      </c>
      <c r="J55" s="10" t="s">
        <v>428</v>
      </c>
      <c r="L55">
        <v>307</v>
      </c>
      <c r="M55">
        <v>230</v>
      </c>
      <c r="N55" s="28" t="s">
        <v>464</v>
      </c>
      <c r="O55" s="10" t="s">
        <v>428</v>
      </c>
      <c r="P55" t="s">
        <v>405</v>
      </c>
      <c r="Q55">
        <f t="shared" si="8"/>
        <v>0.85</v>
      </c>
      <c r="R55">
        <f t="shared" si="9"/>
        <v>0.93</v>
      </c>
      <c r="S55">
        <f t="shared" si="10"/>
        <v>0.76</v>
      </c>
      <c r="T55">
        <f t="shared" si="11"/>
        <v>0.87</v>
      </c>
      <c r="U55">
        <f t="shared" si="12"/>
        <v>0.91</v>
      </c>
      <c r="V55">
        <f t="shared" si="13"/>
        <v>0.78</v>
      </c>
      <c r="W55">
        <v>0</v>
      </c>
      <c r="X55">
        <v>0</v>
      </c>
      <c r="Y55">
        <v>0</v>
      </c>
      <c r="Z55">
        <f>IF(COUNTIF(技!$AC:$AC,U!$M55)=1,VLOOKUP(U!$M55,技!$AC:$AF,2,0),T55+W55)</f>
        <v>0.87</v>
      </c>
      <c r="AA55">
        <f>IF(COUNTIF(技!$AC:$AC,U!$M55)=1,VLOOKUP(U!$M55,技!$AC:$AF,3,0),U55+X55)</f>
        <v>0.91</v>
      </c>
      <c r="AB55">
        <f>IF(COUNTIF(技!$AC:$AC,U!$M55)=1,VLOOKUP(U!$M55,技!$AC:$AF,4,0),V55+Y55)</f>
        <v>0.78</v>
      </c>
      <c r="AC55">
        <f t="shared" si="6"/>
        <v>157.50000000000003</v>
      </c>
    </row>
    <row r="56" spans="6:29" x14ac:dyDescent="0.2">
      <c r="G56" s="18" t="s">
        <v>434</v>
      </c>
      <c r="H56" s="29" t="s">
        <v>390</v>
      </c>
      <c r="I56" s="10" t="s">
        <v>395</v>
      </c>
      <c r="J56" s="8" t="s">
        <v>410</v>
      </c>
      <c r="K56" s="2" t="s">
        <v>421</v>
      </c>
      <c r="L56">
        <v>308</v>
      </c>
      <c r="M56">
        <v>231</v>
      </c>
      <c r="N56" s="28" t="s">
        <v>465</v>
      </c>
      <c r="O56" s="8" t="s">
        <v>410</v>
      </c>
      <c r="P56" t="s">
        <v>405</v>
      </c>
      <c r="Q56">
        <f t="shared" si="8"/>
        <v>0.85</v>
      </c>
      <c r="R56">
        <f t="shared" si="9"/>
        <v>0.93</v>
      </c>
      <c r="S56">
        <f t="shared" si="10"/>
        <v>0.76</v>
      </c>
      <c r="T56">
        <f t="shared" si="11"/>
        <v>0.80999999999999994</v>
      </c>
      <c r="U56">
        <f t="shared" si="12"/>
        <v>0.97000000000000008</v>
      </c>
      <c r="V56">
        <f t="shared" si="13"/>
        <v>0.72</v>
      </c>
      <c r="W56">
        <v>0</v>
      </c>
      <c r="X56">
        <v>0</v>
      </c>
      <c r="Y56">
        <v>0</v>
      </c>
      <c r="Z56">
        <f>IF(COUNTIF(技!$AC:$AC,U!$M56)=1,VLOOKUP(U!$M56,技!$AC:$AF,2,0),T56+W56)</f>
        <v>0.80999999999999994</v>
      </c>
      <c r="AA56">
        <f>IF(COUNTIF(技!$AC:$AC,U!$M56)=1,VLOOKUP(U!$M56,技!$AC:$AF,3,0),U56+X56)</f>
        <v>0.97000000000000008</v>
      </c>
      <c r="AB56">
        <f>IF(COUNTIF(技!$AC:$AC,U!$M56)=1,VLOOKUP(U!$M56,技!$AC:$AF,4,0),V56+Y56)</f>
        <v>0.72</v>
      </c>
      <c r="AC56">
        <f t="shared" si="6"/>
        <v>157.5</v>
      </c>
    </row>
    <row r="57" spans="6:29" x14ac:dyDescent="0.2">
      <c r="F57" t="s">
        <v>435</v>
      </c>
      <c r="G57" s="18" t="s">
        <v>434</v>
      </c>
      <c r="H57" s="29" t="s">
        <v>390</v>
      </c>
      <c r="I57" s="30" t="s">
        <v>391</v>
      </c>
      <c r="J57" s="7" t="s">
        <v>392</v>
      </c>
      <c r="L57">
        <v>309</v>
      </c>
      <c r="M57">
        <v>232</v>
      </c>
      <c r="N57" s="28" t="s">
        <v>466</v>
      </c>
      <c r="O57" s="7" t="s">
        <v>392</v>
      </c>
      <c r="P57" t="s">
        <v>405</v>
      </c>
      <c r="Q57">
        <f t="shared" si="8"/>
        <v>1</v>
      </c>
      <c r="R57">
        <f t="shared" si="9"/>
        <v>0.75</v>
      </c>
      <c r="S57">
        <f t="shared" si="10"/>
        <v>1</v>
      </c>
      <c r="T57">
        <f t="shared" si="11"/>
        <v>1.02</v>
      </c>
      <c r="U57">
        <f t="shared" si="12"/>
        <v>0.73</v>
      </c>
      <c r="V57">
        <f t="shared" si="13"/>
        <v>1.02</v>
      </c>
      <c r="W57">
        <v>0</v>
      </c>
      <c r="X57">
        <v>0</v>
      </c>
      <c r="Y57">
        <v>0</v>
      </c>
      <c r="Z57">
        <f>IF(COUNTIF(技!$AC:$AC,U!$M57)=1,VLOOKUP(U!$M57,技!$AC:$AF,2,0),T57+W57)</f>
        <v>1.02</v>
      </c>
      <c r="AA57">
        <f>IF(COUNTIF(技!$AC:$AC,U!$M57)=1,VLOOKUP(U!$M57,技!$AC:$AF,3,0),U57+X57)</f>
        <v>0.73</v>
      </c>
      <c r="AB57">
        <f>IF(COUNTIF(技!$AC:$AC,U!$M57)=1,VLOOKUP(U!$M57,技!$AC:$AF,4,0),V57+Y57)</f>
        <v>1.02</v>
      </c>
      <c r="AC57">
        <f t="shared" si="6"/>
        <v>157.5</v>
      </c>
    </row>
    <row r="58" spans="6:29" x14ac:dyDescent="0.2">
      <c r="G58" s="18" t="s">
        <v>434</v>
      </c>
      <c r="H58" s="29" t="s">
        <v>390</v>
      </c>
      <c r="I58" s="30" t="s">
        <v>391</v>
      </c>
      <c r="J58" s="8" t="s">
        <v>410</v>
      </c>
      <c r="L58">
        <v>310</v>
      </c>
      <c r="M58">
        <v>233</v>
      </c>
      <c r="N58" s="28" t="s">
        <v>467</v>
      </c>
      <c r="O58" s="8" t="s">
        <v>410</v>
      </c>
      <c r="P58" t="s">
        <v>405</v>
      </c>
      <c r="Q58">
        <f t="shared" si="8"/>
        <v>1</v>
      </c>
      <c r="R58">
        <f t="shared" si="9"/>
        <v>0.75</v>
      </c>
      <c r="S58">
        <f t="shared" si="10"/>
        <v>1</v>
      </c>
      <c r="T58">
        <f t="shared" si="11"/>
        <v>0.96</v>
      </c>
      <c r="U58">
        <f t="shared" si="12"/>
        <v>0.79</v>
      </c>
      <c r="V58">
        <f t="shared" si="13"/>
        <v>0.96</v>
      </c>
      <c r="W58">
        <v>0</v>
      </c>
      <c r="X58">
        <v>0</v>
      </c>
      <c r="Y58">
        <v>0</v>
      </c>
      <c r="Z58">
        <f>IF(COUNTIF(技!$AC:$AC,U!$M58)=1,VLOOKUP(U!$M58,技!$AC:$AF,2,0),T58+W58)</f>
        <v>0.96</v>
      </c>
      <c r="AA58">
        <f>IF(COUNTIF(技!$AC:$AC,U!$M58)=1,VLOOKUP(U!$M58,技!$AC:$AF,3,0),U58+X58)</f>
        <v>0.79</v>
      </c>
      <c r="AB58">
        <f>IF(COUNTIF(技!$AC:$AC,U!$M58)=1,VLOOKUP(U!$M58,技!$AC:$AF,4,0),V58+Y58)</f>
        <v>0.96</v>
      </c>
      <c r="AC58">
        <f t="shared" si="6"/>
        <v>157.5</v>
      </c>
    </row>
    <row r="59" spans="6:29" x14ac:dyDescent="0.2">
      <c r="G59" s="18" t="s">
        <v>434</v>
      </c>
      <c r="H59" s="29" t="s">
        <v>390</v>
      </c>
      <c r="I59" s="30" t="s">
        <v>391</v>
      </c>
      <c r="J59" s="7" t="s">
        <v>392</v>
      </c>
      <c r="L59">
        <v>311</v>
      </c>
      <c r="M59">
        <v>234</v>
      </c>
      <c r="N59" s="28" t="s">
        <v>468</v>
      </c>
      <c r="O59" s="7" t="s">
        <v>392</v>
      </c>
      <c r="P59" t="s">
        <v>405</v>
      </c>
      <c r="Q59">
        <f t="shared" si="8"/>
        <v>1</v>
      </c>
      <c r="R59">
        <f t="shared" si="9"/>
        <v>0.75</v>
      </c>
      <c r="S59">
        <f t="shared" si="10"/>
        <v>1</v>
      </c>
      <c r="T59">
        <f t="shared" si="11"/>
        <v>1.02</v>
      </c>
      <c r="U59">
        <f t="shared" si="12"/>
        <v>0.73</v>
      </c>
      <c r="V59">
        <f t="shared" si="13"/>
        <v>1.02</v>
      </c>
      <c r="W59">
        <v>0</v>
      </c>
      <c r="X59">
        <v>0</v>
      </c>
      <c r="Y59">
        <v>0</v>
      </c>
      <c r="Z59">
        <f>IF(COUNTIF(技!$AC:$AC,U!$M59)=1,VLOOKUP(U!$M59,技!$AC:$AF,2,0),T59+W59)</f>
        <v>1.02</v>
      </c>
      <c r="AA59">
        <f>IF(COUNTIF(技!$AC:$AC,U!$M59)=1,VLOOKUP(U!$M59,技!$AC:$AF,3,0),U59+X59)</f>
        <v>0.73</v>
      </c>
      <c r="AB59">
        <f>IF(COUNTIF(技!$AC:$AC,U!$M59)=1,VLOOKUP(U!$M59,技!$AC:$AF,4,0),V59+Y59)</f>
        <v>1.02</v>
      </c>
      <c r="AC59">
        <f t="shared" si="6"/>
        <v>157.5</v>
      </c>
    </row>
    <row r="60" spans="6:29" x14ac:dyDescent="0.2">
      <c r="G60" s="18" t="s">
        <v>434</v>
      </c>
      <c r="H60" s="32" t="s">
        <v>394</v>
      </c>
      <c r="I60" s="6" t="s">
        <v>401</v>
      </c>
      <c r="J60" s="13" t="s">
        <v>420</v>
      </c>
      <c r="L60">
        <v>312</v>
      </c>
      <c r="M60">
        <v>235</v>
      </c>
      <c r="N60" s="31" t="s">
        <v>469</v>
      </c>
      <c r="O60" s="13" t="s">
        <v>420</v>
      </c>
      <c r="P60" t="s">
        <v>405</v>
      </c>
      <c r="Q60">
        <f t="shared" si="8"/>
        <v>0.76</v>
      </c>
      <c r="R60">
        <f t="shared" si="9"/>
        <v>1</v>
      </c>
      <c r="S60">
        <f t="shared" si="10"/>
        <v>0.73</v>
      </c>
      <c r="T60">
        <f t="shared" si="11"/>
        <v>0.91</v>
      </c>
      <c r="U60">
        <f t="shared" si="12"/>
        <v>0.9</v>
      </c>
      <c r="V60">
        <f t="shared" si="13"/>
        <v>0.73</v>
      </c>
      <c r="W60">
        <v>0</v>
      </c>
      <c r="X60">
        <v>0</v>
      </c>
      <c r="Y60">
        <v>0</v>
      </c>
      <c r="Z60">
        <f>IF(COUNTIF(技!$AC:$AC,U!$M60)=1,VLOOKUP(U!$M60,技!$AC:$AF,2,0),T60+W60)</f>
        <v>0.91</v>
      </c>
      <c r="AA60">
        <f>IF(COUNTIF(技!$AC:$AC,U!$M60)=1,VLOOKUP(U!$M60,技!$AC:$AF,3,0),U60+X60)</f>
        <v>0.9</v>
      </c>
      <c r="AB60">
        <f>IF(COUNTIF(技!$AC:$AC,U!$M60)=1,VLOOKUP(U!$M60,技!$AC:$AF,4,0),V60+Y60)</f>
        <v>0.73</v>
      </c>
      <c r="AC60">
        <f t="shared" si="6"/>
        <v>157.5</v>
      </c>
    </row>
    <row r="61" spans="6:29" x14ac:dyDescent="0.2">
      <c r="F61" t="s">
        <v>435</v>
      </c>
      <c r="G61" s="18" t="s">
        <v>434</v>
      </c>
      <c r="H61" s="29" t="s">
        <v>390</v>
      </c>
      <c r="I61" s="30" t="s">
        <v>391</v>
      </c>
      <c r="J61" s="8" t="s">
        <v>410</v>
      </c>
      <c r="L61">
        <v>401</v>
      </c>
      <c r="M61">
        <v>236</v>
      </c>
      <c r="N61" s="28" t="s">
        <v>470</v>
      </c>
      <c r="O61" s="8" t="s">
        <v>410</v>
      </c>
      <c r="P61" t="s">
        <v>409</v>
      </c>
      <c r="Q61">
        <f t="shared" si="8"/>
        <v>1</v>
      </c>
      <c r="R61">
        <f t="shared" si="9"/>
        <v>0.75</v>
      </c>
      <c r="S61">
        <f t="shared" si="10"/>
        <v>1</v>
      </c>
      <c r="T61">
        <f t="shared" si="11"/>
        <v>0.96</v>
      </c>
      <c r="U61">
        <f t="shared" si="12"/>
        <v>0.79</v>
      </c>
      <c r="V61">
        <f t="shared" si="13"/>
        <v>0.96</v>
      </c>
      <c r="W61">
        <v>0</v>
      </c>
      <c r="X61">
        <v>0</v>
      </c>
      <c r="Y61">
        <v>0</v>
      </c>
      <c r="Z61">
        <f>IF(COUNTIF(技!$AC:$AC,U!$M61)=1,VLOOKUP(U!$M61,技!$AC:$AF,2,0),T61+W61)</f>
        <v>0.96</v>
      </c>
      <c r="AA61">
        <f>IF(COUNTIF(技!$AC:$AC,U!$M61)=1,VLOOKUP(U!$M61,技!$AC:$AF,3,0),U61+X61)</f>
        <v>0.79</v>
      </c>
      <c r="AB61">
        <f>IF(COUNTIF(技!$AC:$AC,U!$M61)=1,VLOOKUP(U!$M61,技!$AC:$AF,4,0),V61+Y61)</f>
        <v>0.96</v>
      </c>
      <c r="AC61">
        <f t="shared" si="6"/>
        <v>157.5</v>
      </c>
    </row>
    <row r="62" spans="6:29" x14ac:dyDescent="0.2">
      <c r="F62" t="s">
        <v>435</v>
      </c>
      <c r="G62" s="18" t="s">
        <v>434</v>
      </c>
      <c r="H62" s="29" t="s">
        <v>390</v>
      </c>
      <c r="I62" s="30" t="s">
        <v>391</v>
      </c>
      <c r="J62" s="8" t="s">
        <v>410</v>
      </c>
      <c r="L62">
        <v>402</v>
      </c>
      <c r="M62">
        <v>237</v>
      </c>
      <c r="N62" s="28" t="s">
        <v>471</v>
      </c>
      <c r="O62" s="8" t="s">
        <v>410</v>
      </c>
      <c r="P62" t="s">
        <v>409</v>
      </c>
      <c r="Q62">
        <f t="shared" si="8"/>
        <v>1</v>
      </c>
      <c r="R62">
        <f t="shared" si="9"/>
        <v>0.75</v>
      </c>
      <c r="S62">
        <f t="shared" si="10"/>
        <v>1</v>
      </c>
      <c r="T62">
        <f t="shared" si="11"/>
        <v>0.96</v>
      </c>
      <c r="U62">
        <f t="shared" si="12"/>
        <v>0.79</v>
      </c>
      <c r="V62">
        <f t="shared" si="13"/>
        <v>0.96</v>
      </c>
      <c r="W62">
        <v>0</v>
      </c>
      <c r="X62">
        <v>0</v>
      </c>
      <c r="Y62">
        <v>0</v>
      </c>
      <c r="Z62">
        <f>IF(COUNTIF(技!$AC:$AC,U!$M62)=1,VLOOKUP(U!$M62,技!$AC:$AF,2,0),T62+W62)</f>
        <v>0.96</v>
      </c>
      <c r="AA62">
        <f>IF(COUNTIF(技!$AC:$AC,U!$M62)=1,VLOOKUP(U!$M62,技!$AC:$AF,3,0),U62+X62)</f>
        <v>0.79</v>
      </c>
      <c r="AB62">
        <f>IF(COUNTIF(技!$AC:$AC,U!$M62)=1,VLOOKUP(U!$M62,技!$AC:$AF,4,0),V62+Y62)</f>
        <v>0.96</v>
      </c>
      <c r="AC62">
        <f t="shared" si="6"/>
        <v>157.5</v>
      </c>
    </row>
    <row r="63" spans="6:29" x14ac:dyDescent="0.2">
      <c r="F63" t="s">
        <v>435</v>
      </c>
      <c r="G63" s="18" t="s">
        <v>434</v>
      </c>
      <c r="H63" s="32" t="s">
        <v>394</v>
      </c>
      <c r="I63" s="10" t="s">
        <v>395</v>
      </c>
      <c r="J63" s="5" t="s">
        <v>396</v>
      </c>
      <c r="L63">
        <v>403</v>
      </c>
      <c r="M63">
        <v>238</v>
      </c>
      <c r="N63" s="31" t="s">
        <v>472</v>
      </c>
      <c r="O63" s="5" t="s">
        <v>396</v>
      </c>
      <c r="P63" t="s">
        <v>409</v>
      </c>
      <c r="Q63">
        <f t="shared" si="8"/>
        <v>0.85</v>
      </c>
      <c r="R63">
        <f t="shared" si="9"/>
        <v>0.93</v>
      </c>
      <c r="S63">
        <f t="shared" si="10"/>
        <v>0.76</v>
      </c>
      <c r="T63">
        <f t="shared" si="11"/>
        <v>0.83</v>
      </c>
      <c r="U63">
        <f t="shared" si="12"/>
        <v>0.95000000000000007</v>
      </c>
      <c r="V63">
        <f t="shared" si="13"/>
        <v>0.74</v>
      </c>
      <c r="W63">
        <v>0</v>
      </c>
      <c r="X63">
        <v>0</v>
      </c>
      <c r="Y63">
        <v>0</v>
      </c>
      <c r="Z63">
        <f>IF(COUNTIF(技!$AC:$AC,U!$M63)=1,VLOOKUP(U!$M63,技!$AC:$AF,2,0),T63+W63)</f>
        <v>0.83</v>
      </c>
      <c r="AA63">
        <f>IF(COUNTIF(技!$AC:$AC,U!$M63)=1,VLOOKUP(U!$M63,技!$AC:$AF,3,0),U63+X63)</f>
        <v>0.95000000000000007</v>
      </c>
      <c r="AB63">
        <f>IF(COUNTIF(技!$AC:$AC,U!$M63)=1,VLOOKUP(U!$M63,技!$AC:$AF,4,0),V63+Y63)</f>
        <v>0.74</v>
      </c>
      <c r="AC63">
        <f t="shared" si="6"/>
        <v>157.5</v>
      </c>
    </row>
    <row r="64" spans="6:29" x14ac:dyDescent="0.2">
      <c r="F64" t="s">
        <v>435</v>
      </c>
      <c r="G64" s="18" t="s">
        <v>434</v>
      </c>
      <c r="H64" s="32" t="s">
        <v>394</v>
      </c>
      <c r="I64" s="6" t="s">
        <v>401</v>
      </c>
      <c r="J64" s="16" t="s">
        <v>402</v>
      </c>
      <c r="L64">
        <v>404</v>
      </c>
      <c r="M64">
        <v>239</v>
      </c>
      <c r="N64" s="31" t="s">
        <v>473</v>
      </c>
      <c r="O64" s="16" t="s">
        <v>402</v>
      </c>
      <c r="P64" t="s">
        <v>409</v>
      </c>
      <c r="Q64">
        <f t="shared" si="8"/>
        <v>0.76</v>
      </c>
      <c r="R64">
        <f t="shared" si="9"/>
        <v>1</v>
      </c>
      <c r="S64">
        <f t="shared" si="10"/>
        <v>0.73</v>
      </c>
      <c r="T64">
        <f t="shared" si="11"/>
        <v>0.76</v>
      </c>
      <c r="U64">
        <f t="shared" si="12"/>
        <v>1</v>
      </c>
      <c r="V64">
        <f t="shared" si="13"/>
        <v>0.73</v>
      </c>
      <c r="W64">
        <v>0</v>
      </c>
      <c r="X64">
        <v>0</v>
      </c>
      <c r="Y64">
        <v>0</v>
      </c>
      <c r="Z64">
        <f>IF(COUNTIF(技!$AC:$AC,U!$M64)=1,VLOOKUP(U!$M64,技!$AC:$AF,2,0),T64+W64)</f>
        <v>0.76</v>
      </c>
      <c r="AA64">
        <f>IF(COUNTIF(技!$AC:$AC,U!$M64)=1,VLOOKUP(U!$M64,技!$AC:$AF,3,0),U64+X64)</f>
        <v>1</v>
      </c>
      <c r="AB64">
        <f>IF(COUNTIF(技!$AC:$AC,U!$M64)=1,VLOOKUP(U!$M64,技!$AC:$AF,4,0),V64+Y64)</f>
        <v>0.73</v>
      </c>
      <c r="AC64">
        <f t="shared" si="6"/>
        <v>157.5</v>
      </c>
    </row>
    <row r="65" spans="6:29" x14ac:dyDescent="0.2">
      <c r="F65" t="s">
        <v>435</v>
      </c>
      <c r="G65" s="18" t="s">
        <v>434</v>
      </c>
      <c r="H65" s="32" t="s">
        <v>394</v>
      </c>
      <c r="I65" s="6" t="s">
        <v>401</v>
      </c>
      <c r="J65" s="16" t="s">
        <v>402</v>
      </c>
      <c r="L65">
        <v>405</v>
      </c>
      <c r="M65">
        <v>240</v>
      </c>
      <c r="N65" s="31" t="s">
        <v>474</v>
      </c>
      <c r="O65" s="16" t="s">
        <v>402</v>
      </c>
      <c r="P65" t="s">
        <v>409</v>
      </c>
      <c r="Q65">
        <f t="shared" si="8"/>
        <v>0.76</v>
      </c>
      <c r="R65">
        <f t="shared" si="9"/>
        <v>1</v>
      </c>
      <c r="S65">
        <f t="shared" si="10"/>
        <v>0.73</v>
      </c>
      <c r="T65">
        <f t="shared" si="11"/>
        <v>0.76</v>
      </c>
      <c r="U65">
        <f t="shared" si="12"/>
        <v>1</v>
      </c>
      <c r="V65">
        <f t="shared" si="13"/>
        <v>0.73</v>
      </c>
      <c r="W65">
        <v>0</v>
      </c>
      <c r="X65">
        <v>0</v>
      </c>
      <c r="Y65">
        <v>0</v>
      </c>
      <c r="Z65">
        <f>IF(COUNTIF(技!$AC:$AC,U!$M65)=1,VLOOKUP(U!$M65,技!$AC:$AF,2,0),T65+W65)</f>
        <v>0.76</v>
      </c>
      <c r="AA65">
        <f>IF(COUNTIF(技!$AC:$AC,U!$M65)=1,VLOOKUP(U!$M65,技!$AC:$AF,3,0),U65+X65)</f>
        <v>1</v>
      </c>
      <c r="AB65">
        <f>IF(COUNTIF(技!$AC:$AC,U!$M65)=1,VLOOKUP(U!$M65,技!$AC:$AF,4,0),V65+Y65)</f>
        <v>0.73</v>
      </c>
      <c r="AC65">
        <f t="shared" si="6"/>
        <v>157.5</v>
      </c>
    </row>
    <row r="66" spans="6:29" x14ac:dyDescent="0.2">
      <c r="F66" t="s">
        <v>435</v>
      </c>
      <c r="G66" s="18" t="s">
        <v>434</v>
      </c>
      <c r="H66" s="32" t="s">
        <v>394</v>
      </c>
      <c r="I66" s="6" t="s">
        <v>401</v>
      </c>
      <c r="J66" s="13" t="s">
        <v>420</v>
      </c>
      <c r="L66">
        <v>406</v>
      </c>
      <c r="M66">
        <v>241</v>
      </c>
      <c r="N66" s="31" t="s">
        <v>475</v>
      </c>
      <c r="O66" s="13" t="s">
        <v>420</v>
      </c>
      <c r="P66" t="s">
        <v>409</v>
      </c>
      <c r="Q66">
        <f t="shared" si="8"/>
        <v>0.76</v>
      </c>
      <c r="R66">
        <f t="shared" si="9"/>
        <v>1</v>
      </c>
      <c r="S66">
        <f t="shared" si="10"/>
        <v>0.73</v>
      </c>
      <c r="T66">
        <f t="shared" si="11"/>
        <v>0.91</v>
      </c>
      <c r="U66">
        <f t="shared" si="12"/>
        <v>0.9</v>
      </c>
      <c r="V66">
        <f t="shared" si="13"/>
        <v>0.73</v>
      </c>
      <c r="W66">
        <v>0</v>
      </c>
      <c r="X66">
        <v>0</v>
      </c>
      <c r="Y66">
        <v>0</v>
      </c>
      <c r="Z66">
        <f>IF(COUNTIF(技!$AC:$AC,U!$M66)=1,VLOOKUP(U!$M66,技!$AC:$AF,2,0),T66+W66)</f>
        <v>0.91</v>
      </c>
      <c r="AA66">
        <f>IF(COUNTIF(技!$AC:$AC,U!$M66)=1,VLOOKUP(U!$M66,技!$AC:$AF,3,0),U66+X66)</f>
        <v>0.9</v>
      </c>
      <c r="AB66">
        <f>IF(COUNTIF(技!$AC:$AC,U!$M66)=1,VLOOKUP(U!$M66,技!$AC:$AF,4,0),V66+Y66)</f>
        <v>0.73</v>
      </c>
      <c r="AC66">
        <f t="shared" si="6"/>
        <v>157.5</v>
      </c>
    </row>
    <row r="67" spans="6:29" x14ac:dyDescent="0.2">
      <c r="F67" t="s">
        <v>435</v>
      </c>
      <c r="G67" s="18" t="s">
        <v>434</v>
      </c>
      <c r="H67" s="29" t="s">
        <v>390</v>
      </c>
      <c r="I67" s="30" t="s">
        <v>391</v>
      </c>
      <c r="J67" s="7" t="s">
        <v>392</v>
      </c>
      <c r="L67">
        <v>407</v>
      </c>
      <c r="M67">
        <v>242</v>
      </c>
      <c r="N67" s="28" t="s">
        <v>476</v>
      </c>
      <c r="O67" s="7" t="s">
        <v>392</v>
      </c>
      <c r="P67" t="s">
        <v>409</v>
      </c>
      <c r="Q67">
        <f t="shared" ref="Q67:Q94" si="14">VLOOKUP(RIGHT(I67,2),$B$8:$E$11,2,0)</f>
        <v>1</v>
      </c>
      <c r="R67">
        <f t="shared" ref="R67:R94" si="15">VLOOKUP(RIGHT(I67,2),$B$8:$E$11,3,0)</f>
        <v>0.75</v>
      </c>
      <c r="S67">
        <f t="shared" ref="S67:S94" si="16">VLOOKUP(RIGHT(I67,2),$B$8:$E$11,4,0)</f>
        <v>1</v>
      </c>
      <c r="T67">
        <f t="shared" ref="T67:T94" si="17">Q67+VLOOKUP(RIGHT($J67,2),$B$15:$E$22,MATCH(RIGHT(T$2,2),$C$16:$E$16,0)+1,0)</f>
        <v>1.02</v>
      </c>
      <c r="U67">
        <f t="shared" ref="U67:U94" si="18">R67+VLOOKUP(RIGHT($J67,2),$B$15:$E$22,MATCH(RIGHT(U$2,2),$C$16:$E$16,0)+1,0)</f>
        <v>0.73</v>
      </c>
      <c r="V67">
        <f t="shared" ref="V67:V94" si="19">S67+VLOOKUP(RIGHT($J67,2),$B$15:$E$22,MATCH(RIGHT(V$2,2),$C$16:$E$16,0)+1,0)</f>
        <v>1.02</v>
      </c>
      <c r="W67">
        <v>0</v>
      </c>
      <c r="X67">
        <v>0</v>
      </c>
      <c r="Y67">
        <v>0</v>
      </c>
      <c r="Z67">
        <f>IF(COUNTIF(技!$AC:$AC,U!$M67)=1,VLOOKUP(U!$M67,技!$AC:$AF,2,0),T67+W67)</f>
        <v>1.02</v>
      </c>
      <c r="AA67">
        <f>IF(COUNTIF(技!$AC:$AC,U!$M67)=1,VLOOKUP(U!$M67,技!$AC:$AF,3,0),U67+X67)</f>
        <v>0.73</v>
      </c>
      <c r="AB67">
        <f>IF(COUNTIF(技!$AC:$AC,U!$M67)=1,VLOOKUP(U!$M67,技!$AC:$AF,4,0),V67+Y67)</f>
        <v>1.02</v>
      </c>
      <c r="AC67">
        <f t="shared" si="6"/>
        <v>157.5</v>
      </c>
    </row>
    <row r="68" spans="6:29" x14ac:dyDescent="0.2">
      <c r="G68" s="18" t="s">
        <v>434</v>
      </c>
      <c r="H68" s="32" t="s">
        <v>394</v>
      </c>
      <c r="I68" s="6" t="s">
        <v>401</v>
      </c>
      <c r="J68" s="13" t="s">
        <v>420</v>
      </c>
      <c r="L68">
        <v>408</v>
      </c>
      <c r="M68">
        <v>243</v>
      </c>
      <c r="N68" s="31" t="s">
        <v>477</v>
      </c>
      <c r="O68" s="13" t="s">
        <v>420</v>
      </c>
      <c r="P68" t="s">
        <v>409</v>
      </c>
      <c r="Q68">
        <f t="shared" si="14"/>
        <v>0.76</v>
      </c>
      <c r="R68">
        <f t="shared" si="15"/>
        <v>1</v>
      </c>
      <c r="S68">
        <f t="shared" si="16"/>
        <v>0.73</v>
      </c>
      <c r="T68">
        <f t="shared" si="17"/>
        <v>0.91</v>
      </c>
      <c r="U68">
        <f t="shared" si="18"/>
        <v>0.9</v>
      </c>
      <c r="V68">
        <f t="shared" si="19"/>
        <v>0.73</v>
      </c>
      <c r="W68">
        <v>0</v>
      </c>
      <c r="X68">
        <v>0</v>
      </c>
      <c r="Y68">
        <v>0</v>
      </c>
      <c r="Z68">
        <f>IF(COUNTIF(技!$AC:$AC,U!$M68)=1,VLOOKUP(U!$M68,技!$AC:$AF,2,0),T68+W68)</f>
        <v>0.91</v>
      </c>
      <c r="AA68">
        <f>IF(COUNTIF(技!$AC:$AC,U!$M68)=1,VLOOKUP(U!$M68,技!$AC:$AF,3,0),U68+X68)</f>
        <v>0.9</v>
      </c>
      <c r="AB68">
        <f>IF(COUNTIF(技!$AC:$AC,U!$M68)=1,VLOOKUP(U!$M68,技!$AC:$AF,4,0),V68+Y68)</f>
        <v>0.73</v>
      </c>
      <c r="AC68">
        <f t="shared" ref="AC68:AC94" si="20">SUMPRODUCT($C$6:$E$6,$C$7:$E$7,Z68:AB68)</f>
        <v>157.5</v>
      </c>
    </row>
    <row r="69" spans="6:29" x14ac:dyDescent="0.2">
      <c r="G69" s="18" t="s">
        <v>434</v>
      </c>
      <c r="H69" s="29" t="s">
        <v>390</v>
      </c>
      <c r="I69" s="10" t="s">
        <v>395</v>
      </c>
      <c r="J69" s="10" t="s">
        <v>428</v>
      </c>
      <c r="L69">
        <v>409</v>
      </c>
      <c r="M69">
        <v>244</v>
      </c>
      <c r="N69" s="28" t="s">
        <v>478</v>
      </c>
      <c r="O69" s="10" t="s">
        <v>428</v>
      </c>
      <c r="P69" t="s">
        <v>409</v>
      </c>
      <c r="Q69">
        <f t="shared" si="14"/>
        <v>0.85</v>
      </c>
      <c r="R69">
        <f t="shared" si="15"/>
        <v>0.93</v>
      </c>
      <c r="S69">
        <f t="shared" si="16"/>
        <v>0.76</v>
      </c>
      <c r="T69">
        <f t="shared" si="17"/>
        <v>0.87</v>
      </c>
      <c r="U69">
        <f t="shared" si="18"/>
        <v>0.91</v>
      </c>
      <c r="V69">
        <f t="shared" si="19"/>
        <v>0.78</v>
      </c>
      <c r="W69">
        <v>0</v>
      </c>
      <c r="X69">
        <v>0</v>
      </c>
      <c r="Y69">
        <v>0</v>
      </c>
      <c r="Z69">
        <f>IF(COUNTIF(技!$AC:$AC,U!$M69)=1,VLOOKUP(U!$M69,技!$AC:$AF,2,0),T69+W69)</f>
        <v>0.87</v>
      </c>
      <c r="AA69">
        <f>IF(COUNTIF(技!$AC:$AC,U!$M69)=1,VLOOKUP(U!$M69,技!$AC:$AF,3,0),U69+X69)</f>
        <v>0.91</v>
      </c>
      <c r="AB69">
        <f>IF(COUNTIF(技!$AC:$AC,U!$M69)=1,VLOOKUP(U!$M69,技!$AC:$AF,4,0),V69+Y69)</f>
        <v>0.78</v>
      </c>
      <c r="AC69">
        <f t="shared" si="20"/>
        <v>157.50000000000003</v>
      </c>
    </row>
    <row r="70" spans="6:29" x14ac:dyDescent="0.2">
      <c r="G70" s="18" t="s">
        <v>434</v>
      </c>
      <c r="H70" s="29" t="s">
        <v>390</v>
      </c>
      <c r="I70" s="30" t="s">
        <v>391</v>
      </c>
      <c r="J70" s="8" t="s">
        <v>410</v>
      </c>
      <c r="L70">
        <v>410</v>
      </c>
      <c r="M70">
        <v>245</v>
      </c>
      <c r="N70" s="28" t="s">
        <v>479</v>
      </c>
      <c r="O70" s="8" t="s">
        <v>410</v>
      </c>
      <c r="P70" t="s">
        <v>409</v>
      </c>
      <c r="Q70">
        <f t="shared" si="14"/>
        <v>1</v>
      </c>
      <c r="R70">
        <f t="shared" si="15"/>
        <v>0.75</v>
      </c>
      <c r="S70">
        <f t="shared" si="16"/>
        <v>1</v>
      </c>
      <c r="T70">
        <f t="shared" si="17"/>
        <v>0.96</v>
      </c>
      <c r="U70">
        <f t="shared" si="18"/>
        <v>0.79</v>
      </c>
      <c r="V70">
        <f t="shared" si="19"/>
        <v>0.96</v>
      </c>
      <c r="W70">
        <v>0</v>
      </c>
      <c r="X70">
        <v>0</v>
      </c>
      <c r="Y70">
        <v>0</v>
      </c>
      <c r="Z70">
        <f>IF(COUNTIF(技!$AC:$AC,U!$M70)=1,VLOOKUP(U!$M70,技!$AC:$AF,2,0),T70+W70)</f>
        <v>0.96</v>
      </c>
      <c r="AA70">
        <f>IF(COUNTIF(技!$AC:$AC,U!$M70)=1,VLOOKUP(U!$M70,技!$AC:$AF,3,0),U70+X70)</f>
        <v>0.79</v>
      </c>
      <c r="AB70">
        <f>IF(COUNTIF(技!$AC:$AC,U!$M70)=1,VLOOKUP(U!$M70,技!$AC:$AF,4,0),V70+Y70)</f>
        <v>0.96</v>
      </c>
      <c r="AC70">
        <f t="shared" si="20"/>
        <v>157.5</v>
      </c>
    </row>
    <row r="71" spans="6:29" x14ac:dyDescent="0.2">
      <c r="F71" t="s">
        <v>435</v>
      </c>
      <c r="G71" s="18" t="s">
        <v>434</v>
      </c>
      <c r="H71" s="29" t="s">
        <v>390</v>
      </c>
      <c r="I71" s="10" t="s">
        <v>395</v>
      </c>
      <c r="J71" s="10" t="s">
        <v>428</v>
      </c>
      <c r="L71">
        <v>501</v>
      </c>
      <c r="M71">
        <v>246</v>
      </c>
      <c r="N71" s="28" t="s">
        <v>480</v>
      </c>
      <c r="O71" s="10" t="s">
        <v>428</v>
      </c>
      <c r="P71" t="s">
        <v>481</v>
      </c>
      <c r="Q71">
        <f t="shared" si="14"/>
        <v>0.85</v>
      </c>
      <c r="R71">
        <f t="shared" si="15"/>
        <v>0.93</v>
      </c>
      <c r="S71">
        <f t="shared" si="16"/>
        <v>0.76</v>
      </c>
      <c r="T71">
        <f t="shared" si="17"/>
        <v>0.87</v>
      </c>
      <c r="U71">
        <f t="shared" si="18"/>
        <v>0.91</v>
      </c>
      <c r="V71">
        <f t="shared" si="19"/>
        <v>0.78</v>
      </c>
      <c r="W71">
        <v>0</v>
      </c>
      <c r="X71">
        <v>0</v>
      </c>
      <c r="Y71">
        <v>0</v>
      </c>
      <c r="Z71">
        <f>IF(COUNTIF(技!$AC:$AC,U!$M71)=1,VLOOKUP(U!$M71,技!$AC:$AF,2,0),T71+W71)</f>
        <v>0.87</v>
      </c>
      <c r="AA71">
        <f>IF(COUNTIF(技!$AC:$AC,U!$M71)=1,VLOOKUP(U!$M71,技!$AC:$AF,3,0),U71+X71)</f>
        <v>0.91</v>
      </c>
      <c r="AB71">
        <f>IF(COUNTIF(技!$AC:$AC,U!$M71)=1,VLOOKUP(U!$M71,技!$AC:$AF,4,0),V71+Y71)</f>
        <v>0.78</v>
      </c>
      <c r="AC71">
        <f t="shared" si="20"/>
        <v>157.50000000000003</v>
      </c>
    </row>
    <row r="72" spans="6:29" x14ac:dyDescent="0.2">
      <c r="G72" s="18" t="s">
        <v>434</v>
      </c>
      <c r="H72" s="32" t="s">
        <v>394</v>
      </c>
      <c r="I72" s="10" t="s">
        <v>395</v>
      </c>
      <c r="J72" s="13" t="s">
        <v>420</v>
      </c>
      <c r="K72" s="2" t="s">
        <v>421</v>
      </c>
      <c r="L72">
        <v>502</v>
      </c>
      <c r="M72">
        <v>247</v>
      </c>
      <c r="N72" s="31" t="s">
        <v>482</v>
      </c>
      <c r="O72" s="13" t="s">
        <v>420</v>
      </c>
      <c r="P72" t="s">
        <v>481</v>
      </c>
      <c r="Q72">
        <f t="shared" si="14"/>
        <v>0.85</v>
      </c>
      <c r="R72">
        <f t="shared" si="15"/>
        <v>0.93</v>
      </c>
      <c r="S72">
        <f t="shared" si="16"/>
        <v>0.76</v>
      </c>
      <c r="T72">
        <f t="shared" si="17"/>
        <v>1</v>
      </c>
      <c r="U72">
        <f t="shared" si="18"/>
        <v>0.83000000000000007</v>
      </c>
      <c r="V72">
        <f t="shared" si="19"/>
        <v>0.76</v>
      </c>
      <c r="W72">
        <v>0</v>
      </c>
      <c r="X72">
        <v>0</v>
      </c>
      <c r="Y72">
        <v>0</v>
      </c>
      <c r="Z72">
        <f>IF(COUNTIF(技!$AC:$AC,U!$M72)=1,VLOOKUP(U!$M72,技!$AC:$AF,2,0),T72+W72)</f>
        <v>1</v>
      </c>
      <c r="AA72">
        <f>IF(COUNTIF(技!$AC:$AC,U!$M72)=1,VLOOKUP(U!$M72,技!$AC:$AF,3,0),U72+X72)</f>
        <v>0.83000000000000007</v>
      </c>
      <c r="AB72">
        <f>IF(COUNTIF(技!$AC:$AC,U!$M72)=1,VLOOKUP(U!$M72,技!$AC:$AF,4,0),V72+Y72)</f>
        <v>0.76</v>
      </c>
      <c r="AC72">
        <f t="shared" si="20"/>
        <v>157.5</v>
      </c>
    </row>
    <row r="73" spans="6:29" x14ac:dyDescent="0.2">
      <c r="G73" s="18" t="s">
        <v>434</v>
      </c>
      <c r="H73" s="29" t="s">
        <v>390</v>
      </c>
      <c r="I73" s="30" t="s">
        <v>391</v>
      </c>
      <c r="J73" s="7" t="s">
        <v>392</v>
      </c>
      <c r="L73">
        <v>503</v>
      </c>
      <c r="M73">
        <v>248</v>
      </c>
      <c r="N73" s="28" t="s">
        <v>483</v>
      </c>
      <c r="O73" s="7" t="s">
        <v>392</v>
      </c>
      <c r="P73" t="s">
        <v>481</v>
      </c>
      <c r="Q73">
        <f t="shared" si="14"/>
        <v>1</v>
      </c>
      <c r="R73">
        <f t="shared" si="15"/>
        <v>0.75</v>
      </c>
      <c r="S73">
        <f t="shared" si="16"/>
        <v>1</v>
      </c>
      <c r="T73">
        <f t="shared" si="17"/>
        <v>1.02</v>
      </c>
      <c r="U73">
        <f t="shared" si="18"/>
        <v>0.73</v>
      </c>
      <c r="V73">
        <f t="shared" si="19"/>
        <v>1.02</v>
      </c>
      <c r="W73">
        <v>0</v>
      </c>
      <c r="X73">
        <v>0</v>
      </c>
      <c r="Y73">
        <v>0</v>
      </c>
      <c r="Z73">
        <f>IF(COUNTIF(技!$AC:$AC,U!$M73)=1,VLOOKUP(U!$M73,技!$AC:$AF,2,0),T73+W73)</f>
        <v>1.02</v>
      </c>
      <c r="AA73">
        <f>IF(COUNTIF(技!$AC:$AC,U!$M73)=1,VLOOKUP(U!$M73,技!$AC:$AF,3,0),U73+X73)</f>
        <v>0.73</v>
      </c>
      <c r="AB73">
        <f>IF(COUNTIF(技!$AC:$AC,U!$M73)=1,VLOOKUP(U!$M73,技!$AC:$AF,4,0),V73+Y73)</f>
        <v>1.02</v>
      </c>
      <c r="AC73">
        <f t="shared" si="20"/>
        <v>157.5</v>
      </c>
    </row>
    <row r="74" spans="6:29" x14ac:dyDescent="0.2">
      <c r="G74" s="18" t="s">
        <v>434</v>
      </c>
      <c r="H74" s="32" t="s">
        <v>394</v>
      </c>
      <c r="I74" s="6" t="s">
        <v>401</v>
      </c>
      <c r="J74" s="13" t="s">
        <v>420</v>
      </c>
      <c r="L74">
        <v>504</v>
      </c>
      <c r="M74">
        <v>249</v>
      </c>
      <c r="N74" s="31" t="s">
        <v>484</v>
      </c>
      <c r="O74" s="13" t="s">
        <v>420</v>
      </c>
      <c r="P74" t="s">
        <v>481</v>
      </c>
      <c r="Q74">
        <f t="shared" si="14"/>
        <v>0.76</v>
      </c>
      <c r="R74">
        <f t="shared" si="15"/>
        <v>1</v>
      </c>
      <c r="S74">
        <f t="shared" si="16"/>
        <v>0.73</v>
      </c>
      <c r="T74">
        <f t="shared" si="17"/>
        <v>0.91</v>
      </c>
      <c r="U74">
        <f t="shared" si="18"/>
        <v>0.9</v>
      </c>
      <c r="V74">
        <f t="shared" si="19"/>
        <v>0.73</v>
      </c>
      <c r="W74">
        <v>0</v>
      </c>
      <c r="X74">
        <v>0</v>
      </c>
      <c r="Y74">
        <v>0</v>
      </c>
      <c r="Z74">
        <f>IF(COUNTIF(技!$AC:$AC,U!$M74)=1,VLOOKUP(U!$M74,技!$AC:$AF,2,0),T74+W74)</f>
        <v>0.91</v>
      </c>
      <c r="AA74">
        <f>IF(COUNTIF(技!$AC:$AC,U!$M74)=1,VLOOKUP(U!$M74,技!$AC:$AF,3,0),U74+X74)</f>
        <v>0.9</v>
      </c>
      <c r="AB74">
        <f>IF(COUNTIF(技!$AC:$AC,U!$M74)=1,VLOOKUP(U!$M74,技!$AC:$AF,4,0),V74+Y74)</f>
        <v>0.73</v>
      </c>
      <c r="AC74">
        <f t="shared" si="20"/>
        <v>157.5</v>
      </c>
    </row>
    <row r="75" spans="6:29" x14ac:dyDescent="0.2">
      <c r="G75" s="18" t="s">
        <v>434</v>
      </c>
      <c r="H75" s="29" t="s">
        <v>390</v>
      </c>
      <c r="I75" s="10" t="s">
        <v>395</v>
      </c>
      <c r="J75" s="10" t="s">
        <v>428</v>
      </c>
      <c r="L75">
        <v>505</v>
      </c>
      <c r="M75">
        <v>250</v>
      </c>
      <c r="N75" s="28" t="s">
        <v>485</v>
      </c>
      <c r="O75" s="10" t="s">
        <v>428</v>
      </c>
      <c r="P75" t="s">
        <v>481</v>
      </c>
      <c r="Q75">
        <f t="shared" si="14"/>
        <v>0.85</v>
      </c>
      <c r="R75">
        <f t="shared" si="15"/>
        <v>0.93</v>
      </c>
      <c r="S75">
        <f t="shared" si="16"/>
        <v>0.76</v>
      </c>
      <c r="T75">
        <f t="shared" si="17"/>
        <v>0.87</v>
      </c>
      <c r="U75">
        <f t="shared" si="18"/>
        <v>0.91</v>
      </c>
      <c r="V75">
        <f t="shared" si="19"/>
        <v>0.78</v>
      </c>
      <c r="W75">
        <v>0</v>
      </c>
      <c r="X75">
        <v>0</v>
      </c>
      <c r="Y75">
        <v>0</v>
      </c>
      <c r="Z75">
        <f>IF(COUNTIF(技!$AC:$AC,U!$M75)=1,VLOOKUP(U!$M75,技!$AC:$AF,2,0),T75+W75)</f>
        <v>0.87</v>
      </c>
      <c r="AA75">
        <f>IF(COUNTIF(技!$AC:$AC,U!$M75)=1,VLOOKUP(U!$M75,技!$AC:$AF,3,0),U75+X75)</f>
        <v>0.91</v>
      </c>
      <c r="AB75">
        <f>IF(COUNTIF(技!$AC:$AC,U!$M75)=1,VLOOKUP(U!$M75,技!$AC:$AF,4,0),V75+Y75)</f>
        <v>0.78</v>
      </c>
      <c r="AC75">
        <f t="shared" si="20"/>
        <v>157.50000000000003</v>
      </c>
    </row>
    <row r="76" spans="6:29" x14ac:dyDescent="0.2">
      <c r="F76" t="s">
        <v>435</v>
      </c>
      <c r="G76" s="18" t="s">
        <v>434</v>
      </c>
      <c r="H76" s="29" t="s">
        <v>390</v>
      </c>
      <c r="I76" s="10" t="s">
        <v>395</v>
      </c>
      <c r="J76" s="8" t="s">
        <v>410</v>
      </c>
      <c r="K76" s="2" t="s">
        <v>421</v>
      </c>
      <c r="L76">
        <v>506</v>
      </c>
      <c r="M76">
        <v>251</v>
      </c>
      <c r="N76" s="28" t="s">
        <v>486</v>
      </c>
      <c r="O76" s="8" t="s">
        <v>410</v>
      </c>
      <c r="P76" t="s">
        <v>481</v>
      </c>
      <c r="Q76">
        <f t="shared" si="14"/>
        <v>0.85</v>
      </c>
      <c r="R76">
        <f t="shared" si="15"/>
        <v>0.93</v>
      </c>
      <c r="S76">
        <f t="shared" si="16"/>
        <v>0.76</v>
      </c>
      <c r="T76">
        <f t="shared" si="17"/>
        <v>0.80999999999999994</v>
      </c>
      <c r="U76">
        <f t="shared" si="18"/>
        <v>0.97000000000000008</v>
      </c>
      <c r="V76">
        <f t="shared" si="19"/>
        <v>0.72</v>
      </c>
      <c r="W76">
        <v>0</v>
      </c>
      <c r="X76">
        <v>0</v>
      </c>
      <c r="Y76">
        <v>0</v>
      </c>
      <c r="Z76">
        <f>IF(COUNTIF(技!$AC:$AC,U!$M76)=1,VLOOKUP(U!$M76,技!$AC:$AF,2,0),T76+W76)</f>
        <v>0.80999999999999994</v>
      </c>
      <c r="AA76">
        <f>IF(COUNTIF(技!$AC:$AC,U!$M76)=1,VLOOKUP(U!$M76,技!$AC:$AF,3,0),U76+X76)</f>
        <v>0.97000000000000008</v>
      </c>
      <c r="AB76">
        <f>IF(COUNTIF(技!$AC:$AC,U!$M76)=1,VLOOKUP(U!$M76,技!$AC:$AF,4,0),V76+Y76)</f>
        <v>0.72</v>
      </c>
      <c r="AC76">
        <f t="shared" si="20"/>
        <v>157.5</v>
      </c>
    </row>
    <row r="77" spans="6:29" x14ac:dyDescent="0.2">
      <c r="G77" s="18" t="s">
        <v>434</v>
      </c>
      <c r="H77" s="29" t="s">
        <v>390</v>
      </c>
      <c r="I77" s="10" t="s">
        <v>395</v>
      </c>
      <c r="J77" s="8" t="s">
        <v>410</v>
      </c>
      <c r="K77" s="2" t="s">
        <v>421</v>
      </c>
      <c r="L77">
        <v>507</v>
      </c>
      <c r="M77">
        <v>252</v>
      </c>
      <c r="N77" s="28" t="s">
        <v>487</v>
      </c>
      <c r="O77" s="8" t="s">
        <v>410</v>
      </c>
      <c r="P77" t="s">
        <v>481</v>
      </c>
      <c r="Q77">
        <f t="shared" si="14"/>
        <v>0.85</v>
      </c>
      <c r="R77">
        <f t="shared" si="15"/>
        <v>0.93</v>
      </c>
      <c r="S77">
        <f t="shared" si="16"/>
        <v>0.76</v>
      </c>
      <c r="T77">
        <f t="shared" si="17"/>
        <v>0.80999999999999994</v>
      </c>
      <c r="U77">
        <f t="shared" si="18"/>
        <v>0.97000000000000008</v>
      </c>
      <c r="V77">
        <f t="shared" si="19"/>
        <v>0.72</v>
      </c>
      <c r="W77">
        <v>0</v>
      </c>
      <c r="X77">
        <v>0</v>
      </c>
      <c r="Y77">
        <v>0</v>
      </c>
      <c r="Z77">
        <f>IF(COUNTIF(技!$AC:$AC,U!$M77)=1,VLOOKUP(U!$M77,技!$AC:$AF,2,0),T77+W77)</f>
        <v>0.80999999999999994</v>
      </c>
      <c r="AA77">
        <f>IF(COUNTIF(技!$AC:$AC,U!$M77)=1,VLOOKUP(U!$M77,技!$AC:$AF,3,0),U77+X77)</f>
        <v>0.97000000000000008</v>
      </c>
      <c r="AB77">
        <f>IF(COUNTIF(技!$AC:$AC,U!$M77)=1,VLOOKUP(U!$M77,技!$AC:$AF,4,0),V77+Y77)</f>
        <v>0.72</v>
      </c>
      <c r="AC77">
        <f t="shared" si="20"/>
        <v>157.5</v>
      </c>
    </row>
    <row r="78" spans="6:29" x14ac:dyDescent="0.2">
      <c r="F78" t="s">
        <v>435</v>
      </c>
      <c r="G78" s="18" t="s">
        <v>434</v>
      </c>
      <c r="H78" s="32" t="s">
        <v>394</v>
      </c>
      <c r="I78" s="6" t="s">
        <v>401</v>
      </c>
      <c r="J78" s="16" t="s">
        <v>402</v>
      </c>
      <c r="L78">
        <v>508</v>
      </c>
      <c r="M78">
        <v>253</v>
      </c>
      <c r="N78" s="31" t="s">
        <v>488</v>
      </c>
      <c r="O78" s="16" t="s">
        <v>402</v>
      </c>
      <c r="P78" t="s">
        <v>481</v>
      </c>
      <c r="Q78">
        <f t="shared" si="14"/>
        <v>0.76</v>
      </c>
      <c r="R78">
        <f t="shared" si="15"/>
        <v>1</v>
      </c>
      <c r="S78">
        <f t="shared" si="16"/>
        <v>0.73</v>
      </c>
      <c r="T78">
        <f t="shared" si="17"/>
        <v>0.76</v>
      </c>
      <c r="U78">
        <f t="shared" si="18"/>
        <v>1</v>
      </c>
      <c r="V78">
        <f t="shared" si="19"/>
        <v>0.73</v>
      </c>
      <c r="W78">
        <v>0</v>
      </c>
      <c r="X78">
        <v>0</v>
      </c>
      <c r="Y78">
        <v>0</v>
      </c>
      <c r="Z78">
        <f>IF(COUNTIF(技!$AC:$AC,U!$M78)=1,VLOOKUP(U!$M78,技!$AC:$AF,2,0),T78+W78)</f>
        <v>0.76</v>
      </c>
      <c r="AA78">
        <f>IF(COUNTIF(技!$AC:$AC,U!$M78)=1,VLOOKUP(U!$M78,技!$AC:$AF,3,0),U78+X78)</f>
        <v>1</v>
      </c>
      <c r="AB78">
        <f>IF(COUNTIF(技!$AC:$AC,U!$M78)=1,VLOOKUP(U!$M78,技!$AC:$AF,4,0),V78+Y78)</f>
        <v>0.73</v>
      </c>
      <c r="AC78">
        <f t="shared" si="20"/>
        <v>157.5</v>
      </c>
    </row>
    <row r="79" spans="6:29" x14ac:dyDescent="0.2">
      <c r="G79" s="18" t="s">
        <v>434</v>
      </c>
      <c r="H79" s="29" t="s">
        <v>390</v>
      </c>
      <c r="I79" s="30" t="s">
        <v>391</v>
      </c>
      <c r="J79" s="8" t="s">
        <v>410</v>
      </c>
      <c r="L79">
        <v>509</v>
      </c>
      <c r="M79">
        <v>254</v>
      </c>
      <c r="N79" s="28" t="s">
        <v>489</v>
      </c>
      <c r="O79" s="8" t="s">
        <v>410</v>
      </c>
      <c r="P79" t="s">
        <v>481</v>
      </c>
      <c r="Q79">
        <f t="shared" si="14"/>
        <v>1</v>
      </c>
      <c r="R79">
        <f t="shared" si="15"/>
        <v>0.75</v>
      </c>
      <c r="S79">
        <f t="shared" si="16"/>
        <v>1</v>
      </c>
      <c r="T79">
        <f t="shared" si="17"/>
        <v>0.96</v>
      </c>
      <c r="U79">
        <f t="shared" si="18"/>
        <v>0.79</v>
      </c>
      <c r="V79">
        <f t="shared" si="19"/>
        <v>0.96</v>
      </c>
      <c r="W79">
        <v>0</v>
      </c>
      <c r="X79">
        <v>0</v>
      </c>
      <c r="Y79">
        <v>0</v>
      </c>
      <c r="Z79">
        <f>IF(COUNTIF(技!$AC:$AC,U!$M79)=1,VLOOKUP(U!$M79,技!$AC:$AF,2,0),T79+W79)</f>
        <v>0.96</v>
      </c>
      <c r="AA79">
        <f>IF(COUNTIF(技!$AC:$AC,U!$M79)=1,VLOOKUP(U!$M79,技!$AC:$AF,3,0),U79+X79)</f>
        <v>0.79</v>
      </c>
      <c r="AB79">
        <f>IF(COUNTIF(技!$AC:$AC,U!$M79)=1,VLOOKUP(U!$M79,技!$AC:$AF,4,0),V79+Y79)</f>
        <v>0.96</v>
      </c>
      <c r="AC79">
        <f t="shared" si="20"/>
        <v>157.5</v>
      </c>
    </row>
    <row r="80" spans="6:29" x14ac:dyDescent="0.2">
      <c r="G80" s="18" t="s">
        <v>434</v>
      </c>
      <c r="H80" s="29" t="s">
        <v>390</v>
      </c>
      <c r="I80" s="30" t="s">
        <v>391</v>
      </c>
      <c r="J80" s="7" t="s">
        <v>392</v>
      </c>
      <c r="L80">
        <v>601</v>
      </c>
      <c r="M80">
        <v>255</v>
      </c>
      <c r="N80" s="28" t="s">
        <v>490</v>
      </c>
      <c r="O80" s="7" t="s">
        <v>392</v>
      </c>
      <c r="P80" t="s">
        <v>414</v>
      </c>
      <c r="Q80">
        <f t="shared" si="14"/>
        <v>1</v>
      </c>
      <c r="R80">
        <f t="shared" si="15"/>
        <v>0.75</v>
      </c>
      <c r="S80">
        <f t="shared" si="16"/>
        <v>1</v>
      </c>
      <c r="T80">
        <f t="shared" si="17"/>
        <v>1.02</v>
      </c>
      <c r="U80">
        <f t="shared" si="18"/>
        <v>0.73</v>
      </c>
      <c r="V80">
        <f t="shared" si="19"/>
        <v>1.02</v>
      </c>
      <c r="W80">
        <v>0</v>
      </c>
      <c r="X80">
        <v>0</v>
      </c>
      <c r="Y80">
        <v>0</v>
      </c>
      <c r="Z80">
        <f>IF(COUNTIF(技!$AC:$AC,U!$M80)=1,VLOOKUP(U!$M80,技!$AC:$AF,2,0),T80+W80)</f>
        <v>1.02</v>
      </c>
      <c r="AA80">
        <f>IF(COUNTIF(技!$AC:$AC,U!$M80)=1,VLOOKUP(U!$M80,技!$AC:$AF,3,0),U80+X80)</f>
        <v>0.73</v>
      </c>
      <c r="AB80">
        <f>IF(COUNTIF(技!$AC:$AC,U!$M80)=1,VLOOKUP(U!$M80,技!$AC:$AF,4,0),V80+Y80)</f>
        <v>1.02</v>
      </c>
      <c r="AC80">
        <f t="shared" si="20"/>
        <v>157.5</v>
      </c>
    </row>
    <row r="81" spans="6:29" x14ac:dyDescent="0.2">
      <c r="F81" t="s">
        <v>435</v>
      </c>
      <c r="G81" s="18" t="s">
        <v>434</v>
      </c>
      <c r="H81" s="29" t="s">
        <v>390</v>
      </c>
      <c r="I81" s="30" t="s">
        <v>391</v>
      </c>
      <c r="J81" s="7" t="s">
        <v>392</v>
      </c>
      <c r="L81">
        <v>602</v>
      </c>
      <c r="M81">
        <v>256</v>
      </c>
      <c r="N81" s="28" t="s">
        <v>491</v>
      </c>
      <c r="O81" s="7" t="s">
        <v>392</v>
      </c>
      <c r="P81" t="s">
        <v>414</v>
      </c>
      <c r="Q81">
        <f t="shared" si="14"/>
        <v>1</v>
      </c>
      <c r="R81">
        <f t="shared" si="15"/>
        <v>0.75</v>
      </c>
      <c r="S81">
        <f t="shared" si="16"/>
        <v>1</v>
      </c>
      <c r="T81">
        <f t="shared" si="17"/>
        <v>1.02</v>
      </c>
      <c r="U81">
        <f t="shared" si="18"/>
        <v>0.73</v>
      </c>
      <c r="V81">
        <f t="shared" si="19"/>
        <v>1.02</v>
      </c>
      <c r="W81">
        <v>0</v>
      </c>
      <c r="X81">
        <v>0</v>
      </c>
      <c r="Y81">
        <v>0</v>
      </c>
      <c r="Z81">
        <f>IF(COUNTIF(技!$AC:$AC,U!$M81)=1,VLOOKUP(U!$M81,技!$AC:$AF,2,0),T81+W81)</f>
        <v>1.02</v>
      </c>
      <c r="AA81">
        <f>IF(COUNTIF(技!$AC:$AC,U!$M81)=1,VLOOKUP(U!$M81,技!$AC:$AF,3,0),U81+X81)</f>
        <v>0.73</v>
      </c>
      <c r="AB81">
        <f>IF(COUNTIF(技!$AC:$AC,U!$M81)=1,VLOOKUP(U!$M81,技!$AC:$AF,4,0),V81+Y81)</f>
        <v>1.02</v>
      </c>
      <c r="AC81">
        <f t="shared" si="20"/>
        <v>157.5</v>
      </c>
    </row>
    <row r="82" spans="6:29" x14ac:dyDescent="0.2">
      <c r="F82" t="s">
        <v>435</v>
      </c>
      <c r="G82" s="18" t="s">
        <v>434</v>
      </c>
      <c r="H82" s="32" t="s">
        <v>394</v>
      </c>
      <c r="I82" s="6" t="s">
        <v>401</v>
      </c>
      <c r="J82" s="16" t="s">
        <v>402</v>
      </c>
      <c r="L82">
        <v>603</v>
      </c>
      <c r="M82">
        <v>257</v>
      </c>
      <c r="N82" s="31" t="s">
        <v>492</v>
      </c>
      <c r="O82" s="16" t="s">
        <v>402</v>
      </c>
      <c r="P82" t="s">
        <v>414</v>
      </c>
      <c r="Q82">
        <f t="shared" si="14"/>
        <v>0.76</v>
      </c>
      <c r="R82">
        <f t="shared" si="15"/>
        <v>1</v>
      </c>
      <c r="S82">
        <f t="shared" si="16"/>
        <v>0.73</v>
      </c>
      <c r="T82">
        <f t="shared" si="17"/>
        <v>0.76</v>
      </c>
      <c r="U82">
        <f t="shared" si="18"/>
        <v>1</v>
      </c>
      <c r="V82">
        <f t="shared" si="19"/>
        <v>0.73</v>
      </c>
      <c r="W82">
        <v>0</v>
      </c>
      <c r="X82">
        <v>0</v>
      </c>
      <c r="Y82">
        <v>0</v>
      </c>
      <c r="Z82">
        <f>IF(COUNTIF(技!$AC:$AC,U!$M82)=1,VLOOKUP(U!$M82,技!$AC:$AF,2,0),T82+W82)</f>
        <v>0.76</v>
      </c>
      <c r="AA82">
        <f>IF(COUNTIF(技!$AC:$AC,U!$M82)=1,VLOOKUP(U!$M82,技!$AC:$AF,3,0),U82+X82)</f>
        <v>1</v>
      </c>
      <c r="AB82">
        <f>IF(COUNTIF(技!$AC:$AC,U!$M82)=1,VLOOKUP(U!$M82,技!$AC:$AF,4,0),V82+Y82)</f>
        <v>0.73</v>
      </c>
      <c r="AC82">
        <f t="shared" si="20"/>
        <v>157.5</v>
      </c>
    </row>
    <row r="83" spans="6:29" x14ac:dyDescent="0.2">
      <c r="G83" s="18" t="s">
        <v>434</v>
      </c>
      <c r="H83" s="29" t="s">
        <v>390</v>
      </c>
      <c r="I83" s="30" t="s">
        <v>391</v>
      </c>
      <c r="J83" s="8" t="s">
        <v>410</v>
      </c>
      <c r="L83">
        <v>604</v>
      </c>
      <c r="M83">
        <v>258</v>
      </c>
      <c r="N83" s="28" t="s">
        <v>493</v>
      </c>
      <c r="O83" s="8" t="s">
        <v>410</v>
      </c>
      <c r="P83" t="s">
        <v>414</v>
      </c>
      <c r="Q83">
        <f t="shared" si="14"/>
        <v>1</v>
      </c>
      <c r="R83">
        <f t="shared" si="15"/>
        <v>0.75</v>
      </c>
      <c r="S83">
        <f t="shared" si="16"/>
        <v>1</v>
      </c>
      <c r="T83">
        <f t="shared" si="17"/>
        <v>0.96</v>
      </c>
      <c r="U83">
        <f t="shared" si="18"/>
        <v>0.79</v>
      </c>
      <c r="V83">
        <f t="shared" si="19"/>
        <v>0.96</v>
      </c>
      <c r="W83">
        <v>0</v>
      </c>
      <c r="X83">
        <v>0</v>
      </c>
      <c r="Y83">
        <v>0</v>
      </c>
      <c r="Z83">
        <f>IF(COUNTIF(技!$AC:$AC,U!$M83)=1,VLOOKUP(U!$M83,技!$AC:$AF,2,0),T83+W83)</f>
        <v>0.96</v>
      </c>
      <c r="AA83">
        <f>IF(COUNTIF(技!$AC:$AC,U!$M83)=1,VLOOKUP(U!$M83,技!$AC:$AF,3,0),U83+X83)</f>
        <v>0.79</v>
      </c>
      <c r="AB83">
        <f>IF(COUNTIF(技!$AC:$AC,U!$M83)=1,VLOOKUP(U!$M83,技!$AC:$AF,4,0),V83+Y83)</f>
        <v>0.96</v>
      </c>
      <c r="AC83">
        <f t="shared" si="20"/>
        <v>157.5</v>
      </c>
    </row>
    <row r="84" spans="6:29" x14ac:dyDescent="0.2">
      <c r="F84" t="s">
        <v>435</v>
      </c>
      <c r="G84" s="18" t="s">
        <v>434</v>
      </c>
      <c r="H84" s="29" t="s">
        <v>390</v>
      </c>
      <c r="I84" s="10" t="s">
        <v>395</v>
      </c>
      <c r="J84" s="8" t="s">
        <v>410</v>
      </c>
      <c r="K84" s="2" t="s">
        <v>421</v>
      </c>
      <c r="L84">
        <v>605</v>
      </c>
      <c r="M84">
        <v>259</v>
      </c>
      <c r="N84" s="28" t="s">
        <v>494</v>
      </c>
      <c r="O84" s="8" t="s">
        <v>410</v>
      </c>
      <c r="P84" t="s">
        <v>414</v>
      </c>
      <c r="Q84">
        <f t="shared" si="14"/>
        <v>0.85</v>
      </c>
      <c r="R84">
        <f t="shared" si="15"/>
        <v>0.93</v>
      </c>
      <c r="S84">
        <f t="shared" si="16"/>
        <v>0.76</v>
      </c>
      <c r="T84">
        <f t="shared" si="17"/>
        <v>0.80999999999999994</v>
      </c>
      <c r="U84">
        <f t="shared" si="18"/>
        <v>0.97000000000000008</v>
      </c>
      <c r="V84">
        <f t="shared" si="19"/>
        <v>0.72</v>
      </c>
      <c r="W84">
        <v>0</v>
      </c>
      <c r="X84">
        <v>0</v>
      </c>
      <c r="Y84">
        <v>0</v>
      </c>
      <c r="Z84">
        <f>IF(COUNTIF(技!$AC:$AC,U!$M84)=1,VLOOKUP(U!$M84,技!$AC:$AF,2,0),T84+W84)</f>
        <v>0.80999999999999994</v>
      </c>
      <c r="AA84">
        <f>IF(COUNTIF(技!$AC:$AC,U!$M84)=1,VLOOKUP(U!$M84,技!$AC:$AF,3,0),U84+X84)</f>
        <v>0.97000000000000008</v>
      </c>
      <c r="AB84">
        <f>IF(COUNTIF(技!$AC:$AC,U!$M84)=1,VLOOKUP(U!$M84,技!$AC:$AF,4,0),V84+Y84)</f>
        <v>0.72</v>
      </c>
      <c r="AC84">
        <f t="shared" si="20"/>
        <v>157.5</v>
      </c>
    </row>
    <row r="85" spans="6:29" x14ac:dyDescent="0.2">
      <c r="G85" s="18" t="s">
        <v>434</v>
      </c>
      <c r="H85" s="29" t="s">
        <v>390</v>
      </c>
      <c r="I85" s="30" t="s">
        <v>391</v>
      </c>
      <c r="J85" s="8" t="s">
        <v>410</v>
      </c>
      <c r="L85">
        <v>606</v>
      </c>
      <c r="M85">
        <v>260</v>
      </c>
      <c r="N85" s="28" t="s">
        <v>495</v>
      </c>
      <c r="O85" s="8" t="s">
        <v>410</v>
      </c>
      <c r="P85" t="s">
        <v>414</v>
      </c>
      <c r="Q85">
        <f t="shared" si="14"/>
        <v>1</v>
      </c>
      <c r="R85">
        <f t="shared" si="15"/>
        <v>0.75</v>
      </c>
      <c r="S85">
        <f t="shared" si="16"/>
        <v>1</v>
      </c>
      <c r="T85">
        <f t="shared" si="17"/>
        <v>0.96</v>
      </c>
      <c r="U85">
        <f t="shared" si="18"/>
        <v>0.79</v>
      </c>
      <c r="V85">
        <f t="shared" si="19"/>
        <v>0.96</v>
      </c>
      <c r="W85">
        <v>0</v>
      </c>
      <c r="X85">
        <v>0</v>
      </c>
      <c r="Y85">
        <v>0</v>
      </c>
      <c r="Z85">
        <f>IF(COUNTIF(技!$AC:$AC,U!$M85)=1,VLOOKUP(U!$M85,技!$AC:$AF,2,0),T85+W85)</f>
        <v>0.96</v>
      </c>
      <c r="AA85">
        <f>IF(COUNTIF(技!$AC:$AC,U!$M85)=1,VLOOKUP(U!$M85,技!$AC:$AF,3,0),U85+X85)</f>
        <v>0.79</v>
      </c>
      <c r="AB85">
        <f>IF(COUNTIF(技!$AC:$AC,U!$M85)=1,VLOOKUP(U!$M85,技!$AC:$AF,4,0),V85+Y85)</f>
        <v>0.96</v>
      </c>
      <c r="AC85">
        <f t="shared" si="20"/>
        <v>157.5</v>
      </c>
    </row>
    <row r="86" spans="6:29" x14ac:dyDescent="0.2">
      <c r="G86" s="18" t="s">
        <v>434</v>
      </c>
      <c r="H86" s="32" t="s">
        <v>394</v>
      </c>
      <c r="I86" s="6" t="s">
        <v>401</v>
      </c>
      <c r="J86" s="16" t="s">
        <v>402</v>
      </c>
      <c r="L86">
        <v>607</v>
      </c>
      <c r="M86">
        <v>261</v>
      </c>
      <c r="N86" s="31" t="s">
        <v>496</v>
      </c>
      <c r="O86" s="16" t="s">
        <v>402</v>
      </c>
      <c r="P86" t="s">
        <v>414</v>
      </c>
      <c r="Q86">
        <f t="shared" si="14"/>
        <v>0.76</v>
      </c>
      <c r="R86">
        <f t="shared" si="15"/>
        <v>1</v>
      </c>
      <c r="S86">
        <f t="shared" si="16"/>
        <v>0.73</v>
      </c>
      <c r="T86">
        <f t="shared" si="17"/>
        <v>0.76</v>
      </c>
      <c r="U86">
        <f t="shared" si="18"/>
        <v>1</v>
      </c>
      <c r="V86">
        <f t="shared" si="19"/>
        <v>0.73</v>
      </c>
      <c r="W86">
        <v>0</v>
      </c>
      <c r="X86">
        <v>0</v>
      </c>
      <c r="Y86">
        <v>0</v>
      </c>
      <c r="Z86">
        <f>IF(COUNTIF(技!$AC:$AC,U!$M86)=1,VLOOKUP(U!$M86,技!$AC:$AF,2,0),T86+W86)</f>
        <v>0.76</v>
      </c>
      <c r="AA86">
        <f>IF(COUNTIF(技!$AC:$AC,U!$M86)=1,VLOOKUP(U!$M86,技!$AC:$AF,3,0),U86+X86)</f>
        <v>1</v>
      </c>
      <c r="AB86">
        <f>IF(COUNTIF(技!$AC:$AC,U!$M86)=1,VLOOKUP(U!$M86,技!$AC:$AF,4,0),V86+Y86)</f>
        <v>0.73</v>
      </c>
      <c r="AC86">
        <f t="shared" si="20"/>
        <v>157.5</v>
      </c>
    </row>
    <row r="87" spans="6:29" x14ac:dyDescent="0.2">
      <c r="G87" s="18" t="s">
        <v>434</v>
      </c>
      <c r="H87" s="29" t="s">
        <v>390</v>
      </c>
      <c r="I87" s="30" t="s">
        <v>391</v>
      </c>
      <c r="J87" s="8" t="s">
        <v>410</v>
      </c>
      <c r="L87">
        <v>701</v>
      </c>
      <c r="M87">
        <v>262</v>
      </c>
      <c r="N87" s="28" t="s">
        <v>497</v>
      </c>
      <c r="O87" s="8" t="s">
        <v>410</v>
      </c>
      <c r="P87" t="s">
        <v>498</v>
      </c>
      <c r="Q87">
        <f t="shared" si="14"/>
        <v>1</v>
      </c>
      <c r="R87">
        <f t="shared" si="15"/>
        <v>0.75</v>
      </c>
      <c r="S87">
        <f t="shared" si="16"/>
        <v>1</v>
      </c>
      <c r="T87">
        <f t="shared" si="17"/>
        <v>0.96</v>
      </c>
      <c r="U87">
        <f t="shared" si="18"/>
        <v>0.79</v>
      </c>
      <c r="V87">
        <f t="shared" si="19"/>
        <v>0.96</v>
      </c>
      <c r="W87">
        <v>0</v>
      </c>
      <c r="X87">
        <v>0</v>
      </c>
      <c r="Y87">
        <v>0</v>
      </c>
      <c r="Z87">
        <f>IF(COUNTIF(技!$AC:$AC,U!$M87)=1,VLOOKUP(U!$M87,技!$AC:$AF,2,0),T87+W87)</f>
        <v>0.96</v>
      </c>
      <c r="AA87">
        <f>IF(COUNTIF(技!$AC:$AC,U!$M87)=1,VLOOKUP(U!$M87,技!$AC:$AF,3,0),U87+X87)</f>
        <v>0.79</v>
      </c>
      <c r="AB87">
        <f>IF(COUNTIF(技!$AC:$AC,U!$M87)=1,VLOOKUP(U!$M87,技!$AC:$AF,4,0),V87+Y87)</f>
        <v>0.96</v>
      </c>
      <c r="AC87">
        <f t="shared" si="20"/>
        <v>157.5</v>
      </c>
    </row>
    <row r="88" spans="6:29" x14ac:dyDescent="0.2">
      <c r="G88" s="18" t="s">
        <v>434</v>
      </c>
      <c r="H88" s="29" t="s">
        <v>390</v>
      </c>
      <c r="I88" s="10" t="s">
        <v>395</v>
      </c>
      <c r="J88" s="8" t="s">
        <v>410</v>
      </c>
      <c r="L88">
        <v>702</v>
      </c>
      <c r="M88">
        <v>263</v>
      </c>
      <c r="N88" s="28" t="s">
        <v>499</v>
      </c>
      <c r="O88" s="8" t="s">
        <v>410</v>
      </c>
      <c r="P88" t="s">
        <v>498</v>
      </c>
      <c r="Q88">
        <f t="shared" si="14"/>
        <v>0.85</v>
      </c>
      <c r="R88">
        <f t="shared" si="15"/>
        <v>0.93</v>
      </c>
      <c r="S88">
        <f t="shared" si="16"/>
        <v>0.76</v>
      </c>
      <c r="T88">
        <f t="shared" si="17"/>
        <v>0.80999999999999994</v>
      </c>
      <c r="U88">
        <f t="shared" si="18"/>
        <v>0.97000000000000008</v>
      </c>
      <c r="V88">
        <f t="shared" si="19"/>
        <v>0.72</v>
      </c>
      <c r="W88">
        <v>0</v>
      </c>
      <c r="X88">
        <v>0</v>
      </c>
      <c r="Y88">
        <v>0</v>
      </c>
      <c r="Z88">
        <f>IF(COUNTIF(技!$AC:$AC,U!$M88)=1,VLOOKUP(U!$M88,技!$AC:$AF,2,0),T88+W88)</f>
        <v>0.80999999999999994</v>
      </c>
      <c r="AA88">
        <f>IF(COUNTIF(技!$AC:$AC,U!$M88)=1,VLOOKUP(U!$M88,技!$AC:$AF,3,0),U88+X88)</f>
        <v>0.97000000000000008</v>
      </c>
      <c r="AB88">
        <f>IF(COUNTIF(技!$AC:$AC,U!$M88)=1,VLOOKUP(U!$M88,技!$AC:$AF,4,0),V88+Y88)</f>
        <v>0.72</v>
      </c>
      <c r="AC88">
        <f t="shared" si="20"/>
        <v>157.5</v>
      </c>
    </row>
    <row r="89" spans="6:29" x14ac:dyDescent="0.2">
      <c r="G89" s="18" t="s">
        <v>434</v>
      </c>
      <c r="H89" s="29" t="s">
        <v>390</v>
      </c>
      <c r="I89" s="30" t="s">
        <v>391</v>
      </c>
      <c r="J89" s="8" t="s">
        <v>410</v>
      </c>
      <c r="L89">
        <v>703</v>
      </c>
      <c r="M89">
        <v>264</v>
      </c>
      <c r="N89" s="28" t="s">
        <v>500</v>
      </c>
      <c r="O89" s="8" t="s">
        <v>410</v>
      </c>
      <c r="P89" t="s">
        <v>498</v>
      </c>
      <c r="Q89">
        <f t="shared" si="14"/>
        <v>1</v>
      </c>
      <c r="R89">
        <f t="shared" si="15"/>
        <v>0.75</v>
      </c>
      <c r="S89">
        <f t="shared" si="16"/>
        <v>1</v>
      </c>
      <c r="T89">
        <f t="shared" si="17"/>
        <v>0.96</v>
      </c>
      <c r="U89">
        <f t="shared" si="18"/>
        <v>0.79</v>
      </c>
      <c r="V89">
        <f t="shared" si="19"/>
        <v>0.96</v>
      </c>
      <c r="W89">
        <v>0</v>
      </c>
      <c r="X89">
        <v>0</v>
      </c>
      <c r="Y89">
        <v>0</v>
      </c>
      <c r="Z89">
        <f>IF(COUNTIF(技!$AC:$AC,U!$M89)=1,VLOOKUP(U!$M89,技!$AC:$AF,2,0),T89+W89)</f>
        <v>0.96</v>
      </c>
      <c r="AA89">
        <f>IF(COUNTIF(技!$AC:$AC,U!$M89)=1,VLOOKUP(U!$M89,技!$AC:$AF,3,0),U89+X89)</f>
        <v>0.79</v>
      </c>
      <c r="AB89">
        <f>IF(COUNTIF(技!$AC:$AC,U!$M89)=1,VLOOKUP(U!$M89,技!$AC:$AF,4,0),V89+Y89)</f>
        <v>0.96</v>
      </c>
      <c r="AC89">
        <f t="shared" si="20"/>
        <v>157.5</v>
      </c>
    </row>
    <row r="90" spans="6:29" x14ac:dyDescent="0.2">
      <c r="G90" s="18" t="s">
        <v>434</v>
      </c>
      <c r="H90" s="32" t="s">
        <v>394</v>
      </c>
      <c r="I90" s="6" t="s">
        <v>401</v>
      </c>
      <c r="J90" s="16" t="s">
        <v>402</v>
      </c>
      <c r="L90">
        <v>704</v>
      </c>
      <c r="M90">
        <v>265</v>
      </c>
      <c r="N90" s="31" t="s">
        <v>501</v>
      </c>
      <c r="O90" s="16" t="s">
        <v>402</v>
      </c>
      <c r="P90" t="s">
        <v>498</v>
      </c>
      <c r="Q90">
        <f t="shared" si="14"/>
        <v>0.76</v>
      </c>
      <c r="R90">
        <f t="shared" si="15"/>
        <v>1</v>
      </c>
      <c r="S90">
        <f t="shared" si="16"/>
        <v>0.73</v>
      </c>
      <c r="T90">
        <f t="shared" si="17"/>
        <v>0.76</v>
      </c>
      <c r="U90">
        <f t="shared" si="18"/>
        <v>1</v>
      </c>
      <c r="V90">
        <f t="shared" si="19"/>
        <v>0.73</v>
      </c>
      <c r="W90">
        <v>0</v>
      </c>
      <c r="X90">
        <v>0</v>
      </c>
      <c r="Y90">
        <v>0</v>
      </c>
      <c r="Z90">
        <f>IF(COUNTIF(技!$AC:$AC,U!$M90)=1,VLOOKUP(U!$M90,技!$AC:$AF,2,0),T90+W90)</f>
        <v>0.76</v>
      </c>
      <c r="AA90">
        <f>IF(COUNTIF(技!$AC:$AC,U!$M90)=1,VLOOKUP(U!$M90,技!$AC:$AF,3,0),U90+X90)</f>
        <v>1</v>
      </c>
      <c r="AB90">
        <f>IF(COUNTIF(技!$AC:$AC,U!$M90)=1,VLOOKUP(U!$M90,技!$AC:$AF,4,0),V90+Y90)</f>
        <v>0.73</v>
      </c>
      <c r="AC90">
        <f t="shared" si="20"/>
        <v>157.5</v>
      </c>
    </row>
    <row r="91" spans="6:29" x14ac:dyDescent="0.2">
      <c r="G91" s="18" t="s">
        <v>434</v>
      </c>
      <c r="H91" s="32" t="s">
        <v>394</v>
      </c>
      <c r="I91" s="30" t="s">
        <v>391</v>
      </c>
      <c r="J91" s="8" t="s">
        <v>410</v>
      </c>
      <c r="L91">
        <v>9001</v>
      </c>
      <c r="M91">
        <v>266</v>
      </c>
      <c r="N91" s="28" t="s">
        <v>502</v>
      </c>
      <c r="O91" s="8" t="s">
        <v>410</v>
      </c>
      <c r="P91" t="s">
        <v>398</v>
      </c>
      <c r="Q91">
        <f t="shared" si="14"/>
        <v>1</v>
      </c>
      <c r="R91">
        <f t="shared" si="15"/>
        <v>0.75</v>
      </c>
      <c r="S91">
        <f t="shared" si="16"/>
        <v>1</v>
      </c>
      <c r="T91">
        <f t="shared" si="17"/>
        <v>0.96</v>
      </c>
      <c r="U91">
        <f t="shared" si="18"/>
        <v>0.79</v>
      </c>
      <c r="V91">
        <f t="shared" si="19"/>
        <v>0.96</v>
      </c>
      <c r="W91">
        <v>0</v>
      </c>
      <c r="X91">
        <v>0</v>
      </c>
      <c r="Y91">
        <v>0</v>
      </c>
      <c r="Z91">
        <f>IF(COUNTIF(技!$AC:$AC,U!$M91)=1,VLOOKUP(U!$M91,技!$AC:$AF,2,0),T91+W91)</f>
        <v>0.96</v>
      </c>
      <c r="AA91">
        <f>IF(COUNTIF(技!$AC:$AC,U!$M91)=1,VLOOKUP(U!$M91,技!$AC:$AF,3,0),U91+X91)</f>
        <v>0.79</v>
      </c>
      <c r="AB91">
        <f>IF(COUNTIF(技!$AC:$AC,U!$M91)=1,VLOOKUP(U!$M91,技!$AC:$AF,4,0),V91+Y91)</f>
        <v>0.96</v>
      </c>
      <c r="AC91">
        <f t="shared" si="20"/>
        <v>157.5</v>
      </c>
    </row>
    <row r="92" spans="6:29" x14ac:dyDescent="0.2">
      <c r="G92" s="18" t="s">
        <v>434</v>
      </c>
      <c r="H92" s="32" t="s">
        <v>394</v>
      </c>
      <c r="I92" s="30" t="s">
        <v>391</v>
      </c>
      <c r="J92" s="8" t="s">
        <v>410</v>
      </c>
      <c r="L92">
        <v>9002</v>
      </c>
      <c r="M92">
        <v>267</v>
      </c>
      <c r="N92" s="28" t="s">
        <v>503</v>
      </c>
      <c r="O92" s="8" t="s">
        <v>410</v>
      </c>
      <c r="P92" t="s">
        <v>398</v>
      </c>
      <c r="Q92">
        <f t="shared" si="14"/>
        <v>1</v>
      </c>
      <c r="R92">
        <f t="shared" si="15"/>
        <v>0.75</v>
      </c>
      <c r="S92">
        <f t="shared" si="16"/>
        <v>1</v>
      </c>
      <c r="T92">
        <f t="shared" si="17"/>
        <v>0.96</v>
      </c>
      <c r="U92">
        <f t="shared" si="18"/>
        <v>0.79</v>
      </c>
      <c r="V92">
        <f t="shared" si="19"/>
        <v>0.96</v>
      </c>
      <c r="W92">
        <v>0</v>
      </c>
      <c r="X92">
        <v>0</v>
      </c>
      <c r="Y92">
        <v>0</v>
      </c>
      <c r="Z92">
        <f>IF(COUNTIF(技!$AC:$AC,U!$M92)=1,VLOOKUP(U!$M92,技!$AC:$AF,2,0),T92+W92)</f>
        <v>0.96</v>
      </c>
      <c r="AA92">
        <f>IF(COUNTIF(技!$AC:$AC,U!$M92)=1,VLOOKUP(U!$M92,技!$AC:$AF,3,0),U92+X92)</f>
        <v>0.79</v>
      </c>
      <c r="AB92">
        <f>IF(COUNTIF(技!$AC:$AC,U!$M92)=1,VLOOKUP(U!$M92,技!$AC:$AF,4,0),V92+Y92)</f>
        <v>0.96</v>
      </c>
      <c r="AC92">
        <f t="shared" si="20"/>
        <v>157.5</v>
      </c>
    </row>
    <row r="93" spans="6:29" x14ac:dyDescent="0.2">
      <c r="G93" s="18" t="s">
        <v>434</v>
      </c>
      <c r="H93" s="32" t="s">
        <v>394</v>
      </c>
      <c r="I93" s="30" t="s">
        <v>391</v>
      </c>
      <c r="J93" s="8" t="s">
        <v>410</v>
      </c>
      <c r="L93">
        <v>9003</v>
      </c>
      <c r="M93">
        <v>268</v>
      </c>
      <c r="N93" s="28" t="s">
        <v>504</v>
      </c>
      <c r="O93" s="8" t="s">
        <v>410</v>
      </c>
      <c r="P93" t="s">
        <v>398</v>
      </c>
      <c r="Q93">
        <f t="shared" si="14"/>
        <v>1</v>
      </c>
      <c r="R93">
        <f t="shared" si="15"/>
        <v>0.75</v>
      </c>
      <c r="S93">
        <f t="shared" si="16"/>
        <v>1</v>
      </c>
      <c r="T93">
        <f t="shared" si="17"/>
        <v>0.96</v>
      </c>
      <c r="U93">
        <f t="shared" si="18"/>
        <v>0.79</v>
      </c>
      <c r="V93">
        <f t="shared" si="19"/>
        <v>0.96</v>
      </c>
      <c r="W93">
        <v>0</v>
      </c>
      <c r="X93">
        <v>0</v>
      </c>
      <c r="Y93">
        <v>0</v>
      </c>
      <c r="Z93">
        <f>IF(COUNTIF(技!$AC:$AC,U!$M93)=1,VLOOKUP(U!$M93,技!$AC:$AF,2,0),T93+W93)</f>
        <v>0.96</v>
      </c>
      <c r="AA93">
        <f>IF(COUNTIF(技!$AC:$AC,U!$M93)=1,VLOOKUP(U!$M93,技!$AC:$AF,3,0),U93+X93)</f>
        <v>0.79</v>
      </c>
      <c r="AB93">
        <f>IF(COUNTIF(技!$AC:$AC,U!$M93)=1,VLOOKUP(U!$M93,技!$AC:$AF,4,0),V93+Y93)</f>
        <v>0.96</v>
      </c>
      <c r="AC93">
        <f t="shared" si="20"/>
        <v>157.5</v>
      </c>
    </row>
    <row r="94" spans="6:29" x14ac:dyDescent="0.2">
      <c r="G94" s="18" t="s">
        <v>434</v>
      </c>
      <c r="H94" s="32" t="s">
        <v>394</v>
      </c>
      <c r="I94" s="30" t="s">
        <v>391</v>
      </c>
      <c r="J94" s="8" t="s">
        <v>410</v>
      </c>
      <c r="L94">
        <v>9004</v>
      </c>
      <c r="M94">
        <v>269</v>
      </c>
      <c r="N94" s="28" t="s">
        <v>505</v>
      </c>
      <c r="O94" s="8" t="s">
        <v>410</v>
      </c>
      <c r="P94" t="s">
        <v>414</v>
      </c>
      <c r="Q94">
        <f t="shared" si="14"/>
        <v>1</v>
      </c>
      <c r="R94">
        <f t="shared" si="15"/>
        <v>0.75</v>
      </c>
      <c r="S94">
        <f t="shared" si="16"/>
        <v>1</v>
      </c>
      <c r="T94">
        <f t="shared" si="17"/>
        <v>0.96</v>
      </c>
      <c r="U94">
        <f t="shared" si="18"/>
        <v>0.79</v>
      </c>
      <c r="V94">
        <f t="shared" si="19"/>
        <v>0.96</v>
      </c>
      <c r="W94">
        <v>0</v>
      </c>
      <c r="X94">
        <v>0</v>
      </c>
      <c r="Y94">
        <v>0</v>
      </c>
      <c r="Z94">
        <f>IF(COUNTIF(技!$AC:$AC,U!$M94)=1,VLOOKUP(U!$M94,技!$AC:$AF,2,0),T94+W94)</f>
        <v>0.96</v>
      </c>
      <c r="AA94">
        <f>IF(COUNTIF(技!$AC:$AC,U!$M94)=1,VLOOKUP(U!$M94,技!$AC:$AF,3,0),U94+X94)</f>
        <v>0.79</v>
      </c>
      <c r="AB94">
        <f>IF(COUNTIF(技!$AC:$AC,U!$M94)=1,VLOOKUP(U!$M94,技!$AC:$AF,4,0),V94+Y94)</f>
        <v>0.96</v>
      </c>
      <c r="AC94">
        <f t="shared" si="20"/>
        <v>157.5</v>
      </c>
    </row>
    <row r="95" spans="6:29" x14ac:dyDescent="0.2">
      <c r="N95" s="33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5F4E-52D0-43A5-9DB7-5CA917240959}">
  <dimension ref="A1:BK573"/>
  <sheetViews>
    <sheetView tabSelected="1" topLeftCell="I1" workbookViewId="0">
      <pane ySplit="1" topLeftCell="A70" activePane="bottomLeft" state="frozen"/>
      <selection activeCell="R1" sqref="R1"/>
      <selection pane="bottomLeft" activeCell="BI92" sqref="BI92"/>
    </sheetView>
  </sheetViews>
  <sheetFormatPr defaultRowHeight="14.25" x14ac:dyDescent="0.2"/>
  <cols>
    <col min="17" max="17" width="15.375" customWidth="1"/>
    <col min="23" max="23" width="40" style="37" customWidth="1"/>
    <col min="24" max="24" width="9" style="37"/>
    <col min="26" max="26" width="11.75" customWidth="1"/>
  </cols>
  <sheetData>
    <row r="1" spans="1:32" x14ac:dyDescent="0.2">
      <c r="A1" s="36" t="s">
        <v>252</v>
      </c>
      <c r="B1" s="36">
        <f>裸人!AM6</f>
        <v>4</v>
      </c>
      <c r="AC1" t="s">
        <v>22</v>
      </c>
      <c r="AD1" t="s">
        <v>75</v>
      </c>
      <c r="AE1" t="s">
        <v>76</v>
      </c>
      <c r="AF1" t="s">
        <v>77</v>
      </c>
    </row>
    <row r="2" spans="1:32" x14ac:dyDescent="0.2">
      <c r="A2" t="s">
        <v>881</v>
      </c>
      <c r="B2">
        <v>30</v>
      </c>
      <c r="E2" t="s">
        <v>866</v>
      </c>
      <c r="F2" t="s">
        <v>867</v>
      </c>
      <c r="P2">
        <f>IF(S2=0,#REF!,S2)</f>
        <v>1</v>
      </c>
      <c r="Q2" t="str">
        <f>IF(U2="",#REF!,U2)</f>
        <v>背心小弟【近程】</v>
      </c>
      <c r="R2" t="str">
        <f>VLOOKUP(Q2,U!N:O,2,0)</f>
        <v>1=肉盾</v>
      </c>
      <c r="S2">
        <v>1</v>
      </c>
      <c r="T2">
        <f>P2*10000+COUNTIF($P$2:P2,P2)</f>
        <v>10001</v>
      </c>
      <c r="U2" s="28" t="s">
        <v>387</v>
      </c>
      <c r="V2" s="35" t="s">
        <v>590</v>
      </c>
      <c r="W2" s="37" t="s">
        <v>591</v>
      </c>
    </row>
    <row r="3" spans="1:32" x14ac:dyDescent="0.2">
      <c r="A3" t="s">
        <v>896</v>
      </c>
      <c r="B3">
        <f>AVERAGE(裸人!AJ15:AJ20)</f>
        <v>20.666666666666668</v>
      </c>
      <c r="D3" t="s">
        <v>339</v>
      </c>
      <c r="E3">
        <f>裸人!AL5</f>
        <v>2.5</v>
      </c>
      <c r="F3">
        <f>裸人!AM5</f>
        <v>1.6</v>
      </c>
      <c r="P3">
        <f>IF(S3=0,P2,S3)</f>
        <v>1</v>
      </c>
      <c r="Q3" t="str">
        <f>IF(U3=0,Q2,U3)</f>
        <v>背心小弟【近程】</v>
      </c>
      <c r="R3" t="str">
        <f>VLOOKUP(Q3,U!N:O,2,0)</f>
        <v>1=肉盾</v>
      </c>
      <c r="T3">
        <f>P3*10000+COUNTIF($P$2:P3,P3)</f>
        <v>10002</v>
      </c>
      <c r="V3" s="35" t="s">
        <v>592</v>
      </c>
      <c r="W3" s="37" t="s">
        <v>591</v>
      </c>
    </row>
    <row r="4" spans="1:32" x14ac:dyDescent="0.2">
      <c r="D4" t="s">
        <v>509</v>
      </c>
      <c r="E4">
        <f>裸人!AL6</f>
        <v>1</v>
      </c>
      <c r="F4">
        <f>裸人!AM6</f>
        <v>4</v>
      </c>
      <c r="P4">
        <f t="shared" ref="P4:P67" si="0">IF(S4=0,P3,S4)</f>
        <v>2</v>
      </c>
      <c r="Q4" t="str">
        <f t="shared" ref="Q4:Q67" si="1">IF(U4=0,Q3,U4)</f>
        <v>背心小弟【远程】</v>
      </c>
      <c r="R4" t="str">
        <f>VLOOKUP(Q4,U!N:O,2,0)</f>
        <v>4=弓手</v>
      </c>
      <c r="S4">
        <v>2</v>
      </c>
      <c r="T4">
        <f>P4*10000+COUNTIF($P$2:P4,P4)</f>
        <v>20001</v>
      </c>
      <c r="U4" s="31" t="s">
        <v>393</v>
      </c>
      <c r="V4" s="34" t="s">
        <v>590</v>
      </c>
      <c r="W4" s="37" t="s">
        <v>593</v>
      </c>
    </row>
    <row r="5" spans="1:32" x14ac:dyDescent="0.2">
      <c r="D5" t="s">
        <v>340</v>
      </c>
      <c r="E5">
        <f>裸人!AL7</f>
        <v>1</v>
      </c>
      <c r="F5">
        <f>裸人!AM7</f>
        <v>4</v>
      </c>
      <c r="P5">
        <f t="shared" si="0"/>
        <v>2</v>
      </c>
      <c r="Q5" t="str">
        <f t="shared" si="1"/>
        <v>背心小弟【远程】</v>
      </c>
      <c r="R5" t="str">
        <f>VLOOKUP(Q5,U!N:O,2,0)</f>
        <v>4=弓手</v>
      </c>
      <c r="T5">
        <f>P5*10000+COUNTIF($P$2:P5,P5)</f>
        <v>20002</v>
      </c>
      <c r="V5" s="34" t="s">
        <v>592</v>
      </c>
      <c r="W5" s="37" t="s">
        <v>594</v>
      </c>
    </row>
    <row r="6" spans="1:32" x14ac:dyDescent="0.2">
      <c r="D6" t="s">
        <v>347</v>
      </c>
      <c r="E6">
        <f>裸人!AL8</f>
        <v>1</v>
      </c>
      <c r="F6">
        <f>裸人!AM8</f>
        <v>4</v>
      </c>
      <c r="P6">
        <f t="shared" si="0"/>
        <v>101</v>
      </c>
      <c r="Q6" t="str">
        <f t="shared" si="1"/>
        <v>无证骑士</v>
      </c>
      <c r="R6" t="str">
        <f>VLOOKUP(Q6,U!N:O,2,0)</f>
        <v>2=战士</v>
      </c>
      <c r="S6">
        <v>101</v>
      </c>
      <c r="T6">
        <f>P6*10000+COUNTIF($P$2:P6,P6)</f>
        <v>1010001</v>
      </c>
      <c r="U6" s="28" t="s">
        <v>417</v>
      </c>
      <c r="V6" s="35" t="s">
        <v>522</v>
      </c>
      <c r="W6" s="38" t="s">
        <v>595</v>
      </c>
    </row>
    <row r="7" spans="1:32" x14ac:dyDescent="0.2">
      <c r="D7" t="s">
        <v>344</v>
      </c>
      <c r="E7">
        <f>裸人!AL9</f>
        <v>2</v>
      </c>
      <c r="F7">
        <f>裸人!AM9</f>
        <v>2</v>
      </c>
      <c r="P7">
        <f t="shared" si="0"/>
        <v>101</v>
      </c>
      <c r="Q7" t="str">
        <f t="shared" si="1"/>
        <v>无证骑士</v>
      </c>
      <c r="R7" t="str">
        <f>VLOOKUP(Q7,U!N:O,2,0)</f>
        <v>2=战士</v>
      </c>
      <c r="T7">
        <f>P7*10000+COUNTIF($P$2:P7,P7)</f>
        <v>1010002</v>
      </c>
      <c r="V7" s="35" t="s">
        <v>524</v>
      </c>
      <c r="W7" s="37" t="s">
        <v>525</v>
      </c>
    </row>
    <row r="8" spans="1:32" x14ac:dyDescent="0.2">
      <c r="D8" t="s">
        <v>91</v>
      </c>
      <c r="E8">
        <f>裸人!AL10</f>
        <v>1.6</v>
      </c>
      <c r="F8">
        <f>裸人!AM10</f>
        <v>2.5</v>
      </c>
      <c r="P8">
        <f t="shared" si="0"/>
        <v>101</v>
      </c>
      <c r="Q8" t="str">
        <f t="shared" si="1"/>
        <v>无证骑士</v>
      </c>
      <c r="R8" t="str">
        <f>VLOOKUP(Q8,U!N:O,2,0)</f>
        <v>2=战士</v>
      </c>
      <c r="T8">
        <f>P8*10000+COUNTIF($P$2:P8,P8)</f>
        <v>1010003</v>
      </c>
      <c r="V8" s="35" t="s">
        <v>526</v>
      </c>
      <c r="W8" s="37" t="s">
        <v>525</v>
      </c>
    </row>
    <row r="9" spans="1:32" ht="28.5" x14ac:dyDescent="0.2">
      <c r="D9" t="s">
        <v>865</v>
      </c>
      <c r="E9">
        <f>裸人!AL11</f>
        <v>1</v>
      </c>
      <c r="F9">
        <f>裸人!AM11</f>
        <v>4</v>
      </c>
      <c r="P9">
        <f t="shared" si="0"/>
        <v>101</v>
      </c>
      <c r="Q9" t="str">
        <f t="shared" si="1"/>
        <v>无证骑士</v>
      </c>
      <c r="R9" t="str">
        <f>VLOOKUP(Q9,U!N:O,2,0)</f>
        <v>2=战士</v>
      </c>
      <c r="T9">
        <f>P9*10000+COUNTIF($P$2:P9,P9)</f>
        <v>1010004</v>
      </c>
      <c r="V9" s="35" t="s">
        <v>527</v>
      </c>
      <c r="W9" s="38" t="s">
        <v>596</v>
      </c>
    </row>
    <row r="10" spans="1:32" x14ac:dyDescent="0.2">
      <c r="P10">
        <f t="shared" si="0"/>
        <v>101</v>
      </c>
      <c r="Q10" t="str">
        <f t="shared" si="1"/>
        <v>无证骑士</v>
      </c>
      <c r="R10" t="str">
        <f>VLOOKUP(Q10,U!N:O,2,0)</f>
        <v>2=战士</v>
      </c>
      <c r="T10">
        <f>P10*10000+COUNTIF($P$2:P10,P10)</f>
        <v>1010005</v>
      </c>
      <c r="V10" s="35" t="s">
        <v>529</v>
      </c>
      <c r="W10" s="37" t="s">
        <v>525</v>
      </c>
    </row>
    <row r="11" spans="1:32" x14ac:dyDescent="0.2">
      <c r="D11">
        <f>VLOOKUP(LEFT(D12,2),裸人!$AG$14:$AJ$21,3,0)</f>
        <v>125</v>
      </c>
      <c r="P11">
        <f t="shared" si="0"/>
        <v>101</v>
      </c>
      <c r="Q11" t="str">
        <f t="shared" si="1"/>
        <v>无证骑士</v>
      </c>
      <c r="R11" t="str">
        <f>VLOOKUP(Q11,U!N:O,2,0)</f>
        <v>2=战士</v>
      </c>
      <c r="T11">
        <f>P11*10000+COUNTIF($P$2:P11,P11)</f>
        <v>1010006</v>
      </c>
      <c r="V11" s="35" t="s">
        <v>530</v>
      </c>
      <c r="W11" s="37" t="s">
        <v>525</v>
      </c>
    </row>
    <row r="12" spans="1:32" x14ac:dyDescent="0.2">
      <c r="C12" s="44" t="s">
        <v>884</v>
      </c>
      <c r="D12" s="4" t="s">
        <v>879</v>
      </c>
      <c r="E12" t="s">
        <v>898</v>
      </c>
      <c r="F12" t="s">
        <v>897</v>
      </c>
      <c r="G12" t="s">
        <v>915</v>
      </c>
      <c r="H12" t="s">
        <v>902</v>
      </c>
      <c r="I12" t="s">
        <v>872</v>
      </c>
      <c r="J12" t="s">
        <v>874</v>
      </c>
      <c r="K12" t="s">
        <v>875</v>
      </c>
      <c r="L12" t="s">
        <v>877</v>
      </c>
      <c r="M12" t="s">
        <v>873</v>
      </c>
      <c r="N12" t="s">
        <v>87</v>
      </c>
      <c r="P12">
        <f t="shared" si="0"/>
        <v>101</v>
      </c>
      <c r="Q12" t="str">
        <f t="shared" si="1"/>
        <v>无证骑士</v>
      </c>
      <c r="R12" t="str">
        <f>VLOOKUP(Q12,U!N:O,2,0)</f>
        <v>2=战士</v>
      </c>
      <c r="T12">
        <f>P12*10000+COUNTIF($P$2:P12,P12)</f>
        <v>1010007</v>
      </c>
      <c r="V12" s="35" t="s">
        <v>531</v>
      </c>
      <c r="W12" s="37" t="s">
        <v>597</v>
      </c>
    </row>
    <row r="13" spans="1:32" x14ac:dyDescent="0.2">
      <c r="C13" s="44"/>
      <c r="D13" t="s">
        <v>590</v>
      </c>
      <c r="E13">
        <v>1</v>
      </c>
      <c r="F13">
        <v>5</v>
      </c>
      <c r="G13">
        <v>1</v>
      </c>
      <c r="H13">
        <v>1</v>
      </c>
      <c r="I13">
        <f>(F13*D11)^2/(F13*D11+$B$3*5)/((D11*D11)/(D11+5*$B$3))*G13*H13</f>
        <v>7.8375286041189929</v>
      </c>
      <c r="J13">
        <v>14</v>
      </c>
      <c r="K13">
        <v>14</v>
      </c>
      <c r="L13">
        <f>INT(($B$2-J13)/K13+1)</f>
        <v>2</v>
      </c>
      <c r="M13">
        <v>1</v>
      </c>
      <c r="N13">
        <f>L13*I13</f>
        <v>15.675057208237986</v>
      </c>
      <c r="P13">
        <f t="shared" si="0"/>
        <v>101</v>
      </c>
      <c r="Q13" t="str">
        <f t="shared" si="1"/>
        <v>无证骑士</v>
      </c>
      <c r="R13" t="str">
        <f>VLOOKUP(Q13,U!N:O,2,0)</f>
        <v>2=战士</v>
      </c>
      <c r="T13">
        <f>P13*10000+COUNTIF($P$2:P13,P13)</f>
        <v>1010008</v>
      </c>
      <c r="V13" s="35" t="s">
        <v>532</v>
      </c>
      <c r="W13" s="38" t="s">
        <v>598</v>
      </c>
    </row>
    <row r="14" spans="1:32" x14ac:dyDescent="0.2">
      <c r="C14" s="44"/>
      <c r="D14" t="s">
        <v>592</v>
      </c>
      <c r="E14">
        <v>1</v>
      </c>
      <c r="F14">
        <v>2.5</v>
      </c>
      <c r="G14">
        <v>1</v>
      </c>
      <c r="H14">
        <v>1</v>
      </c>
      <c r="I14">
        <f>(F14*D11)^2/(F14*D11+$B$3*5)/((D11*D11)/(D11+5*$B$3))*G14*H14</f>
        <v>3.4318637274549095</v>
      </c>
      <c r="J14">
        <v>6</v>
      </c>
      <c r="K14">
        <v>10</v>
      </c>
      <c r="L14">
        <f t="shared" ref="L14:L15" si="2">INT(($B$2-J14)/K14+1)</f>
        <v>3</v>
      </c>
      <c r="M14">
        <v>1</v>
      </c>
      <c r="N14">
        <f>L14*I14</f>
        <v>10.295591182364728</v>
      </c>
      <c r="P14">
        <f t="shared" si="0"/>
        <v>101</v>
      </c>
      <c r="Q14" t="str">
        <f t="shared" si="1"/>
        <v>无证骑士</v>
      </c>
      <c r="R14" t="str">
        <f>VLOOKUP(Q14,U!N:O,2,0)</f>
        <v>2=战士</v>
      </c>
      <c r="T14">
        <f>P14*10000+COUNTIF($P$2:P14,P14)</f>
        <v>1010009</v>
      </c>
      <c r="V14" s="35" t="s">
        <v>534</v>
      </c>
      <c r="W14" s="38" t="s">
        <v>599</v>
      </c>
    </row>
    <row r="15" spans="1:32" x14ac:dyDescent="0.2">
      <c r="C15" s="44"/>
      <c r="D15" t="s">
        <v>870</v>
      </c>
      <c r="E15">
        <v>1</v>
      </c>
      <c r="F15">
        <v>3</v>
      </c>
      <c r="G15">
        <v>1</v>
      </c>
      <c r="H15">
        <v>1</v>
      </c>
      <c r="I15">
        <f>(F15*D11)^2/(F15*D11+$B$3*5)/((D11*D11)/(D11+5*$B$3))*G15*H15</f>
        <v>4.2961672473867587</v>
      </c>
      <c r="J15">
        <v>8</v>
      </c>
      <c r="K15">
        <v>10</v>
      </c>
      <c r="L15">
        <f t="shared" si="2"/>
        <v>3</v>
      </c>
      <c r="M15">
        <v>1</v>
      </c>
      <c r="N15">
        <f>L15*I15</f>
        <v>12.888501742160276</v>
      </c>
      <c r="P15">
        <f t="shared" si="0"/>
        <v>102</v>
      </c>
      <c r="Q15" t="str">
        <f t="shared" si="1"/>
        <v>射手</v>
      </c>
      <c r="R15" t="str">
        <f>VLOOKUP(Q15,U!N:O,2,0)</f>
        <v>4=弓手</v>
      </c>
      <c r="S15">
        <v>102</v>
      </c>
      <c r="T15">
        <f>P15*10000+COUNTIF($P$2:P15,P15)</f>
        <v>1020001</v>
      </c>
      <c r="U15" s="31" t="s">
        <v>343</v>
      </c>
      <c r="V15" s="34" t="s">
        <v>522</v>
      </c>
      <c r="W15" s="38" t="s">
        <v>600</v>
      </c>
    </row>
    <row r="16" spans="1:32" x14ac:dyDescent="0.2">
      <c r="C16" s="44"/>
      <c r="D16" t="s">
        <v>871</v>
      </c>
      <c r="E16">
        <v>1</v>
      </c>
      <c r="F16">
        <v>1.3</v>
      </c>
      <c r="I16">
        <v>1.3</v>
      </c>
      <c r="J16" t="s">
        <v>876</v>
      </c>
      <c r="K16" t="s">
        <v>876</v>
      </c>
      <c r="M16">
        <v>1</v>
      </c>
      <c r="P16">
        <f t="shared" si="0"/>
        <v>102</v>
      </c>
      <c r="Q16" t="str">
        <f t="shared" si="1"/>
        <v>射手</v>
      </c>
      <c r="R16" t="str">
        <f>VLOOKUP(Q16,U!N:O,2,0)</f>
        <v>4=弓手</v>
      </c>
      <c r="T16">
        <f>P16*10000+COUNTIF($P$2:P16,P16)</f>
        <v>1020002</v>
      </c>
      <c r="V16" s="34" t="s">
        <v>524</v>
      </c>
      <c r="W16" s="37" t="s">
        <v>525</v>
      </c>
    </row>
    <row r="17" spans="3:23" x14ac:dyDescent="0.2">
      <c r="C17" s="44"/>
      <c r="D17" t="s">
        <v>878</v>
      </c>
      <c r="E17">
        <f>$B$2/2-SUM(L13:L15)</f>
        <v>7</v>
      </c>
      <c r="M17">
        <v>1</v>
      </c>
      <c r="N17">
        <f>E17</f>
        <v>7</v>
      </c>
      <c r="P17">
        <f t="shared" si="0"/>
        <v>102</v>
      </c>
      <c r="Q17" t="str">
        <f t="shared" si="1"/>
        <v>射手</v>
      </c>
      <c r="R17" t="str">
        <f>VLOOKUP(Q17,U!N:O,2,0)</f>
        <v>4=弓手</v>
      </c>
      <c r="T17">
        <f>P17*10000+COUNTIF($P$2:P17,P17)</f>
        <v>1020003</v>
      </c>
      <c r="V17" s="34" t="s">
        <v>526</v>
      </c>
      <c r="W17" s="37" t="s">
        <v>525</v>
      </c>
    </row>
    <row r="18" spans="3:23" x14ac:dyDescent="0.2">
      <c r="C18" s="44"/>
      <c r="D18" t="s">
        <v>873</v>
      </c>
      <c r="E18">
        <f>PRODUCT(M13:M17)</f>
        <v>1</v>
      </c>
      <c r="N18" t="s">
        <v>899</v>
      </c>
      <c r="P18">
        <f t="shared" si="0"/>
        <v>102</v>
      </c>
      <c r="Q18" t="str">
        <f t="shared" si="1"/>
        <v>射手</v>
      </c>
      <c r="R18" t="str">
        <f>VLOOKUP(Q18,U!N:O,2,0)</f>
        <v>4=弓手</v>
      </c>
      <c r="T18">
        <f>P18*10000+COUNTIF($P$2:P18,P18)</f>
        <v>1020004</v>
      </c>
      <c r="V18" s="34" t="s">
        <v>527</v>
      </c>
      <c r="W18" s="38" t="s">
        <v>601</v>
      </c>
    </row>
    <row r="19" spans="3:23" x14ac:dyDescent="0.2">
      <c r="C19" s="44"/>
      <c r="D19" t="s">
        <v>880</v>
      </c>
      <c r="E19">
        <f>SUM(N13:N17)*I16/($B$2/2)</f>
        <v>3.9744596781727926</v>
      </c>
      <c r="N19">
        <f>$B$1/E20</f>
        <v>1.0064261116970117</v>
      </c>
      <c r="P19">
        <f t="shared" si="0"/>
        <v>102</v>
      </c>
      <c r="Q19" t="str">
        <f t="shared" si="1"/>
        <v>射手</v>
      </c>
      <c r="R19" t="str">
        <f>VLOOKUP(Q19,U!N:O,2,0)</f>
        <v>4=弓手</v>
      </c>
      <c r="T19">
        <f>P19*10000+COUNTIF($P$2:P19,P19)</f>
        <v>1020005</v>
      </c>
      <c r="V19" s="34" t="s">
        <v>529</v>
      </c>
      <c r="W19" s="37" t="s">
        <v>525</v>
      </c>
    </row>
    <row r="20" spans="3:23" x14ac:dyDescent="0.2">
      <c r="C20" s="44"/>
      <c r="D20" t="s">
        <v>252</v>
      </c>
      <c r="E20">
        <f>E18*E19</f>
        <v>3.9744596781727926</v>
      </c>
      <c r="P20">
        <f t="shared" si="0"/>
        <v>102</v>
      </c>
      <c r="Q20" t="str">
        <f t="shared" si="1"/>
        <v>射手</v>
      </c>
      <c r="R20" t="str">
        <f>VLOOKUP(Q20,U!N:O,2,0)</f>
        <v>4=弓手</v>
      </c>
      <c r="T20">
        <f>P20*10000+COUNTIF($P$2:P20,P20)</f>
        <v>1020006</v>
      </c>
      <c r="V20" s="34" t="s">
        <v>530</v>
      </c>
      <c r="W20" s="37" t="s">
        <v>525</v>
      </c>
    </row>
    <row r="21" spans="3:23" x14ac:dyDescent="0.2">
      <c r="P21">
        <f t="shared" si="0"/>
        <v>102</v>
      </c>
      <c r="Q21" t="str">
        <f t="shared" si="1"/>
        <v>射手</v>
      </c>
      <c r="R21" t="str">
        <f>VLOOKUP(Q21,U!N:O,2,0)</f>
        <v>4=弓手</v>
      </c>
      <c r="T21">
        <f>P21*10000+COUNTIF($P$2:P21,P21)</f>
        <v>1020007</v>
      </c>
      <c r="V21" s="34" t="s">
        <v>531</v>
      </c>
      <c r="W21" s="37" t="s">
        <v>602</v>
      </c>
    </row>
    <row r="22" spans="3:23" x14ac:dyDescent="0.2">
      <c r="D22">
        <f>VLOOKUP(LEFT(D23,2),裸人!$AG$14:$AJ$21,3,0)</f>
        <v>91.25</v>
      </c>
      <c r="P22">
        <f t="shared" si="0"/>
        <v>102</v>
      </c>
      <c r="Q22" t="str">
        <f t="shared" si="1"/>
        <v>射手</v>
      </c>
      <c r="R22" t="str">
        <f>VLOOKUP(Q22,U!N:O,2,0)</f>
        <v>4=弓手</v>
      </c>
      <c r="T22">
        <f>P22*10000+COUNTIF($P$2:P22,P22)</f>
        <v>1020008</v>
      </c>
      <c r="V22" s="34" t="s">
        <v>532</v>
      </c>
      <c r="W22" s="38" t="s">
        <v>603</v>
      </c>
    </row>
    <row r="23" spans="3:23" x14ac:dyDescent="0.2">
      <c r="C23" s="44" t="s">
        <v>339</v>
      </c>
      <c r="D23" s="4" t="s">
        <v>882</v>
      </c>
      <c r="E23" t="s">
        <v>898</v>
      </c>
      <c r="F23" t="s">
        <v>897</v>
      </c>
      <c r="G23" t="s">
        <v>915</v>
      </c>
      <c r="H23" t="s">
        <v>902</v>
      </c>
      <c r="I23" t="s">
        <v>872</v>
      </c>
      <c r="J23" t="s">
        <v>874</v>
      </c>
      <c r="K23" t="s">
        <v>875</v>
      </c>
      <c r="L23" t="s">
        <v>877</v>
      </c>
      <c r="M23" t="s">
        <v>873</v>
      </c>
      <c r="N23" t="s">
        <v>87</v>
      </c>
      <c r="P23">
        <f t="shared" si="0"/>
        <v>102</v>
      </c>
      <c r="Q23" t="str">
        <f t="shared" si="1"/>
        <v>射手</v>
      </c>
      <c r="R23" t="str">
        <f>VLOOKUP(Q23,U!N:O,2,0)</f>
        <v>4=弓手</v>
      </c>
      <c r="T23">
        <f>P23*10000+COUNTIF($P$2:P23,P23)</f>
        <v>1020009</v>
      </c>
      <c r="V23" s="34" t="s">
        <v>534</v>
      </c>
      <c r="W23" s="38" t="s">
        <v>604</v>
      </c>
    </row>
    <row r="24" spans="3:23" x14ac:dyDescent="0.2">
      <c r="C24" s="44"/>
      <c r="D24" t="s">
        <v>590</v>
      </c>
      <c r="E24">
        <v>1.5</v>
      </c>
      <c r="F24">
        <v>2.5</v>
      </c>
      <c r="G24">
        <v>1</v>
      </c>
      <c r="H24">
        <v>1</v>
      </c>
      <c r="I24">
        <f>(F24*D22)^2/(F24*D22+$B$3*5)/((D22*D22)/(D22+5*$B$3))*G24*H24</f>
        <v>3.6690760527969828</v>
      </c>
      <c r="J24">
        <v>12</v>
      </c>
      <c r="K24">
        <v>12</v>
      </c>
      <c r="L24">
        <f>INT(($B$2-J24)/K24+1)</f>
        <v>2</v>
      </c>
      <c r="M24">
        <f>E24</f>
        <v>1.5</v>
      </c>
      <c r="N24">
        <f>L24*I24</f>
        <v>7.3381521055939656</v>
      </c>
      <c r="P24">
        <f t="shared" si="0"/>
        <v>103</v>
      </c>
      <c r="Q24" t="str">
        <f t="shared" si="1"/>
        <v>枪枪</v>
      </c>
      <c r="R24" t="str">
        <f>VLOOKUP(Q24,U!N:O,2,0)</f>
        <v>5=辅助</v>
      </c>
      <c r="S24">
        <v>103</v>
      </c>
      <c r="T24">
        <f>P24*10000+COUNTIF($P$2:P24,P24)</f>
        <v>1030001</v>
      </c>
      <c r="U24" s="31" t="s">
        <v>419</v>
      </c>
      <c r="V24" s="35" t="s">
        <v>522</v>
      </c>
      <c r="W24" s="38" t="s">
        <v>605</v>
      </c>
    </row>
    <row r="25" spans="3:23" x14ac:dyDescent="0.2">
      <c r="C25" s="44"/>
      <c r="D25" t="s">
        <v>592</v>
      </c>
      <c r="E25">
        <v>1</v>
      </c>
      <c r="F25">
        <v>1.5</v>
      </c>
      <c r="G25">
        <v>1</v>
      </c>
      <c r="H25">
        <v>1</v>
      </c>
      <c r="I25">
        <f>(F25*D22)^2/(F25*D22+$B$3*5)/((D22*D22)/(D22+5*$B$3))*G25*H25</f>
        <v>1.8226366001734604</v>
      </c>
      <c r="J25">
        <v>8</v>
      </c>
      <c r="K25">
        <v>12</v>
      </c>
      <c r="L25">
        <f t="shared" ref="L25:L26" si="3">INT(($B$2-J25)/K25+1)</f>
        <v>2</v>
      </c>
      <c r="M25">
        <f>E25</f>
        <v>1</v>
      </c>
      <c r="N25">
        <f>L25*I25</f>
        <v>3.6452732003469208</v>
      </c>
      <c r="P25">
        <f t="shared" si="0"/>
        <v>103</v>
      </c>
      <c r="Q25" t="str">
        <f t="shared" si="1"/>
        <v>枪枪</v>
      </c>
      <c r="R25" t="str">
        <f>VLOOKUP(Q25,U!N:O,2,0)</f>
        <v>5=辅助</v>
      </c>
      <c r="T25">
        <f>P25*10000+COUNTIF($P$2:P25,P25)</f>
        <v>1030002</v>
      </c>
      <c r="V25" s="35" t="s">
        <v>524</v>
      </c>
      <c r="W25" s="37" t="s">
        <v>525</v>
      </c>
    </row>
    <row r="26" spans="3:23" x14ac:dyDescent="0.2">
      <c r="C26" s="44"/>
      <c r="D26" t="s">
        <v>870</v>
      </c>
      <c r="E26">
        <v>1.2</v>
      </c>
      <c r="F26">
        <v>2</v>
      </c>
      <c r="G26">
        <v>1</v>
      </c>
      <c r="H26">
        <v>1</v>
      </c>
      <c r="I26">
        <f>(F26*D22)^2/(F26*D22+$B$3*5)/((D22*D22)/(D22+5*$B$3))*G26*H26</f>
        <v>2.7230320699708455</v>
      </c>
      <c r="J26">
        <v>10</v>
      </c>
      <c r="K26">
        <v>16</v>
      </c>
      <c r="L26">
        <f t="shared" si="3"/>
        <v>2</v>
      </c>
      <c r="M26">
        <f>E26</f>
        <v>1.2</v>
      </c>
      <c r="N26">
        <f>L26*I26</f>
        <v>5.4460641399416909</v>
      </c>
      <c r="P26">
        <f t="shared" si="0"/>
        <v>103</v>
      </c>
      <c r="Q26" t="str">
        <f t="shared" si="1"/>
        <v>枪枪</v>
      </c>
      <c r="R26" t="str">
        <f>VLOOKUP(Q26,U!N:O,2,0)</f>
        <v>5=辅助</v>
      </c>
      <c r="T26">
        <f>P26*10000+COUNTIF($P$2:P26,P26)</f>
        <v>1030003</v>
      </c>
      <c r="V26" s="35" t="s">
        <v>526</v>
      </c>
      <c r="W26" s="38" t="s">
        <v>606</v>
      </c>
    </row>
    <row r="27" spans="3:23" x14ac:dyDescent="0.2">
      <c r="C27" s="44"/>
      <c r="D27" t="s">
        <v>871</v>
      </c>
      <c r="E27">
        <v>1.3</v>
      </c>
      <c r="I27">
        <v>1</v>
      </c>
      <c r="J27" t="s">
        <v>876</v>
      </c>
      <c r="K27" t="s">
        <v>876</v>
      </c>
      <c r="M27">
        <f>E27</f>
        <v>1.3</v>
      </c>
      <c r="P27">
        <f t="shared" si="0"/>
        <v>103</v>
      </c>
      <c r="Q27" t="str">
        <f t="shared" si="1"/>
        <v>枪枪</v>
      </c>
      <c r="R27" t="str">
        <f>VLOOKUP(Q27,U!N:O,2,0)</f>
        <v>5=辅助</v>
      </c>
      <c r="T27">
        <f>P27*10000+COUNTIF($P$2:P27,P27)</f>
        <v>1030004</v>
      </c>
      <c r="V27" s="35" t="s">
        <v>527</v>
      </c>
      <c r="W27" s="38" t="s">
        <v>607</v>
      </c>
    </row>
    <row r="28" spans="3:23" x14ac:dyDescent="0.2">
      <c r="C28" s="44"/>
      <c r="D28" t="s">
        <v>878</v>
      </c>
      <c r="E28">
        <f>$B$2/2-SUM(L24:L26)</f>
        <v>9</v>
      </c>
      <c r="N28">
        <f>E28</f>
        <v>9</v>
      </c>
      <c r="P28">
        <f t="shared" si="0"/>
        <v>103</v>
      </c>
      <c r="Q28" t="str">
        <f t="shared" si="1"/>
        <v>枪枪</v>
      </c>
      <c r="R28" t="str">
        <f>VLOOKUP(Q28,U!N:O,2,0)</f>
        <v>5=辅助</v>
      </c>
      <c r="T28">
        <f>P28*10000+COUNTIF($P$2:P28,P28)</f>
        <v>1030005</v>
      </c>
      <c r="V28" s="35" t="s">
        <v>529</v>
      </c>
      <c r="W28" s="37" t="s">
        <v>608</v>
      </c>
    </row>
    <row r="29" spans="3:23" x14ac:dyDescent="0.2">
      <c r="C29" s="44"/>
      <c r="D29" t="s">
        <v>873</v>
      </c>
      <c r="E29">
        <f>PRODUCT(M24:M28)</f>
        <v>2.34</v>
      </c>
      <c r="N29" t="s">
        <v>899</v>
      </c>
      <c r="P29">
        <f t="shared" si="0"/>
        <v>103</v>
      </c>
      <c r="Q29" t="str">
        <f t="shared" si="1"/>
        <v>枪枪</v>
      </c>
      <c r="R29" t="str">
        <f>VLOOKUP(Q29,U!N:O,2,0)</f>
        <v>5=辅助</v>
      </c>
      <c r="T29">
        <f>P29*10000+COUNTIF($P$2:P29,P29)</f>
        <v>1030006</v>
      </c>
      <c r="V29" s="35" t="s">
        <v>530</v>
      </c>
      <c r="W29" s="38" t="s">
        <v>609</v>
      </c>
    </row>
    <row r="30" spans="3:23" x14ac:dyDescent="0.2">
      <c r="C30" s="44"/>
      <c r="D30" t="s">
        <v>880</v>
      </c>
      <c r="E30">
        <f>SUM(N24:N28)*I27/($B$2/2)</f>
        <v>1.6952992963921718</v>
      </c>
      <c r="N30">
        <f>$B$1/E31</f>
        <v>1.0083185388205784</v>
      </c>
      <c r="P30">
        <f t="shared" si="0"/>
        <v>103</v>
      </c>
      <c r="Q30" t="str">
        <f t="shared" si="1"/>
        <v>枪枪</v>
      </c>
      <c r="R30" t="str">
        <f>VLOOKUP(Q30,U!N:O,2,0)</f>
        <v>5=辅助</v>
      </c>
      <c r="T30">
        <f>P30*10000+COUNTIF($P$2:P30,P30)</f>
        <v>1030007</v>
      </c>
      <c r="V30" s="35" t="s">
        <v>531</v>
      </c>
      <c r="W30" s="37" t="s">
        <v>608</v>
      </c>
    </row>
    <row r="31" spans="3:23" x14ac:dyDescent="0.2">
      <c r="C31" s="44"/>
      <c r="D31" t="s">
        <v>252</v>
      </c>
      <c r="E31">
        <f>E29*E30</f>
        <v>3.9670003535576819</v>
      </c>
      <c r="P31">
        <f t="shared" si="0"/>
        <v>103</v>
      </c>
      <c r="Q31" t="str">
        <f t="shared" si="1"/>
        <v>枪枪</v>
      </c>
      <c r="R31" t="str">
        <f>VLOOKUP(Q31,U!N:O,2,0)</f>
        <v>5=辅助</v>
      </c>
      <c r="T31">
        <f>P31*10000+COUNTIF($P$2:P31,P31)</f>
        <v>1030008</v>
      </c>
      <c r="V31" s="35" t="s">
        <v>532</v>
      </c>
      <c r="W31" s="38" t="s">
        <v>610</v>
      </c>
    </row>
    <row r="32" spans="3:23" x14ac:dyDescent="0.2">
      <c r="P32">
        <f t="shared" si="0"/>
        <v>103</v>
      </c>
      <c r="Q32" t="str">
        <f t="shared" si="1"/>
        <v>枪枪</v>
      </c>
      <c r="R32" t="str">
        <f>VLOOKUP(Q32,U!N:O,2,0)</f>
        <v>5=辅助</v>
      </c>
      <c r="T32">
        <f>P32*10000+COUNTIF($P$2:P32,P32)</f>
        <v>1030009</v>
      </c>
      <c r="V32" s="35" t="s">
        <v>534</v>
      </c>
      <c r="W32" s="38" t="s">
        <v>611</v>
      </c>
    </row>
    <row r="33" spans="3:57" ht="42.75" x14ac:dyDescent="0.2">
      <c r="D33">
        <f>VLOOKUP(LEFT(D34,2),裸人!$AG$14:$AJ$21,3,0)</f>
        <v>113.75</v>
      </c>
      <c r="P33">
        <f t="shared" si="0"/>
        <v>202</v>
      </c>
      <c r="Q33" t="str">
        <f t="shared" si="1"/>
        <v>锁链蛤蟆</v>
      </c>
      <c r="R33" t="str">
        <f>VLOOKUP(Q33,U!N:O,2,0)</f>
        <v>4=弓手</v>
      </c>
      <c r="S33">
        <v>202</v>
      </c>
      <c r="T33">
        <f>P33*10000+COUNTIF($P$2:P33,P33)</f>
        <v>2020001</v>
      </c>
      <c r="U33" s="31" t="s">
        <v>436</v>
      </c>
      <c r="V33" s="34" t="s">
        <v>522</v>
      </c>
      <c r="W33" s="38" t="s">
        <v>612</v>
      </c>
      <c r="X33" s="37" t="s">
        <v>903</v>
      </c>
      <c r="Y33">
        <v>2.5</v>
      </c>
      <c r="AD33" t="s">
        <v>75</v>
      </c>
      <c r="AE33" t="s">
        <v>76</v>
      </c>
      <c r="AF33" t="s">
        <v>77</v>
      </c>
      <c r="AI33">
        <f>VLOOKUP(LEFT(AI34,2),裸人!$AG$14:$AJ$21,3,0)</f>
        <v>118.75000000000001</v>
      </c>
      <c r="AV33">
        <f>VLOOKUP(LEFT(AV34,2),裸人!$AG$14:$AJ$21,3,0)</f>
        <v>118.75000000000001</v>
      </c>
    </row>
    <row r="34" spans="3:57" x14ac:dyDescent="0.2">
      <c r="C34" s="44" t="s">
        <v>885</v>
      </c>
      <c r="D34" s="4" t="s">
        <v>883</v>
      </c>
      <c r="E34" t="s">
        <v>898</v>
      </c>
      <c r="F34" t="s">
        <v>897</v>
      </c>
      <c r="G34" t="s">
        <v>915</v>
      </c>
      <c r="H34" t="s">
        <v>902</v>
      </c>
      <c r="I34" t="s">
        <v>872</v>
      </c>
      <c r="J34" t="s">
        <v>874</v>
      </c>
      <c r="K34" t="s">
        <v>875</v>
      </c>
      <c r="L34" t="s">
        <v>877</v>
      </c>
      <c r="M34" t="s">
        <v>873</v>
      </c>
      <c r="N34" t="s">
        <v>87</v>
      </c>
      <c r="P34">
        <f t="shared" si="0"/>
        <v>202</v>
      </c>
      <c r="Q34" t="str">
        <f t="shared" si="1"/>
        <v>锁链蛤蟆</v>
      </c>
      <c r="R34" t="str">
        <f>VLOOKUP(Q34,U!N:O,2,0)</f>
        <v>4=弓手</v>
      </c>
      <c r="T34">
        <f>P34*10000+COUNTIF($P$2:P34,P34)</f>
        <v>2020002</v>
      </c>
      <c r="V34" s="34" t="s">
        <v>524</v>
      </c>
      <c r="W34" s="37" t="s">
        <v>525</v>
      </c>
      <c r="X34" s="37" t="s">
        <v>903</v>
      </c>
      <c r="Y34">
        <v>2.75</v>
      </c>
      <c r="AC34">
        <v>202</v>
      </c>
      <c r="AD34">
        <f>ROUND(VLOOKUP(RIGHT(R33,2),裸人!$AG$4:$AJ$11,2,0)*AS41,3)</f>
        <v>0.82199999999999995</v>
      </c>
      <c r="AE34">
        <f>VLOOKUP(RIGHT(R33,2),裸人!$AG$4:$AJ$11,3,0)</f>
        <v>0.95000000000000007</v>
      </c>
      <c r="AF34">
        <f>VLOOKUP(RIGHT(R33,2),裸人!$AG$4:$AJ$11,4,0)</f>
        <v>0.74</v>
      </c>
      <c r="AH34" s="44" t="s">
        <v>509</v>
      </c>
      <c r="AI34" s="4" t="s">
        <v>900</v>
      </c>
      <c r="AJ34" t="s">
        <v>898</v>
      </c>
      <c r="AK34" t="s">
        <v>897</v>
      </c>
      <c r="AL34" t="s">
        <v>915</v>
      </c>
      <c r="AM34" t="s">
        <v>902</v>
      </c>
      <c r="AN34" t="s">
        <v>872</v>
      </c>
      <c r="AO34" t="s">
        <v>874</v>
      </c>
      <c r="AP34" t="s">
        <v>875</v>
      </c>
      <c r="AQ34" t="s">
        <v>877</v>
      </c>
      <c r="AR34" t="s">
        <v>873</v>
      </c>
      <c r="AS34" t="s">
        <v>87</v>
      </c>
      <c r="AV34" s="4" t="s">
        <v>900</v>
      </c>
      <c r="AW34" t="s">
        <v>898</v>
      </c>
      <c r="AX34" t="s">
        <v>897</v>
      </c>
      <c r="AY34" t="s">
        <v>902</v>
      </c>
      <c r="AZ34" t="s">
        <v>872</v>
      </c>
      <c r="BA34" t="s">
        <v>874</v>
      </c>
      <c r="BB34" t="s">
        <v>875</v>
      </c>
      <c r="BC34" t="s">
        <v>877</v>
      </c>
      <c r="BD34" t="s">
        <v>873</v>
      </c>
      <c r="BE34" t="s">
        <v>87</v>
      </c>
    </row>
    <row r="35" spans="3:57" x14ac:dyDescent="0.2">
      <c r="C35" s="44"/>
      <c r="D35" t="s">
        <v>590</v>
      </c>
      <c r="E35">
        <v>1</v>
      </c>
      <c r="F35">
        <v>4.8</v>
      </c>
      <c r="G35">
        <v>1</v>
      </c>
      <c r="H35">
        <v>1</v>
      </c>
      <c r="I35">
        <f>(F35*D33)^2/(F35*D33+$B$3*5)/((D33*D33)/(D33+5*$B$3))*G35*H35</f>
        <v>7.7026694045174535</v>
      </c>
      <c r="J35">
        <v>14</v>
      </c>
      <c r="K35">
        <v>14</v>
      </c>
      <c r="L35">
        <f>INT(($B$2-J35)/K35+1)</f>
        <v>2</v>
      </c>
      <c r="M35">
        <v>1</v>
      </c>
      <c r="N35">
        <f>L35*I35</f>
        <v>15.405338809034907</v>
      </c>
      <c r="P35">
        <f>IF(S35=0,P34,S35)</f>
        <v>202</v>
      </c>
      <c r="Q35" t="str">
        <f t="shared" si="1"/>
        <v>锁链蛤蟆</v>
      </c>
      <c r="R35" t="str">
        <f>VLOOKUP(Q35,U!N:O,2,0)</f>
        <v>4=弓手</v>
      </c>
      <c r="T35">
        <f>P35*10000+COUNTIF($P$2:P35,P35)</f>
        <v>2020003</v>
      </c>
      <c r="V35" s="34" t="s">
        <v>526</v>
      </c>
      <c r="W35" s="37" t="s">
        <v>525</v>
      </c>
      <c r="X35" s="37" t="s">
        <v>903</v>
      </c>
      <c r="Y35">
        <v>3</v>
      </c>
      <c r="AH35" s="44"/>
      <c r="AI35" t="s">
        <v>590</v>
      </c>
      <c r="AJ35">
        <v>1</v>
      </c>
      <c r="AK35">
        <v>2.5</v>
      </c>
      <c r="AL35">
        <v>1</v>
      </c>
      <c r="AM35">
        <v>3</v>
      </c>
      <c r="AN35">
        <f>(AK35*AI33)^2/(AK35*AI33+$B$3*5)/((AI33*AI33)/(AI33+5*$B$3))*AM35*AL35</f>
        <v>10.404737116085373</v>
      </c>
      <c r="AO35">
        <v>14</v>
      </c>
      <c r="AP35">
        <v>14</v>
      </c>
      <c r="AQ35">
        <f>INT(($B$2-AO35)/AP35+1)</f>
        <v>2</v>
      </c>
      <c r="AR35">
        <v>1</v>
      </c>
      <c r="AS35">
        <f>AQ35*AN35</f>
        <v>20.809474232170746</v>
      </c>
      <c r="AV35" t="s">
        <v>590</v>
      </c>
      <c r="AW35">
        <v>1</v>
      </c>
      <c r="AX35">
        <v>3</v>
      </c>
      <c r="AY35">
        <v>3</v>
      </c>
      <c r="AZ35">
        <f>(AX35*AV33)^2/(AX35*AV33+$B$3*5)/((AV33*AV33)/(AV33+5*$B$3))*AY35</f>
        <v>13.047144152311876</v>
      </c>
      <c r="BA35">
        <v>14</v>
      </c>
      <c r="BB35">
        <v>14</v>
      </c>
      <c r="BC35">
        <f>INT(($B$2-BA35)/BB35+1)</f>
        <v>2</v>
      </c>
      <c r="BD35">
        <v>1</v>
      </c>
      <c r="BE35">
        <f>BC35*AZ35</f>
        <v>26.094288304623753</v>
      </c>
    </row>
    <row r="36" spans="3:57" ht="28.5" x14ac:dyDescent="0.2">
      <c r="C36" s="44"/>
      <c r="D36" t="s">
        <v>592</v>
      </c>
      <c r="E36">
        <v>1</v>
      </c>
      <c r="F36">
        <v>2.4</v>
      </c>
      <c r="G36">
        <v>1</v>
      </c>
      <c r="H36">
        <v>1</v>
      </c>
      <c r="I36">
        <f>(F36*D33)^2/(F36*D33+$B$3*5)/((D33*D33)/(D33+5*$B$3))*G36*H36</f>
        <v>3.3225863596102747</v>
      </c>
      <c r="J36">
        <v>4</v>
      </c>
      <c r="K36">
        <v>6</v>
      </c>
      <c r="L36">
        <f t="shared" ref="L36:L37" si="4">INT(($B$2-J36)/K36+1)</f>
        <v>5</v>
      </c>
      <c r="M36">
        <v>1</v>
      </c>
      <c r="N36">
        <f>L36*I36</f>
        <v>16.612931798051374</v>
      </c>
      <c r="P36">
        <f t="shared" si="0"/>
        <v>202</v>
      </c>
      <c r="Q36" t="str">
        <f t="shared" si="1"/>
        <v>锁链蛤蟆</v>
      </c>
      <c r="R36" t="str">
        <f>VLOOKUP(Q36,U!N:O,2,0)</f>
        <v>4=弓手</v>
      </c>
      <c r="T36">
        <f>P36*10000+COUNTIF($P$2:P36,P36)</f>
        <v>2020004</v>
      </c>
      <c r="V36" s="34" t="s">
        <v>527</v>
      </c>
      <c r="W36" s="38" t="s">
        <v>613</v>
      </c>
      <c r="X36" s="37" t="s">
        <v>903</v>
      </c>
      <c r="Y36">
        <v>1.2</v>
      </c>
      <c r="AH36" s="44"/>
      <c r="AI36" t="s">
        <v>592</v>
      </c>
      <c r="AJ36">
        <v>1</v>
      </c>
      <c r="AK36">
        <v>1.2</v>
      </c>
      <c r="AL36">
        <v>2</v>
      </c>
      <c r="AM36">
        <v>1</v>
      </c>
      <c r="AN36">
        <f>(AK36*AI33)^2/(AK36*AI33+$B$3*5)/((AI33*AI33)/(AI33+5*$B$3))*AM36*AL36</f>
        <v>2.6017627118644064</v>
      </c>
      <c r="AO36">
        <v>6</v>
      </c>
      <c r="AP36">
        <v>8</v>
      </c>
      <c r="AQ36">
        <f t="shared" ref="AQ36:AQ37" si="5">INT(($B$2-AO36)/AP36+1)</f>
        <v>4</v>
      </c>
      <c r="AR36">
        <v>1</v>
      </c>
      <c r="AS36">
        <f t="shared" ref="AS36:AS37" si="6">AQ36*AN36</f>
        <v>10.407050847457626</v>
      </c>
      <c r="AV36" t="s">
        <v>592</v>
      </c>
      <c r="AW36">
        <v>1</v>
      </c>
      <c r="AX36">
        <v>1.8</v>
      </c>
      <c r="AY36">
        <v>2</v>
      </c>
      <c r="AZ36">
        <f>(AX36*AV33)^2/(AX36*AV33+$B$3*5)/((AV33*AV33)/(AV33+5*$B$3))*AY36</f>
        <v>4.5385545335085418</v>
      </c>
      <c r="BA36">
        <v>6</v>
      </c>
      <c r="BB36">
        <v>8</v>
      </c>
      <c r="BC36">
        <f t="shared" ref="BC36:BC37" si="7">INT(($B$2-BA36)/BB36+1)</f>
        <v>4</v>
      </c>
      <c r="BD36">
        <v>1</v>
      </c>
      <c r="BE36">
        <f t="shared" ref="BE36:BE37" si="8">BC36*AZ36</f>
        <v>18.154218134034167</v>
      </c>
    </row>
    <row r="37" spans="3:57" x14ac:dyDescent="0.2">
      <c r="C37" s="44"/>
      <c r="D37" t="s">
        <v>870</v>
      </c>
      <c r="E37">
        <v>1</v>
      </c>
      <c r="F37">
        <v>2.8</v>
      </c>
      <c r="G37">
        <v>1</v>
      </c>
      <c r="H37">
        <v>1</v>
      </c>
      <c r="I37">
        <f>(F37*D33)^2/(F37*D33+$B$3*5)/((D33*D33)/(D33+5*$B$3))*G37*H37</f>
        <v>4.0346108257605691</v>
      </c>
      <c r="J37">
        <v>6</v>
      </c>
      <c r="K37">
        <v>16</v>
      </c>
      <c r="L37">
        <f t="shared" si="4"/>
        <v>2</v>
      </c>
      <c r="M37">
        <v>1</v>
      </c>
      <c r="N37">
        <f>L37*I37</f>
        <v>8.0692216515211381</v>
      </c>
      <c r="P37">
        <f t="shared" si="0"/>
        <v>202</v>
      </c>
      <c r="Q37" t="str">
        <f t="shared" si="1"/>
        <v>锁链蛤蟆</v>
      </c>
      <c r="R37" t="str">
        <f>VLOOKUP(Q37,U!N:O,2,0)</f>
        <v>4=弓手</v>
      </c>
      <c r="T37">
        <f>P37*10000+COUNTIF($P$2:P37,P37)</f>
        <v>2020005</v>
      </c>
      <c r="V37" s="34" t="s">
        <v>529</v>
      </c>
      <c r="W37" s="37" t="s">
        <v>525</v>
      </c>
      <c r="X37" s="37" t="s">
        <v>903</v>
      </c>
      <c r="Y37">
        <v>1.35</v>
      </c>
      <c r="AH37" s="44"/>
      <c r="AI37" t="s">
        <v>870</v>
      </c>
      <c r="AJ37">
        <v>1</v>
      </c>
      <c r="AK37">
        <v>2</v>
      </c>
      <c r="AL37">
        <v>1</v>
      </c>
      <c r="AM37">
        <v>1.2</v>
      </c>
      <c r="AN37">
        <f>(AK37*AI33)^2/(AK37*AI33+$B$3*5)/((AI33*AI33)/(AI33+5*$B$3))*AM37*AL37</f>
        <v>3.1276283618581906</v>
      </c>
      <c r="AO37">
        <v>8</v>
      </c>
      <c r="AP37">
        <v>10</v>
      </c>
      <c r="AQ37">
        <f t="shared" si="5"/>
        <v>3</v>
      </c>
      <c r="AR37">
        <v>1</v>
      </c>
      <c r="AS37">
        <f t="shared" si="6"/>
        <v>9.3828850855745713</v>
      </c>
      <c r="AV37" t="s">
        <v>870</v>
      </c>
      <c r="AW37">
        <v>1</v>
      </c>
      <c r="AX37">
        <v>2.4</v>
      </c>
      <c r="AY37">
        <v>1.2</v>
      </c>
      <c r="AZ37">
        <f>(AX37*AV33)^2/(AX37*AV33+$B$3*5)/((AV33*AV33)/(AV33+5*$B$3))*AY37</f>
        <v>3.9528927038626605</v>
      </c>
      <c r="BA37">
        <v>8</v>
      </c>
      <c r="BB37">
        <v>10</v>
      </c>
      <c r="BC37">
        <f t="shared" si="7"/>
        <v>3</v>
      </c>
      <c r="BD37">
        <v>1</v>
      </c>
      <c r="BE37">
        <f t="shared" si="8"/>
        <v>11.858678111587981</v>
      </c>
    </row>
    <row r="38" spans="3:57" x14ac:dyDescent="0.2">
      <c r="C38" s="44"/>
      <c r="D38" t="s">
        <v>871</v>
      </c>
      <c r="E38">
        <v>1</v>
      </c>
      <c r="I38">
        <v>1.3</v>
      </c>
      <c r="J38" t="s">
        <v>876</v>
      </c>
      <c r="K38" t="s">
        <v>876</v>
      </c>
      <c r="M38">
        <v>1</v>
      </c>
      <c r="P38">
        <f t="shared" si="0"/>
        <v>202</v>
      </c>
      <c r="Q38" t="str">
        <f t="shared" si="1"/>
        <v>锁链蛤蟆</v>
      </c>
      <c r="R38" t="str">
        <f>VLOOKUP(Q38,U!N:O,2,0)</f>
        <v>4=弓手</v>
      </c>
      <c r="T38">
        <f>P38*10000+COUNTIF($P$2:P38,P38)</f>
        <v>2020006</v>
      </c>
      <c r="V38" s="34" t="s">
        <v>530</v>
      </c>
      <c r="W38" s="38" t="s">
        <v>614</v>
      </c>
      <c r="X38" s="37" t="s">
        <v>904</v>
      </c>
      <c r="Y38" s="24">
        <v>0.2</v>
      </c>
      <c r="AH38" s="44"/>
      <c r="AI38" t="s">
        <v>871</v>
      </c>
      <c r="AJ38">
        <v>1</v>
      </c>
      <c r="AK38">
        <v>1.3</v>
      </c>
      <c r="AN38">
        <v>1.3</v>
      </c>
      <c r="AO38" t="s">
        <v>876</v>
      </c>
      <c r="AP38" t="s">
        <v>876</v>
      </c>
      <c r="AR38">
        <v>1</v>
      </c>
      <c r="AV38" t="s">
        <v>871</v>
      </c>
      <c r="AW38">
        <v>1</v>
      </c>
      <c r="AX38">
        <v>1.3</v>
      </c>
      <c r="AZ38">
        <v>1.3</v>
      </c>
      <c r="BA38" t="s">
        <v>876</v>
      </c>
      <c r="BB38" t="s">
        <v>876</v>
      </c>
      <c r="BD38">
        <v>1</v>
      </c>
    </row>
    <row r="39" spans="3:57" x14ac:dyDescent="0.2">
      <c r="C39" s="44"/>
      <c r="D39" t="s">
        <v>878</v>
      </c>
      <c r="E39">
        <f>$B$2/2-SUM(L35:L37)</f>
        <v>6</v>
      </c>
      <c r="M39">
        <v>1</v>
      </c>
      <c r="N39">
        <f>E39</f>
        <v>6</v>
      </c>
      <c r="P39">
        <f t="shared" si="0"/>
        <v>202</v>
      </c>
      <c r="Q39" t="str">
        <f t="shared" si="1"/>
        <v>锁链蛤蟆</v>
      </c>
      <c r="R39" t="str">
        <f>VLOOKUP(Q39,U!N:O,2,0)</f>
        <v>4=弓手</v>
      </c>
      <c r="T39">
        <f>P39*10000+COUNTIF($P$2:P39,P39)</f>
        <v>2020007</v>
      </c>
      <c r="V39" s="34" t="s">
        <v>531</v>
      </c>
      <c r="W39" s="37" t="s">
        <v>525</v>
      </c>
      <c r="X39" s="37" t="s">
        <v>903</v>
      </c>
      <c r="Y39">
        <v>1.5</v>
      </c>
      <c r="AH39" s="44"/>
      <c r="AI39" t="s">
        <v>878</v>
      </c>
      <c r="AJ39">
        <f>$B$2/2-SUM(AQ35:AQ37)</f>
        <v>6</v>
      </c>
      <c r="AR39">
        <v>1</v>
      </c>
      <c r="AS39">
        <f>AJ39</f>
        <v>6</v>
      </c>
      <c r="AV39" t="s">
        <v>878</v>
      </c>
      <c r="AW39">
        <f>$B$2/2-SUM(BC35:BC37)</f>
        <v>6</v>
      </c>
      <c r="BD39">
        <v>1</v>
      </c>
      <c r="BE39">
        <f>AW39</f>
        <v>6</v>
      </c>
    </row>
    <row r="40" spans="3:57" ht="28.5" x14ac:dyDescent="0.2">
      <c r="C40" s="44"/>
      <c r="D40" t="s">
        <v>873</v>
      </c>
      <c r="E40">
        <f>PRODUCT(M35:M39)</f>
        <v>1</v>
      </c>
      <c r="N40" t="s">
        <v>899</v>
      </c>
      <c r="P40">
        <f t="shared" si="0"/>
        <v>202</v>
      </c>
      <c r="Q40" t="str">
        <f t="shared" si="1"/>
        <v>锁链蛤蟆</v>
      </c>
      <c r="R40" t="str">
        <f>VLOOKUP(Q40,U!N:O,2,0)</f>
        <v>4=弓手</v>
      </c>
      <c r="T40">
        <f>P40*10000+COUNTIF($P$2:P40,P40)</f>
        <v>2020008</v>
      </c>
      <c r="V40" s="34" t="s">
        <v>532</v>
      </c>
      <c r="W40" s="38" t="s">
        <v>615</v>
      </c>
      <c r="X40" s="37" t="s">
        <v>903</v>
      </c>
      <c r="Y40">
        <v>2</v>
      </c>
      <c r="Z40" t="s">
        <v>872</v>
      </c>
      <c r="AA40" s="24">
        <v>0.15</v>
      </c>
      <c r="AB40" s="24"/>
      <c r="AC40" s="24"/>
      <c r="AH40" s="44"/>
      <c r="AI40" t="s">
        <v>873</v>
      </c>
      <c r="AJ40">
        <f>PRODUCT(AR35:AR39)</f>
        <v>1</v>
      </c>
      <c r="AS40" t="s">
        <v>899</v>
      </c>
      <c r="AV40" t="s">
        <v>873</v>
      </c>
      <c r="AW40">
        <f>PRODUCT(BD35:BD39)</f>
        <v>1</v>
      </c>
    </row>
    <row r="41" spans="3:57" x14ac:dyDescent="0.2">
      <c r="C41" s="44"/>
      <c r="D41" t="s">
        <v>880</v>
      </c>
      <c r="E41">
        <f>SUM(N35:N39)*I38/($B$2/2)</f>
        <v>3.99424932907931</v>
      </c>
      <c r="N41">
        <f>$B$1/E42</f>
        <v>1.0014397375944519</v>
      </c>
      <c r="P41">
        <f t="shared" si="0"/>
        <v>202</v>
      </c>
      <c r="Q41" t="str">
        <f t="shared" si="1"/>
        <v>锁链蛤蟆</v>
      </c>
      <c r="R41" t="str">
        <f>VLOOKUP(Q41,U!N:O,2,0)</f>
        <v>4=弓手</v>
      </c>
      <c r="T41">
        <f>P41*10000+COUNTIF($P$2:P41,P41)</f>
        <v>2020009</v>
      </c>
      <c r="V41" s="34" t="s">
        <v>534</v>
      </c>
      <c r="W41" s="37" t="s">
        <v>616</v>
      </c>
      <c r="X41" s="37" t="s">
        <v>903</v>
      </c>
      <c r="Y41">
        <v>2.2000000000000002</v>
      </c>
      <c r="Z41" t="s">
        <v>872</v>
      </c>
      <c r="AA41" s="24">
        <v>0.18</v>
      </c>
      <c r="AB41" s="24"/>
      <c r="AC41" s="24"/>
      <c r="AH41" s="44"/>
      <c r="AI41" t="s">
        <v>880</v>
      </c>
      <c r="AJ41">
        <f>SUM(AS35:AS39)*AN38/($B$2/2)</f>
        <v>4.038615547650922</v>
      </c>
      <c r="AS41">
        <f>$B$1/AJ42</f>
        <v>0.99043841950408407</v>
      </c>
      <c r="AV41" t="s">
        <v>880</v>
      </c>
      <c r="AW41">
        <f>SUM(BE35:BE39)*AZ38/($B$2/2)</f>
        <v>5.3826226610213119</v>
      </c>
    </row>
    <row r="42" spans="3:57" x14ac:dyDescent="0.2">
      <c r="C42" s="44"/>
      <c r="D42" t="s">
        <v>252</v>
      </c>
      <c r="E42">
        <f>E40*E41</f>
        <v>3.99424932907931</v>
      </c>
      <c r="P42">
        <f t="shared" si="0"/>
        <v>202</v>
      </c>
      <c r="Q42" t="str">
        <f t="shared" si="1"/>
        <v>锁链蛤蟆</v>
      </c>
      <c r="R42" t="str">
        <f>VLOOKUP(Q42,U!N:O,2,0)</f>
        <v>4=弓手</v>
      </c>
      <c r="T42">
        <f>P42*10000+COUNTIF($P$2:P42,P42)</f>
        <v>2020010</v>
      </c>
      <c r="V42" s="34" t="s">
        <v>535</v>
      </c>
      <c r="W42" s="37" t="s">
        <v>616</v>
      </c>
      <c r="X42" s="37" t="s">
        <v>903</v>
      </c>
      <c r="Y42">
        <v>2.4</v>
      </c>
      <c r="Z42" t="s">
        <v>872</v>
      </c>
      <c r="AA42" s="24">
        <v>0.21</v>
      </c>
      <c r="AB42" s="24"/>
      <c r="AC42" s="24"/>
      <c r="AH42" s="44"/>
      <c r="AI42" t="s">
        <v>252</v>
      </c>
      <c r="AJ42">
        <f>AJ40*AJ41</f>
        <v>4.038615547650922</v>
      </c>
      <c r="AV42" t="s">
        <v>252</v>
      </c>
      <c r="AW42">
        <f>AW40*AW41</f>
        <v>5.3826226610213119</v>
      </c>
    </row>
    <row r="43" spans="3:57" x14ac:dyDescent="0.2">
      <c r="P43">
        <f t="shared" si="0"/>
        <v>202</v>
      </c>
      <c r="Q43" t="str">
        <f t="shared" si="1"/>
        <v>锁链蛤蟆</v>
      </c>
      <c r="R43" t="str">
        <f>VLOOKUP(Q43,U!N:O,2,0)</f>
        <v>4=弓手</v>
      </c>
      <c r="T43">
        <f>P43*10000+COUNTIF($P$2:P43,P43)</f>
        <v>2020011</v>
      </c>
      <c r="V43" s="34" t="s">
        <v>536</v>
      </c>
      <c r="W43" s="38" t="s">
        <v>617</v>
      </c>
      <c r="X43" s="37" t="s">
        <v>905</v>
      </c>
      <c r="Y43" s="24">
        <v>0.06</v>
      </c>
    </row>
    <row r="44" spans="3:57" x14ac:dyDescent="0.2">
      <c r="D44">
        <f>VLOOKUP(LEFT(D45,2),裸人!$AG$14:$AJ$21,3,0)</f>
        <v>118.75000000000001</v>
      </c>
      <c r="P44">
        <f t="shared" si="0"/>
        <v>202</v>
      </c>
      <c r="Q44" t="str">
        <f t="shared" si="1"/>
        <v>锁链蛤蟆</v>
      </c>
      <c r="R44" t="str">
        <f>VLOOKUP(Q44,U!N:O,2,0)</f>
        <v>4=弓手</v>
      </c>
      <c r="T44">
        <f>P44*10000+COUNTIF($P$2:P44,P44)</f>
        <v>2020012</v>
      </c>
      <c r="V44" s="34" t="s">
        <v>538</v>
      </c>
      <c r="W44" s="38" t="s">
        <v>618</v>
      </c>
      <c r="X44" s="37" t="s">
        <v>905</v>
      </c>
      <c r="Y44" s="24">
        <v>0.05</v>
      </c>
    </row>
    <row r="45" spans="3:57" x14ac:dyDescent="0.2">
      <c r="C45" s="44" t="s">
        <v>509</v>
      </c>
      <c r="D45" s="4" t="s">
        <v>900</v>
      </c>
      <c r="E45" t="s">
        <v>898</v>
      </c>
      <c r="F45" t="s">
        <v>897</v>
      </c>
      <c r="G45" t="s">
        <v>915</v>
      </c>
      <c r="H45" t="s">
        <v>902</v>
      </c>
      <c r="I45" t="s">
        <v>872</v>
      </c>
      <c r="J45" t="s">
        <v>874</v>
      </c>
      <c r="K45" t="s">
        <v>875</v>
      </c>
      <c r="L45" t="s">
        <v>877</v>
      </c>
      <c r="M45" t="s">
        <v>873</v>
      </c>
      <c r="N45" t="s">
        <v>87</v>
      </c>
      <c r="P45">
        <f t="shared" si="0"/>
        <v>202</v>
      </c>
      <c r="Q45" t="str">
        <f t="shared" si="1"/>
        <v>锁链蛤蟆</v>
      </c>
      <c r="R45" t="str">
        <f>VLOOKUP(Q45,U!N:O,2,0)</f>
        <v>4=弓手</v>
      </c>
      <c r="T45">
        <f>P45*10000+COUNTIF($P$2:P45,P45)</f>
        <v>2020013</v>
      </c>
      <c r="V45" s="34" t="s">
        <v>540</v>
      </c>
      <c r="W45" s="38" t="s">
        <v>619</v>
      </c>
      <c r="X45" s="37" t="s">
        <v>905</v>
      </c>
      <c r="Y45" s="24">
        <v>0.05</v>
      </c>
    </row>
    <row r="46" spans="3:57" ht="28.5" x14ac:dyDescent="0.2">
      <c r="C46" s="44"/>
      <c r="D46" t="s">
        <v>590</v>
      </c>
      <c r="E46">
        <v>1</v>
      </c>
      <c r="F46">
        <v>5</v>
      </c>
      <c r="G46">
        <v>1</v>
      </c>
      <c r="H46">
        <v>1</v>
      </c>
      <c r="I46">
        <f>(F46*D44)^2/(F46*D44+$B$3*5)/((D44*D44)/(D44+5*$B$3))*G46*H46</f>
        <v>7.9647340107591162</v>
      </c>
      <c r="J46">
        <v>14</v>
      </c>
      <c r="K46">
        <v>14</v>
      </c>
      <c r="L46">
        <f>INT(($B$2-J46)/K46+1)</f>
        <v>2</v>
      </c>
      <c r="M46">
        <v>1</v>
      </c>
      <c r="N46">
        <f>L46*I46</f>
        <v>15.929468021518232</v>
      </c>
      <c r="P46">
        <f t="shared" si="0"/>
        <v>203</v>
      </c>
      <c r="Q46" t="str">
        <f t="shared" si="1"/>
        <v>闪电麦克斯</v>
      </c>
      <c r="R46" t="str">
        <f>VLOOKUP(Q46,U!N:O,2,0)</f>
        <v>3=刺客</v>
      </c>
      <c r="S46">
        <v>203</v>
      </c>
      <c r="T46">
        <f>P46*10000+COUNTIF($P$2:P46,P46)</f>
        <v>2030001</v>
      </c>
      <c r="U46" s="28" t="s">
        <v>437</v>
      </c>
      <c r="V46" s="35" t="s">
        <v>522</v>
      </c>
      <c r="W46" s="38" t="s">
        <v>620</v>
      </c>
      <c r="X46" s="37" t="s">
        <v>903</v>
      </c>
      <c r="Y46">
        <v>2.8</v>
      </c>
      <c r="AD46" t="s">
        <v>75</v>
      </c>
      <c r="AE46" t="s">
        <v>76</v>
      </c>
      <c r="AF46" t="s">
        <v>77</v>
      </c>
      <c r="AI46">
        <f>VLOOKUP(LEFT(AI47,2),裸人!$AG$14:$AJ$21,3,0)</f>
        <v>113.75</v>
      </c>
    </row>
    <row r="47" spans="3:57" ht="14.25" customHeight="1" x14ac:dyDescent="0.2">
      <c r="C47" s="44"/>
      <c r="D47" t="s">
        <v>592</v>
      </c>
      <c r="E47">
        <v>1</v>
      </c>
      <c r="F47">
        <v>3</v>
      </c>
      <c r="G47">
        <v>1</v>
      </c>
      <c r="H47">
        <v>1</v>
      </c>
      <c r="I47">
        <f>(F47*D44)^2/(F47*D44+$B$3*5)/((D44*D44)/(D44+5*$B$3))*G47*H47</f>
        <v>4.3490480507706257</v>
      </c>
      <c r="J47">
        <v>6</v>
      </c>
      <c r="K47">
        <v>8</v>
      </c>
      <c r="L47">
        <f t="shared" ref="L47:L48" si="9">INT(($B$2-J47)/K47+1)</f>
        <v>4</v>
      </c>
      <c r="M47">
        <v>1</v>
      </c>
      <c r="N47">
        <f>L47*I47</f>
        <v>17.396192203082503</v>
      </c>
      <c r="P47">
        <f t="shared" si="0"/>
        <v>203</v>
      </c>
      <c r="Q47" t="str">
        <f t="shared" si="1"/>
        <v>闪电麦克斯</v>
      </c>
      <c r="R47" t="str">
        <f>VLOOKUP(Q47,U!N:O,2,0)</f>
        <v>3=刺客</v>
      </c>
      <c r="T47">
        <f>P47*10000+COUNTIF($P$2:P47,P47)</f>
        <v>2030002</v>
      </c>
      <c r="V47" s="35" t="s">
        <v>524</v>
      </c>
      <c r="W47" s="37" t="s">
        <v>621</v>
      </c>
      <c r="X47" s="37" t="s">
        <v>903</v>
      </c>
      <c r="Y47">
        <v>3</v>
      </c>
      <c r="AC47">
        <v>203</v>
      </c>
      <c r="AD47">
        <f>ROUND(VLOOKUP(RIGHT(R46,2),裸人!$AG$4:$AJ$11,2,0)*AS54,3)</f>
        <v>0.86199999999999999</v>
      </c>
      <c r="AE47">
        <f>VLOOKUP(RIGHT(R46,2),裸人!$AG$4:$AJ$11,3,0)</f>
        <v>0.91</v>
      </c>
      <c r="AF47">
        <f>VLOOKUP(RIGHT(R46,2),裸人!$AG$4:$AJ$11,4,0)</f>
        <v>0.78</v>
      </c>
      <c r="AH47" s="44" t="s">
        <v>885</v>
      </c>
      <c r="AI47" s="4" t="s">
        <v>883</v>
      </c>
      <c r="AJ47" t="s">
        <v>898</v>
      </c>
      <c r="AK47" t="s">
        <v>897</v>
      </c>
      <c r="AL47" t="s">
        <v>915</v>
      </c>
      <c r="AM47" t="s">
        <v>902</v>
      </c>
      <c r="AN47" t="s">
        <v>872</v>
      </c>
      <c r="AO47" t="s">
        <v>874</v>
      </c>
      <c r="AP47" t="s">
        <v>875</v>
      </c>
      <c r="AQ47" t="s">
        <v>877</v>
      </c>
      <c r="AR47" t="s">
        <v>873</v>
      </c>
      <c r="AS47" t="s">
        <v>87</v>
      </c>
    </row>
    <row r="48" spans="3:57" x14ac:dyDescent="0.2">
      <c r="C48" s="44"/>
      <c r="D48" t="s">
        <v>870</v>
      </c>
      <c r="E48">
        <v>1</v>
      </c>
      <c r="F48">
        <v>2</v>
      </c>
      <c r="G48">
        <v>1</v>
      </c>
      <c r="H48">
        <v>1</v>
      </c>
      <c r="I48">
        <f>(F48*D44)^2/(F48*D44+$B$3*5)/((D44*D44)/(D44+5*$B$3))*G48*H48</f>
        <v>2.6063569682151591</v>
      </c>
      <c r="J48">
        <v>8</v>
      </c>
      <c r="K48">
        <v>10</v>
      </c>
      <c r="L48">
        <f t="shared" si="9"/>
        <v>3</v>
      </c>
      <c r="M48">
        <v>1</v>
      </c>
      <c r="N48">
        <f>L48*I48</f>
        <v>7.8190709046454767</v>
      </c>
      <c r="P48">
        <f t="shared" si="0"/>
        <v>203</v>
      </c>
      <c r="Q48" t="str">
        <f t="shared" si="1"/>
        <v>闪电麦克斯</v>
      </c>
      <c r="R48" t="str">
        <f>VLOOKUP(Q48,U!N:O,2,0)</f>
        <v>3=刺客</v>
      </c>
      <c r="T48">
        <f>P48*10000+COUNTIF($P$2:P48,P48)</f>
        <v>2030003</v>
      </c>
      <c r="V48" s="35" t="s">
        <v>526</v>
      </c>
      <c r="W48" s="37" t="s">
        <v>621</v>
      </c>
      <c r="X48" s="37" t="s">
        <v>903</v>
      </c>
      <c r="Y48">
        <v>3.2</v>
      </c>
      <c r="AH48" s="44"/>
      <c r="AI48" t="s">
        <v>590</v>
      </c>
      <c r="AJ48">
        <v>1</v>
      </c>
      <c r="AK48">
        <v>2.8</v>
      </c>
      <c r="AL48">
        <v>1</v>
      </c>
      <c r="AM48">
        <v>1.5</v>
      </c>
      <c r="AN48">
        <f>(AK48*AI46)^2/(AK48*AI46+$B$3*5)/((AI46*AI46)/(AI46+5*$B$3))*AM48*AL48</f>
        <v>6.0519162386408532</v>
      </c>
      <c r="AO48">
        <v>14</v>
      </c>
      <c r="AP48">
        <v>14</v>
      </c>
      <c r="AQ48">
        <f>INT(($B$2-AO48)/AP48+1)</f>
        <v>2</v>
      </c>
      <c r="AR48">
        <v>1</v>
      </c>
      <c r="AS48">
        <f>AQ48*AN48</f>
        <v>12.103832477281706</v>
      </c>
    </row>
    <row r="49" spans="3:45" x14ac:dyDescent="0.2">
      <c r="C49" s="44"/>
      <c r="D49" t="s">
        <v>871</v>
      </c>
      <c r="E49">
        <v>1</v>
      </c>
      <c r="F49">
        <v>1.3</v>
      </c>
      <c r="I49">
        <v>1.3</v>
      </c>
      <c r="J49" t="s">
        <v>876</v>
      </c>
      <c r="K49" t="s">
        <v>876</v>
      </c>
      <c r="M49">
        <v>1</v>
      </c>
      <c r="P49">
        <f t="shared" si="0"/>
        <v>203</v>
      </c>
      <c r="Q49" t="str">
        <f t="shared" si="1"/>
        <v>闪电麦克斯</v>
      </c>
      <c r="R49" t="str">
        <f>VLOOKUP(Q49,U!N:O,2,0)</f>
        <v>3=刺客</v>
      </c>
      <c r="T49">
        <f>P49*10000+COUNTIF($P$2:P49,P49)</f>
        <v>2030004</v>
      </c>
      <c r="V49" s="35" t="s">
        <v>527</v>
      </c>
      <c r="W49" s="38" t="s">
        <v>622</v>
      </c>
      <c r="X49" s="37" t="s">
        <v>903</v>
      </c>
      <c r="Y49">
        <v>2.4</v>
      </c>
      <c r="AH49" s="44"/>
      <c r="AI49" t="s">
        <v>592</v>
      </c>
      <c r="AJ49">
        <v>1</v>
      </c>
      <c r="AK49">
        <v>2.4</v>
      </c>
      <c r="AL49">
        <v>1</v>
      </c>
      <c r="AM49">
        <v>1</v>
      </c>
      <c r="AN49">
        <f>(AK49*AI46)^2/(AK49*AI46+$B$3*5)/((AI46*AI46)/(AI46+5*$B$3))*AM49*AL49</f>
        <v>3.3225863596102747</v>
      </c>
      <c r="AO49">
        <v>4</v>
      </c>
      <c r="AP49">
        <v>6</v>
      </c>
      <c r="AQ49">
        <f t="shared" ref="AQ49:AQ50" si="10">INT(($B$2-AO49)/AP49+1)</f>
        <v>5</v>
      </c>
      <c r="AR49">
        <v>1</v>
      </c>
      <c r="AS49">
        <f t="shared" ref="AS49:AS50" si="11">AQ49*AN49</f>
        <v>16.612931798051374</v>
      </c>
    </row>
    <row r="50" spans="3:45" x14ac:dyDescent="0.2">
      <c r="C50" s="44"/>
      <c r="D50" t="s">
        <v>878</v>
      </c>
      <c r="E50">
        <f>$B$2/2-SUM(L46:L48)</f>
        <v>6</v>
      </c>
      <c r="M50">
        <v>1</v>
      </c>
      <c r="N50">
        <f>E50</f>
        <v>6</v>
      </c>
      <c r="P50">
        <f t="shared" si="0"/>
        <v>203</v>
      </c>
      <c r="Q50" t="str">
        <f t="shared" si="1"/>
        <v>闪电麦克斯</v>
      </c>
      <c r="R50" t="str">
        <f>VLOOKUP(Q50,U!N:O,2,0)</f>
        <v>3=刺客</v>
      </c>
      <c r="T50">
        <f>P50*10000+COUNTIF($P$2:P50,P50)</f>
        <v>2030005</v>
      </c>
      <c r="V50" s="35" t="s">
        <v>529</v>
      </c>
      <c r="W50" s="37" t="s">
        <v>621</v>
      </c>
      <c r="X50" s="37" t="s">
        <v>903</v>
      </c>
      <c r="Y50">
        <v>2.6</v>
      </c>
      <c r="AH50" s="44"/>
      <c r="AI50" t="s">
        <v>870</v>
      </c>
      <c r="AJ50">
        <v>1</v>
      </c>
      <c r="AK50">
        <v>1.375</v>
      </c>
      <c r="AL50">
        <v>1</v>
      </c>
      <c r="AM50">
        <v>1</v>
      </c>
      <c r="AN50">
        <f>(AK50*AI46)^2/(AK50*AI46+$B$3*5)/((AI46*AI46)/(AI46+5*$B$3))*AM50*AL50</f>
        <v>1.5801333467014236</v>
      </c>
      <c r="AO50">
        <v>40</v>
      </c>
      <c r="AP50">
        <v>16</v>
      </c>
      <c r="AQ50">
        <f t="shared" si="10"/>
        <v>0</v>
      </c>
      <c r="AR50">
        <v>1</v>
      </c>
      <c r="AS50">
        <f t="shared" si="11"/>
        <v>0</v>
      </c>
    </row>
    <row r="51" spans="3:45" x14ac:dyDescent="0.2">
      <c r="C51" s="44"/>
      <c r="D51" t="s">
        <v>873</v>
      </c>
      <c r="E51">
        <f>PRODUCT(M46:M50)</f>
        <v>1</v>
      </c>
      <c r="N51" t="s">
        <v>899</v>
      </c>
      <c r="P51">
        <f t="shared" si="0"/>
        <v>203</v>
      </c>
      <c r="Q51" t="str">
        <f t="shared" si="1"/>
        <v>闪电麦克斯</v>
      </c>
      <c r="R51" t="str">
        <f>VLOOKUP(Q51,U!N:O,2,0)</f>
        <v>3=刺客</v>
      </c>
      <c r="T51">
        <f>P51*10000+COUNTIF($P$2:P51,P51)</f>
        <v>2030006</v>
      </c>
      <c r="V51" s="35" t="s">
        <v>530</v>
      </c>
      <c r="W51" s="37" t="s">
        <v>621</v>
      </c>
      <c r="X51" s="37" t="s">
        <v>903</v>
      </c>
      <c r="Y51">
        <v>2.8</v>
      </c>
      <c r="AH51" s="44"/>
      <c r="AI51" t="s">
        <v>871</v>
      </c>
      <c r="AJ51">
        <v>1</v>
      </c>
      <c r="AK51">
        <v>1.2</v>
      </c>
      <c r="AN51">
        <f>AK51*AK50</f>
        <v>1.65</v>
      </c>
      <c r="AO51" t="s">
        <v>876</v>
      </c>
      <c r="AP51" t="s">
        <v>876</v>
      </c>
      <c r="AR51">
        <v>1</v>
      </c>
    </row>
    <row r="52" spans="3:45" x14ac:dyDescent="0.2">
      <c r="C52" s="44"/>
      <c r="D52" t="s">
        <v>880</v>
      </c>
      <c r="E52">
        <f>SUM(N46:N50)*I49/($B$2/2)</f>
        <v>4.0858766978680059</v>
      </c>
      <c r="N52">
        <f>$B$1/E53</f>
        <v>0.97898206328330561</v>
      </c>
      <c r="P52">
        <f t="shared" si="0"/>
        <v>203</v>
      </c>
      <c r="Q52" t="str">
        <f t="shared" si="1"/>
        <v>闪电麦克斯</v>
      </c>
      <c r="R52" t="str">
        <f>VLOOKUP(Q52,U!N:O,2,0)</f>
        <v>3=刺客</v>
      </c>
      <c r="T52">
        <f>P52*10000+COUNTIF($P$2:P52,P52)</f>
        <v>2030007</v>
      </c>
      <c r="V52" s="35" t="s">
        <v>531</v>
      </c>
      <c r="W52" s="37" t="s">
        <v>621</v>
      </c>
      <c r="X52" s="37" t="s">
        <v>903</v>
      </c>
      <c r="Y52">
        <v>3</v>
      </c>
      <c r="AE52">
        <f>10/1.2</f>
        <v>8.3333333333333339</v>
      </c>
      <c r="AH52" s="44"/>
      <c r="AI52" t="s">
        <v>878</v>
      </c>
      <c r="AJ52">
        <f>$B$2/2-SUM(AQ48:AQ50)</f>
        <v>8</v>
      </c>
      <c r="AR52">
        <v>1</v>
      </c>
      <c r="AS52">
        <f>AJ52</f>
        <v>8</v>
      </c>
    </row>
    <row r="53" spans="3:45" x14ac:dyDescent="0.2">
      <c r="C53" s="44"/>
      <c r="D53" t="s">
        <v>252</v>
      </c>
      <c r="E53">
        <f>E51*E52</f>
        <v>4.0858766978680059</v>
      </c>
      <c r="P53">
        <f t="shared" si="0"/>
        <v>203</v>
      </c>
      <c r="Q53" t="str">
        <f t="shared" si="1"/>
        <v>闪电麦克斯</v>
      </c>
      <c r="R53" t="str">
        <f>VLOOKUP(Q53,U!N:O,2,0)</f>
        <v>3=刺客</v>
      </c>
      <c r="T53">
        <f>P53*10000+COUNTIF($P$2:P53,P53)</f>
        <v>2030008</v>
      </c>
      <c r="V53" s="35" t="s">
        <v>532</v>
      </c>
      <c r="W53" s="38" t="s">
        <v>623</v>
      </c>
      <c r="X53" s="37" t="s">
        <v>872</v>
      </c>
      <c r="Y53" s="24">
        <v>0.18</v>
      </c>
      <c r="Z53" t="s">
        <v>908</v>
      </c>
      <c r="AA53" s="24">
        <v>0.3</v>
      </c>
      <c r="AB53" s="24"/>
      <c r="AE53">
        <f>AE52-5</f>
        <v>3.3333333333333339</v>
      </c>
      <c r="AH53" s="44"/>
      <c r="AI53" t="s">
        <v>873</v>
      </c>
      <c r="AJ53">
        <f>PRODUCT(AR48:AR52)</f>
        <v>1</v>
      </c>
      <c r="AS53" t="s">
        <v>899</v>
      </c>
    </row>
    <row r="54" spans="3:45" x14ac:dyDescent="0.2">
      <c r="P54">
        <f t="shared" si="0"/>
        <v>203</v>
      </c>
      <c r="Q54" t="str">
        <f t="shared" si="1"/>
        <v>闪电麦克斯</v>
      </c>
      <c r="R54" t="str">
        <f>VLOOKUP(Q54,U!N:O,2,0)</f>
        <v>3=刺客</v>
      </c>
      <c r="T54">
        <f>P54*10000+COUNTIF($P$2:P54,P54)</f>
        <v>2030009</v>
      </c>
      <c r="V54" s="35" t="s">
        <v>534</v>
      </c>
      <c r="W54" s="38" t="s">
        <v>624</v>
      </c>
      <c r="X54" s="37" t="s">
        <v>913</v>
      </c>
      <c r="Y54" s="24">
        <v>0.05</v>
      </c>
      <c r="Z54" t="s">
        <v>914</v>
      </c>
      <c r="AA54" s="24">
        <v>0.05</v>
      </c>
      <c r="AB54" s="24"/>
      <c r="AE54">
        <f>5/AE53</f>
        <v>1.4999999999999998</v>
      </c>
      <c r="AH54" s="44"/>
      <c r="AI54" t="s">
        <v>880</v>
      </c>
      <c r="AJ54">
        <f>SUM(AS48:AS52)*AN51/($B$2/2)</f>
        <v>4.0388440702866379</v>
      </c>
      <c r="AS54">
        <f>$B$1/AJ55</f>
        <v>0.99038237931184081</v>
      </c>
    </row>
    <row r="55" spans="3:45" x14ac:dyDescent="0.2">
      <c r="D55">
        <f>VLOOKUP(LEFT(D56,2),裸人!$AG$14:$AJ$21,3,0)</f>
        <v>98.75</v>
      </c>
      <c r="P55">
        <f t="shared" si="0"/>
        <v>203</v>
      </c>
      <c r="Q55" t="str">
        <f t="shared" si="1"/>
        <v>闪电麦克斯</v>
      </c>
      <c r="R55" t="str">
        <f>VLOOKUP(Q55,U!N:O,2,0)</f>
        <v>3=刺客</v>
      </c>
      <c r="T55">
        <f>P55*10000+COUNTIF($P$2:P55,P55)</f>
        <v>2030010</v>
      </c>
      <c r="V55" s="35" t="s">
        <v>535</v>
      </c>
      <c r="W55" s="37" t="s">
        <v>625</v>
      </c>
      <c r="X55" s="37" t="s">
        <v>872</v>
      </c>
      <c r="Y55" s="24">
        <v>0.25</v>
      </c>
      <c r="AH55" s="44"/>
      <c r="AI55" t="s">
        <v>252</v>
      </c>
      <c r="AJ55">
        <f>AJ53*AJ54</f>
        <v>4.0388440702866379</v>
      </c>
    </row>
    <row r="56" spans="3:45" ht="28.5" x14ac:dyDescent="0.2">
      <c r="C56" s="44" t="s">
        <v>91</v>
      </c>
      <c r="D56" s="4" t="s">
        <v>901</v>
      </c>
      <c r="E56" t="s">
        <v>898</v>
      </c>
      <c r="F56" t="s">
        <v>897</v>
      </c>
      <c r="G56" t="s">
        <v>915</v>
      </c>
      <c r="H56" t="s">
        <v>902</v>
      </c>
      <c r="I56" t="s">
        <v>872</v>
      </c>
      <c r="J56" t="s">
        <v>874</v>
      </c>
      <c r="K56" t="s">
        <v>875</v>
      </c>
      <c r="L56" t="s">
        <v>877</v>
      </c>
      <c r="M56" t="s">
        <v>873</v>
      </c>
      <c r="N56" t="s">
        <v>87</v>
      </c>
      <c r="P56">
        <f t="shared" si="0"/>
        <v>203</v>
      </c>
      <c r="Q56" t="str">
        <f t="shared" si="1"/>
        <v>闪电麦克斯</v>
      </c>
      <c r="R56" t="str">
        <f>VLOOKUP(Q56,U!N:O,2,0)</f>
        <v>3=刺客</v>
      </c>
      <c r="T56">
        <f>P56*10000+COUNTIF($P$2:P56,P56)</f>
        <v>2030011</v>
      </c>
      <c r="V56" s="35" t="s">
        <v>536</v>
      </c>
      <c r="W56" s="38" t="s">
        <v>626</v>
      </c>
      <c r="X56" s="37" t="s">
        <v>906</v>
      </c>
      <c r="Y56" s="24">
        <v>0.5</v>
      </c>
    </row>
    <row r="57" spans="3:45" x14ac:dyDescent="0.2">
      <c r="C57" s="44"/>
      <c r="D57" t="s">
        <v>590</v>
      </c>
      <c r="E57">
        <v>1</v>
      </c>
      <c r="F57">
        <v>5</v>
      </c>
      <c r="G57">
        <v>1</v>
      </c>
      <c r="H57">
        <v>1</v>
      </c>
      <c r="I57">
        <f>(F57*D55)^2/(F57*D55+$B$3*5)/((D55*D55)/(D55+5*$B$3))*G57*H57</f>
        <v>8.4612700628053048</v>
      </c>
      <c r="J57">
        <v>12</v>
      </c>
      <c r="K57">
        <v>12</v>
      </c>
      <c r="L57">
        <f>INT(($B$2-J57)/K57+1)</f>
        <v>2</v>
      </c>
      <c r="M57">
        <f>E57</f>
        <v>1</v>
      </c>
      <c r="N57">
        <f>L57*I57</f>
        <v>16.92254012561061</v>
      </c>
      <c r="P57">
        <f t="shared" si="0"/>
        <v>203</v>
      </c>
      <c r="Q57" t="str">
        <f t="shared" si="1"/>
        <v>闪电麦克斯</v>
      </c>
      <c r="R57" t="str">
        <f>VLOOKUP(Q57,U!N:O,2,0)</f>
        <v>3=刺客</v>
      </c>
      <c r="T57">
        <f>P57*10000+COUNTIF($P$2:P57,P57)</f>
        <v>2030012</v>
      </c>
      <c r="V57" s="35" t="s">
        <v>538</v>
      </c>
      <c r="W57" s="37" t="s">
        <v>627</v>
      </c>
      <c r="X57" s="37" t="s">
        <v>906</v>
      </c>
      <c r="Y57" s="24">
        <v>0.6</v>
      </c>
    </row>
    <row r="58" spans="3:45" x14ac:dyDescent="0.2">
      <c r="C58" s="44"/>
      <c r="D58" t="s">
        <v>592</v>
      </c>
      <c r="E58">
        <v>1</v>
      </c>
      <c r="F58">
        <v>3</v>
      </c>
      <c r="G58">
        <v>1</v>
      </c>
      <c r="H58">
        <v>1</v>
      </c>
      <c r="I58">
        <f>(F58*D55)^2/(F58*D55+$B$3*5)/((D55*D55)/(D55+5*$B$3))*G58*H58</f>
        <v>4.5516162669447349</v>
      </c>
      <c r="J58">
        <v>8</v>
      </c>
      <c r="K58">
        <v>8</v>
      </c>
      <c r="L58">
        <f t="shared" ref="L58:L59" si="12">INT(($B$2-J58)/K58+1)</f>
        <v>3</v>
      </c>
      <c r="M58">
        <f>E58</f>
        <v>1</v>
      </c>
      <c r="N58">
        <f>L58*I58</f>
        <v>13.654848800834205</v>
      </c>
      <c r="P58">
        <f t="shared" si="0"/>
        <v>203</v>
      </c>
      <c r="Q58" t="str">
        <f t="shared" si="1"/>
        <v>闪电麦克斯</v>
      </c>
      <c r="R58" t="str">
        <f>VLOOKUP(Q58,U!N:O,2,0)</f>
        <v>3=刺客</v>
      </c>
      <c r="T58">
        <f>P58*10000+COUNTIF($P$2:P58,P58)</f>
        <v>2030013</v>
      </c>
      <c r="V58" s="35" t="s">
        <v>540</v>
      </c>
      <c r="W58" s="38" t="s">
        <v>628</v>
      </c>
      <c r="X58" s="37" t="s">
        <v>911</v>
      </c>
      <c r="Y58" t="s">
        <v>912</v>
      </c>
    </row>
    <row r="59" spans="3:45" ht="28.5" x14ac:dyDescent="0.2">
      <c r="C59" s="44"/>
      <c r="D59" t="s">
        <v>870</v>
      </c>
      <c r="E59">
        <v>1</v>
      </c>
      <c r="F59">
        <v>2</v>
      </c>
      <c r="G59">
        <v>1</v>
      </c>
      <c r="H59">
        <v>1</v>
      </c>
      <c r="I59">
        <f>(F59*D55)^2/(F59*D55+$B$3*5)/((D55*D55)/(D55+5*$B$3))*G59*H59</f>
        <v>2.6869806094182822</v>
      </c>
      <c r="J59">
        <v>10</v>
      </c>
      <c r="K59">
        <v>12</v>
      </c>
      <c r="L59">
        <f t="shared" si="12"/>
        <v>2</v>
      </c>
      <c r="M59">
        <f>E59</f>
        <v>1</v>
      </c>
      <c r="N59">
        <f>L59*I59</f>
        <v>5.3739612188365644</v>
      </c>
      <c r="P59">
        <f t="shared" si="0"/>
        <v>204</v>
      </c>
      <c r="Q59" t="str">
        <f t="shared" si="1"/>
        <v>毒刺</v>
      </c>
      <c r="R59" t="str">
        <f>VLOOKUP(Q59,U!N:O,2,0)</f>
        <v>3=刺客</v>
      </c>
      <c r="S59">
        <v>204</v>
      </c>
      <c r="T59">
        <f>P59*10000+COUNTIF($P$2:P59,P59)</f>
        <v>2040001</v>
      </c>
      <c r="U59" s="28" t="s">
        <v>438</v>
      </c>
      <c r="V59" s="34" t="s">
        <v>522</v>
      </c>
      <c r="W59" s="38" t="s">
        <v>629</v>
      </c>
      <c r="X59" s="37" t="s">
        <v>903</v>
      </c>
      <c r="Y59">
        <v>1.5</v>
      </c>
      <c r="Z59" t="s">
        <v>917</v>
      </c>
      <c r="AA59" t="s">
        <v>916</v>
      </c>
      <c r="AB59" s="24">
        <v>0.1</v>
      </c>
      <c r="AD59" t="s">
        <v>75</v>
      </c>
      <c r="AE59" t="s">
        <v>76</v>
      </c>
      <c r="AF59" t="s">
        <v>77</v>
      </c>
      <c r="AI59">
        <f>VLOOKUP(LEFT(AI60,2),裸人!$AG$14:$AJ$21,3,0)</f>
        <v>113.75</v>
      </c>
    </row>
    <row r="60" spans="3:45" x14ac:dyDescent="0.2">
      <c r="C60" s="44"/>
      <c r="D60" t="s">
        <v>871</v>
      </c>
      <c r="E60">
        <v>1.2</v>
      </c>
      <c r="I60">
        <v>1.1000000000000001</v>
      </c>
      <c r="J60" t="s">
        <v>876</v>
      </c>
      <c r="K60" t="s">
        <v>876</v>
      </c>
      <c r="M60">
        <f>E60</f>
        <v>1.2</v>
      </c>
      <c r="P60">
        <f t="shared" si="0"/>
        <v>204</v>
      </c>
      <c r="Q60" t="str">
        <f t="shared" si="1"/>
        <v>毒刺</v>
      </c>
      <c r="R60" t="str">
        <f>VLOOKUP(Q60,U!N:O,2,0)</f>
        <v>3=刺客</v>
      </c>
      <c r="T60">
        <f>P60*10000+COUNTIF($P$2:P60,P60)</f>
        <v>2040002</v>
      </c>
      <c r="V60" s="34" t="s">
        <v>524</v>
      </c>
      <c r="W60" s="37" t="s">
        <v>630</v>
      </c>
      <c r="X60" s="37" t="s">
        <v>903</v>
      </c>
      <c r="Y60">
        <v>2</v>
      </c>
      <c r="AA60" t="s">
        <v>916</v>
      </c>
      <c r="AB60" s="24">
        <v>0.1</v>
      </c>
      <c r="AC60">
        <v>204</v>
      </c>
      <c r="AD60">
        <f>ROUND(VLOOKUP(RIGHT(R59,2),裸人!$AG$4:$AJ$11,2,0)*AS67,3)</f>
        <v>0.86899999999999999</v>
      </c>
      <c r="AE60">
        <f>VLOOKUP(RIGHT(R59,2),裸人!$AG$4:$AJ$11,3,0)</f>
        <v>0.91</v>
      </c>
      <c r="AF60">
        <f>VLOOKUP(RIGHT(R59,2),裸人!$AG$4:$AJ$11,4,0)</f>
        <v>0.78</v>
      </c>
      <c r="AH60" s="44" t="s">
        <v>885</v>
      </c>
      <c r="AI60" s="4" t="s">
        <v>883</v>
      </c>
      <c r="AJ60" t="s">
        <v>898</v>
      </c>
      <c r="AK60" t="s">
        <v>897</v>
      </c>
      <c r="AL60" t="s">
        <v>915</v>
      </c>
      <c r="AM60" t="s">
        <v>902</v>
      </c>
      <c r="AN60" t="s">
        <v>872</v>
      </c>
      <c r="AO60" t="s">
        <v>874</v>
      </c>
      <c r="AP60" t="s">
        <v>875</v>
      </c>
      <c r="AQ60" t="s">
        <v>877</v>
      </c>
      <c r="AR60" t="s">
        <v>873</v>
      </c>
      <c r="AS60" t="s">
        <v>87</v>
      </c>
    </row>
    <row r="61" spans="3:45" x14ac:dyDescent="0.2">
      <c r="C61" s="44"/>
      <c r="D61" t="s">
        <v>878</v>
      </c>
      <c r="E61">
        <f>$B$2/2-SUM(L57:L59)</f>
        <v>8</v>
      </c>
      <c r="N61">
        <f>E61</f>
        <v>8</v>
      </c>
      <c r="P61">
        <f t="shared" si="0"/>
        <v>204</v>
      </c>
      <c r="Q61" t="str">
        <f t="shared" si="1"/>
        <v>毒刺</v>
      </c>
      <c r="R61" t="str">
        <f>VLOOKUP(Q61,U!N:O,2,0)</f>
        <v>3=刺客</v>
      </c>
      <c r="T61">
        <f>P61*10000+COUNTIF($P$2:P61,P61)</f>
        <v>2040003</v>
      </c>
      <c r="V61" s="34" t="s">
        <v>526</v>
      </c>
      <c r="W61" s="37" t="s">
        <v>630</v>
      </c>
      <c r="X61" s="37" t="s">
        <v>903</v>
      </c>
      <c r="Y61">
        <v>2.5</v>
      </c>
      <c r="AA61" t="s">
        <v>916</v>
      </c>
      <c r="AB61" s="24">
        <v>0.1</v>
      </c>
      <c r="AH61" s="44"/>
      <c r="AI61" t="s">
        <v>590</v>
      </c>
      <c r="AJ61">
        <v>1</v>
      </c>
      <c r="AK61">
        <v>1.5</v>
      </c>
      <c r="AL61">
        <v>1</v>
      </c>
      <c r="AM61">
        <v>1.5</v>
      </c>
      <c r="AN61">
        <f>(AK61*AI59)^2/(AK61*AI59+$B$3*5)/((AI59*AI59)/(AI59+5*$B$3))*AM61*AL61</f>
        <v>2.674334600760456</v>
      </c>
      <c r="AO61">
        <v>14</v>
      </c>
      <c r="AP61">
        <v>14</v>
      </c>
      <c r="AQ61">
        <f>INT(($B$2-AO61)/AP61+1)</f>
        <v>2</v>
      </c>
      <c r="AR61">
        <v>1</v>
      </c>
      <c r="AS61">
        <f>AQ61*AN61</f>
        <v>5.3486692015209121</v>
      </c>
    </row>
    <row r="62" spans="3:45" ht="42.75" x14ac:dyDescent="0.2">
      <c r="C62" s="44"/>
      <c r="D62" t="s">
        <v>873</v>
      </c>
      <c r="E62">
        <f>PRODUCT(M57:M61)</f>
        <v>1.2</v>
      </c>
      <c r="N62" t="s">
        <v>899</v>
      </c>
      <c r="P62">
        <f t="shared" si="0"/>
        <v>204</v>
      </c>
      <c r="Q62" t="str">
        <f t="shared" si="1"/>
        <v>毒刺</v>
      </c>
      <c r="R62" t="str">
        <f>VLOOKUP(Q62,U!N:O,2,0)</f>
        <v>3=刺客</v>
      </c>
      <c r="T62">
        <f>P62*10000+COUNTIF($P$2:P62,P62)</f>
        <v>2040004</v>
      </c>
      <c r="V62" s="34" t="s">
        <v>527</v>
      </c>
      <c r="W62" s="38" t="s">
        <v>631</v>
      </c>
      <c r="X62" s="37" t="s">
        <v>903</v>
      </c>
      <c r="Y62">
        <v>1.4</v>
      </c>
      <c r="AA62" t="s">
        <v>918</v>
      </c>
      <c r="AB62" t="s">
        <v>919</v>
      </c>
      <c r="AH62" s="44"/>
      <c r="AI62" t="s">
        <v>592</v>
      </c>
      <c r="AJ62">
        <v>1.2</v>
      </c>
      <c r="AK62">
        <v>1.4</v>
      </c>
      <c r="AL62">
        <v>1</v>
      </c>
      <c r="AM62">
        <v>1</v>
      </c>
      <c r="AN62">
        <f>(AK62*AI59)^2/(AK62*AI59+$B$3*5)/((AI59*AI59)/(AI59+5*$B$3))*AM62*AL62</f>
        <v>1.6203744842907013</v>
      </c>
      <c r="AO62">
        <v>4</v>
      </c>
      <c r="AP62">
        <v>6</v>
      </c>
      <c r="AQ62">
        <f t="shared" ref="AQ62:AQ63" si="13">INT(($B$2-AO62)/AP62+1)</f>
        <v>5</v>
      </c>
      <c r="AR62">
        <f>AJ62+AJ63-1</f>
        <v>1.4</v>
      </c>
      <c r="AS62">
        <f t="shared" ref="AS62:AS63" si="14">AQ62*AN62</f>
        <v>8.1018724214535069</v>
      </c>
    </row>
    <row r="63" spans="3:45" x14ac:dyDescent="0.2">
      <c r="C63" s="44"/>
      <c r="D63" t="s">
        <v>880</v>
      </c>
      <c r="E63">
        <f>SUM(N57:N61)*I60/($B$2/2)</f>
        <v>3.2230990106539683</v>
      </c>
      <c r="N63">
        <f>$B$1/E64</f>
        <v>1.0342013454488941</v>
      </c>
      <c r="P63">
        <f t="shared" si="0"/>
        <v>204</v>
      </c>
      <c r="Q63" t="str">
        <f t="shared" si="1"/>
        <v>毒刺</v>
      </c>
      <c r="R63" t="str">
        <f>VLOOKUP(Q63,U!N:O,2,0)</f>
        <v>3=刺客</v>
      </c>
      <c r="T63">
        <f>P63*10000+COUNTIF($P$2:P63,P63)</f>
        <v>2040005</v>
      </c>
      <c r="V63" s="34" t="s">
        <v>529</v>
      </c>
      <c r="W63" s="37" t="s">
        <v>525</v>
      </c>
      <c r="X63" s="37" t="s">
        <v>903</v>
      </c>
      <c r="Y63">
        <v>1.7</v>
      </c>
      <c r="AA63" t="s">
        <v>918</v>
      </c>
      <c r="AB63" t="s">
        <v>919</v>
      </c>
      <c r="AH63" s="44"/>
      <c r="AI63" t="s">
        <v>870</v>
      </c>
      <c r="AJ63">
        <v>1.2</v>
      </c>
      <c r="AK63">
        <v>1.8</v>
      </c>
      <c r="AL63">
        <v>1</v>
      </c>
      <c r="AM63">
        <v>1</v>
      </c>
      <c r="AN63">
        <f>(AK63*AI59)^2/(AK63*AI59+$B$3*5)/((AI59*AI59)/(AI59+5*$B$3))*AM63*AL63</f>
        <v>2.2829862050311065</v>
      </c>
      <c r="AO63">
        <v>6</v>
      </c>
      <c r="AP63">
        <v>16</v>
      </c>
      <c r="AQ63">
        <f t="shared" si="13"/>
        <v>2</v>
      </c>
      <c r="AR63">
        <v>1</v>
      </c>
      <c r="AS63">
        <f t="shared" si="14"/>
        <v>4.565972410062213</v>
      </c>
    </row>
    <row r="64" spans="3:45" x14ac:dyDescent="0.2">
      <c r="C64" s="44"/>
      <c r="D64" t="s">
        <v>252</v>
      </c>
      <c r="E64">
        <f>E62*E63</f>
        <v>3.8677188127847617</v>
      </c>
      <c r="P64">
        <f t="shared" si="0"/>
        <v>204</v>
      </c>
      <c r="Q64" t="str">
        <f t="shared" si="1"/>
        <v>毒刺</v>
      </c>
      <c r="R64" t="str">
        <f>VLOOKUP(Q64,U!N:O,2,0)</f>
        <v>3=刺客</v>
      </c>
      <c r="T64">
        <f>P64*10000+COUNTIF($P$2:P64,P64)</f>
        <v>2040006</v>
      </c>
      <c r="V64" s="34" t="s">
        <v>530</v>
      </c>
      <c r="W64" s="37" t="s">
        <v>525</v>
      </c>
      <c r="X64" s="37" t="s">
        <v>903</v>
      </c>
      <c r="Y64">
        <v>2</v>
      </c>
      <c r="AA64" t="s">
        <v>918</v>
      </c>
      <c r="AB64" t="s">
        <v>919</v>
      </c>
      <c r="AH64" s="44"/>
      <c r="AI64" t="s">
        <v>871</v>
      </c>
      <c r="AJ64">
        <v>1</v>
      </c>
      <c r="AK64">
        <v>1.3</v>
      </c>
      <c r="AN64">
        <v>1.3</v>
      </c>
      <c r="AO64" t="s">
        <v>876</v>
      </c>
      <c r="AP64" t="s">
        <v>876</v>
      </c>
      <c r="AR64">
        <v>1</v>
      </c>
    </row>
    <row r="65" spans="3:45" x14ac:dyDescent="0.2">
      <c r="P65">
        <f t="shared" si="0"/>
        <v>204</v>
      </c>
      <c r="Q65" t="str">
        <f t="shared" si="1"/>
        <v>毒刺</v>
      </c>
      <c r="R65" t="str">
        <f>VLOOKUP(Q65,U!N:O,2,0)</f>
        <v>3=刺客</v>
      </c>
      <c r="T65">
        <f>P65*10000+COUNTIF($P$2:P65,P65)</f>
        <v>2040007</v>
      </c>
      <c r="V65" s="34" t="s">
        <v>531</v>
      </c>
      <c r="W65" s="37" t="s">
        <v>525</v>
      </c>
      <c r="X65" s="37" t="s">
        <v>903</v>
      </c>
      <c r="Y65">
        <v>2.2999999999999998</v>
      </c>
      <c r="AA65" t="s">
        <v>918</v>
      </c>
      <c r="AB65" t="s">
        <v>919</v>
      </c>
      <c r="AH65" s="44"/>
      <c r="AI65" t="s">
        <v>878</v>
      </c>
      <c r="AJ65">
        <f>$B$2/2-SUM(AQ61:AQ63)+3*AQ61*AM61</f>
        <v>15</v>
      </c>
      <c r="AR65">
        <v>1</v>
      </c>
      <c r="AS65">
        <f>AJ65</f>
        <v>15</v>
      </c>
    </row>
    <row r="66" spans="3:45" ht="28.5" x14ac:dyDescent="0.2">
      <c r="D66">
        <f>VLOOKUP(LEFT(D67,2),裸人!$AG$14:$AJ$21,3,0)</f>
        <v>112.5</v>
      </c>
      <c r="P66">
        <f t="shared" si="0"/>
        <v>204</v>
      </c>
      <c r="Q66" t="str">
        <f t="shared" si="1"/>
        <v>毒刺</v>
      </c>
      <c r="R66" t="str">
        <f>VLOOKUP(Q66,U!N:O,2,0)</f>
        <v>3=刺客</v>
      </c>
      <c r="T66">
        <f>P66*10000+COUNTIF($P$2:P66,P66)</f>
        <v>2040008</v>
      </c>
      <c r="V66" s="34" t="s">
        <v>532</v>
      </c>
      <c r="W66" s="38" t="s">
        <v>632</v>
      </c>
      <c r="X66" s="37" t="s">
        <v>903</v>
      </c>
      <c r="Y66">
        <v>2</v>
      </c>
      <c r="AA66" t="s">
        <v>920</v>
      </c>
      <c r="AB66" t="s">
        <v>921</v>
      </c>
      <c r="AH66" s="44"/>
      <c r="AI66" t="s">
        <v>873</v>
      </c>
      <c r="AJ66">
        <f>PRODUCT(AR61:AR65)</f>
        <v>1.4</v>
      </c>
      <c r="AS66" t="s">
        <v>899</v>
      </c>
    </row>
    <row r="67" spans="3:45" x14ac:dyDescent="0.2">
      <c r="C67" s="44" t="s">
        <v>344</v>
      </c>
      <c r="D67" s="4" t="s">
        <v>994</v>
      </c>
      <c r="E67" t="s">
        <v>898</v>
      </c>
      <c r="F67" t="s">
        <v>897</v>
      </c>
      <c r="G67" t="s">
        <v>915</v>
      </c>
      <c r="H67" t="s">
        <v>902</v>
      </c>
      <c r="I67" t="s">
        <v>872</v>
      </c>
      <c r="J67" t="s">
        <v>874</v>
      </c>
      <c r="K67" t="s">
        <v>875</v>
      </c>
      <c r="L67" t="s">
        <v>877</v>
      </c>
      <c r="M67" t="s">
        <v>873</v>
      </c>
      <c r="N67" t="s">
        <v>87</v>
      </c>
      <c r="P67">
        <f t="shared" si="0"/>
        <v>204</v>
      </c>
      <c r="Q67" t="str">
        <f t="shared" si="1"/>
        <v>毒刺</v>
      </c>
      <c r="R67" t="str">
        <f>VLOOKUP(Q67,U!N:O,2,0)</f>
        <v>3=刺客</v>
      </c>
      <c r="T67">
        <f>P67*10000+COUNTIF($P$2:P67,P67)</f>
        <v>2040009</v>
      </c>
      <c r="V67" s="34" t="s">
        <v>534</v>
      </c>
      <c r="W67" s="37" t="s">
        <v>525</v>
      </c>
      <c r="X67" s="37" t="s">
        <v>903</v>
      </c>
      <c r="Y67">
        <v>2.4</v>
      </c>
      <c r="AA67" t="s">
        <v>920</v>
      </c>
      <c r="AB67" t="s">
        <v>921</v>
      </c>
      <c r="AH67" s="44"/>
      <c r="AI67" t="s">
        <v>880</v>
      </c>
      <c r="AJ67">
        <f>SUM(AS61:AS65)*AN64/($B$2/2)</f>
        <v>2.8614312161965079</v>
      </c>
      <c r="AS67">
        <f>$B$1/AJ68</f>
        <v>0.99850132373290079</v>
      </c>
    </row>
    <row r="68" spans="3:45" x14ac:dyDescent="0.2">
      <c r="C68" s="44"/>
      <c r="D68" t="s">
        <v>590</v>
      </c>
      <c r="E68">
        <v>1</v>
      </c>
      <c r="F68">
        <v>5</v>
      </c>
      <c r="G68">
        <v>1</v>
      </c>
      <c r="H68">
        <v>1</v>
      </c>
      <c r="I68">
        <f>(F68*D66)^2/(F68*D66+$B$3*5)/((D66*D66)/(D66+5*$B$3))*G68*H68</f>
        <v>8.1038798498122659</v>
      </c>
      <c r="J68">
        <v>14</v>
      </c>
      <c r="K68">
        <v>14</v>
      </c>
      <c r="L68">
        <f>INT(($B$2-J68)/K68+1)</f>
        <v>2</v>
      </c>
      <c r="M68">
        <v>1</v>
      </c>
      <c r="N68">
        <f>L68*I68</f>
        <v>16.207759699624532</v>
      </c>
      <c r="P68">
        <f t="shared" ref="P68:P131" si="15">IF(S68=0,P67,S68)</f>
        <v>204</v>
      </c>
      <c r="Q68" t="str">
        <f t="shared" ref="Q68:Q131" si="16">IF(U68=0,Q67,U68)</f>
        <v>毒刺</v>
      </c>
      <c r="R68" t="str">
        <f>VLOOKUP(Q68,U!N:O,2,0)</f>
        <v>3=刺客</v>
      </c>
      <c r="T68">
        <f>P68*10000+COUNTIF($P$2:P68,P68)</f>
        <v>2040010</v>
      </c>
      <c r="V68" s="34" t="s">
        <v>535</v>
      </c>
      <c r="W68" s="37" t="s">
        <v>525</v>
      </c>
      <c r="X68" s="37" t="s">
        <v>903</v>
      </c>
      <c r="Y68">
        <v>2.8</v>
      </c>
      <c r="AA68" t="s">
        <v>920</v>
      </c>
      <c r="AB68" t="s">
        <v>921</v>
      </c>
      <c r="AH68" s="44"/>
      <c r="AI68" t="s">
        <v>252</v>
      </c>
      <c r="AJ68">
        <f>AJ66*AJ67</f>
        <v>4.0060037026751107</v>
      </c>
    </row>
    <row r="69" spans="3:45" ht="28.5" x14ac:dyDescent="0.2">
      <c r="C69" s="44"/>
      <c r="D69" t="s">
        <v>592</v>
      </c>
      <c r="E69">
        <v>1</v>
      </c>
      <c r="F69">
        <v>2.5</v>
      </c>
      <c r="G69">
        <v>1</v>
      </c>
      <c r="H69">
        <v>1</v>
      </c>
      <c r="I69">
        <f>(F69*D66)^2/(F69*D66+$B$3*5)/((D66*D66)/(D66+5*$B$3))*G69*H69</f>
        <v>3.5075839653304444</v>
      </c>
      <c r="J69">
        <v>6</v>
      </c>
      <c r="K69">
        <v>10</v>
      </c>
      <c r="L69">
        <f t="shared" ref="L69:L70" si="17">INT(($B$2-J69)/K69+1)</f>
        <v>3</v>
      </c>
      <c r="M69">
        <v>1</v>
      </c>
      <c r="N69">
        <f>L69*I69</f>
        <v>10.522751895991334</v>
      </c>
      <c r="P69">
        <f t="shared" si="15"/>
        <v>204</v>
      </c>
      <c r="Q69" t="str">
        <f t="shared" si="16"/>
        <v>毒刺</v>
      </c>
      <c r="R69" t="str">
        <f>VLOOKUP(Q69,U!N:O,2,0)</f>
        <v>3=刺客</v>
      </c>
      <c r="T69">
        <f>P69*10000+COUNTIF($P$2:P69,P69)</f>
        <v>2040011</v>
      </c>
      <c r="V69" s="34" t="s">
        <v>536</v>
      </c>
      <c r="W69" s="38" t="s">
        <v>633</v>
      </c>
      <c r="X69" s="37" t="s">
        <v>922</v>
      </c>
      <c r="Y69" s="24">
        <v>0.08</v>
      </c>
    </row>
    <row r="70" spans="3:45" ht="28.5" x14ac:dyDescent="0.2">
      <c r="C70" s="44"/>
      <c r="D70" t="s">
        <v>870</v>
      </c>
      <c r="E70">
        <v>1</v>
      </c>
      <c r="F70">
        <v>3</v>
      </c>
      <c r="G70">
        <v>1</v>
      </c>
      <c r="H70">
        <v>1</v>
      </c>
      <c r="I70">
        <f>(F70*D66)^2/(F70*D66+$B$3*5)/((D66*D66)/(D66+5*$B$3))*G70*H70</f>
        <v>4.4064272211720228</v>
      </c>
      <c r="J70">
        <v>8</v>
      </c>
      <c r="K70">
        <v>10</v>
      </c>
      <c r="L70">
        <f t="shared" si="17"/>
        <v>3</v>
      </c>
      <c r="M70">
        <v>1</v>
      </c>
      <c r="N70">
        <f>L70*I70</f>
        <v>13.219281663516067</v>
      </c>
      <c r="P70">
        <f t="shared" si="15"/>
        <v>204</v>
      </c>
      <c r="Q70" t="str">
        <f t="shared" si="16"/>
        <v>毒刺</v>
      </c>
      <c r="R70" t="str">
        <f>VLOOKUP(Q70,U!N:O,2,0)</f>
        <v>3=刺客</v>
      </c>
      <c r="T70">
        <f>P70*10000+COUNTIF($P$2:P70,P70)</f>
        <v>2040012</v>
      </c>
      <c r="V70" s="34" t="s">
        <v>538</v>
      </c>
      <c r="W70" s="38" t="s">
        <v>634</v>
      </c>
      <c r="X70" s="37" t="s">
        <v>923</v>
      </c>
    </row>
    <row r="71" spans="3:45" x14ac:dyDescent="0.2">
      <c r="C71" s="44"/>
      <c r="D71" t="s">
        <v>871</v>
      </c>
      <c r="E71">
        <v>1</v>
      </c>
      <c r="F71">
        <v>1.3</v>
      </c>
      <c r="I71">
        <v>1.3</v>
      </c>
      <c r="J71" t="s">
        <v>876</v>
      </c>
      <c r="K71" t="s">
        <v>876</v>
      </c>
      <c r="M71">
        <v>1</v>
      </c>
      <c r="P71">
        <f t="shared" si="15"/>
        <v>204</v>
      </c>
      <c r="Q71" t="str">
        <f t="shared" si="16"/>
        <v>毒刺</v>
      </c>
      <c r="R71" t="str">
        <f>VLOOKUP(Q71,U!N:O,2,0)</f>
        <v>3=刺客</v>
      </c>
      <c r="T71">
        <f>P71*10000+COUNTIF($P$2:P71,P71)</f>
        <v>2040013</v>
      </c>
      <c r="V71" s="34" t="s">
        <v>540</v>
      </c>
      <c r="W71" s="37" t="s">
        <v>635</v>
      </c>
      <c r="X71" s="37" t="s">
        <v>922</v>
      </c>
      <c r="Y71" s="24">
        <v>0.1</v>
      </c>
    </row>
    <row r="72" spans="3:45" ht="42.75" x14ac:dyDescent="0.2">
      <c r="C72" s="44"/>
      <c r="D72" t="s">
        <v>878</v>
      </c>
      <c r="E72">
        <f>$B$2/2-SUM(L68:L70)</f>
        <v>7</v>
      </c>
      <c r="M72">
        <v>1</v>
      </c>
      <c r="N72">
        <f>E72</f>
        <v>7</v>
      </c>
      <c r="P72">
        <f t="shared" si="15"/>
        <v>205</v>
      </c>
      <c r="Q72" t="str">
        <f t="shared" si="16"/>
        <v>死之加特林</v>
      </c>
      <c r="R72" t="str">
        <f>VLOOKUP(Q72,U!N:O,2,0)</f>
        <v>4=弓手</v>
      </c>
      <c r="S72">
        <v>205</v>
      </c>
      <c r="T72">
        <f>P72*10000+COUNTIF($P$2:P72,P72)</f>
        <v>2050001</v>
      </c>
      <c r="U72" s="31" t="s">
        <v>439</v>
      </c>
      <c r="V72" s="35" t="s">
        <v>522</v>
      </c>
      <c r="W72" s="38" t="s">
        <v>636</v>
      </c>
      <c r="X72" s="37" t="s">
        <v>903</v>
      </c>
      <c r="Y72">
        <v>0.8</v>
      </c>
      <c r="Z72" t="s">
        <v>948</v>
      </c>
      <c r="AA72">
        <v>0.5</v>
      </c>
      <c r="AD72" t="s">
        <v>75</v>
      </c>
      <c r="AE72" t="s">
        <v>76</v>
      </c>
      <c r="AF72" t="s">
        <v>77</v>
      </c>
      <c r="AI72">
        <f>VLOOKUP(LEFT(AI73,2),裸人!$AG$14:$AJ$21,3,0)</f>
        <v>118.75000000000001</v>
      </c>
    </row>
    <row r="73" spans="3:45" x14ac:dyDescent="0.2">
      <c r="C73" s="44"/>
      <c r="D73" t="s">
        <v>873</v>
      </c>
      <c r="E73">
        <f>PRODUCT(M68:M72)</f>
        <v>1</v>
      </c>
      <c r="N73" t="s">
        <v>899</v>
      </c>
      <c r="P73">
        <f t="shared" si="15"/>
        <v>205</v>
      </c>
      <c r="Q73" t="str">
        <f t="shared" si="16"/>
        <v>死之加特林</v>
      </c>
      <c r="R73" t="str">
        <f>VLOOKUP(Q73,U!N:O,2,0)</f>
        <v>4=弓手</v>
      </c>
      <c r="T73">
        <f>P73*10000+COUNTIF($P$2:P73,P73)</f>
        <v>2050002</v>
      </c>
      <c r="V73" s="35" t="s">
        <v>524</v>
      </c>
      <c r="W73" s="37" t="s">
        <v>525</v>
      </c>
      <c r="X73" s="37" t="s">
        <v>903</v>
      </c>
      <c r="Y73">
        <v>1</v>
      </c>
      <c r="AC73">
        <v>205</v>
      </c>
      <c r="AD73">
        <f>ROUND(VLOOKUP(RIGHT(R72,2),裸人!$AG$4:$AJ$11,2,0)*AS80,3)</f>
        <v>0.81399999999999995</v>
      </c>
      <c r="AE73">
        <f>VLOOKUP(RIGHT(R72,2),裸人!$AG$4:$AJ$11,3,0)</f>
        <v>0.95000000000000007</v>
      </c>
      <c r="AF73">
        <f>VLOOKUP(RIGHT(R72,2),裸人!$AG$4:$AJ$11,4,0)</f>
        <v>0.74</v>
      </c>
      <c r="AH73" s="44" t="s">
        <v>509</v>
      </c>
      <c r="AI73" s="4" t="s">
        <v>900</v>
      </c>
      <c r="AJ73" t="s">
        <v>898</v>
      </c>
      <c r="AK73" t="s">
        <v>897</v>
      </c>
      <c r="AL73" t="s">
        <v>915</v>
      </c>
      <c r="AM73" t="s">
        <v>902</v>
      </c>
      <c r="AN73" t="s">
        <v>872</v>
      </c>
      <c r="AO73" t="s">
        <v>874</v>
      </c>
      <c r="AP73" t="s">
        <v>875</v>
      </c>
      <c r="AQ73" t="s">
        <v>877</v>
      </c>
      <c r="AR73" t="s">
        <v>873</v>
      </c>
      <c r="AS73" t="s">
        <v>87</v>
      </c>
    </row>
    <row r="74" spans="3:45" x14ac:dyDescent="0.2">
      <c r="C74" s="44"/>
      <c r="D74" t="s">
        <v>880</v>
      </c>
      <c r="E74">
        <f>SUM(N68:N72)*I71/($B$2/2)</f>
        <v>4.0689820824581018</v>
      </c>
      <c r="N74">
        <f>$B$1/E75</f>
        <v>0.98304684536324394</v>
      </c>
      <c r="P74">
        <f t="shared" si="15"/>
        <v>205</v>
      </c>
      <c r="Q74" t="str">
        <f t="shared" si="16"/>
        <v>死之加特林</v>
      </c>
      <c r="R74" t="str">
        <f>VLOOKUP(Q74,U!N:O,2,0)</f>
        <v>4=弓手</v>
      </c>
      <c r="T74">
        <f>P74*10000+COUNTIF($P$2:P74,P74)</f>
        <v>2050003</v>
      </c>
      <c r="V74" s="35" t="s">
        <v>526</v>
      </c>
      <c r="W74" s="37" t="s">
        <v>525</v>
      </c>
      <c r="X74" s="37" t="s">
        <v>903</v>
      </c>
      <c r="Y74">
        <v>1.2</v>
      </c>
      <c r="AH74" s="44"/>
      <c r="AI74" t="s">
        <v>590</v>
      </c>
      <c r="AJ74">
        <v>1</v>
      </c>
      <c r="AK74">
        <v>0.8</v>
      </c>
      <c r="AL74">
        <v>24</v>
      </c>
      <c r="AM74">
        <v>2</v>
      </c>
      <c r="AN74">
        <f>(AK74*AI72)^2/(AK74*AI72+$B$3*5)/((AI72*AI72)/(AI72+5*$B$3))*AM74*AL74</f>
        <v>34.39865546218487</v>
      </c>
      <c r="AO74">
        <v>14</v>
      </c>
      <c r="AP74">
        <v>14</v>
      </c>
      <c r="AQ74">
        <v>1</v>
      </c>
      <c r="AR74">
        <v>1</v>
      </c>
      <c r="AS74">
        <f>AQ74*AN74</f>
        <v>34.39865546218487</v>
      </c>
    </row>
    <row r="75" spans="3:45" ht="28.5" x14ac:dyDescent="0.2">
      <c r="C75" s="44"/>
      <c r="D75" t="s">
        <v>252</v>
      </c>
      <c r="E75">
        <f>E73*E74</f>
        <v>4.0689820824581018</v>
      </c>
      <c r="P75">
        <f t="shared" si="15"/>
        <v>205</v>
      </c>
      <c r="Q75" t="str">
        <f t="shared" si="16"/>
        <v>死之加特林</v>
      </c>
      <c r="R75" t="str">
        <f>VLOOKUP(Q75,U!N:O,2,0)</f>
        <v>4=弓手</v>
      </c>
      <c r="T75">
        <f>P75*10000+COUNTIF($P$2:P75,P75)</f>
        <v>2050004</v>
      </c>
      <c r="V75" s="35" t="s">
        <v>527</v>
      </c>
      <c r="W75" s="38" t="s">
        <v>637</v>
      </c>
      <c r="X75" s="37" t="s">
        <v>903</v>
      </c>
      <c r="Y75">
        <v>1</v>
      </c>
      <c r="Z75" t="s">
        <v>915</v>
      </c>
      <c r="AA75">
        <v>3</v>
      </c>
      <c r="AH75" s="44"/>
      <c r="AI75" t="s">
        <v>592</v>
      </c>
      <c r="AJ75">
        <v>1</v>
      </c>
      <c r="AK75">
        <v>1</v>
      </c>
      <c r="AL75">
        <v>3</v>
      </c>
      <c r="AM75">
        <v>1</v>
      </c>
      <c r="AN75">
        <f>(AK75*AI72)^2/(AK75*AI72+$B$3*5)/((AI72*AI72)/(AI72+5*$B$3))*AM75*AL75</f>
        <v>3</v>
      </c>
      <c r="AO75">
        <v>6</v>
      </c>
      <c r="AP75">
        <v>8</v>
      </c>
      <c r="AQ75">
        <f t="shared" ref="AQ75:AQ76" si="18">INT(($B$2-AO75)/AP75+1)</f>
        <v>4</v>
      </c>
      <c r="AR75">
        <v>1</v>
      </c>
      <c r="AS75">
        <f t="shared" ref="AS75:AS76" si="19">AQ75*AN75</f>
        <v>12</v>
      </c>
    </row>
    <row r="76" spans="3:45" x14ac:dyDescent="0.2">
      <c r="P76">
        <f t="shared" si="15"/>
        <v>205</v>
      </c>
      <c r="Q76" t="str">
        <f t="shared" si="16"/>
        <v>死之加特林</v>
      </c>
      <c r="R76" t="str">
        <f>VLOOKUP(Q76,U!N:O,2,0)</f>
        <v>4=弓手</v>
      </c>
      <c r="T76">
        <f>P76*10000+COUNTIF($P$2:P76,P76)</f>
        <v>2050005</v>
      </c>
      <c r="V76" s="35" t="s">
        <v>529</v>
      </c>
      <c r="W76" s="37" t="s">
        <v>525</v>
      </c>
      <c r="X76" s="37" t="s">
        <v>903</v>
      </c>
      <c r="Y76">
        <v>1.1000000000000001</v>
      </c>
      <c r="AH76" s="44"/>
      <c r="AI76" t="s">
        <v>870</v>
      </c>
      <c r="AJ76">
        <v>1</v>
      </c>
      <c r="AK76">
        <v>0.8</v>
      </c>
      <c r="AL76">
        <v>5</v>
      </c>
      <c r="AM76">
        <v>1</v>
      </c>
      <c r="AN76">
        <f>(AK76*AI72)^2/(AK76*AI72+$B$3*5)/((AI72*AI72)/(AI72+5*$B$3))*AM76*AL76</f>
        <v>3.5831932773109236</v>
      </c>
      <c r="AO76">
        <v>8</v>
      </c>
      <c r="AP76">
        <v>10</v>
      </c>
      <c r="AQ76">
        <f t="shared" si="18"/>
        <v>3</v>
      </c>
      <c r="AR76">
        <v>1</v>
      </c>
      <c r="AS76">
        <f t="shared" si="19"/>
        <v>10.74957983193277</v>
      </c>
    </row>
    <row r="77" spans="3:45" x14ac:dyDescent="0.2">
      <c r="P77">
        <f t="shared" si="15"/>
        <v>205</v>
      </c>
      <c r="Q77" t="str">
        <f t="shared" si="16"/>
        <v>死之加特林</v>
      </c>
      <c r="R77" t="str">
        <f>VLOOKUP(Q77,U!N:O,2,0)</f>
        <v>4=弓手</v>
      </c>
      <c r="T77">
        <f>P77*10000+COUNTIF($P$2:P77,P77)</f>
        <v>2050006</v>
      </c>
      <c r="V77" s="35" t="s">
        <v>530</v>
      </c>
      <c r="W77" s="37" t="s">
        <v>525</v>
      </c>
      <c r="X77" s="37" t="s">
        <v>903</v>
      </c>
      <c r="Y77">
        <v>1.2</v>
      </c>
      <c r="AH77" s="44"/>
      <c r="AI77" t="s">
        <v>871</v>
      </c>
      <c r="AJ77">
        <v>1</v>
      </c>
      <c r="AN77">
        <v>1</v>
      </c>
      <c r="AO77" t="s">
        <v>876</v>
      </c>
      <c r="AP77" t="s">
        <v>876</v>
      </c>
      <c r="AR77">
        <v>1</v>
      </c>
    </row>
    <row r="78" spans="3:45" x14ac:dyDescent="0.2">
      <c r="P78">
        <f t="shared" si="15"/>
        <v>205</v>
      </c>
      <c r="Q78" t="str">
        <f t="shared" si="16"/>
        <v>死之加特林</v>
      </c>
      <c r="R78" t="str">
        <f>VLOOKUP(Q78,U!N:O,2,0)</f>
        <v>4=弓手</v>
      </c>
      <c r="T78">
        <f>P78*10000+COUNTIF($P$2:P78,P78)</f>
        <v>2050007</v>
      </c>
      <c r="V78" s="35" t="s">
        <v>531</v>
      </c>
      <c r="W78" s="37" t="s">
        <v>525</v>
      </c>
      <c r="X78" s="37" t="s">
        <v>903</v>
      </c>
      <c r="Y78">
        <v>1.3</v>
      </c>
      <c r="AH78" s="44"/>
      <c r="AI78" t="s">
        <v>878</v>
      </c>
      <c r="AJ78">
        <f>INT(($B$2-AQ74*12-SUM(AQ75:AQ76)*2/1.3)/(2/1.3))</f>
        <v>4</v>
      </c>
      <c r="AR78">
        <v>1</v>
      </c>
      <c r="AS78">
        <f>AJ78</f>
        <v>4</v>
      </c>
    </row>
    <row r="79" spans="3:45" x14ac:dyDescent="0.2">
      <c r="P79">
        <f t="shared" si="15"/>
        <v>205</v>
      </c>
      <c r="Q79" t="str">
        <f t="shared" si="16"/>
        <v>死之加特林</v>
      </c>
      <c r="R79" t="str">
        <f>VLOOKUP(Q79,U!N:O,2,0)</f>
        <v>4=弓手</v>
      </c>
      <c r="T79">
        <f>P79*10000+COUNTIF($P$2:P79,P79)</f>
        <v>2050008</v>
      </c>
      <c r="V79" s="35" t="s">
        <v>532</v>
      </c>
      <c r="W79" s="38" t="s">
        <v>638</v>
      </c>
      <c r="X79" s="37" t="s">
        <v>903</v>
      </c>
      <c r="Y79">
        <v>0.8</v>
      </c>
      <c r="Z79" t="s">
        <v>915</v>
      </c>
      <c r="AA79">
        <v>5</v>
      </c>
      <c r="AH79" s="44"/>
      <c r="AI79" t="s">
        <v>873</v>
      </c>
      <c r="AJ79">
        <f>PRODUCT(AR74:AR78)</f>
        <v>1</v>
      </c>
      <c r="AS79" t="s">
        <v>899</v>
      </c>
    </row>
    <row r="80" spans="3:45" x14ac:dyDescent="0.2">
      <c r="P80">
        <f t="shared" si="15"/>
        <v>205</v>
      </c>
      <c r="Q80" t="str">
        <f t="shared" si="16"/>
        <v>死之加特林</v>
      </c>
      <c r="R80" t="str">
        <f>VLOOKUP(Q80,U!N:O,2,0)</f>
        <v>4=弓手</v>
      </c>
      <c r="T80">
        <f>P80*10000+COUNTIF($P$2:P80,P80)</f>
        <v>2050009</v>
      </c>
      <c r="V80" s="35" t="s">
        <v>534</v>
      </c>
      <c r="W80" s="37" t="s">
        <v>525</v>
      </c>
      <c r="AH80" s="44"/>
      <c r="AI80" t="s">
        <v>880</v>
      </c>
      <c r="AJ80">
        <f>SUM(AS74:AS78)*AN77/($B$2/2)</f>
        <v>4.0765490196078424</v>
      </c>
      <c r="AS80">
        <f>$B$1/AJ81</f>
        <v>0.98122210250885045</v>
      </c>
    </row>
    <row r="81" spans="16:63" x14ac:dyDescent="0.2">
      <c r="P81">
        <f t="shared" si="15"/>
        <v>205</v>
      </c>
      <c r="Q81" t="str">
        <f t="shared" si="16"/>
        <v>死之加特林</v>
      </c>
      <c r="R81" t="str">
        <f>VLOOKUP(Q81,U!N:O,2,0)</f>
        <v>4=弓手</v>
      </c>
      <c r="T81">
        <f>P81*10000+COUNTIF($P$2:P81,P81)</f>
        <v>2050010</v>
      </c>
      <c r="V81" s="35" t="s">
        <v>535</v>
      </c>
      <c r="W81" s="37" t="s">
        <v>525</v>
      </c>
      <c r="AH81" s="44"/>
      <c r="AI81" t="s">
        <v>252</v>
      </c>
      <c r="AJ81">
        <f>AJ79*AJ80</f>
        <v>4.0765490196078424</v>
      </c>
    </row>
    <row r="82" spans="16:63" x14ac:dyDescent="0.2">
      <c r="P82">
        <f t="shared" si="15"/>
        <v>205</v>
      </c>
      <c r="Q82" t="str">
        <f t="shared" si="16"/>
        <v>死之加特林</v>
      </c>
      <c r="R82" t="str">
        <f>VLOOKUP(Q82,U!N:O,2,0)</f>
        <v>4=弓手</v>
      </c>
      <c r="T82">
        <f>P82*10000+COUNTIF($P$2:P82,P82)</f>
        <v>2050011</v>
      </c>
      <c r="V82" s="35" t="s">
        <v>536</v>
      </c>
      <c r="W82" s="38" t="s">
        <v>639</v>
      </c>
      <c r="X82" s="37" t="s">
        <v>947</v>
      </c>
      <c r="Y82" s="24">
        <v>0.3</v>
      </c>
    </row>
    <row r="83" spans="16:63" x14ac:dyDescent="0.2">
      <c r="P83">
        <f t="shared" si="15"/>
        <v>205</v>
      </c>
      <c r="Q83" t="str">
        <f t="shared" si="16"/>
        <v>死之加特林</v>
      </c>
      <c r="R83" t="str">
        <f>VLOOKUP(Q83,U!N:O,2,0)</f>
        <v>4=弓手</v>
      </c>
      <c r="T83">
        <f>P83*10000+COUNTIF($P$2:P83,P83)</f>
        <v>2050012</v>
      </c>
      <c r="V83" s="35" t="s">
        <v>538</v>
      </c>
      <c r="W83" s="38" t="s">
        <v>640</v>
      </c>
    </row>
    <row r="84" spans="16:63" x14ac:dyDescent="0.2">
      <c r="P84">
        <f t="shared" si="15"/>
        <v>205</v>
      </c>
      <c r="Q84" t="str">
        <f t="shared" si="16"/>
        <v>死之加特林</v>
      </c>
      <c r="R84" t="str">
        <f>VLOOKUP(Q84,U!N:O,2,0)</f>
        <v>4=弓手</v>
      </c>
      <c r="T84">
        <f>P84*10000+COUNTIF($P$2:P84,P84)</f>
        <v>2050013</v>
      </c>
      <c r="V84" s="35" t="s">
        <v>540</v>
      </c>
      <c r="W84" s="38" t="s">
        <v>641</v>
      </c>
    </row>
    <row r="85" spans="16:63" ht="28.5" x14ac:dyDescent="0.2">
      <c r="P85">
        <f t="shared" si="15"/>
        <v>206</v>
      </c>
      <c r="Q85" t="str">
        <f t="shared" si="16"/>
        <v>青焰</v>
      </c>
      <c r="R85" t="str">
        <f>VLOOKUP(Q85,U!N:O,2,0)</f>
        <v>6=法师</v>
      </c>
      <c r="S85">
        <v>206</v>
      </c>
      <c r="T85">
        <f>P85*10000+COUNTIF($P$2:P85,P85)</f>
        <v>2060001</v>
      </c>
      <c r="U85" s="31" t="s">
        <v>440</v>
      </c>
      <c r="V85" s="34" t="s">
        <v>522</v>
      </c>
      <c r="W85" s="38" t="s">
        <v>642</v>
      </c>
      <c r="X85" s="37" t="s">
        <v>903</v>
      </c>
      <c r="Y85">
        <v>2.5</v>
      </c>
      <c r="AD85" t="s">
        <v>75</v>
      </c>
      <c r="AE85" t="s">
        <v>76</v>
      </c>
      <c r="AF85" t="s">
        <v>77</v>
      </c>
      <c r="AI85">
        <f>VLOOKUP(LEFT(AI86,2),裸人!$AG$14:$AJ$21,3,0)</f>
        <v>125</v>
      </c>
    </row>
    <row r="86" spans="16:63" x14ac:dyDescent="0.2">
      <c r="P86">
        <f t="shared" si="15"/>
        <v>206</v>
      </c>
      <c r="Q86" t="str">
        <f t="shared" si="16"/>
        <v>青焰</v>
      </c>
      <c r="R86" t="str">
        <f>VLOOKUP(Q86,U!N:O,2,0)</f>
        <v>6=法师</v>
      </c>
      <c r="T86">
        <f>P86*10000+COUNTIF($P$2:P86,P86)</f>
        <v>2060002</v>
      </c>
      <c r="V86" s="34" t="s">
        <v>524</v>
      </c>
      <c r="W86" s="37" t="s">
        <v>525</v>
      </c>
      <c r="X86" s="37" t="s">
        <v>903</v>
      </c>
      <c r="Y86">
        <v>2.75</v>
      </c>
      <c r="AC86">
        <v>206</v>
      </c>
      <c r="AD86">
        <f>ROUND(VLOOKUP(RIGHT(R85,2),裸人!$AG$4:$AJ$11,2,0)*AS93,3)</f>
        <v>0.746</v>
      </c>
      <c r="AE86">
        <f>VLOOKUP(RIGHT(R85,2),裸人!$AG$4:$AJ$11,3,0)</f>
        <v>1</v>
      </c>
      <c r="AF86">
        <f>VLOOKUP(RIGHT(R85,2),裸人!$AG$4:$AJ$11,4,0)</f>
        <v>0.73</v>
      </c>
      <c r="AH86" s="44" t="s">
        <v>340</v>
      </c>
      <c r="AI86" s="4" t="s">
        <v>879</v>
      </c>
      <c r="AJ86" t="s">
        <v>898</v>
      </c>
      <c r="AK86" t="s">
        <v>897</v>
      </c>
      <c r="AL86" t="s">
        <v>915</v>
      </c>
      <c r="AM86" t="s">
        <v>902</v>
      </c>
      <c r="AN86" t="s">
        <v>872</v>
      </c>
      <c r="AO86" t="s">
        <v>874</v>
      </c>
      <c r="AP86" t="s">
        <v>875</v>
      </c>
      <c r="AQ86" t="s">
        <v>877</v>
      </c>
      <c r="AR86" t="s">
        <v>873</v>
      </c>
      <c r="AS86" t="s">
        <v>87</v>
      </c>
      <c r="AU86" t="s">
        <v>928</v>
      </c>
      <c r="AV86" t="s">
        <v>929</v>
      </c>
      <c r="AW86" t="s">
        <v>930</v>
      </c>
      <c r="AX86" t="s">
        <v>931</v>
      </c>
      <c r="AY86" t="s">
        <v>932</v>
      </c>
      <c r="AZ86" t="s">
        <v>930</v>
      </c>
      <c r="BA86" t="s">
        <v>933</v>
      </c>
      <c r="BF86">
        <v>1</v>
      </c>
      <c r="BG86">
        <v>2</v>
      </c>
      <c r="BH86">
        <v>3</v>
      </c>
      <c r="BI86">
        <v>4</v>
      </c>
      <c r="BJ86">
        <v>5</v>
      </c>
    </row>
    <row r="87" spans="16:63" x14ac:dyDescent="0.2">
      <c r="P87">
        <f t="shared" si="15"/>
        <v>206</v>
      </c>
      <c r="Q87" t="str">
        <f t="shared" si="16"/>
        <v>青焰</v>
      </c>
      <c r="R87" t="str">
        <f>VLOOKUP(Q87,U!N:O,2,0)</f>
        <v>6=法师</v>
      </c>
      <c r="T87">
        <f>P87*10000+COUNTIF($P$2:P87,P87)</f>
        <v>2060003</v>
      </c>
      <c r="V87" s="34" t="s">
        <v>526</v>
      </c>
      <c r="W87" s="37" t="s">
        <v>525</v>
      </c>
      <c r="X87" s="37" t="s">
        <v>903</v>
      </c>
      <c r="Y87">
        <v>3</v>
      </c>
      <c r="AH87" s="44"/>
      <c r="AI87" t="s">
        <v>590</v>
      </c>
      <c r="AJ87">
        <v>1</v>
      </c>
      <c r="AK87">
        <v>2.5</v>
      </c>
      <c r="AL87">
        <v>1</v>
      </c>
      <c r="AM87">
        <v>2</v>
      </c>
      <c r="AN87">
        <f>(AK87*AI85)^2/(AK87*AI85+$B$3*5)/((AI85*AI85)/(AI85+5*$B$3))*AM87*AL87</f>
        <v>6.8637274549098191</v>
      </c>
      <c r="AO87">
        <v>14</v>
      </c>
      <c r="AP87">
        <v>14</v>
      </c>
      <c r="AQ87">
        <f>INT(($B$2-AO87)/AP87+1)</f>
        <v>2</v>
      </c>
      <c r="AR87">
        <v>1</v>
      </c>
      <c r="AS87">
        <f>AQ87*AN87</f>
        <v>13.727454909819638</v>
      </c>
      <c r="AU87">
        <f>(AI85*AI85)/(AI85+5*$B$3)</f>
        <v>68.430656934306569</v>
      </c>
      <c r="AV87">
        <f>AU87*SUM(AS87:AS91)</f>
        <v>3217.419028804944</v>
      </c>
      <c r="AW87">
        <f>AV87*(AK90-1)</f>
        <v>965.22570864148338</v>
      </c>
      <c r="AX87">
        <f>AM87*AQ87+BK90*AQ88+AQ89*1+AJ91</f>
        <v>24.084800000000001</v>
      </c>
      <c r="AY87">
        <f>AX87*3-15</f>
        <v>57.254400000000004</v>
      </c>
      <c r="AZ87">
        <f>AW87/AY87</f>
        <v>16.858542027188886</v>
      </c>
      <c r="BA87">
        <f>AZ87/AI85*100%</f>
        <v>0.1348683362175111</v>
      </c>
      <c r="BE87">
        <v>1</v>
      </c>
      <c r="BF87">
        <v>1</v>
      </c>
    </row>
    <row r="88" spans="16:63" x14ac:dyDescent="0.2">
      <c r="P88">
        <f t="shared" si="15"/>
        <v>206</v>
      </c>
      <c r="Q88" t="str">
        <f t="shared" si="16"/>
        <v>青焰</v>
      </c>
      <c r="R88" t="str">
        <f>VLOOKUP(Q88,U!N:O,2,0)</f>
        <v>6=法师</v>
      </c>
      <c r="T88">
        <f>P88*10000+COUNTIF($P$2:P88,P88)</f>
        <v>2060004</v>
      </c>
      <c r="V88" s="34" t="s">
        <v>527</v>
      </c>
      <c r="W88" s="38" t="s">
        <v>643</v>
      </c>
      <c r="X88" s="37" t="s">
        <v>903</v>
      </c>
      <c r="Y88">
        <v>1</v>
      </c>
      <c r="AH88" s="44"/>
      <c r="AI88" t="s">
        <v>592</v>
      </c>
      <c r="AJ88">
        <v>1</v>
      </c>
      <c r="AK88">
        <v>0.8</v>
      </c>
      <c r="AL88">
        <v>1</v>
      </c>
      <c r="AM88">
        <v>5</v>
      </c>
      <c r="AN88">
        <f>(AK88*AI85)^2/(AK88*AI85+$B$3*5)/((AI85*AI85)/(AI85+5*$B$3))*AM88*AL88</f>
        <v>3.5934426229508198</v>
      </c>
      <c r="AO88">
        <v>6</v>
      </c>
      <c r="AP88">
        <v>10</v>
      </c>
      <c r="AQ88">
        <f t="shared" ref="AQ88:AQ89" si="20">INT(($B$2-AO88)/AP88+1)</f>
        <v>3</v>
      </c>
      <c r="AR88">
        <v>1</v>
      </c>
      <c r="AS88">
        <f t="shared" ref="AS88:AS89" si="21">AQ88*AN88</f>
        <v>10.78032786885246</v>
      </c>
      <c r="BE88">
        <v>2</v>
      </c>
      <c r="BF88">
        <v>0.2</v>
      </c>
      <c r="BG88">
        <v>0.8</v>
      </c>
    </row>
    <row r="89" spans="16:63" x14ac:dyDescent="0.2">
      <c r="P89">
        <f t="shared" si="15"/>
        <v>206</v>
      </c>
      <c r="Q89" t="str">
        <f t="shared" si="16"/>
        <v>青焰</v>
      </c>
      <c r="R89" t="str">
        <f>VLOOKUP(Q89,U!N:O,2,0)</f>
        <v>6=法师</v>
      </c>
      <c r="T89">
        <f>P89*10000+COUNTIF($P$2:P89,P89)</f>
        <v>2060005</v>
      </c>
      <c r="V89" s="34" t="s">
        <v>529</v>
      </c>
      <c r="W89" s="37" t="s">
        <v>525</v>
      </c>
      <c r="X89" s="37" t="s">
        <v>903</v>
      </c>
      <c r="Y89">
        <v>1.1000000000000001</v>
      </c>
      <c r="AH89" s="44"/>
      <c r="AI89" t="s">
        <v>870</v>
      </c>
      <c r="AJ89">
        <v>1</v>
      </c>
      <c r="AK89">
        <v>2</v>
      </c>
      <c r="AL89">
        <v>1</v>
      </c>
      <c r="AM89">
        <v>2</v>
      </c>
      <c r="AN89">
        <f>(AK89*AI85)^2/(AK89*AI85+$B$3*5)/((AI85*AI85)/(AI85+5*$B$3))*AM89*AL89</f>
        <v>5.1698113207547163</v>
      </c>
      <c r="AO89">
        <v>8</v>
      </c>
      <c r="AP89">
        <v>10</v>
      </c>
      <c r="AQ89">
        <f t="shared" si="20"/>
        <v>3</v>
      </c>
      <c r="AR89">
        <v>1</v>
      </c>
      <c r="AS89">
        <f t="shared" si="21"/>
        <v>15.509433962264149</v>
      </c>
      <c r="BE89">
        <v>3</v>
      </c>
      <c r="BF89">
        <f>BF88*0.2</f>
        <v>4.0000000000000008E-2</v>
      </c>
      <c r="BG89">
        <f>BF88*0.8+BG88*0.4</f>
        <v>0.48000000000000009</v>
      </c>
      <c r="BH89">
        <f>BG88*0.6</f>
        <v>0.48</v>
      </c>
    </row>
    <row r="90" spans="16:63" x14ac:dyDescent="0.2">
      <c r="P90">
        <f t="shared" si="15"/>
        <v>206</v>
      </c>
      <c r="Q90" t="str">
        <f t="shared" si="16"/>
        <v>青焰</v>
      </c>
      <c r="R90" t="str">
        <f>VLOOKUP(Q90,U!N:O,2,0)</f>
        <v>6=法师</v>
      </c>
      <c r="T90">
        <f>P90*10000+COUNTIF($P$2:P90,P90)</f>
        <v>2060006</v>
      </c>
      <c r="V90" s="34" t="s">
        <v>530</v>
      </c>
      <c r="W90" s="37" t="s">
        <v>525</v>
      </c>
      <c r="X90" s="37" t="s">
        <v>903</v>
      </c>
      <c r="Y90">
        <v>1.2</v>
      </c>
      <c r="AH90" s="44"/>
      <c r="AI90" t="s">
        <v>871</v>
      </c>
      <c r="AJ90">
        <v>1</v>
      </c>
      <c r="AK90">
        <v>1.3</v>
      </c>
      <c r="AN90">
        <f>AK90</f>
        <v>1.3</v>
      </c>
      <c r="AO90" t="s">
        <v>876</v>
      </c>
      <c r="AP90" t="s">
        <v>876</v>
      </c>
      <c r="AR90">
        <v>1</v>
      </c>
      <c r="BE90">
        <v>4</v>
      </c>
      <c r="BF90">
        <f>BF89*0.2</f>
        <v>8.0000000000000019E-3</v>
      </c>
      <c r="BG90">
        <f>BF89*0.8+BG89*0.4</f>
        <v>0.22400000000000006</v>
      </c>
      <c r="BH90">
        <f>BG89*0.6+BH89*0.6</f>
        <v>0.57600000000000007</v>
      </c>
      <c r="BI90">
        <f>BH89*0.4</f>
        <v>0.192</v>
      </c>
      <c r="BK90">
        <f>SUMPRODUCT(BF86:BJ86,BF91:BJ91)</f>
        <v>3.3616000000000006</v>
      </c>
    </row>
    <row r="91" spans="16:63" x14ac:dyDescent="0.2">
      <c r="P91">
        <f t="shared" si="15"/>
        <v>206</v>
      </c>
      <c r="Q91" t="str">
        <f t="shared" si="16"/>
        <v>青焰</v>
      </c>
      <c r="R91" t="str">
        <f>VLOOKUP(Q91,U!N:O,2,0)</f>
        <v>6=法师</v>
      </c>
      <c r="T91">
        <f>P91*10000+COUNTIF($P$2:P91,P91)</f>
        <v>2060007</v>
      </c>
      <c r="V91" s="34" t="s">
        <v>531</v>
      </c>
      <c r="W91" s="37" t="s">
        <v>525</v>
      </c>
      <c r="X91" s="37" t="s">
        <v>903</v>
      </c>
      <c r="Y91">
        <v>1.3</v>
      </c>
      <c r="AH91" s="44"/>
      <c r="AI91" t="s">
        <v>878</v>
      </c>
      <c r="AJ91">
        <f>$B$2/2-SUM(AQ87:AQ89)</f>
        <v>7</v>
      </c>
      <c r="AR91">
        <v>1</v>
      </c>
      <c r="AS91">
        <f>AJ91</f>
        <v>7</v>
      </c>
      <c r="BE91">
        <v>5</v>
      </c>
      <c r="BF91">
        <f>BF90*0.2</f>
        <v>1.6000000000000005E-3</v>
      </c>
      <c r="BG91">
        <f>BF90*0.8+BG90*0.4</f>
        <v>9.600000000000003E-2</v>
      </c>
      <c r="BH91">
        <f>BG90*0.6+BH90*0.6</f>
        <v>0.48000000000000004</v>
      </c>
      <c r="BI91">
        <f>BH90*0.4+BI90*0.8</f>
        <v>0.38400000000000006</v>
      </c>
      <c r="BJ91">
        <f>BI90*0.2</f>
        <v>3.8400000000000004E-2</v>
      </c>
    </row>
    <row r="92" spans="16:63" ht="57" x14ac:dyDescent="0.2">
      <c r="P92">
        <f t="shared" si="15"/>
        <v>206</v>
      </c>
      <c r="Q92" t="str">
        <f t="shared" si="16"/>
        <v>青焰</v>
      </c>
      <c r="R92" t="str">
        <f>VLOOKUP(Q92,U!N:O,2,0)</f>
        <v>6=法师</v>
      </c>
      <c r="T92">
        <f>P92*10000+COUNTIF($P$2:P92,P92)</f>
        <v>2060008</v>
      </c>
      <c r="V92" s="34" t="s">
        <v>532</v>
      </c>
      <c r="W92" s="38" t="s">
        <v>644</v>
      </c>
      <c r="X92" s="37" t="s">
        <v>924</v>
      </c>
      <c r="Y92">
        <v>2</v>
      </c>
      <c r="AH92" s="44"/>
      <c r="AI92" t="s">
        <v>873</v>
      </c>
      <c r="AJ92">
        <f>PRODUCT(AR87:AR91)</f>
        <v>1</v>
      </c>
      <c r="AS92" t="s">
        <v>899</v>
      </c>
    </row>
    <row r="93" spans="16:63" x14ac:dyDescent="0.2">
      <c r="P93">
        <f t="shared" si="15"/>
        <v>206</v>
      </c>
      <c r="Q93" t="str">
        <f t="shared" si="16"/>
        <v>青焰</v>
      </c>
      <c r="R93" t="str">
        <f>VLOOKUP(Q93,U!N:O,2,0)</f>
        <v>6=法师</v>
      </c>
      <c r="T93">
        <f>P93*10000+COUNTIF($P$2:P93,P93)</f>
        <v>2060009</v>
      </c>
      <c r="V93" s="34" t="s">
        <v>534</v>
      </c>
      <c r="W93" s="38" t="s">
        <v>645</v>
      </c>
      <c r="X93" s="37" t="s">
        <v>923</v>
      </c>
      <c r="Y93" t="s">
        <v>925</v>
      </c>
      <c r="AH93" s="44"/>
      <c r="AI93" t="s">
        <v>880</v>
      </c>
      <c r="AJ93">
        <f>SUM(AS87:AS91)*AN90/($B$2/2)</f>
        <v>4.0748254508811419</v>
      </c>
      <c r="AS93">
        <f>$B$1/AJ94</f>
        <v>0.98163713960681143</v>
      </c>
    </row>
    <row r="94" spans="16:63" x14ac:dyDescent="0.2">
      <c r="P94">
        <f t="shared" si="15"/>
        <v>206</v>
      </c>
      <c r="Q94" t="str">
        <f t="shared" si="16"/>
        <v>青焰</v>
      </c>
      <c r="R94" t="str">
        <f>VLOOKUP(Q94,U!N:O,2,0)</f>
        <v>6=法师</v>
      </c>
      <c r="T94">
        <f>P94*10000+COUNTIF($P$2:P94,P94)</f>
        <v>2060010</v>
      </c>
      <c r="V94" s="34" t="s">
        <v>535</v>
      </c>
      <c r="W94" s="37" t="s">
        <v>646</v>
      </c>
      <c r="X94" s="37" t="s">
        <v>926</v>
      </c>
      <c r="Y94" s="39">
        <v>1.4999999999999999E-2</v>
      </c>
      <c r="AH94" s="44"/>
      <c r="AI94" t="s">
        <v>252</v>
      </c>
      <c r="AJ94">
        <f>AJ92*AJ93</f>
        <v>4.0748254508811419</v>
      </c>
    </row>
    <row r="95" spans="16:63" ht="42.75" x14ac:dyDescent="0.2">
      <c r="P95">
        <f t="shared" si="15"/>
        <v>206</v>
      </c>
      <c r="Q95" t="str">
        <f t="shared" si="16"/>
        <v>青焰</v>
      </c>
      <c r="R95" t="str">
        <f>VLOOKUP(Q95,U!N:O,2,0)</f>
        <v>6=法师</v>
      </c>
      <c r="T95">
        <f>P95*10000+COUNTIF($P$2:P95,P95)</f>
        <v>2060011</v>
      </c>
      <c r="V95" s="34" t="s">
        <v>536</v>
      </c>
      <c r="W95" s="38" t="s">
        <v>647</v>
      </c>
      <c r="X95" s="37" t="s">
        <v>927</v>
      </c>
      <c r="Y95" s="24">
        <v>0.14000000000000001</v>
      </c>
      <c r="Z95" s="37" t="s">
        <v>934</v>
      </c>
      <c r="AA95" s="24">
        <v>0.3</v>
      </c>
    </row>
    <row r="96" spans="16:63" x14ac:dyDescent="0.2">
      <c r="P96">
        <f t="shared" si="15"/>
        <v>206</v>
      </c>
      <c r="Q96" t="str">
        <f t="shared" si="16"/>
        <v>青焰</v>
      </c>
      <c r="R96" t="str">
        <f>VLOOKUP(Q96,U!N:O,2,0)</f>
        <v>6=法师</v>
      </c>
      <c r="T96">
        <f>P96*10000+COUNTIF($P$2:P96,P96)</f>
        <v>2060012</v>
      </c>
      <c r="V96" s="34" t="s">
        <v>538</v>
      </c>
      <c r="W96" s="37" t="s">
        <v>539</v>
      </c>
      <c r="X96" s="37" t="s">
        <v>927</v>
      </c>
      <c r="Y96" s="24">
        <v>0.17</v>
      </c>
    </row>
    <row r="97" spans="16:45" x14ac:dyDescent="0.2">
      <c r="P97">
        <f t="shared" si="15"/>
        <v>206</v>
      </c>
      <c r="Q97" t="str">
        <f t="shared" si="16"/>
        <v>青焰</v>
      </c>
      <c r="R97" t="str">
        <f>VLOOKUP(Q97,U!N:O,2,0)</f>
        <v>6=法师</v>
      </c>
      <c r="T97">
        <f>P97*10000+COUNTIF($P$2:P97,P97)</f>
        <v>2060013</v>
      </c>
      <c r="V97" s="34" t="s">
        <v>540</v>
      </c>
      <c r="W97" s="37" t="s">
        <v>539</v>
      </c>
      <c r="X97" s="37" t="s">
        <v>927</v>
      </c>
      <c r="Y97" s="24">
        <v>0.2</v>
      </c>
      <c r="AG97">
        <f>1/7.2</f>
        <v>0.1388888888888889</v>
      </c>
    </row>
    <row r="98" spans="16:45" ht="28.5" x14ac:dyDescent="0.2">
      <c r="P98">
        <f t="shared" si="15"/>
        <v>207</v>
      </c>
      <c r="Q98" t="str">
        <f t="shared" si="16"/>
        <v>重坦克裆兜布</v>
      </c>
      <c r="R98" t="str">
        <f>VLOOKUP(Q98,U!N:O,2,0)</f>
        <v>1=肉盾</v>
      </c>
      <c r="S98">
        <v>207</v>
      </c>
      <c r="T98">
        <f>P98*10000+COUNTIF($P$2:P98,P98)</f>
        <v>2070001</v>
      </c>
      <c r="U98" s="28" t="s">
        <v>441</v>
      </c>
      <c r="V98" s="35" t="s">
        <v>522</v>
      </c>
      <c r="W98" s="38" t="s">
        <v>648</v>
      </c>
      <c r="X98" s="37" t="s">
        <v>903</v>
      </c>
      <c r="Y98">
        <v>2</v>
      </c>
      <c r="Z98" t="s">
        <v>937</v>
      </c>
      <c r="AA98">
        <v>2.4</v>
      </c>
      <c r="AD98" t="s">
        <v>75</v>
      </c>
      <c r="AE98" t="s">
        <v>76</v>
      </c>
      <c r="AF98" t="s">
        <v>77</v>
      </c>
      <c r="AI98">
        <f>VLOOKUP(LEFT(AI99,2),裸人!$AG$14:$AJ$21,3,0)</f>
        <v>91.25</v>
      </c>
    </row>
    <row r="99" spans="16:45" x14ac:dyDescent="0.2">
      <c r="P99">
        <f t="shared" si="15"/>
        <v>207</v>
      </c>
      <c r="Q99" t="str">
        <f t="shared" si="16"/>
        <v>重坦克裆兜布</v>
      </c>
      <c r="R99" t="str">
        <f>VLOOKUP(Q99,U!N:O,2,0)</f>
        <v>1=肉盾</v>
      </c>
      <c r="T99">
        <f>P99*10000+COUNTIF($P$2:P99,P99)</f>
        <v>2070002</v>
      </c>
      <c r="V99" s="35" t="s">
        <v>524</v>
      </c>
      <c r="W99" s="37" t="s">
        <v>525</v>
      </c>
      <c r="X99" s="37" t="s">
        <v>903</v>
      </c>
      <c r="Y99">
        <v>2.4</v>
      </c>
      <c r="AC99">
        <v>207</v>
      </c>
      <c r="AD99">
        <f>ROUND(VLOOKUP(RIGHT(R98,2),裸人!$AG$4:$AJ$11,2,0)*AS106,3)</f>
        <v>1.016</v>
      </c>
      <c r="AE99">
        <f>VLOOKUP(RIGHT(R98,2),裸人!$AG$4:$AJ$11,3,0)</f>
        <v>0.73</v>
      </c>
      <c r="AF99">
        <f>VLOOKUP(RIGHT(R98,2),裸人!$AG$4:$AJ$11,4,0)</f>
        <v>1.02</v>
      </c>
      <c r="AH99" s="44" t="s">
        <v>339</v>
      </c>
      <c r="AI99" s="4" t="s">
        <v>882</v>
      </c>
      <c r="AJ99" t="s">
        <v>898</v>
      </c>
      <c r="AK99" t="s">
        <v>897</v>
      </c>
      <c r="AL99" t="s">
        <v>915</v>
      </c>
      <c r="AM99" t="s">
        <v>902</v>
      </c>
      <c r="AN99" t="s">
        <v>872</v>
      </c>
      <c r="AO99" t="s">
        <v>874</v>
      </c>
      <c r="AP99" t="s">
        <v>875</v>
      </c>
      <c r="AQ99" t="s">
        <v>877</v>
      </c>
      <c r="AR99" t="s">
        <v>873</v>
      </c>
      <c r="AS99" t="s">
        <v>87</v>
      </c>
    </row>
    <row r="100" spans="16:45" x14ac:dyDescent="0.2">
      <c r="P100">
        <f t="shared" si="15"/>
        <v>207</v>
      </c>
      <c r="Q100" t="str">
        <f t="shared" si="16"/>
        <v>重坦克裆兜布</v>
      </c>
      <c r="R100" t="str">
        <f>VLOOKUP(Q100,U!N:O,2,0)</f>
        <v>1=肉盾</v>
      </c>
      <c r="T100">
        <f>P100*10000+COUNTIF($P$2:P100,P100)</f>
        <v>2070003</v>
      </c>
      <c r="V100" s="35" t="s">
        <v>526</v>
      </c>
      <c r="W100" s="37" t="s">
        <v>525</v>
      </c>
      <c r="X100" s="37" t="s">
        <v>903</v>
      </c>
      <c r="Y100">
        <v>2.8</v>
      </c>
      <c r="AH100" s="44"/>
      <c r="AI100" t="s">
        <v>590</v>
      </c>
      <c r="AJ100">
        <v>1.333</v>
      </c>
      <c r="AK100">
        <v>2</v>
      </c>
      <c r="AL100">
        <v>1</v>
      </c>
      <c r="AM100">
        <v>1.5</v>
      </c>
      <c r="AN100">
        <f>(AK100*AI98)^2/(AK100*AI98+$B$3*5)/((AI98*AI98)/(AI98+5*$B$3))*AL100*AM100</f>
        <v>4.0845481049562684</v>
      </c>
      <c r="AO100">
        <v>12</v>
      </c>
      <c r="AP100">
        <v>12</v>
      </c>
      <c r="AQ100">
        <f>INT(($B$2-AO100)/AP100+1)</f>
        <v>2</v>
      </c>
      <c r="AR100">
        <f>AJ100</f>
        <v>1.333</v>
      </c>
      <c r="AS100">
        <f>AQ100*AN100</f>
        <v>8.1690962099125368</v>
      </c>
    </row>
    <row r="101" spans="16:45" ht="28.5" x14ac:dyDescent="0.2">
      <c r="P101">
        <f t="shared" si="15"/>
        <v>207</v>
      </c>
      <c r="Q101" t="str">
        <f t="shared" si="16"/>
        <v>重坦克裆兜布</v>
      </c>
      <c r="R101" t="str">
        <f>VLOOKUP(Q101,U!N:O,2,0)</f>
        <v>1=肉盾</v>
      </c>
      <c r="T101">
        <f>P101*10000+COUNTIF($P$2:P101,P101)</f>
        <v>2070004</v>
      </c>
      <c r="V101" s="35" t="s">
        <v>527</v>
      </c>
      <c r="W101" s="38" t="s">
        <v>649</v>
      </c>
      <c r="X101" s="37" t="s">
        <v>903</v>
      </c>
      <c r="Y101">
        <v>1.2</v>
      </c>
      <c r="Z101" t="s">
        <v>937</v>
      </c>
      <c r="AA101">
        <v>1</v>
      </c>
      <c r="AH101" s="44"/>
      <c r="AI101" t="s">
        <v>592</v>
      </c>
      <c r="AJ101">
        <v>1.139</v>
      </c>
      <c r="AK101">
        <v>1.2</v>
      </c>
      <c r="AL101">
        <v>1</v>
      </c>
      <c r="AM101">
        <v>1</v>
      </c>
      <c r="AN101">
        <f>(AK101*AI98)^2/(AK101*AI98+$B$3*5)/((AI98*AI98)/(AI98+5*$B$3))*AL101*AM101</f>
        <v>1.316523101018011</v>
      </c>
      <c r="AO101">
        <v>8</v>
      </c>
      <c r="AP101">
        <v>12</v>
      </c>
      <c r="AQ101">
        <f t="shared" ref="AQ101:AQ102" si="22">INT(($B$2-AO101)/AP101+1)</f>
        <v>2</v>
      </c>
      <c r="AR101">
        <f>AJ101</f>
        <v>1.139</v>
      </c>
      <c r="AS101">
        <f>AQ101*AN101</f>
        <v>2.6330462020360219</v>
      </c>
    </row>
    <row r="102" spans="16:45" x14ac:dyDescent="0.2">
      <c r="P102">
        <f t="shared" si="15"/>
        <v>207</v>
      </c>
      <c r="Q102" t="str">
        <f t="shared" si="16"/>
        <v>重坦克裆兜布</v>
      </c>
      <c r="R102" t="str">
        <f>VLOOKUP(Q102,U!N:O,2,0)</f>
        <v>1=肉盾</v>
      </c>
      <c r="T102">
        <f>P102*10000+COUNTIF($P$2:P102,P102)</f>
        <v>2070005</v>
      </c>
      <c r="V102" s="35" t="s">
        <v>529</v>
      </c>
      <c r="W102" s="37" t="s">
        <v>525</v>
      </c>
      <c r="X102" s="37" t="s">
        <v>903</v>
      </c>
      <c r="Y102">
        <v>1.5</v>
      </c>
      <c r="AH102" s="44"/>
      <c r="AI102" t="s">
        <v>870</v>
      </c>
      <c r="AJ102">
        <v>1.4</v>
      </c>
      <c r="AK102">
        <v>2</v>
      </c>
      <c r="AL102">
        <v>1</v>
      </c>
      <c r="AM102">
        <v>1</v>
      </c>
      <c r="AN102">
        <f>(AK102*AI98)^2/(AK102*AI98+$B$3*5)/((AI98*AI98)/(AI98+5*$B$3))*AL102*AM102</f>
        <v>2.7230320699708455</v>
      </c>
      <c r="AO102">
        <v>40</v>
      </c>
      <c r="AP102">
        <v>16</v>
      </c>
      <c r="AQ102">
        <f t="shared" si="22"/>
        <v>0</v>
      </c>
      <c r="AR102">
        <f>AJ102</f>
        <v>1.4</v>
      </c>
      <c r="AS102">
        <f>AQ102*AN102</f>
        <v>0</v>
      </c>
    </row>
    <row r="103" spans="16:45" x14ac:dyDescent="0.2">
      <c r="P103">
        <f t="shared" si="15"/>
        <v>207</v>
      </c>
      <c r="Q103" t="str">
        <f t="shared" si="16"/>
        <v>重坦克裆兜布</v>
      </c>
      <c r="R103" t="str">
        <f>VLOOKUP(Q103,U!N:O,2,0)</f>
        <v>1=肉盾</v>
      </c>
      <c r="T103">
        <f>P103*10000+COUNTIF($P$2:P103,P103)</f>
        <v>2070006</v>
      </c>
      <c r="V103" s="35" t="s">
        <v>530</v>
      </c>
      <c r="W103" s="37" t="s">
        <v>525</v>
      </c>
      <c r="X103" s="37" t="s">
        <v>903</v>
      </c>
      <c r="Y103">
        <v>1.8</v>
      </c>
      <c r="AH103" s="44"/>
      <c r="AI103" t="s">
        <v>871</v>
      </c>
      <c r="AJ103">
        <v>1.3</v>
      </c>
      <c r="AN103">
        <v>1</v>
      </c>
      <c r="AO103" t="s">
        <v>876</v>
      </c>
      <c r="AP103" t="s">
        <v>876</v>
      </c>
      <c r="AR103">
        <f>AJ103</f>
        <v>1.3</v>
      </c>
    </row>
    <row r="104" spans="16:45" x14ac:dyDescent="0.2">
      <c r="P104">
        <f t="shared" si="15"/>
        <v>207</v>
      </c>
      <c r="Q104" t="str">
        <f t="shared" si="16"/>
        <v>重坦克裆兜布</v>
      </c>
      <c r="R104" t="str">
        <f>VLOOKUP(Q104,U!N:O,2,0)</f>
        <v>1=肉盾</v>
      </c>
      <c r="T104">
        <f>P104*10000+COUNTIF($P$2:P104,P104)</f>
        <v>2070007</v>
      </c>
      <c r="V104" s="35" t="s">
        <v>531</v>
      </c>
      <c r="W104" s="37" t="s">
        <v>525</v>
      </c>
      <c r="X104" s="37" t="s">
        <v>903</v>
      </c>
      <c r="Y104">
        <v>2.1</v>
      </c>
      <c r="AH104" s="44"/>
      <c r="AI104" t="s">
        <v>878</v>
      </c>
      <c r="AJ104">
        <f>$B$2/2-SUM(AQ100:AQ102)</f>
        <v>11</v>
      </c>
      <c r="AS104">
        <f>AJ104</f>
        <v>11</v>
      </c>
    </row>
    <row r="105" spans="16:45" ht="28.5" x14ac:dyDescent="0.2">
      <c r="P105">
        <f t="shared" si="15"/>
        <v>207</v>
      </c>
      <c r="Q105" t="str">
        <f t="shared" si="16"/>
        <v>重坦克裆兜布</v>
      </c>
      <c r="R105" t="str">
        <f>VLOOKUP(Q105,U!N:O,2,0)</f>
        <v>1=肉盾</v>
      </c>
      <c r="T105">
        <f>P105*10000+COUNTIF($P$2:P105,P105)</f>
        <v>2070008</v>
      </c>
      <c r="V105" s="35" t="s">
        <v>532</v>
      </c>
      <c r="W105" s="38" t="s">
        <v>650</v>
      </c>
      <c r="X105" s="37" t="s">
        <v>938</v>
      </c>
      <c r="Y105" s="24">
        <v>0.5</v>
      </c>
      <c r="Z105" t="s">
        <v>939</v>
      </c>
      <c r="AA105">
        <f>ROUND(7.2*(AJ102-1)+7.2*0.4,0)</f>
        <v>6</v>
      </c>
      <c r="AH105" s="44"/>
      <c r="AI105" t="s">
        <v>873</v>
      </c>
      <c r="AJ105">
        <f>PRODUCT(AR100:AR104)</f>
        <v>2.7632823399999995</v>
      </c>
      <c r="AS105" t="s">
        <v>899</v>
      </c>
    </row>
    <row r="106" spans="16:45" x14ac:dyDescent="0.2">
      <c r="P106">
        <f t="shared" si="15"/>
        <v>207</v>
      </c>
      <c r="Q106" t="str">
        <f t="shared" si="16"/>
        <v>重坦克裆兜布</v>
      </c>
      <c r="R106" t="str">
        <f>VLOOKUP(Q106,U!N:O,2,0)</f>
        <v>1=肉盾</v>
      </c>
      <c r="T106">
        <f>P106*10000+COUNTIF($P$2:P106,P106)</f>
        <v>2070009</v>
      </c>
      <c r="V106" s="35" t="s">
        <v>534</v>
      </c>
      <c r="W106" s="37" t="s">
        <v>651</v>
      </c>
      <c r="X106" s="37" t="s">
        <v>938</v>
      </c>
      <c r="Y106" s="24">
        <v>0.55000000000000004</v>
      </c>
      <c r="Z106" t="s">
        <v>939</v>
      </c>
      <c r="AA106">
        <v>7</v>
      </c>
      <c r="AH106" s="44"/>
      <c r="AI106" t="s">
        <v>880</v>
      </c>
      <c r="AJ106">
        <f>SUM(AS100:AS104)*AN103/($B$2/2)</f>
        <v>1.4534761607965705</v>
      </c>
      <c r="AS106">
        <f>$B$1/AJ107</f>
        <v>0.99592541845357696</v>
      </c>
    </row>
    <row r="107" spans="16:45" x14ac:dyDescent="0.2">
      <c r="P107">
        <f t="shared" si="15"/>
        <v>207</v>
      </c>
      <c r="Q107" t="str">
        <f t="shared" si="16"/>
        <v>重坦克裆兜布</v>
      </c>
      <c r="R107" t="str">
        <f>VLOOKUP(Q107,U!N:O,2,0)</f>
        <v>1=肉盾</v>
      </c>
      <c r="T107">
        <f>P107*10000+COUNTIF($P$2:P107,P107)</f>
        <v>2070010</v>
      </c>
      <c r="V107" s="35" t="s">
        <v>535</v>
      </c>
      <c r="W107" s="37" t="s">
        <v>651</v>
      </c>
      <c r="X107" s="37" t="s">
        <v>938</v>
      </c>
      <c r="Y107" s="24">
        <v>0.6</v>
      </c>
      <c r="Z107" t="s">
        <v>939</v>
      </c>
      <c r="AA107">
        <v>8</v>
      </c>
      <c r="AH107" s="44"/>
      <c r="AI107" t="s">
        <v>252</v>
      </c>
      <c r="AJ107">
        <f>AJ105*AJ106</f>
        <v>4.0163650067401626</v>
      </c>
    </row>
    <row r="108" spans="16:45" x14ac:dyDescent="0.2">
      <c r="P108">
        <f t="shared" si="15"/>
        <v>207</v>
      </c>
      <c r="Q108" t="str">
        <f t="shared" si="16"/>
        <v>重坦克裆兜布</v>
      </c>
      <c r="R108" t="str">
        <f>VLOOKUP(Q108,U!N:O,2,0)</f>
        <v>1=肉盾</v>
      </c>
      <c r="T108">
        <f>P108*10000+COUNTIF($P$2:P108,P108)</f>
        <v>2070011</v>
      </c>
      <c r="V108" s="35" t="s">
        <v>536</v>
      </c>
      <c r="W108" s="38" t="s">
        <v>652</v>
      </c>
      <c r="X108" s="37" t="s">
        <v>938</v>
      </c>
      <c r="Y108" s="24">
        <v>0.2</v>
      </c>
      <c r="Z108">
        <f>1/(1+0.248)</f>
        <v>0.80128205128205132</v>
      </c>
    </row>
    <row r="109" spans="16:45" x14ac:dyDescent="0.2">
      <c r="P109">
        <f t="shared" si="15"/>
        <v>207</v>
      </c>
      <c r="Q109" t="str">
        <f t="shared" si="16"/>
        <v>重坦克裆兜布</v>
      </c>
      <c r="R109" t="str">
        <f>VLOOKUP(Q109,U!N:O,2,0)</f>
        <v>1=肉盾</v>
      </c>
      <c r="T109">
        <f>P109*10000+COUNTIF($P$2:P109,P109)</f>
        <v>2070012</v>
      </c>
      <c r="V109" s="35" t="s">
        <v>538</v>
      </c>
      <c r="W109" s="37" t="s">
        <v>653</v>
      </c>
      <c r="X109" s="37" t="s">
        <v>938</v>
      </c>
      <c r="Y109" s="24">
        <v>0.25</v>
      </c>
    </row>
    <row r="110" spans="16:45" x14ac:dyDescent="0.2">
      <c r="P110">
        <f t="shared" si="15"/>
        <v>207</v>
      </c>
      <c r="Q110" t="str">
        <f t="shared" si="16"/>
        <v>重坦克裆兜布</v>
      </c>
      <c r="R110" t="str">
        <f>VLOOKUP(Q110,U!N:O,2,0)</f>
        <v>1=肉盾</v>
      </c>
      <c r="T110">
        <f>P110*10000+COUNTIF($P$2:P110,P110)</f>
        <v>2070013</v>
      </c>
      <c r="V110" s="35" t="s">
        <v>540</v>
      </c>
      <c r="W110" s="37" t="s">
        <v>653</v>
      </c>
      <c r="X110" s="37" t="s">
        <v>938</v>
      </c>
      <c r="Y110" s="24">
        <v>0.3</v>
      </c>
    </row>
    <row r="111" spans="16:45" ht="42.75" x14ac:dyDescent="0.2">
      <c r="P111">
        <f t="shared" si="15"/>
        <v>210</v>
      </c>
      <c r="Q111" t="str">
        <f t="shared" si="16"/>
        <v>金属球棒</v>
      </c>
      <c r="R111" t="str">
        <f>VLOOKUP(Q111,U!N:O,2,0)</f>
        <v>2=战士</v>
      </c>
      <c r="S111">
        <v>210</v>
      </c>
      <c r="T111">
        <f>P111*10000+COUNTIF($P$2:P111,P111)</f>
        <v>2100001</v>
      </c>
      <c r="U111" s="28" t="s">
        <v>444</v>
      </c>
      <c r="V111" s="34" t="s">
        <v>522</v>
      </c>
      <c r="W111" s="38" t="s">
        <v>654</v>
      </c>
      <c r="X111" s="37" t="s">
        <v>903</v>
      </c>
      <c r="Y111">
        <v>3.5</v>
      </c>
      <c r="Z111" t="s">
        <v>937</v>
      </c>
      <c r="AA111">
        <f>6*(AJ113-1)</f>
        <v>1.1999999999999997</v>
      </c>
      <c r="AD111" t="s">
        <v>75</v>
      </c>
      <c r="AE111" t="s">
        <v>76</v>
      </c>
      <c r="AF111" t="s">
        <v>77</v>
      </c>
      <c r="AI111">
        <f>VLOOKUP(LEFT(AI112,2),裸人!$AG$14:$AJ$21,3,0)</f>
        <v>98.75</v>
      </c>
    </row>
    <row r="112" spans="16:45" x14ac:dyDescent="0.2">
      <c r="P112">
        <f t="shared" si="15"/>
        <v>210</v>
      </c>
      <c r="Q112" t="str">
        <f t="shared" si="16"/>
        <v>金属球棒</v>
      </c>
      <c r="R112" t="str">
        <f>VLOOKUP(Q112,U!N:O,2,0)</f>
        <v>2=战士</v>
      </c>
      <c r="T112">
        <f>P112*10000+COUNTIF($P$2:P112,P112)</f>
        <v>2100002</v>
      </c>
      <c r="V112" s="34" t="s">
        <v>524</v>
      </c>
      <c r="W112" s="37" t="s">
        <v>525</v>
      </c>
      <c r="X112" s="37" t="s">
        <v>903</v>
      </c>
      <c r="Y112">
        <v>3.85</v>
      </c>
      <c r="AC112">
        <v>209</v>
      </c>
      <c r="AD112">
        <f>ROUND(VLOOKUP(RIGHT(R111,2),裸人!$AG$4:$AJ$11,2,0)*AS119,3)</f>
        <v>0.95399999999999996</v>
      </c>
      <c r="AE112">
        <f>VLOOKUP(RIGHT(R111,2),裸人!$AG$4:$AJ$11,3,0)</f>
        <v>0.79</v>
      </c>
      <c r="AF112">
        <f>VLOOKUP(RIGHT(R111,2),裸人!$AG$4:$AJ$11,4,0)</f>
        <v>0.96</v>
      </c>
      <c r="AH112" s="44" t="s">
        <v>91</v>
      </c>
      <c r="AI112" s="4" t="s">
        <v>901</v>
      </c>
      <c r="AJ112" t="s">
        <v>898</v>
      </c>
      <c r="AK112" t="s">
        <v>897</v>
      </c>
      <c r="AL112" t="s">
        <v>915</v>
      </c>
      <c r="AM112" t="s">
        <v>902</v>
      </c>
      <c r="AN112" t="s">
        <v>872</v>
      </c>
      <c r="AO112" t="s">
        <v>874</v>
      </c>
      <c r="AP112" t="s">
        <v>875</v>
      </c>
      <c r="AQ112" t="s">
        <v>877</v>
      </c>
      <c r="AR112" t="s">
        <v>873</v>
      </c>
      <c r="AS112" t="s">
        <v>87</v>
      </c>
    </row>
    <row r="113" spans="16:45" x14ac:dyDescent="0.2">
      <c r="P113">
        <f t="shared" si="15"/>
        <v>210</v>
      </c>
      <c r="Q113" t="str">
        <f t="shared" si="16"/>
        <v>金属球棒</v>
      </c>
      <c r="R113" t="str">
        <f>VLOOKUP(Q113,U!N:O,2,0)</f>
        <v>2=战士</v>
      </c>
      <c r="T113">
        <f>P113*10000+COUNTIF($P$2:P113,P113)</f>
        <v>2100003</v>
      </c>
      <c r="V113" s="34" t="s">
        <v>526</v>
      </c>
      <c r="W113" s="37" t="s">
        <v>525</v>
      </c>
      <c r="X113" s="37" t="s">
        <v>903</v>
      </c>
      <c r="Y113">
        <v>4.2</v>
      </c>
      <c r="AH113" s="44"/>
      <c r="AI113" t="s">
        <v>590</v>
      </c>
      <c r="AJ113">
        <v>1.2</v>
      </c>
      <c r="AK113">
        <v>3.5</v>
      </c>
      <c r="AL113">
        <v>1</v>
      </c>
      <c r="AM113">
        <v>1</v>
      </c>
      <c r="AN113">
        <f>(AK113*AI111)^2/(AK113*AI111+$B$3*5)/((AI111*AI111)/(AI111+5*$B$3))*AL113*AM113</f>
        <v>5.5139211136890962</v>
      </c>
      <c r="AO113">
        <v>12</v>
      </c>
      <c r="AP113">
        <v>12</v>
      </c>
      <c r="AQ113">
        <f>INT(($B$2-AO113)/AP113+1)</f>
        <v>2</v>
      </c>
      <c r="AR113">
        <f>AJ113</f>
        <v>1.2</v>
      </c>
      <c r="AS113">
        <f>AQ113*AN113</f>
        <v>11.027842227378192</v>
      </c>
    </row>
    <row r="114" spans="16:45" x14ac:dyDescent="0.2">
      <c r="P114">
        <f t="shared" si="15"/>
        <v>210</v>
      </c>
      <c r="Q114" t="str">
        <f t="shared" si="16"/>
        <v>金属球棒</v>
      </c>
      <c r="R114" t="str">
        <f>VLOOKUP(Q114,U!N:O,2,0)</f>
        <v>2=战士</v>
      </c>
      <c r="T114">
        <f>P114*10000+COUNTIF($P$2:P114,P114)</f>
        <v>2100004</v>
      </c>
      <c r="V114" s="34" t="s">
        <v>527</v>
      </c>
      <c r="W114" s="38" t="s">
        <v>655</v>
      </c>
      <c r="X114" s="37" t="s">
        <v>903</v>
      </c>
      <c r="Y114">
        <v>1</v>
      </c>
      <c r="Z114" t="s">
        <v>915</v>
      </c>
      <c r="AA114">
        <v>4</v>
      </c>
      <c r="AH114" s="44"/>
      <c r="AI114" t="s">
        <v>592</v>
      </c>
      <c r="AJ114">
        <v>1</v>
      </c>
      <c r="AK114">
        <v>1</v>
      </c>
      <c r="AL114">
        <v>4</v>
      </c>
      <c r="AM114">
        <v>1</v>
      </c>
      <c r="AN114">
        <f>(AK114*AI111)^2/(AK114*AI111+$B$3*5)/((AI111*AI111)/(AI111+5*$B$3))*AL114*AM114</f>
        <v>4</v>
      </c>
      <c r="AO114">
        <v>8</v>
      </c>
      <c r="AP114">
        <v>8</v>
      </c>
      <c r="AQ114">
        <f t="shared" ref="AQ114:AQ115" si="23">INT(($B$2-AO114)/AP114+1)</f>
        <v>3</v>
      </c>
      <c r="AR114">
        <f>AJ114</f>
        <v>1</v>
      </c>
      <c r="AS114">
        <f>AQ114*AN114</f>
        <v>12</v>
      </c>
    </row>
    <row r="115" spans="16:45" x14ac:dyDescent="0.2">
      <c r="P115">
        <f t="shared" si="15"/>
        <v>210</v>
      </c>
      <c r="Q115" t="str">
        <f t="shared" si="16"/>
        <v>金属球棒</v>
      </c>
      <c r="R115" t="str">
        <f>VLOOKUP(Q115,U!N:O,2,0)</f>
        <v>2=战士</v>
      </c>
      <c r="T115">
        <f>P115*10000+COUNTIF($P$2:P115,P115)</f>
        <v>2100005</v>
      </c>
      <c r="V115" s="34" t="s">
        <v>529</v>
      </c>
      <c r="W115" s="37" t="s">
        <v>525</v>
      </c>
      <c r="X115" s="37" t="s">
        <v>903</v>
      </c>
      <c r="Y115">
        <v>1.1000000000000001</v>
      </c>
      <c r="AH115" s="44"/>
      <c r="AI115" t="s">
        <v>870</v>
      </c>
      <c r="AJ115">
        <f>1-(AB118/2)*AQ115</f>
        <v>0.8</v>
      </c>
      <c r="AK115">
        <v>1.3</v>
      </c>
      <c r="AL115">
        <v>1</v>
      </c>
      <c r="AM115">
        <v>0</v>
      </c>
      <c r="AN115">
        <f>(AK115*AI111)^2/(AK115*AI111+$B$3*5)/((AI111*AI111)/(AI111+5*$B$3))*AL115*AM115</f>
        <v>0</v>
      </c>
      <c r="AO115">
        <v>10</v>
      </c>
      <c r="AP115">
        <v>12</v>
      </c>
      <c r="AQ115">
        <f t="shared" si="23"/>
        <v>2</v>
      </c>
      <c r="AR115">
        <f>AJ115</f>
        <v>0.8</v>
      </c>
      <c r="AS115">
        <f>AQ115*AN115</f>
        <v>0</v>
      </c>
    </row>
    <row r="116" spans="16:45" x14ac:dyDescent="0.2">
      <c r="P116">
        <f t="shared" si="15"/>
        <v>210</v>
      </c>
      <c r="Q116" t="str">
        <f t="shared" si="16"/>
        <v>金属球棒</v>
      </c>
      <c r="R116" t="str">
        <f>VLOOKUP(Q116,U!N:O,2,0)</f>
        <v>2=战士</v>
      </c>
      <c r="T116">
        <f>P116*10000+COUNTIF($P$2:P116,P116)</f>
        <v>2100006</v>
      </c>
      <c r="V116" s="34" t="s">
        <v>530</v>
      </c>
      <c r="W116" s="37" t="s">
        <v>525</v>
      </c>
      <c r="X116" s="37" t="s">
        <v>903</v>
      </c>
      <c r="Y116">
        <v>1.2</v>
      </c>
      <c r="AH116" s="44"/>
      <c r="AI116" t="s">
        <v>871</v>
      </c>
      <c r="AJ116">
        <v>1.2</v>
      </c>
      <c r="AK116">
        <v>1.3</v>
      </c>
      <c r="AN116">
        <f>AK115*AK116</f>
        <v>1.6900000000000002</v>
      </c>
      <c r="AO116" t="s">
        <v>876</v>
      </c>
      <c r="AP116" t="s">
        <v>876</v>
      </c>
      <c r="AR116">
        <f>AJ116</f>
        <v>1.2</v>
      </c>
    </row>
    <row r="117" spans="16:45" x14ac:dyDescent="0.2">
      <c r="P117">
        <f t="shared" si="15"/>
        <v>210</v>
      </c>
      <c r="Q117" t="str">
        <f t="shared" si="16"/>
        <v>金属球棒</v>
      </c>
      <c r="R117" t="str">
        <f>VLOOKUP(Q117,U!N:O,2,0)</f>
        <v>2=战士</v>
      </c>
      <c r="T117">
        <f>P117*10000+COUNTIF($P$2:P117,P117)</f>
        <v>2100007</v>
      </c>
      <c r="V117" s="34" t="s">
        <v>531</v>
      </c>
      <c r="W117" s="37" t="s">
        <v>525</v>
      </c>
      <c r="X117" s="37" t="s">
        <v>903</v>
      </c>
      <c r="Y117">
        <v>1.3</v>
      </c>
      <c r="AH117" s="44"/>
      <c r="AI117" t="s">
        <v>878</v>
      </c>
      <c r="AJ117">
        <f>$B$2/2-SUM(AQ113:AQ115)</f>
        <v>8</v>
      </c>
      <c r="AS117">
        <f>AJ117</f>
        <v>8</v>
      </c>
    </row>
    <row r="118" spans="16:45" ht="42.75" x14ac:dyDescent="0.2">
      <c r="P118">
        <f t="shared" si="15"/>
        <v>210</v>
      </c>
      <c r="Q118" t="str">
        <f t="shared" si="16"/>
        <v>金属球棒</v>
      </c>
      <c r="R118" t="str">
        <f>VLOOKUP(Q118,U!N:O,2,0)</f>
        <v>2=战士</v>
      </c>
      <c r="T118">
        <f>P118*10000+COUNTIF($P$2:P118,P118)</f>
        <v>2100008</v>
      </c>
      <c r="V118" s="34" t="s">
        <v>532</v>
      </c>
      <c r="W118" s="38" t="s">
        <v>656</v>
      </c>
      <c r="X118" s="37" t="s">
        <v>944</v>
      </c>
      <c r="Y118" s="24">
        <f>(AK115-1)/1.5*2</f>
        <v>0.40000000000000008</v>
      </c>
      <c r="Z118" t="s">
        <v>945</v>
      </c>
      <c r="AA118" t="s">
        <v>943</v>
      </c>
      <c r="AB118">
        <v>0.2</v>
      </c>
      <c r="AH118" s="44"/>
      <c r="AI118" t="s">
        <v>873</v>
      </c>
      <c r="AJ118">
        <f>PRODUCT(AR113:AR117)</f>
        <v>1.1519999999999999</v>
      </c>
      <c r="AS118" t="s">
        <v>899</v>
      </c>
    </row>
    <row r="119" spans="16:45" x14ac:dyDescent="0.2">
      <c r="P119">
        <f t="shared" si="15"/>
        <v>210</v>
      </c>
      <c r="Q119" t="str">
        <f t="shared" si="16"/>
        <v>金属球棒</v>
      </c>
      <c r="R119" t="str">
        <f>VLOOKUP(Q119,U!N:O,2,0)</f>
        <v>2=战士</v>
      </c>
      <c r="T119">
        <f>P119*10000+COUNTIF($P$2:P119,P119)</f>
        <v>2100009</v>
      </c>
      <c r="V119" s="34" t="s">
        <v>534</v>
      </c>
      <c r="W119" s="37" t="s">
        <v>625</v>
      </c>
      <c r="X119" s="37" t="s">
        <v>944</v>
      </c>
      <c r="AH119" s="44"/>
      <c r="AI119" t="s">
        <v>880</v>
      </c>
      <c r="AJ119">
        <f>SUM(AS113:AS117)*AN116/($B$2/2)</f>
        <v>3.4958035576179438</v>
      </c>
      <c r="AS119">
        <f>$B$1/AJ120</f>
        <v>0.99325438772315067</v>
      </c>
    </row>
    <row r="120" spans="16:45" x14ac:dyDescent="0.2">
      <c r="P120">
        <f t="shared" si="15"/>
        <v>210</v>
      </c>
      <c r="Q120" t="str">
        <f t="shared" si="16"/>
        <v>金属球棒</v>
      </c>
      <c r="R120" t="str">
        <f>VLOOKUP(Q120,U!N:O,2,0)</f>
        <v>2=战士</v>
      </c>
      <c r="T120">
        <f>P120*10000+COUNTIF($P$2:P120,P120)</f>
        <v>2100010</v>
      </c>
      <c r="V120" s="34" t="s">
        <v>535</v>
      </c>
      <c r="W120" s="37" t="s">
        <v>625</v>
      </c>
      <c r="X120" s="37" t="s">
        <v>944</v>
      </c>
      <c r="AH120" s="44"/>
      <c r="AI120" t="s">
        <v>252</v>
      </c>
      <c r="AJ120">
        <f>AJ118*AJ119</f>
        <v>4.027165698375871</v>
      </c>
    </row>
    <row r="121" spans="16:45" ht="28.5" x14ac:dyDescent="0.2">
      <c r="P121">
        <f t="shared" si="15"/>
        <v>210</v>
      </c>
      <c r="Q121" t="str">
        <f t="shared" si="16"/>
        <v>金属球棒</v>
      </c>
      <c r="R121" t="str">
        <f>VLOOKUP(Q121,U!N:O,2,0)</f>
        <v>2=战士</v>
      </c>
      <c r="T121">
        <f>P121*10000+COUNTIF($P$2:P121,P121)</f>
        <v>2100011</v>
      </c>
      <c r="V121" s="34" t="s">
        <v>536</v>
      </c>
      <c r="W121" s="38" t="s">
        <v>657</v>
      </c>
      <c r="X121" s="37" t="s">
        <v>944</v>
      </c>
      <c r="Y121" s="40">
        <v>6.6000000000000003E-2</v>
      </c>
      <c r="Z121" t="s">
        <v>946</v>
      </c>
      <c r="AA121" s="40">
        <v>4.3999999999999997E-2</v>
      </c>
    </row>
    <row r="122" spans="16:45" x14ac:dyDescent="0.2">
      <c r="P122">
        <f t="shared" si="15"/>
        <v>210</v>
      </c>
      <c r="Q122" t="str">
        <f t="shared" si="16"/>
        <v>金属球棒</v>
      </c>
      <c r="R122" t="str">
        <f>VLOOKUP(Q122,U!N:O,2,0)</f>
        <v>2=战士</v>
      </c>
      <c r="T122">
        <f>P122*10000+COUNTIF($P$2:P122,P122)</f>
        <v>2100012</v>
      </c>
      <c r="V122" s="34" t="s">
        <v>538</v>
      </c>
      <c r="W122" s="37" t="s">
        <v>658</v>
      </c>
      <c r="X122" s="37" t="s">
        <v>944</v>
      </c>
      <c r="Y122" s="24">
        <v>0.08</v>
      </c>
      <c r="AA122" s="40">
        <v>5.5E-2</v>
      </c>
    </row>
    <row r="123" spans="16:45" x14ac:dyDescent="0.2">
      <c r="P123">
        <f t="shared" si="15"/>
        <v>210</v>
      </c>
      <c r="Q123" t="str">
        <f t="shared" si="16"/>
        <v>金属球棒</v>
      </c>
      <c r="R123" t="str">
        <f>VLOOKUP(Q123,U!N:O,2,0)</f>
        <v>2=战士</v>
      </c>
      <c r="T123">
        <f>P123*10000+COUNTIF($P$2:P123,P123)</f>
        <v>2100013</v>
      </c>
      <c r="V123" s="34" t="s">
        <v>540</v>
      </c>
      <c r="W123" s="37" t="s">
        <v>658</v>
      </c>
      <c r="X123" s="37" t="s">
        <v>944</v>
      </c>
      <c r="Y123" s="24">
        <v>0.1</v>
      </c>
      <c r="AA123" s="40">
        <v>6.6000000000000003E-2</v>
      </c>
    </row>
    <row r="124" spans="16:45" x14ac:dyDescent="0.2">
      <c r="P124">
        <f t="shared" si="15"/>
        <v>3</v>
      </c>
      <c r="Q124" t="str">
        <f t="shared" si="16"/>
        <v>地底人</v>
      </c>
      <c r="R124" t="str">
        <f>VLOOKUP(Q124,U!N:O,2,0)</f>
        <v>1=肉盾</v>
      </c>
      <c r="S124">
        <v>3</v>
      </c>
      <c r="T124">
        <f>P124*10000+COUNTIF($P$2:P124,P124)</f>
        <v>30001</v>
      </c>
      <c r="U124" s="28" t="s">
        <v>397</v>
      </c>
      <c r="V124" s="35" t="s">
        <v>590</v>
      </c>
      <c r="W124" s="37" t="s">
        <v>659</v>
      </c>
    </row>
    <row r="125" spans="16:45" x14ac:dyDescent="0.2">
      <c r="P125">
        <f t="shared" si="15"/>
        <v>3</v>
      </c>
      <c r="Q125" t="str">
        <f t="shared" si="16"/>
        <v>地底人</v>
      </c>
      <c r="R125" t="str">
        <f>VLOOKUP(Q125,U!N:O,2,0)</f>
        <v>1=肉盾</v>
      </c>
      <c r="T125">
        <f>P125*10000+COUNTIF($P$2:P125,P125)</f>
        <v>30002</v>
      </c>
      <c r="V125" s="35" t="s">
        <v>592</v>
      </c>
      <c r="W125" s="37" t="s">
        <v>660</v>
      </c>
    </row>
    <row r="126" spans="16:45" x14ac:dyDescent="0.2">
      <c r="P126">
        <f t="shared" si="15"/>
        <v>4</v>
      </c>
      <c r="Q126" t="str">
        <f t="shared" si="16"/>
        <v>海人族</v>
      </c>
      <c r="R126" t="str">
        <f>VLOOKUP(Q126,U!N:O,2,0)</f>
        <v>6=法师</v>
      </c>
      <c r="S126">
        <v>4</v>
      </c>
      <c r="T126">
        <f>P126*10000+COUNTIF($P$2:P126,P126)</f>
        <v>40001</v>
      </c>
      <c r="U126" s="31" t="s">
        <v>400</v>
      </c>
      <c r="V126" s="34" t="s">
        <v>590</v>
      </c>
      <c r="W126" s="37" t="s">
        <v>661</v>
      </c>
    </row>
    <row r="127" spans="16:45" x14ac:dyDescent="0.2">
      <c r="P127">
        <f t="shared" si="15"/>
        <v>4</v>
      </c>
      <c r="Q127" t="str">
        <f t="shared" si="16"/>
        <v>海人族</v>
      </c>
      <c r="R127" t="str">
        <f>VLOOKUP(Q127,U!N:O,2,0)</f>
        <v>6=法师</v>
      </c>
      <c r="T127">
        <f>P127*10000+COUNTIF($P$2:P127,P127)</f>
        <v>40002</v>
      </c>
      <c r="V127" s="34" t="s">
        <v>592</v>
      </c>
      <c r="W127" s="37" t="s">
        <v>661</v>
      </c>
    </row>
    <row r="128" spans="16:45" x14ac:dyDescent="0.2">
      <c r="P128">
        <f t="shared" si="15"/>
        <v>104</v>
      </c>
      <c r="Q128" t="str">
        <f t="shared" si="16"/>
        <v>螃蟹怪</v>
      </c>
      <c r="R128" t="str">
        <f>VLOOKUP(Q128,U!N:O,2,0)</f>
        <v>2=战士</v>
      </c>
      <c r="S128">
        <v>104</v>
      </c>
      <c r="T128">
        <f>P128*10000+COUNTIF($P$2:P128,P128)</f>
        <v>1040001</v>
      </c>
      <c r="U128" s="28" t="s">
        <v>422</v>
      </c>
      <c r="V128" s="35" t="s">
        <v>522</v>
      </c>
      <c r="W128" s="38" t="s">
        <v>662</v>
      </c>
    </row>
    <row r="129" spans="16:23" x14ac:dyDescent="0.2">
      <c r="P129">
        <f t="shared" si="15"/>
        <v>104</v>
      </c>
      <c r="Q129" t="str">
        <f t="shared" si="16"/>
        <v>螃蟹怪</v>
      </c>
      <c r="R129" t="str">
        <f>VLOOKUP(Q129,U!N:O,2,0)</f>
        <v>2=战士</v>
      </c>
      <c r="T129">
        <f>P129*10000+COUNTIF($P$2:P129,P129)</f>
        <v>1040002</v>
      </c>
      <c r="V129" s="35" t="s">
        <v>524</v>
      </c>
      <c r="W129" s="37" t="s">
        <v>663</v>
      </c>
    </row>
    <row r="130" spans="16:23" x14ac:dyDescent="0.2">
      <c r="P130">
        <f t="shared" si="15"/>
        <v>104</v>
      </c>
      <c r="Q130" t="str">
        <f t="shared" si="16"/>
        <v>螃蟹怪</v>
      </c>
      <c r="R130" t="str">
        <f>VLOOKUP(Q130,U!N:O,2,0)</f>
        <v>2=战士</v>
      </c>
      <c r="T130">
        <f>P130*10000+COUNTIF($P$2:P130,P130)</f>
        <v>1040003</v>
      </c>
      <c r="V130" s="35" t="s">
        <v>526</v>
      </c>
      <c r="W130" s="37" t="s">
        <v>663</v>
      </c>
    </row>
    <row r="131" spans="16:23" x14ac:dyDescent="0.2">
      <c r="P131">
        <f t="shared" si="15"/>
        <v>104</v>
      </c>
      <c r="Q131" t="str">
        <f t="shared" si="16"/>
        <v>螃蟹怪</v>
      </c>
      <c r="R131" t="str">
        <f>VLOOKUP(Q131,U!N:O,2,0)</f>
        <v>2=战士</v>
      </c>
      <c r="T131">
        <f>P131*10000+COUNTIF($P$2:P131,P131)</f>
        <v>1040004</v>
      </c>
      <c r="V131" s="35" t="s">
        <v>527</v>
      </c>
      <c r="W131" s="38" t="s">
        <v>591</v>
      </c>
    </row>
    <row r="132" spans="16:23" x14ac:dyDescent="0.2">
      <c r="P132">
        <f t="shared" ref="P132:P195" si="24">IF(S132=0,P131,S132)</f>
        <v>104</v>
      </c>
      <c r="Q132" t="str">
        <f t="shared" ref="Q132:Q195" si="25">IF(U132=0,Q131,U132)</f>
        <v>螃蟹怪</v>
      </c>
      <c r="R132" t="str">
        <f>VLOOKUP(Q132,U!N:O,2,0)</f>
        <v>2=战士</v>
      </c>
      <c r="T132">
        <f>P132*10000+COUNTIF($P$2:P132,P132)</f>
        <v>1040005</v>
      </c>
      <c r="V132" s="35" t="s">
        <v>529</v>
      </c>
      <c r="W132" s="37" t="s">
        <v>525</v>
      </c>
    </row>
    <row r="133" spans="16:23" x14ac:dyDescent="0.2">
      <c r="P133">
        <f t="shared" si="24"/>
        <v>104</v>
      </c>
      <c r="Q133" t="str">
        <f t="shared" si="25"/>
        <v>螃蟹怪</v>
      </c>
      <c r="R133" t="str">
        <f>VLOOKUP(Q133,U!N:O,2,0)</f>
        <v>2=战士</v>
      </c>
      <c r="T133">
        <f>P133*10000+COUNTIF($P$2:P133,P133)</f>
        <v>1040006</v>
      </c>
      <c r="V133" s="35" t="s">
        <v>530</v>
      </c>
      <c r="W133" s="37" t="s">
        <v>525</v>
      </c>
    </row>
    <row r="134" spans="16:23" x14ac:dyDescent="0.2">
      <c r="P134">
        <f t="shared" si="24"/>
        <v>104</v>
      </c>
      <c r="Q134" t="str">
        <f t="shared" si="25"/>
        <v>螃蟹怪</v>
      </c>
      <c r="R134" t="str">
        <f>VLOOKUP(Q134,U!N:O,2,0)</f>
        <v>2=战士</v>
      </c>
      <c r="T134">
        <f>P134*10000+COUNTIF($P$2:P134,P134)</f>
        <v>1040007</v>
      </c>
      <c r="V134" s="35" t="s">
        <v>531</v>
      </c>
      <c r="W134" s="37" t="s">
        <v>525</v>
      </c>
    </row>
    <row r="135" spans="16:23" x14ac:dyDescent="0.2">
      <c r="P135">
        <f t="shared" si="24"/>
        <v>104</v>
      </c>
      <c r="Q135" t="str">
        <f t="shared" si="25"/>
        <v>螃蟹怪</v>
      </c>
      <c r="R135" t="str">
        <f>VLOOKUP(Q135,U!N:O,2,0)</f>
        <v>2=战士</v>
      </c>
      <c r="T135">
        <f>P135*10000+COUNTIF($P$2:P135,P135)</f>
        <v>1040008</v>
      </c>
      <c r="V135" s="35" t="s">
        <v>532</v>
      </c>
      <c r="W135" s="38" t="s">
        <v>664</v>
      </c>
    </row>
    <row r="136" spans="16:23" x14ac:dyDescent="0.2">
      <c r="P136">
        <f t="shared" si="24"/>
        <v>104</v>
      </c>
      <c r="Q136" t="str">
        <f t="shared" si="25"/>
        <v>螃蟹怪</v>
      </c>
      <c r="R136" t="str">
        <f>VLOOKUP(Q136,U!N:O,2,0)</f>
        <v>2=战士</v>
      </c>
      <c r="T136">
        <f>P136*10000+COUNTIF($P$2:P136,P136)</f>
        <v>1040009</v>
      </c>
      <c r="V136" s="35" t="s">
        <v>534</v>
      </c>
      <c r="W136" s="38" t="s">
        <v>665</v>
      </c>
    </row>
    <row r="137" spans="16:23" x14ac:dyDescent="0.2">
      <c r="P137">
        <f t="shared" si="24"/>
        <v>105</v>
      </c>
      <c r="Q137" t="str">
        <f t="shared" si="25"/>
        <v>高利贷金鱼</v>
      </c>
      <c r="R137" t="str">
        <f>VLOOKUP(Q137,U!N:O,2,0)</f>
        <v>6=法师</v>
      </c>
      <c r="S137">
        <v>105</v>
      </c>
      <c r="T137">
        <f>P137*10000+COUNTIF($P$2:P137,P137)</f>
        <v>1050001</v>
      </c>
      <c r="U137" s="31" t="s">
        <v>424</v>
      </c>
      <c r="V137" s="34" t="s">
        <v>522</v>
      </c>
      <c r="W137" s="38" t="s">
        <v>666</v>
      </c>
    </row>
    <row r="138" spans="16:23" x14ac:dyDescent="0.2">
      <c r="P138">
        <f t="shared" si="24"/>
        <v>105</v>
      </c>
      <c r="Q138" t="str">
        <f t="shared" si="25"/>
        <v>高利贷金鱼</v>
      </c>
      <c r="R138" t="str">
        <f>VLOOKUP(Q138,U!N:O,2,0)</f>
        <v>6=法师</v>
      </c>
      <c r="T138">
        <f>P138*10000+COUNTIF($P$2:P138,P138)</f>
        <v>1050002</v>
      </c>
      <c r="V138" s="34" t="s">
        <v>524</v>
      </c>
      <c r="W138" s="37" t="s">
        <v>525</v>
      </c>
    </row>
    <row r="139" spans="16:23" x14ac:dyDescent="0.2">
      <c r="P139">
        <f t="shared" si="24"/>
        <v>105</v>
      </c>
      <c r="Q139" t="str">
        <f t="shared" si="25"/>
        <v>高利贷金鱼</v>
      </c>
      <c r="R139" t="str">
        <f>VLOOKUP(Q139,U!N:O,2,0)</f>
        <v>6=法师</v>
      </c>
      <c r="T139">
        <f>P139*10000+COUNTIF($P$2:P139,P139)</f>
        <v>1050003</v>
      </c>
      <c r="V139" s="34" t="s">
        <v>526</v>
      </c>
      <c r="W139" s="38" t="s">
        <v>667</v>
      </c>
    </row>
    <row r="140" spans="16:23" x14ac:dyDescent="0.2">
      <c r="P140">
        <f t="shared" si="24"/>
        <v>105</v>
      </c>
      <c r="Q140" t="str">
        <f t="shared" si="25"/>
        <v>高利贷金鱼</v>
      </c>
      <c r="R140" t="str">
        <f>VLOOKUP(Q140,U!N:O,2,0)</f>
        <v>6=法师</v>
      </c>
      <c r="T140">
        <f>P140*10000+COUNTIF($P$2:P140,P140)</f>
        <v>1050004</v>
      </c>
      <c r="V140" s="34" t="s">
        <v>527</v>
      </c>
      <c r="W140" s="38" t="s">
        <v>668</v>
      </c>
    </row>
    <row r="141" spans="16:23" x14ac:dyDescent="0.2">
      <c r="P141">
        <f t="shared" si="24"/>
        <v>105</v>
      </c>
      <c r="Q141" t="str">
        <f t="shared" si="25"/>
        <v>高利贷金鱼</v>
      </c>
      <c r="R141" t="str">
        <f>VLOOKUP(Q141,U!N:O,2,0)</f>
        <v>6=法师</v>
      </c>
      <c r="T141">
        <f>P141*10000+COUNTIF($P$2:P141,P141)</f>
        <v>1050005</v>
      </c>
      <c r="V141" s="34" t="s">
        <v>529</v>
      </c>
      <c r="W141" s="38" t="s">
        <v>669</v>
      </c>
    </row>
    <row r="142" spans="16:23" x14ac:dyDescent="0.2">
      <c r="P142">
        <f t="shared" si="24"/>
        <v>105</v>
      </c>
      <c r="Q142" t="str">
        <f t="shared" si="25"/>
        <v>高利贷金鱼</v>
      </c>
      <c r="R142" t="str">
        <f>VLOOKUP(Q142,U!N:O,2,0)</f>
        <v>6=法师</v>
      </c>
      <c r="T142">
        <f>P142*10000+COUNTIF($P$2:P142,P142)</f>
        <v>1050006</v>
      </c>
      <c r="V142" s="34" t="s">
        <v>530</v>
      </c>
      <c r="W142" s="38" t="s">
        <v>670</v>
      </c>
    </row>
    <row r="143" spans="16:23" x14ac:dyDescent="0.2">
      <c r="P143">
        <f t="shared" si="24"/>
        <v>105</v>
      </c>
      <c r="Q143" t="str">
        <f t="shared" si="25"/>
        <v>高利贷金鱼</v>
      </c>
      <c r="R143" t="str">
        <f>VLOOKUP(Q143,U!N:O,2,0)</f>
        <v>6=法师</v>
      </c>
      <c r="T143">
        <f>P143*10000+COUNTIF($P$2:P143,P143)</f>
        <v>1050007</v>
      </c>
      <c r="V143" s="34" t="s">
        <v>531</v>
      </c>
      <c r="W143" s="38" t="s">
        <v>671</v>
      </c>
    </row>
    <row r="144" spans="16:23" x14ac:dyDescent="0.2">
      <c r="P144">
        <f t="shared" si="24"/>
        <v>105</v>
      </c>
      <c r="Q144" t="str">
        <f t="shared" si="25"/>
        <v>高利贷金鱼</v>
      </c>
      <c r="R144" t="str">
        <f>VLOOKUP(Q144,U!N:O,2,0)</f>
        <v>6=法师</v>
      </c>
      <c r="T144">
        <f>P144*10000+COUNTIF($P$2:P144,P144)</f>
        <v>1050008</v>
      </c>
      <c r="V144" s="34" t="s">
        <v>532</v>
      </c>
      <c r="W144" s="38" t="s">
        <v>672</v>
      </c>
    </row>
    <row r="145" spans="16:45" x14ac:dyDescent="0.2">
      <c r="P145">
        <f t="shared" si="24"/>
        <v>105</v>
      </c>
      <c r="Q145" t="str">
        <f t="shared" si="25"/>
        <v>高利贷金鱼</v>
      </c>
      <c r="R145" t="str">
        <f>VLOOKUP(Q145,U!N:O,2,0)</f>
        <v>6=法师</v>
      </c>
      <c r="T145">
        <f>P145*10000+COUNTIF($P$2:P145,P145)</f>
        <v>1050009</v>
      </c>
      <c r="V145" s="34" t="s">
        <v>534</v>
      </c>
      <c r="W145" s="37" t="s">
        <v>673</v>
      </c>
    </row>
    <row r="146" spans="16:45" x14ac:dyDescent="0.2">
      <c r="P146">
        <f t="shared" si="24"/>
        <v>106</v>
      </c>
      <c r="Q146" t="str">
        <f t="shared" si="25"/>
        <v>龙虾人</v>
      </c>
      <c r="R146" t="str">
        <f>VLOOKUP(Q146,U!N:O,2,0)</f>
        <v>6=法师</v>
      </c>
      <c r="S146">
        <v>106</v>
      </c>
      <c r="T146">
        <f>P146*10000+COUNTIF($P$2:P146,P146)</f>
        <v>1060001</v>
      </c>
      <c r="U146" s="31" t="s">
        <v>425</v>
      </c>
      <c r="V146" s="35" t="s">
        <v>522</v>
      </c>
      <c r="W146" s="38" t="s">
        <v>674</v>
      </c>
    </row>
    <row r="147" spans="16:45" x14ac:dyDescent="0.2">
      <c r="P147">
        <f t="shared" si="24"/>
        <v>106</v>
      </c>
      <c r="Q147" t="str">
        <f t="shared" si="25"/>
        <v>龙虾人</v>
      </c>
      <c r="R147" t="str">
        <f>VLOOKUP(Q147,U!N:O,2,0)</f>
        <v>6=法师</v>
      </c>
      <c r="T147">
        <f>P147*10000+COUNTIF($P$2:P147,P147)</f>
        <v>1060002</v>
      </c>
      <c r="V147" s="35" t="s">
        <v>524</v>
      </c>
      <c r="W147" s="37" t="s">
        <v>525</v>
      </c>
    </row>
    <row r="148" spans="16:45" x14ac:dyDescent="0.2">
      <c r="P148">
        <f t="shared" si="24"/>
        <v>106</v>
      </c>
      <c r="Q148" t="str">
        <f t="shared" si="25"/>
        <v>龙虾人</v>
      </c>
      <c r="R148" t="str">
        <f>VLOOKUP(Q148,U!N:O,2,0)</f>
        <v>6=法师</v>
      </c>
      <c r="T148">
        <f>P148*10000+COUNTIF($P$2:P148,P148)</f>
        <v>1060003</v>
      </c>
      <c r="V148" s="35" t="s">
        <v>526</v>
      </c>
      <c r="W148" s="38" t="s">
        <v>675</v>
      </c>
    </row>
    <row r="149" spans="16:45" ht="28.5" x14ac:dyDescent="0.2">
      <c r="P149">
        <f t="shared" si="24"/>
        <v>106</v>
      </c>
      <c r="Q149" t="str">
        <f t="shared" si="25"/>
        <v>龙虾人</v>
      </c>
      <c r="R149" t="str">
        <f>VLOOKUP(Q149,U!N:O,2,0)</f>
        <v>6=法师</v>
      </c>
      <c r="T149">
        <f>P149*10000+COUNTIF($P$2:P149,P149)</f>
        <v>1060004</v>
      </c>
      <c r="V149" s="35" t="s">
        <v>527</v>
      </c>
      <c r="W149" s="38" t="s">
        <v>676</v>
      </c>
    </row>
    <row r="150" spans="16:45" x14ac:dyDescent="0.2">
      <c r="P150">
        <f t="shared" si="24"/>
        <v>106</v>
      </c>
      <c r="Q150" t="str">
        <f t="shared" si="25"/>
        <v>龙虾人</v>
      </c>
      <c r="R150" t="str">
        <f>VLOOKUP(Q150,U!N:O,2,0)</f>
        <v>6=法师</v>
      </c>
      <c r="T150">
        <f>P150*10000+COUNTIF($P$2:P150,P150)</f>
        <v>1060005</v>
      </c>
      <c r="V150" s="35" t="s">
        <v>529</v>
      </c>
      <c r="W150" s="37" t="s">
        <v>677</v>
      </c>
    </row>
    <row r="151" spans="16:45" x14ac:dyDescent="0.2">
      <c r="P151">
        <f t="shared" si="24"/>
        <v>106</v>
      </c>
      <c r="Q151" t="str">
        <f t="shared" si="25"/>
        <v>龙虾人</v>
      </c>
      <c r="R151" t="str">
        <f>VLOOKUP(Q151,U!N:O,2,0)</f>
        <v>6=法师</v>
      </c>
      <c r="T151">
        <f>P151*10000+COUNTIF($P$2:P151,P151)</f>
        <v>1060006</v>
      </c>
      <c r="V151" s="35" t="s">
        <v>530</v>
      </c>
      <c r="W151" s="37" t="s">
        <v>677</v>
      </c>
    </row>
    <row r="152" spans="16:45" x14ac:dyDescent="0.2">
      <c r="P152">
        <f t="shared" si="24"/>
        <v>106</v>
      </c>
      <c r="Q152" t="str">
        <f t="shared" si="25"/>
        <v>龙虾人</v>
      </c>
      <c r="R152" t="str">
        <f>VLOOKUP(Q152,U!N:O,2,0)</f>
        <v>6=法师</v>
      </c>
      <c r="T152">
        <f>P152*10000+COUNTIF($P$2:P152,P152)</f>
        <v>1060007</v>
      </c>
      <c r="V152" s="35" t="s">
        <v>531</v>
      </c>
      <c r="W152" s="37" t="s">
        <v>677</v>
      </c>
    </row>
    <row r="153" spans="16:45" x14ac:dyDescent="0.2">
      <c r="P153">
        <f t="shared" si="24"/>
        <v>106</v>
      </c>
      <c r="Q153" t="str">
        <f t="shared" si="25"/>
        <v>龙虾人</v>
      </c>
      <c r="R153" t="str">
        <f>VLOOKUP(Q153,U!N:O,2,0)</f>
        <v>6=法师</v>
      </c>
      <c r="T153">
        <f>P153*10000+COUNTIF($P$2:P153,P153)</f>
        <v>1060008</v>
      </c>
      <c r="V153" s="35" t="s">
        <v>532</v>
      </c>
      <c r="W153" s="38" t="s">
        <v>678</v>
      </c>
    </row>
    <row r="154" spans="16:45" x14ac:dyDescent="0.2">
      <c r="P154">
        <f t="shared" si="24"/>
        <v>106</v>
      </c>
      <c r="Q154" t="str">
        <f t="shared" si="25"/>
        <v>龙虾人</v>
      </c>
      <c r="R154" t="str">
        <f>VLOOKUP(Q154,U!N:O,2,0)</f>
        <v>6=法师</v>
      </c>
      <c r="T154">
        <f>P154*10000+COUNTIF($P$2:P154,P154)</f>
        <v>1060009</v>
      </c>
      <c r="V154" s="35" t="s">
        <v>534</v>
      </c>
      <c r="W154" s="37" t="s">
        <v>679</v>
      </c>
    </row>
    <row r="155" spans="16:45" x14ac:dyDescent="0.2">
      <c r="P155">
        <f t="shared" si="24"/>
        <v>213</v>
      </c>
      <c r="Q155" t="str">
        <f t="shared" si="25"/>
        <v>疫苗人</v>
      </c>
      <c r="R155" t="str">
        <f>VLOOKUP(Q155,U!N:O,2,0)</f>
        <v>6=法师</v>
      </c>
      <c r="S155">
        <v>213</v>
      </c>
      <c r="T155">
        <f>P155*10000+COUNTIF($P$2:P155,P155)</f>
        <v>2130001</v>
      </c>
      <c r="U155" s="31" t="s">
        <v>447</v>
      </c>
      <c r="V155" s="34" t="s">
        <v>522</v>
      </c>
      <c r="W155" s="38" t="s">
        <v>523</v>
      </c>
      <c r="X155" s="37" t="s">
        <v>903</v>
      </c>
      <c r="Y155">
        <v>1.6</v>
      </c>
      <c r="AD155" t="s">
        <v>75</v>
      </c>
      <c r="AE155" t="s">
        <v>76</v>
      </c>
      <c r="AF155" t="s">
        <v>77</v>
      </c>
      <c r="AI155">
        <f>VLOOKUP(LEFT(AI156,2),裸人!$AG$14:$AJ$21,3,0)</f>
        <v>125</v>
      </c>
    </row>
    <row r="156" spans="16:45" ht="14.25" customHeight="1" x14ac:dyDescent="0.2">
      <c r="P156">
        <f t="shared" si="24"/>
        <v>213</v>
      </c>
      <c r="Q156" t="str">
        <f t="shared" si="25"/>
        <v>疫苗人</v>
      </c>
      <c r="R156" t="str">
        <f>VLOOKUP(Q156,U!N:O,2,0)</f>
        <v>6=法师</v>
      </c>
      <c r="T156">
        <f>P156*10000+COUNTIF($P$2:P156,P156)</f>
        <v>2130002</v>
      </c>
      <c r="V156" s="34" t="s">
        <v>524</v>
      </c>
      <c r="W156" s="37" t="s">
        <v>525</v>
      </c>
      <c r="X156" s="37" t="s">
        <v>903</v>
      </c>
      <c r="Y156">
        <v>1.8</v>
      </c>
      <c r="AC156">
        <v>213</v>
      </c>
      <c r="AD156">
        <f>ROUND(VLOOKUP(RIGHT(R155,2),裸人!$AG$4:$AJ$11,2,0)*AS163,3)</f>
        <v>0.75600000000000001</v>
      </c>
      <c r="AE156">
        <f>VLOOKUP(RIGHT(R155,2),裸人!$AG$4:$AJ$11,3,0)</f>
        <v>1</v>
      </c>
      <c r="AF156">
        <f>VLOOKUP(RIGHT(R155,2),裸人!$AG$4:$AJ$11,4,0)</f>
        <v>0.73</v>
      </c>
      <c r="AH156" s="44" t="s">
        <v>884</v>
      </c>
      <c r="AI156" s="4" t="s">
        <v>879</v>
      </c>
      <c r="AJ156" t="s">
        <v>898</v>
      </c>
      <c r="AK156" t="s">
        <v>897</v>
      </c>
      <c r="AL156" t="s">
        <v>915</v>
      </c>
      <c r="AM156" t="s">
        <v>902</v>
      </c>
      <c r="AN156" t="s">
        <v>872</v>
      </c>
      <c r="AO156" t="s">
        <v>874</v>
      </c>
      <c r="AP156" t="s">
        <v>875</v>
      </c>
      <c r="AQ156" t="s">
        <v>877</v>
      </c>
      <c r="AR156" t="s">
        <v>873</v>
      </c>
      <c r="AS156" t="s">
        <v>87</v>
      </c>
    </row>
    <row r="157" spans="16:45" x14ac:dyDescent="0.2">
      <c r="P157">
        <f t="shared" si="24"/>
        <v>213</v>
      </c>
      <c r="Q157" t="str">
        <f t="shared" si="25"/>
        <v>疫苗人</v>
      </c>
      <c r="R157" t="str">
        <f>VLOOKUP(Q157,U!N:O,2,0)</f>
        <v>6=法师</v>
      </c>
      <c r="T157">
        <f>P157*10000+COUNTIF($P$2:P157,P157)</f>
        <v>2130003</v>
      </c>
      <c r="V157" s="34" t="s">
        <v>526</v>
      </c>
      <c r="W157" s="37" t="s">
        <v>525</v>
      </c>
      <c r="X157" s="37" t="s">
        <v>903</v>
      </c>
      <c r="Y157">
        <v>2</v>
      </c>
      <c r="AH157" s="44"/>
      <c r="AI157" t="s">
        <v>590</v>
      </c>
      <c r="AJ157">
        <v>1</v>
      </c>
      <c r="AK157">
        <v>1.6</v>
      </c>
      <c r="AL157">
        <v>3</v>
      </c>
      <c r="AM157">
        <v>1.5</v>
      </c>
      <c r="AN157">
        <f>(AK157*AI155)^2/(AK157*AI155+$B$3*5)/((AI155*AI155)/(AI155+5*$B$3))*AL157*AM157</f>
        <v>8.6716483516483507</v>
      </c>
      <c r="AO157">
        <v>14</v>
      </c>
      <c r="AP157">
        <v>14</v>
      </c>
      <c r="AQ157">
        <f>INT(($B$2-AO157)/AP157+1)</f>
        <v>2</v>
      </c>
      <c r="AR157">
        <v>1</v>
      </c>
      <c r="AS157">
        <f>AQ157*AN157</f>
        <v>17.343296703296701</v>
      </c>
    </row>
    <row r="158" spans="16:45" x14ac:dyDescent="0.2">
      <c r="P158">
        <f t="shared" si="24"/>
        <v>213</v>
      </c>
      <c r="Q158" t="str">
        <f t="shared" si="25"/>
        <v>疫苗人</v>
      </c>
      <c r="R158" t="str">
        <f>VLOOKUP(Q158,U!N:O,2,0)</f>
        <v>6=法师</v>
      </c>
      <c r="T158">
        <f>P158*10000+COUNTIF($P$2:P158,P158)</f>
        <v>2130004</v>
      </c>
      <c r="V158" s="34" t="s">
        <v>527</v>
      </c>
      <c r="W158" s="38" t="s">
        <v>528</v>
      </c>
      <c r="X158" s="37" t="s">
        <v>903</v>
      </c>
      <c r="Y158">
        <v>2</v>
      </c>
      <c r="AH158" s="44"/>
      <c r="AI158" t="s">
        <v>592</v>
      </c>
      <c r="AJ158">
        <v>1</v>
      </c>
      <c r="AK158">
        <v>2</v>
      </c>
      <c r="AL158">
        <v>1</v>
      </c>
      <c r="AM158">
        <v>2</v>
      </c>
      <c r="AN158">
        <f>(AK158*AI155)^2/(AK158*AI155+$B$3*5)/((AI155*AI155)/(AI155+5*$B$3))*AL158*AM158</f>
        <v>5.1698113207547163</v>
      </c>
      <c r="AO158">
        <v>6</v>
      </c>
      <c r="AP158">
        <v>10</v>
      </c>
      <c r="AQ158">
        <f t="shared" ref="AQ158:AQ159" si="26">INT(($B$2-AO158)/AP158+1)</f>
        <v>3</v>
      </c>
      <c r="AR158">
        <v>1</v>
      </c>
      <c r="AS158">
        <f>AQ158*AN158</f>
        <v>15.509433962264149</v>
      </c>
    </row>
    <row r="159" spans="16:45" x14ac:dyDescent="0.2">
      <c r="P159">
        <f t="shared" si="24"/>
        <v>213</v>
      </c>
      <c r="Q159" t="str">
        <f t="shared" si="25"/>
        <v>疫苗人</v>
      </c>
      <c r="R159" t="str">
        <f>VLOOKUP(Q159,U!N:O,2,0)</f>
        <v>6=法师</v>
      </c>
      <c r="T159">
        <f>P159*10000+COUNTIF($P$2:P159,P159)</f>
        <v>2130005</v>
      </c>
      <c r="V159" s="34" t="s">
        <v>529</v>
      </c>
      <c r="W159" s="37" t="s">
        <v>525</v>
      </c>
      <c r="X159" s="37" t="s">
        <v>903</v>
      </c>
      <c r="Y159">
        <v>2.2000000000000002</v>
      </c>
      <c r="AH159" s="44"/>
      <c r="AI159" t="s">
        <v>870</v>
      </c>
      <c r="AJ159">
        <v>1.1000000000000001</v>
      </c>
      <c r="AK159">
        <v>2.8</v>
      </c>
      <c r="AL159">
        <v>1</v>
      </c>
      <c r="AM159">
        <v>1</v>
      </c>
      <c r="AN159">
        <f>(AK159*AI155)^2/(AK159*AI155+$B$3*5)/((AI155*AI155)/(AI155+5*$B$3))*AL159*AM159</f>
        <v>3.9488235294117642</v>
      </c>
      <c r="AO159">
        <v>8</v>
      </c>
      <c r="AP159">
        <v>15</v>
      </c>
      <c r="AQ159">
        <f t="shared" si="26"/>
        <v>2</v>
      </c>
      <c r="AR159">
        <f>AJ159</f>
        <v>1.1000000000000001</v>
      </c>
      <c r="AS159">
        <f>AQ159*AN159</f>
        <v>7.8976470588235284</v>
      </c>
    </row>
    <row r="160" spans="16:45" x14ac:dyDescent="0.2">
      <c r="P160">
        <f t="shared" si="24"/>
        <v>213</v>
      </c>
      <c r="Q160" t="str">
        <f t="shared" si="25"/>
        <v>疫苗人</v>
      </c>
      <c r="R160" t="str">
        <f>VLOOKUP(Q160,U!N:O,2,0)</f>
        <v>6=法师</v>
      </c>
      <c r="T160">
        <f>P160*10000+COUNTIF($P$2:P160,P160)</f>
        <v>2130006</v>
      </c>
      <c r="V160" s="34" t="s">
        <v>530</v>
      </c>
      <c r="W160" s="37" t="s">
        <v>525</v>
      </c>
      <c r="X160" s="37" t="s">
        <v>903</v>
      </c>
      <c r="Y160">
        <v>2.4</v>
      </c>
      <c r="AH160" s="44"/>
      <c r="AI160" t="s">
        <v>871</v>
      </c>
      <c r="AJ160">
        <v>1</v>
      </c>
      <c r="AK160">
        <v>1.125</v>
      </c>
      <c r="AN160">
        <f>AK160</f>
        <v>1.125</v>
      </c>
      <c r="AO160" t="s">
        <v>876</v>
      </c>
      <c r="AP160" t="s">
        <v>876</v>
      </c>
      <c r="AR160">
        <v>1</v>
      </c>
    </row>
    <row r="161" spans="16:45" x14ac:dyDescent="0.2">
      <c r="P161">
        <f t="shared" si="24"/>
        <v>213</v>
      </c>
      <c r="Q161" t="str">
        <f t="shared" si="25"/>
        <v>疫苗人</v>
      </c>
      <c r="R161" t="str">
        <f>VLOOKUP(Q161,U!N:O,2,0)</f>
        <v>6=法师</v>
      </c>
      <c r="T161">
        <f>P161*10000+COUNTIF($P$2:P161,P161)</f>
        <v>2130007</v>
      </c>
      <c r="V161" s="34" t="s">
        <v>531</v>
      </c>
      <c r="W161" s="37" t="s">
        <v>525</v>
      </c>
      <c r="X161" s="37" t="s">
        <v>903</v>
      </c>
      <c r="Y161">
        <v>2.6</v>
      </c>
      <c r="AH161" s="44"/>
      <c r="AI161" t="s">
        <v>878</v>
      </c>
      <c r="AJ161">
        <f>$B$2/2-SUM(AQ157:AQ159)</f>
        <v>8</v>
      </c>
      <c r="AR161">
        <v>1</v>
      </c>
      <c r="AS161">
        <f>AJ161</f>
        <v>8</v>
      </c>
    </row>
    <row r="162" spans="16:45" ht="42.75" x14ac:dyDescent="0.2">
      <c r="P162">
        <f t="shared" si="24"/>
        <v>213</v>
      </c>
      <c r="Q162" t="str">
        <f t="shared" si="25"/>
        <v>疫苗人</v>
      </c>
      <c r="R162" t="str">
        <f>VLOOKUP(Q162,U!N:O,2,0)</f>
        <v>6=法师</v>
      </c>
      <c r="T162">
        <f>P162*10000+COUNTIF($P$2:P162,P162)</f>
        <v>2130008</v>
      </c>
      <c r="V162" s="34" t="s">
        <v>532</v>
      </c>
      <c r="W162" s="38" t="s">
        <v>533</v>
      </c>
      <c r="X162" s="37" t="s">
        <v>903</v>
      </c>
      <c r="Y162">
        <v>2.8</v>
      </c>
      <c r="Z162" t="s">
        <v>937</v>
      </c>
      <c r="AA162">
        <f>ROUND(5.4*0.1,1)</f>
        <v>0.5</v>
      </c>
      <c r="AH162" s="44"/>
      <c r="AI162" t="s">
        <v>873</v>
      </c>
      <c r="AJ162">
        <f>PRODUCT(AR157:AR161)</f>
        <v>1.1000000000000001</v>
      </c>
      <c r="AS162" t="s">
        <v>899</v>
      </c>
    </row>
    <row r="163" spans="16:45" x14ac:dyDescent="0.2">
      <c r="P163">
        <f t="shared" si="24"/>
        <v>213</v>
      </c>
      <c r="Q163" t="str">
        <f t="shared" si="25"/>
        <v>疫苗人</v>
      </c>
      <c r="R163" t="str">
        <f>VLOOKUP(Q163,U!N:O,2,0)</f>
        <v>6=法师</v>
      </c>
      <c r="T163">
        <f>P163*10000+COUNTIF($P$2:P163,P163)</f>
        <v>2130009</v>
      </c>
      <c r="V163" s="34" t="s">
        <v>534</v>
      </c>
      <c r="W163" s="37" t="s">
        <v>525</v>
      </c>
      <c r="X163" s="37" t="s">
        <v>903</v>
      </c>
      <c r="Y163">
        <v>3.1</v>
      </c>
      <c r="AH163" s="44"/>
      <c r="AI163" t="s">
        <v>880</v>
      </c>
      <c r="AJ163">
        <f>SUM(AS157:AS161)*AN160/($B$2/2)</f>
        <v>3.6562783293288286</v>
      </c>
      <c r="AS163">
        <f>$B$1/AJ164</f>
        <v>0.99455328857066294</v>
      </c>
    </row>
    <row r="164" spans="16:45" x14ac:dyDescent="0.2">
      <c r="P164">
        <f t="shared" si="24"/>
        <v>213</v>
      </c>
      <c r="Q164" t="str">
        <f t="shared" si="25"/>
        <v>疫苗人</v>
      </c>
      <c r="R164" t="str">
        <f>VLOOKUP(Q164,U!N:O,2,0)</f>
        <v>6=法师</v>
      </c>
      <c r="T164">
        <f>P164*10000+COUNTIF($P$2:P164,P164)</f>
        <v>2130010</v>
      </c>
      <c r="V164" s="34" t="s">
        <v>535</v>
      </c>
      <c r="W164" s="37" t="s">
        <v>525</v>
      </c>
      <c r="X164" s="37" t="s">
        <v>903</v>
      </c>
      <c r="Y164">
        <v>3.4</v>
      </c>
      <c r="AH164" s="44"/>
      <c r="AI164" t="s">
        <v>252</v>
      </c>
      <c r="AJ164">
        <f>AJ162*AJ163</f>
        <v>4.021906162261712</v>
      </c>
    </row>
    <row r="165" spans="16:45" ht="28.5" x14ac:dyDescent="0.2">
      <c r="P165">
        <f t="shared" si="24"/>
        <v>213</v>
      </c>
      <c r="Q165" t="str">
        <f t="shared" si="25"/>
        <v>疫苗人</v>
      </c>
      <c r="R165" t="str">
        <f>VLOOKUP(Q165,U!N:O,2,0)</f>
        <v>6=法师</v>
      </c>
      <c r="T165">
        <f>P165*10000+COUNTIF($P$2:P165,P165)</f>
        <v>2130011</v>
      </c>
      <c r="V165" s="34" t="s">
        <v>536</v>
      </c>
      <c r="W165" s="38" t="s">
        <v>537</v>
      </c>
      <c r="X165" s="37" t="s">
        <v>949</v>
      </c>
      <c r="Y165" s="24">
        <v>0.25</v>
      </c>
      <c r="Z165" s="37" t="s">
        <v>950</v>
      </c>
    </row>
    <row r="166" spans="16:45" ht="28.5" x14ac:dyDescent="0.2">
      <c r="P166">
        <f t="shared" si="24"/>
        <v>213</v>
      </c>
      <c r="Q166" t="str">
        <f t="shared" si="25"/>
        <v>疫苗人</v>
      </c>
      <c r="R166" t="str">
        <f>VLOOKUP(Q166,U!N:O,2,0)</f>
        <v>6=法师</v>
      </c>
      <c r="T166">
        <f>P166*10000+COUNTIF($P$2:P166,P166)</f>
        <v>2130012</v>
      </c>
      <c r="V166" s="34" t="s">
        <v>538</v>
      </c>
      <c r="W166" s="37" t="s">
        <v>539</v>
      </c>
      <c r="X166" s="37" t="s">
        <v>949</v>
      </c>
      <c r="Y166" s="24">
        <v>0.3</v>
      </c>
      <c r="Z166" s="37" t="s">
        <v>951</v>
      </c>
    </row>
    <row r="167" spans="16:45" ht="28.5" x14ac:dyDescent="0.2">
      <c r="P167">
        <f t="shared" si="24"/>
        <v>213</v>
      </c>
      <c r="Q167" t="str">
        <f t="shared" si="25"/>
        <v>疫苗人</v>
      </c>
      <c r="R167" t="str">
        <f>VLOOKUP(Q167,U!N:O,2,0)</f>
        <v>6=法师</v>
      </c>
      <c r="T167">
        <f>P167*10000+COUNTIF($P$2:P167,P167)</f>
        <v>2130013</v>
      </c>
      <c r="V167" s="34" t="s">
        <v>540</v>
      </c>
      <c r="W167" s="37" t="s">
        <v>539</v>
      </c>
      <c r="X167" s="37" t="s">
        <v>949</v>
      </c>
      <c r="Y167" s="24">
        <v>0.35</v>
      </c>
      <c r="Z167" s="37" t="s">
        <v>952</v>
      </c>
    </row>
    <row r="168" spans="16:45" ht="28.5" x14ac:dyDescent="0.2">
      <c r="P168">
        <f t="shared" si="24"/>
        <v>214</v>
      </c>
      <c r="Q168" t="str">
        <f t="shared" si="25"/>
        <v>地底王</v>
      </c>
      <c r="R168" t="str">
        <f>VLOOKUP(Q168,U!N:O,2,0)</f>
        <v>1=肉盾</v>
      </c>
      <c r="S168">
        <v>214</v>
      </c>
      <c r="T168">
        <f>P168*10000+COUNTIF($P$2:P168,P168)</f>
        <v>2140001</v>
      </c>
      <c r="U168" s="28" t="s">
        <v>448</v>
      </c>
      <c r="V168" s="35" t="s">
        <v>522</v>
      </c>
      <c r="W168" s="38" t="s">
        <v>541</v>
      </c>
      <c r="X168" s="37" t="s">
        <v>903</v>
      </c>
      <c r="Y168">
        <v>1.6</v>
      </c>
      <c r="AD168" t="s">
        <v>75</v>
      </c>
      <c r="AE168" t="s">
        <v>76</v>
      </c>
      <c r="AF168" t="s">
        <v>77</v>
      </c>
      <c r="AI168">
        <f>VLOOKUP(LEFT(AI169,2),裸人!$AG$14:$AJ$21,3,0)</f>
        <v>91.25</v>
      </c>
    </row>
    <row r="169" spans="16:45" x14ac:dyDescent="0.2">
      <c r="P169">
        <f t="shared" si="24"/>
        <v>214</v>
      </c>
      <c r="Q169" t="str">
        <f t="shared" si="25"/>
        <v>地底王</v>
      </c>
      <c r="R169" t="str">
        <f>VLOOKUP(Q169,U!N:O,2,0)</f>
        <v>1=肉盾</v>
      </c>
      <c r="T169">
        <f>P169*10000+COUNTIF($P$2:P169,P169)</f>
        <v>2140002</v>
      </c>
      <c r="V169" s="35" t="s">
        <v>524</v>
      </c>
      <c r="W169" s="37" t="s">
        <v>542</v>
      </c>
      <c r="X169" s="37" t="s">
        <v>903</v>
      </c>
      <c r="Y169" s="24">
        <v>1.8000000000000002E-2</v>
      </c>
      <c r="AC169">
        <v>214</v>
      </c>
      <c r="AD169">
        <f>ROUND(VLOOKUP(RIGHT(R168,2),裸人!$AG$4:$AJ$11,2,0)*AS176,3)</f>
        <v>1.0209999999999999</v>
      </c>
      <c r="AE169">
        <f>VLOOKUP(RIGHT(R168,2),裸人!$AG$4:$AJ$11,3,0)</f>
        <v>0.73</v>
      </c>
      <c r="AF169">
        <f>VLOOKUP(RIGHT(R168,2),裸人!$AG$4:$AJ$11,4,0)</f>
        <v>1.02</v>
      </c>
      <c r="AH169" s="44" t="s">
        <v>339</v>
      </c>
      <c r="AI169" s="4" t="s">
        <v>882</v>
      </c>
      <c r="AJ169" t="s">
        <v>898</v>
      </c>
      <c r="AK169" t="s">
        <v>897</v>
      </c>
      <c r="AL169" t="s">
        <v>915</v>
      </c>
      <c r="AM169" t="s">
        <v>902</v>
      </c>
      <c r="AN169" t="s">
        <v>872</v>
      </c>
      <c r="AO169" t="s">
        <v>874</v>
      </c>
      <c r="AP169" t="s">
        <v>875</v>
      </c>
      <c r="AQ169" t="s">
        <v>877</v>
      </c>
      <c r="AR169" t="s">
        <v>873</v>
      </c>
      <c r="AS169" t="s">
        <v>87</v>
      </c>
    </row>
    <row r="170" spans="16:45" x14ac:dyDescent="0.2">
      <c r="P170">
        <f t="shared" si="24"/>
        <v>214</v>
      </c>
      <c r="Q170" t="str">
        <f t="shared" si="25"/>
        <v>地底王</v>
      </c>
      <c r="R170" t="str">
        <f>VLOOKUP(Q170,U!N:O,2,0)</f>
        <v>1=肉盾</v>
      </c>
      <c r="T170">
        <f>P170*10000+COUNTIF($P$2:P170,P170)</f>
        <v>2140003</v>
      </c>
      <c r="V170" s="35" t="s">
        <v>526</v>
      </c>
      <c r="W170" s="38" t="s">
        <v>543</v>
      </c>
      <c r="X170" s="37" t="s">
        <v>903</v>
      </c>
      <c r="Y170" s="24">
        <v>0.02</v>
      </c>
      <c r="AH170" s="44"/>
      <c r="AI170" t="s">
        <v>590</v>
      </c>
      <c r="AJ170">
        <v>1.2</v>
      </c>
      <c r="AK170">
        <v>1.4</v>
      </c>
      <c r="AL170">
        <v>1</v>
      </c>
      <c r="AM170">
        <v>2</v>
      </c>
      <c r="AN170">
        <f>(AK170*AI168)^2/(AK170*AI168+$B$3*5)/((AI168*AI168)/(AI168+5*$B$3))*AL170*AM170</f>
        <v>3.3008294266137757</v>
      </c>
      <c r="AO170">
        <v>12</v>
      </c>
      <c r="AP170">
        <v>12</v>
      </c>
      <c r="AQ170">
        <f>INT(($B$2-AO170)/AP170+1)</f>
        <v>2</v>
      </c>
      <c r="AR170">
        <f>AJ170</f>
        <v>1.2</v>
      </c>
      <c r="AS170">
        <f>AQ170*AN170</f>
        <v>6.6016588532275513</v>
      </c>
    </row>
    <row r="171" spans="16:45" ht="28.5" x14ac:dyDescent="0.2">
      <c r="P171">
        <f t="shared" si="24"/>
        <v>214</v>
      </c>
      <c r="Q171" t="str">
        <f t="shared" si="25"/>
        <v>地底王</v>
      </c>
      <c r="R171" t="str">
        <f>VLOOKUP(Q171,U!N:O,2,0)</f>
        <v>1=肉盾</v>
      </c>
      <c r="T171">
        <f>P171*10000+COUNTIF($P$2:P171,P171)</f>
        <v>2140004</v>
      </c>
      <c r="V171" s="35" t="s">
        <v>527</v>
      </c>
      <c r="W171" s="38" t="s">
        <v>544</v>
      </c>
      <c r="X171" s="37" t="s">
        <v>903</v>
      </c>
      <c r="Y171">
        <v>1.2</v>
      </c>
      <c r="Z171" t="s">
        <v>959</v>
      </c>
      <c r="AH171" s="44"/>
      <c r="AI171" t="s">
        <v>592</v>
      </c>
      <c r="AJ171">
        <v>1.0449999999999999</v>
      </c>
      <c r="AK171">
        <v>1.2</v>
      </c>
      <c r="AL171">
        <v>3</v>
      </c>
      <c r="AM171">
        <v>1</v>
      </c>
      <c r="AN171">
        <f>(AK171*AI168)^2/(AK171*AI168+$B$3*5)/((AI168*AI168)/(AI168+5*$B$3))*AL171*AM171</f>
        <v>3.9495693030540329</v>
      </c>
      <c r="AO171">
        <v>8</v>
      </c>
      <c r="AP171">
        <v>12</v>
      </c>
      <c r="AQ171">
        <f t="shared" ref="AQ171:AQ172" si="27">INT(($B$2-AO171)/AP171+1)</f>
        <v>2</v>
      </c>
      <c r="AR171">
        <f>AJ171</f>
        <v>1.0449999999999999</v>
      </c>
      <c r="AS171">
        <f>AQ171*AN171</f>
        <v>7.8991386061080657</v>
      </c>
    </row>
    <row r="172" spans="16:45" x14ac:dyDescent="0.2">
      <c r="P172">
        <f t="shared" si="24"/>
        <v>214</v>
      </c>
      <c r="Q172" t="str">
        <f t="shared" si="25"/>
        <v>地底王</v>
      </c>
      <c r="R172" t="str">
        <f>VLOOKUP(Q172,U!N:O,2,0)</f>
        <v>1=肉盾</v>
      </c>
      <c r="T172">
        <f>P172*10000+COUNTIF($P$2:P172,P172)</f>
        <v>2140005</v>
      </c>
      <c r="V172" s="35" t="s">
        <v>529</v>
      </c>
      <c r="W172" s="37" t="s">
        <v>525</v>
      </c>
      <c r="X172" s="37" t="s">
        <v>903</v>
      </c>
      <c r="Y172">
        <v>1.4</v>
      </c>
      <c r="Z172" t="s">
        <v>959</v>
      </c>
      <c r="AH172" s="44"/>
      <c r="AI172" t="s">
        <v>870</v>
      </c>
      <c r="AJ172">
        <v>1.1200000000000001</v>
      </c>
      <c r="AK172">
        <v>1.5</v>
      </c>
      <c r="AL172">
        <v>1</v>
      </c>
      <c r="AM172">
        <v>1.5</v>
      </c>
      <c r="AN172">
        <f>(AK172*AI168)^2/(AK172*AI168+$B$3*5)/((AI168*AI168)/(AI168+5*$B$3))*AL172*AM172</f>
        <v>2.7339549002601906</v>
      </c>
      <c r="AO172">
        <v>10</v>
      </c>
      <c r="AP172">
        <v>16</v>
      </c>
      <c r="AQ172">
        <f t="shared" si="27"/>
        <v>2</v>
      </c>
      <c r="AR172">
        <f>AJ172</f>
        <v>1.1200000000000001</v>
      </c>
      <c r="AS172">
        <f>AQ172*AN172</f>
        <v>5.4679098005203812</v>
      </c>
    </row>
    <row r="173" spans="16:45" x14ac:dyDescent="0.2">
      <c r="P173">
        <f t="shared" si="24"/>
        <v>214</v>
      </c>
      <c r="Q173" t="str">
        <f t="shared" si="25"/>
        <v>地底王</v>
      </c>
      <c r="R173" t="str">
        <f>VLOOKUP(Q173,U!N:O,2,0)</f>
        <v>1=肉盾</v>
      </c>
      <c r="T173">
        <f>P173*10000+COUNTIF($P$2:P173,P173)</f>
        <v>2140006</v>
      </c>
      <c r="V173" s="35" t="s">
        <v>530</v>
      </c>
      <c r="W173" s="38" t="s">
        <v>545</v>
      </c>
      <c r="X173" s="37" t="s">
        <v>903</v>
      </c>
      <c r="Y173">
        <v>1.4</v>
      </c>
      <c r="Z173" t="s">
        <v>959</v>
      </c>
      <c r="AH173" s="44"/>
      <c r="AI173" t="s">
        <v>871</v>
      </c>
      <c r="AJ173">
        <v>1.179</v>
      </c>
      <c r="AK173">
        <v>1.25</v>
      </c>
      <c r="AN173">
        <v>1.25</v>
      </c>
      <c r="AO173" t="s">
        <v>876</v>
      </c>
      <c r="AP173" t="s">
        <v>876</v>
      </c>
      <c r="AR173">
        <f>AJ173</f>
        <v>1.179</v>
      </c>
    </row>
    <row r="174" spans="16:45" x14ac:dyDescent="0.2">
      <c r="P174">
        <f t="shared" si="24"/>
        <v>214</v>
      </c>
      <c r="Q174" t="str">
        <f t="shared" si="25"/>
        <v>地底王</v>
      </c>
      <c r="R174" t="str">
        <f>VLOOKUP(Q174,U!N:O,2,0)</f>
        <v>1=肉盾</v>
      </c>
      <c r="T174">
        <f>P174*10000+COUNTIF($P$2:P174,P174)</f>
        <v>2140007</v>
      </c>
      <c r="V174" s="35" t="s">
        <v>531</v>
      </c>
      <c r="W174" s="37" t="s">
        <v>525</v>
      </c>
      <c r="X174" s="37" t="s">
        <v>903</v>
      </c>
      <c r="Y174">
        <v>1.6</v>
      </c>
      <c r="Z174" t="s">
        <v>959</v>
      </c>
      <c r="AH174" s="44"/>
      <c r="AI174" t="s">
        <v>878</v>
      </c>
      <c r="AJ174">
        <f>$B$2/2-SUM(AQ170:AQ172)</f>
        <v>9</v>
      </c>
      <c r="AS174">
        <f>AJ174</f>
        <v>9</v>
      </c>
    </row>
    <row r="175" spans="16:45" ht="28.5" x14ac:dyDescent="0.2">
      <c r="P175">
        <f t="shared" si="24"/>
        <v>214</v>
      </c>
      <c r="Q175" t="str">
        <f t="shared" si="25"/>
        <v>地底王</v>
      </c>
      <c r="R175" t="str">
        <f>VLOOKUP(Q175,U!N:O,2,0)</f>
        <v>1=肉盾</v>
      </c>
      <c r="T175">
        <f>P175*10000+COUNTIF($P$2:P175,P175)</f>
        <v>2140008</v>
      </c>
      <c r="V175" s="35" t="s">
        <v>532</v>
      </c>
      <c r="W175" s="38" t="s">
        <v>546</v>
      </c>
      <c r="X175" s="37" t="s">
        <v>960</v>
      </c>
      <c r="Y175" t="s">
        <v>961</v>
      </c>
      <c r="Z175" t="s">
        <v>963</v>
      </c>
      <c r="AA175">
        <v>1.5</v>
      </c>
      <c r="AH175" s="44"/>
      <c r="AI175" t="s">
        <v>873</v>
      </c>
      <c r="AJ175">
        <f>PRODUCT(AR170:AR174)</f>
        <v>1.6558819200000001</v>
      </c>
      <c r="AS175" t="s">
        <v>899</v>
      </c>
    </row>
    <row r="176" spans="16:45" x14ac:dyDescent="0.2">
      <c r="P176">
        <f t="shared" si="24"/>
        <v>214</v>
      </c>
      <c r="Q176" t="str">
        <f t="shared" si="25"/>
        <v>地底王</v>
      </c>
      <c r="R176" t="str">
        <f>VLOOKUP(Q176,U!N:O,2,0)</f>
        <v>1=肉盾</v>
      </c>
      <c r="T176">
        <f>P176*10000+COUNTIF($P$2:P176,P176)</f>
        <v>2140009</v>
      </c>
      <c r="V176" s="35" t="s">
        <v>534</v>
      </c>
      <c r="W176" s="38" t="s">
        <v>547</v>
      </c>
      <c r="X176" s="37" t="s">
        <v>960</v>
      </c>
      <c r="Y176" t="s">
        <v>962</v>
      </c>
      <c r="Z176" t="s">
        <v>963</v>
      </c>
      <c r="AA176">
        <v>1.8</v>
      </c>
      <c r="AH176" s="44"/>
      <c r="AI176" t="s">
        <v>880</v>
      </c>
      <c r="AJ176">
        <f>SUM(AS170:AS174)*AN173/($B$2/2)</f>
        <v>2.4140589383213329</v>
      </c>
      <c r="AS176">
        <f>$B$1/AJ177</f>
        <v>1.0006512864527919</v>
      </c>
    </row>
    <row r="177" spans="16:45" x14ac:dyDescent="0.2">
      <c r="P177">
        <f t="shared" si="24"/>
        <v>214</v>
      </c>
      <c r="Q177" t="str">
        <f t="shared" si="25"/>
        <v>地底王</v>
      </c>
      <c r="R177" t="str">
        <f>VLOOKUP(Q177,U!N:O,2,0)</f>
        <v>1=肉盾</v>
      </c>
      <c r="T177">
        <f>P177*10000+COUNTIF($P$2:P177,P177)</f>
        <v>2140010</v>
      </c>
      <c r="V177" s="35" t="s">
        <v>535</v>
      </c>
      <c r="W177" s="37" t="s">
        <v>548</v>
      </c>
      <c r="X177" s="37" t="s">
        <v>960</v>
      </c>
      <c r="Y177" s="24" t="s">
        <v>964</v>
      </c>
      <c r="Z177" t="s">
        <v>963</v>
      </c>
      <c r="AA177">
        <v>2.1</v>
      </c>
      <c r="AH177" s="44"/>
      <c r="AI177" t="s">
        <v>252</v>
      </c>
      <c r="AJ177">
        <f>AJ175*AJ176</f>
        <v>3.9973965497806905</v>
      </c>
    </row>
    <row r="178" spans="16:45" x14ac:dyDescent="0.2">
      <c r="P178">
        <f t="shared" si="24"/>
        <v>214</v>
      </c>
      <c r="Q178" t="str">
        <f t="shared" si="25"/>
        <v>地底王</v>
      </c>
      <c r="R178" t="str">
        <f>VLOOKUP(Q178,U!N:O,2,0)</f>
        <v>1=肉盾</v>
      </c>
      <c r="T178">
        <f>P178*10000+COUNTIF($P$2:P178,P178)</f>
        <v>2140011</v>
      </c>
      <c r="V178" s="35" t="s">
        <v>536</v>
      </c>
      <c r="W178" s="38" t="s">
        <v>549</v>
      </c>
      <c r="X178" s="37" t="s">
        <v>953</v>
      </c>
      <c r="Y178" s="24">
        <v>0.15</v>
      </c>
    </row>
    <row r="179" spans="16:45" ht="28.5" x14ac:dyDescent="0.2">
      <c r="P179">
        <f t="shared" si="24"/>
        <v>214</v>
      </c>
      <c r="Q179" t="str">
        <f t="shared" si="25"/>
        <v>地底王</v>
      </c>
      <c r="R179" t="str">
        <f>VLOOKUP(Q179,U!N:O,2,0)</f>
        <v>1=肉盾</v>
      </c>
      <c r="T179">
        <f>P179*10000+COUNTIF($P$2:P179,P179)</f>
        <v>2140012</v>
      </c>
      <c r="V179" s="35" t="s">
        <v>538</v>
      </c>
      <c r="W179" s="38" t="s">
        <v>550</v>
      </c>
      <c r="X179" s="37" t="s">
        <v>954</v>
      </c>
      <c r="Y179" s="24">
        <v>0.15</v>
      </c>
    </row>
    <row r="180" spans="16:45" x14ac:dyDescent="0.2">
      <c r="P180">
        <f t="shared" si="24"/>
        <v>214</v>
      </c>
      <c r="Q180" t="str">
        <f t="shared" si="25"/>
        <v>地底王</v>
      </c>
      <c r="R180" t="str">
        <f>VLOOKUP(Q180,U!N:O,2,0)</f>
        <v>1=肉盾</v>
      </c>
      <c r="T180">
        <f>P180*10000+COUNTIF($P$2:P180,P180)</f>
        <v>2140013</v>
      </c>
      <c r="V180" s="35" t="s">
        <v>540</v>
      </c>
      <c r="W180" s="37" t="s">
        <v>551</v>
      </c>
      <c r="X180" s="37" t="s">
        <v>953</v>
      </c>
      <c r="Y180" s="24">
        <v>0.18</v>
      </c>
    </row>
    <row r="181" spans="16:45" ht="42.75" x14ac:dyDescent="0.2">
      <c r="P181">
        <f t="shared" si="24"/>
        <v>215</v>
      </c>
      <c r="Q181" t="str">
        <f t="shared" si="25"/>
        <v>蚊女</v>
      </c>
      <c r="R181" t="str">
        <f>VLOOKUP(Q181,U!N:O,2,0)</f>
        <v>6=法师</v>
      </c>
      <c r="S181">
        <v>215</v>
      </c>
      <c r="T181">
        <f>P181*10000+COUNTIF($P$2:P181,P181)</f>
        <v>2150001</v>
      </c>
      <c r="U181" s="31" t="s">
        <v>449</v>
      </c>
      <c r="V181" s="34" t="s">
        <v>522</v>
      </c>
      <c r="W181" s="38" t="s">
        <v>552</v>
      </c>
      <c r="X181" s="37" t="s">
        <v>903</v>
      </c>
      <c r="Y181">
        <v>0.3</v>
      </c>
      <c r="AD181" t="s">
        <v>75</v>
      </c>
      <c r="AE181" t="s">
        <v>76</v>
      </c>
      <c r="AF181" t="s">
        <v>77</v>
      </c>
      <c r="AH181">
        <f>VLOOKUP(LEFT(AH182,2),裸人!$AG$14:$AJ$21,2,0)</f>
        <v>1140</v>
      </c>
      <c r="AI181">
        <f>VLOOKUP(LEFT(AI182,2),裸人!$AG$14:$AJ$21,3,0)</f>
        <v>125</v>
      </c>
    </row>
    <row r="182" spans="16:45" x14ac:dyDescent="0.2">
      <c r="P182">
        <f t="shared" si="24"/>
        <v>215</v>
      </c>
      <c r="Q182" t="str">
        <f t="shared" si="25"/>
        <v>蚊女</v>
      </c>
      <c r="R182" t="str">
        <f>VLOOKUP(Q182,U!N:O,2,0)</f>
        <v>6=法师</v>
      </c>
      <c r="T182">
        <f>P182*10000+COUNTIF($P$2:P182,P182)</f>
        <v>2150002</v>
      </c>
      <c r="V182" s="34" t="s">
        <v>524</v>
      </c>
      <c r="W182" s="37" t="s">
        <v>525</v>
      </c>
      <c r="X182" s="37" t="s">
        <v>903</v>
      </c>
      <c r="Y182">
        <v>0.35</v>
      </c>
      <c r="AC182">
        <v>215</v>
      </c>
      <c r="AD182">
        <f>ROUND(VLOOKUP(RIGHT(R181,2),裸人!$AG$4:$AJ$11,2,0)*AS189,3)</f>
        <v>0.748</v>
      </c>
      <c r="AE182">
        <f>VLOOKUP(RIGHT(R181,2),裸人!$AG$4:$AJ$11,3,0)</f>
        <v>1</v>
      </c>
      <c r="AF182">
        <f>VLOOKUP(RIGHT(R181,2),裸人!$AG$4:$AJ$11,4,0)</f>
        <v>0.73</v>
      </c>
      <c r="AH182" s="44" t="s">
        <v>884</v>
      </c>
      <c r="AI182" s="4" t="s">
        <v>879</v>
      </c>
      <c r="AJ182" t="s">
        <v>898</v>
      </c>
      <c r="AK182" t="s">
        <v>897</v>
      </c>
      <c r="AL182" t="s">
        <v>915</v>
      </c>
      <c r="AM182" t="s">
        <v>902</v>
      </c>
      <c r="AN182" t="s">
        <v>872</v>
      </c>
      <c r="AO182" t="s">
        <v>874</v>
      </c>
      <c r="AP182" t="s">
        <v>875</v>
      </c>
      <c r="AQ182" t="s">
        <v>877</v>
      </c>
      <c r="AR182" t="s">
        <v>873</v>
      </c>
      <c r="AS182" t="s">
        <v>87</v>
      </c>
    </row>
    <row r="183" spans="16:45" x14ac:dyDescent="0.2">
      <c r="P183">
        <f t="shared" si="24"/>
        <v>215</v>
      </c>
      <c r="Q183" t="str">
        <f t="shared" si="25"/>
        <v>蚊女</v>
      </c>
      <c r="R183" t="str">
        <f>VLOOKUP(Q183,U!N:O,2,0)</f>
        <v>6=法师</v>
      </c>
      <c r="T183">
        <f>P183*10000+COUNTIF($P$2:P183,P183)</f>
        <v>2150003</v>
      </c>
      <c r="V183" s="34" t="s">
        <v>526</v>
      </c>
      <c r="W183" s="37" t="s">
        <v>553</v>
      </c>
      <c r="X183" s="37" t="s">
        <v>903</v>
      </c>
      <c r="Y183">
        <v>0.34</v>
      </c>
      <c r="AH183" s="44"/>
      <c r="AI183" t="s">
        <v>590</v>
      </c>
      <c r="AJ183">
        <f>1+(AK183*AI181)^2/(AK183*AI181+$B$3*5)*AL183*AM183*0.5*AQ183/AH181</f>
        <v>1.3941529118654625</v>
      </c>
      <c r="AK183">
        <v>0.3</v>
      </c>
      <c r="AL183">
        <v>12</v>
      </c>
      <c r="AM183">
        <v>5</v>
      </c>
      <c r="AN183">
        <f>(AK183*AI181)^2/(AK183*AI181+$B$3*5)/((AI181*AI181)/(AI181+5*$B$3))*AL183*AM183</f>
        <v>8.7550295857988161</v>
      </c>
      <c r="AO183">
        <v>14</v>
      </c>
      <c r="AP183">
        <v>14</v>
      </c>
      <c r="AQ183">
        <v>1.5</v>
      </c>
      <c r="AR183">
        <f>AJ183</f>
        <v>1.3941529118654625</v>
      </c>
      <c r="AS183">
        <f>AQ183*AN183</f>
        <v>13.132544378698224</v>
      </c>
    </row>
    <row r="184" spans="16:45" x14ac:dyDescent="0.2">
      <c r="P184">
        <f t="shared" si="24"/>
        <v>215</v>
      </c>
      <c r="Q184" t="str">
        <f t="shared" si="25"/>
        <v>蚊女</v>
      </c>
      <c r="R184" t="str">
        <f>VLOOKUP(Q184,U!N:O,2,0)</f>
        <v>6=法师</v>
      </c>
      <c r="T184">
        <f>P184*10000+COUNTIF($P$2:P184,P184)</f>
        <v>2150004</v>
      </c>
      <c r="V184" s="34" t="s">
        <v>527</v>
      </c>
      <c r="W184" s="38" t="s">
        <v>554</v>
      </c>
      <c r="X184" s="37" t="s">
        <v>903</v>
      </c>
      <c r="Y184">
        <v>1.2</v>
      </c>
      <c r="Z184" t="s">
        <v>965</v>
      </c>
      <c r="AA184" t="s">
        <v>966</v>
      </c>
      <c r="AB184" s="24">
        <v>0.25</v>
      </c>
      <c r="AH184" s="44"/>
      <c r="AI184" t="s">
        <v>592</v>
      </c>
      <c r="AJ184">
        <f>1+(AK184*AI181)^2/(AK184*AI181+$B$3*5)*AL184*AM184*AQ184*AB184/AH181</f>
        <v>1.0830054107230693</v>
      </c>
      <c r="AK184">
        <v>0.6</v>
      </c>
      <c r="AL184">
        <v>4</v>
      </c>
      <c r="AM184">
        <v>1</v>
      </c>
      <c r="AN184">
        <f>(AK184*AI181)^2/(AK184*AI181+$B$3*5)/((AI181*AI181)/(AI181+5*$B$3))*AL184*AM184</f>
        <v>1.8437383177570092</v>
      </c>
      <c r="AO184">
        <v>6</v>
      </c>
      <c r="AP184">
        <v>10</v>
      </c>
      <c r="AQ184">
        <f t="shared" ref="AQ184:AQ185" si="28">INT(($B$2-AO184)/AP184+1)</f>
        <v>3</v>
      </c>
      <c r="AR184">
        <f>AJ184</f>
        <v>1.0830054107230693</v>
      </c>
      <c r="AS184">
        <f>AQ184*AN184</f>
        <v>5.5312149532710277</v>
      </c>
    </row>
    <row r="185" spans="16:45" x14ac:dyDescent="0.2">
      <c r="P185">
        <f t="shared" si="24"/>
        <v>215</v>
      </c>
      <c r="Q185" t="str">
        <f t="shared" si="25"/>
        <v>蚊女</v>
      </c>
      <c r="R185" t="str">
        <f>VLOOKUP(Q185,U!N:O,2,0)</f>
        <v>6=法师</v>
      </c>
      <c r="T185">
        <f>P185*10000+COUNTIF($P$2:P185,P185)</f>
        <v>2150005</v>
      </c>
      <c r="V185" s="34" t="s">
        <v>529</v>
      </c>
      <c r="W185" s="37" t="s">
        <v>525</v>
      </c>
      <c r="X185" s="37" t="s">
        <v>903</v>
      </c>
      <c r="Y185">
        <v>1.4</v>
      </c>
      <c r="AH185" s="44"/>
      <c r="AI185" t="s">
        <v>870</v>
      </c>
      <c r="AJ185">
        <v>1.1000000000000001</v>
      </c>
      <c r="AK185">
        <v>2</v>
      </c>
      <c r="AL185">
        <v>1</v>
      </c>
      <c r="AM185">
        <v>1.5</v>
      </c>
      <c r="AN185">
        <f>(AK185*AI181)^2/(AK185*AI181+$B$3*5)/((AI181*AI181)/(AI181+5*$B$3))*AL185*AM185</f>
        <v>3.8773584905660372</v>
      </c>
      <c r="AO185">
        <v>8</v>
      </c>
      <c r="AP185">
        <v>15</v>
      </c>
      <c r="AQ185">
        <f t="shared" si="28"/>
        <v>2</v>
      </c>
      <c r="AR185">
        <f t="shared" ref="AR185:AR186" si="29">AJ185</f>
        <v>1.1000000000000001</v>
      </c>
      <c r="AS185">
        <f>AQ185*AN185</f>
        <v>7.7547169811320744</v>
      </c>
    </row>
    <row r="186" spans="16:45" x14ac:dyDescent="0.2">
      <c r="P186">
        <f t="shared" si="24"/>
        <v>215</v>
      </c>
      <c r="Q186" t="str">
        <f t="shared" si="25"/>
        <v>蚊女</v>
      </c>
      <c r="R186" t="str">
        <f>VLOOKUP(Q186,U!N:O,2,0)</f>
        <v>6=法师</v>
      </c>
      <c r="T186">
        <f>P186*10000+COUNTIF($P$2:P186,P186)</f>
        <v>2150006</v>
      </c>
      <c r="V186" s="34" t="s">
        <v>530</v>
      </c>
      <c r="W186" s="37" t="s">
        <v>525</v>
      </c>
      <c r="X186" s="37" t="s">
        <v>903</v>
      </c>
      <c r="Y186">
        <v>1.6</v>
      </c>
      <c r="AH186" s="44"/>
      <c r="AI186" t="s">
        <v>871</v>
      </c>
      <c r="AJ186">
        <v>1</v>
      </c>
      <c r="AK186">
        <v>1.1499999999999999</v>
      </c>
      <c r="AN186">
        <f>AK186</f>
        <v>1.1499999999999999</v>
      </c>
      <c r="AO186" t="s">
        <v>876</v>
      </c>
      <c r="AP186" t="s">
        <v>876</v>
      </c>
      <c r="AR186">
        <f t="shared" si="29"/>
        <v>1</v>
      </c>
    </row>
    <row r="187" spans="16:45" x14ac:dyDescent="0.2">
      <c r="P187">
        <f t="shared" si="24"/>
        <v>215</v>
      </c>
      <c r="Q187" t="str">
        <f t="shared" si="25"/>
        <v>蚊女</v>
      </c>
      <c r="R187" t="str">
        <f>VLOOKUP(Q187,U!N:O,2,0)</f>
        <v>6=法师</v>
      </c>
      <c r="T187">
        <f>P187*10000+COUNTIF($P$2:P187,P187)</f>
        <v>2150007</v>
      </c>
      <c r="V187" s="34" t="s">
        <v>531</v>
      </c>
      <c r="W187" s="37" t="s">
        <v>525</v>
      </c>
      <c r="X187" s="37" t="s">
        <v>903</v>
      </c>
      <c r="Y187">
        <v>1.8</v>
      </c>
      <c r="AH187" s="44"/>
      <c r="AI187" t="s">
        <v>878</v>
      </c>
      <c r="AJ187">
        <f>$B$2/2-SUM(AQ183:AQ185)-AQ184*1</f>
        <v>5.5</v>
      </c>
      <c r="AR187">
        <v>1</v>
      </c>
      <c r="AS187">
        <f>AJ187</f>
        <v>5.5</v>
      </c>
    </row>
    <row r="188" spans="16:45" ht="42.75" x14ac:dyDescent="0.2">
      <c r="P188">
        <f t="shared" si="24"/>
        <v>215</v>
      </c>
      <c r="Q188" t="str">
        <f t="shared" si="25"/>
        <v>蚊女</v>
      </c>
      <c r="R188" t="str">
        <f>VLOOKUP(Q188,U!N:O,2,0)</f>
        <v>6=法师</v>
      </c>
      <c r="T188">
        <f>P188*10000+COUNTIF($P$2:P188,P188)</f>
        <v>2150008</v>
      </c>
      <c r="V188" s="34" t="s">
        <v>532</v>
      </c>
      <c r="W188" s="38" t="s">
        <v>555</v>
      </c>
      <c r="X188" s="37" t="s">
        <v>903</v>
      </c>
      <c r="Y188">
        <v>2</v>
      </c>
      <c r="Z188" t="s">
        <v>937</v>
      </c>
      <c r="AA188">
        <f>ROUND(5.4*0.1,1)</f>
        <v>0.5</v>
      </c>
      <c r="AH188" s="44"/>
      <c r="AI188" t="s">
        <v>873</v>
      </c>
      <c r="AJ188">
        <f>PRODUCT(AR183:AR187)</f>
        <v>1.6608626616181803</v>
      </c>
      <c r="AS188" t="s">
        <v>899</v>
      </c>
    </row>
    <row r="189" spans="16:45" x14ac:dyDescent="0.2">
      <c r="P189">
        <f t="shared" si="24"/>
        <v>215</v>
      </c>
      <c r="Q189" t="str">
        <f t="shared" si="25"/>
        <v>蚊女</v>
      </c>
      <c r="R189" t="str">
        <f>VLOOKUP(Q189,U!N:O,2,0)</f>
        <v>6=法师</v>
      </c>
      <c r="T189">
        <f>P189*10000+COUNTIF($P$2:P189,P189)</f>
        <v>2150009</v>
      </c>
      <c r="V189" s="34" t="s">
        <v>534</v>
      </c>
      <c r="W189" s="37" t="s">
        <v>525</v>
      </c>
      <c r="X189" s="37" t="s">
        <v>903</v>
      </c>
      <c r="Y189">
        <v>2.2000000000000002</v>
      </c>
      <c r="AH189" s="44"/>
      <c r="AI189" t="s">
        <v>880</v>
      </c>
      <c r="AJ189">
        <f>SUM(AS183:AS187)*AN186/($B$2/2)</f>
        <v>2.4470831840044349</v>
      </c>
      <c r="AS189">
        <f>$B$1/AJ190</f>
        <v>0.98418680240885714</v>
      </c>
    </row>
    <row r="190" spans="16:45" x14ac:dyDescent="0.2">
      <c r="P190">
        <f t="shared" si="24"/>
        <v>215</v>
      </c>
      <c r="Q190" t="str">
        <f t="shared" si="25"/>
        <v>蚊女</v>
      </c>
      <c r="R190" t="str">
        <f>VLOOKUP(Q190,U!N:O,2,0)</f>
        <v>6=法师</v>
      </c>
      <c r="T190">
        <f>P190*10000+COUNTIF($P$2:P190,P190)</f>
        <v>2150010</v>
      </c>
      <c r="V190" s="34" t="s">
        <v>535</v>
      </c>
      <c r="W190" s="37" t="s">
        <v>525</v>
      </c>
      <c r="X190" s="37" t="s">
        <v>903</v>
      </c>
      <c r="Y190">
        <v>2.4</v>
      </c>
      <c r="AH190" s="44"/>
      <c r="AI190" t="s">
        <v>252</v>
      </c>
      <c r="AJ190">
        <f>AJ188*AJ189</f>
        <v>4.0642690901866967</v>
      </c>
    </row>
    <row r="191" spans="16:45" ht="28.5" x14ac:dyDescent="0.2">
      <c r="P191">
        <f t="shared" si="24"/>
        <v>215</v>
      </c>
      <c r="Q191" t="str">
        <f t="shared" si="25"/>
        <v>蚊女</v>
      </c>
      <c r="R191" t="str">
        <f>VLOOKUP(Q191,U!N:O,2,0)</f>
        <v>6=法师</v>
      </c>
      <c r="T191">
        <f>P191*10000+COUNTIF($P$2:P191,P191)</f>
        <v>2150011</v>
      </c>
      <c r="V191" s="34" t="s">
        <v>536</v>
      </c>
      <c r="W191" s="38" t="s">
        <v>556</v>
      </c>
      <c r="X191" s="37" t="s">
        <v>968</v>
      </c>
      <c r="Y191" s="24">
        <v>0.3</v>
      </c>
    </row>
    <row r="192" spans="16:45" x14ac:dyDescent="0.2">
      <c r="P192">
        <f t="shared" si="24"/>
        <v>215</v>
      </c>
      <c r="Q192" t="str">
        <f t="shared" si="25"/>
        <v>蚊女</v>
      </c>
      <c r="R192" t="str">
        <f>VLOOKUP(Q192,U!N:O,2,0)</f>
        <v>6=法师</v>
      </c>
      <c r="T192">
        <f>P192*10000+COUNTIF($P$2:P192,P192)</f>
        <v>2150012</v>
      </c>
      <c r="V192" s="34" t="s">
        <v>538</v>
      </c>
      <c r="W192" s="37" t="s">
        <v>557</v>
      </c>
      <c r="X192" s="37" t="s">
        <v>967</v>
      </c>
      <c r="Y192" s="24">
        <v>0.2</v>
      </c>
    </row>
    <row r="193" spans="16:59" ht="28.5" x14ac:dyDescent="0.2">
      <c r="P193">
        <f t="shared" si="24"/>
        <v>215</v>
      </c>
      <c r="Q193" t="str">
        <f t="shared" si="25"/>
        <v>蚊女</v>
      </c>
      <c r="R193" t="str">
        <f>VLOOKUP(Q193,U!N:O,2,0)</f>
        <v>6=法师</v>
      </c>
      <c r="T193">
        <f>P193*10000+COUNTIF($P$2:P193,P193)</f>
        <v>2150013</v>
      </c>
      <c r="V193" s="34" t="s">
        <v>540</v>
      </c>
      <c r="W193" s="37" t="s">
        <v>558</v>
      </c>
      <c r="X193" s="37" t="s">
        <v>969</v>
      </c>
      <c r="Y193" s="24">
        <v>0.4</v>
      </c>
    </row>
    <row r="194" spans="16:59" ht="57" x14ac:dyDescent="0.2">
      <c r="P194">
        <f t="shared" si="24"/>
        <v>216</v>
      </c>
      <c r="Q194" t="str">
        <f t="shared" si="25"/>
        <v>盔甲大猩猩</v>
      </c>
      <c r="R194" t="str">
        <f>VLOOKUP(Q194,U!N:O,2,0)</f>
        <v>1=肉盾</v>
      </c>
      <c r="S194">
        <v>216</v>
      </c>
      <c r="T194">
        <f>P194*10000+COUNTIF($P$2:P194,P194)</f>
        <v>2160001</v>
      </c>
      <c r="U194" s="28" t="s">
        <v>450</v>
      </c>
      <c r="V194" s="35" t="s">
        <v>522</v>
      </c>
      <c r="W194" s="38" t="s">
        <v>559</v>
      </c>
      <c r="X194" s="37" t="s">
        <v>972</v>
      </c>
      <c r="Y194" s="37" t="s">
        <v>973</v>
      </c>
      <c r="Z194" s="37" t="s">
        <v>974</v>
      </c>
      <c r="AA194" s="37" t="s">
        <v>978</v>
      </c>
      <c r="AB194" s="37" t="s">
        <v>975</v>
      </c>
      <c r="AD194" t="s">
        <v>75</v>
      </c>
      <c r="AE194" t="s">
        <v>76</v>
      </c>
      <c r="AF194" t="s">
        <v>77</v>
      </c>
      <c r="AI194">
        <f>VLOOKUP(LEFT(AI195,2),裸人!$AG$14:$AJ$21,3,0)</f>
        <v>91.25</v>
      </c>
      <c r="AU194">
        <v>0.4</v>
      </c>
      <c r="AV194">
        <v>0.4</v>
      </c>
      <c r="AW194">
        <v>0.2</v>
      </c>
      <c r="AX194">
        <f>0.4+0.8+0.6</f>
        <v>1.8000000000000003</v>
      </c>
    </row>
    <row r="195" spans="16:59" x14ac:dyDescent="0.2">
      <c r="P195">
        <f t="shared" si="24"/>
        <v>216</v>
      </c>
      <c r="Q195" t="str">
        <f t="shared" si="25"/>
        <v>盔甲大猩猩</v>
      </c>
      <c r="R195" t="str">
        <f>VLOOKUP(Q195,U!N:O,2,0)</f>
        <v>1=肉盾</v>
      </c>
      <c r="T195">
        <f>P195*10000+COUNTIF($P$2:P195,P195)</f>
        <v>2160002</v>
      </c>
      <c r="V195" s="35" t="s">
        <v>524</v>
      </c>
      <c r="W195" s="37" t="s">
        <v>525</v>
      </c>
      <c r="X195" s="37" t="s">
        <v>78</v>
      </c>
      <c r="Y195">
        <v>1.8</v>
      </c>
      <c r="AA195">
        <v>2.2999999999999998</v>
      </c>
      <c r="AC195">
        <v>216</v>
      </c>
      <c r="AD195">
        <f>ROUND(VLOOKUP(RIGHT(R194,2),裸人!$AG$4:$AJ$11,2,0)*AS202,3)</f>
        <v>1.204</v>
      </c>
      <c r="AE195">
        <f>VLOOKUP(RIGHT(R194,2),裸人!$AG$4:$AJ$11,3,0)</f>
        <v>0.73</v>
      </c>
      <c r="AF195">
        <f>VLOOKUP(RIGHT(R194,2),裸人!$AG$4:$AJ$11,4,0)</f>
        <v>1.02</v>
      </c>
      <c r="AH195" s="44" t="s">
        <v>339</v>
      </c>
      <c r="AI195" s="4" t="s">
        <v>882</v>
      </c>
      <c r="AJ195" t="s">
        <v>898</v>
      </c>
      <c r="AK195" t="s">
        <v>897</v>
      </c>
      <c r="AL195" t="s">
        <v>915</v>
      </c>
      <c r="AM195" t="s">
        <v>902</v>
      </c>
      <c r="AN195" t="s">
        <v>872</v>
      </c>
      <c r="AO195" t="s">
        <v>874</v>
      </c>
      <c r="AP195" t="s">
        <v>875</v>
      </c>
      <c r="AQ195" t="s">
        <v>877</v>
      </c>
      <c r="AR195" t="s">
        <v>873</v>
      </c>
      <c r="AS195" t="s">
        <v>87</v>
      </c>
      <c r="AU195" t="s">
        <v>970</v>
      </c>
      <c r="AV195" t="s">
        <v>971</v>
      </c>
      <c r="AW195" t="s">
        <v>929</v>
      </c>
    </row>
    <row r="196" spans="16:59" x14ac:dyDescent="0.2">
      <c r="P196">
        <f t="shared" ref="P196:P259" si="30">IF(S196=0,P195,S196)</f>
        <v>216</v>
      </c>
      <c r="Q196" t="str">
        <f t="shared" ref="Q196:Q259" si="31">IF(U196=0,Q195,U196)</f>
        <v>盔甲大猩猩</v>
      </c>
      <c r="R196" t="str">
        <f>VLOOKUP(Q196,U!N:O,2,0)</f>
        <v>1=肉盾</v>
      </c>
      <c r="T196">
        <f>P196*10000+COUNTIF($P$2:P196,P196)</f>
        <v>2160003</v>
      </c>
      <c r="V196" s="35" t="s">
        <v>526</v>
      </c>
      <c r="W196" s="37" t="s">
        <v>525</v>
      </c>
      <c r="X196" s="37" t="s">
        <v>78</v>
      </c>
      <c r="Y196">
        <v>2.1</v>
      </c>
      <c r="AA196">
        <v>2.6</v>
      </c>
      <c r="AH196" s="44"/>
      <c r="AI196" t="s">
        <v>590</v>
      </c>
      <c r="AJ196">
        <f>1+AX194*AQ196/30</f>
        <v>1.1200000000000001</v>
      </c>
      <c r="AK196">
        <v>2</v>
      </c>
      <c r="AL196">
        <v>1</v>
      </c>
      <c r="AM196">
        <v>1</v>
      </c>
      <c r="AN196">
        <f>AW196*AQ196</f>
        <v>5.4548024041731669</v>
      </c>
      <c r="AO196">
        <v>12</v>
      </c>
      <c r="AP196">
        <v>12</v>
      </c>
      <c r="AQ196">
        <f>INT(($B$2-AO196)/AP196+1)</f>
        <v>2</v>
      </c>
      <c r="AR196">
        <f>AJ196</f>
        <v>1.1200000000000001</v>
      </c>
      <c r="AS196">
        <f>AQ196*AN196</f>
        <v>10.909604808346334</v>
      </c>
      <c r="AU196">
        <v>1.5</v>
      </c>
      <c r="AV196">
        <v>2</v>
      </c>
      <c r="AW196">
        <f>(AU196*AI194)^2/(AU196*AI194+$B$3*5)/((AI194*AI194)/(AI194+5*$B$3))*AU194+(AV196*AI194)^2/(AV196*AI194+$B$3*5)/((AI194*AI194)/(AI194+5*$B$3))*AV194+((AU196*AI194)^2/(AU196*AI194+$B$3*5)/((AI194*AI194)/(AI194+5*$B$3))+(AV196*AI194)^2/(AV196*AI194+$B$3*5)/((AI194*AI194)/(AI194+5*$B$3)))*AW194</f>
        <v>2.7274012020865834</v>
      </c>
    </row>
    <row r="197" spans="16:59" x14ac:dyDescent="0.2">
      <c r="P197">
        <f t="shared" si="30"/>
        <v>216</v>
      </c>
      <c r="Q197" t="str">
        <f t="shared" si="31"/>
        <v>盔甲大猩猩</v>
      </c>
      <c r="R197" t="str">
        <f>VLOOKUP(Q197,U!N:O,2,0)</f>
        <v>1=肉盾</v>
      </c>
      <c r="T197">
        <f>P197*10000+COUNTIF($P$2:P197,P197)</f>
        <v>2160004</v>
      </c>
      <c r="V197" s="35" t="s">
        <v>527</v>
      </c>
      <c r="W197" s="38" t="s">
        <v>560</v>
      </c>
      <c r="X197" s="37" t="s">
        <v>903</v>
      </c>
      <c r="Y197">
        <v>1.2</v>
      </c>
      <c r="AH197" s="44"/>
      <c r="AI197" t="s">
        <v>592</v>
      </c>
      <c r="AJ197">
        <v>1</v>
      </c>
      <c r="AK197">
        <v>1.2</v>
      </c>
      <c r="AL197">
        <v>1</v>
      </c>
      <c r="AM197">
        <v>1.5</v>
      </c>
      <c r="AN197">
        <f>(AK197*$AI$194)^2/(AK197*$AI$194+$B$3*5)/(($AI$194*$AI$194)/($AI$194+5*$B$3))*AL197*AM197</f>
        <v>1.9747846515270164</v>
      </c>
      <c r="AO197">
        <v>8</v>
      </c>
      <c r="AP197">
        <v>12</v>
      </c>
      <c r="AQ197">
        <f t="shared" ref="AQ197" si="32">INT(($B$2-AO197)/AP197+1)</f>
        <v>2</v>
      </c>
      <c r="AR197">
        <f>AJ197</f>
        <v>1</v>
      </c>
      <c r="AS197">
        <f>AQ197*AN197</f>
        <v>3.9495693030540329</v>
      </c>
    </row>
    <row r="198" spans="16:59" x14ac:dyDescent="0.2">
      <c r="P198">
        <f t="shared" si="30"/>
        <v>216</v>
      </c>
      <c r="Q198" t="str">
        <f t="shared" si="31"/>
        <v>盔甲大猩猩</v>
      </c>
      <c r="R198" t="str">
        <f>VLOOKUP(Q198,U!N:O,2,0)</f>
        <v>1=肉盾</v>
      </c>
      <c r="T198">
        <f>P198*10000+COUNTIF($P$2:P198,P198)</f>
        <v>2160005</v>
      </c>
      <c r="V198" s="35" t="s">
        <v>529</v>
      </c>
      <c r="W198" s="37" t="s">
        <v>525</v>
      </c>
      <c r="X198" s="37" t="s">
        <v>903</v>
      </c>
      <c r="Y198">
        <v>1.3</v>
      </c>
      <c r="AH198" s="44"/>
      <c r="AI198" t="s">
        <v>870</v>
      </c>
      <c r="AJ198">
        <f>1+8/裸人!AS29</f>
        <v>1.5176988287064002</v>
      </c>
      <c r="AK198">
        <v>0</v>
      </c>
      <c r="AL198">
        <v>1</v>
      </c>
      <c r="AM198">
        <v>1</v>
      </c>
      <c r="AN198">
        <f>(AK198*AI194)^2/(AK198*AI194+$B$3*5)/((AI194*AI194)/(AI194+5*$B$3))*AL198*AM198</f>
        <v>0</v>
      </c>
      <c r="AO198">
        <v>10</v>
      </c>
      <c r="AP198">
        <v>16</v>
      </c>
      <c r="AQ198">
        <v>1</v>
      </c>
      <c r="AR198">
        <f>AJ198</f>
        <v>1.5176988287064002</v>
      </c>
      <c r="AS198">
        <f>AQ198*AN198</f>
        <v>0</v>
      </c>
    </row>
    <row r="199" spans="16:59" x14ac:dyDescent="0.2">
      <c r="P199">
        <f t="shared" si="30"/>
        <v>216</v>
      </c>
      <c r="Q199" t="str">
        <f t="shared" si="31"/>
        <v>盔甲大猩猩</v>
      </c>
      <c r="R199" t="str">
        <f>VLOOKUP(Q199,U!N:O,2,0)</f>
        <v>1=肉盾</v>
      </c>
      <c r="T199">
        <f>P199*10000+COUNTIF($P$2:P199,P199)</f>
        <v>2160006</v>
      </c>
      <c r="V199" s="35" t="s">
        <v>530</v>
      </c>
      <c r="W199" s="37" t="s">
        <v>525</v>
      </c>
      <c r="X199" s="37" t="s">
        <v>903</v>
      </c>
      <c r="Y199">
        <v>1.4</v>
      </c>
      <c r="AH199" s="44"/>
      <c r="AI199" t="s">
        <v>871</v>
      </c>
      <c r="AJ199">
        <f>1+(1/(1-Y204)-1)*10/30</f>
        <v>1.0833333333333333</v>
      </c>
      <c r="AK199">
        <v>1.5</v>
      </c>
      <c r="AL199">
        <v>1</v>
      </c>
      <c r="AM199">
        <v>1.5</v>
      </c>
      <c r="AN199">
        <v>1</v>
      </c>
      <c r="AO199" t="s">
        <v>876</v>
      </c>
      <c r="AP199" t="s">
        <v>876</v>
      </c>
      <c r="AQ199">
        <v>1</v>
      </c>
      <c r="AR199">
        <f>AJ199</f>
        <v>1.0833333333333333</v>
      </c>
      <c r="AS199">
        <f>(AK199*$AI$194)^2/(AK199*$AI$194+$B$3*5)/(($AI$194*$AI$194)/($AI$194+5*$B$3))*AL199*AM199</f>
        <v>2.7339549002601906</v>
      </c>
    </row>
    <row r="200" spans="16:59" x14ac:dyDescent="0.2">
      <c r="P200">
        <f t="shared" si="30"/>
        <v>216</v>
      </c>
      <c r="Q200" t="str">
        <f t="shared" si="31"/>
        <v>盔甲大猩猩</v>
      </c>
      <c r="R200" t="str">
        <f>VLOOKUP(Q200,U!N:O,2,0)</f>
        <v>1=肉盾</v>
      </c>
      <c r="T200">
        <f>P200*10000+COUNTIF($P$2:P200,P200)</f>
        <v>2160007</v>
      </c>
      <c r="V200" s="35" t="s">
        <v>531</v>
      </c>
      <c r="W200" s="37" t="s">
        <v>525</v>
      </c>
      <c r="X200" s="37" t="s">
        <v>903</v>
      </c>
      <c r="Y200">
        <v>1.5</v>
      </c>
      <c r="AH200" s="44"/>
      <c r="AI200" t="s">
        <v>878</v>
      </c>
      <c r="AJ200">
        <f>$B$2/2-SUM(AQ196:AQ198)</f>
        <v>10</v>
      </c>
      <c r="AS200">
        <f>AJ200</f>
        <v>10</v>
      </c>
    </row>
    <row r="201" spans="16:59" ht="42.75" x14ac:dyDescent="0.2">
      <c r="P201">
        <f t="shared" si="30"/>
        <v>216</v>
      </c>
      <c r="Q201" t="str">
        <f t="shared" si="31"/>
        <v>盔甲大猩猩</v>
      </c>
      <c r="R201" t="str">
        <f>VLOOKUP(Q201,U!N:O,2,0)</f>
        <v>1=肉盾</v>
      </c>
      <c r="T201">
        <f>P201*10000+COUNTIF($P$2:P201,P201)</f>
        <v>2160008</v>
      </c>
      <c r="V201" s="35" t="s">
        <v>532</v>
      </c>
      <c r="W201" s="38" t="s">
        <v>561</v>
      </c>
      <c r="X201" s="37" t="s">
        <v>976</v>
      </c>
      <c r="Y201" t="s">
        <v>977</v>
      </c>
      <c r="AH201" s="44"/>
      <c r="AI201" t="s">
        <v>873</v>
      </c>
      <c r="AJ201">
        <f>PRODUCT(AR196:AR200)</f>
        <v>1.8414745788304323</v>
      </c>
      <c r="AS201" t="s">
        <v>899</v>
      </c>
    </row>
    <row r="202" spans="16:59" x14ac:dyDescent="0.2">
      <c r="P202">
        <f t="shared" si="30"/>
        <v>216</v>
      </c>
      <c r="Q202" t="str">
        <f t="shared" si="31"/>
        <v>盔甲大猩猩</v>
      </c>
      <c r="R202" t="str">
        <f>VLOOKUP(Q202,U!N:O,2,0)</f>
        <v>1=肉盾</v>
      </c>
      <c r="T202">
        <f>P202*10000+COUNTIF($P$2:P202,P202)</f>
        <v>2160009</v>
      </c>
      <c r="V202" s="35" t="s">
        <v>534</v>
      </c>
      <c r="W202" s="37" t="s">
        <v>562</v>
      </c>
      <c r="X202" s="37" t="s">
        <v>976</v>
      </c>
      <c r="Y202" t="s">
        <v>979</v>
      </c>
      <c r="AH202" s="44"/>
      <c r="AI202" t="s">
        <v>880</v>
      </c>
      <c r="AJ202">
        <f>SUM(AS196:AS200)*AN199/($B$2/2)</f>
        <v>1.8395419341107038</v>
      </c>
      <c r="AS202">
        <f>$B$1/AJ203</f>
        <v>1.180822367246964</v>
      </c>
    </row>
    <row r="203" spans="16:59" x14ac:dyDescent="0.2">
      <c r="P203">
        <f t="shared" si="30"/>
        <v>216</v>
      </c>
      <c r="Q203" t="str">
        <f t="shared" si="31"/>
        <v>盔甲大猩猩</v>
      </c>
      <c r="R203" t="str">
        <f>VLOOKUP(Q203,U!N:O,2,0)</f>
        <v>1=肉盾</v>
      </c>
      <c r="T203">
        <f>P203*10000+COUNTIF($P$2:P203,P203)</f>
        <v>2160010</v>
      </c>
      <c r="V203" s="35" t="s">
        <v>535</v>
      </c>
      <c r="W203" s="38" t="s">
        <v>563</v>
      </c>
      <c r="X203" s="37" t="s">
        <v>913</v>
      </c>
      <c r="Y203" t="s">
        <v>980</v>
      </c>
      <c r="AH203" s="44"/>
      <c r="AI203" t="s">
        <v>252</v>
      </c>
      <c r="AJ203">
        <f>AJ201*AJ202</f>
        <v>3.3874697083574272</v>
      </c>
    </row>
    <row r="204" spans="16:59" ht="28.5" x14ac:dyDescent="0.2">
      <c r="P204">
        <f t="shared" si="30"/>
        <v>216</v>
      </c>
      <c r="Q204" t="str">
        <f t="shared" si="31"/>
        <v>盔甲大猩猩</v>
      </c>
      <c r="R204" t="str">
        <f>VLOOKUP(Q204,U!N:O,2,0)</f>
        <v>1=肉盾</v>
      </c>
      <c r="T204">
        <f>P204*10000+COUNTIF($P$2:P204,P204)</f>
        <v>2160011</v>
      </c>
      <c r="V204" s="35" t="s">
        <v>536</v>
      </c>
      <c r="W204" s="38" t="s">
        <v>564</v>
      </c>
      <c r="X204" s="37" t="s">
        <v>981</v>
      </c>
      <c r="Y204" s="24">
        <v>0.2</v>
      </c>
      <c r="Z204" t="s">
        <v>903</v>
      </c>
      <c r="AA204">
        <v>1.5</v>
      </c>
    </row>
    <row r="205" spans="16:59" x14ac:dyDescent="0.2">
      <c r="P205">
        <f t="shared" si="30"/>
        <v>216</v>
      </c>
      <c r="Q205" t="str">
        <f t="shared" si="31"/>
        <v>盔甲大猩猩</v>
      </c>
      <c r="R205" t="str">
        <f>VLOOKUP(Q205,U!N:O,2,0)</f>
        <v>1=肉盾</v>
      </c>
      <c r="T205">
        <f>P205*10000+COUNTIF($P$2:P205,P205)</f>
        <v>2160012</v>
      </c>
      <c r="V205" s="35" t="s">
        <v>538</v>
      </c>
      <c r="W205" s="37" t="s">
        <v>565</v>
      </c>
      <c r="X205" s="37" t="s">
        <v>981</v>
      </c>
      <c r="Y205" s="24">
        <v>0.25</v>
      </c>
      <c r="Z205" t="s">
        <v>903</v>
      </c>
      <c r="AA205">
        <v>1.8</v>
      </c>
      <c r="AX205">
        <f>1/0.7-1</f>
        <v>0.4285714285714286</v>
      </c>
    </row>
    <row r="206" spans="16:59" x14ac:dyDescent="0.2">
      <c r="P206">
        <f t="shared" si="30"/>
        <v>216</v>
      </c>
      <c r="Q206" t="str">
        <f t="shared" si="31"/>
        <v>盔甲大猩猩</v>
      </c>
      <c r="R206" t="str">
        <f>VLOOKUP(Q206,U!N:O,2,0)</f>
        <v>1=肉盾</v>
      </c>
      <c r="T206">
        <f>P206*10000+COUNTIF($P$2:P206,P206)</f>
        <v>2160013</v>
      </c>
      <c r="V206" s="35" t="s">
        <v>540</v>
      </c>
      <c r="W206" s="37" t="s">
        <v>565</v>
      </c>
      <c r="X206" s="37" t="s">
        <v>981</v>
      </c>
      <c r="Y206" s="24">
        <v>0.3</v>
      </c>
      <c r="Z206" t="s">
        <v>903</v>
      </c>
      <c r="AA206">
        <v>2.1</v>
      </c>
    </row>
    <row r="207" spans="16:59" ht="42.75" x14ac:dyDescent="0.2">
      <c r="P207">
        <f t="shared" si="30"/>
        <v>217</v>
      </c>
      <c r="Q207" t="str">
        <f t="shared" si="31"/>
        <v>深海王</v>
      </c>
      <c r="R207" t="str">
        <f>VLOOKUP(Q207,U!N:O,2,0)</f>
        <v>2=战士</v>
      </c>
      <c r="S207">
        <v>217</v>
      </c>
      <c r="T207">
        <f>P207*10000+COUNTIF($P$2:P207,P207)</f>
        <v>2170001</v>
      </c>
      <c r="U207" s="28" t="s">
        <v>451</v>
      </c>
      <c r="V207" s="34" t="s">
        <v>522</v>
      </c>
      <c r="W207" s="38" t="s">
        <v>566</v>
      </c>
      <c r="X207" s="37" t="s">
        <v>903</v>
      </c>
      <c r="Y207">
        <v>1</v>
      </c>
      <c r="Z207" t="s">
        <v>959</v>
      </c>
      <c r="AD207" t="s">
        <v>75</v>
      </c>
      <c r="AE207" t="s">
        <v>76</v>
      </c>
      <c r="AF207" t="s">
        <v>77</v>
      </c>
      <c r="AI207">
        <f>VLOOKUP(LEFT(AI208,2),裸人!$AG$14:$AJ$21,3,0)</f>
        <v>98.75</v>
      </c>
      <c r="AW207">
        <f>VLOOKUP(LEFT(AW208,2),裸人!$AG$14:$AJ$21,3,0)</f>
        <v>98.75</v>
      </c>
    </row>
    <row r="208" spans="16:59" x14ac:dyDescent="0.2">
      <c r="P208">
        <f t="shared" si="30"/>
        <v>217</v>
      </c>
      <c r="Q208" t="str">
        <f t="shared" si="31"/>
        <v>深海王</v>
      </c>
      <c r="R208" t="str">
        <f>VLOOKUP(Q208,U!N:O,2,0)</f>
        <v>2=战士</v>
      </c>
      <c r="T208">
        <f>P208*10000+COUNTIF($P$2:P208,P208)</f>
        <v>2170002</v>
      </c>
      <c r="V208" s="34" t="s">
        <v>524</v>
      </c>
      <c r="W208" s="37" t="s">
        <v>525</v>
      </c>
      <c r="X208" s="37" t="s">
        <v>903</v>
      </c>
      <c r="Y208">
        <v>1.2</v>
      </c>
      <c r="AC208">
        <v>217</v>
      </c>
      <c r="AD208">
        <f>ROUND(VLOOKUP(RIGHT(R207,2),裸人!$AG$4:$AJ$11,2,0)*AS215,3)</f>
        <v>0.99199999999999999</v>
      </c>
      <c r="AE208">
        <f>VLOOKUP(RIGHT(R207,2),裸人!$AG$4:$AJ$11,3,0)</f>
        <v>0.79</v>
      </c>
      <c r="AF208">
        <f>VLOOKUP(RIGHT(R207,2),裸人!$AG$4:$AJ$11,4,0)</f>
        <v>0.96</v>
      </c>
      <c r="AH208" s="44" t="s">
        <v>91</v>
      </c>
      <c r="AI208" s="4" t="s">
        <v>901</v>
      </c>
      <c r="AJ208" t="s">
        <v>898</v>
      </c>
      <c r="AK208" t="s">
        <v>897</v>
      </c>
      <c r="AL208" t="s">
        <v>915</v>
      </c>
      <c r="AM208" t="s">
        <v>902</v>
      </c>
      <c r="AN208" t="s">
        <v>872</v>
      </c>
      <c r="AO208" t="s">
        <v>874</v>
      </c>
      <c r="AP208" t="s">
        <v>875</v>
      </c>
      <c r="AQ208" t="s">
        <v>877</v>
      </c>
      <c r="AR208" t="s">
        <v>873</v>
      </c>
      <c r="AS208" t="s">
        <v>87</v>
      </c>
      <c r="AV208" s="44" t="s">
        <v>91</v>
      </c>
      <c r="AW208" s="4" t="s">
        <v>901</v>
      </c>
      <c r="AX208" t="s">
        <v>898</v>
      </c>
      <c r="AY208" t="s">
        <v>897</v>
      </c>
      <c r="AZ208" t="s">
        <v>915</v>
      </c>
      <c r="BA208" t="s">
        <v>902</v>
      </c>
      <c r="BB208" t="s">
        <v>872</v>
      </c>
      <c r="BC208" t="s">
        <v>874</v>
      </c>
      <c r="BD208" t="s">
        <v>875</v>
      </c>
      <c r="BE208" t="s">
        <v>877</v>
      </c>
      <c r="BF208" t="s">
        <v>873</v>
      </c>
      <c r="BG208" t="s">
        <v>87</v>
      </c>
    </row>
    <row r="209" spans="16:59" x14ac:dyDescent="0.2">
      <c r="P209">
        <f t="shared" si="30"/>
        <v>217</v>
      </c>
      <c r="Q209" t="str">
        <f t="shared" si="31"/>
        <v>深海王</v>
      </c>
      <c r="R209" t="str">
        <f>VLOOKUP(Q209,U!N:O,2,0)</f>
        <v>2=战士</v>
      </c>
      <c r="T209">
        <f>P209*10000+COUNTIF($P$2:P209,P209)</f>
        <v>2170003</v>
      </c>
      <c r="V209" s="34" t="s">
        <v>526</v>
      </c>
      <c r="W209" s="37" t="s">
        <v>525</v>
      </c>
      <c r="X209" s="37" t="s">
        <v>903</v>
      </c>
      <c r="Y209">
        <v>1.4</v>
      </c>
      <c r="AH209" s="44"/>
      <c r="AI209" t="s">
        <v>590</v>
      </c>
      <c r="AJ209">
        <f>1+2/30</f>
        <v>1.0666666666666667</v>
      </c>
      <c r="AK209">
        <v>1</v>
      </c>
      <c r="AL209">
        <v>3</v>
      </c>
      <c r="AM209">
        <v>1</v>
      </c>
      <c r="AN209">
        <f>(AK209*AI207)^2/(AK209*AI207+$B$3*5)/((AI207*AI207)/(AI207+5*$B$3))*AL209*AM209</f>
        <v>3</v>
      </c>
      <c r="AO209">
        <v>12</v>
      </c>
      <c r="AP209">
        <v>12</v>
      </c>
      <c r="AQ209">
        <f>INT(($B$2-AO209)/AP209+1)</f>
        <v>2</v>
      </c>
      <c r="AR209">
        <f>AJ209</f>
        <v>1.0666666666666667</v>
      </c>
      <c r="AS209">
        <f>AQ209*AN209</f>
        <v>6</v>
      </c>
      <c r="AV209" s="44"/>
      <c r="AW209" t="s">
        <v>590</v>
      </c>
      <c r="AX209">
        <f>1+2/30</f>
        <v>1.0666666666666667</v>
      </c>
      <c r="AY209">
        <v>1</v>
      </c>
      <c r="AZ209">
        <v>3</v>
      </c>
      <c r="BA209">
        <v>1</v>
      </c>
      <c r="BB209">
        <f>(AY209*AW207)^2/(AY209*AW207+$B$3*5)/((AW207*AW207)/(AW207+5*$B$3))*AZ209*BA209</f>
        <v>3</v>
      </c>
      <c r="BC209">
        <v>12</v>
      </c>
      <c r="BD209">
        <v>12</v>
      </c>
      <c r="BE209">
        <f>INT(($B$2-BC209)/BD209+1)*2</f>
        <v>4</v>
      </c>
      <c r="BF209">
        <f>AX209</f>
        <v>1.0666666666666667</v>
      </c>
      <c r="BG209">
        <f>BE209*BB209</f>
        <v>12</v>
      </c>
    </row>
    <row r="210" spans="16:59" ht="57" x14ac:dyDescent="0.2">
      <c r="P210">
        <f t="shared" si="30"/>
        <v>217</v>
      </c>
      <c r="Q210" t="str">
        <f t="shared" si="31"/>
        <v>深海王</v>
      </c>
      <c r="R210" t="str">
        <f>VLOOKUP(Q210,U!N:O,2,0)</f>
        <v>2=战士</v>
      </c>
      <c r="T210">
        <f>P210*10000+COUNTIF($P$2:P210,P210)</f>
        <v>2170004</v>
      </c>
      <c r="V210" s="34" t="s">
        <v>527</v>
      </c>
      <c r="W210" s="38" t="s">
        <v>567</v>
      </c>
      <c r="X210" s="37" t="s">
        <v>903</v>
      </c>
      <c r="Y210">
        <v>1.5</v>
      </c>
      <c r="Z210" t="s">
        <v>984</v>
      </c>
      <c r="AA210">
        <v>2</v>
      </c>
      <c r="AH210" s="44"/>
      <c r="AI210" t="s">
        <v>592</v>
      </c>
      <c r="AJ210">
        <v>1</v>
      </c>
      <c r="AK210">
        <v>1.5</v>
      </c>
      <c r="AL210">
        <v>1</v>
      </c>
      <c r="AM210">
        <v>1.5</v>
      </c>
      <c r="AN210">
        <f>(AK210*AI207)^2/(AK210*AI207+$B$3*5)/((AI207*AI207)/(AI207+5*$B$3))*AL210*AM210</f>
        <v>2.7123032311516155</v>
      </c>
      <c r="AO210">
        <v>8</v>
      </c>
      <c r="AP210">
        <v>8</v>
      </c>
      <c r="AQ210">
        <f t="shared" ref="AQ210" si="33">INT(($B$2-AO210)/AP210+1)</f>
        <v>3</v>
      </c>
      <c r="AR210">
        <f>AJ210</f>
        <v>1</v>
      </c>
      <c r="AS210">
        <f>AQ210*AN210</f>
        <v>8.1369096934548466</v>
      </c>
      <c r="AV210" s="44"/>
      <c r="AW210" t="s">
        <v>592</v>
      </c>
      <c r="AX210">
        <v>1</v>
      </c>
      <c r="AY210">
        <v>2</v>
      </c>
      <c r="AZ210">
        <v>1</v>
      </c>
      <c r="BA210">
        <v>1.5</v>
      </c>
      <c r="BB210">
        <f>(AY210*AW207)^2/(AY210*AW207+$B$3*5)/((AW207*AW207)/(AW207+5*$B$3))*AZ210*BA210</f>
        <v>4.0304709141274238</v>
      </c>
      <c r="BC210">
        <v>8</v>
      </c>
      <c r="BD210">
        <v>8</v>
      </c>
      <c r="BE210">
        <f t="shared" ref="BE210" si="34">INT(($B$2-BC210)/BD210+1)</f>
        <v>3</v>
      </c>
      <c r="BF210">
        <f>AX210</f>
        <v>1</v>
      </c>
      <c r="BG210">
        <f>BE210*BB210</f>
        <v>12.091412742382271</v>
      </c>
    </row>
    <row r="211" spans="16:59" x14ac:dyDescent="0.2">
      <c r="P211">
        <f t="shared" si="30"/>
        <v>217</v>
      </c>
      <c r="Q211" t="str">
        <f t="shared" si="31"/>
        <v>深海王</v>
      </c>
      <c r="R211" t="str">
        <f>VLOOKUP(Q211,U!N:O,2,0)</f>
        <v>2=战士</v>
      </c>
      <c r="T211">
        <f>P211*10000+COUNTIF($P$2:P211,P211)</f>
        <v>2170005</v>
      </c>
      <c r="V211" s="34" t="s">
        <v>529</v>
      </c>
      <c r="W211" s="37" t="s">
        <v>525</v>
      </c>
      <c r="X211" s="37" t="s">
        <v>903</v>
      </c>
      <c r="Y211">
        <v>1.65</v>
      </c>
      <c r="Z211" t="s">
        <v>984</v>
      </c>
      <c r="AA211">
        <v>2.2000000000000002</v>
      </c>
      <c r="AH211" s="44"/>
      <c r="AI211" t="s">
        <v>870</v>
      </c>
      <c r="AJ211">
        <v>1</v>
      </c>
      <c r="AK211">
        <v>0.2</v>
      </c>
      <c r="AL211">
        <v>1</v>
      </c>
      <c r="AM211">
        <v>1</v>
      </c>
      <c r="AN211">
        <f>AI207*AK211/(AI207*AI207/(AI207+5*$B$3))*30</f>
        <v>12.278481012658229</v>
      </c>
      <c r="AO211">
        <v>10</v>
      </c>
      <c r="AP211">
        <v>12</v>
      </c>
      <c r="AQ211">
        <v>1</v>
      </c>
      <c r="AR211">
        <f>AJ211</f>
        <v>1</v>
      </c>
      <c r="AS211">
        <f>AQ211*AN211</f>
        <v>12.278481012658229</v>
      </c>
      <c r="AV211" s="44"/>
      <c r="AW211" t="s">
        <v>870</v>
      </c>
      <c r="AX211">
        <v>1</v>
      </c>
      <c r="AY211">
        <v>0.2</v>
      </c>
      <c r="AZ211">
        <v>1</v>
      </c>
      <c r="BA211">
        <v>1</v>
      </c>
      <c r="BB211">
        <f>AW207*AY211/(AW207*AW207/(AW207+5*$B$3))*15</f>
        <v>6.1392405063291147</v>
      </c>
      <c r="BC211">
        <v>10</v>
      </c>
      <c r="BD211">
        <v>12</v>
      </c>
      <c r="BE211">
        <v>1</v>
      </c>
      <c r="BF211">
        <f>AX211</f>
        <v>1</v>
      </c>
      <c r="BG211">
        <f>BE211*BB211</f>
        <v>6.1392405063291147</v>
      </c>
    </row>
    <row r="212" spans="16:59" x14ac:dyDescent="0.2">
      <c r="P212">
        <f t="shared" si="30"/>
        <v>217</v>
      </c>
      <c r="Q212" t="str">
        <f t="shared" si="31"/>
        <v>深海王</v>
      </c>
      <c r="R212" t="str">
        <f>VLOOKUP(Q212,U!N:O,2,0)</f>
        <v>2=战士</v>
      </c>
      <c r="T212">
        <f>P212*10000+COUNTIF($P$2:P212,P212)</f>
        <v>2170006</v>
      </c>
      <c r="V212" s="34" t="s">
        <v>530</v>
      </c>
      <c r="W212" s="37" t="s">
        <v>525</v>
      </c>
      <c r="X212" s="37" t="s">
        <v>903</v>
      </c>
      <c r="Y212">
        <v>1.8</v>
      </c>
      <c r="Z212" t="s">
        <v>984</v>
      </c>
      <c r="AA212">
        <v>2.4</v>
      </c>
      <c r="AH212" s="44"/>
      <c r="AI212" t="s">
        <v>871</v>
      </c>
      <c r="AJ212">
        <v>1.2</v>
      </c>
      <c r="AN212">
        <v>1</v>
      </c>
      <c r="AO212" t="s">
        <v>876</v>
      </c>
      <c r="AP212" t="s">
        <v>876</v>
      </c>
      <c r="AR212">
        <v>1</v>
      </c>
      <c r="AV212" s="44"/>
      <c r="AW212" t="s">
        <v>871</v>
      </c>
      <c r="AX212">
        <f>1+AX205</f>
        <v>1.4285714285714286</v>
      </c>
      <c r="AY212">
        <f>1.45*1.3</f>
        <v>1.885</v>
      </c>
      <c r="BB212">
        <f>AY212</f>
        <v>1.885</v>
      </c>
      <c r="BC212" t="s">
        <v>876</v>
      </c>
      <c r="BD212" t="s">
        <v>876</v>
      </c>
      <c r="BF212">
        <f>AX212</f>
        <v>1.4285714285714286</v>
      </c>
    </row>
    <row r="213" spans="16:59" x14ac:dyDescent="0.2">
      <c r="P213">
        <f t="shared" si="30"/>
        <v>217</v>
      </c>
      <c r="Q213" t="str">
        <f t="shared" si="31"/>
        <v>深海王</v>
      </c>
      <c r="R213" t="str">
        <f>VLOOKUP(Q213,U!N:O,2,0)</f>
        <v>2=战士</v>
      </c>
      <c r="T213">
        <f>P213*10000+COUNTIF($P$2:P213,P213)</f>
        <v>2170007</v>
      </c>
      <c r="V213" s="34" t="s">
        <v>531</v>
      </c>
      <c r="W213" s="37" t="s">
        <v>525</v>
      </c>
      <c r="X213" s="37" t="s">
        <v>903</v>
      </c>
      <c r="Y213">
        <v>1.95</v>
      </c>
      <c r="Z213" t="s">
        <v>984</v>
      </c>
      <c r="AA213">
        <v>2.6</v>
      </c>
      <c r="AH213" s="44"/>
      <c r="AI213" t="s">
        <v>878</v>
      </c>
      <c r="AJ213">
        <f>$B$2/2-SUM(AQ209:AQ211)</f>
        <v>9</v>
      </c>
      <c r="AS213">
        <f>AJ213</f>
        <v>9</v>
      </c>
      <c r="AV213" s="44"/>
      <c r="AW213" t="s">
        <v>878</v>
      </c>
      <c r="AX213">
        <f>$B$2/2-SUM(BE209:BE211)</f>
        <v>7</v>
      </c>
      <c r="BG213">
        <f>AX213</f>
        <v>7</v>
      </c>
    </row>
    <row r="214" spans="16:59" ht="28.5" x14ac:dyDescent="0.2">
      <c r="P214">
        <f t="shared" si="30"/>
        <v>217</v>
      </c>
      <c r="Q214" t="str">
        <f t="shared" si="31"/>
        <v>深海王</v>
      </c>
      <c r="R214" t="str">
        <f>VLOOKUP(Q214,U!N:O,2,0)</f>
        <v>2=战士</v>
      </c>
      <c r="T214">
        <f>P214*10000+COUNTIF($P$2:P214,P214)</f>
        <v>2170008</v>
      </c>
      <c r="V214" s="34" t="s">
        <v>532</v>
      </c>
      <c r="W214" s="38" t="s">
        <v>568</v>
      </c>
      <c r="X214" s="37" t="s">
        <v>926</v>
      </c>
      <c r="Y214" s="24" t="s">
        <v>982</v>
      </c>
      <c r="AH214" s="44"/>
      <c r="AI214" t="s">
        <v>873</v>
      </c>
      <c r="AJ214">
        <f>PRODUCT(AR209:AR213)</f>
        <v>1.0666666666666667</v>
      </c>
      <c r="AS214" t="s">
        <v>899</v>
      </c>
      <c r="AV214" s="44"/>
      <c r="AW214" t="s">
        <v>873</v>
      </c>
      <c r="AX214">
        <f>PRODUCT(BF209:BF213)</f>
        <v>1.5238095238095237</v>
      </c>
      <c r="BG214" t="s">
        <v>899</v>
      </c>
    </row>
    <row r="215" spans="16:59" x14ac:dyDescent="0.2">
      <c r="P215">
        <f t="shared" si="30"/>
        <v>217</v>
      </c>
      <c r="Q215" t="str">
        <f t="shared" si="31"/>
        <v>深海王</v>
      </c>
      <c r="R215" t="str">
        <f>VLOOKUP(Q215,U!N:O,2,0)</f>
        <v>2=战士</v>
      </c>
      <c r="T215">
        <f>P215*10000+COUNTIF($P$2:P215,P215)</f>
        <v>2170009</v>
      </c>
      <c r="V215" s="34" t="s">
        <v>534</v>
      </c>
      <c r="W215" s="37" t="s">
        <v>569</v>
      </c>
      <c r="X215" s="37" t="s">
        <v>926</v>
      </c>
      <c r="Y215" s="24" t="s">
        <v>985</v>
      </c>
      <c r="AH215" s="44"/>
      <c r="AI215" t="s">
        <v>880</v>
      </c>
      <c r="AJ215">
        <f>SUM(AS209:AS213)*AN212/($B$2/2)</f>
        <v>2.3610260470742048</v>
      </c>
      <c r="AS215">
        <f>$B$1/((AJ216*2+AX216)/3)</f>
        <v>1.0332105533866349</v>
      </c>
      <c r="AV215" s="44"/>
      <c r="AW215" t="s">
        <v>880</v>
      </c>
      <c r="AX215">
        <f>((SUM(BG209:BG213)-BG211)*BB212+BG211)/($B$2/2)</f>
        <v>4.3164369017146464</v>
      </c>
      <c r="BG215">
        <f>$B$1/AX216</f>
        <v>0.6081404778458025</v>
      </c>
    </row>
    <row r="216" spans="16:59" x14ac:dyDescent="0.2">
      <c r="P216">
        <f t="shared" si="30"/>
        <v>217</v>
      </c>
      <c r="Q216" t="str">
        <f t="shared" si="31"/>
        <v>深海王</v>
      </c>
      <c r="R216" t="str">
        <f>VLOOKUP(Q216,U!N:O,2,0)</f>
        <v>2=战士</v>
      </c>
      <c r="T216">
        <f>P216*10000+COUNTIF($P$2:P216,P216)</f>
        <v>2170010</v>
      </c>
      <c r="V216" s="34" t="s">
        <v>535</v>
      </c>
      <c r="W216" s="38" t="s">
        <v>570</v>
      </c>
      <c r="AH216" s="44"/>
      <c r="AI216" t="s">
        <v>252</v>
      </c>
      <c r="AJ216">
        <f>AJ214*AJ215</f>
        <v>2.5184277835458184</v>
      </c>
      <c r="AV216" s="44"/>
      <c r="AW216" t="s">
        <v>252</v>
      </c>
      <c r="AX216">
        <f>AX214*AX215</f>
        <v>6.5774276597556511</v>
      </c>
    </row>
    <row r="217" spans="16:59" ht="42.75" x14ac:dyDescent="0.2">
      <c r="P217">
        <f t="shared" si="30"/>
        <v>217</v>
      </c>
      <c r="Q217" t="str">
        <f t="shared" si="31"/>
        <v>深海王</v>
      </c>
      <c r="R217" t="str">
        <f>VLOOKUP(Q217,U!N:O,2,0)</f>
        <v>2=战士</v>
      </c>
      <c r="T217">
        <f>P217*10000+COUNTIF($P$2:P217,P217)</f>
        <v>2170011</v>
      </c>
      <c r="V217" s="34" t="s">
        <v>536</v>
      </c>
      <c r="W217" s="38" t="s">
        <v>571</v>
      </c>
      <c r="X217" s="37" t="s">
        <v>983</v>
      </c>
      <c r="Y217" s="24">
        <v>0.3</v>
      </c>
    </row>
    <row r="218" spans="16:59" ht="28.5" x14ac:dyDescent="0.2">
      <c r="P218">
        <f t="shared" si="30"/>
        <v>217</v>
      </c>
      <c r="Q218" t="str">
        <f t="shared" si="31"/>
        <v>深海王</v>
      </c>
      <c r="R218" t="str">
        <f>VLOOKUP(Q218,U!N:O,2,0)</f>
        <v>2=战士</v>
      </c>
      <c r="T218">
        <f>P218*10000+COUNTIF($P$2:P218,P218)</f>
        <v>2170012</v>
      </c>
      <c r="V218" s="34" t="s">
        <v>538</v>
      </c>
      <c r="W218" s="37" t="s">
        <v>539</v>
      </c>
      <c r="X218" s="37" t="s">
        <v>983</v>
      </c>
      <c r="Y218" s="24">
        <v>0.35</v>
      </c>
    </row>
    <row r="219" spans="16:59" ht="28.5" x14ac:dyDescent="0.2">
      <c r="P219">
        <f t="shared" si="30"/>
        <v>217</v>
      </c>
      <c r="Q219" t="str">
        <f t="shared" si="31"/>
        <v>深海王</v>
      </c>
      <c r="R219" t="str">
        <f>VLOOKUP(Q219,U!N:O,2,0)</f>
        <v>2=战士</v>
      </c>
      <c r="T219">
        <f>P219*10000+COUNTIF($P$2:P219,P219)</f>
        <v>2170013</v>
      </c>
      <c r="V219" s="34" t="s">
        <v>540</v>
      </c>
      <c r="W219" s="37" t="s">
        <v>539</v>
      </c>
      <c r="X219" s="37" t="s">
        <v>983</v>
      </c>
      <c r="Y219" s="24">
        <v>0.4</v>
      </c>
    </row>
    <row r="220" spans="16:59" ht="28.5" x14ac:dyDescent="0.2">
      <c r="P220">
        <f t="shared" si="30"/>
        <v>218</v>
      </c>
      <c r="Q220" t="str">
        <f t="shared" si="31"/>
        <v>天空王</v>
      </c>
      <c r="R220" t="str">
        <f>VLOOKUP(Q220,U!N:O,2,0)</f>
        <v>6=法师</v>
      </c>
      <c r="S220">
        <v>218</v>
      </c>
      <c r="T220">
        <f>P220*10000+COUNTIF($P$2:P220,P220)</f>
        <v>2180001</v>
      </c>
      <c r="U220" s="31" t="s">
        <v>452</v>
      </c>
      <c r="V220" s="35" t="s">
        <v>522</v>
      </c>
      <c r="W220" s="38" t="s">
        <v>572</v>
      </c>
      <c r="X220" s="37" t="s">
        <v>903</v>
      </c>
      <c r="Y220" t="s">
        <v>990</v>
      </c>
      <c r="AD220" t="s">
        <v>75</v>
      </c>
      <c r="AE220" t="s">
        <v>76</v>
      </c>
      <c r="AF220" t="s">
        <v>77</v>
      </c>
      <c r="AI220">
        <f>VLOOKUP(LEFT(AI221,2),裸人!$AG$14:$AJ$21,3,0)</f>
        <v>125</v>
      </c>
    </row>
    <row r="221" spans="16:59" x14ac:dyDescent="0.2">
      <c r="P221">
        <f t="shared" si="30"/>
        <v>218</v>
      </c>
      <c r="Q221" t="str">
        <f t="shared" si="31"/>
        <v>天空王</v>
      </c>
      <c r="R221" t="str">
        <f>VLOOKUP(Q221,U!N:O,2,0)</f>
        <v>6=法师</v>
      </c>
      <c r="T221">
        <f>P221*10000+COUNTIF($P$2:P221,P221)</f>
        <v>2180002</v>
      </c>
      <c r="V221" s="35" t="s">
        <v>524</v>
      </c>
      <c r="W221" s="37" t="s">
        <v>525</v>
      </c>
      <c r="X221" s="37" t="s">
        <v>903</v>
      </c>
      <c r="Y221" t="s">
        <v>986</v>
      </c>
      <c r="AC221">
        <v>218</v>
      </c>
      <c r="AD221">
        <f>ROUND(VLOOKUP(RIGHT(R220,2),裸人!$AG$4:$AJ$11,2,0)*AS228,3)</f>
        <v>0.745</v>
      </c>
      <c r="AE221">
        <f>VLOOKUP(RIGHT(R220,2),裸人!$AG$4:$AJ$11,3,0)</f>
        <v>1</v>
      </c>
      <c r="AF221">
        <f>VLOOKUP(RIGHT(R220,2),裸人!$AG$4:$AJ$11,4,0)</f>
        <v>0.73</v>
      </c>
      <c r="AH221" s="44" t="s">
        <v>884</v>
      </c>
      <c r="AI221" s="4" t="s">
        <v>879</v>
      </c>
      <c r="AJ221" t="s">
        <v>898</v>
      </c>
      <c r="AK221" t="s">
        <v>897</v>
      </c>
      <c r="AL221" t="s">
        <v>915</v>
      </c>
      <c r="AM221" t="s">
        <v>902</v>
      </c>
      <c r="AN221" t="s">
        <v>872</v>
      </c>
      <c r="AO221" t="s">
        <v>874</v>
      </c>
      <c r="AP221" t="s">
        <v>875</v>
      </c>
      <c r="AQ221" t="s">
        <v>877</v>
      </c>
      <c r="AR221" t="s">
        <v>873</v>
      </c>
      <c r="AS221" t="s">
        <v>87</v>
      </c>
    </row>
    <row r="222" spans="16:59" x14ac:dyDescent="0.2">
      <c r="P222">
        <f t="shared" si="30"/>
        <v>218</v>
      </c>
      <c r="Q222" t="str">
        <f t="shared" si="31"/>
        <v>天空王</v>
      </c>
      <c r="R222" t="str">
        <f>VLOOKUP(Q222,U!N:O,2,0)</f>
        <v>6=法师</v>
      </c>
      <c r="T222">
        <f>P222*10000+COUNTIF($P$2:P222,P222)</f>
        <v>2180003</v>
      </c>
      <c r="V222" s="35" t="s">
        <v>526</v>
      </c>
      <c r="W222" s="37" t="s">
        <v>525</v>
      </c>
      <c r="X222" s="37" t="s">
        <v>903</v>
      </c>
      <c r="Y222" t="s">
        <v>987</v>
      </c>
      <c r="AH222" s="44"/>
      <c r="AI222" t="s">
        <v>590</v>
      </c>
      <c r="AJ222">
        <v>1</v>
      </c>
      <c r="AK222">
        <v>1.2</v>
      </c>
      <c r="AL222">
        <v>5</v>
      </c>
      <c r="AM222">
        <v>1</v>
      </c>
      <c r="AN222">
        <f>(AK222*AI220)^2/(AK222*AI220+$B$3*5)/((AI220*AI220)/(AI220+5*$B$3))*AL222*AM222</f>
        <v>6.4894736842105258</v>
      </c>
      <c r="AO222">
        <v>14</v>
      </c>
      <c r="AP222">
        <v>14</v>
      </c>
      <c r="AQ222">
        <f>INT(($B$2-AO222)/AP222+1)</f>
        <v>2</v>
      </c>
      <c r="AR222">
        <v>1</v>
      </c>
      <c r="AS222">
        <f>AQ222*AN222</f>
        <v>12.978947368421052</v>
      </c>
    </row>
    <row r="223" spans="16:59" ht="42.75" x14ac:dyDescent="0.2">
      <c r="P223">
        <f t="shared" si="30"/>
        <v>218</v>
      </c>
      <c r="Q223" t="str">
        <f t="shared" si="31"/>
        <v>天空王</v>
      </c>
      <c r="R223" t="str">
        <f>VLOOKUP(Q223,U!N:O,2,0)</f>
        <v>6=法师</v>
      </c>
      <c r="T223">
        <f>P223*10000+COUNTIF($P$2:P223,P223)</f>
        <v>2180004</v>
      </c>
      <c r="V223" s="35" t="s">
        <v>527</v>
      </c>
      <c r="W223" s="38" t="s">
        <v>573</v>
      </c>
      <c r="X223" s="37" t="s">
        <v>988</v>
      </c>
      <c r="Y223" t="s">
        <v>991</v>
      </c>
      <c r="Z223" t="s">
        <v>989</v>
      </c>
      <c r="AH223" s="44"/>
      <c r="AI223" t="s">
        <v>592</v>
      </c>
      <c r="AJ223">
        <v>1</v>
      </c>
      <c r="AK223">
        <v>0.4</v>
      </c>
      <c r="AL223">
        <v>2</v>
      </c>
      <c r="AM223">
        <v>1</v>
      </c>
      <c r="AN223">
        <f>$AI$220*AK223*AL223/($AI$220*$AI$220/($AI$220+$B$3*5))*0.7</f>
        <v>1.0229333333333333</v>
      </c>
      <c r="AO223">
        <v>6</v>
      </c>
      <c r="AP223">
        <v>10</v>
      </c>
      <c r="AQ223">
        <v>13</v>
      </c>
      <c r="AR223">
        <v>1</v>
      </c>
      <c r="AS223">
        <f>AQ223*AN223</f>
        <v>13.298133333333332</v>
      </c>
    </row>
    <row r="224" spans="16:59" x14ac:dyDescent="0.2">
      <c r="P224">
        <f t="shared" si="30"/>
        <v>218</v>
      </c>
      <c r="Q224" t="str">
        <f t="shared" si="31"/>
        <v>天空王</v>
      </c>
      <c r="R224" t="str">
        <f>VLOOKUP(Q224,U!N:O,2,0)</f>
        <v>6=法师</v>
      </c>
      <c r="T224">
        <f>P224*10000+COUNTIF($P$2:P224,P224)</f>
        <v>2180005</v>
      </c>
      <c r="V224" s="35" t="s">
        <v>529</v>
      </c>
      <c r="W224" s="38" t="s">
        <v>574</v>
      </c>
      <c r="AH224" s="44"/>
      <c r="AI224" t="s">
        <v>870</v>
      </c>
      <c r="AJ224">
        <v>1</v>
      </c>
      <c r="AK224">
        <v>0.9</v>
      </c>
      <c r="AL224">
        <v>1</v>
      </c>
      <c r="AM224">
        <v>1.5</v>
      </c>
      <c r="AN224">
        <f>(AK224*AI220)^2/(AK224*AI220+$B$3*5)/((AI220*AI220)/(AI220+5*$B$3))*AL224*AM224*0.7</f>
        <v>0.8997567567567567</v>
      </c>
      <c r="AO224">
        <v>8</v>
      </c>
      <c r="AP224">
        <v>10</v>
      </c>
      <c r="AQ224">
        <v>13</v>
      </c>
      <c r="AR224">
        <v>1</v>
      </c>
      <c r="AS224">
        <f>AQ224*AN224</f>
        <v>11.696837837837837</v>
      </c>
    </row>
    <row r="225" spans="16:45" x14ac:dyDescent="0.2">
      <c r="P225">
        <f t="shared" si="30"/>
        <v>218</v>
      </c>
      <c r="Q225" t="str">
        <f t="shared" si="31"/>
        <v>天空王</v>
      </c>
      <c r="R225" t="str">
        <f>VLOOKUP(Q225,U!N:O,2,0)</f>
        <v>6=法师</v>
      </c>
      <c r="T225">
        <f>P225*10000+COUNTIF($P$2:P225,P225)</f>
        <v>2180006</v>
      </c>
      <c r="V225" s="35" t="s">
        <v>530</v>
      </c>
      <c r="W225" s="37" t="s">
        <v>575</v>
      </c>
      <c r="X225" s="41">
        <v>0.8</v>
      </c>
      <c r="AH225" s="44"/>
      <c r="AI225" t="s">
        <v>871</v>
      </c>
      <c r="AJ225">
        <v>1</v>
      </c>
      <c r="AK225">
        <v>1.2</v>
      </c>
      <c r="AN225">
        <v>1.2</v>
      </c>
      <c r="AO225" t="s">
        <v>876</v>
      </c>
      <c r="AP225" t="s">
        <v>876</v>
      </c>
      <c r="AR225">
        <v>1</v>
      </c>
    </row>
    <row r="226" spans="16:45" x14ac:dyDescent="0.2">
      <c r="P226">
        <f t="shared" si="30"/>
        <v>218</v>
      </c>
      <c r="Q226" t="str">
        <f t="shared" si="31"/>
        <v>天空王</v>
      </c>
      <c r="R226" t="str">
        <f>VLOOKUP(Q226,U!N:O,2,0)</f>
        <v>6=法师</v>
      </c>
      <c r="T226">
        <f>P226*10000+COUNTIF($P$2:P226,P226)</f>
        <v>2180007</v>
      </c>
      <c r="V226" s="35" t="s">
        <v>531</v>
      </c>
      <c r="W226" s="37" t="s">
        <v>576</v>
      </c>
      <c r="AH226" s="44"/>
      <c r="AI226" t="s">
        <v>878</v>
      </c>
      <c r="AJ226">
        <f>$B$2/2-AQ222</f>
        <v>13</v>
      </c>
      <c r="AR226">
        <v>1</v>
      </c>
      <c r="AS226">
        <f>AJ226</f>
        <v>13</v>
      </c>
    </row>
    <row r="227" spans="16:45" ht="57" x14ac:dyDescent="0.2">
      <c r="P227">
        <f t="shared" si="30"/>
        <v>218</v>
      </c>
      <c r="Q227" t="str">
        <f t="shared" si="31"/>
        <v>天空王</v>
      </c>
      <c r="R227" t="str">
        <f>VLOOKUP(Q227,U!N:O,2,0)</f>
        <v>6=法师</v>
      </c>
      <c r="T227">
        <f>P227*10000+COUNTIF($P$2:P227,P227)</f>
        <v>2180008</v>
      </c>
      <c r="V227" s="35" t="s">
        <v>532</v>
      </c>
      <c r="W227" s="38" t="s">
        <v>577</v>
      </c>
      <c r="X227" s="37" t="s">
        <v>903</v>
      </c>
      <c r="Y227">
        <v>0.9</v>
      </c>
      <c r="AH227" s="44"/>
      <c r="AI227" t="s">
        <v>873</v>
      </c>
      <c r="AJ227">
        <f>PRODUCT(AR222:AR226)</f>
        <v>1</v>
      </c>
      <c r="AS227" t="s">
        <v>899</v>
      </c>
    </row>
    <row r="228" spans="16:45" x14ac:dyDescent="0.2">
      <c r="P228">
        <f t="shared" si="30"/>
        <v>218</v>
      </c>
      <c r="Q228" t="str">
        <f t="shared" si="31"/>
        <v>天空王</v>
      </c>
      <c r="R228" t="str">
        <f>VLOOKUP(Q228,U!N:O,2,0)</f>
        <v>6=法师</v>
      </c>
      <c r="T228">
        <f>P228*10000+COUNTIF($P$2:P228,P228)</f>
        <v>2180009</v>
      </c>
      <c r="V228" s="35" t="s">
        <v>534</v>
      </c>
      <c r="W228" s="37" t="s">
        <v>578</v>
      </c>
      <c r="X228" s="41">
        <v>0.8</v>
      </c>
      <c r="AH228" s="44"/>
      <c r="AI228" t="s">
        <v>880</v>
      </c>
      <c r="AJ228">
        <f>SUM(AS222:AS226)*AN225/($B$2/2)</f>
        <v>4.0779134831673769</v>
      </c>
      <c r="AS228">
        <f>$B$1/AJ229</f>
        <v>0.98089378710730757</v>
      </c>
    </row>
    <row r="229" spans="16:45" x14ac:dyDescent="0.2">
      <c r="P229">
        <f t="shared" si="30"/>
        <v>218</v>
      </c>
      <c r="Q229" t="str">
        <f t="shared" si="31"/>
        <v>天空王</v>
      </c>
      <c r="R229" t="str">
        <f>VLOOKUP(Q229,U!N:O,2,0)</f>
        <v>6=法师</v>
      </c>
      <c r="T229">
        <f>P229*10000+COUNTIF($P$2:P229,P229)</f>
        <v>2180010</v>
      </c>
      <c r="V229" s="35" t="s">
        <v>535</v>
      </c>
      <c r="W229" s="38" t="s">
        <v>579</v>
      </c>
      <c r="AH229" s="44"/>
      <c r="AI229" t="s">
        <v>252</v>
      </c>
      <c r="AJ229">
        <f>AJ227*AJ228</f>
        <v>4.0779134831673769</v>
      </c>
    </row>
    <row r="230" spans="16:45" x14ac:dyDescent="0.2">
      <c r="P230">
        <f t="shared" si="30"/>
        <v>218</v>
      </c>
      <c r="Q230" t="str">
        <f t="shared" si="31"/>
        <v>天空王</v>
      </c>
      <c r="R230" t="str">
        <f>VLOOKUP(Q230,U!N:O,2,0)</f>
        <v>6=法师</v>
      </c>
      <c r="T230">
        <f>P230*10000+COUNTIF($P$2:P230,P230)</f>
        <v>2180011</v>
      </c>
      <c r="V230" s="35" t="s">
        <v>536</v>
      </c>
      <c r="W230" s="38" t="s">
        <v>580</v>
      </c>
      <c r="X230" s="37" t="s">
        <v>992</v>
      </c>
      <c r="Y230" t="s">
        <v>993</v>
      </c>
    </row>
    <row r="231" spans="16:45" x14ac:dyDescent="0.2">
      <c r="P231">
        <f t="shared" si="30"/>
        <v>218</v>
      </c>
      <c r="Q231" t="str">
        <f t="shared" si="31"/>
        <v>天空王</v>
      </c>
      <c r="R231" t="str">
        <f>VLOOKUP(Q231,U!N:O,2,0)</f>
        <v>6=法师</v>
      </c>
      <c r="T231">
        <f>P231*10000+COUNTIF($P$2:P231,P231)</f>
        <v>2180012</v>
      </c>
      <c r="V231" s="35" t="s">
        <v>538</v>
      </c>
      <c r="W231" s="37" t="s">
        <v>539</v>
      </c>
      <c r="X231" s="42">
        <v>0.125</v>
      </c>
      <c r="Y231" s="39">
        <v>0.125</v>
      </c>
    </row>
    <row r="232" spans="16:45" x14ac:dyDescent="0.2">
      <c r="P232">
        <f t="shared" si="30"/>
        <v>218</v>
      </c>
      <c r="Q232" t="str">
        <f t="shared" si="31"/>
        <v>天空王</v>
      </c>
      <c r="R232" t="str">
        <f>VLOOKUP(Q232,U!N:O,2,0)</f>
        <v>6=法师</v>
      </c>
      <c r="T232">
        <f>P232*10000+COUNTIF($P$2:P232,P232)</f>
        <v>2180013</v>
      </c>
      <c r="V232" s="35" t="s">
        <v>540</v>
      </c>
      <c r="W232" s="37" t="s">
        <v>539</v>
      </c>
      <c r="X232" s="41">
        <v>0.15</v>
      </c>
      <c r="Y232" s="24">
        <v>0.15</v>
      </c>
    </row>
    <row r="233" spans="16:45" ht="42.75" x14ac:dyDescent="0.2">
      <c r="P233">
        <f t="shared" si="30"/>
        <v>220</v>
      </c>
      <c r="Q233" t="str">
        <f t="shared" si="31"/>
        <v>怪人公主 弩S</v>
      </c>
      <c r="R233" t="str">
        <f>VLOOKUP(Q233,U!N:O,2,0)</f>
        <v>5=辅助</v>
      </c>
      <c r="S233">
        <v>220</v>
      </c>
      <c r="T233">
        <f>P233*10000+COUNTIF($P$2:P233,P233)</f>
        <v>2200001</v>
      </c>
      <c r="U233" s="31" t="s">
        <v>454</v>
      </c>
      <c r="V233" s="34" t="s">
        <v>522</v>
      </c>
      <c r="W233" s="38" t="s">
        <v>581</v>
      </c>
      <c r="X233" s="37" t="s">
        <v>903</v>
      </c>
      <c r="Y233">
        <v>1.8</v>
      </c>
      <c r="Z233" t="s">
        <v>995</v>
      </c>
      <c r="AA233" t="s">
        <v>996</v>
      </c>
      <c r="AD233" t="s">
        <v>75</v>
      </c>
      <c r="AE233" t="s">
        <v>76</v>
      </c>
      <c r="AF233" t="s">
        <v>77</v>
      </c>
      <c r="AI233">
        <f>VLOOKUP(LEFT(AI234,2),裸人!$AG$14:$AJ$21,3,0)</f>
        <v>112.5</v>
      </c>
      <c r="AM233">
        <f>AVERAGE(裸人!AI15:AI20)^2/(AVERAGE(裸人!AI15:AI20)+5*B3)*5</f>
        <v>283.59375</v>
      </c>
    </row>
    <row r="234" spans="16:45" x14ac:dyDescent="0.2">
      <c r="P234">
        <f t="shared" si="30"/>
        <v>220</v>
      </c>
      <c r="Q234" t="str">
        <f t="shared" si="31"/>
        <v>怪人公主 弩S</v>
      </c>
      <c r="R234" t="str">
        <f>VLOOKUP(Q234,U!N:O,2,0)</f>
        <v>5=辅助</v>
      </c>
      <c r="T234">
        <f>P234*10000+COUNTIF($P$2:P234,P234)</f>
        <v>2200002</v>
      </c>
      <c r="V234" s="34" t="s">
        <v>524</v>
      </c>
      <c r="W234" s="38" t="s">
        <v>582</v>
      </c>
      <c r="X234" s="37" t="s">
        <v>903</v>
      </c>
      <c r="Y234">
        <v>1.8</v>
      </c>
      <c r="Z234" t="s">
        <v>995</v>
      </c>
      <c r="AA234" t="s">
        <v>996</v>
      </c>
      <c r="AC234">
        <v>220</v>
      </c>
      <c r="AD234">
        <f>ROUND(VLOOKUP(RIGHT(R233,2),裸人!$AG$4:$AJ$11,2,0)*AS241,3)</f>
        <v>0.89700000000000002</v>
      </c>
      <c r="AE234">
        <f>VLOOKUP(RIGHT(R233,2),裸人!$AG$4:$AJ$11,3,0)</f>
        <v>0.9</v>
      </c>
      <c r="AF234">
        <f>VLOOKUP(RIGHT(R233,2),裸人!$AG$4:$AJ$11,4,0)</f>
        <v>0.73</v>
      </c>
      <c r="AH234" s="44" t="s">
        <v>344</v>
      </c>
      <c r="AI234" s="4" t="s">
        <v>994</v>
      </c>
      <c r="AJ234" t="s">
        <v>898</v>
      </c>
      <c r="AK234" t="s">
        <v>897</v>
      </c>
      <c r="AL234" t="s">
        <v>915</v>
      </c>
      <c r="AM234" t="s">
        <v>902</v>
      </c>
      <c r="AN234" t="s">
        <v>872</v>
      </c>
      <c r="AO234" t="s">
        <v>874</v>
      </c>
      <c r="AP234" t="s">
        <v>875</v>
      </c>
      <c r="AQ234" t="s">
        <v>877</v>
      </c>
      <c r="AR234" t="s">
        <v>873</v>
      </c>
      <c r="AS234" t="s">
        <v>87</v>
      </c>
    </row>
    <row r="235" spans="16:45" x14ac:dyDescent="0.2">
      <c r="P235">
        <f t="shared" si="30"/>
        <v>220</v>
      </c>
      <c r="Q235" t="str">
        <f t="shared" si="31"/>
        <v>怪人公主 弩S</v>
      </c>
      <c r="R235" t="str">
        <f>VLOOKUP(Q235,U!N:O,2,0)</f>
        <v>5=辅助</v>
      </c>
      <c r="T235">
        <f>P235*10000+COUNTIF($P$2:P235,P235)</f>
        <v>2200003</v>
      </c>
      <c r="V235" s="34" t="s">
        <v>526</v>
      </c>
      <c r="W235" s="37" t="s">
        <v>583</v>
      </c>
      <c r="X235" s="37" t="s">
        <v>903</v>
      </c>
      <c r="Y235">
        <v>1.8</v>
      </c>
      <c r="Z235" t="s">
        <v>995</v>
      </c>
      <c r="AA235" t="s">
        <v>1001</v>
      </c>
      <c r="AH235" s="44"/>
      <c r="AI235" t="s">
        <v>590</v>
      </c>
      <c r="AJ235">
        <f>1+5/30</f>
        <v>1.1666666666666667</v>
      </c>
      <c r="AK235">
        <v>1.8</v>
      </c>
      <c r="AL235">
        <v>1</v>
      </c>
      <c r="AM235">
        <v>1</v>
      </c>
      <c r="AN235">
        <f>((AK235*AI233)^2/(AK235*AI233+$B$3*5)+AVERAGE(裸人!AI15:AI20)^2/(AVERAGE(裸人!AI15:AI20)+5*B3)*5)/((AI233*AI233)/(AI233+5*$B$3))*AL235*AM235</f>
        <v>7.1228049416355503</v>
      </c>
      <c r="AO235">
        <v>14</v>
      </c>
      <c r="AP235">
        <v>14</v>
      </c>
      <c r="AQ235">
        <f>INT(($B$2-AO235)/AP235+1)</f>
        <v>2</v>
      </c>
      <c r="AR235">
        <f>AJ235</f>
        <v>1.1666666666666667</v>
      </c>
      <c r="AS235">
        <f>AQ235*AN235</f>
        <v>14.245609883271101</v>
      </c>
    </row>
    <row r="236" spans="16:45" ht="28.5" x14ac:dyDescent="0.2">
      <c r="P236">
        <f t="shared" si="30"/>
        <v>220</v>
      </c>
      <c r="Q236" t="str">
        <f t="shared" si="31"/>
        <v>怪人公主 弩S</v>
      </c>
      <c r="R236" t="str">
        <f>VLOOKUP(Q236,U!N:O,2,0)</f>
        <v>5=辅助</v>
      </c>
      <c r="T236">
        <f>P236*10000+COUNTIF($P$2:P236,P236)</f>
        <v>2200004</v>
      </c>
      <c r="V236" s="34" t="s">
        <v>527</v>
      </c>
      <c r="W236" s="38" t="s">
        <v>584</v>
      </c>
      <c r="X236" s="37" t="s">
        <v>903</v>
      </c>
      <c r="Y236">
        <v>1.2</v>
      </c>
      <c r="AH236" s="44"/>
      <c r="AI236" t="s">
        <v>592</v>
      </c>
      <c r="AJ236">
        <v>1</v>
      </c>
      <c r="AK236">
        <v>1.2</v>
      </c>
      <c r="AL236">
        <v>1</v>
      </c>
      <c r="AM236">
        <v>1.5</v>
      </c>
      <c r="AN236">
        <f>(AK236*AI233)^2/(AK236*AI233+$B$3*5)/((AI233*AI233)/(AI233+5*$B$3))*AL236*AM236</f>
        <v>1.9560839160839161</v>
      </c>
      <c r="AO236">
        <v>8</v>
      </c>
      <c r="AP236">
        <v>12</v>
      </c>
      <c r="AQ236">
        <f t="shared" ref="AQ236:AQ237" si="35">INT(($B$2-AO236)/AP236+1)</f>
        <v>2</v>
      </c>
      <c r="AR236">
        <v>1</v>
      </c>
      <c r="AS236">
        <f>AQ236*AN236</f>
        <v>3.9121678321678321</v>
      </c>
    </row>
    <row r="237" spans="16:45" x14ac:dyDescent="0.2">
      <c r="P237">
        <f t="shared" si="30"/>
        <v>220</v>
      </c>
      <c r="Q237" t="str">
        <f t="shared" si="31"/>
        <v>怪人公主 弩S</v>
      </c>
      <c r="R237" t="str">
        <f>VLOOKUP(Q237,U!N:O,2,0)</f>
        <v>5=辅助</v>
      </c>
      <c r="T237">
        <f>P237*10000+COUNTIF($P$2:P237,P237)</f>
        <v>2200005</v>
      </c>
      <c r="V237" s="34" t="s">
        <v>529</v>
      </c>
      <c r="W237" s="37" t="s">
        <v>525</v>
      </c>
      <c r="X237" s="37" t="s">
        <v>903</v>
      </c>
      <c r="Y237">
        <v>1.4</v>
      </c>
      <c r="AH237" s="44"/>
      <c r="AI237" t="s">
        <v>870</v>
      </c>
      <c r="AJ237">
        <f>(1/0.75-1)*10/30+1</f>
        <v>1.1111111111111112</v>
      </c>
      <c r="AK237">
        <v>1.5</v>
      </c>
      <c r="AL237">
        <v>1</v>
      </c>
      <c r="AM237">
        <v>1</v>
      </c>
      <c r="AN237">
        <f>((AK237*AI233)^2/(AK237*AI233+$B$3*5)+0.3/2*AVERAGE(裸人!AH15:AH20))/((AI233*AI233)/(AI233+5*$B$3))*AL237*AM237</f>
        <v>5.2061972283667028</v>
      </c>
      <c r="AO237">
        <v>10</v>
      </c>
      <c r="AP237">
        <v>12</v>
      </c>
      <c r="AQ237">
        <f t="shared" si="35"/>
        <v>2</v>
      </c>
      <c r="AR237">
        <f>AJ237</f>
        <v>1.1111111111111112</v>
      </c>
      <c r="AS237">
        <f>AQ237*AN237</f>
        <v>10.412394456733406</v>
      </c>
    </row>
    <row r="238" spans="16:45" ht="28.5" x14ac:dyDescent="0.2">
      <c r="P238">
        <f t="shared" si="30"/>
        <v>220</v>
      </c>
      <c r="Q238" t="str">
        <f t="shared" si="31"/>
        <v>怪人公主 弩S</v>
      </c>
      <c r="R238" t="str">
        <f>VLOOKUP(Q238,U!N:O,2,0)</f>
        <v>5=辅助</v>
      </c>
      <c r="T238">
        <f>P238*10000+COUNTIF($P$2:P238,P238)</f>
        <v>2200006</v>
      </c>
      <c r="V238" s="34" t="s">
        <v>530</v>
      </c>
      <c r="W238" s="38" t="s">
        <v>585</v>
      </c>
      <c r="X238" s="37" t="s">
        <v>903</v>
      </c>
      <c r="Y238">
        <v>1.4</v>
      </c>
      <c r="AH238" s="44"/>
      <c r="AI238" t="s">
        <v>871</v>
      </c>
      <c r="AJ238">
        <v>1</v>
      </c>
      <c r="AK238">
        <v>1.25</v>
      </c>
      <c r="AN238">
        <f>AK238</f>
        <v>1.25</v>
      </c>
      <c r="AO238" t="s">
        <v>876</v>
      </c>
      <c r="AP238" t="s">
        <v>876</v>
      </c>
      <c r="AR238">
        <v>1</v>
      </c>
    </row>
    <row r="239" spans="16:45" x14ac:dyDescent="0.2">
      <c r="P239">
        <f t="shared" si="30"/>
        <v>220</v>
      </c>
      <c r="Q239" t="str">
        <f t="shared" si="31"/>
        <v>怪人公主 弩S</v>
      </c>
      <c r="R239" t="str">
        <f>VLOOKUP(Q239,U!N:O,2,0)</f>
        <v>5=辅助</v>
      </c>
      <c r="T239">
        <f>P239*10000+COUNTIF($P$2:P239,P239)</f>
        <v>2200007</v>
      </c>
      <c r="V239" s="34" t="s">
        <v>531</v>
      </c>
      <c r="W239" s="37" t="s">
        <v>525</v>
      </c>
      <c r="X239" s="37" t="s">
        <v>903</v>
      </c>
      <c r="Y239">
        <v>1.6</v>
      </c>
      <c r="AH239" s="44"/>
      <c r="AI239" t="s">
        <v>878</v>
      </c>
      <c r="AJ239">
        <f>$B$2/2-SUM(AQ235:AQ237)</f>
        <v>9</v>
      </c>
      <c r="AR239">
        <v>1</v>
      </c>
      <c r="AS239">
        <f>AJ239</f>
        <v>9</v>
      </c>
    </row>
    <row r="240" spans="16:45" ht="42.75" x14ac:dyDescent="0.2">
      <c r="P240">
        <f t="shared" si="30"/>
        <v>220</v>
      </c>
      <c r="Q240" t="str">
        <f t="shared" si="31"/>
        <v>怪人公主 弩S</v>
      </c>
      <c r="R240" t="str">
        <f>VLOOKUP(Q240,U!N:O,2,0)</f>
        <v>5=辅助</v>
      </c>
      <c r="T240">
        <f>P240*10000+COUNTIF($P$2:P240,P240)</f>
        <v>2200008</v>
      </c>
      <c r="V240" s="34" t="s">
        <v>532</v>
      </c>
      <c r="W240" s="38" t="s">
        <v>586</v>
      </c>
      <c r="X240" s="37" t="s">
        <v>903</v>
      </c>
      <c r="Y240">
        <v>1.5</v>
      </c>
      <c r="Z240" t="s">
        <v>998</v>
      </c>
      <c r="AA240" t="s">
        <v>979</v>
      </c>
      <c r="AH240" s="44"/>
      <c r="AI240" t="s">
        <v>873</v>
      </c>
      <c r="AJ240">
        <f>PRODUCT(AR235:AR239)</f>
        <v>1.2962962962962965</v>
      </c>
      <c r="AS240" t="s">
        <v>899</v>
      </c>
    </row>
    <row r="241" spans="16:45" x14ac:dyDescent="0.2">
      <c r="P241">
        <f t="shared" si="30"/>
        <v>220</v>
      </c>
      <c r="Q241" t="str">
        <f t="shared" si="31"/>
        <v>怪人公主 弩S</v>
      </c>
      <c r="R241" t="str">
        <f>VLOOKUP(Q241,U!N:O,2,0)</f>
        <v>5=辅助</v>
      </c>
      <c r="T241">
        <f>P241*10000+COUNTIF($P$2:P241,P241)</f>
        <v>2200009</v>
      </c>
      <c r="V241" s="34" t="s">
        <v>534</v>
      </c>
      <c r="W241" s="37" t="s">
        <v>587</v>
      </c>
      <c r="X241" s="37" t="s">
        <v>903</v>
      </c>
      <c r="Y241">
        <v>1.5</v>
      </c>
      <c r="Z241" t="s">
        <v>998</v>
      </c>
      <c r="AA241" t="s">
        <v>999</v>
      </c>
      <c r="AH241" s="44"/>
      <c r="AI241" t="s">
        <v>880</v>
      </c>
      <c r="AJ241">
        <f>SUM(AS235:AS239)*AN238/($B$2/2)</f>
        <v>3.1308476810143611</v>
      </c>
      <c r="AS241">
        <f>$B$1/AJ242</f>
        <v>0.98558428901739059</v>
      </c>
    </row>
    <row r="242" spans="16:45" x14ac:dyDescent="0.2">
      <c r="P242">
        <f t="shared" si="30"/>
        <v>220</v>
      </c>
      <c r="Q242" t="str">
        <f t="shared" si="31"/>
        <v>怪人公主 弩S</v>
      </c>
      <c r="R242" t="str">
        <f>VLOOKUP(Q242,U!N:O,2,0)</f>
        <v>5=辅助</v>
      </c>
      <c r="T242">
        <f>P242*10000+COUNTIF($P$2:P242,P242)</f>
        <v>2200010</v>
      </c>
      <c r="V242" s="34" t="s">
        <v>535</v>
      </c>
      <c r="W242" s="37" t="s">
        <v>588</v>
      </c>
      <c r="X242" s="37" t="s">
        <v>903</v>
      </c>
      <c r="Y242">
        <v>1.8</v>
      </c>
      <c r="Z242" t="s">
        <v>998</v>
      </c>
      <c r="AA242" t="s">
        <v>1000</v>
      </c>
      <c r="AH242" s="44"/>
      <c r="AI242" t="s">
        <v>252</v>
      </c>
      <c r="AJ242">
        <f>AJ240*AJ241</f>
        <v>4.0585062531667653</v>
      </c>
    </row>
    <row r="243" spans="16:45" ht="28.5" x14ac:dyDescent="0.2">
      <c r="P243">
        <f t="shared" si="30"/>
        <v>220</v>
      </c>
      <c r="Q243" t="str">
        <f t="shared" si="31"/>
        <v>怪人公主 弩S</v>
      </c>
      <c r="R243" t="str">
        <f>VLOOKUP(Q243,U!N:O,2,0)</f>
        <v>5=辅助</v>
      </c>
      <c r="T243">
        <f>P243*10000+COUNTIF($P$2:P243,P243)</f>
        <v>2200011</v>
      </c>
      <c r="V243" s="34" t="s">
        <v>536</v>
      </c>
      <c r="W243" s="38" t="s">
        <v>589</v>
      </c>
      <c r="X243" s="37" t="s">
        <v>872</v>
      </c>
      <c r="Y243" s="24">
        <v>0.15</v>
      </c>
      <c r="Z243" t="s">
        <v>997</v>
      </c>
      <c r="AA243">
        <v>200</v>
      </c>
    </row>
    <row r="244" spans="16:45" x14ac:dyDescent="0.2">
      <c r="P244">
        <f t="shared" si="30"/>
        <v>220</v>
      </c>
      <c r="Q244" t="str">
        <f t="shared" si="31"/>
        <v>怪人公主 弩S</v>
      </c>
      <c r="R244" t="str">
        <f>VLOOKUP(Q244,U!N:O,2,0)</f>
        <v>5=辅助</v>
      </c>
      <c r="T244">
        <f>P244*10000+COUNTIF($P$2:P244,P244)</f>
        <v>2200012</v>
      </c>
      <c r="V244" s="34" t="s">
        <v>538</v>
      </c>
      <c r="W244" s="37" t="s">
        <v>539</v>
      </c>
      <c r="X244" s="37" t="s">
        <v>872</v>
      </c>
      <c r="Y244" s="24">
        <v>0.18</v>
      </c>
      <c r="Z244" t="s">
        <v>997</v>
      </c>
      <c r="AA244">
        <v>240</v>
      </c>
    </row>
    <row r="245" spans="16:45" x14ac:dyDescent="0.2">
      <c r="P245">
        <f t="shared" si="30"/>
        <v>220</v>
      </c>
      <c r="Q245" t="str">
        <f t="shared" si="31"/>
        <v>怪人公主 弩S</v>
      </c>
      <c r="R245" t="str">
        <f>VLOOKUP(Q245,U!N:O,2,0)</f>
        <v>5=辅助</v>
      </c>
      <c r="T245">
        <f>P245*10000+COUNTIF($P$2:P245,P245)</f>
        <v>2200013</v>
      </c>
      <c r="V245" s="34" t="s">
        <v>540</v>
      </c>
      <c r="W245" s="37" t="s">
        <v>539</v>
      </c>
      <c r="X245" s="37" t="s">
        <v>872</v>
      </c>
      <c r="Y245" s="24">
        <v>0.21</v>
      </c>
      <c r="Z245" t="s">
        <v>997</v>
      </c>
      <c r="AA245">
        <v>280</v>
      </c>
    </row>
    <row r="246" spans="16:45" x14ac:dyDescent="0.2">
      <c r="P246">
        <f t="shared" si="30"/>
        <v>5</v>
      </c>
      <c r="Q246" t="str">
        <f t="shared" si="31"/>
        <v>吹雪组小弟【近程】</v>
      </c>
      <c r="R246" t="str">
        <f>VLOOKUP(Q246,U!N:O,2,0)</f>
        <v>1=肉盾</v>
      </c>
      <c r="S246">
        <v>5</v>
      </c>
      <c r="T246">
        <f>P246*10000+COUNTIF($P$2:P246,P246)</f>
        <v>50001</v>
      </c>
      <c r="U246" s="28" t="s">
        <v>404</v>
      </c>
      <c r="V246" s="35" t="s">
        <v>590</v>
      </c>
      <c r="W246" s="37" t="s">
        <v>591</v>
      </c>
    </row>
    <row r="247" spans="16:45" x14ac:dyDescent="0.2">
      <c r="P247">
        <f t="shared" si="30"/>
        <v>5</v>
      </c>
      <c r="Q247" t="str">
        <f t="shared" si="31"/>
        <v>吹雪组小弟【近程】</v>
      </c>
      <c r="R247" t="str">
        <f>VLOOKUP(Q247,U!N:O,2,0)</f>
        <v>1=肉盾</v>
      </c>
      <c r="T247">
        <f>P247*10000+COUNTIF($P$2:P247,P247)</f>
        <v>50002</v>
      </c>
      <c r="V247" s="35" t="s">
        <v>592</v>
      </c>
      <c r="W247" s="37" t="s">
        <v>591</v>
      </c>
    </row>
    <row r="248" spans="16:45" x14ac:dyDescent="0.2">
      <c r="P248">
        <f t="shared" si="30"/>
        <v>6</v>
      </c>
      <c r="Q248" t="str">
        <f t="shared" si="31"/>
        <v>吹雪组小弟【远程】</v>
      </c>
      <c r="R248" t="str">
        <f>VLOOKUP(Q248,U!N:O,2,0)</f>
        <v>4=弓手</v>
      </c>
      <c r="S248">
        <v>6</v>
      </c>
      <c r="T248">
        <f>P248*10000+COUNTIF($P$2:P248,P248)</f>
        <v>60001</v>
      </c>
      <c r="U248" s="31" t="s">
        <v>407</v>
      </c>
      <c r="V248" s="34" t="s">
        <v>590</v>
      </c>
      <c r="W248" s="37" t="s">
        <v>593</v>
      </c>
    </row>
    <row r="249" spans="16:45" x14ac:dyDescent="0.2">
      <c r="P249">
        <f t="shared" si="30"/>
        <v>6</v>
      </c>
      <c r="Q249" t="str">
        <f t="shared" si="31"/>
        <v>吹雪组小弟【远程】</v>
      </c>
      <c r="R249" t="str">
        <f>VLOOKUP(Q249,U!N:O,2,0)</f>
        <v>4=弓手</v>
      </c>
      <c r="T249">
        <f>P249*10000+COUNTIF($P$2:P249,P249)</f>
        <v>60002</v>
      </c>
      <c r="V249" s="34" t="s">
        <v>592</v>
      </c>
      <c r="W249" s="37" t="s">
        <v>680</v>
      </c>
    </row>
    <row r="250" spans="16:45" x14ac:dyDescent="0.2">
      <c r="P250">
        <f t="shared" si="30"/>
        <v>107</v>
      </c>
      <c r="Q250" t="str">
        <f t="shared" si="31"/>
        <v>苦虫</v>
      </c>
      <c r="R250" t="str">
        <f>VLOOKUP(Q250,U!N:O,2,0)</f>
        <v>1=肉盾</v>
      </c>
      <c r="S250">
        <v>107</v>
      </c>
      <c r="T250">
        <f>P250*10000+COUNTIF($P$2:P250,P250)</f>
        <v>1070001</v>
      </c>
      <c r="U250" s="28" t="s">
        <v>426</v>
      </c>
      <c r="V250" s="35" t="s">
        <v>522</v>
      </c>
      <c r="W250" s="38" t="s">
        <v>681</v>
      </c>
    </row>
    <row r="251" spans="16:45" x14ac:dyDescent="0.2">
      <c r="P251">
        <f t="shared" si="30"/>
        <v>107</v>
      </c>
      <c r="Q251" t="str">
        <f t="shared" si="31"/>
        <v>苦虫</v>
      </c>
      <c r="R251" t="str">
        <f>VLOOKUP(Q251,U!N:O,2,0)</f>
        <v>1=肉盾</v>
      </c>
      <c r="T251">
        <f>P251*10000+COUNTIF($P$2:P251,P251)</f>
        <v>1070002</v>
      </c>
      <c r="V251" s="35" t="s">
        <v>524</v>
      </c>
      <c r="W251" s="37" t="s">
        <v>682</v>
      </c>
    </row>
    <row r="252" spans="16:45" x14ac:dyDescent="0.2">
      <c r="P252">
        <f t="shared" si="30"/>
        <v>107</v>
      </c>
      <c r="Q252" t="str">
        <f t="shared" si="31"/>
        <v>苦虫</v>
      </c>
      <c r="R252" t="str">
        <f>VLOOKUP(Q252,U!N:O,2,0)</f>
        <v>1=肉盾</v>
      </c>
      <c r="T252">
        <f>P252*10000+COUNTIF($P$2:P252,P252)</f>
        <v>1070003</v>
      </c>
      <c r="V252" s="35" t="s">
        <v>526</v>
      </c>
      <c r="W252" s="37" t="s">
        <v>682</v>
      </c>
    </row>
    <row r="253" spans="16:45" x14ac:dyDescent="0.2">
      <c r="P253">
        <f t="shared" si="30"/>
        <v>107</v>
      </c>
      <c r="Q253" t="str">
        <f t="shared" si="31"/>
        <v>苦虫</v>
      </c>
      <c r="R253" t="str">
        <f>VLOOKUP(Q253,U!N:O,2,0)</f>
        <v>1=肉盾</v>
      </c>
      <c r="T253">
        <f>P253*10000+COUNTIF($P$2:P253,P253)</f>
        <v>1070004</v>
      </c>
      <c r="V253" s="35" t="s">
        <v>527</v>
      </c>
      <c r="W253" s="38" t="s">
        <v>683</v>
      </c>
    </row>
    <row r="254" spans="16:45" x14ac:dyDescent="0.2">
      <c r="P254">
        <f t="shared" si="30"/>
        <v>107</v>
      </c>
      <c r="Q254" t="str">
        <f t="shared" si="31"/>
        <v>苦虫</v>
      </c>
      <c r="R254" t="str">
        <f>VLOOKUP(Q254,U!N:O,2,0)</f>
        <v>1=肉盾</v>
      </c>
      <c r="T254">
        <f>P254*10000+COUNTIF($P$2:P254,P254)</f>
        <v>1070005</v>
      </c>
      <c r="V254" s="35" t="s">
        <v>529</v>
      </c>
      <c r="W254" s="37" t="s">
        <v>525</v>
      </c>
    </row>
    <row r="255" spans="16:45" x14ac:dyDescent="0.2">
      <c r="P255">
        <f t="shared" si="30"/>
        <v>107</v>
      </c>
      <c r="Q255" t="str">
        <f t="shared" si="31"/>
        <v>苦虫</v>
      </c>
      <c r="R255" t="str">
        <f>VLOOKUP(Q255,U!N:O,2,0)</f>
        <v>1=肉盾</v>
      </c>
      <c r="T255">
        <f>P255*10000+COUNTIF($P$2:P255,P255)</f>
        <v>1070006</v>
      </c>
      <c r="V255" s="35" t="s">
        <v>530</v>
      </c>
      <c r="W255" s="37" t="s">
        <v>525</v>
      </c>
    </row>
    <row r="256" spans="16:45" x14ac:dyDescent="0.2">
      <c r="P256">
        <f t="shared" si="30"/>
        <v>107</v>
      </c>
      <c r="Q256" t="str">
        <f t="shared" si="31"/>
        <v>苦虫</v>
      </c>
      <c r="R256" t="str">
        <f>VLOOKUP(Q256,U!N:O,2,0)</f>
        <v>1=肉盾</v>
      </c>
      <c r="T256">
        <f>P256*10000+COUNTIF($P$2:P256,P256)</f>
        <v>1070007</v>
      </c>
      <c r="V256" s="35" t="s">
        <v>531</v>
      </c>
      <c r="W256" s="38" t="s">
        <v>684</v>
      </c>
    </row>
    <row r="257" spans="16:23" x14ac:dyDescent="0.2">
      <c r="P257">
        <f t="shared" si="30"/>
        <v>107</v>
      </c>
      <c r="Q257" t="str">
        <f t="shared" si="31"/>
        <v>苦虫</v>
      </c>
      <c r="R257" t="str">
        <f>VLOOKUP(Q257,U!N:O,2,0)</f>
        <v>1=肉盾</v>
      </c>
      <c r="T257">
        <f>P257*10000+COUNTIF($P$2:P257,P257)</f>
        <v>1070008</v>
      </c>
      <c r="V257" s="35" t="s">
        <v>532</v>
      </c>
      <c r="W257" s="38" t="s">
        <v>685</v>
      </c>
    </row>
    <row r="258" spans="16:23" x14ac:dyDescent="0.2">
      <c r="P258">
        <f t="shared" si="30"/>
        <v>107</v>
      </c>
      <c r="Q258" t="str">
        <f t="shared" si="31"/>
        <v>苦虫</v>
      </c>
      <c r="R258" t="str">
        <f>VLOOKUP(Q258,U!N:O,2,0)</f>
        <v>1=肉盾</v>
      </c>
      <c r="T258">
        <f>P258*10000+COUNTIF($P$2:P258,P258)</f>
        <v>1070009</v>
      </c>
      <c r="V258" s="35" t="s">
        <v>534</v>
      </c>
      <c r="W258" s="38" t="s">
        <v>686</v>
      </c>
    </row>
    <row r="259" spans="16:23" x14ac:dyDescent="0.2">
      <c r="P259">
        <f t="shared" si="30"/>
        <v>108</v>
      </c>
      <c r="Q259" t="str">
        <f t="shared" si="31"/>
        <v>铃铃</v>
      </c>
      <c r="R259" t="str">
        <f>VLOOKUP(Q259,U!N:O,2,0)</f>
        <v>3=刺客</v>
      </c>
      <c r="S259">
        <v>108</v>
      </c>
      <c r="T259">
        <f>P259*10000+COUNTIF($P$2:P259,P259)</f>
        <v>1080001</v>
      </c>
      <c r="U259" s="28" t="s">
        <v>427</v>
      </c>
      <c r="V259" s="34" t="s">
        <v>522</v>
      </c>
      <c r="W259" s="38" t="s">
        <v>687</v>
      </c>
    </row>
    <row r="260" spans="16:23" x14ac:dyDescent="0.2">
      <c r="P260">
        <f t="shared" ref="P260:P323" si="36">IF(S260=0,P259,S260)</f>
        <v>108</v>
      </c>
      <c r="Q260" t="str">
        <f t="shared" ref="Q260:Q323" si="37">IF(U260=0,Q259,U260)</f>
        <v>铃铃</v>
      </c>
      <c r="R260" t="str">
        <f>VLOOKUP(Q260,U!N:O,2,0)</f>
        <v>3=刺客</v>
      </c>
      <c r="T260">
        <f>P260*10000+COUNTIF($P$2:P260,P260)</f>
        <v>1080002</v>
      </c>
      <c r="V260" s="34" t="s">
        <v>524</v>
      </c>
      <c r="W260" s="38" t="s">
        <v>688</v>
      </c>
    </row>
    <row r="261" spans="16:23" x14ac:dyDescent="0.2">
      <c r="P261">
        <f t="shared" si="36"/>
        <v>108</v>
      </c>
      <c r="Q261" t="str">
        <f t="shared" si="37"/>
        <v>铃铃</v>
      </c>
      <c r="R261" t="str">
        <f>VLOOKUP(Q261,U!N:O,2,0)</f>
        <v>3=刺客</v>
      </c>
      <c r="T261">
        <f>P261*10000+COUNTIF($P$2:P261,P261)</f>
        <v>1080003</v>
      </c>
      <c r="V261" s="34" t="s">
        <v>526</v>
      </c>
      <c r="W261" s="37" t="s">
        <v>688</v>
      </c>
    </row>
    <row r="262" spans="16:23" x14ac:dyDescent="0.2">
      <c r="P262">
        <f t="shared" si="36"/>
        <v>108</v>
      </c>
      <c r="Q262" t="str">
        <f t="shared" si="37"/>
        <v>铃铃</v>
      </c>
      <c r="R262" t="str">
        <f>VLOOKUP(Q262,U!N:O,2,0)</f>
        <v>3=刺客</v>
      </c>
      <c r="T262">
        <f>P262*10000+COUNTIF($P$2:P262,P262)</f>
        <v>1080004</v>
      </c>
      <c r="V262" s="34" t="s">
        <v>527</v>
      </c>
      <c r="W262" s="38" t="s">
        <v>689</v>
      </c>
    </row>
    <row r="263" spans="16:23" x14ac:dyDescent="0.2">
      <c r="P263">
        <f t="shared" si="36"/>
        <v>108</v>
      </c>
      <c r="Q263" t="str">
        <f t="shared" si="37"/>
        <v>铃铃</v>
      </c>
      <c r="R263" t="str">
        <f>VLOOKUP(Q263,U!N:O,2,0)</f>
        <v>3=刺客</v>
      </c>
      <c r="T263">
        <f>P263*10000+COUNTIF($P$2:P263,P263)</f>
        <v>1080005</v>
      </c>
      <c r="V263" s="34" t="s">
        <v>529</v>
      </c>
      <c r="W263" s="37" t="s">
        <v>673</v>
      </c>
    </row>
    <row r="264" spans="16:23" x14ac:dyDescent="0.2">
      <c r="P264">
        <f t="shared" si="36"/>
        <v>108</v>
      </c>
      <c r="Q264" t="str">
        <f t="shared" si="37"/>
        <v>铃铃</v>
      </c>
      <c r="R264" t="str">
        <f>VLOOKUP(Q264,U!N:O,2,0)</f>
        <v>3=刺客</v>
      </c>
      <c r="T264">
        <f>P264*10000+COUNTIF($P$2:P264,P264)</f>
        <v>1080006</v>
      </c>
      <c r="V264" s="34" t="s">
        <v>530</v>
      </c>
      <c r="W264" s="38" t="s">
        <v>690</v>
      </c>
    </row>
    <row r="265" spans="16:23" x14ac:dyDescent="0.2">
      <c r="P265">
        <f t="shared" si="36"/>
        <v>108</v>
      </c>
      <c r="Q265" t="str">
        <f t="shared" si="37"/>
        <v>铃铃</v>
      </c>
      <c r="R265" t="str">
        <f>VLOOKUP(Q265,U!N:O,2,0)</f>
        <v>3=刺客</v>
      </c>
      <c r="T265">
        <f>P265*10000+COUNTIF($P$2:P265,P265)</f>
        <v>1080007</v>
      </c>
      <c r="V265" s="34" t="s">
        <v>531</v>
      </c>
      <c r="W265" s="37" t="s">
        <v>673</v>
      </c>
    </row>
    <row r="266" spans="16:23" ht="28.5" x14ac:dyDescent="0.2">
      <c r="P266">
        <f t="shared" si="36"/>
        <v>108</v>
      </c>
      <c r="Q266" t="str">
        <f t="shared" si="37"/>
        <v>铃铃</v>
      </c>
      <c r="R266" t="str">
        <f>VLOOKUP(Q266,U!N:O,2,0)</f>
        <v>3=刺客</v>
      </c>
      <c r="T266">
        <f>P266*10000+COUNTIF($P$2:P266,P266)</f>
        <v>1080008</v>
      </c>
      <c r="V266" s="34" t="s">
        <v>532</v>
      </c>
      <c r="W266" s="38" t="s">
        <v>691</v>
      </c>
    </row>
    <row r="267" spans="16:23" x14ac:dyDescent="0.2">
      <c r="P267">
        <f t="shared" si="36"/>
        <v>108</v>
      </c>
      <c r="Q267" t="str">
        <f t="shared" si="37"/>
        <v>铃铃</v>
      </c>
      <c r="R267" t="str">
        <f>VLOOKUP(Q267,U!N:O,2,0)</f>
        <v>3=刺客</v>
      </c>
      <c r="T267">
        <f>P267*10000+COUNTIF($P$2:P267,P267)</f>
        <v>1080009</v>
      </c>
      <c r="V267" s="34" t="s">
        <v>534</v>
      </c>
      <c r="W267" s="38" t="s">
        <v>692</v>
      </c>
    </row>
    <row r="268" spans="16:23" x14ac:dyDescent="0.2">
      <c r="P268">
        <f t="shared" si="36"/>
        <v>109</v>
      </c>
      <c r="Q268" t="str">
        <f t="shared" si="37"/>
        <v>三节棍莉莉</v>
      </c>
      <c r="R268" t="str">
        <f>VLOOKUP(Q268,U!N:O,2,0)</f>
        <v>5=辅助</v>
      </c>
      <c r="S268">
        <v>109</v>
      </c>
      <c r="T268">
        <f>P268*10000+COUNTIF($P$2:P268,P268)</f>
        <v>1090001</v>
      </c>
      <c r="U268" s="28" t="s">
        <v>429</v>
      </c>
      <c r="V268" s="35" t="s">
        <v>522</v>
      </c>
      <c r="W268" s="38" t="s">
        <v>693</v>
      </c>
    </row>
    <row r="269" spans="16:23" x14ac:dyDescent="0.2">
      <c r="P269">
        <f t="shared" si="36"/>
        <v>109</v>
      </c>
      <c r="Q269" t="str">
        <f t="shared" si="37"/>
        <v>三节棍莉莉</v>
      </c>
      <c r="R269" t="str">
        <f>VLOOKUP(Q269,U!N:O,2,0)</f>
        <v>5=辅助</v>
      </c>
      <c r="T269">
        <f>P269*10000+COUNTIF($P$2:P269,P269)</f>
        <v>1090002</v>
      </c>
      <c r="V269" s="35" t="s">
        <v>524</v>
      </c>
      <c r="W269" s="38" t="s">
        <v>694</v>
      </c>
    </row>
    <row r="270" spans="16:23" x14ac:dyDescent="0.2">
      <c r="P270">
        <f t="shared" si="36"/>
        <v>109</v>
      </c>
      <c r="Q270" t="str">
        <f t="shared" si="37"/>
        <v>三节棍莉莉</v>
      </c>
      <c r="R270" t="str">
        <f>VLOOKUP(Q270,U!N:O,2,0)</f>
        <v>5=辅助</v>
      </c>
      <c r="T270">
        <f>P270*10000+COUNTIF($P$2:P270,P270)</f>
        <v>1090003</v>
      </c>
      <c r="V270" s="35" t="s">
        <v>526</v>
      </c>
      <c r="W270" s="38" t="s">
        <v>695</v>
      </c>
    </row>
    <row r="271" spans="16:23" x14ac:dyDescent="0.2">
      <c r="P271">
        <f t="shared" si="36"/>
        <v>109</v>
      </c>
      <c r="Q271" t="str">
        <f t="shared" si="37"/>
        <v>三节棍莉莉</v>
      </c>
      <c r="R271" t="str">
        <f>VLOOKUP(Q271,U!N:O,2,0)</f>
        <v>5=辅助</v>
      </c>
      <c r="T271">
        <f>P271*10000+COUNTIF($P$2:P271,P271)</f>
        <v>1090004</v>
      </c>
      <c r="V271" s="35" t="s">
        <v>527</v>
      </c>
      <c r="W271" s="38" t="s">
        <v>591</v>
      </c>
    </row>
    <row r="272" spans="16:23" x14ac:dyDescent="0.2">
      <c r="P272">
        <f t="shared" si="36"/>
        <v>109</v>
      </c>
      <c r="Q272" t="str">
        <f t="shared" si="37"/>
        <v>三节棍莉莉</v>
      </c>
      <c r="R272" t="str">
        <f>VLOOKUP(Q272,U!N:O,2,0)</f>
        <v>5=辅助</v>
      </c>
      <c r="T272">
        <f>P272*10000+COUNTIF($P$2:P272,P272)</f>
        <v>1090005</v>
      </c>
      <c r="V272" s="35" t="s">
        <v>529</v>
      </c>
      <c r="W272" s="37" t="s">
        <v>525</v>
      </c>
    </row>
    <row r="273" spans="16:45" x14ac:dyDescent="0.2">
      <c r="P273">
        <f t="shared" si="36"/>
        <v>109</v>
      </c>
      <c r="Q273" t="str">
        <f t="shared" si="37"/>
        <v>三节棍莉莉</v>
      </c>
      <c r="R273" t="str">
        <f>VLOOKUP(Q273,U!N:O,2,0)</f>
        <v>5=辅助</v>
      </c>
      <c r="T273">
        <f>P273*10000+COUNTIF($P$2:P273,P273)</f>
        <v>1090006</v>
      </c>
      <c r="V273" s="35" t="s">
        <v>530</v>
      </c>
      <c r="W273" s="37" t="s">
        <v>525</v>
      </c>
    </row>
    <row r="274" spans="16:45" x14ac:dyDescent="0.2">
      <c r="P274">
        <f t="shared" si="36"/>
        <v>109</v>
      </c>
      <c r="Q274" t="str">
        <f t="shared" si="37"/>
        <v>三节棍莉莉</v>
      </c>
      <c r="R274" t="str">
        <f>VLOOKUP(Q274,U!N:O,2,0)</f>
        <v>5=辅助</v>
      </c>
      <c r="T274">
        <f>P274*10000+COUNTIF($P$2:P274,P274)</f>
        <v>1090007</v>
      </c>
      <c r="V274" s="35" t="s">
        <v>531</v>
      </c>
      <c r="W274" s="38" t="s">
        <v>696</v>
      </c>
    </row>
    <row r="275" spans="16:45" x14ac:dyDescent="0.2">
      <c r="P275">
        <f t="shared" si="36"/>
        <v>109</v>
      </c>
      <c r="Q275" t="str">
        <f t="shared" si="37"/>
        <v>三节棍莉莉</v>
      </c>
      <c r="R275" t="str">
        <f>VLOOKUP(Q275,U!N:O,2,0)</f>
        <v>5=辅助</v>
      </c>
      <c r="T275">
        <f>P275*10000+COUNTIF($P$2:P275,P275)</f>
        <v>1090008</v>
      </c>
      <c r="V275" s="35" t="s">
        <v>532</v>
      </c>
      <c r="W275" s="38" t="s">
        <v>697</v>
      </c>
    </row>
    <row r="276" spans="16:45" x14ac:dyDescent="0.2">
      <c r="P276">
        <f t="shared" si="36"/>
        <v>109</v>
      </c>
      <c r="Q276" t="str">
        <f t="shared" si="37"/>
        <v>三节棍莉莉</v>
      </c>
      <c r="R276" t="str">
        <f>VLOOKUP(Q276,U!N:O,2,0)</f>
        <v>5=辅助</v>
      </c>
      <c r="T276">
        <f>P276*10000+COUNTIF($P$2:P276,P276)</f>
        <v>1090009</v>
      </c>
      <c r="V276" s="35" t="s">
        <v>534</v>
      </c>
      <c r="W276" s="37" t="s">
        <v>698</v>
      </c>
    </row>
    <row r="277" spans="16:45" ht="28.5" x14ac:dyDescent="0.2">
      <c r="P277">
        <f t="shared" si="36"/>
        <v>224</v>
      </c>
      <c r="Q277" t="str">
        <f t="shared" si="37"/>
        <v>吹雪</v>
      </c>
      <c r="R277" t="str">
        <f>VLOOKUP(Q277,U!N:O,2,0)</f>
        <v>6=法师</v>
      </c>
      <c r="S277">
        <v>224</v>
      </c>
      <c r="T277">
        <f>P277*10000+COUNTIF($P$2:P277,P277)</f>
        <v>2240001</v>
      </c>
      <c r="U277" s="31" t="s">
        <v>458</v>
      </c>
      <c r="V277" s="34" t="s">
        <v>522</v>
      </c>
      <c r="W277" s="37" t="s">
        <v>699</v>
      </c>
      <c r="X277" s="37" t="s">
        <v>1002</v>
      </c>
      <c r="Y277">
        <v>0.5</v>
      </c>
      <c r="Z277" t="s">
        <v>1003</v>
      </c>
      <c r="AA277" t="s">
        <v>963</v>
      </c>
      <c r="AI277">
        <f>VLOOKUP(LEFT(AI278,2),裸人!$AG$14:$AJ$21,3,0)</f>
        <v>125</v>
      </c>
    </row>
    <row r="278" spans="16:45" x14ac:dyDescent="0.2">
      <c r="P278">
        <f t="shared" si="36"/>
        <v>224</v>
      </c>
      <c r="Q278" t="str">
        <f t="shared" si="37"/>
        <v>吹雪</v>
      </c>
      <c r="R278" t="str">
        <f>VLOOKUP(Q278,U!N:O,2,0)</f>
        <v>6=法师</v>
      </c>
      <c r="T278">
        <f>P278*10000+COUNTIF($P$2:P278,P278)</f>
        <v>2240002</v>
      </c>
      <c r="V278" s="34" t="s">
        <v>524</v>
      </c>
      <c r="W278" s="37" t="s">
        <v>525</v>
      </c>
      <c r="AH278" s="44" t="s">
        <v>884</v>
      </c>
      <c r="AI278" s="4" t="s">
        <v>879</v>
      </c>
      <c r="AJ278" t="s">
        <v>898</v>
      </c>
      <c r="AK278" t="s">
        <v>897</v>
      </c>
      <c r="AL278" t="s">
        <v>915</v>
      </c>
      <c r="AM278" t="s">
        <v>902</v>
      </c>
      <c r="AN278" t="s">
        <v>872</v>
      </c>
      <c r="AO278" t="s">
        <v>874</v>
      </c>
      <c r="AP278" t="s">
        <v>875</v>
      </c>
      <c r="AQ278" t="s">
        <v>877</v>
      </c>
      <c r="AR278" t="s">
        <v>873</v>
      </c>
      <c r="AS278" t="s">
        <v>87</v>
      </c>
    </row>
    <row r="279" spans="16:45" x14ac:dyDescent="0.2">
      <c r="P279">
        <f t="shared" si="36"/>
        <v>224</v>
      </c>
      <c r="Q279" t="str">
        <f t="shared" si="37"/>
        <v>吹雪</v>
      </c>
      <c r="R279" t="str">
        <f>VLOOKUP(Q279,U!N:O,2,0)</f>
        <v>6=法师</v>
      </c>
      <c r="T279">
        <f>P279*10000+COUNTIF($P$2:P279,P279)</f>
        <v>2240003</v>
      </c>
      <c r="V279" s="34" t="s">
        <v>526</v>
      </c>
      <c r="W279" s="37" t="s">
        <v>525</v>
      </c>
      <c r="AH279" s="44"/>
      <c r="AI279" t="s">
        <v>590</v>
      </c>
      <c r="AJ279">
        <v>1</v>
      </c>
      <c r="AK279">
        <v>0.2</v>
      </c>
      <c r="AL279">
        <v>10</v>
      </c>
      <c r="AM279">
        <v>3</v>
      </c>
      <c r="AN279">
        <f>(AK279*AI277)^2/(AK279*AI277+$B$3*5)/((AI277*AI277)/(AI277+5*$B$3))*AL279*AM279</f>
        <v>2.1350649350649347</v>
      </c>
      <c r="AO279">
        <v>14</v>
      </c>
      <c r="AP279">
        <v>14</v>
      </c>
      <c r="AQ279">
        <f>INT(($B$2-AO279)/AP279+1)</f>
        <v>2</v>
      </c>
      <c r="AR279">
        <v>1</v>
      </c>
      <c r="AS279">
        <f>AQ279*AN279</f>
        <v>4.2701298701298693</v>
      </c>
    </row>
    <row r="280" spans="16:45" ht="28.5" x14ac:dyDescent="0.2">
      <c r="P280">
        <f t="shared" si="36"/>
        <v>224</v>
      </c>
      <c r="Q280" t="str">
        <f t="shared" si="37"/>
        <v>吹雪</v>
      </c>
      <c r="R280" t="str">
        <f>VLOOKUP(Q280,U!N:O,2,0)</f>
        <v>6=法师</v>
      </c>
      <c r="T280">
        <f>P280*10000+COUNTIF($P$2:P280,P280)</f>
        <v>2240004</v>
      </c>
      <c r="V280" s="34" t="s">
        <v>527</v>
      </c>
      <c r="W280" s="38" t="s">
        <v>700</v>
      </c>
      <c r="AH280" s="44"/>
      <c r="AI280" t="s">
        <v>592</v>
      </c>
      <c r="AJ280">
        <v>1</v>
      </c>
      <c r="AK280">
        <v>1.5</v>
      </c>
      <c r="AL280">
        <v>1</v>
      </c>
      <c r="AM280">
        <v>1.5</v>
      </c>
      <c r="AN280">
        <f>(AK280*AI277)^2/(AK280*AI277+$B$3*5)/((AI277*AI277)/(AI277+5*$B$3))*AL280*AM280</f>
        <v>2.6497134670487106</v>
      </c>
      <c r="AO280">
        <v>6</v>
      </c>
      <c r="AP280">
        <v>10</v>
      </c>
      <c r="AQ280">
        <f t="shared" ref="AQ280:AQ281" si="38">INT(($B$2-AO280)/AP280+1)</f>
        <v>3</v>
      </c>
      <c r="AR280">
        <v>1</v>
      </c>
      <c r="AS280">
        <f>AQ280*AN280</f>
        <v>7.9491404011461313</v>
      </c>
    </row>
    <row r="281" spans="16:45" x14ac:dyDescent="0.2">
      <c r="P281">
        <f t="shared" si="36"/>
        <v>224</v>
      </c>
      <c r="Q281" t="str">
        <f t="shared" si="37"/>
        <v>吹雪</v>
      </c>
      <c r="R281" t="str">
        <f>VLOOKUP(Q281,U!N:O,2,0)</f>
        <v>6=法师</v>
      </c>
      <c r="T281">
        <f>P281*10000+COUNTIF($P$2:P281,P281)</f>
        <v>2240005</v>
      </c>
      <c r="V281" s="34" t="s">
        <v>529</v>
      </c>
      <c r="W281" s="37" t="s">
        <v>525</v>
      </c>
      <c r="AH281" s="44"/>
      <c r="AI281" t="s">
        <v>870</v>
      </c>
      <c r="AJ281">
        <v>1</v>
      </c>
      <c r="AK281">
        <v>3</v>
      </c>
      <c r="AL281">
        <v>1</v>
      </c>
      <c r="AM281">
        <v>3</v>
      </c>
      <c r="AN281">
        <f>(AK281*AI277)^2/(AK281*AI277+$B$3*5)/((AI277*AI277)/(AI277+5*$B$3))*AL281*AM281</f>
        <v>12.888501742160276</v>
      </c>
      <c r="AO281">
        <v>8</v>
      </c>
      <c r="AP281">
        <v>10</v>
      </c>
      <c r="AQ281">
        <f t="shared" si="38"/>
        <v>3</v>
      </c>
      <c r="AR281">
        <v>1</v>
      </c>
      <c r="AS281">
        <f>AQ279*AN281</f>
        <v>25.777003484320552</v>
      </c>
    </row>
    <row r="282" spans="16:45" x14ac:dyDescent="0.2">
      <c r="P282">
        <f t="shared" si="36"/>
        <v>224</v>
      </c>
      <c r="Q282" t="str">
        <f t="shared" si="37"/>
        <v>吹雪</v>
      </c>
      <c r="R282" t="str">
        <f>VLOOKUP(Q282,U!N:O,2,0)</f>
        <v>6=法师</v>
      </c>
      <c r="T282">
        <f>P282*10000+COUNTIF($P$2:P282,P282)</f>
        <v>2240006</v>
      </c>
      <c r="V282" s="34" t="s">
        <v>530</v>
      </c>
      <c r="W282" s="37" t="s">
        <v>525</v>
      </c>
      <c r="AH282" s="44"/>
      <c r="AI282" t="s">
        <v>871</v>
      </c>
      <c r="AJ282">
        <v>1</v>
      </c>
      <c r="AK282">
        <f>1+0.1695*1.5</f>
        <v>1.2542500000000001</v>
      </c>
      <c r="AN282">
        <f>AK282</f>
        <v>1.2542500000000001</v>
      </c>
      <c r="AO282" t="s">
        <v>876</v>
      </c>
      <c r="AP282" t="s">
        <v>876</v>
      </c>
      <c r="AR282">
        <v>1</v>
      </c>
    </row>
    <row r="283" spans="16:45" x14ac:dyDescent="0.2">
      <c r="P283">
        <f t="shared" si="36"/>
        <v>224</v>
      </c>
      <c r="Q283" t="str">
        <f t="shared" si="37"/>
        <v>吹雪</v>
      </c>
      <c r="R283" t="str">
        <f>VLOOKUP(Q283,U!N:O,2,0)</f>
        <v>6=法师</v>
      </c>
      <c r="T283">
        <f>P283*10000+COUNTIF($P$2:P283,P283)</f>
        <v>2240007</v>
      </c>
      <c r="V283" s="34" t="s">
        <v>531</v>
      </c>
      <c r="W283" s="37" t="s">
        <v>525</v>
      </c>
      <c r="AH283" s="44"/>
      <c r="AI283" t="s">
        <v>878</v>
      </c>
      <c r="AJ283">
        <f>$B$2/2-SUM(AQ279:AQ281)</f>
        <v>7</v>
      </c>
      <c r="AR283">
        <v>1</v>
      </c>
      <c r="AS283">
        <f>AJ283</f>
        <v>7</v>
      </c>
    </row>
    <row r="284" spans="16:45" x14ac:dyDescent="0.2">
      <c r="P284">
        <f t="shared" si="36"/>
        <v>224</v>
      </c>
      <c r="Q284" t="str">
        <f t="shared" si="37"/>
        <v>吹雪</v>
      </c>
      <c r="R284" t="str">
        <f>VLOOKUP(Q284,U!N:O,2,0)</f>
        <v>6=法师</v>
      </c>
      <c r="T284">
        <f>P284*10000+COUNTIF($P$2:P284,P284)</f>
        <v>2240008</v>
      </c>
      <c r="V284" s="34" t="s">
        <v>532</v>
      </c>
      <c r="W284" s="38" t="s">
        <v>701</v>
      </c>
      <c r="X284" s="37" t="s">
        <v>960</v>
      </c>
      <c r="Y284" t="s">
        <v>1011</v>
      </c>
      <c r="AH284" s="44"/>
      <c r="AI284" t="s">
        <v>873</v>
      </c>
      <c r="AJ284">
        <f>PRODUCT(AR279:AR283)</f>
        <v>1</v>
      </c>
      <c r="AS284" t="s">
        <v>899</v>
      </c>
    </row>
    <row r="285" spans="16:45" ht="28.5" x14ac:dyDescent="0.2">
      <c r="P285">
        <f t="shared" si="36"/>
        <v>224</v>
      </c>
      <c r="Q285" t="str">
        <f t="shared" si="37"/>
        <v>吹雪</v>
      </c>
      <c r="R285" t="str">
        <f>VLOOKUP(Q285,U!N:O,2,0)</f>
        <v>6=法师</v>
      </c>
      <c r="T285">
        <f>P285*10000+COUNTIF($P$2:P285,P285)</f>
        <v>2240009</v>
      </c>
      <c r="V285" s="34" t="s">
        <v>534</v>
      </c>
      <c r="W285" s="38" t="s">
        <v>702</v>
      </c>
      <c r="AH285" s="44"/>
      <c r="AI285" t="s">
        <v>880</v>
      </c>
      <c r="AJ285">
        <f>SUM(AS279:AS283)*AN282/($B$2/2)</f>
        <v>3.7624384238637987</v>
      </c>
      <c r="AS285">
        <f>$B$1/AJ286</f>
        <v>1.0631403226772917</v>
      </c>
    </row>
    <row r="286" spans="16:45" x14ac:dyDescent="0.2">
      <c r="P286">
        <f t="shared" si="36"/>
        <v>224</v>
      </c>
      <c r="Q286" t="str">
        <f t="shared" si="37"/>
        <v>吹雪</v>
      </c>
      <c r="R286" t="str">
        <f>VLOOKUP(Q286,U!N:O,2,0)</f>
        <v>6=法师</v>
      </c>
      <c r="T286">
        <f>P286*10000+COUNTIF($P$2:P286,P286)</f>
        <v>2240010</v>
      </c>
      <c r="V286" s="34" t="s">
        <v>535</v>
      </c>
      <c r="W286" s="37" t="s">
        <v>673</v>
      </c>
      <c r="AH286" s="44"/>
      <c r="AI286" t="s">
        <v>252</v>
      </c>
      <c r="AJ286">
        <f>AJ284*AJ285</f>
        <v>3.7624384238637987</v>
      </c>
    </row>
    <row r="287" spans="16:45" ht="28.5" x14ac:dyDescent="0.2">
      <c r="P287">
        <f t="shared" si="36"/>
        <v>224</v>
      </c>
      <c r="Q287" t="str">
        <f t="shared" si="37"/>
        <v>吹雪</v>
      </c>
      <c r="R287" t="str">
        <f>VLOOKUP(Q287,U!N:O,2,0)</f>
        <v>6=法师</v>
      </c>
      <c r="T287">
        <f>P287*10000+COUNTIF($P$2:P287,P287)</f>
        <v>2240011</v>
      </c>
      <c r="V287" s="34" t="s">
        <v>536</v>
      </c>
      <c r="W287" s="38" t="s">
        <v>703</v>
      </c>
    </row>
    <row r="288" spans="16:45" x14ac:dyDescent="0.2">
      <c r="P288">
        <f t="shared" si="36"/>
        <v>224</v>
      </c>
      <c r="Q288" t="str">
        <f t="shared" si="37"/>
        <v>吹雪</v>
      </c>
      <c r="R288" t="str">
        <f>VLOOKUP(Q288,U!N:O,2,0)</f>
        <v>6=法师</v>
      </c>
      <c r="T288">
        <f>P288*10000+COUNTIF($P$2:P288,P288)</f>
        <v>2240012</v>
      </c>
      <c r="V288" s="34" t="s">
        <v>538</v>
      </c>
      <c r="W288" s="37" t="s">
        <v>704</v>
      </c>
    </row>
    <row r="289" spans="16:23" x14ac:dyDescent="0.2">
      <c r="P289">
        <f t="shared" si="36"/>
        <v>224</v>
      </c>
      <c r="Q289" t="str">
        <f t="shared" si="37"/>
        <v>吹雪</v>
      </c>
      <c r="R289" t="str">
        <f>VLOOKUP(Q289,U!N:O,2,0)</f>
        <v>6=法师</v>
      </c>
      <c r="T289">
        <f>P289*10000+COUNTIF($P$2:P289,P289)</f>
        <v>2240013</v>
      </c>
      <c r="V289" s="34" t="s">
        <v>540</v>
      </c>
      <c r="W289" s="37" t="s">
        <v>705</v>
      </c>
    </row>
    <row r="290" spans="16:23" ht="28.5" x14ac:dyDescent="0.2">
      <c r="P290">
        <f t="shared" si="36"/>
        <v>225</v>
      </c>
      <c r="Q290" t="str">
        <f t="shared" si="37"/>
        <v>微笑超人</v>
      </c>
      <c r="R290" t="str">
        <f>VLOOKUP(Q290,U!N:O,2,0)</f>
        <v>5=辅助</v>
      </c>
      <c r="S290">
        <v>225</v>
      </c>
      <c r="T290">
        <f>P290*10000+COUNTIF($P$2:P290,P290)</f>
        <v>2250001</v>
      </c>
      <c r="U290" s="31" t="s">
        <v>459</v>
      </c>
      <c r="V290" s="35" t="s">
        <v>522</v>
      </c>
      <c r="W290" s="38" t="s">
        <v>706</v>
      </c>
    </row>
    <row r="291" spans="16:23" x14ac:dyDescent="0.2">
      <c r="P291">
        <f t="shared" si="36"/>
        <v>225</v>
      </c>
      <c r="Q291" t="str">
        <f t="shared" si="37"/>
        <v>微笑超人</v>
      </c>
      <c r="R291" t="str">
        <f>VLOOKUP(Q291,U!N:O,2,0)</f>
        <v>5=辅助</v>
      </c>
      <c r="T291">
        <f>P291*10000+COUNTIF($P$2:P291,P291)</f>
        <v>2250002</v>
      </c>
      <c r="V291" s="35" t="s">
        <v>524</v>
      </c>
      <c r="W291" s="37" t="s">
        <v>539</v>
      </c>
    </row>
    <row r="292" spans="16:23" x14ac:dyDescent="0.2">
      <c r="P292">
        <f t="shared" si="36"/>
        <v>225</v>
      </c>
      <c r="Q292" t="str">
        <f t="shared" si="37"/>
        <v>微笑超人</v>
      </c>
      <c r="R292" t="str">
        <f>VLOOKUP(Q292,U!N:O,2,0)</f>
        <v>5=辅助</v>
      </c>
      <c r="T292">
        <f>P292*10000+COUNTIF($P$2:P292,P292)</f>
        <v>2250003</v>
      </c>
      <c r="V292" s="35" t="s">
        <v>526</v>
      </c>
      <c r="W292" s="37" t="s">
        <v>539</v>
      </c>
    </row>
    <row r="293" spans="16:23" ht="28.5" x14ac:dyDescent="0.2">
      <c r="P293">
        <f t="shared" si="36"/>
        <v>225</v>
      </c>
      <c r="Q293" t="str">
        <f t="shared" si="37"/>
        <v>微笑超人</v>
      </c>
      <c r="R293" t="str">
        <f>VLOOKUP(Q293,U!N:O,2,0)</f>
        <v>5=辅助</v>
      </c>
      <c r="T293">
        <f>P293*10000+COUNTIF($P$2:P293,P293)</f>
        <v>2250004</v>
      </c>
      <c r="V293" s="35" t="s">
        <v>527</v>
      </c>
      <c r="W293" s="38" t="s">
        <v>707</v>
      </c>
    </row>
    <row r="294" spans="16:23" x14ac:dyDescent="0.2">
      <c r="P294">
        <f t="shared" si="36"/>
        <v>225</v>
      </c>
      <c r="Q294" t="str">
        <f t="shared" si="37"/>
        <v>微笑超人</v>
      </c>
      <c r="R294" t="str">
        <f>VLOOKUP(Q294,U!N:O,2,0)</f>
        <v>5=辅助</v>
      </c>
      <c r="T294">
        <f>P294*10000+COUNTIF($P$2:P294,P294)</f>
        <v>2250005</v>
      </c>
      <c r="V294" s="35" t="s">
        <v>529</v>
      </c>
      <c r="W294" s="37" t="s">
        <v>525</v>
      </c>
    </row>
    <row r="295" spans="16:23" x14ac:dyDescent="0.2">
      <c r="P295">
        <f t="shared" si="36"/>
        <v>225</v>
      </c>
      <c r="Q295" t="str">
        <f t="shared" si="37"/>
        <v>微笑超人</v>
      </c>
      <c r="R295" t="str">
        <f>VLOOKUP(Q295,U!N:O,2,0)</f>
        <v>5=辅助</v>
      </c>
      <c r="T295">
        <f>P295*10000+COUNTIF($P$2:P295,P295)</f>
        <v>2250006</v>
      </c>
      <c r="V295" s="35" t="s">
        <v>530</v>
      </c>
      <c r="W295" s="37" t="s">
        <v>525</v>
      </c>
    </row>
    <row r="296" spans="16:23" x14ac:dyDescent="0.2">
      <c r="P296">
        <f t="shared" si="36"/>
        <v>225</v>
      </c>
      <c r="Q296" t="str">
        <f t="shared" si="37"/>
        <v>微笑超人</v>
      </c>
      <c r="R296" t="str">
        <f>VLOOKUP(Q296,U!N:O,2,0)</f>
        <v>5=辅助</v>
      </c>
      <c r="T296">
        <f>P296*10000+COUNTIF($P$2:P296,P296)</f>
        <v>2250007</v>
      </c>
      <c r="V296" s="35" t="s">
        <v>531</v>
      </c>
      <c r="W296" s="37" t="s">
        <v>525</v>
      </c>
    </row>
    <row r="297" spans="16:23" ht="28.5" x14ac:dyDescent="0.2">
      <c r="P297">
        <f t="shared" si="36"/>
        <v>225</v>
      </c>
      <c r="Q297" t="str">
        <f t="shared" si="37"/>
        <v>微笑超人</v>
      </c>
      <c r="R297" t="str">
        <f>VLOOKUP(Q297,U!N:O,2,0)</f>
        <v>5=辅助</v>
      </c>
      <c r="T297">
        <f>P297*10000+COUNTIF($P$2:P297,P297)</f>
        <v>2250008</v>
      </c>
      <c r="V297" s="35" t="s">
        <v>532</v>
      </c>
      <c r="W297" s="38" t="s">
        <v>708</v>
      </c>
    </row>
    <row r="298" spans="16:23" x14ac:dyDescent="0.2">
      <c r="P298">
        <f t="shared" si="36"/>
        <v>225</v>
      </c>
      <c r="Q298" t="str">
        <f t="shared" si="37"/>
        <v>微笑超人</v>
      </c>
      <c r="R298" t="str">
        <f>VLOOKUP(Q298,U!N:O,2,0)</f>
        <v>5=辅助</v>
      </c>
      <c r="T298">
        <f>P298*10000+COUNTIF($P$2:P298,P298)</f>
        <v>2250009</v>
      </c>
      <c r="V298" s="35" t="s">
        <v>534</v>
      </c>
      <c r="W298" s="37" t="s">
        <v>709</v>
      </c>
    </row>
    <row r="299" spans="16:23" x14ac:dyDescent="0.2">
      <c r="P299">
        <f t="shared" si="36"/>
        <v>225</v>
      </c>
      <c r="Q299" t="str">
        <f t="shared" si="37"/>
        <v>微笑超人</v>
      </c>
      <c r="R299" t="str">
        <f>VLOOKUP(Q299,U!N:O,2,0)</f>
        <v>5=辅助</v>
      </c>
      <c r="T299">
        <f>P299*10000+COUNTIF($P$2:P299,P299)</f>
        <v>2250010</v>
      </c>
      <c r="V299" s="35" t="s">
        <v>535</v>
      </c>
      <c r="W299" s="37" t="s">
        <v>710</v>
      </c>
    </row>
    <row r="300" spans="16:23" x14ac:dyDescent="0.2">
      <c r="P300">
        <f t="shared" si="36"/>
        <v>225</v>
      </c>
      <c r="Q300" t="str">
        <f t="shared" si="37"/>
        <v>微笑超人</v>
      </c>
      <c r="R300" t="str">
        <f>VLOOKUP(Q300,U!N:O,2,0)</f>
        <v>5=辅助</v>
      </c>
      <c r="T300">
        <f>P300*10000+COUNTIF($P$2:P300,P300)</f>
        <v>2250011</v>
      </c>
      <c r="V300" s="35" t="s">
        <v>536</v>
      </c>
      <c r="W300" s="38" t="s">
        <v>711</v>
      </c>
    </row>
    <row r="301" spans="16:23" x14ac:dyDescent="0.2">
      <c r="P301">
        <f t="shared" si="36"/>
        <v>225</v>
      </c>
      <c r="Q301" t="str">
        <f t="shared" si="37"/>
        <v>微笑超人</v>
      </c>
      <c r="R301" t="str">
        <f>VLOOKUP(Q301,U!N:O,2,0)</f>
        <v>5=辅助</v>
      </c>
      <c r="T301">
        <f>P301*10000+COUNTIF($P$2:P301,P301)</f>
        <v>2250012</v>
      </c>
      <c r="V301" s="35" t="s">
        <v>538</v>
      </c>
      <c r="W301" s="37" t="s">
        <v>539</v>
      </c>
    </row>
    <row r="302" spans="16:23" x14ac:dyDescent="0.2">
      <c r="P302">
        <f t="shared" si="36"/>
        <v>225</v>
      </c>
      <c r="Q302" t="str">
        <f t="shared" si="37"/>
        <v>微笑超人</v>
      </c>
      <c r="R302" t="str">
        <f>VLOOKUP(Q302,U!N:O,2,0)</f>
        <v>5=辅助</v>
      </c>
      <c r="T302">
        <f>P302*10000+COUNTIF($P$2:P302,P302)</f>
        <v>2250013</v>
      </c>
      <c r="V302" s="35" t="s">
        <v>540</v>
      </c>
      <c r="W302" s="37" t="s">
        <v>539</v>
      </c>
    </row>
    <row r="303" spans="16:23" ht="42.75" x14ac:dyDescent="0.2">
      <c r="P303">
        <f t="shared" si="36"/>
        <v>226</v>
      </c>
      <c r="Q303" t="str">
        <f t="shared" si="37"/>
        <v>斯奈克</v>
      </c>
      <c r="R303" t="str">
        <f>VLOOKUP(Q303,U!N:O,2,0)</f>
        <v>3=刺客</v>
      </c>
      <c r="S303">
        <v>226</v>
      </c>
      <c r="T303">
        <f>P303*10000+COUNTIF($P$2:P303,P303)</f>
        <v>2260001</v>
      </c>
      <c r="U303" s="28" t="s">
        <v>460</v>
      </c>
      <c r="V303" s="34" t="s">
        <v>522</v>
      </c>
      <c r="W303" s="38" t="s">
        <v>712</v>
      </c>
    </row>
    <row r="304" spans="16:23" ht="28.5" x14ac:dyDescent="0.2">
      <c r="P304">
        <f t="shared" si="36"/>
        <v>226</v>
      </c>
      <c r="Q304" t="str">
        <f t="shared" si="37"/>
        <v>斯奈克</v>
      </c>
      <c r="R304" t="str">
        <f>VLOOKUP(Q304,U!N:O,2,0)</f>
        <v>3=刺客</v>
      </c>
      <c r="T304">
        <f>P304*10000+COUNTIF($P$2:P304,P304)</f>
        <v>2260002</v>
      </c>
      <c r="V304" s="34" t="s">
        <v>524</v>
      </c>
      <c r="W304" s="38" t="s">
        <v>713</v>
      </c>
    </row>
    <row r="305" spans="16:23" x14ac:dyDescent="0.2">
      <c r="P305">
        <f t="shared" si="36"/>
        <v>226</v>
      </c>
      <c r="Q305" t="str">
        <f t="shared" si="37"/>
        <v>斯奈克</v>
      </c>
      <c r="R305" t="str">
        <f>VLOOKUP(Q305,U!N:O,2,0)</f>
        <v>3=刺客</v>
      </c>
      <c r="T305">
        <f>P305*10000+COUNTIF($P$2:P305,P305)</f>
        <v>2260003</v>
      </c>
      <c r="V305" s="34" t="s">
        <v>526</v>
      </c>
      <c r="W305" s="37" t="s">
        <v>714</v>
      </c>
    </row>
    <row r="306" spans="16:23" ht="42.75" x14ac:dyDescent="0.2">
      <c r="P306">
        <f t="shared" si="36"/>
        <v>226</v>
      </c>
      <c r="Q306" t="str">
        <f t="shared" si="37"/>
        <v>斯奈克</v>
      </c>
      <c r="R306" t="str">
        <f>VLOOKUP(Q306,U!N:O,2,0)</f>
        <v>3=刺客</v>
      </c>
      <c r="T306">
        <f>P306*10000+COUNTIF($P$2:P306,P306)</f>
        <v>2260004</v>
      </c>
      <c r="V306" s="34" t="s">
        <v>527</v>
      </c>
      <c r="W306" s="38" t="s">
        <v>715</v>
      </c>
    </row>
    <row r="307" spans="16:23" ht="28.5" x14ac:dyDescent="0.2">
      <c r="P307">
        <f t="shared" si="36"/>
        <v>226</v>
      </c>
      <c r="Q307" t="str">
        <f t="shared" si="37"/>
        <v>斯奈克</v>
      </c>
      <c r="R307" t="str">
        <f>VLOOKUP(Q307,U!N:O,2,0)</f>
        <v>3=刺客</v>
      </c>
      <c r="T307">
        <f>P307*10000+COUNTIF($P$2:P307,P307)</f>
        <v>2260005</v>
      </c>
      <c r="V307" s="34" t="s">
        <v>529</v>
      </c>
      <c r="W307" s="38" t="s">
        <v>716</v>
      </c>
    </row>
    <row r="308" spans="16:23" x14ac:dyDescent="0.2">
      <c r="P308">
        <f t="shared" si="36"/>
        <v>226</v>
      </c>
      <c r="Q308" t="str">
        <f t="shared" si="37"/>
        <v>斯奈克</v>
      </c>
      <c r="R308" t="str">
        <f>VLOOKUP(Q308,U!N:O,2,0)</f>
        <v>3=刺客</v>
      </c>
      <c r="T308">
        <f>P308*10000+COUNTIF($P$2:P308,P308)</f>
        <v>2260006</v>
      </c>
      <c r="V308" s="34" t="s">
        <v>530</v>
      </c>
      <c r="W308" s="37" t="s">
        <v>525</v>
      </c>
    </row>
    <row r="309" spans="16:23" x14ac:dyDescent="0.2">
      <c r="P309">
        <f t="shared" si="36"/>
        <v>226</v>
      </c>
      <c r="Q309" t="str">
        <f t="shared" si="37"/>
        <v>斯奈克</v>
      </c>
      <c r="R309" t="str">
        <f>VLOOKUP(Q309,U!N:O,2,0)</f>
        <v>3=刺客</v>
      </c>
      <c r="T309">
        <f>P309*10000+COUNTIF($P$2:P309,P309)</f>
        <v>2260007</v>
      </c>
      <c r="V309" s="34" t="s">
        <v>531</v>
      </c>
      <c r="W309" s="37" t="s">
        <v>525</v>
      </c>
    </row>
    <row r="310" spans="16:23" ht="71.25" x14ac:dyDescent="0.2">
      <c r="P310">
        <f t="shared" si="36"/>
        <v>226</v>
      </c>
      <c r="Q310" t="str">
        <f t="shared" si="37"/>
        <v>斯奈克</v>
      </c>
      <c r="R310" t="str">
        <f>VLOOKUP(Q310,U!N:O,2,0)</f>
        <v>3=刺客</v>
      </c>
      <c r="T310">
        <f>P310*10000+COUNTIF($P$2:P310,P310)</f>
        <v>2260008</v>
      </c>
      <c r="V310" s="34" t="s">
        <v>532</v>
      </c>
      <c r="W310" s="38" t="s">
        <v>717</v>
      </c>
    </row>
    <row r="311" spans="16:23" x14ac:dyDescent="0.2">
      <c r="P311">
        <f t="shared" si="36"/>
        <v>226</v>
      </c>
      <c r="Q311" t="str">
        <f t="shared" si="37"/>
        <v>斯奈克</v>
      </c>
      <c r="R311" t="str">
        <f>VLOOKUP(Q311,U!N:O,2,0)</f>
        <v>3=刺客</v>
      </c>
      <c r="T311">
        <f>P311*10000+COUNTIF($P$2:P311,P311)</f>
        <v>2260009</v>
      </c>
      <c r="V311" s="34" t="s">
        <v>534</v>
      </c>
      <c r="W311" s="37" t="s">
        <v>718</v>
      </c>
    </row>
    <row r="312" spans="16:23" x14ac:dyDescent="0.2">
      <c r="P312">
        <f t="shared" si="36"/>
        <v>226</v>
      </c>
      <c r="Q312" t="str">
        <f t="shared" si="37"/>
        <v>斯奈克</v>
      </c>
      <c r="R312" t="str">
        <f>VLOOKUP(Q312,U!N:O,2,0)</f>
        <v>3=刺客</v>
      </c>
      <c r="T312">
        <f>P312*10000+COUNTIF($P$2:P312,P312)</f>
        <v>2260010</v>
      </c>
      <c r="V312" s="34" t="s">
        <v>535</v>
      </c>
      <c r="W312" s="37" t="s">
        <v>718</v>
      </c>
    </row>
    <row r="313" spans="16:23" ht="28.5" x14ac:dyDescent="0.2">
      <c r="P313">
        <f t="shared" si="36"/>
        <v>226</v>
      </c>
      <c r="Q313" t="str">
        <f t="shared" si="37"/>
        <v>斯奈克</v>
      </c>
      <c r="R313" t="str">
        <f>VLOOKUP(Q313,U!N:O,2,0)</f>
        <v>3=刺客</v>
      </c>
      <c r="T313">
        <f>P313*10000+COUNTIF($P$2:P313,P313)</f>
        <v>2260011</v>
      </c>
      <c r="V313" s="34" t="s">
        <v>536</v>
      </c>
      <c r="W313" s="38" t="s">
        <v>719</v>
      </c>
    </row>
    <row r="314" spans="16:23" x14ac:dyDescent="0.2">
      <c r="P314">
        <f t="shared" si="36"/>
        <v>226</v>
      </c>
      <c r="Q314" t="str">
        <f t="shared" si="37"/>
        <v>斯奈克</v>
      </c>
      <c r="R314" t="str">
        <f>VLOOKUP(Q314,U!N:O,2,0)</f>
        <v>3=刺客</v>
      </c>
      <c r="T314">
        <f>P314*10000+COUNTIF($P$2:P314,P314)</f>
        <v>2260012</v>
      </c>
      <c r="V314" s="34" t="s">
        <v>538</v>
      </c>
      <c r="W314" s="37" t="s">
        <v>539</v>
      </c>
    </row>
    <row r="315" spans="16:23" x14ac:dyDescent="0.2">
      <c r="P315">
        <f t="shared" si="36"/>
        <v>226</v>
      </c>
      <c r="Q315" t="str">
        <f t="shared" si="37"/>
        <v>斯奈克</v>
      </c>
      <c r="R315" t="str">
        <f>VLOOKUP(Q315,U!N:O,2,0)</f>
        <v>3=刺客</v>
      </c>
      <c r="T315">
        <f>P315*10000+COUNTIF($P$2:P315,P315)</f>
        <v>2260013</v>
      </c>
      <c r="V315" s="34" t="s">
        <v>540</v>
      </c>
      <c r="W315" s="37" t="s">
        <v>539</v>
      </c>
    </row>
    <row r="316" spans="16:23" ht="42.75" x14ac:dyDescent="0.2">
      <c r="P316">
        <f t="shared" si="36"/>
        <v>227</v>
      </c>
      <c r="Q316" t="str">
        <f t="shared" si="37"/>
        <v>弹簧胡子</v>
      </c>
      <c r="R316" t="str">
        <f>VLOOKUP(Q316,U!N:O,2,0)</f>
        <v>3=刺客</v>
      </c>
      <c r="S316">
        <v>227</v>
      </c>
      <c r="T316">
        <f>P316*10000+COUNTIF($P$2:P316,P316)</f>
        <v>2270001</v>
      </c>
      <c r="U316" s="28" t="s">
        <v>461</v>
      </c>
      <c r="V316" s="35" t="s">
        <v>522</v>
      </c>
      <c r="W316" s="38" t="s">
        <v>720</v>
      </c>
    </row>
    <row r="317" spans="16:23" x14ac:dyDescent="0.2">
      <c r="P317">
        <f t="shared" si="36"/>
        <v>227</v>
      </c>
      <c r="Q317" t="str">
        <f t="shared" si="37"/>
        <v>弹簧胡子</v>
      </c>
      <c r="R317" t="str">
        <f>VLOOKUP(Q317,U!N:O,2,0)</f>
        <v>3=刺客</v>
      </c>
      <c r="T317">
        <f>P317*10000+COUNTIF($P$2:P317,P317)</f>
        <v>2270002</v>
      </c>
      <c r="V317" s="35" t="s">
        <v>524</v>
      </c>
      <c r="W317" s="37" t="s">
        <v>525</v>
      </c>
    </row>
    <row r="318" spans="16:23" x14ac:dyDescent="0.2">
      <c r="P318">
        <f t="shared" si="36"/>
        <v>227</v>
      </c>
      <c r="Q318" t="str">
        <f t="shared" si="37"/>
        <v>弹簧胡子</v>
      </c>
      <c r="R318" t="str">
        <f>VLOOKUP(Q318,U!N:O,2,0)</f>
        <v>3=刺客</v>
      </c>
      <c r="T318">
        <f>P318*10000+COUNTIF($P$2:P318,P318)</f>
        <v>2270003</v>
      </c>
      <c r="V318" s="35" t="s">
        <v>526</v>
      </c>
      <c r="W318" s="37" t="s">
        <v>525</v>
      </c>
    </row>
    <row r="319" spans="16:23" x14ac:dyDescent="0.2">
      <c r="P319">
        <f t="shared" si="36"/>
        <v>227</v>
      </c>
      <c r="Q319" t="str">
        <f t="shared" si="37"/>
        <v>弹簧胡子</v>
      </c>
      <c r="R319" t="str">
        <f>VLOOKUP(Q319,U!N:O,2,0)</f>
        <v>3=刺客</v>
      </c>
      <c r="T319">
        <f>P319*10000+COUNTIF($P$2:P319,P319)</f>
        <v>2270004</v>
      </c>
      <c r="V319" s="35" t="s">
        <v>527</v>
      </c>
      <c r="W319" s="38" t="s">
        <v>721</v>
      </c>
    </row>
    <row r="320" spans="16:23" x14ac:dyDescent="0.2">
      <c r="P320">
        <f t="shared" si="36"/>
        <v>227</v>
      </c>
      <c r="Q320" t="str">
        <f t="shared" si="37"/>
        <v>弹簧胡子</v>
      </c>
      <c r="R320" t="str">
        <f>VLOOKUP(Q320,U!N:O,2,0)</f>
        <v>3=刺客</v>
      </c>
      <c r="T320">
        <f>P320*10000+COUNTIF($P$2:P320,P320)</f>
        <v>2270005</v>
      </c>
      <c r="V320" s="35" t="s">
        <v>529</v>
      </c>
      <c r="W320" s="37" t="s">
        <v>525</v>
      </c>
    </row>
    <row r="321" spans="16:23" x14ac:dyDescent="0.2">
      <c r="P321">
        <f t="shared" si="36"/>
        <v>227</v>
      </c>
      <c r="Q321" t="str">
        <f t="shared" si="37"/>
        <v>弹簧胡子</v>
      </c>
      <c r="R321" t="str">
        <f>VLOOKUP(Q321,U!N:O,2,0)</f>
        <v>3=刺客</v>
      </c>
      <c r="T321">
        <f>P321*10000+COUNTIF($P$2:P321,P321)</f>
        <v>2270006</v>
      </c>
      <c r="V321" s="35" t="s">
        <v>530</v>
      </c>
      <c r="W321" s="37" t="s">
        <v>525</v>
      </c>
    </row>
    <row r="322" spans="16:23" x14ac:dyDescent="0.2">
      <c r="P322">
        <f t="shared" si="36"/>
        <v>227</v>
      </c>
      <c r="Q322" t="str">
        <f t="shared" si="37"/>
        <v>弹簧胡子</v>
      </c>
      <c r="R322" t="str">
        <f>VLOOKUP(Q322,U!N:O,2,0)</f>
        <v>3=刺客</v>
      </c>
      <c r="T322">
        <f>P322*10000+COUNTIF($P$2:P322,P322)</f>
        <v>2270007</v>
      </c>
      <c r="V322" s="35" t="s">
        <v>531</v>
      </c>
      <c r="W322" s="37" t="s">
        <v>525</v>
      </c>
    </row>
    <row r="323" spans="16:23" ht="28.5" x14ac:dyDescent="0.2">
      <c r="P323">
        <f t="shared" si="36"/>
        <v>227</v>
      </c>
      <c r="Q323" t="str">
        <f t="shared" si="37"/>
        <v>弹簧胡子</v>
      </c>
      <c r="R323" t="str">
        <f>VLOOKUP(Q323,U!N:O,2,0)</f>
        <v>3=刺客</v>
      </c>
      <c r="T323">
        <f>P323*10000+COUNTIF($P$2:P323,P323)</f>
        <v>2270008</v>
      </c>
      <c r="V323" s="35" t="s">
        <v>532</v>
      </c>
      <c r="W323" s="38" t="s">
        <v>722</v>
      </c>
    </row>
    <row r="324" spans="16:23" ht="28.5" x14ac:dyDescent="0.2">
      <c r="P324">
        <f t="shared" ref="P324:P387" si="39">IF(S324=0,P323,S324)</f>
        <v>227</v>
      </c>
      <c r="Q324" t="str">
        <f t="shared" ref="Q324:Q387" si="40">IF(U324=0,Q323,U324)</f>
        <v>弹簧胡子</v>
      </c>
      <c r="R324" t="str">
        <f>VLOOKUP(Q324,U!N:O,2,0)</f>
        <v>3=刺客</v>
      </c>
      <c r="T324">
        <f>P324*10000+COUNTIF($P$2:P324,P324)</f>
        <v>2270009</v>
      </c>
      <c r="V324" s="35" t="s">
        <v>534</v>
      </c>
      <c r="W324" s="38" t="s">
        <v>723</v>
      </c>
    </row>
    <row r="325" spans="16:23" x14ac:dyDescent="0.2">
      <c r="P325">
        <f t="shared" si="39"/>
        <v>227</v>
      </c>
      <c r="Q325" t="str">
        <f t="shared" si="40"/>
        <v>弹簧胡子</v>
      </c>
      <c r="R325" t="str">
        <f>VLOOKUP(Q325,U!N:O,2,0)</f>
        <v>3=刺客</v>
      </c>
      <c r="T325">
        <f>P325*10000+COUNTIF($P$2:P325,P325)</f>
        <v>2270010</v>
      </c>
      <c r="V325" s="35" t="s">
        <v>535</v>
      </c>
      <c r="W325" s="38" t="s">
        <v>724</v>
      </c>
    </row>
    <row r="326" spans="16:23" ht="28.5" x14ac:dyDescent="0.2">
      <c r="P326">
        <f t="shared" si="39"/>
        <v>227</v>
      </c>
      <c r="Q326" t="str">
        <f t="shared" si="40"/>
        <v>弹簧胡子</v>
      </c>
      <c r="R326" t="str">
        <f>VLOOKUP(Q326,U!N:O,2,0)</f>
        <v>3=刺客</v>
      </c>
      <c r="T326">
        <f>P326*10000+COUNTIF($P$2:P326,P326)</f>
        <v>2270011</v>
      </c>
      <c r="V326" s="35" t="s">
        <v>536</v>
      </c>
      <c r="W326" s="38" t="s">
        <v>725</v>
      </c>
    </row>
    <row r="327" spans="16:23" x14ac:dyDescent="0.2">
      <c r="P327">
        <f t="shared" si="39"/>
        <v>227</v>
      </c>
      <c r="Q327" t="str">
        <f t="shared" si="40"/>
        <v>弹簧胡子</v>
      </c>
      <c r="R327" t="str">
        <f>VLOOKUP(Q327,U!N:O,2,0)</f>
        <v>3=刺客</v>
      </c>
      <c r="T327">
        <f>P327*10000+COUNTIF($P$2:P327,P327)</f>
        <v>2270012</v>
      </c>
      <c r="V327" s="35" t="s">
        <v>538</v>
      </c>
      <c r="W327" s="37" t="s">
        <v>525</v>
      </c>
    </row>
    <row r="328" spans="16:23" x14ac:dyDescent="0.2">
      <c r="P328">
        <f t="shared" si="39"/>
        <v>227</v>
      </c>
      <c r="Q328" t="str">
        <f t="shared" si="40"/>
        <v>弹簧胡子</v>
      </c>
      <c r="R328" t="str">
        <f>VLOOKUP(Q328,U!N:O,2,0)</f>
        <v>3=刺客</v>
      </c>
      <c r="T328">
        <f>P328*10000+COUNTIF($P$2:P328,P328)</f>
        <v>2270013</v>
      </c>
      <c r="V328" s="35" t="s">
        <v>540</v>
      </c>
      <c r="W328" s="37" t="s">
        <v>525</v>
      </c>
    </row>
    <row r="329" spans="16:23" ht="42.75" x14ac:dyDescent="0.2">
      <c r="P329">
        <f t="shared" si="39"/>
        <v>228</v>
      </c>
      <c r="Q329" t="str">
        <f t="shared" si="40"/>
        <v>黄金球</v>
      </c>
      <c r="R329" t="str">
        <f>VLOOKUP(Q329,U!N:O,2,0)</f>
        <v>4=弓手</v>
      </c>
      <c r="S329">
        <v>228</v>
      </c>
      <c r="T329">
        <f>P329*10000+COUNTIF($P$2:P329,P329)</f>
        <v>2280001</v>
      </c>
      <c r="U329" s="31" t="s">
        <v>462</v>
      </c>
      <c r="V329" s="34" t="s">
        <v>522</v>
      </c>
      <c r="W329" s="38" t="s">
        <v>726</v>
      </c>
    </row>
    <row r="330" spans="16:23" x14ac:dyDescent="0.2">
      <c r="P330">
        <f t="shared" si="39"/>
        <v>228</v>
      </c>
      <c r="Q330" t="str">
        <f t="shared" si="40"/>
        <v>黄金球</v>
      </c>
      <c r="R330" t="str">
        <f>VLOOKUP(Q330,U!N:O,2,0)</f>
        <v>4=弓手</v>
      </c>
      <c r="T330">
        <f>P330*10000+COUNTIF($P$2:P330,P330)</f>
        <v>2280002</v>
      </c>
      <c r="V330" s="34" t="s">
        <v>524</v>
      </c>
      <c r="W330" s="37" t="s">
        <v>727</v>
      </c>
    </row>
    <row r="331" spans="16:23" x14ac:dyDescent="0.2">
      <c r="P331">
        <f t="shared" si="39"/>
        <v>228</v>
      </c>
      <c r="Q331" t="str">
        <f t="shared" si="40"/>
        <v>黄金球</v>
      </c>
      <c r="R331" t="str">
        <f>VLOOKUP(Q331,U!N:O,2,0)</f>
        <v>4=弓手</v>
      </c>
      <c r="T331">
        <f>P331*10000+COUNTIF($P$2:P331,P331)</f>
        <v>2280003</v>
      </c>
      <c r="V331" s="34" t="s">
        <v>526</v>
      </c>
      <c r="W331" s="37" t="s">
        <v>727</v>
      </c>
    </row>
    <row r="332" spans="16:23" x14ac:dyDescent="0.2">
      <c r="P332">
        <f t="shared" si="39"/>
        <v>228</v>
      </c>
      <c r="Q332" t="str">
        <f t="shared" si="40"/>
        <v>黄金球</v>
      </c>
      <c r="R332" t="str">
        <f>VLOOKUP(Q332,U!N:O,2,0)</f>
        <v>4=弓手</v>
      </c>
      <c r="T332">
        <f>P332*10000+COUNTIF($P$2:P332,P332)</f>
        <v>2280004</v>
      </c>
      <c r="V332" s="34" t="s">
        <v>527</v>
      </c>
      <c r="W332" s="38" t="s">
        <v>728</v>
      </c>
    </row>
    <row r="333" spans="16:23" x14ac:dyDescent="0.2">
      <c r="P333">
        <f t="shared" si="39"/>
        <v>228</v>
      </c>
      <c r="Q333" t="str">
        <f t="shared" si="40"/>
        <v>黄金球</v>
      </c>
      <c r="R333" t="str">
        <f>VLOOKUP(Q333,U!N:O,2,0)</f>
        <v>4=弓手</v>
      </c>
      <c r="T333">
        <f>P333*10000+COUNTIF($P$2:P333,P333)</f>
        <v>2280005</v>
      </c>
      <c r="V333" s="34" t="s">
        <v>529</v>
      </c>
      <c r="W333" s="37" t="s">
        <v>525</v>
      </c>
    </row>
    <row r="334" spans="16:23" x14ac:dyDescent="0.2">
      <c r="P334">
        <f t="shared" si="39"/>
        <v>228</v>
      </c>
      <c r="Q334" t="str">
        <f t="shared" si="40"/>
        <v>黄金球</v>
      </c>
      <c r="R334" t="str">
        <f>VLOOKUP(Q334,U!N:O,2,0)</f>
        <v>4=弓手</v>
      </c>
      <c r="T334">
        <f>P334*10000+COUNTIF($P$2:P334,P334)</f>
        <v>2280006</v>
      </c>
      <c r="V334" s="34" t="s">
        <v>530</v>
      </c>
      <c r="W334" s="37" t="s">
        <v>525</v>
      </c>
    </row>
    <row r="335" spans="16:23" x14ac:dyDescent="0.2">
      <c r="P335">
        <f t="shared" si="39"/>
        <v>228</v>
      </c>
      <c r="Q335" t="str">
        <f t="shared" si="40"/>
        <v>黄金球</v>
      </c>
      <c r="R335" t="str">
        <f>VLOOKUP(Q335,U!N:O,2,0)</f>
        <v>4=弓手</v>
      </c>
      <c r="T335">
        <f>P335*10000+COUNTIF($P$2:P335,P335)</f>
        <v>2280007</v>
      </c>
      <c r="V335" s="34" t="s">
        <v>531</v>
      </c>
      <c r="W335" s="37" t="s">
        <v>525</v>
      </c>
    </row>
    <row r="336" spans="16:23" x14ac:dyDescent="0.2">
      <c r="P336">
        <f t="shared" si="39"/>
        <v>228</v>
      </c>
      <c r="Q336" t="str">
        <f t="shared" si="40"/>
        <v>黄金球</v>
      </c>
      <c r="R336" t="str">
        <f>VLOOKUP(Q336,U!N:O,2,0)</f>
        <v>4=弓手</v>
      </c>
      <c r="T336">
        <f>P336*10000+COUNTIF($P$2:P336,P336)</f>
        <v>2280008</v>
      </c>
      <c r="V336" s="34" t="s">
        <v>532</v>
      </c>
      <c r="W336" s="38" t="s">
        <v>729</v>
      </c>
    </row>
    <row r="337" spans="16:23" x14ac:dyDescent="0.2">
      <c r="P337">
        <f t="shared" si="39"/>
        <v>228</v>
      </c>
      <c r="Q337" t="str">
        <f t="shared" si="40"/>
        <v>黄金球</v>
      </c>
      <c r="R337" t="str">
        <f>VLOOKUP(Q337,U!N:O,2,0)</f>
        <v>4=弓手</v>
      </c>
      <c r="T337">
        <f>P337*10000+COUNTIF($P$2:P337,P337)</f>
        <v>2280009</v>
      </c>
      <c r="V337" s="34" t="s">
        <v>534</v>
      </c>
      <c r="W337" s="37" t="s">
        <v>539</v>
      </c>
    </row>
    <row r="338" spans="16:23" x14ac:dyDescent="0.2">
      <c r="P338">
        <f t="shared" si="39"/>
        <v>228</v>
      </c>
      <c r="Q338" t="str">
        <f t="shared" si="40"/>
        <v>黄金球</v>
      </c>
      <c r="R338" t="str">
        <f>VLOOKUP(Q338,U!N:O,2,0)</f>
        <v>4=弓手</v>
      </c>
      <c r="T338">
        <f>P338*10000+COUNTIF($P$2:P338,P338)</f>
        <v>2280010</v>
      </c>
      <c r="V338" s="34" t="s">
        <v>535</v>
      </c>
      <c r="W338" s="37" t="s">
        <v>539</v>
      </c>
    </row>
    <row r="339" spans="16:23" ht="28.5" x14ac:dyDescent="0.2">
      <c r="P339">
        <f t="shared" si="39"/>
        <v>228</v>
      </c>
      <c r="Q339" t="str">
        <f t="shared" si="40"/>
        <v>黄金球</v>
      </c>
      <c r="R339" t="str">
        <f>VLOOKUP(Q339,U!N:O,2,0)</f>
        <v>4=弓手</v>
      </c>
      <c r="T339">
        <f>P339*10000+COUNTIF($P$2:P339,P339)</f>
        <v>2280011</v>
      </c>
      <c r="V339" s="34" t="s">
        <v>536</v>
      </c>
      <c r="W339" s="38" t="s">
        <v>730</v>
      </c>
    </row>
    <row r="340" spans="16:23" x14ac:dyDescent="0.2">
      <c r="P340">
        <f t="shared" si="39"/>
        <v>228</v>
      </c>
      <c r="Q340" t="str">
        <f t="shared" si="40"/>
        <v>黄金球</v>
      </c>
      <c r="R340" t="str">
        <f>VLOOKUP(Q340,U!N:O,2,0)</f>
        <v>4=弓手</v>
      </c>
      <c r="T340">
        <f>P340*10000+COUNTIF($P$2:P340,P340)</f>
        <v>2280012</v>
      </c>
      <c r="V340" s="34" t="s">
        <v>538</v>
      </c>
      <c r="W340" s="37" t="s">
        <v>731</v>
      </c>
    </row>
    <row r="341" spans="16:23" x14ac:dyDescent="0.2">
      <c r="P341">
        <f t="shared" si="39"/>
        <v>228</v>
      </c>
      <c r="Q341" t="str">
        <f t="shared" si="40"/>
        <v>黄金球</v>
      </c>
      <c r="R341" t="str">
        <f>VLOOKUP(Q341,U!N:O,2,0)</f>
        <v>4=弓手</v>
      </c>
      <c r="T341">
        <f>P341*10000+COUNTIF($P$2:P341,P341)</f>
        <v>2280013</v>
      </c>
      <c r="V341" s="34" t="s">
        <v>540</v>
      </c>
      <c r="W341" s="37" t="s">
        <v>731</v>
      </c>
    </row>
    <row r="342" spans="16:23" ht="57" x14ac:dyDescent="0.2">
      <c r="P342">
        <f t="shared" si="39"/>
        <v>229</v>
      </c>
      <c r="Q342" t="str">
        <f t="shared" si="40"/>
        <v>居合庵</v>
      </c>
      <c r="R342" t="str">
        <f>VLOOKUP(Q342,U!N:O,2,0)</f>
        <v>3=刺客</v>
      </c>
      <c r="S342">
        <v>229</v>
      </c>
      <c r="T342">
        <f>P342*10000+COUNTIF($P$2:P342,P342)</f>
        <v>2290001</v>
      </c>
      <c r="U342" s="28" t="s">
        <v>463</v>
      </c>
      <c r="V342" s="35" t="s">
        <v>522</v>
      </c>
      <c r="W342" s="38" t="s">
        <v>732</v>
      </c>
    </row>
    <row r="343" spans="16:23" x14ac:dyDescent="0.2">
      <c r="P343">
        <f t="shared" si="39"/>
        <v>229</v>
      </c>
      <c r="Q343" t="str">
        <f t="shared" si="40"/>
        <v>居合庵</v>
      </c>
      <c r="R343" t="str">
        <f>VLOOKUP(Q343,U!N:O,2,0)</f>
        <v>3=刺客</v>
      </c>
      <c r="T343">
        <f>P343*10000+COUNTIF($P$2:P343,P343)</f>
        <v>2290002</v>
      </c>
      <c r="V343" s="35" t="s">
        <v>524</v>
      </c>
      <c r="W343" s="37" t="s">
        <v>525</v>
      </c>
    </row>
    <row r="344" spans="16:23" x14ac:dyDescent="0.2">
      <c r="P344">
        <f t="shared" si="39"/>
        <v>229</v>
      </c>
      <c r="Q344" t="str">
        <f t="shared" si="40"/>
        <v>居合庵</v>
      </c>
      <c r="R344" t="str">
        <f>VLOOKUP(Q344,U!N:O,2,0)</f>
        <v>3=刺客</v>
      </c>
      <c r="T344">
        <f>P344*10000+COUNTIF($P$2:P344,P344)</f>
        <v>2290003</v>
      </c>
      <c r="V344" s="35" t="s">
        <v>526</v>
      </c>
      <c r="W344" s="38" t="s">
        <v>733</v>
      </c>
    </row>
    <row r="345" spans="16:23" ht="28.5" x14ac:dyDescent="0.2">
      <c r="P345">
        <f t="shared" si="39"/>
        <v>229</v>
      </c>
      <c r="Q345" t="str">
        <f t="shared" si="40"/>
        <v>居合庵</v>
      </c>
      <c r="R345" t="str">
        <f>VLOOKUP(Q345,U!N:O,2,0)</f>
        <v>3=刺客</v>
      </c>
      <c r="T345">
        <f>P345*10000+COUNTIF($P$2:P345,P345)</f>
        <v>2290004</v>
      </c>
      <c r="V345" s="35" t="s">
        <v>527</v>
      </c>
      <c r="W345" s="38" t="s">
        <v>734</v>
      </c>
    </row>
    <row r="346" spans="16:23" x14ac:dyDescent="0.2">
      <c r="P346">
        <f t="shared" si="39"/>
        <v>229</v>
      </c>
      <c r="Q346" t="str">
        <f t="shared" si="40"/>
        <v>居合庵</v>
      </c>
      <c r="R346" t="str">
        <f>VLOOKUP(Q346,U!N:O,2,0)</f>
        <v>3=刺客</v>
      </c>
      <c r="T346">
        <f>P346*10000+COUNTIF($P$2:P346,P346)</f>
        <v>2290005</v>
      </c>
      <c r="V346" s="35" t="s">
        <v>529</v>
      </c>
      <c r="W346" s="37" t="s">
        <v>525</v>
      </c>
    </row>
    <row r="347" spans="16:23" x14ac:dyDescent="0.2">
      <c r="P347">
        <f t="shared" si="39"/>
        <v>229</v>
      </c>
      <c r="Q347" t="str">
        <f t="shared" si="40"/>
        <v>居合庵</v>
      </c>
      <c r="R347" t="str">
        <f>VLOOKUP(Q347,U!N:O,2,0)</f>
        <v>3=刺客</v>
      </c>
      <c r="T347">
        <f>P347*10000+COUNTIF($P$2:P347,P347)</f>
        <v>2290006</v>
      </c>
      <c r="V347" s="35" t="s">
        <v>530</v>
      </c>
      <c r="W347" s="37" t="s">
        <v>525</v>
      </c>
    </row>
    <row r="348" spans="16:23" x14ac:dyDescent="0.2">
      <c r="P348">
        <f t="shared" si="39"/>
        <v>229</v>
      </c>
      <c r="Q348" t="str">
        <f t="shared" si="40"/>
        <v>居合庵</v>
      </c>
      <c r="R348" t="str">
        <f>VLOOKUP(Q348,U!N:O,2,0)</f>
        <v>3=刺客</v>
      </c>
      <c r="T348">
        <f>P348*10000+COUNTIF($P$2:P348,P348)</f>
        <v>2290007</v>
      </c>
      <c r="V348" s="35" t="s">
        <v>531</v>
      </c>
      <c r="W348" s="37" t="s">
        <v>525</v>
      </c>
    </row>
    <row r="349" spans="16:23" x14ac:dyDescent="0.2">
      <c r="P349">
        <f t="shared" si="39"/>
        <v>229</v>
      </c>
      <c r="Q349" t="str">
        <f t="shared" si="40"/>
        <v>居合庵</v>
      </c>
      <c r="R349" t="str">
        <f>VLOOKUP(Q349,U!N:O,2,0)</f>
        <v>3=刺客</v>
      </c>
      <c r="T349">
        <f>P349*10000+COUNTIF($P$2:P349,P349)</f>
        <v>2290008</v>
      </c>
      <c r="V349" s="35" t="s">
        <v>532</v>
      </c>
      <c r="W349" s="38" t="s">
        <v>735</v>
      </c>
    </row>
    <row r="350" spans="16:23" x14ac:dyDescent="0.2">
      <c r="P350">
        <f t="shared" si="39"/>
        <v>229</v>
      </c>
      <c r="Q350" t="str">
        <f t="shared" si="40"/>
        <v>居合庵</v>
      </c>
      <c r="R350" t="str">
        <f>VLOOKUP(Q350,U!N:O,2,0)</f>
        <v>3=刺客</v>
      </c>
      <c r="T350">
        <f>P350*10000+COUNTIF($P$2:P350,P350)</f>
        <v>2290009</v>
      </c>
      <c r="V350" s="35" t="s">
        <v>534</v>
      </c>
      <c r="W350" s="37" t="s">
        <v>736</v>
      </c>
    </row>
    <row r="351" spans="16:23" x14ac:dyDescent="0.2">
      <c r="P351">
        <f t="shared" si="39"/>
        <v>229</v>
      </c>
      <c r="Q351" t="str">
        <f t="shared" si="40"/>
        <v>居合庵</v>
      </c>
      <c r="R351" t="str">
        <f>VLOOKUP(Q351,U!N:O,2,0)</f>
        <v>3=刺客</v>
      </c>
      <c r="T351">
        <f>P351*10000+COUNTIF($P$2:P351,P351)</f>
        <v>2290010</v>
      </c>
      <c r="V351" s="35" t="s">
        <v>535</v>
      </c>
      <c r="W351" s="37" t="s">
        <v>736</v>
      </c>
    </row>
    <row r="352" spans="16:23" ht="42.75" x14ac:dyDescent="0.2">
      <c r="P352">
        <f t="shared" si="39"/>
        <v>229</v>
      </c>
      <c r="Q352" t="str">
        <f t="shared" si="40"/>
        <v>居合庵</v>
      </c>
      <c r="R352" t="str">
        <f>VLOOKUP(Q352,U!N:O,2,0)</f>
        <v>3=刺客</v>
      </c>
      <c r="T352">
        <f>P352*10000+COUNTIF($P$2:P352,P352)</f>
        <v>2290011</v>
      </c>
      <c r="V352" s="35" t="s">
        <v>536</v>
      </c>
      <c r="W352" s="38" t="s">
        <v>737</v>
      </c>
    </row>
    <row r="353" spans="16:23" x14ac:dyDescent="0.2">
      <c r="P353">
        <f t="shared" si="39"/>
        <v>229</v>
      </c>
      <c r="Q353" t="str">
        <f t="shared" si="40"/>
        <v>居合庵</v>
      </c>
      <c r="R353" t="str">
        <f>VLOOKUP(Q353,U!N:O,2,0)</f>
        <v>3=刺客</v>
      </c>
      <c r="T353">
        <f>P353*10000+COUNTIF($P$2:P353,P353)</f>
        <v>2290012</v>
      </c>
      <c r="V353" s="35" t="s">
        <v>538</v>
      </c>
      <c r="W353" s="38" t="s">
        <v>738</v>
      </c>
    </row>
    <row r="354" spans="16:23" x14ac:dyDescent="0.2">
      <c r="P354">
        <f t="shared" si="39"/>
        <v>229</v>
      </c>
      <c r="Q354" t="str">
        <f t="shared" si="40"/>
        <v>居合庵</v>
      </c>
      <c r="R354" t="str">
        <f>VLOOKUP(Q354,U!N:O,2,0)</f>
        <v>3=刺客</v>
      </c>
      <c r="T354">
        <f>P354*10000+COUNTIF($P$2:P354,P354)</f>
        <v>2290013</v>
      </c>
      <c r="V354" s="35" t="s">
        <v>540</v>
      </c>
      <c r="W354" s="37" t="s">
        <v>739</v>
      </c>
    </row>
    <row r="355" spans="16:23" ht="42.75" x14ac:dyDescent="0.2">
      <c r="P355">
        <f t="shared" si="39"/>
        <v>232</v>
      </c>
      <c r="Q355" t="str">
        <f t="shared" si="40"/>
        <v>背心尊者</v>
      </c>
      <c r="R355" t="str">
        <f>VLOOKUP(Q355,U!N:O,2,0)</f>
        <v>1=肉盾</v>
      </c>
      <c r="S355">
        <v>232</v>
      </c>
      <c r="T355">
        <f>P355*10000+COUNTIF($P$2:P355,P355)</f>
        <v>2320001</v>
      </c>
      <c r="U355" s="28" t="s">
        <v>466</v>
      </c>
      <c r="V355" s="34" t="s">
        <v>522</v>
      </c>
      <c r="W355" s="38" t="s">
        <v>740</v>
      </c>
    </row>
    <row r="356" spans="16:23" ht="28.5" x14ac:dyDescent="0.2">
      <c r="P356">
        <f t="shared" si="39"/>
        <v>232</v>
      </c>
      <c r="Q356" t="str">
        <f t="shared" si="40"/>
        <v>背心尊者</v>
      </c>
      <c r="R356" t="str">
        <f>VLOOKUP(Q356,U!N:O,2,0)</f>
        <v>1=肉盾</v>
      </c>
      <c r="T356">
        <f>P356*10000+COUNTIF($P$2:P356,P356)</f>
        <v>2320002</v>
      </c>
      <c r="V356" s="34" t="s">
        <v>524</v>
      </c>
      <c r="W356" s="37" t="s">
        <v>741</v>
      </c>
    </row>
    <row r="357" spans="16:23" x14ac:dyDescent="0.2">
      <c r="P357">
        <f t="shared" si="39"/>
        <v>232</v>
      </c>
      <c r="Q357" t="str">
        <f t="shared" si="40"/>
        <v>背心尊者</v>
      </c>
      <c r="R357" t="str">
        <f>VLOOKUP(Q357,U!N:O,2,0)</f>
        <v>1=肉盾</v>
      </c>
      <c r="T357">
        <f>P357*10000+COUNTIF($P$2:P357,P357)</f>
        <v>2320003</v>
      </c>
      <c r="V357" s="34" t="s">
        <v>526</v>
      </c>
      <c r="W357" s="37" t="s">
        <v>597</v>
      </c>
    </row>
    <row r="358" spans="16:23" x14ac:dyDescent="0.2">
      <c r="P358">
        <f t="shared" si="39"/>
        <v>232</v>
      </c>
      <c r="Q358" t="str">
        <f t="shared" si="40"/>
        <v>背心尊者</v>
      </c>
      <c r="R358" t="str">
        <f>VLOOKUP(Q358,U!N:O,2,0)</f>
        <v>1=肉盾</v>
      </c>
      <c r="T358">
        <f>P358*10000+COUNTIF($P$2:P358,P358)</f>
        <v>2320004</v>
      </c>
      <c r="V358" s="34" t="s">
        <v>527</v>
      </c>
      <c r="W358" s="38" t="s">
        <v>742</v>
      </c>
    </row>
    <row r="359" spans="16:23" x14ac:dyDescent="0.2">
      <c r="P359">
        <f t="shared" si="39"/>
        <v>232</v>
      </c>
      <c r="Q359" t="str">
        <f t="shared" si="40"/>
        <v>背心尊者</v>
      </c>
      <c r="R359" t="str">
        <f>VLOOKUP(Q359,U!N:O,2,0)</f>
        <v>1=肉盾</v>
      </c>
      <c r="T359">
        <f>P359*10000+COUNTIF($P$2:P359,P359)</f>
        <v>2320005</v>
      </c>
      <c r="V359" s="34" t="s">
        <v>529</v>
      </c>
      <c r="W359" s="37" t="s">
        <v>525</v>
      </c>
    </row>
    <row r="360" spans="16:23" x14ac:dyDescent="0.2">
      <c r="P360">
        <f t="shared" si="39"/>
        <v>232</v>
      </c>
      <c r="Q360" t="str">
        <f t="shared" si="40"/>
        <v>背心尊者</v>
      </c>
      <c r="R360" t="str">
        <f>VLOOKUP(Q360,U!N:O,2,0)</f>
        <v>1=肉盾</v>
      </c>
      <c r="T360">
        <f>P360*10000+COUNTIF($P$2:P360,P360)</f>
        <v>2320006</v>
      </c>
      <c r="V360" s="34" t="s">
        <v>530</v>
      </c>
      <c r="W360" s="37" t="s">
        <v>525</v>
      </c>
    </row>
    <row r="361" spans="16:23" x14ac:dyDescent="0.2">
      <c r="P361">
        <f t="shared" si="39"/>
        <v>232</v>
      </c>
      <c r="Q361" t="str">
        <f t="shared" si="40"/>
        <v>背心尊者</v>
      </c>
      <c r="R361" t="str">
        <f>VLOOKUP(Q361,U!N:O,2,0)</f>
        <v>1=肉盾</v>
      </c>
      <c r="T361">
        <f>P361*10000+COUNTIF($P$2:P361,P361)</f>
        <v>2320007</v>
      </c>
      <c r="V361" s="34" t="s">
        <v>531</v>
      </c>
      <c r="W361" s="37" t="s">
        <v>525</v>
      </c>
    </row>
    <row r="362" spans="16:23" ht="28.5" x14ac:dyDescent="0.2">
      <c r="P362">
        <f t="shared" si="39"/>
        <v>232</v>
      </c>
      <c r="Q362" t="str">
        <f t="shared" si="40"/>
        <v>背心尊者</v>
      </c>
      <c r="R362" t="str">
        <f>VLOOKUP(Q362,U!N:O,2,0)</f>
        <v>1=肉盾</v>
      </c>
      <c r="T362">
        <f>P362*10000+COUNTIF($P$2:P362,P362)</f>
        <v>2320008</v>
      </c>
      <c r="V362" s="34" t="s">
        <v>532</v>
      </c>
      <c r="W362" s="38" t="s">
        <v>743</v>
      </c>
    </row>
    <row r="363" spans="16:23" x14ac:dyDescent="0.2">
      <c r="P363">
        <f t="shared" si="39"/>
        <v>232</v>
      </c>
      <c r="Q363" t="str">
        <f t="shared" si="40"/>
        <v>背心尊者</v>
      </c>
      <c r="R363" t="str">
        <f>VLOOKUP(Q363,U!N:O,2,0)</f>
        <v>1=肉盾</v>
      </c>
      <c r="T363">
        <f>P363*10000+COUNTIF($P$2:P363,P363)</f>
        <v>2320009</v>
      </c>
      <c r="V363" s="34" t="s">
        <v>534</v>
      </c>
      <c r="W363" s="37" t="s">
        <v>744</v>
      </c>
    </row>
    <row r="364" spans="16:23" x14ac:dyDescent="0.2">
      <c r="P364">
        <f t="shared" si="39"/>
        <v>232</v>
      </c>
      <c r="Q364" t="str">
        <f t="shared" si="40"/>
        <v>背心尊者</v>
      </c>
      <c r="R364" t="str">
        <f>VLOOKUP(Q364,U!N:O,2,0)</f>
        <v>1=肉盾</v>
      </c>
      <c r="T364">
        <f>P364*10000+COUNTIF($P$2:P364,P364)</f>
        <v>2320010</v>
      </c>
      <c r="V364" s="34" t="s">
        <v>535</v>
      </c>
      <c r="W364" s="37" t="s">
        <v>744</v>
      </c>
    </row>
    <row r="365" spans="16:23" ht="42.75" x14ac:dyDescent="0.2">
      <c r="P365">
        <f t="shared" si="39"/>
        <v>232</v>
      </c>
      <c r="Q365" t="str">
        <f t="shared" si="40"/>
        <v>背心尊者</v>
      </c>
      <c r="R365" t="str">
        <f>VLOOKUP(Q365,U!N:O,2,0)</f>
        <v>1=肉盾</v>
      </c>
      <c r="T365">
        <f>P365*10000+COUNTIF($P$2:P365,P365)</f>
        <v>2320011</v>
      </c>
      <c r="V365" s="34" t="s">
        <v>536</v>
      </c>
      <c r="W365" s="38" t="s">
        <v>745</v>
      </c>
    </row>
    <row r="366" spans="16:23" x14ac:dyDescent="0.2">
      <c r="P366">
        <f t="shared" si="39"/>
        <v>232</v>
      </c>
      <c r="Q366" t="str">
        <f t="shared" si="40"/>
        <v>背心尊者</v>
      </c>
      <c r="R366" t="str">
        <f>VLOOKUP(Q366,U!N:O,2,0)</f>
        <v>1=肉盾</v>
      </c>
      <c r="T366">
        <f>P366*10000+COUNTIF($P$2:P366,P366)</f>
        <v>2320012</v>
      </c>
      <c r="V366" s="34" t="s">
        <v>538</v>
      </c>
      <c r="W366" s="37" t="s">
        <v>569</v>
      </c>
    </row>
    <row r="367" spans="16:23" x14ac:dyDescent="0.2">
      <c r="P367">
        <f t="shared" si="39"/>
        <v>232</v>
      </c>
      <c r="Q367" t="str">
        <f t="shared" si="40"/>
        <v>背心尊者</v>
      </c>
      <c r="R367" t="str">
        <f>VLOOKUP(Q367,U!N:O,2,0)</f>
        <v>1=肉盾</v>
      </c>
      <c r="T367">
        <f>P367*10000+COUNTIF($P$2:P367,P367)</f>
        <v>2320013</v>
      </c>
      <c r="V367" s="34" t="s">
        <v>540</v>
      </c>
      <c r="W367" s="37" t="s">
        <v>569</v>
      </c>
    </row>
    <row r="368" spans="16:23" x14ac:dyDescent="0.2">
      <c r="P368">
        <f t="shared" si="39"/>
        <v>7</v>
      </c>
      <c r="Q368" t="str">
        <f t="shared" si="40"/>
        <v>桃园团队员【近程】</v>
      </c>
      <c r="R368" t="str">
        <f>VLOOKUP(Q368,U!N:O,2,0)</f>
        <v>2=战士</v>
      </c>
      <c r="S368">
        <v>7</v>
      </c>
      <c r="T368">
        <f>P368*10000+COUNTIF($P$2:P368,P368)</f>
        <v>70001</v>
      </c>
      <c r="U368" s="28" t="s">
        <v>408</v>
      </c>
      <c r="V368" s="35" t="s">
        <v>590</v>
      </c>
      <c r="W368" s="37" t="s">
        <v>591</v>
      </c>
    </row>
    <row r="369" spans="16:23" x14ac:dyDescent="0.2">
      <c r="P369">
        <f t="shared" si="39"/>
        <v>7</v>
      </c>
      <c r="Q369" t="str">
        <f t="shared" si="40"/>
        <v>桃园团队员【近程】</v>
      </c>
      <c r="R369" t="str">
        <f>VLOOKUP(Q369,U!N:O,2,0)</f>
        <v>2=战士</v>
      </c>
      <c r="T369">
        <f>P369*10000+COUNTIF($P$2:P369,P369)</f>
        <v>70002</v>
      </c>
      <c r="V369" s="35" t="s">
        <v>592</v>
      </c>
      <c r="W369" s="37" t="s">
        <v>746</v>
      </c>
    </row>
    <row r="370" spans="16:23" x14ac:dyDescent="0.2">
      <c r="P370">
        <f t="shared" si="39"/>
        <v>8</v>
      </c>
      <c r="Q370" t="str">
        <f t="shared" si="40"/>
        <v>基诺斯-克隆人【远程】</v>
      </c>
      <c r="R370" t="str">
        <f>VLOOKUP(Q370,U!N:O,2,0)</f>
        <v>6=法师</v>
      </c>
      <c r="S370">
        <v>8</v>
      </c>
      <c r="T370">
        <f>P370*10000+COUNTIF($P$2:P370,P370)</f>
        <v>80001</v>
      </c>
      <c r="U370" s="31" t="s">
        <v>412</v>
      </c>
      <c r="V370" s="34" t="s">
        <v>590</v>
      </c>
      <c r="W370" s="37" t="s">
        <v>747</v>
      </c>
    </row>
    <row r="371" spans="16:23" x14ac:dyDescent="0.2">
      <c r="P371">
        <f t="shared" si="39"/>
        <v>8</v>
      </c>
      <c r="Q371" t="str">
        <f t="shared" si="40"/>
        <v>基诺斯-克隆人【远程】</v>
      </c>
      <c r="R371" t="str">
        <f>VLOOKUP(Q371,U!N:O,2,0)</f>
        <v>6=法师</v>
      </c>
      <c r="T371">
        <f>P371*10000+COUNTIF($P$2:P371,P371)</f>
        <v>80002</v>
      </c>
      <c r="V371" s="34" t="s">
        <v>592</v>
      </c>
      <c r="W371" s="37" t="s">
        <v>748</v>
      </c>
    </row>
    <row r="372" spans="16:23" x14ac:dyDescent="0.2">
      <c r="P372">
        <f t="shared" si="39"/>
        <v>110</v>
      </c>
      <c r="Q372" t="str">
        <f t="shared" si="40"/>
        <v>钉头锤</v>
      </c>
      <c r="R372" t="str">
        <f>VLOOKUP(Q372,U!N:O,2,0)</f>
        <v>1=肉盾</v>
      </c>
      <c r="S372">
        <v>110</v>
      </c>
      <c r="T372">
        <f>P372*10000+COUNTIF($P$2:P372,P372)</f>
        <v>1100001</v>
      </c>
      <c r="U372" s="28" t="s">
        <v>430</v>
      </c>
      <c r="V372" s="35" t="s">
        <v>522</v>
      </c>
      <c r="W372" s="38" t="s">
        <v>749</v>
      </c>
    </row>
    <row r="373" spans="16:23" x14ac:dyDescent="0.2">
      <c r="P373">
        <f t="shared" si="39"/>
        <v>110</v>
      </c>
      <c r="Q373" t="str">
        <f t="shared" si="40"/>
        <v>钉头锤</v>
      </c>
      <c r="R373" t="str">
        <f>VLOOKUP(Q373,U!N:O,2,0)</f>
        <v>1=肉盾</v>
      </c>
      <c r="T373">
        <f>P373*10000+COUNTIF($P$2:P373,P373)</f>
        <v>1100002</v>
      </c>
      <c r="V373" s="35" t="s">
        <v>524</v>
      </c>
      <c r="W373" s="38" t="s">
        <v>750</v>
      </c>
    </row>
    <row r="374" spans="16:23" x14ac:dyDescent="0.2">
      <c r="P374">
        <f t="shared" si="39"/>
        <v>110</v>
      </c>
      <c r="Q374" t="str">
        <f t="shared" si="40"/>
        <v>钉头锤</v>
      </c>
      <c r="R374" t="str">
        <f>VLOOKUP(Q374,U!N:O,2,0)</f>
        <v>1=肉盾</v>
      </c>
      <c r="T374">
        <f>P374*10000+COUNTIF($P$2:P374,P374)</f>
        <v>1100003</v>
      </c>
      <c r="V374" s="35" t="s">
        <v>526</v>
      </c>
      <c r="W374" s="37" t="s">
        <v>751</v>
      </c>
    </row>
    <row r="375" spans="16:23" x14ac:dyDescent="0.2">
      <c r="P375">
        <f t="shared" si="39"/>
        <v>110</v>
      </c>
      <c r="Q375" t="str">
        <f t="shared" si="40"/>
        <v>钉头锤</v>
      </c>
      <c r="R375" t="str">
        <f>VLOOKUP(Q375,U!N:O,2,0)</f>
        <v>1=肉盾</v>
      </c>
      <c r="T375">
        <f>P375*10000+COUNTIF($P$2:P375,P375)</f>
        <v>1100004</v>
      </c>
      <c r="V375" s="35" t="s">
        <v>527</v>
      </c>
      <c r="W375" s="38" t="s">
        <v>752</v>
      </c>
    </row>
    <row r="376" spans="16:23" x14ac:dyDescent="0.2">
      <c r="P376">
        <f t="shared" si="39"/>
        <v>110</v>
      </c>
      <c r="Q376" t="str">
        <f t="shared" si="40"/>
        <v>钉头锤</v>
      </c>
      <c r="R376" t="str">
        <f>VLOOKUP(Q376,U!N:O,2,0)</f>
        <v>1=肉盾</v>
      </c>
      <c r="T376">
        <f>P376*10000+COUNTIF($P$2:P376,P376)</f>
        <v>1100005</v>
      </c>
      <c r="V376" s="35" t="s">
        <v>529</v>
      </c>
      <c r="W376" s="37" t="s">
        <v>542</v>
      </c>
    </row>
    <row r="377" spans="16:23" x14ac:dyDescent="0.2">
      <c r="P377">
        <f t="shared" si="39"/>
        <v>110</v>
      </c>
      <c r="Q377" t="str">
        <f t="shared" si="40"/>
        <v>钉头锤</v>
      </c>
      <c r="R377" t="str">
        <f>VLOOKUP(Q377,U!N:O,2,0)</f>
        <v>1=肉盾</v>
      </c>
      <c r="T377">
        <f>P377*10000+COUNTIF($P$2:P377,P377)</f>
        <v>1100006</v>
      </c>
      <c r="V377" s="35" t="s">
        <v>530</v>
      </c>
      <c r="W377" s="38" t="s">
        <v>753</v>
      </c>
    </row>
    <row r="378" spans="16:23" x14ac:dyDescent="0.2">
      <c r="P378">
        <f t="shared" si="39"/>
        <v>110</v>
      </c>
      <c r="Q378" t="str">
        <f t="shared" si="40"/>
        <v>钉头锤</v>
      </c>
      <c r="R378" t="str">
        <f>VLOOKUP(Q378,U!N:O,2,0)</f>
        <v>1=肉盾</v>
      </c>
      <c r="T378">
        <f>P378*10000+COUNTIF($P$2:P378,P378)</f>
        <v>1100007</v>
      </c>
      <c r="V378" s="35" t="s">
        <v>531</v>
      </c>
      <c r="W378" s="37" t="s">
        <v>542</v>
      </c>
    </row>
    <row r="379" spans="16:23" x14ac:dyDescent="0.2">
      <c r="P379">
        <f t="shared" si="39"/>
        <v>110</v>
      </c>
      <c r="Q379" t="str">
        <f t="shared" si="40"/>
        <v>钉头锤</v>
      </c>
      <c r="R379" t="str">
        <f>VLOOKUP(Q379,U!N:O,2,0)</f>
        <v>1=肉盾</v>
      </c>
      <c r="T379">
        <f>P379*10000+COUNTIF($P$2:P379,P379)</f>
        <v>1100008</v>
      </c>
      <c r="V379" s="35" t="s">
        <v>532</v>
      </c>
      <c r="W379" s="38" t="s">
        <v>754</v>
      </c>
    </row>
    <row r="380" spans="16:23" ht="28.5" x14ac:dyDescent="0.2">
      <c r="P380">
        <f t="shared" si="39"/>
        <v>110</v>
      </c>
      <c r="Q380" t="str">
        <f t="shared" si="40"/>
        <v>钉头锤</v>
      </c>
      <c r="R380" t="str">
        <f>VLOOKUP(Q380,U!N:O,2,0)</f>
        <v>1=肉盾</v>
      </c>
      <c r="T380">
        <f>P380*10000+COUNTIF($P$2:P380,P380)</f>
        <v>1100009</v>
      </c>
      <c r="V380" s="35" t="s">
        <v>534</v>
      </c>
      <c r="W380" s="38" t="s">
        <v>755</v>
      </c>
    </row>
    <row r="381" spans="16:23" ht="28.5" x14ac:dyDescent="0.2">
      <c r="P381">
        <f t="shared" si="39"/>
        <v>111</v>
      </c>
      <c r="Q381" t="str">
        <f t="shared" si="40"/>
        <v>补丁脸</v>
      </c>
      <c r="R381" t="str">
        <f>VLOOKUP(Q381,U!N:O,2,0)</f>
        <v>2=战士</v>
      </c>
      <c r="S381">
        <v>111</v>
      </c>
      <c r="T381">
        <f>P381*10000+COUNTIF($P$2:P381,P381)</f>
        <v>1110001</v>
      </c>
      <c r="U381" s="28" t="s">
        <v>431</v>
      </c>
      <c r="V381" s="34" t="s">
        <v>522</v>
      </c>
      <c r="W381" s="38" t="s">
        <v>756</v>
      </c>
    </row>
    <row r="382" spans="16:23" x14ac:dyDescent="0.2">
      <c r="P382">
        <f t="shared" si="39"/>
        <v>111</v>
      </c>
      <c r="Q382" t="str">
        <f t="shared" si="40"/>
        <v>补丁脸</v>
      </c>
      <c r="R382" t="str">
        <f>VLOOKUP(Q382,U!N:O,2,0)</f>
        <v>2=战士</v>
      </c>
      <c r="T382">
        <f>P382*10000+COUNTIF($P$2:P382,P382)</f>
        <v>1110002</v>
      </c>
      <c r="V382" s="34" t="s">
        <v>524</v>
      </c>
      <c r="W382" s="37" t="s">
        <v>757</v>
      </c>
    </row>
    <row r="383" spans="16:23" x14ac:dyDescent="0.2">
      <c r="P383">
        <f t="shared" si="39"/>
        <v>111</v>
      </c>
      <c r="Q383" t="str">
        <f t="shared" si="40"/>
        <v>补丁脸</v>
      </c>
      <c r="R383" t="str">
        <f>VLOOKUP(Q383,U!N:O,2,0)</f>
        <v>2=战士</v>
      </c>
      <c r="T383">
        <f>P383*10000+COUNTIF($P$2:P383,P383)</f>
        <v>1110003</v>
      </c>
      <c r="V383" s="34" t="s">
        <v>526</v>
      </c>
      <c r="W383" s="37" t="s">
        <v>757</v>
      </c>
    </row>
    <row r="384" spans="16:23" ht="28.5" x14ac:dyDescent="0.2">
      <c r="P384">
        <f t="shared" si="39"/>
        <v>111</v>
      </c>
      <c r="Q384" t="str">
        <f t="shared" si="40"/>
        <v>补丁脸</v>
      </c>
      <c r="R384" t="str">
        <f>VLOOKUP(Q384,U!N:O,2,0)</f>
        <v>2=战士</v>
      </c>
      <c r="T384">
        <f>P384*10000+COUNTIF($P$2:P384,P384)</f>
        <v>1110004</v>
      </c>
      <c r="V384" s="34" t="s">
        <v>527</v>
      </c>
      <c r="W384" s="38" t="s">
        <v>758</v>
      </c>
    </row>
    <row r="385" spans="16:23" x14ac:dyDescent="0.2">
      <c r="P385">
        <f t="shared" si="39"/>
        <v>111</v>
      </c>
      <c r="Q385" t="str">
        <f t="shared" si="40"/>
        <v>补丁脸</v>
      </c>
      <c r="R385" t="str">
        <f>VLOOKUP(Q385,U!N:O,2,0)</f>
        <v>2=战士</v>
      </c>
      <c r="T385">
        <f>P385*10000+COUNTIF($P$2:P385,P385)</f>
        <v>1110005</v>
      </c>
      <c r="V385" s="34" t="s">
        <v>529</v>
      </c>
      <c r="W385" s="37" t="s">
        <v>525</v>
      </c>
    </row>
    <row r="386" spans="16:23" x14ac:dyDescent="0.2">
      <c r="P386">
        <f t="shared" si="39"/>
        <v>111</v>
      </c>
      <c r="Q386" t="str">
        <f t="shared" si="40"/>
        <v>补丁脸</v>
      </c>
      <c r="R386" t="str">
        <f>VLOOKUP(Q386,U!N:O,2,0)</f>
        <v>2=战士</v>
      </c>
      <c r="T386">
        <f>P386*10000+COUNTIF($P$2:P386,P386)</f>
        <v>1110006</v>
      </c>
      <c r="V386" s="34" t="s">
        <v>530</v>
      </c>
      <c r="W386" s="37" t="s">
        <v>525</v>
      </c>
    </row>
    <row r="387" spans="16:23" x14ac:dyDescent="0.2">
      <c r="P387">
        <f t="shared" si="39"/>
        <v>111</v>
      </c>
      <c r="Q387" t="str">
        <f t="shared" si="40"/>
        <v>补丁脸</v>
      </c>
      <c r="R387" t="str">
        <f>VLOOKUP(Q387,U!N:O,2,0)</f>
        <v>2=战士</v>
      </c>
      <c r="T387">
        <f>P387*10000+COUNTIF($P$2:P387,P387)</f>
        <v>1110007</v>
      </c>
      <c r="V387" s="34" t="s">
        <v>531</v>
      </c>
      <c r="W387" s="37" t="s">
        <v>525</v>
      </c>
    </row>
    <row r="388" spans="16:23" x14ac:dyDescent="0.2">
      <c r="P388">
        <f t="shared" ref="P388:P451" si="41">IF(S388=0,P387,S388)</f>
        <v>111</v>
      </c>
      <c r="Q388" t="str">
        <f t="shared" ref="Q388:Q451" si="42">IF(U388=0,Q387,U388)</f>
        <v>补丁脸</v>
      </c>
      <c r="R388" t="str">
        <f>VLOOKUP(Q388,U!N:O,2,0)</f>
        <v>2=战士</v>
      </c>
      <c r="T388">
        <f>P388*10000+COUNTIF($P$2:P388,P388)</f>
        <v>1110008</v>
      </c>
      <c r="V388" s="34" t="s">
        <v>532</v>
      </c>
      <c r="W388" s="38" t="s">
        <v>759</v>
      </c>
    </row>
    <row r="389" spans="16:23" x14ac:dyDescent="0.2">
      <c r="P389">
        <f t="shared" si="41"/>
        <v>111</v>
      </c>
      <c r="Q389" t="str">
        <f t="shared" si="42"/>
        <v>补丁脸</v>
      </c>
      <c r="R389" t="str">
        <f>VLOOKUP(Q389,U!N:O,2,0)</f>
        <v>2=战士</v>
      </c>
      <c r="T389">
        <f>P389*10000+COUNTIF($P$2:P389,P389)</f>
        <v>1110009</v>
      </c>
      <c r="V389" s="34" t="s">
        <v>534</v>
      </c>
      <c r="W389" s="37" t="s">
        <v>539</v>
      </c>
    </row>
    <row r="390" spans="16:23" ht="28.5" x14ac:dyDescent="0.2">
      <c r="P390">
        <f t="shared" si="41"/>
        <v>112</v>
      </c>
      <c r="Q390" t="str">
        <f t="shared" si="42"/>
        <v>基诺斯博士</v>
      </c>
      <c r="R390" t="str">
        <f>VLOOKUP(Q390,U!N:O,2,0)</f>
        <v>5=辅助</v>
      </c>
      <c r="S390">
        <v>112</v>
      </c>
      <c r="T390">
        <f>P390*10000+COUNTIF($P$2:P390,P390)</f>
        <v>1120001</v>
      </c>
      <c r="U390" s="31" t="s">
        <v>432</v>
      </c>
      <c r="V390" s="35" t="s">
        <v>522</v>
      </c>
      <c r="W390" s="38" t="s">
        <v>760</v>
      </c>
    </row>
    <row r="391" spans="16:23" x14ac:dyDescent="0.2">
      <c r="P391">
        <f t="shared" si="41"/>
        <v>112</v>
      </c>
      <c r="Q391" t="str">
        <f t="shared" si="42"/>
        <v>基诺斯博士</v>
      </c>
      <c r="R391" t="str">
        <f>VLOOKUP(Q391,U!N:O,2,0)</f>
        <v>5=辅助</v>
      </c>
      <c r="T391">
        <f>P391*10000+COUNTIF($P$2:P391,P391)</f>
        <v>1120002</v>
      </c>
      <c r="V391" s="35" t="s">
        <v>524</v>
      </c>
      <c r="W391" s="38" t="s">
        <v>761</v>
      </c>
    </row>
    <row r="392" spans="16:23" x14ac:dyDescent="0.2">
      <c r="P392">
        <f t="shared" si="41"/>
        <v>112</v>
      </c>
      <c r="Q392" t="str">
        <f t="shared" si="42"/>
        <v>基诺斯博士</v>
      </c>
      <c r="R392" t="str">
        <f>VLOOKUP(Q392,U!N:O,2,0)</f>
        <v>5=辅助</v>
      </c>
      <c r="T392">
        <f>P392*10000+COUNTIF($P$2:P392,P392)</f>
        <v>1120003</v>
      </c>
      <c r="V392" s="35" t="s">
        <v>526</v>
      </c>
      <c r="W392" s="37" t="s">
        <v>762</v>
      </c>
    </row>
    <row r="393" spans="16:23" x14ac:dyDescent="0.2">
      <c r="P393">
        <f t="shared" si="41"/>
        <v>112</v>
      </c>
      <c r="Q393" t="str">
        <f t="shared" si="42"/>
        <v>基诺斯博士</v>
      </c>
      <c r="R393" t="str">
        <f>VLOOKUP(Q393,U!N:O,2,0)</f>
        <v>5=辅助</v>
      </c>
      <c r="T393">
        <f>P393*10000+COUNTIF($P$2:P393,P393)</f>
        <v>1120004</v>
      </c>
      <c r="V393" s="35" t="s">
        <v>527</v>
      </c>
      <c r="W393" s="38" t="s">
        <v>763</v>
      </c>
    </row>
    <row r="394" spans="16:23" x14ac:dyDescent="0.2">
      <c r="P394">
        <f t="shared" si="41"/>
        <v>112</v>
      </c>
      <c r="Q394" t="str">
        <f t="shared" si="42"/>
        <v>基诺斯博士</v>
      </c>
      <c r="R394" t="str">
        <f>VLOOKUP(Q394,U!N:O,2,0)</f>
        <v>5=辅助</v>
      </c>
      <c r="T394">
        <f>P394*10000+COUNTIF($P$2:P394,P394)</f>
        <v>1120005</v>
      </c>
      <c r="V394" s="35" t="s">
        <v>529</v>
      </c>
      <c r="W394" s="37" t="s">
        <v>764</v>
      </c>
    </row>
    <row r="395" spans="16:23" x14ac:dyDescent="0.2">
      <c r="P395">
        <f t="shared" si="41"/>
        <v>112</v>
      </c>
      <c r="Q395" t="str">
        <f t="shared" si="42"/>
        <v>基诺斯博士</v>
      </c>
      <c r="R395" t="str">
        <f>VLOOKUP(Q395,U!N:O,2,0)</f>
        <v>5=辅助</v>
      </c>
      <c r="T395">
        <f>P395*10000+COUNTIF($P$2:P395,P395)</f>
        <v>1120006</v>
      </c>
      <c r="V395" s="35" t="s">
        <v>530</v>
      </c>
      <c r="W395" s="37" t="s">
        <v>764</v>
      </c>
    </row>
    <row r="396" spans="16:23" x14ac:dyDescent="0.2">
      <c r="P396">
        <f t="shared" si="41"/>
        <v>112</v>
      </c>
      <c r="Q396" t="str">
        <f t="shared" si="42"/>
        <v>基诺斯博士</v>
      </c>
      <c r="R396" t="str">
        <f>VLOOKUP(Q396,U!N:O,2,0)</f>
        <v>5=辅助</v>
      </c>
      <c r="T396">
        <f>P396*10000+COUNTIF($P$2:P396,P396)</f>
        <v>1120007</v>
      </c>
      <c r="V396" s="35" t="s">
        <v>531</v>
      </c>
      <c r="W396" s="38" t="s">
        <v>609</v>
      </c>
    </row>
    <row r="397" spans="16:23" ht="28.5" x14ac:dyDescent="0.2">
      <c r="P397">
        <f t="shared" si="41"/>
        <v>112</v>
      </c>
      <c r="Q397" t="str">
        <f t="shared" si="42"/>
        <v>基诺斯博士</v>
      </c>
      <c r="R397" t="str">
        <f>VLOOKUP(Q397,U!N:O,2,0)</f>
        <v>5=辅助</v>
      </c>
      <c r="T397">
        <f>P397*10000+COUNTIF($P$2:P397,P397)</f>
        <v>1120008</v>
      </c>
      <c r="V397" s="35" t="s">
        <v>532</v>
      </c>
      <c r="W397" s="38" t="s">
        <v>765</v>
      </c>
    </row>
    <row r="398" spans="16:23" x14ac:dyDescent="0.2">
      <c r="P398">
        <f t="shared" si="41"/>
        <v>112</v>
      </c>
      <c r="Q398" t="str">
        <f t="shared" si="42"/>
        <v>基诺斯博士</v>
      </c>
      <c r="R398" t="str">
        <f>VLOOKUP(Q398,U!N:O,2,0)</f>
        <v>5=辅助</v>
      </c>
      <c r="T398">
        <f>P398*10000+COUNTIF($P$2:P398,P398)</f>
        <v>1120009</v>
      </c>
      <c r="V398" s="35" t="s">
        <v>534</v>
      </c>
      <c r="W398" s="38" t="s">
        <v>766</v>
      </c>
    </row>
    <row r="399" spans="16:23" ht="28.5" x14ac:dyDescent="0.2">
      <c r="P399">
        <f t="shared" si="41"/>
        <v>236</v>
      </c>
      <c r="Q399" t="str">
        <f t="shared" si="42"/>
        <v>兽王</v>
      </c>
      <c r="R399" t="str">
        <f>VLOOKUP(Q399,U!N:O,2,0)</f>
        <v>2=战士</v>
      </c>
      <c r="S399">
        <v>236</v>
      </c>
      <c r="T399">
        <f>P399*10000+COUNTIF($P$2:P399,P399)</f>
        <v>2360001</v>
      </c>
      <c r="U399" s="28" t="s">
        <v>470</v>
      </c>
      <c r="V399" s="34" t="s">
        <v>522</v>
      </c>
      <c r="W399" s="38" t="s">
        <v>767</v>
      </c>
    </row>
    <row r="400" spans="16:23" x14ac:dyDescent="0.2">
      <c r="P400">
        <f t="shared" si="41"/>
        <v>236</v>
      </c>
      <c r="Q400" t="str">
        <f t="shared" si="42"/>
        <v>兽王</v>
      </c>
      <c r="R400" t="str">
        <f>VLOOKUP(Q400,U!N:O,2,0)</f>
        <v>2=战士</v>
      </c>
      <c r="T400">
        <f>P400*10000+COUNTIF($P$2:P400,P400)</f>
        <v>2360002</v>
      </c>
      <c r="V400" s="34" t="s">
        <v>524</v>
      </c>
      <c r="W400" s="37" t="s">
        <v>525</v>
      </c>
    </row>
    <row r="401" spans="16:23" x14ac:dyDescent="0.2">
      <c r="P401">
        <f t="shared" si="41"/>
        <v>236</v>
      </c>
      <c r="Q401" t="str">
        <f t="shared" si="42"/>
        <v>兽王</v>
      </c>
      <c r="R401" t="str">
        <f>VLOOKUP(Q401,U!N:O,2,0)</f>
        <v>2=战士</v>
      </c>
      <c r="T401">
        <f>P401*10000+COUNTIF($P$2:P401,P401)</f>
        <v>2360003</v>
      </c>
      <c r="V401" s="34" t="s">
        <v>526</v>
      </c>
      <c r="W401" s="37" t="s">
        <v>525</v>
      </c>
    </row>
    <row r="402" spans="16:23" ht="28.5" x14ac:dyDescent="0.2">
      <c r="P402">
        <f t="shared" si="41"/>
        <v>236</v>
      </c>
      <c r="Q402" t="str">
        <f t="shared" si="42"/>
        <v>兽王</v>
      </c>
      <c r="R402" t="str">
        <f>VLOOKUP(Q402,U!N:O,2,0)</f>
        <v>2=战士</v>
      </c>
      <c r="T402">
        <f>P402*10000+COUNTIF($P$2:P402,P402)</f>
        <v>2360004</v>
      </c>
      <c r="V402" s="34" t="s">
        <v>527</v>
      </c>
      <c r="W402" s="38" t="s">
        <v>768</v>
      </c>
    </row>
    <row r="403" spans="16:23" x14ac:dyDescent="0.2">
      <c r="P403">
        <f t="shared" si="41"/>
        <v>236</v>
      </c>
      <c r="Q403" t="str">
        <f t="shared" si="42"/>
        <v>兽王</v>
      </c>
      <c r="R403" t="str">
        <f>VLOOKUP(Q403,U!N:O,2,0)</f>
        <v>2=战士</v>
      </c>
      <c r="T403">
        <f>P403*10000+COUNTIF($P$2:P403,P403)</f>
        <v>2360005</v>
      </c>
      <c r="V403" s="34" t="s">
        <v>529</v>
      </c>
      <c r="W403" s="37" t="s">
        <v>769</v>
      </c>
    </row>
    <row r="404" spans="16:23" x14ac:dyDescent="0.2">
      <c r="P404">
        <f t="shared" si="41"/>
        <v>236</v>
      </c>
      <c r="Q404" t="str">
        <f t="shared" si="42"/>
        <v>兽王</v>
      </c>
      <c r="R404" t="str">
        <f>VLOOKUP(Q404,U!N:O,2,0)</f>
        <v>2=战士</v>
      </c>
      <c r="T404">
        <f>P404*10000+COUNTIF($P$2:P404,P404)</f>
        <v>2360006</v>
      </c>
      <c r="V404" s="34" t="s">
        <v>530</v>
      </c>
      <c r="W404" s="37" t="s">
        <v>769</v>
      </c>
    </row>
    <row r="405" spans="16:23" x14ac:dyDescent="0.2">
      <c r="P405">
        <f t="shared" si="41"/>
        <v>236</v>
      </c>
      <c r="Q405" t="str">
        <f t="shared" si="42"/>
        <v>兽王</v>
      </c>
      <c r="R405" t="str">
        <f>VLOOKUP(Q405,U!N:O,2,0)</f>
        <v>2=战士</v>
      </c>
      <c r="T405">
        <f>P405*10000+COUNTIF($P$2:P405,P405)</f>
        <v>2360007</v>
      </c>
      <c r="V405" s="34" t="s">
        <v>531</v>
      </c>
      <c r="W405" s="37" t="s">
        <v>769</v>
      </c>
    </row>
    <row r="406" spans="16:23" ht="28.5" x14ac:dyDescent="0.2">
      <c r="P406">
        <f t="shared" si="41"/>
        <v>236</v>
      </c>
      <c r="Q406" t="str">
        <f t="shared" si="42"/>
        <v>兽王</v>
      </c>
      <c r="R406" t="str">
        <f>VLOOKUP(Q406,U!N:O,2,0)</f>
        <v>2=战士</v>
      </c>
      <c r="T406">
        <f>P406*10000+COUNTIF($P$2:P406,P406)</f>
        <v>2360008</v>
      </c>
      <c r="V406" s="34" t="s">
        <v>532</v>
      </c>
      <c r="W406" s="38" t="s">
        <v>770</v>
      </c>
    </row>
    <row r="407" spans="16:23" x14ac:dyDescent="0.2">
      <c r="P407">
        <f t="shared" si="41"/>
        <v>236</v>
      </c>
      <c r="Q407" t="str">
        <f t="shared" si="42"/>
        <v>兽王</v>
      </c>
      <c r="R407" t="str">
        <f>VLOOKUP(Q407,U!N:O,2,0)</f>
        <v>2=战士</v>
      </c>
      <c r="T407">
        <f>P407*10000+COUNTIF($P$2:P407,P407)</f>
        <v>2360009</v>
      </c>
      <c r="V407" s="34" t="s">
        <v>534</v>
      </c>
      <c r="W407" s="38" t="s">
        <v>771</v>
      </c>
    </row>
    <row r="408" spans="16:23" x14ac:dyDescent="0.2">
      <c r="P408">
        <f t="shared" si="41"/>
        <v>236</v>
      </c>
      <c r="Q408" t="str">
        <f t="shared" si="42"/>
        <v>兽王</v>
      </c>
      <c r="R408" t="str">
        <f>VLOOKUP(Q408,U!N:O,2,0)</f>
        <v>2=战士</v>
      </c>
      <c r="T408">
        <f>P408*10000+COUNTIF($P$2:P408,P408)</f>
        <v>2360010</v>
      </c>
      <c r="V408" s="34" t="s">
        <v>535</v>
      </c>
      <c r="W408" s="37" t="s">
        <v>625</v>
      </c>
    </row>
    <row r="409" spans="16:23" x14ac:dyDescent="0.2">
      <c r="P409">
        <f t="shared" si="41"/>
        <v>236</v>
      </c>
      <c r="Q409" t="str">
        <f t="shared" si="42"/>
        <v>兽王</v>
      </c>
      <c r="R409" t="str">
        <f>VLOOKUP(Q409,U!N:O,2,0)</f>
        <v>2=战士</v>
      </c>
      <c r="T409">
        <f>P409*10000+COUNTIF($P$2:P409,P409)</f>
        <v>2360011</v>
      </c>
      <c r="V409" s="34" t="s">
        <v>536</v>
      </c>
      <c r="W409" s="38" t="s">
        <v>772</v>
      </c>
    </row>
    <row r="410" spans="16:23" x14ac:dyDescent="0.2">
      <c r="P410">
        <f t="shared" si="41"/>
        <v>236</v>
      </c>
      <c r="Q410" t="str">
        <f t="shared" si="42"/>
        <v>兽王</v>
      </c>
      <c r="R410" t="str">
        <f>VLOOKUP(Q410,U!N:O,2,0)</f>
        <v>2=战士</v>
      </c>
      <c r="T410">
        <f>P410*10000+COUNTIF($P$2:P410,P410)</f>
        <v>2360012</v>
      </c>
      <c r="V410" s="34" t="s">
        <v>538</v>
      </c>
      <c r="W410" s="38" t="s">
        <v>773</v>
      </c>
    </row>
    <row r="411" spans="16:23" x14ac:dyDescent="0.2">
      <c r="P411">
        <f t="shared" si="41"/>
        <v>236</v>
      </c>
      <c r="Q411" t="str">
        <f t="shared" si="42"/>
        <v>兽王</v>
      </c>
      <c r="R411" t="str">
        <f>VLOOKUP(Q411,U!N:O,2,0)</f>
        <v>2=战士</v>
      </c>
      <c r="T411">
        <f>P411*10000+COUNTIF($P$2:P411,P411)</f>
        <v>2360013</v>
      </c>
      <c r="V411" s="34" t="s">
        <v>540</v>
      </c>
      <c r="W411" s="37" t="s">
        <v>774</v>
      </c>
    </row>
    <row r="412" spans="16:23" ht="42.75" x14ac:dyDescent="0.2">
      <c r="P412">
        <f t="shared" si="41"/>
        <v>237</v>
      </c>
      <c r="Q412" t="str">
        <f t="shared" si="42"/>
        <v>阿修罗独角仙</v>
      </c>
      <c r="R412" t="str">
        <f>VLOOKUP(Q412,U!N:O,2,0)</f>
        <v>2=战士</v>
      </c>
      <c r="S412">
        <v>237</v>
      </c>
      <c r="T412">
        <f>P412*10000+COUNTIF($P$2:P412,P412)</f>
        <v>2370001</v>
      </c>
      <c r="U412" s="28" t="s">
        <v>471</v>
      </c>
      <c r="V412" s="35" t="s">
        <v>522</v>
      </c>
      <c r="W412" s="38" t="s">
        <v>775</v>
      </c>
    </row>
    <row r="413" spans="16:23" x14ac:dyDescent="0.2">
      <c r="P413">
        <f t="shared" si="41"/>
        <v>237</v>
      </c>
      <c r="Q413" t="str">
        <f t="shared" si="42"/>
        <v>阿修罗独角仙</v>
      </c>
      <c r="R413" t="str">
        <f>VLOOKUP(Q413,U!N:O,2,0)</f>
        <v>2=战士</v>
      </c>
      <c r="T413">
        <f>P413*10000+COUNTIF($P$2:P413,P413)</f>
        <v>2370002</v>
      </c>
      <c r="V413" s="35" t="s">
        <v>524</v>
      </c>
      <c r="W413" s="37" t="s">
        <v>525</v>
      </c>
    </row>
    <row r="414" spans="16:23" x14ac:dyDescent="0.2">
      <c r="P414">
        <f t="shared" si="41"/>
        <v>237</v>
      </c>
      <c r="Q414" t="str">
        <f t="shared" si="42"/>
        <v>阿修罗独角仙</v>
      </c>
      <c r="R414" t="str">
        <f>VLOOKUP(Q414,U!N:O,2,0)</f>
        <v>2=战士</v>
      </c>
      <c r="T414">
        <f>P414*10000+COUNTIF($P$2:P414,P414)</f>
        <v>2370003</v>
      </c>
      <c r="V414" s="35" t="s">
        <v>526</v>
      </c>
      <c r="W414" s="38" t="s">
        <v>776</v>
      </c>
    </row>
    <row r="415" spans="16:23" ht="28.5" x14ac:dyDescent="0.2">
      <c r="P415">
        <f t="shared" si="41"/>
        <v>237</v>
      </c>
      <c r="Q415" t="str">
        <f t="shared" si="42"/>
        <v>阿修罗独角仙</v>
      </c>
      <c r="R415" t="str">
        <f>VLOOKUP(Q415,U!N:O,2,0)</f>
        <v>2=战士</v>
      </c>
      <c r="T415">
        <f>P415*10000+COUNTIF($P$2:P415,P415)</f>
        <v>2370004</v>
      </c>
      <c r="V415" s="35" t="s">
        <v>527</v>
      </c>
      <c r="W415" s="38" t="s">
        <v>777</v>
      </c>
    </row>
    <row r="416" spans="16:23" x14ac:dyDescent="0.2">
      <c r="P416">
        <f t="shared" si="41"/>
        <v>237</v>
      </c>
      <c r="Q416" t="str">
        <f t="shared" si="42"/>
        <v>阿修罗独角仙</v>
      </c>
      <c r="R416" t="str">
        <f>VLOOKUP(Q416,U!N:O,2,0)</f>
        <v>2=战士</v>
      </c>
      <c r="T416">
        <f>P416*10000+COUNTIF($P$2:P416,P416)</f>
        <v>2370005</v>
      </c>
      <c r="V416" s="35" t="s">
        <v>529</v>
      </c>
      <c r="W416" s="37" t="s">
        <v>769</v>
      </c>
    </row>
    <row r="417" spans="16:23" x14ac:dyDescent="0.2">
      <c r="P417">
        <f t="shared" si="41"/>
        <v>237</v>
      </c>
      <c r="Q417" t="str">
        <f t="shared" si="42"/>
        <v>阿修罗独角仙</v>
      </c>
      <c r="R417" t="str">
        <f>VLOOKUP(Q417,U!N:O,2,0)</f>
        <v>2=战士</v>
      </c>
      <c r="T417">
        <f>P417*10000+COUNTIF($P$2:P417,P417)</f>
        <v>2370006</v>
      </c>
      <c r="V417" s="35" t="s">
        <v>530</v>
      </c>
      <c r="W417" s="37" t="s">
        <v>769</v>
      </c>
    </row>
    <row r="418" spans="16:23" x14ac:dyDescent="0.2">
      <c r="P418">
        <f t="shared" si="41"/>
        <v>237</v>
      </c>
      <c r="Q418" t="str">
        <f t="shared" si="42"/>
        <v>阿修罗独角仙</v>
      </c>
      <c r="R418" t="str">
        <f>VLOOKUP(Q418,U!N:O,2,0)</f>
        <v>2=战士</v>
      </c>
      <c r="T418">
        <f>P418*10000+COUNTIF($P$2:P418,P418)</f>
        <v>2370007</v>
      </c>
      <c r="V418" s="35" t="s">
        <v>531</v>
      </c>
      <c r="W418" s="37" t="s">
        <v>769</v>
      </c>
    </row>
    <row r="419" spans="16:23" x14ac:dyDescent="0.2">
      <c r="P419">
        <f t="shared" si="41"/>
        <v>237</v>
      </c>
      <c r="Q419" t="str">
        <f t="shared" si="42"/>
        <v>阿修罗独角仙</v>
      </c>
      <c r="R419" t="str">
        <f>VLOOKUP(Q419,U!N:O,2,0)</f>
        <v>2=战士</v>
      </c>
      <c r="T419">
        <f>P419*10000+COUNTIF($P$2:P419,P419)</f>
        <v>2370008</v>
      </c>
      <c r="V419" s="35" t="s">
        <v>532</v>
      </c>
      <c r="W419" s="38" t="s">
        <v>778</v>
      </c>
    </row>
    <row r="420" spans="16:23" x14ac:dyDescent="0.2">
      <c r="P420">
        <f t="shared" si="41"/>
        <v>237</v>
      </c>
      <c r="Q420" t="str">
        <f t="shared" si="42"/>
        <v>阿修罗独角仙</v>
      </c>
      <c r="R420" t="str">
        <f>VLOOKUP(Q420,U!N:O,2,0)</f>
        <v>2=战士</v>
      </c>
      <c r="T420">
        <f>P420*10000+COUNTIF($P$2:P420,P420)</f>
        <v>2370009</v>
      </c>
      <c r="V420" s="35" t="s">
        <v>534</v>
      </c>
      <c r="W420" s="38" t="s">
        <v>779</v>
      </c>
    </row>
    <row r="421" spans="16:23" x14ac:dyDescent="0.2">
      <c r="P421">
        <f t="shared" si="41"/>
        <v>237</v>
      </c>
      <c r="Q421" t="str">
        <f t="shared" si="42"/>
        <v>阿修罗独角仙</v>
      </c>
      <c r="R421" t="str">
        <f>VLOOKUP(Q421,U!N:O,2,0)</f>
        <v>2=战士</v>
      </c>
      <c r="T421">
        <f>P421*10000+COUNTIF($P$2:P421,P421)</f>
        <v>2370010</v>
      </c>
      <c r="V421" s="35" t="s">
        <v>535</v>
      </c>
      <c r="W421" s="37" t="s">
        <v>616</v>
      </c>
    </row>
    <row r="422" spans="16:23" x14ac:dyDescent="0.2">
      <c r="P422">
        <f t="shared" si="41"/>
        <v>237</v>
      </c>
      <c r="Q422" t="str">
        <f t="shared" si="42"/>
        <v>阿修罗独角仙</v>
      </c>
      <c r="R422" t="str">
        <f>VLOOKUP(Q422,U!N:O,2,0)</f>
        <v>2=战士</v>
      </c>
      <c r="T422">
        <f>P422*10000+COUNTIF($P$2:P422,P422)</f>
        <v>2370011</v>
      </c>
      <c r="V422" s="35" t="s">
        <v>536</v>
      </c>
      <c r="W422" s="38" t="s">
        <v>780</v>
      </c>
    </row>
    <row r="423" spans="16:23" x14ac:dyDescent="0.2">
      <c r="P423">
        <f t="shared" si="41"/>
        <v>237</v>
      </c>
      <c r="Q423" t="str">
        <f t="shared" si="42"/>
        <v>阿修罗独角仙</v>
      </c>
      <c r="R423" t="str">
        <f>VLOOKUP(Q423,U!N:O,2,0)</f>
        <v>2=战士</v>
      </c>
      <c r="T423">
        <f>P423*10000+COUNTIF($P$2:P423,P423)</f>
        <v>2370012</v>
      </c>
      <c r="V423" s="35" t="s">
        <v>538</v>
      </c>
      <c r="W423" s="37" t="s">
        <v>781</v>
      </c>
    </row>
    <row r="424" spans="16:23" x14ac:dyDescent="0.2">
      <c r="P424">
        <f t="shared" si="41"/>
        <v>237</v>
      </c>
      <c r="Q424" t="str">
        <f t="shared" si="42"/>
        <v>阿修罗独角仙</v>
      </c>
      <c r="R424" t="str">
        <f>VLOOKUP(Q424,U!N:O,2,0)</f>
        <v>2=战士</v>
      </c>
      <c r="T424">
        <f>P424*10000+COUNTIF($P$2:P424,P424)</f>
        <v>2370013</v>
      </c>
      <c r="V424" s="35" t="s">
        <v>540</v>
      </c>
      <c r="W424" s="37" t="s">
        <v>781</v>
      </c>
    </row>
    <row r="425" spans="16:23" ht="42.75" x14ac:dyDescent="0.2">
      <c r="P425">
        <f t="shared" si="41"/>
        <v>238</v>
      </c>
      <c r="Q425" t="str">
        <f t="shared" si="42"/>
        <v>无限海带</v>
      </c>
      <c r="R425" t="str">
        <f>VLOOKUP(Q425,U!N:O,2,0)</f>
        <v>4=弓手</v>
      </c>
      <c r="S425">
        <v>238</v>
      </c>
      <c r="T425">
        <f>P425*10000+COUNTIF($P$2:P425,P425)</f>
        <v>2380001</v>
      </c>
      <c r="U425" s="31" t="s">
        <v>472</v>
      </c>
      <c r="V425" s="34" t="s">
        <v>522</v>
      </c>
      <c r="W425" s="38" t="s">
        <v>782</v>
      </c>
    </row>
    <row r="426" spans="16:23" x14ac:dyDescent="0.2">
      <c r="P426">
        <f t="shared" si="41"/>
        <v>238</v>
      </c>
      <c r="Q426" t="str">
        <f t="shared" si="42"/>
        <v>无限海带</v>
      </c>
      <c r="R426" t="str">
        <f>VLOOKUP(Q426,U!N:O,2,0)</f>
        <v>4=弓手</v>
      </c>
      <c r="T426">
        <f>P426*10000+COUNTIF($P$2:P426,P426)</f>
        <v>2380002</v>
      </c>
      <c r="V426" s="34" t="s">
        <v>524</v>
      </c>
      <c r="W426" s="38" t="s">
        <v>783</v>
      </c>
    </row>
    <row r="427" spans="16:23" x14ac:dyDescent="0.2">
      <c r="P427">
        <f t="shared" si="41"/>
        <v>238</v>
      </c>
      <c r="Q427" t="str">
        <f t="shared" si="42"/>
        <v>无限海带</v>
      </c>
      <c r="R427" t="str">
        <f>VLOOKUP(Q427,U!N:O,2,0)</f>
        <v>4=弓手</v>
      </c>
      <c r="T427">
        <f>P427*10000+COUNTIF($P$2:P427,P427)</f>
        <v>2380003</v>
      </c>
      <c r="V427" s="34" t="s">
        <v>526</v>
      </c>
      <c r="W427" s="37" t="s">
        <v>525</v>
      </c>
    </row>
    <row r="428" spans="16:23" ht="42.75" x14ac:dyDescent="0.2">
      <c r="P428">
        <f t="shared" si="41"/>
        <v>238</v>
      </c>
      <c r="Q428" t="str">
        <f t="shared" si="42"/>
        <v>无限海带</v>
      </c>
      <c r="R428" t="str">
        <f>VLOOKUP(Q428,U!N:O,2,0)</f>
        <v>4=弓手</v>
      </c>
      <c r="T428">
        <f>P428*10000+COUNTIF($P$2:P428,P428)</f>
        <v>2380004</v>
      </c>
      <c r="V428" s="34" t="s">
        <v>527</v>
      </c>
      <c r="W428" s="38" t="s">
        <v>784</v>
      </c>
    </row>
    <row r="429" spans="16:23" x14ac:dyDescent="0.2">
      <c r="P429">
        <f t="shared" si="41"/>
        <v>238</v>
      </c>
      <c r="Q429" t="str">
        <f t="shared" si="42"/>
        <v>无限海带</v>
      </c>
      <c r="R429" t="str">
        <f>VLOOKUP(Q429,U!N:O,2,0)</f>
        <v>4=弓手</v>
      </c>
      <c r="T429">
        <f>P429*10000+COUNTIF($P$2:P429,P429)</f>
        <v>2380005</v>
      </c>
      <c r="V429" s="34" t="s">
        <v>529</v>
      </c>
      <c r="W429" s="37" t="s">
        <v>785</v>
      </c>
    </row>
    <row r="430" spans="16:23" x14ac:dyDescent="0.2">
      <c r="P430">
        <f t="shared" si="41"/>
        <v>238</v>
      </c>
      <c r="Q430" t="str">
        <f t="shared" si="42"/>
        <v>无限海带</v>
      </c>
      <c r="R430" t="str">
        <f>VLOOKUP(Q430,U!N:O,2,0)</f>
        <v>4=弓手</v>
      </c>
      <c r="T430">
        <f>P430*10000+COUNTIF($P$2:P430,P430)</f>
        <v>2380006</v>
      </c>
      <c r="V430" s="34" t="s">
        <v>530</v>
      </c>
      <c r="W430" s="37" t="s">
        <v>785</v>
      </c>
    </row>
    <row r="431" spans="16:23" x14ac:dyDescent="0.2">
      <c r="P431">
        <f t="shared" si="41"/>
        <v>238</v>
      </c>
      <c r="Q431" t="str">
        <f t="shared" si="42"/>
        <v>无限海带</v>
      </c>
      <c r="R431" t="str">
        <f>VLOOKUP(Q431,U!N:O,2,0)</f>
        <v>4=弓手</v>
      </c>
      <c r="T431">
        <f>P431*10000+COUNTIF($P$2:P431,P431)</f>
        <v>2380007</v>
      </c>
      <c r="V431" s="34" t="s">
        <v>531</v>
      </c>
      <c r="W431" s="37" t="s">
        <v>785</v>
      </c>
    </row>
    <row r="432" spans="16:23" ht="28.5" x14ac:dyDescent="0.2">
      <c r="P432">
        <f t="shared" si="41"/>
        <v>238</v>
      </c>
      <c r="Q432" t="str">
        <f t="shared" si="42"/>
        <v>无限海带</v>
      </c>
      <c r="R432" t="str">
        <f>VLOOKUP(Q432,U!N:O,2,0)</f>
        <v>4=弓手</v>
      </c>
      <c r="T432">
        <f>P432*10000+COUNTIF($P$2:P432,P432)</f>
        <v>2380008</v>
      </c>
      <c r="V432" s="34" t="s">
        <v>532</v>
      </c>
      <c r="W432" s="38" t="s">
        <v>786</v>
      </c>
    </row>
    <row r="433" spans="16:23" x14ac:dyDescent="0.2">
      <c r="P433">
        <f t="shared" si="41"/>
        <v>238</v>
      </c>
      <c r="Q433" t="str">
        <f t="shared" si="42"/>
        <v>无限海带</v>
      </c>
      <c r="R433" t="str">
        <f>VLOOKUP(Q433,U!N:O,2,0)</f>
        <v>4=弓手</v>
      </c>
      <c r="T433">
        <f>P433*10000+COUNTIF($P$2:P433,P433)</f>
        <v>2380009</v>
      </c>
      <c r="V433" s="34" t="s">
        <v>534</v>
      </c>
      <c r="W433" s="37" t="s">
        <v>787</v>
      </c>
    </row>
    <row r="434" spans="16:23" x14ac:dyDescent="0.2">
      <c r="P434">
        <f t="shared" si="41"/>
        <v>238</v>
      </c>
      <c r="Q434" t="str">
        <f t="shared" si="42"/>
        <v>无限海带</v>
      </c>
      <c r="R434" t="str">
        <f>VLOOKUP(Q434,U!N:O,2,0)</f>
        <v>4=弓手</v>
      </c>
      <c r="T434">
        <f>P434*10000+COUNTIF($P$2:P434,P434)</f>
        <v>2380010</v>
      </c>
      <c r="V434" s="34" t="s">
        <v>535</v>
      </c>
      <c r="W434" s="37" t="s">
        <v>788</v>
      </c>
    </row>
    <row r="435" spans="16:23" ht="28.5" x14ac:dyDescent="0.2">
      <c r="P435">
        <f t="shared" si="41"/>
        <v>238</v>
      </c>
      <c r="Q435" t="str">
        <f t="shared" si="42"/>
        <v>无限海带</v>
      </c>
      <c r="R435" t="str">
        <f>VLOOKUP(Q435,U!N:O,2,0)</f>
        <v>4=弓手</v>
      </c>
      <c r="T435">
        <f>P435*10000+COUNTIF($P$2:P435,P435)</f>
        <v>2380011</v>
      </c>
      <c r="V435" s="34" t="s">
        <v>536</v>
      </c>
      <c r="W435" s="38" t="s">
        <v>789</v>
      </c>
    </row>
    <row r="436" spans="16:23" ht="28.5" x14ac:dyDescent="0.2">
      <c r="P436">
        <f t="shared" si="41"/>
        <v>238</v>
      </c>
      <c r="Q436" t="str">
        <f t="shared" si="42"/>
        <v>无限海带</v>
      </c>
      <c r="R436" t="str">
        <f>VLOOKUP(Q436,U!N:O,2,0)</f>
        <v>4=弓手</v>
      </c>
      <c r="T436">
        <f>P436*10000+COUNTIF($P$2:P436,P436)</f>
        <v>2380012</v>
      </c>
      <c r="V436" s="34" t="s">
        <v>538</v>
      </c>
      <c r="W436" s="38" t="s">
        <v>790</v>
      </c>
    </row>
    <row r="437" spans="16:23" x14ac:dyDescent="0.2">
      <c r="P437">
        <f t="shared" si="41"/>
        <v>238</v>
      </c>
      <c r="Q437" t="str">
        <f t="shared" si="42"/>
        <v>无限海带</v>
      </c>
      <c r="R437" t="str">
        <f>VLOOKUP(Q437,U!N:O,2,0)</f>
        <v>4=弓手</v>
      </c>
      <c r="T437">
        <f>P437*10000+COUNTIF($P$2:P437,P437)</f>
        <v>2380013</v>
      </c>
      <c r="V437" s="34" t="s">
        <v>540</v>
      </c>
      <c r="W437" s="37" t="s">
        <v>791</v>
      </c>
    </row>
    <row r="438" spans="16:23" ht="42.75" x14ac:dyDescent="0.2">
      <c r="P438">
        <f t="shared" si="41"/>
        <v>239</v>
      </c>
      <c r="Q438" t="str">
        <f t="shared" si="42"/>
        <v>G4小机器人</v>
      </c>
      <c r="R438" t="str">
        <f>VLOOKUP(Q438,U!N:O,2,0)</f>
        <v>6=法师</v>
      </c>
      <c r="S438">
        <v>239</v>
      </c>
      <c r="T438">
        <f>P438*10000+COUNTIF($P$2:P438,P438)</f>
        <v>2390001</v>
      </c>
      <c r="U438" s="31" t="s">
        <v>473</v>
      </c>
      <c r="V438" s="35" t="s">
        <v>522</v>
      </c>
      <c r="W438" s="38" t="s">
        <v>792</v>
      </c>
    </row>
    <row r="439" spans="16:23" x14ac:dyDescent="0.2">
      <c r="P439">
        <f t="shared" si="41"/>
        <v>239</v>
      </c>
      <c r="Q439" t="str">
        <f t="shared" si="42"/>
        <v>G4小机器人</v>
      </c>
      <c r="R439" t="str">
        <f>VLOOKUP(Q439,U!N:O,2,0)</f>
        <v>6=法师</v>
      </c>
      <c r="T439">
        <f>P439*10000+COUNTIF($P$2:P439,P439)</f>
        <v>2390002</v>
      </c>
      <c r="V439" s="35" t="s">
        <v>524</v>
      </c>
      <c r="W439" s="37" t="s">
        <v>525</v>
      </c>
    </row>
    <row r="440" spans="16:23" x14ac:dyDescent="0.2">
      <c r="P440">
        <f t="shared" si="41"/>
        <v>239</v>
      </c>
      <c r="Q440" t="str">
        <f t="shared" si="42"/>
        <v>G4小机器人</v>
      </c>
      <c r="R440" t="str">
        <f>VLOOKUP(Q440,U!N:O,2,0)</f>
        <v>6=法师</v>
      </c>
      <c r="T440">
        <f>P440*10000+COUNTIF($P$2:P440,P440)</f>
        <v>2390003</v>
      </c>
      <c r="V440" s="35" t="s">
        <v>526</v>
      </c>
      <c r="W440" s="37" t="s">
        <v>525</v>
      </c>
    </row>
    <row r="441" spans="16:23" ht="42.75" x14ac:dyDescent="0.2">
      <c r="P441">
        <f t="shared" si="41"/>
        <v>239</v>
      </c>
      <c r="Q441" t="str">
        <f t="shared" si="42"/>
        <v>G4小机器人</v>
      </c>
      <c r="R441" t="str">
        <f>VLOOKUP(Q441,U!N:O,2,0)</f>
        <v>6=法师</v>
      </c>
      <c r="T441">
        <f>P441*10000+COUNTIF($P$2:P441,P441)</f>
        <v>2390004</v>
      </c>
      <c r="V441" s="35" t="s">
        <v>527</v>
      </c>
      <c r="W441" s="38" t="s">
        <v>793</v>
      </c>
    </row>
    <row r="442" spans="16:23" x14ac:dyDescent="0.2">
      <c r="P442">
        <f t="shared" si="41"/>
        <v>239</v>
      </c>
      <c r="Q442" t="str">
        <f t="shared" si="42"/>
        <v>G4小机器人</v>
      </c>
      <c r="R442" t="str">
        <f>VLOOKUP(Q442,U!N:O,2,0)</f>
        <v>6=法师</v>
      </c>
      <c r="T442">
        <f>P442*10000+COUNTIF($P$2:P442,P442)</f>
        <v>2390005</v>
      </c>
      <c r="V442" s="35" t="s">
        <v>529</v>
      </c>
      <c r="W442" s="37" t="s">
        <v>525</v>
      </c>
    </row>
    <row r="443" spans="16:23" x14ac:dyDescent="0.2">
      <c r="P443">
        <f t="shared" si="41"/>
        <v>239</v>
      </c>
      <c r="Q443" t="str">
        <f t="shared" si="42"/>
        <v>G4小机器人</v>
      </c>
      <c r="R443" t="str">
        <f>VLOOKUP(Q443,U!N:O,2,0)</f>
        <v>6=法师</v>
      </c>
      <c r="T443">
        <f>P443*10000+COUNTIF($P$2:P443,P443)</f>
        <v>2390006</v>
      </c>
      <c r="V443" s="35" t="s">
        <v>530</v>
      </c>
      <c r="W443" s="37" t="s">
        <v>525</v>
      </c>
    </row>
    <row r="444" spans="16:23" x14ac:dyDescent="0.2">
      <c r="P444">
        <f t="shared" si="41"/>
        <v>239</v>
      </c>
      <c r="Q444" t="str">
        <f t="shared" si="42"/>
        <v>G4小机器人</v>
      </c>
      <c r="R444" t="str">
        <f>VLOOKUP(Q444,U!N:O,2,0)</f>
        <v>6=法师</v>
      </c>
      <c r="T444">
        <f>P444*10000+COUNTIF($P$2:P444,P444)</f>
        <v>2390007</v>
      </c>
      <c r="V444" s="35" t="s">
        <v>531</v>
      </c>
      <c r="W444" s="37" t="s">
        <v>525</v>
      </c>
    </row>
    <row r="445" spans="16:23" ht="28.5" x14ac:dyDescent="0.2">
      <c r="P445">
        <f t="shared" si="41"/>
        <v>239</v>
      </c>
      <c r="Q445" t="str">
        <f t="shared" si="42"/>
        <v>G4小机器人</v>
      </c>
      <c r="R445" t="str">
        <f>VLOOKUP(Q445,U!N:O,2,0)</f>
        <v>6=法师</v>
      </c>
      <c r="T445">
        <f>P445*10000+COUNTIF($P$2:P445,P445)</f>
        <v>2390008</v>
      </c>
      <c r="V445" s="35" t="s">
        <v>532</v>
      </c>
      <c r="W445" s="38" t="s">
        <v>794</v>
      </c>
    </row>
    <row r="446" spans="16:23" x14ac:dyDescent="0.2">
      <c r="P446">
        <f t="shared" si="41"/>
        <v>239</v>
      </c>
      <c r="Q446" t="str">
        <f t="shared" si="42"/>
        <v>G4小机器人</v>
      </c>
      <c r="R446" t="str">
        <f>VLOOKUP(Q446,U!N:O,2,0)</f>
        <v>6=法师</v>
      </c>
      <c r="T446">
        <f>P446*10000+COUNTIF($P$2:P446,P446)</f>
        <v>2390009</v>
      </c>
      <c r="V446" s="35" t="s">
        <v>534</v>
      </c>
      <c r="W446" s="37" t="s">
        <v>525</v>
      </c>
    </row>
    <row r="447" spans="16:23" x14ac:dyDescent="0.2">
      <c r="P447">
        <f t="shared" si="41"/>
        <v>239</v>
      </c>
      <c r="Q447" t="str">
        <f t="shared" si="42"/>
        <v>G4小机器人</v>
      </c>
      <c r="R447" t="str">
        <f>VLOOKUP(Q447,U!N:O,2,0)</f>
        <v>6=法师</v>
      </c>
      <c r="T447">
        <f>P447*10000+COUNTIF($P$2:P447,P447)</f>
        <v>2390010</v>
      </c>
      <c r="V447" s="35" t="s">
        <v>535</v>
      </c>
      <c r="W447" s="37" t="s">
        <v>525</v>
      </c>
    </row>
    <row r="448" spans="16:23" ht="42.75" x14ac:dyDescent="0.2">
      <c r="P448">
        <f t="shared" si="41"/>
        <v>239</v>
      </c>
      <c r="Q448" t="str">
        <f t="shared" si="42"/>
        <v>G4小机器人</v>
      </c>
      <c r="R448" t="str">
        <f>VLOOKUP(Q448,U!N:O,2,0)</f>
        <v>6=法师</v>
      </c>
      <c r="T448">
        <f>P448*10000+COUNTIF($P$2:P448,P448)</f>
        <v>2390011</v>
      </c>
      <c r="V448" s="35" t="s">
        <v>536</v>
      </c>
      <c r="W448" s="38" t="s">
        <v>795</v>
      </c>
    </row>
    <row r="449" spans="16:23" x14ac:dyDescent="0.2">
      <c r="P449">
        <f t="shared" si="41"/>
        <v>239</v>
      </c>
      <c r="Q449" t="str">
        <f t="shared" si="42"/>
        <v>G4小机器人</v>
      </c>
      <c r="R449" t="str">
        <f>VLOOKUP(Q449,U!N:O,2,0)</f>
        <v>6=法师</v>
      </c>
      <c r="T449">
        <f>P449*10000+COUNTIF($P$2:P449,P449)</f>
        <v>2390012</v>
      </c>
      <c r="V449" s="35" t="s">
        <v>538</v>
      </c>
      <c r="W449" s="37" t="s">
        <v>525</v>
      </c>
    </row>
    <row r="450" spans="16:23" x14ac:dyDescent="0.2">
      <c r="P450">
        <f t="shared" si="41"/>
        <v>239</v>
      </c>
      <c r="Q450" t="str">
        <f t="shared" si="42"/>
        <v>G4小机器人</v>
      </c>
      <c r="R450" t="str">
        <f>VLOOKUP(Q450,U!N:O,2,0)</f>
        <v>6=法师</v>
      </c>
      <c r="T450">
        <f>P450*10000+COUNTIF($P$2:P450,P450)</f>
        <v>2390013</v>
      </c>
      <c r="V450" s="35" t="s">
        <v>540</v>
      </c>
      <c r="W450" s="38" t="s">
        <v>796</v>
      </c>
    </row>
    <row r="451" spans="16:23" ht="28.5" x14ac:dyDescent="0.2">
      <c r="P451">
        <f t="shared" si="41"/>
        <v>240</v>
      </c>
      <c r="Q451" t="str">
        <f t="shared" si="42"/>
        <v>等离子舞姬</v>
      </c>
      <c r="R451" t="str">
        <f>VLOOKUP(Q451,U!N:O,2,0)</f>
        <v>6=法师</v>
      </c>
      <c r="S451">
        <v>240</v>
      </c>
      <c r="T451">
        <f>P451*10000+COUNTIF($P$2:P451,P451)</f>
        <v>2400001</v>
      </c>
      <c r="U451" s="31" t="s">
        <v>474</v>
      </c>
      <c r="V451" s="34" t="s">
        <v>522</v>
      </c>
      <c r="W451" s="38" t="s">
        <v>797</v>
      </c>
    </row>
    <row r="452" spans="16:23" x14ac:dyDescent="0.2">
      <c r="P452">
        <f t="shared" ref="P452:P515" si="43">IF(S452=0,P451,S452)</f>
        <v>240</v>
      </c>
      <c r="Q452" t="str">
        <f t="shared" ref="Q452:Q515" si="44">IF(U452=0,Q451,U452)</f>
        <v>等离子舞姬</v>
      </c>
      <c r="R452" t="str">
        <f>VLOOKUP(Q452,U!N:O,2,0)</f>
        <v>6=法师</v>
      </c>
      <c r="T452">
        <f>P452*10000+COUNTIF($P$2:P452,P452)</f>
        <v>2400002</v>
      </c>
      <c r="V452" s="34" t="s">
        <v>524</v>
      </c>
      <c r="W452" s="37" t="s">
        <v>569</v>
      </c>
    </row>
    <row r="453" spans="16:23" x14ac:dyDescent="0.2">
      <c r="P453">
        <f t="shared" si="43"/>
        <v>240</v>
      </c>
      <c r="Q453" t="str">
        <f t="shared" si="44"/>
        <v>等离子舞姬</v>
      </c>
      <c r="R453" t="str">
        <f>VLOOKUP(Q453,U!N:O,2,0)</f>
        <v>6=法师</v>
      </c>
      <c r="T453">
        <f>P453*10000+COUNTIF($P$2:P453,P453)</f>
        <v>2400003</v>
      </c>
      <c r="V453" s="34" t="s">
        <v>526</v>
      </c>
      <c r="W453" s="37" t="s">
        <v>569</v>
      </c>
    </row>
    <row r="454" spans="16:23" ht="28.5" x14ac:dyDescent="0.2">
      <c r="P454">
        <f t="shared" si="43"/>
        <v>240</v>
      </c>
      <c r="Q454" t="str">
        <f t="shared" si="44"/>
        <v>等离子舞姬</v>
      </c>
      <c r="R454" t="str">
        <f>VLOOKUP(Q454,U!N:O,2,0)</f>
        <v>6=法师</v>
      </c>
      <c r="T454">
        <f>P454*10000+COUNTIF($P$2:P454,P454)</f>
        <v>2400004</v>
      </c>
      <c r="V454" s="34" t="s">
        <v>527</v>
      </c>
      <c r="W454" s="38" t="s">
        <v>798</v>
      </c>
    </row>
    <row r="455" spans="16:23" x14ac:dyDescent="0.2">
      <c r="P455">
        <f t="shared" si="43"/>
        <v>240</v>
      </c>
      <c r="Q455" t="str">
        <f t="shared" si="44"/>
        <v>等离子舞姬</v>
      </c>
      <c r="R455" t="str">
        <f>VLOOKUP(Q455,U!N:O,2,0)</f>
        <v>6=法师</v>
      </c>
      <c r="T455">
        <f>P455*10000+COUNTIF($P$2:P455,P455)</f>
        <v>2400005</v>
      </c>
      <c r="V455" s="34" t="s">
        <v>529</v>
      </c>
      <c r="W455" s="37" t="s">
        <v>569</v>
      </c>
    </row>
    <row r="456" spans="16:23" x14ac:dyDescent="0.2">
      <c r="P456">
        <f t="shared" si="43"/>
        <v>240</v>
      </c>
      <c r="Q456" t="str">
        <f t="shared" si="44"/>
        <v>等离子舞姬</v>
      </c>
      <c r="R456" t="str">
        <f>VLOOKUP(Q456,U!N:O,2,0)</f>
        <v>6=法师</v>
      </c>
      <c r="T456">
        <f>P456*10000+COUNTIF($P$2:P456,P456)</f>
        <v>2400006</v>
      </c>
      <c r="V456" s="34" t="s">
        <v>530</v>
      </c>
      <c r="W456" s="37" t="s">
        <v>569</v>
      </c>
    </row>
    <row r="457" spans="16:23" x14ac:dyDescent="0.2">
      <c r="P457">
        <f t="shared" si="43"/>
        <v>240</v>
      </c>
      <c r="Q457" t="str">
        <f t="shared" si="44"/>
        <v>等离子舞姬</v>
      </c>
      <c r="R457" t="str">
        <f>VLOOKUP(Q457,U!N:O,2,0)</f>
        <v>6=法师</v>
      </c>
      <c r="T457">
        <f>P457*10000+COUNTIF($P$2:P457,P457)</f>
        <v>2400007</v>
      </c>
      <c r="V457" s="34" t="s">
        <v>531</v>
      </c>
      <c r="W457" s="37" t="s">
        <v>569</v>
      </c>
    </row>
    <row r="458" spans="16:23" ht="28.5" x14ac:dyDescent="0.2">
      <c r="P458">
        <f t="shared" si="43"/>
        <v>240</v>
      </c>
      <c r="Q458" t="str">
        <f t="shared" si="44"/>
        <v>等离子舞姬</v>
      </c>
      <c r="R458" t="str">
        <f>VLOOKUP(Q458,U!N:O,2,0)</f>
        <v>6=法师</v>
      </c>
      <c r="T458">
        <f>P458*10000+COUNTIF($P$2:P458,P458)</f>
        <v>2400008</v>
      </c>
      <c r="V458" s="34" t="s">
        <v>532</v>
      </c>
      <c r="W458" s="38" t="s">
        <v>799</v>
      </c>
    </row>
    <row r="459" spans="16:23" x14ac:dyDescent="0.2">
      <c r="P459">
        <f t="shared" si="43"/>
        <v>240</v>
      </c>
      <c r="Q459" t="str">
        <f t="shared" si="44"/>
        <v>等离子舞姬</v>
      </c>
      <c r="R459" t="str">
        <f>VLOOKUP(Q459,U!N:O,2,0)</f>
        <v>6=法师</v>
      </c>
      <c r="T459">
        <f>P459*10000+COUNTIF($P$2:P459,P459)</f>
        <v>2400009</v>
      </c>
      <c r="V459" s="34" t="s">
        <v>534</v>
      </c>
      <c r="W459" s="37" t="s">
        <v>525</v>
      </c>
    </row>
    <row r="460" spans="16:23" x14ac:dyDescent="0.2">
      <c r="P460">
        <f t="shared" si="43"/>
        <v>240</v>
      </c>
      <c r="Q460" t="str">
        <f t="shared" si="44"/>
        <v>等离子舞姬</v>
      </c>
      <c r="R460" t="str">
        <f>VLOOKUP(Q460,U!N:O,2,0)</f>
        <v>6=法师</v>
      </c>
      <c r="T460">
        <f>P460*10000+COUNTIF($P$2:P460,P460)</f>
        <v>2400010</v>
      </c>
      <c r="V460" s="34" t="s">
        <v>535</v>
      </c>
      <c r="W460" s="37" t="s">
        <v>525</v>
      </c>
    </row>
    <row r="461" spans="16:23" ht="42.75" x14ac:dyDescent="0.2">
      <c r="P461">
        <f t="shared" si="43"/>
        <v>240</v>
      </c>
      <c r="Q461" t="str">
        <f t="shared" si="44"/>
        <v>等离子舞姬</v>
      </c>
      <c r="R461" t="str">
        <f>VLOOKUP(Q461,U!N:O,2,0)</f>
        <v>6=法师</v>
      </c>
      <c r="T461">
        <f>P461*10000+COUNTIF($P$2:P461,P461)</f>
        <v>2400011</v>
      </c>
      <c r="V461" s="34" t="s">
        <v>536</v>
      </c>
      <c r="W461" s="38" t="s">
        <v>800</v>
      </c>
    </row>
    <row r="462" spans="16:23" x14ac:dyDescent="0.2">
      <c r="P462">
        <f t="shared" si="43"/>
        <v>240</v>
      </c>
      <c r="Q462" t="str">
        <f t="shared" si="44"/>
        <v>等离子舞姬</v>
      </c>
      <c r="R462" t="str">
        <f>VLOOKUP(Q462,U!N:O,2,0)</f>
        <v>6=法师</v>
      </c>
      <c r="T462">
        <f>P462*10000+COUNTIF($P$2:P462,P462)</f>
        <v>2400012</v>
      </c>
      <c r="V462" s="34" t="s">
        <v>538</v>
      </c>
      <c r="W462" s="37" t="s">
        <v>616</v>
      </c>
    </row>
    <row r="463" spans="16:23" x14ac:dyDescent="0.2">
      <c r="P463">
        <f t="shared" si="43"/>
        <v>240</v>
      </c>
      <c r="Q463" t="str">
        <f t="shared" si="44"/>
        <v>等离子舞姬</v>
      </c>
      <c r="R463" t="str">
        <f>VLOOKUP(Q463,U!N:O,2,0)</f>
        <v>6=法师</v>
      </c>
      <c r="T463">
        <f>P463*10000+COUNTIF($P$2:P463,P463)</f>
        <v>2400013</v>
      </c>
      <c r="V463" s="34" t="s">
        <v>540</v>
      </c>
      <c r="W463" s="37" t="s">
        <v>616</v>
      </c>
    </row>
    <row r="464" spans="16:23" ht="42.75" x14ac:dyDescent="0.2">
      <c r="P464">
        <f t="shared" si="43"/>
        <v>241</v>
      </c>
      <c r="Q464" t="str">
        <f t="shared" si="44"/>
        <v>霸王臭花</v>
      </c>
      <c r="R464" t="str">
        <f>VLOOKUP(Q464,U!N:O,2,0)</f>
        <v>5=辅助</v>
      </c>
      <c r="S464">
        <v>241</v>
      </c>
      <c r="T464">
        <f>P464*10000+COUNTIF($P$2:P464,P464)</f>
        <v>2410001</v>
      </c>
      <c r="U464" s="31" t="s">
        <v>475</v>
      </c>
      <c r="V464" s="35" t="s">
        <v>522</v>
      </c>
      <c r="W464" s="38" t="s">
        <v>801</v>
      </c>
    </row>
    <row r="465" spans="16:23" x14ac:dyDescent="0.2">
      <c r="P465">
        <f t="shared" si="43"/>
        <v>241</v>
      </c>
      <c r="Q465" t="str">
        <f t="shared" si="44"/>
        <v>霸王臭花</v>
      </c>
      <c r="R465" t="str">
        <f>VLOOKUP(Q465,U!N:O,2,0)</f>
        <v>5=辅助</v>
      </c>
      <c r="T465">
        <f>P465*10000+COUNTIF($P$2:P465,P465)</f>
        <v>2410002</v>
      </c>
      <c r="V465" s="35" t="s">
        <v>524</v>
      </c>
      <c r="W465" s="37" t="s">
        <v>802</v>
      </c>
    </row>
    <row r="466" spans="16:23" x14ac:dyDescent="0.2">
      <c r="P466">
        <f t="shared" si="43"/>
        <v>241</v>
      </c>
      <c r="Q466" t="str">
        <f t="shared" si="44"/>
        <v>霸王臭花</v>
      </c>
      <c r="R466" t="str">
        <f>VLOOKUP(Q466,U!N:O,2,0)</f>
        <v>5=辅助</v>
      </c>
      <c r="T466">
        <f>P466*10000+COUNTIF($P$2:P466,P466)</f>
        <v>2410003</v>
      </c>
      <c r="V466" s="35" t="s">
        <v>526</v>
      </c>
      <c r="W466" s="37" t="s">
        <v>803</v>
      </c>
    </row>
    <row r="467" spans="16:23" ht="28.5" x14ac:dyDescent="0.2">
      <c r="P467">
        <f t="shared" si="43"/>
        <v>241</v>
      </c>
      <c r="Q467" t="str">
        <f t="shared" si="44"/>
        <v>霸王臭花</v>
      </c>
      <c r="R467" t="str">
        <f>VLOOKUP(Q467,U!N:O,2,0)</f>
        <v>5=辅助</v>
      </c>
      <c r="T467">
        <f>P467*10000+COUNTIF($P$2:P467,P467)</f>
        <v>2410004</v>
      </c>
      <c r="V467" s="35" t="s">
        <v>527</v>
      </c>
      <c r="W467" s="38" t="s">
        <v>804</v>
      </c>
    </row>
    <row r="468" spans="16:23" x14ac:dyDescent="0.2">
      <c r="P468">
        <f t="shared" si="43"/>
        <v>241</v>
      </c>
      <c r="Q468" t="str">
        <f t="shared" si="44"/>
        <v>霸王臭花</v>
      </c>
      <c r="R468" t="str">
        <f>VLOOKUP(Q468,U!N:O,2,0)</f>
        <v>5=辅助</v>
      </c>
      <c r="T468">
        <f>P468*10000+COUNTIF($P$2:P468,P468)</f>
        <v>2410005</v>
      </c>
      <c r="V468" s="35" t="s">
        <v>529</v>
      </c>
      <c r="W468" s="37" t="s">
        <v>525</v>
      </c>
    </row>
    <row r="469" spans="16:23" x14ac:dyDescent="0.2">
      <c r="P469">
        <f t="shared" si="43"/>
        <v>241</v>
      </c>
      <c r="Q469" t="str">
        <f t="shared" si="44"/>
        <v>霸王臭花</v>
      </c>
      <c r="R469" t="str">
        <f>VLOOKUP(Q469,U!N:O,2,0)</f>
        <v>5=辅助</v>
      </c>
      <c r="T469">
        <f>P469*10000+COUNTIF($P$2:P469,P469)</f>
        <v>2410006</v>
      </c>
      <c r="V469" s="35" t="s">
        <v>530</v>
      </c>
      <c r="W469" s="37" t="s">
        <v>525</v>
      </c>
    </row>
    <row r="470" spans="16:23" x14ac:dyDescent="0.2">
      <c r="P470">
        <f t="shared" si="43"/>
        <v>241</v>
      </c>
      <c r="Q470" t="str">
        <f t="shared" si="44"/>
        <v>霸王臭花</v>
      </c>
      <c r="R470" t="str">
        <f>VLOOKUP(Q470,U!N:O,2,0)</f>
        <v>5=辅助</v>
      </c>
      <c r="T470">
        <f>P470*10000+COUNTIF($P$2:P470,P470)</f>
        <v>2410007</v>
      </c>
      <c r="V470" s="35" t="s">
        <v>531</v>
      </c>
      <c r="W470" s="37" t="s">
        <v>525</v>
      </c>
    </row>
    <row r="471" spans="16:23" ht="28.5" x14ac:dyDescent="0.2">
      <c r="P471">
        <f t="shared" si="43"/>
        <v>241</v>
      </c>
      <c r="Q471" t="str">
        <f t="shared" si="44"/>
        <v>霸王臭花</v>
      </c>
      <c r="R471" t="str">
        <f>VLOOKUP(Q471,U!N:O,2,0)</f>
        <v>5=辅助</v>
      </c>
      <c r="T471">
        <f>P471*10000+COUNTIF($P$2:P471,P471)</f>
        <v>2410008</v>
      </c>
      <c r="V471" s="35" t="s">
        <v>532</v>
      </c>
      <c r="W471" s="38" t="s">
        <v>805</v>
      </c>
    </row>
    <row r="472" spans="16:23" x14ac:dyDescent="0.2">
      <c r="P472">
        <f t="shared" si="43"/>
        <v>241</v>
      </c>
      <c r="Q472" t="str">
        <f t="shared" si="44"/>
        <v>霸王臭花</v>
      </c>
      <c r="R472" t="str">
        <f>VLOOKUP(Q472,U!N:O,2,0)</f>
        <v>5=辅助</v>
      </c>
      <c r="T472">
        <f>P472*10000+COUNTIF($P$2:P472,P472)</f>
        <v>2410009</v>
      </c>
      <c r="V472" s="35" t="s">
        <v>534</v>
      </c>
      <c r="W472" s="37" t="s">
        <v>673</v>
      </c>
    </row>
    <row r="473" spans="16:23" x14ac:dyDescent="0.2">
      <c r="P473">
        <f t="shared" si="43"/>
        <v>241</v>
      </c>
      <c r="Q473" t="str">
        <f t="shared" si="44"/>
        <v>霸王臭花</v>
      </c>
      <c r="R473" t="str">
        <f>VLOOKUP(Q473,U!N:O,2,0)</f>
        <v>5=辅助</v>
      </c>
      <c r="T473">
        <f>P473*10000+COUNTIF($P$2:P473,P473)</f>
        <v>2410010</v>
      </c>
      <c r="V473" s="35" t="s">
        <v>535</v>
      </c>
      <c r="W473" s="37" t="s">
        <v>673</v>
      </c>
    </row>
    <row r="474" spans="16:23" ht="42.75" x14ac:dyDescent="0.2">
      <c r="P474">
        <f t="shared" si="43"/>
        <v>241</v>
      </c>
      <c r="Q474" t="str">
        <f t="shared" si="44"/>
        <v>霸王臭花</v>
      </c>
      <c r="R474" t="str">
        <f>VLOOKUP(Q474,U!N:O,2,0)</f>
        <v>5=辅助</v>
      </c>
      <c r="T474">
        <f>P474*10000+COUNTIF($P$2:P474,P474)</f>
        <v>2410011</v>
      </c>
      <c r="V474" s="35" t="s">
        <v>536</v>
      </c>
      <c r="W474" s="38" t="s">
        <v>806</v>
      </c>
    </row>
    <row r="475" spans="16:23" x14ac:dyDescent="0.2">
      <c r="P475">
        <f t="shared" si="43"/>
        <v>241</v>
      </c>
      <c r="Q475" t="str">
        <f t="shared" si="44"/>
        <v>霸王臭花</v>
      </c>
      <c r="R475" t="str">
        <f>VLOOKUP(Q475,U!N:O,2,0)</f>
        <v>5=辅助</v>
      </c>
      <c r="T475">
        <f>P475*10000+COUNTIF($P$2:P475,P475)</f>
        <v>2410012</v>
      </c>
      <c r="V475" s="35" t="s">
        <v>538</v>
      </c>
      <c r="W475" s="37" t="s">
        <v>807</v>
      </c>
    </row>
    <row r="476" spans="16:23" x14ac:dyDescent="0.2">
      <c r="P476">
        <f t="shared" si="43"/>
        <v>241</v>
      </c>
      <c r="Q476" t="str">
        <f t="shared" si="44"/>
        <v>霸王臭花</v>
      </c>
      <c r="R476" t="str">
        <f>VLOOKUP(Q476,U!N:O,2,0)</f>
        <v>5=辅助</v>
      </c>
      <c r="T476">
        <f>P476*10000+COUNTIF($P$2:P476,P476)</f>
        <v>2410013</v>
      </c>
      <c r="V476" s="35" t="s">
        <v>540</v>
      </c>
      <c r="W476" s="37" t="s">
        <v>808</v>
      </c>
    </row>
    <row r="477" spans="16:23" ht="28.5" x14ac:dyDescent="0.2">
      <c r="P477">
        <f t="shared" si="43"/>
        <v>242</v>
      </c>
      <c r="Q477" t="str">
        <f t="shared" si="44"/>
        <v>犀牛</v>
      </c>
      <c r="R477" t="str">
        <f>VLOOKUP(Q477,U!N:O,2,0)</f>
        <v>1=肉盾</v>
      </c>
      <c r="S477">
        <v>242</v>
      </c>
      <c r="T477">
        <f>P477*10000+COUNTIF($P$2:P477,P477)</f>
        <v>2420001</v>
      </c>
      <c r="U477" s="28" t="s">
        <v>476</v>
      </c>
      <c r="V477" s="34" t="s">
        <v>522</v>
      </c>
      <c r="W477" s="38" t="s">
        <v>809</v>
      </c>
    </row>
    <row r="478" spans="16:23" x14ac:dyDescent="0.2">
      <c r="P478">
        <f t="shared" si="43"/>
        <v>242</v>
      </c>
      <c r="Q478" t="str">
        <f t="shared" si="44"/>
        <v>犀牛</v>
      </c>
      <c r="R478" t="str">
        <f>VLOOKUP(Q478,U!N:O,2,0)</f>
        <v>1=肉盾</v>
      </c>
      <c r="T478">
        <f>P478*10000+COUNTIF($P$2:P478,P478)</f>
        <v>2420002</v>
      </c>
      <c r="V478" s="34" t="s">
        <v>524</v>
      </c>
      <c r="W478" s="37" t="s">
        <v>673</v>
      </c>
    </row>
    <row r="479" spans="16:23" x14ac:dyDescent="0.2">
      <c r="P479">
        <f t="shared" si="43"/>
        <v>242</v>
      </c>
      <c r="Q479" t="str">
        <f t="shared" si="44"/>
        <v>犀牛</v>
      </c>
      <c r="R479" t="str">
        <f>VLOOKUP(Q479,U!N:O,2,0)</f>
        <v>1=肉盾</v>
      </c>
      <c r="T479">
        <f>P479*10000+COUNTIF($P$2:P479,P479)</f>
        <v>2420003</v>
      </c>
      <c r="V479" s="34" t="s">
        <v>526</v>
      </c>
      <c r="W479" s="37" t="s">
        <v>673</v>
      </c>
    </row>
    <row r="480" spans="16:23" ht="28.5" x14ac:dyDescent="0.2">
      <c r="P480">
        <f t="shared" si="43"/>
        <v>242</v>
      </c>
      <c r="Q480" t="str">
        <f t="shared" si="44"/>
        <v>犀牛</v>
      </c>
      <c r="R480" t="str">
        <f>VLOOKUP(Q480,U!N:O,2,0)</f>
        <v>1=肉盾</v>
      </c>
      <c r="T480">
        <f>P480*10000+COUNTIF($P$2:P480,P480)</f>
        <v>2420004</v>
      </c>
      <c r="V480" s="34" t="s">
        <v>527</v>
      </c>
      <c r="W480" s="38" t="s">
        <v>810</v>
      </c>
    </row>
    <row r="481" spans="16:23" x14ac:dyDescent="0.2">
      <c r="P481">
        <f t="shared" si="43"/>
        <v>242</v>
      </c>
      <c r="Q481" t="str">
        <f t="shared" si="44"/>
        <v>犀牛</v>
      </c>
      <c r="R481" t="str">
        <f>VLOOKUP(Q481,U!N:O,2,0)</f>
        <v>1=肉盾</v>
      </c>
      <c r="T481">
        <f>P481*10000+COUNTIF($P$2:P481,P481)</f>
        <v>2420005</v>
      </c>
      <c r="V481" s="34" t="s">
        <v>529</v>
      </c>
      <c r="W481" s="37" t="s">
        <v>525</v>
      </c>
    </row>
    <row r="482" spans="16:23" x14ac:dyDescent="0.2">
      <c r="P482">
        <f t="shared" si="43"/>
        <v>242</v>
      </c>
      <c r="Q482" t="str">
        <f t="shared" si="44"/>
        <v>犀牛</v>
      </c>
      <c r="R482" t="str">
        <f>VLOOKUP(Q482,U!N:O,2,0)</f>
        <v>1=肉盾</v>
      </c>
      <c r="T482">
        <f>P482*10000+COUNTIF($P$2:P482,P482)</f>
        <v>2420006</v>
      </c>
      <c r="V482" s="34" t="s">
        <v>530</v>
      </c>
      <c r="W482" s="38" t="s">
        <v>811</v>
      </c>
    </row>
    <row r="483" spans="16:23" x14ac:dyDescent="0.2">
      <c r="P483">
        <f t="shared" si="43"/>
        <v>242</v>
      </c>
      <c r="Q483" t="str">
        <f t="shared" si="44"/>
        <v>犀牛</v>
      </c>
      <c r="R483" t="str">
        <f>VLOOKUP(Q483,U!N:O,2,0)</f>
        <v>1=肉盾</v>
      </c>
      <c r="T483">
        <f>P483*10000+COUNTIF($P$2:P483,P483)</f>
        <v>2420007</v>
      </c>
      <c r="V483" s="34" t="s">
        <v>531</v>
      </c>
      <c r="W483" s="37" t="s">
        <v>812</v>
      </c>
    </row>
    <row r="484" spans="16:23" ht="28.5" x14ac:dyDescent="0.2">
      <c r="P484">
        <f t="shared" si="43"/>
        <v>242</v>
      </c>
      <c r="Q484" t="str">
        <f t="shared" si="44"/>
        <v>犀牛</v>
      </c>
      <c r="R484" t="str">
        <f>VLOOKUP(Q484,U!N:O,2,0)</f>
        <v>1=肉盾</v>
      </c>
      <c r="T484">
        <f>P484*10000+COUNTIF($P$2:P484,P484)</f>
        <v>2420008</v>
      </c>
      <c r="V484" s="34" t="s">
        <v>532</v>
      </c>
      <c r="W484" s="38" t="s">
        <v>813</v>
      </c>
    </row>
    <row r="485" spans="16:23" x14ac:dyDescent="0.2">
      <c r="P485">
        <f t="shared" si="43"/>
        <v>242</v>
      </c>
      <c r="Q485" t="str">
        <f t="shared" si="44"/>
        <v>犀牛</v>
      </c>
      <c r="R485" t="str">
        <f>VLOOKUP(Q485,U!N:O,2,0)</f>
        <v>1=肉盾</v>
      </c>
      <c r="T485">
        <f>P485*10000+COUNTIF($P$2:P485,P485)</f>
        <v>2420009</v>
      </c>
      <c r="V485" s="34" t="s">
        <v>534</v>
      </c>
      <c r="W485" s="38" t="s">
        <v>814</v>
      </c>
    </row>
    <row r="486" spans="16:23" x14ac:dyDescent="0.2">
      <c r="P486">
        <f t="shared" si="43"/>
        <v>242</v>
      </c>
      <c r="Q486" t="str">
        <f t="shared" si="44"/>
        <v>犀牛</v>
      </c>
      <c r="R486" t="str">
        <f>VLOOKUP(Q486,U!N:O,2,0)</f>
        <v>1=肉盾</v>
      </c>
      <c r="T486">
        <f>P486*10000+COUNTIF($P$2:P486,P486)</f>
        <v>2420010</v>
      </c>
      <c r="V486" s="34" t="s">
        <v>535</v>
      </c>
      <c r="W486" s="37" t="s">
        <v>673</v>
      </c>
    </row>
    <row r="487" spans="16:23" ht="28.5" x14ac:dyDescent="0.2">
      <c r="P487">
        <f t="shared" si="43"/>
        <v>242</v>
      </c>
      <c r="Q487" t="str">
        <f t="shared" si="44"/>
        <v>犀牛</v>
      </c>
      <c r="R487" t="str">
        <f>VLOOKUP(Q487,U!N:O,2,0)</f>
        <v>1=肉盾</v>
      </c>
      <c r="T487">
        <f>P487*10000+COUNTIF($P$2:P487,P487)</f>
        <v>2420011</v>
      </c>
      <c r="V487" s="34" t="s">
        <v>536</v>
      </c>
      <c r="W487" s="38" t="s">
        <v>815</v>
      </c>
    </row>
    <row r="488" spans="16:23" x14ac:dyDescent="0.2">
      <c r="P488">
        <f t="shared" si="43"/>
        <v>242</v>
      </c>
      <c r="Q488" t="str">
        <f t="shared" si="44"/>
        <v>犀牛</v>
      </c>
      <c r="R488" t="str">
        <f>VLOOKUP(Q488,U!N:O,2,0)</f>
        <v>1=肉盾</v>
      </c>
      <c r="T488">
        <f>P488*10000+COUNTIF($P$2:P488,P488)</f>
        <v>2420012</v>
      </c>
      <c r="V488" s="34" t="s">
        <v>538</v>
      </c>
      <c r="W488" s="37" t="s">
        <v>816</v>
      </c>
    </row>
    <row r="489" spans="16:23" x14ac:dyDescent="0.2">
      <c r="P489">
        <f t="shared" si="43"/>
        <v>242</v>
      </c>
      <c r="Q489" t="str">
        <f t="shared" si="44"/>
        <v>犀牛</v>
      </c>
      <c r="R489" t="str">
        <f>VLOOKUP(Q489,U!N:O,2,0)</f>
        <v>1=肉盾</v>
      </c>
      <c r="T489">
        <f>P489*10000+COUNTIF($P$2:P489,P489)</f>
        <v>2420013</v>
      </c>
      <c r="V489" s="34" t="s">
        <v>540</v>
      </c>
      <c r="W489" s="37" t="s">
        <v>673</v>
      </c>
    </row>
    <row r="490" spans="16:23" x14ac:dyDescent="0.2">
      <c r="P490">
        <f t="shared" si="43"/>
        <v>9</v>
      </c>
      <c r="Q490" t="str">
        <f t="shared" si="44"/>
        <v>胖分身-梅鲁扎嘎鲁多</v>
      </c>
      <c r="R490" t="str">
        <f>VLOOKUP(Q490,U!N:O,2,0)</f>
        <v>1=肉盾</v>
      </c>
      <c r="S490">
        <v>9</v>
      </c>
      <c r="T490">
        <f>P490*10000+COUNTIF($P$2:P490,P490)</f>
        <v>90001</v>
      </c>
      <c r="U490" s="28" t="s">
        <v>413</v>
      </c>
      <c r="V490" s="35" t="s">
        <v>590</v>
      </c>
      <c r="W490" s="37" t="s">
        <v>591</v>
      </c>
    </row>
    <row r="491" spans="16:23" x14ac:dyDescent="0.2">
      <c r="P491">
        <f t="shared" si="43"/>
        <v>9</v>
      </c>
      <c r="Q491" t="str">
        <f t="shared" si="44"/>
        <v>胖分身-梅鲁扎嘎鲁多</v>
      </c>
      <c r="R491" t="str">
        <f>VLOOKUP(Q491,U!N:O,2,0)</f>
        <v>1=肉盾</v>
      </c>
      <c r="T491">
        <f>P491*10000+COUNTIF($P$2:P491,P491)</f>
        <v>90002</v>
      </c>
      <c r="V491" s="35" t="s">
        <v>592</v>
      </c>
      <c r="W491" s="37" t="s">
        <v>660</v>
      </c>
    </row>
    <row r="492" spans="16:23" x14ac:dyDescent="0.2">
      <c r="P492">
        <f t="shared" si="43"/>
        <v>10</v>
      </c>
      <c r="Q492" t="str">
        <f t="shared" si="44"/>
        <v>瘦分身-梅鲁扎嘎鲁多</v>
      </c>
      <c r="R492" t="str">
        <f>VLOOKUP(Q492,U!N:O,2,0)</f>
        <v>2=战士</v>
      </c>
      <c r="S492">
        <v>10</v>
      </c>
      <c r="T492">
        <f>P492*10000+COUNTIF($P$2:P492,P492)</f>
        <v>100001</v>
      </c>
      <c r="U492" s="28" t="s">
        <v>415</v>
      </c>
      <c r="V492" s="34" t="s">
        <v>590</v>
      </c>
      <c r="W492" s="37" t="s">
        <v>591</v>
      </c>
    </row>
    <row r="493" spans="16:23" x14ac:dyDescent="0.2">
      <c r="P493">
        <f t="shared" si="43"/>
        <v>10</v>
      </c>
      <c r="Q493" t="str">
        <f t="shared" si="44"/>
        <v>瘦分身-梅鲁扎嘎鲁多</v>
      </c>
      <c r="R493" t="str">
        <f>VLOOKUP(Q493,U!N:O,2,0)</f>
        <v>2=战士</v>
      </c>
      <c r="T493">
        <f>P493*10000+COUNTIF($P$2:P493,P493)</f>
        <v>100002</v>
      </c>
      <c r="V493" s="34" t="s">
        <v>592</v>
      </c>
      <c r="W493" s="37" t="s">
        <v>817</v>
      </c>
    </row>
    <row r="494" spans="16:23" x14ac:dyDescent="0.2">
      <c r="P494">
        <f t="shared" si="43"/>
        <v>11</v>
      </c>
      <c r="Q494" t="str">
        <f t="shared" si="44"/>
        <v>暗黑盗贼团成员【想回家星人】</v>
      </c>
      <c r="R494" t="str">
        <f>VLOOKUP(Q494,U!N:O,2,0)</f>
        <v>6=法师</v>
      </c>
      <c r="S494">
        <v>11</v>
      </c>
      <c r="T494">
        <f>P494*10000+COUNTIF($P$2:P494,P494)</f>
        <v>110001</v>
      </c>
      <c r="U494" s="31" t="s">
        <v>416</v>
      </c>
      <c r="V494" s="35" t="s">
        <v>590</v>
      </c>
      <c r="W494" s="37" t="s">
        <v>818</v>
      </c>
    </row>
    <row r="495" spans="16:23" x14ac:dyDescent="0.2">
      <c r="P495">
        <f t="shared" si="43"/>
        <v>11</v>
      </c>
      <c r="Q495" t="str">
        <f t="shared" si="44"/>
        <v>暗黑盗贼团成员【想回家星人】</v>
      </c>
      <c r="R495" t="str">
        <f>VLOOKUP(Q495,U!N:O,2,0)</f>
        <v>6=法师</v>
      </c>
      <c r="T495">
        <f>P495*10000+COUNTIF($P$2:P495,P495)</f>
        <v>110002</v>
      </c>
      <c r="V495" s="35" t="s">
        <v>592</v>
      </c>
      <c r="W495" s="37" t="s">
        <v>661</v>
      </c>
    </row>
    <row r="496" spans="16:23" ht="42.75" x14ac:dyDescent="0.2">
      <c r="P496">
        <f t="shared" si="43"/>
        <v>246</v>
      </c>
      <c r="Q496" t="str">
        <f t="shared" si="44"/>
        <v>闪光的弗莱士</v>
      </c>
      <c r="R496" t="str">
        <f>VLOOKUP(Q496,U!N:O,2,0)</f>
        <v>3=刺客</v>
      </c>
      <c r="S496">
        <v>246</v>
      </c>
      <c r="T496">
        <f>P496*10000+COUNTIF($P$2:P496,P496)</f>
        <v>2460001</v>
      </c>
      <c r="U496" s="28" t="s">
        <v>480</v>
      </c>
      <c r="V496" s="34" t="s">
        <v>522</v>
      </c>
      <c r="W496" s="38" t="s">
        <v>819</v>
      </c>
    </row>
    <row r="497" spans="16:23" x14ac:dyDescent="0.2">
      <c r="P497">
        <f t="shared" si="43"/>
        <v>246</v>
      </c>
      <c r="Q497" t="str">
        <f t="shared" si="44"/>
        <v>闪光的弗莱士</v>
      </c>
      <c r="R497" t="str">
        <f>VLOOKUP(Q497,U!N:O,2,0)</f>
        <v>3=刺客</v>
      </c>
      <c r="T497">
        <f>P497*10000+COUNTIF($P$2:P497,P497)</f>
        <v>2460002</v>
      </c>
      <c r="V497" s="34" t="s">
        <v>524</v>
      </c>
      <c r="W497" s="38" t="s">
        <v>820</v>
      </c>
    </row>
    <row r="498" spans="16:23" x14ac:dyDescent="0.2">
      <c r="P498">
        <f t="shared" si="43"/>
        <v>246</v>
      </c>
      <c r="Q498" t="str">
        <f t="shared" si="44"/>
        <v>闪光的弗莱士</v>
      </c>
      <c r="R498" t="str">
        <f>VLOOKUP(Q498,U!N:O,2,0)</f>
        <v>3=刺客</v>
      </c>
      <c r="T498">
        <f>P498*10000+COUNTIF($P$2:P498,P498)</f>
        <v>2460003</v>
      </c>
      <c r="V498" s="34" t="s">
        <v>526</v>
      </c>
      <c r="W498" s="37" t="s">
        <v>525</v>
      </c>
    </row>
    <row r="499" spans="16:23" ht="28.5" x14ac:dyDescent="0.2">
      <c r="P499">
        <f t="shared" si="43"/>
        <v>246</v>
      </c>
      <c r="Q499" t="str">
        <f t="shared" si="44"/>
        <v>闪光的弗莱士</v>
      </c>
      <c r="R499" t="str">
        <f>VLOOKUP(Q499,U!N:O,2,0)</f>
        <v>3=刺客</v>
      </c>
      <c r="T499">
        <f>P499*10000+COUNTIF($P$2:P499,P499)</f>
        <v>2460004</v>
      </c>
      <c r="V499" s="34" t="s">
        <v>527</v>
      </c>
      <c r="W499" s="38" t="s">
        <v>821</v>
      </c>
    </row>
    <row r="500" spans="16:23" x14ac:dyDescent="0.2">
      <c r="P500">
        <f t="shared" si="43"/>
        <v>246</v>
      </c>
      <c r="Q500" t="str">
        <f t="shared" si="44"/>
        <v>闪光的弗莱士</v>
      </c>
      <c r="R500" t="str">
        <f>VLOOKUP(Q500,U!N:O,2,0)</f>
        <v>3=刺客</v>
      </c>
      <c r="T500">
        <f>P500*10000+COUNTIF($P$2:P500,P500)</f>
        <v>2460005</v>
      </c>
      <c r="V500" s="34" t="s">
        <v>529</v>
      </c>
      <c r="W500" s="37" t="s">
        <v>525</v>
      </c>
    </row>
    <row r="501" spans="16:23" x14ac:dyDescent="0.2">
      <c r="P501">
        <f t="shared" si="43"/>
        <v>246</v>
      </c>
      <c r="Q501" t="str">
        <f t="shared" si="44"/>
        <v>闪光的弗莱士</v>
      </c>
      <c r="R501" t="str">
        <f>VLOOKUP(Q501,U!N:O,2,0)</f>
        <v>3=刺客</v>
      </c>
      <c r="T501">
        <f>P501*10000+COUNTIF($P$2:P501,P501)</f>
        <v>2460006</v>
      </c>
      <c r="V501" s="34" t="s">
        <v>530</v>
      </c>
      <c r="W501" s="38" t="s">
        <v>822</v>
      </c>
    </row>
    <row r="502" spans="16:23" x14ac:dyDescent="0.2">
      <c r="P502">
        <f t="shared" si="43"/>
        <v>246</v>
      </c>
      <c r="Q502" t="str">
        <f t="shared" si="44"/>
        <v>闪光的弗莱士</v>
      </c>
      <c r="R502" t="str">
        <f>VLOOKUP(Q502,U!N:O,2,0)</f>
        <v>3=刺客</v>
      </c>
      <c r="T502">
        <f>P502*10000+COUNTIF($P$2:P502,P502)</f>
        <v>2460007</v>
      </c>
      <c r="V502" s="34" t="s">
        <v>531</v>
      </c>
      <c r="W502" s="37" t="s">
        <v>525</v>
      </c>
    </row>
    <row r="503" spans="16:23" ht="28.5" x14ac:dyDescent="0.2">
      <c r="P503">
        <f t="shared" si="43"/>
        <v>246</v>
      </c>
      <c r="Q503" t="str">
        <f t="shared" si="44"/>
        <v>闪光的弗莱士</v>
      </c>
      <c r="R503" t="str">
        <f>VLOOKUP(Q503,U!N:O,2,0)</f>
        <v>3=刺客</v>
      </c>
      <c r="T503">
        <f>P503*10000+COUNTIF($P$2:P503,P503)</f>
        <v>2460008</v>
      </c>
      <c r="V503" s="34" t="s">
        <v>532</v>
      </c>
      <c r="W503" s="38" t="s">
        <v>823</v>
      </c>
    </row>
    <row r="504" spans="16:23" x14ac:dyDescent="0.2">
      <c r="P504">
        <f t="shared" si="43"/>
        <v>246</v>
      </c>
      <c r="Q504" t="str">
        <f t="shared" si="44"/>
        <v>闪光的弗莱士</v>
      </c>
      <c r="R504" t="str">
        <f>VLOOKUP(Q504,U!N:O,2,0)</f>
        <v>3=刺客</v>
      </c>
      <c r="T504">
        <f>P504*10000+COUNTIF($P$2:P504,P504)</f>
        <v>2460009</v>
      </c>
      <c r="V504" s="34" t="s">
        <v>534</v>
      </c>
      <c r="W504" s="37" t="s">
        <v>525</v>
      </c>
    </row>
    <row r="505" spans="16:23" x14ac:dyDescent="0.2">
      <c r="P505">
        <f t="shared" si="43"/>
        <v>246</v>
      </c>
      <c r="Q505" t="str">
        <f t="shared" si="44"/>
        <v>闪光的弗莱士</v>
      </c>
      <c r="R505" t="str">
        <f>VLOOKUP(Q505,U!N:O,2,0)</f>
        <v>3=刺客</v>
      </c>
      <c r="T505">
        <f>P505*10000+COUNTIF($P$2:P505,P505)</f>
        <v>2460010</v>
      </c>
      <c r="V505" s="34" t="s">
        <v>535</v>
      </c>
      <c r="W505" s="37" t="s">
        <v>525</v>
      </c>
    </row>
    <row r="506" spans="16:23" x14ac:dyDescent="0.2">
      <c r="P506">
        <f t="shared" si="43"/>
        <v>246</v>
      </c>
      <c r="Q506" t="str">
        <f t="shared" si="44"/>
        <v>闪光的弗莱士</v>
      </c>
      <c r="R506" t="str">
        <f>VLOOKUP(Q506,U!N:O,2,0)</f>
        <v>3=刺客</v>
      </c>
      <c r="T506">
        <f>P506*10000+COUNTIF($P$2:P506,P506)</f>
        <v>2460011</v>
      </c>
      <c r="V506" s="34" t="s">
        <v>536</v>
      </c>
      <c r="W506" s="38" t="s">
        <v>824</v>
      </c>
    </row>
    <row r="507" spans="16:23" x14ac:dyDescent="0.2">
      <c r="P507">
        <f t="shared" si="43"/>
        <v>246</v>
      </c>
      <c r="Q507" t="str">
        <f t="shared" si="44"/>
        <v>闪光的弗莱士</v>
      </c>
      <c r="R507" t="str">
        <f>VLOOKUP(Q507,U!N:O,2,0)</f>
        <v>3=刺客</v>
      </c>
      <c r="T507">
        <f>P507*10000+COUNTIF($P$2:P507,P507)</f>
        <v>2460012</v>
      </c>
      <c r="V507" s="34" t="s">
        <v>538</v>
      </c>
      <c r="W507" s="38" t="s">
        <v>825</v>
      </c>
    </row>
    <row r="508" spans="16:23" x14ac:dyDescent="0.2">
      <c r="P508">
        <f t="shared" si="43"/>
        <v>246</v>
      </c>
      <c r="Q508" t="str">
        <f t="shared" si="44"/>
        <v>闪光的弗莱士</v>
      </c>
      <c r="R508" t="str">
        <f>VLOOKUP(Q508,U!N:O,2,0)</f>
        <v>3=刺客</v>
      </c>
      <c r="T508">
        <f>P508*10000+COUNTIF($P$2:P508,P508)</f>
        <v>2460013</v>
      </c>
      <c r="V508" s="34" t="s">
        <v>540</v>
      </c>
      <c r="W508" s="37" t="s">
        <v>826</v>
      </c>
    </row>
    <row r="509" spans="16:23" ht="99.75" x14ac:dyDescent="0.2">
      <c r="P509">
        <f t="shared" si="43"/>
        <v>251</v>
      </c>
      <c r="Q509" t="str">
        <f t="shared" si="44"/>
        <v>银色獠牙</v>
      </c>
      <c r="R509" t="str">
        <f>VLOOKUP(Q509,U!N:O,2,0)</f>
        <v>2=战士</v>
      </c>
      <c r="S509">
        <v>251</v>
      </c>
      <c r="T509">
        <f>P509*10000+COUNTIF($P$2:P509,P509)</f>
        <v>2510001</v>
      </c>
      <c r="U509" s="28" t="s">
        <v>486</v>
      </c>
      <c r="V509" s="35" t="s">
        <v>522</v>
      </c>
      <c r="W509" s="38" t="s">
        <v>827</v>
      </c>
    </row>
    <row r="510" spans="16:23" x14ac:dyDescent="0.2">
      <c r="P510">
        <f t="shared" si="43"/>
        <v>251</v>
      </c>
      <c r="Q510" t="str">
        <f t="shared" si="44"/>
        <v>银色獠牙</v>
      </c>
      <c r="R510" t="str">
        <f>VLOOKUP(Q510,U!N:O,2,0)</f>
        <v>2=战士</v>
      </c>
      <c r="T510">
        <f>P510*10000+COUNTIF($P$2:P510,P510)</f>
        <v>2510002</v>
      </c>
      <c r="V510" s="35" t="s">
        <v>524</v>
      </c>
      <c r="W510" s="37" t="s">
        <v>525</v>
      </c>
    </row>
    <row r="511" spans="16:23" x14ac:dyDescent="0.2">
      <c r="P511">
        <f t="shared" si="43"/>
        <v>251</v>
      </c>
      <c r="Q511" t="str">
        <f t="shared" si="44"/>
        <v>银色獠牙</v>
      </c>
      <c r="R511" t="str">
        <f>VLOOKUP(Q511,U!N:O,2,0)</f>
        <v>2=战士</v>
      </c>
      <c r="T511">
        <f>P511*10000+COUNTIF($P$2:P511,P511)</f>
        <v>2510003</v>
      </c>
      <c r="V511" s="35" t="s">
        <v>526</v>
      </c>
      <c r="W511" s="37" t="s">
        <v>525</v>
      </c>
    </row>
    <row r="512" spans="16:23" ht="42.75" x14ac:dyDescent="0.2">
      <c r="P512">
        <f t="shared" si="43"/>
        <v>251</v>
      </c>
      <c r="Q512" t="str">
        <f t="shared" si="44"/>
        <v>银色獠牙</v>
      </c>
      <c r="R512" t="str">
        <f>VLOOKUP(Q512,U!N:O,2,0)</f>
        <v>2=战士</v>
      </c>
      <c r="T512">
        <f>P512*10000+COUNTIF($P$2:P512,P512)</f>
        <v>2510004</v>
      </c>
      <c r="V512" s="35" t="s">
        <v>527</v>
      </c>
      <c r="W512" s="38" t="s">
        <v>828</v>
      </c>
    </row>
    <row r="513" spans="16:23" x14ac:dyDescent="0.2">
      <c r="P513">
        <f t="shared" si="43"/>
        <v>251</v>
      </c>
      <c r="Q513" t="str">
        <f t="shared" si="44"/>
        <v>银色獠牙</v>
      </c>
      <c r="R513" t="str">
        <f>VLOOKUP(Q513,U!N:O,2,0)</f>
        <v>2=战士</v>
      </c>
      <c r="T513">
        <f>P513*10000+COUNTIF($P$2:P513,P513)</f>
        <v>2510005</v>
      </c>
      <c r="V513" s="35" t="s">
        <v>529</v>
      </c>
      <c r="W513" s="38" t="s">
        <v>829</v>
      </c>
    </row>
    <row r="514" spans="16:23" x14ac:dyDescent="0.2">
      <c r="P514">
        <f t="shared" si="43"/>
        <v>251</v>
      </c>
      <c r="Q514" t="str">
        <f t="shared" si="44"/>
        <v>银色獠牙</v>
      </c>
      <c r="R514" t="str">
        <f>VLOOKUP(Q514,U!N:O,2,0)</f>
        <v>2=战士</v>
      </c>
      <c r="T514">
        <f>P514*10000+COUNTIF($P$2:P514,P514)</f>
        <v>2510006</v>
      </c>
      <c r="V514" s="35" t="s">
        <v>530</v>
      </c>
      <c r="W514" s="37" t="s">
        <v>525</v>
      </c>
    </row>
    <row r="515" spans="16:23" x14ac:dyDescent="0.2">
      <c r="P515">
        <f t="shared" si="43"/>
        <v>251</v>
      </c>
      <c r="Q515" t="str">
        <f t="shared" si="44"/>
        <v>银色獠牙</v>
      </c>
      <c r="R515" t="str">
        <f>VLOOKUP(Q515,U!N:O,2,0)</f>
        <v>2=战士</v>
      </c>
      <c r="T515">
        <f>P515*10000+COUNTIF($P$2:P515,P515)</f>
        <v>2510007</v>
      </c>
      <c r="V515" s="35" t="s">
        <v>531</v>
      </c>
      <c r="W515" s="37" t="s">
        <v>525</v>
      </c>
    </row>
    <row r="516" spans="16:23" ht="57" x14ac:dyDescent="0.2">
      <c r="P516">
        <f t="shared" ref="P516:P573" si="45">IF(S516=0,P515,S516)</f>
        <v>251</v>
      </c>
      <c r="Q516" t="str">
        <f t="shared" ref="Q516:Q573" si="46">IF(U516=0,Q515,U516)</f>
        <v>银色獠牙</v>
      </c>
      <c r="R516" t="str">
        <f>VLOOKUP(Q516,U!N:O,2,0)</f>
        <v>2=战士</v>
      </c>
      <c r="T516">
        <f>P516*10000+COUNTIF($P$2:P516,P516)</f>
        <v>2510008</v>
      </c>
      <c r="V516" s="35" t="s">
        <v>532</v>
      </c>
      <c r="W516" s="38" t="s">
        <v>830</v>
      </c>
    </row>
    <row r="517" spans="16:23" x14ac:dyDescent="0.2">
      <c r="P517">
        <f t="shared" si="45"/>
        <v>251</v>
      </c>
      <c r="Q517" t="str">
        <f t="shared" si="46"/>
        <v>银色獠牙</v>
      </c>
      <c r="R517" t="str">
        <f>VLOOKUP(Q517,U!N:O,2,0)</f>
        <v>2=战士</v>
      </c>
      <c r="T517">
        <f>P517*10000+COUNTIF($P$2:P517,P517)</f>
        <v>2510009</v>
      </c>
      <c r="V517" s="35" t="s">
        <v>534</v>
      </c>
      <c r="W517" s="38" t="s">
        <v>831</v>
      </c>
    </row>
    <row r="518" spans="16:23" x14ac:dyDescent="0.2">
      <c r="P518">
        <f t="shared" si="45"/>
        <v>251</v>
      </c>
      <c r="Q518" t="str">
        <f t="shared" si="46"/>
        <v>银色獠牙</v>
      </c>
      <c r="R518" t="str">
        <f>VLOOKUP(Q518,U!N:O,2,0)</f>
        <v>2=战士</v>
      </c>
      <c r="T518">
        <f>P518*10000+COUNTIF($P$2:P518,P518)</f>
        <v>2510010</v>
      </c>
      <c r="V518" s="35" t="s">
        <v>535</v>
      </c>
      <c r="W518" s="37" t="s">
        <v>832</v>
      </c>
    </row>
    <row r="519" spans="16:23" x14ac:dyDescent="0.2">
      <c r="P519">
        <f t="shared" si="45"/>
        <v>251</v>
      </c>
      <c r="Q519" t="str">
        <f t="shared" si="46"/>
        <v>银色獠牙</v>
      </c>
      <c r="R519" t="str">
        <f>VLOOKUP(Q519,U!N:O,2,0)</f>
        <v>2=战士</v>
      </c>
      <c r="T519">
        <f>P519*10000+COUNTIF($P$2:P519,P519)</f>
        <v>2510011</v>
      </c>
      <c r="V519" s="35" t="s">
        <v>536</v>
      </c>
      <c r="W519" s="38" t="s">
        <v>833</v>
      </c>
    </row>
    <row r="520" spans="16:23" x14ac:dyDescent="0.2">
      <c r="P520">
        <f t="shared" si="45"/>
        <v>251</v>
      </c>
      <c r="Q520" t="str">
        <f t="shared" si="46"/>
        <v>银色獠牙</v>
      </c>
      <c r="R520" t="str">
        <f>VLOOKUP(Q520,U!N:O,2,0)</f>
        <v>2=战士</v>
      </c>
      <c r="T520">
        <f>P520*10000+COUNTIF($P$2:P520,P520)</f>
        <v>2510012</v>
      </c>
      <c r="V520" s="35" t="s">
        <v>538</v>
      </c>
      <c r="W520" s="37" t="s">
        <v>539</v>
      </c>
    </row>
    <row r="521" spans="16:23" x14ac:dyDescent="0.2">
      <c r="P521">
        <f t="shared" si="45"/>
        <v>251</v>
      </c>
      <c r="Q521" t="str">
        <f t="shared" si="46"/>
        <v>银色獠牙</v>
      </c>
      <c r="R521" t="str">
        <f>VLOOKUP(Q521,U!N:O,2,0)</f>
        <v>2=战士</v>
      </c>
      <c r="T521">
        <f>P521*10000+COUNTIF($P$2:P521,P521)</f>
        <v>2510013</v>
      </c>
      <c r="V521" s="35" t="s">
        <v>540</v>
      </c>
      <c r="W521" s="37" t="s">
        <v>539</v>
      </c>
    </row>
    <row r="522" spans="16:23" ht="42.75" x14ac:dyDescent="0.2">
      <c r="P522">
        <f t="shared" si="45"/>
        <v>253</v>
      </c>
      <c r="Q522" t="str">
        <f t="shared" si="46"/>
        <v>龙卷</v>
      </c>
      <c r="R522" t="str">
        <f>VLOOKUP(Q522,U!N:O,2,0)</f>
        <v>6=法师</v>
      </c>
      <c r="S522">
        <v>253</v>
      </c>
      <c r="T522">
        <f>P522*10000+COUNTIF($P$2:P522,P522)</f>
        <v>2530001</v>
      </c>
      <c r="U522" s="31" t="s">
        <v>488</v>
      </c>
      <c r="V522" s="34" t="s">
        <v>522</v>
      </c>
      <c r="W522" s="38" t="s">
        <v>834</v>
      </c>
    </row>
    <row r="523" spans="16:23" x14ac:dyDescent="0.2">
      <c r="P523">
        <f t="shared" si="45"/>
        <v>253</v>
      </c>
      <c r="Q523" t="str">
        <f t="shared" si="46"/>
        <v>龙卷</v>
      </c>
      <c r="R523" t="str">
        <f>VLOOKUP(Q523,U!N:O,2,0)</f>
        <v>6=法师</v>
      </c>
      <c r="T523">
        <f>P523*10000+COUNTIF($P$2:P523,P523)</f>
        <v>2530002</v>
      </c>
      <c r="V523" s="34" t="s">
        <v>524</v>
      </c>
      <c r="W523" s="37" t="s">
        <v>525</v>
      </c>
    </row>
    <row r="524" spans="16:23" x14ac:dyDescent="0.2">
      <c r="P524">
        <f t="shared" si="45"/>
        <v>253</v>
      </c>
      <c r="Q524" t="str">
        <f t="shared" si="46"/>
        <v>龙卷</v>
      </c>
      <c r="R524" t="str">
        <f>VLOOKUP(Q524,U!N:O,2,0)</f>
        <v>6=法师</v>
      </c>
      <c r="T524">
        <f>P524*10000+COUNTIF($P$2:P524,P524)</f>
        <v>2530003</v>
      </c>
      <c r="V524" s="34" t="s">
        <v>526</v>
      </c>
      <c r="W524" s="37" t="s">
        <v>525</v>
      </c>
    </row>
    <row r="525" spans="16:23" ht="28.5" x14ac:dyDescent="0.2">
      <c r="P525">
        <f t="shared" si="45"/>
        <v>253</v>
      </c>
      <c r="Q525" t="str">
        <f t="shared" si="46"/>
        <v>龙卷</v>
      </c>
      <c r="R525" t="str">
        <f>VLOOKUP(Q525,U!N:O,2,0)</f>
        <v>6=法师</v>
      </c>
      <c r="T525">
        <f>P525*10000+COUNTIF($P$2:P525,P525)</f>
        <v>2530004</v>
      </c>
      <c r="V525" s="34" t="s">
        <v>527</v>
      </c>
      <c r="W525" s="38" t="s">
        <v>835</v>
      </c>
    </row>
    <row r="526" spans="16:23" x14ac:dyDescent="0.2">
      <c r="P526">
        <f t="shared" si="45"/>
        <v>253</v>
      </c>
      <c r="Q526" t="str">
        <f t="shared" si="46"/>
        <v>龙卷</v>
      </c>
      <c r="R526" t="str">
        <f>VLOOKUP(Q526,U!N:O,2,0)</f>
        <v>6=法师</v>
      </c>
      <c r="T526">
        <f>P526*10000+COUNTIF($P$2:P526,P526)</f>
        <v>2530005</v>
      </c>
      <c r="V526" s="34" t="s">
        <v>529</v>
      </c>
      <c r="W526" s="37" t="s">
        <v>525</v>
      </c>
    </row>
    <row r="527" spans="16:23" x14ac:dyDescent="0.2">
      <c r="P527">
        <f t="shared" si="45"/>
        <v>253</v>
      </c>
      <c r="Q527" t="str">
        <f t="shared" si="46"/>
        <v>龙卷</v>
      </c>
      <c r="R527" t="str">
        <f>VLOOKUP(Q527,U!N:O,2,0)</f>
        <v>6=法师</v>
      </c>
      <c r="T527">
        <f>P527*10000+COUNTIF($P$2:P527,P527)</f>
        <v>2530006</v>
      </c>
      <c r="V527" s="34" t="s">
        <v>530</v>
      </c>
      <c r="W527" s="37" t="s">
        <v>525</v>
      </c>
    </row>
    <row r="528" spans="16:23" x14ac:dyDescent="0.2">
      <c r="P528">
        <f t="shared" si="45"/>
        <v>253</v>
      </c>
      <c r="Q528" t="str">
        <f t="shared" si="46"/>
        <v>龙卷</v>
      </c>
      <c r="R528" t="str">
        <f>VLOOKUP(Q528,U!N:O,2,0)</f>
        <v>6=法师</v>
      </c>
      <c r="T528">
        <f>P528*10000+COUNTIF($P$2:P528,P528)</f>
        <v>2530007</v>
      </c>
      <c r="V528" s="34" t="s">
        <v>531</v>
      </c>
      <c r="W528" s="37" t="s">
        <v>525</v>
      </c>
    </row>
    <row r="529" spans="16:23" ht="42.75" x14ac:dyDescent="0.2">
      <c r="P529">
        <f t="shared" si="45"/>
        <v>253</v>
      </c>
      <c r="Q529" t="str">
        <f t="shared" si="46"/>
        <v>龙卷</v>
      </c>
      <c r="R529" t="str">
        <f>VLOOKUP(Q529,U!N:O,2,0)</f>
        <v>6=法师</v>
      </c>
      <c r="T529">
        <f>P529*10000+COUNTIF($P$2:P529,P529)</f>
        <v>2530008</v>
      </c>
      <c r="V529" s="34" t="s">
        <v>532</v>
      </c>
      <c r="W529" s="38" t="s">
        <v>836</v>
      </c>
    </row>
    <row r="530" spans="16:23" x14ac:dyDescent="0.2">
      <c r="P530">
        <f t="shared" si="45"/>
        <v>253</v>
      </c>
      <c r="Q530" t="str">
        <f t="shared" si="46"/>
        <v>龙卷</v>
      </c>
      <c r="R530" t="str">
        <f>VLOOKUP(Q530,U!N:O,2,0)</f>
        <v>6=法师</v>
      </c>
      <c r="T530">
        <f>P530*10000+COUNTIF($P$2:P530,P530)</f>
        <v>2530009</v>
      </c>
      <c r="V530" s="34" t="s">
        <v>534</v>
      </c>
      <c r="W530" s="38" t="s">
        <v>837</v>
      </c>
    </row>
    <row r="531" spans="16:23" x14ac:dyDescent="0.2">
      <c r="P531">
        <f t="shared" si="45"/>
        <v>253</v>
      </c>
      <c r="Q531" t="str">
        <f t="shared" si="46"/>
        <v>龙卷</v>
      </c>
      <c r="R531" t="str">
        <f>VLOOKUP(Q531,U!N:O,2,0)</f>
        <v>6=法师</v>
      </c>
      <c r="T531">
        <f>P531*10000+COUNTIF($P$2:P531,P531)</f>
        <v>2530010</v>
      </c>
      <c r="V531" s="34" t="s">
        <v>535</v>
      </c>
      <c r="W531" s="37" t="s">
        <v>838</v>
      </c>
    </row>
    <row r="532" spans="16:23" ht="57" x14ac:dyDescent="0.2">
      <c r="P532">
        <f t="shared" si="45"/>
        <v>253</v>
      </c>
      <c r="Q532" t="str">
        <f t="shared" si="46"/>
        <v>龙卷</v>
      </c>
      <c r="R532" t="str">
        <f>VLOOKUP(Q532,U!N:O,2,0)</f>
        <v>6=法师</v>
      </c>
      <c r="T532">
        <f>P532*10000+COUNTIF($P$2:P532,P532)</f>
        <v>2530011</v>
      </c>
      <c r="V532" s="34" t="s">
        <v>536</v>
      </c>
      <c r="W532" s="38" t="s">
        <v>839</v>
      </c>
    </row>
    <row r="533" spans="16:23" ht="42.75" x14ac:dyDescent="0.2">
      <c r="P533">
        <f t="shared" si="45"/>
        <v>253</v>
      </c>
      <c r="Q533" t="str">
        <f t="shared" si="46"/>
        <v>龙卷</v>
      </c>
      <c r="R533" t="str">
        <f>VLOOKUP(Q533,U!N:O,2,0)</f>
        <v>6=法师</v>
      </c>
      <c r="T533">
        <f>P533*10000+COUNTIF($P$2:P533,P533)</f>
        <v>2530012</v>
      </c>
      <c r="V533" s="34" t="s">
        <v>538</v>
      </c>
      <c r="W533" s="38" t="s">
        <v>840</v>
      </c>
    </row>
    <row r="534" spans="16:23" x14ac:dyDescent="0.2">
      <c r="P534">
        <f t="shared" si="45"/>
        <v>253</v>
      </c>
      <c r="Q534" t="str">
        <f t="shared" si="46"/>
        <v>龙卷</v>
      </c>
      <c r="R534" t="str">
        <f>VLOOKUP(Q534,U!N:O,2,0)</f>
        <v>6=法师</v>
      </c>
      <c r="T534">
        <f>P534*10000+COUNTIF($P$2:P534,P534)</f>
        <v>2530013</v>
      </c>
      <c r="V534" s="34" t="s">
        <v>540</v>
      </c>
      <c r="W534" s="38" t="s">
        <v>841</v>
      </c>
    </row>
    <row r="535" spans="16:23" ht="28.5" x14ac:dyDescent="0.2">
      <c r="P535">
        <f t="shared" si="45"/>
        <v>256</v>
      </c>
      <c r="Q535" t="str">
        <f t="shared" si="46"/>
        <v>梅鲁扎嘎鲁多</v>
      </c>
      <c r="R535" t="str">
        <f>VLOOKUP(Q535,U!N:O,2,0)</f>
        <v>1=肉盾</v>
      </c>
      <c r="S535">
        <v>256</v>
      </c>
      <c r="T535">
        <f>P535*10000+COUNTIF($P$2:P535,P535)</f>
        <v>2560001</v>
      </c>
      <c r="U535" s="28" t="s">
        <v>491</v>
      </c>
      <c r="V535" s="34" t="s">
        <v>522</v>
      </c>
      <c r="W535" s="38" t="s">
        <v>842</v>
      </c>
    </row>
    <row r="536" spans="16:23" x14ac:dyDescent="0.2">
      <c r="P536">
        <f t="shared" si="45"/>
        <v>256</v>
      </c>
      <c r="Q536" t="str">
        <f t="shared" si="46"/>
        <v>梅鲁扎嘎鲁多</v>
      </c>
      <c r="R536" t="str">
        <f>VLOOKUP(Q536,U!N:O,2,0)</f>
        <v>1=肉盾</v>
      </c>
      <c r="T536">
        <f>P536*10000+COUNTIF($P$2:P536,P536)</f>
        <v>2560002</v>
      </c>
      <c r="V536" s="34" t="s">
        <v>524</v>
      </c>
      <c r="W536" s="38" t="s">
        <v>843</v>
      </c>
    </row>
    <row r="537" spans="16:23" x14ac:dyDescent="0.2">
      <c r="P537">
        <f t="shared" si="45"/>
        <v>256</v>
      </c>
      <c r="Q537" t="str">
        <f t="shared" si="46"/>
        <v>梅鲁扎嘎鲁多</v>
      </c>
      <c r="R537" t="str">
        <f>VLOOKUP(Q537,U!N:O,2,0)</f>
        <v>1=肉盾</v>
      </c>
      <c r="T537">
        <f>P537*10000+COUNTIF($P$2:P537,P537)</f>
        <v>2560003</v>
      </c>
      <c r="V537" s="34" t="s">
        <v>526</v>
      </c>
      <c r="W537" s="37" t="s">
        <v>525</v>
      </c>
    </row>
    <row r="538" spans="16:23" x14ac:dyDescent="0.2">
      <c r="P538">
        <f t="shared" si="45"/>
        <v>256</v>
      </c>
      <c r="Q538" t="str">
        <f t="shared" si="46"/>
        <v>梅鲁扎嘎鲁多</v>
      </c>
      <c r="R538" t="str">
        <f>VLOOKUP(Q538,U!N:O,2,0)</f>
        <v>1=肉盾</v>
      </c>
      <c r="T538">
        <f>P538*10000+COUNTIF($P$2:P538,P538)</f>
        <v>2560004</v>
      </c>
      <c r="V538" s="34" t="s">
        <v>527</v>
      </c>
      <c r="W538" s="38" t="s">
        <v>844</v>
      </c>
    </row>
    <row r="539" spans="16:23" x14ac:dyDescent="0.2">
      <c r="P539">
        <f t="shared" si="45"/>
        <v>256</v>
      </c>
      <c r="Q539" t="str">
        <f t="shared" si="46"/>
        <v>梅鲁扎嘎鲁多</v>
      </c>
      <c r="R539" t="str">
        <f>VLOOKUP(Q539,U!N:O,2,0)</f>
        <v>1=肉盾</v>
      </c>
      <c r="T539">
        <f>P539*10000+COUNTIF($P$2:P539,P539)</f>
        <v>2560005</v>
      </c>
      <c r="V539" s="34" t="s">
        <v>529</v>
      </c>
      <c r="W539" s="37" t="s">
        <v>525</v>
      </c>
    </row>
    <row r="540" spans="16:23" x14ac:dyDescent="0.2">
      <c r="P540">
        <f t="shared" si="45"/>
        <v>256</v>
      </c>
      <c r="Q540" t="str">
        <f t="shared" si="46"/>
        <v>梅鲁扎嘎鲁多</v>
      </c>
      <c r="R540" t="str">
        <f>VLOOKUP(Q540,U!N:O,2,0)</f>
        <v>1=肉盾</v>
      </c>
      <c r="T540">
        <f>P540*10000+COUNTIF($P$2:P540,P540)</f>
        <v>2560006</v>
      </c>
      <c r="V540" s="34" t="s">
        <v>530</v>
      </c>
      <c r="W540" s="38" t="s">
        <v>845</v>
      </c>
    </row>
    <row r="541" spans="16:23" x14ac:dyDescent="0.2">
      <c r="P541">
        <f t="shared" si="45"/>
        <v>256</v>
      </c>
      <c r="Q541" t="str">
        <f t="shared" si="46"/>
        <v>梅鲁扎嘎鲁多</v>
      </c>
      <c r="R541" t="str">
        <f>VLOOKUP(Q541,U!N:O,2,0)</f>
        <v>1=肉盾</v>
      </c>
      <c r="T541">
        <f>P541*10000+COUNTIF($P$2:P541,P541)</f>
        <v>2560007</v>
      </c>
      <c r="V541" s="34" t="s">
        <v>531</v>
      </c>
      <c r="W541" s="37" t="s">
        <v>525</v>
      </c>
    </row>
    <row r="542" spans="16:23" ht="57" x14ac:dyDescent="0.2">
      <c r="P542">
        <f t="shared" si="45"/>
        <v>256</v>
      </c>
      <c r="Q542" t="str">
        <f t="shared" si="46"/>
        <v>梅鲁扎嘎鲁多</v>
      </c>
      <c r="R542" t="str">
        <f>VLOOKUP(Q542,U!N:O,2,0)</f>
        <v>1=肉盾</v>
      </c>
      <c r="T542">
        <f>P542*10000+COUNTIF($P$2:P542,P542)</f>
        <v>2560008</v>
      </c>
      <c r="V542" s="34" t="s">
        <v>532</v>
      </c>
      <c r="W542" s="38" t="s">
        <v>846</v>
      </c>
    </row>
    <row r="543" spans="16:23" x14ac:dyDescent="0.2">
      <c r="P543">
        <f t="shared" si="45"/>
        <v>256</v>
      </c>
      <c r="Q543" t="str">
        <f t="shared" si="46"/>
        <v>梅鲁扎嘎鲁多</v>
      </c>
      <c r="R543" t="str">
        <f>VLOOKUP(Q543,U!N:O,2,0)</f>
        <v>1=肉盾</v>
      </c>
      <c r="T543">
        <f>P543*10000+COUNTIF($P$2:P543,P543)</f>
        <v>2560009</v>
      </c>
      <c r="V543" s="34" t="s">
        <v>534</v>
      </c>
      <c r="W543" s="37" t="s">
        <v>847</v>
      </c>
    </row>
    <row r="544" spans="16:23" x14ac:dyDescent="0.2">
      <c r="P544">
        <f t="shared" si="45"/>
        <v>256</v>
      </c>
      <c r="Q544" t="str">
        <f t="shared" si="46"/>
        <v>梅鲁扎嘎鲁多</v>
      </c>
      <c r="R544" t="str">
        <f>VLOOKUP(Q544,U!N:O,2,0)</f>
        <v>1=肉盾</v>
      </c>
      <c r="T544">
        <f>P544*10000+COUNTIF($P$2:P544,P544)</f>
        <v>2560010</v>
      </c>
      <c r="V544" s="34" t="s">
        <v>535</v>
      </c>
      <c r="W544" s="37" t="s">
        <v>847</v>
      </c>
    </row>
    <row r="545" spans="16:23" ht="28.5" x14ac:dyDescent="0.2">
      <c r="P545">
        <f t="shared" si="45"/>
        <v>256</v>
      </c>
      <c r="Q545" t="str">
        <f t="shared" si="46"/>
        <v>梅鲁扎嘎鲁多</v>
      </c>
      <c r="R545" t="str">
        <f>VLOOKUP(Q545,U!N:O,2,0)</f>
        <v>1=肉盾</v>
      </c>
      <c r="T545">
        <f>P545*10000+COUNTIF($P$2:P545,P545)</f>
        <v>2560011</v>
      </c>
      <c r="V545" s="34" t="s">
        <v>536</v>
      </c>
      <c r="W545" s="38" t="s">
        <v>848</v>
      </c>
    </row>
    <row r="546" spans="16:23" x14ac:dyDescent="0.2">
      <c r="P546">
        <f t="shared" si="45"/>
        <v>256</v>
      </c>
      <c r="Q546" t="str">
        <f t="shared" si="46"/>
        <v>梅鲁扎嘎鲁多</v>
      </c>
      <c r="R546" t="str">
        <f>VLOOKUP(Q546,U!N:O,2,0)</f>
        <v>1=肉盾</v>
      </c>
      <c r="T546">
        <f>P546*10000+COUNTIF($P$2:P546,P546)</f>
        <v>2560012</v>
      </c>
      <c r="V546" s="34" t="s">
        <v>538</v>
      </c>
      <c r="W546" s="37" t="s">
        <v>849</v>
      </c>
    </row>
    <row r="547" spans="16:23" x14ac:dyDescent="0.2">
      <c r="P547">
        <f t="shared" si="45"/>
        <v>256</v>
      </c>
      <c r="Q547" t="str">
        <f t="shared" si="46"/>
        <v>梅鲁扎嘎鲁多</v>
      </c>
      <c r="R547" t="str">
        <f>VLOOKUP(Q547,U!N:O,2,0)</f>
        <v>1=肉盾</v>
      </c>
      <c r="T547">
        <f>P547*10000+COUNTIF($P$2:P547,P547)</f>
        <v>2560013</v>
      </c>
      <c r="V547" s="34" t="s">
        <v>540</v>
      </c>
      <c r="W547" s="37" t="s">
        <v>525</v>
      </c>
    </row>
    <row r="548" spans="16:23" ht="28.5" x14ac:dyDescent="0.2">
      <c r="P548">
        <f t="shared" si="45"/>
        <v>257</v>
      </c>
      <c r="Q548" t="str">
        <f t="shared" si="46"/>
        <v>戈留干修普</v>
      </c>
      <c r="R548" t="str">
        <f>VLOOKUP(Q548,U!N:O,2,0)</f>
        <v>6=法师</v>
      </c>
      <c r="S548">
        <v>257</v>
      </c>
      <c r="T548">
        <f>P548*10000+COUNTIF($P$2:P548,P548)</f>
        <v>2570001</v>
      </c>
      <c r="U548" s="31" t="s">
        <v>492</v>
      </c>
      <c r="V548" s="35" t="s">
        <v>522</v>
      </c>
      <c r="W548" s="38" t="s">
        <v>850</v>
      </c>
    </row>
    <row r="549" spans="16:23" x14ac:dyDescent="0.2">
      <c r="P549">
        <f t="shared" si="45"/>
        <v>257</v>
      </c>
      <c r="Q549" t="str">
        <f t="shared" si="46"/>
        <v>戈留干修普</v>
      </c>
      <c r="R549" t="str">
        <f>VLOOKUP(Q549,U!N:O,2,0)</f>
        <v>6=法师</v>
      </c>
      <c r="T549">
        <f>P549*10000+COUNTIF($P$2:P549,P549)</f>
        <v>2570002</v>
      </c>
      <c r="V549" s="35" t="s">
        <v>524</v>
      </c>
      <c r="W549" s="37" t="s">
        <v>525</v>
      </c>
    </row>
    <row r="550" spans="16:23" x14ac:dyDescent="0.2">
      <c r="P550">
        <f t="shared" si="45"/>
        <v>257</v>
      </c>
      <c r="Q550" t="str">
        <f t="shared" si="46"/>
        <v>戈留干修普</v>
      </c>
      <c r="R550" t="str">
        <f>VLOOKUP(Q550,U!N:O,2,0)</f>
        <v>6=法师</v>
      </c>
      <c r="T550">
        <f>P550*10000+COUNTIF($P$2:P550,P550)</f>
        <v>2570003</v>
      </c>
      <c r="V550" s="35" t="s">
        <v>526</v>
      </c>
      <c r="W550" s="37" t="s">
        <v>525</v>
      </c>
    </row>
    <row r="551" spans="16:23" ht="42.75" x14ac:dyDescent="0.2">
      <c r="P551">
        <f t="shared" si="45"/>
        <v>257</v>
      </c>
      <c r="Q551" t="str">
        <f t="shared" si="46"/>
        <v>戈留干修普</v>
      </c>
      <c r="R551" t="str">
        <f>VLOOKUP(Q551,U!N:O,2,0)</f>
        <v>6=法师</v>
      </c>
      <c r="T551">
        <f>P551*10000+COUNTIF($P$2:P551,P551)</f>
        <v>2570004</v>
      </c>
      <c r="V551" s="35" t="s">
        <v>527</v>
      </c>
      <c r="W551" s="38" t="s">
        <v>851</v>
      </c>
    </row>
    <row r="552" spans="16:23" x14ac:dyDescent="0.2">
      <c r="P552">
        <f t="shared" si="45"/>
        <v>257</v>
      </c>
      <c r="Q552" t="str">
        <f t="shared" si="46"/>
        <v>戈留干修普</v>
      </c>
      <c r="R552" t="str">
        <f>VLOOKUP(Q552,U!N:O,2,0)</f>
        <v>6=法师</v>
      </c>
      <c r="T552">
        <f>P552*10000+COUNTIF($P$2:P552,P552)</f>
        <v>2570005</v>
      </c>
      <c r="V552" s="35" t="s">
        <v>529</v>
      </c>
      <c r="W552" s="37" t="s">
        <v>525</v>
      </c>
    </row>
    <row r="553" spans="16:23" x14ac:dyDescent="0.2">
      <c r="P553">
        <f t="shared" si="45"/>
        <v>257</v>
      </c>
      <c r="Q553" t="str">
        <f t="shared" si="46"/>
        <v>戈留干修普</v>
      </c>
      <c r="R553" t="str">
        <f>VLOOKUP(Q553,U!N:O,2,0)</f>
        <v>6=法师</v>
      </c>
      <c r="T553">
        <f>P553*10000+COUNTIF($P$2:P553,P553)</f>
        <v>2570006</v>
      </c>
      <c r="V553" s="35" t="s">
        <v>530</v>
      </c>
      <c r="W553" s="37" t="s">
        <v>525</v>
      </c>
    </row>
    <row r="554" spans="16:23" x14ac:dyDescent="0.2">
      <c r="P554">
        <f t="shared" si="45"/>
        <v>257</v>
      </c>
      <c r="Q554" t="str">
        <f t="shared" si="46"/>
        <v>戈留干修普</v>
      </c>
      <c r="R554" t="str">
        <f>VLOOKUP(Q554,U!N:O,2,0)</f>
        <v>6=法师</v>
      </c>
      <c r="T554">
        <f>P554*10000+COUNTIF($P$2:P554,P554)</f>
        <v>2570007</v>
      </c>
      <c r="V554" s="35" t="s">
        <v>531</v>
      </c>
      <c r="W554" s="37" t="s">
        <v>525</v>
      </c>
    </row>
    <row r="555" spans="16:23" x14ac:dyDescent="0.2">
      <c r="P555">
        <f t="shared" si="45"/>
        <v>257</v>
      </c>
      <c r="Q555" t="str">
        <f t="shared" si="46"/>
        <v>戈留干修普</v>
      </c>
      <c r="R555" t="str">
        <f>VLOOKUP(Q555,U!N:O,2,0)</f>
        <v>6=法师</v>
      </c>
      <c r="T555">
        <f>P555*10000+COUNTIF($P$2:P555,P555)</f>
        <v>2570008</v>
      </c>
      <c r="V555" s="35" t="s">
        <v>532</v>
      </c>
      <c r="W555" s="38" t="s">
        <v>852</v>
      </c>
    </row>
    <row r="556" spans="16:23" x14ac:dyDescent="0.2">
      <c r="P556">
        <f t="shared" si="45"/>
        <v>257</v>
      </c>
      <c r="Q556" t="str">
        <f t="shared" si="46"/>
        <v>戈留干修普</v>
      </c>
      <c r="R556" t="str">
        <f>VLOOKUP(Q556,U!N:O,2,0)</f>
        <v>6=法师</v>
      </c>
      <c r="T556">
        <f>P556*10000+COUNTIF($P$2:P556,P556)</f>
        <v>2570009</v>
      </c>
      <c r="V556" s="35" t="s">
        <v>534</v>
      </c>
      <c r="W556" s="37" t="s">
        <v>525</v>
      </c>
    </row>
    <row r="557" spans="16:23" x14ac:dyDescent="0.2">
      <c r="P557">
        <f t="shared" si="45"/>
        <v>257</v>
      </c>
      <c r="Q557" t="str">
        <f t="shared" si="46"/>
        <v>戈留干修普</v>
      </c>
      <c r="R557" t="str">
        <f>VLOOKUP(Q557,U!N:O,2,0)</f>
        <v>6=法师</v>
      </c>
      <c r="T557">
        <f>P557*10000+COUNTIF($P$2:P557,P557)</f>
        <v>2570010</v>
      </c>
      <c r="V557" s="35" t="s">
        <v>535</v>
      </c>
      <c r="W557" s="37" t="s">
        <v>525</v>
      </c>
    </row>
    <row r="558" spans="16:23" ht="28.5" x14ac:dyDescent="0.2">
      <c r="P558">
        <f t="shared" si="45"/>
        <v>257</v>
      </c>
      <c r="Q558" t="str">
        <f t="shared" si="46"/>
        <v>戈留干修普</v>
      </c>
      <c r="R558" t="str">
        <f>VLOOKUP(Q558,U!N:O,2,0)</f>
        <v>6=法师</v>
      </c>
      <c r="T558">
        <f>P558*10000+COUNTIF($P$2:P558,P558)</f>
        <v>2570011</v>
      </c>
      <c r="V558" s="35" t="s">
        <v>536</v>
      </c>
      <c r="W558" s="38" t="s">
        <v>853</v>
      </c>
    </row>
    <row r="559" spans="16:23" x14ac:dyDescent="0.2">
      <c r="P559">
        <f t="shared" si="45"/>
        <v>257</v>
      </c>
      <c r="Q559" t="str">
        <f t="shared" si="46"/>
        <v>戈留干修普</v>
      </c>
      <c r="R559" t="str">
        <f>VLOOKUP(Q559,U!N:O,2,0)</f>
        <v>6=法师</v>
      </c>
      <c r="T559">
        <f>P559*10000+COUNTIF($P$2:P559,P559)</f>
        <v>2570012</v>
      </c>
      <c r="V559" s="35" t="s">
        <v>538</v>
      </c>
      <c r="W559" s="38" t="s">
        <v>854</v>
      </c>
    </row>
    <row r="560" spans="16:23" x14ac:dyDescent="0.2">
      <c r="P560">
        <f t="shared" si="45"/>
        <v>257</v>
      </c>
      <c r="Q560" t="str">
        <f t="shared" si="46"/>
        <v>戈留干修普</v>
      </c>
      <c r="R560" t="str">
        <f>VLOOKUP(Q560,U!N:O,2,0)</f>
        <v>6=法师</v>
      </c>
      <c r="T560">
        <f>P560*10000+COUNTIF($P$2:P560,P560)</f>
        <v>2570013</v>
      </c>
      <c r="V560" s="35" t="s">
        <v>540</v>
      </c>
      <c r="W560" s="37" t="s">
        <v>802</v>
      </c>
    </row>
    <row r="561" spans="16:23" ht="42.75" x14ac:dyDescent="0.2">
      <c r="P561">
        <f t="shared" si="45"/>
        <v>259</v>
      </c>
      <c r="Q561" t="str">
        <f t="shared" si="46"/>
        <v>饿狼</v>
      </c>
      <c r="R561" t="str">
        <f>VLOOKUP(Q561,U!N:O,2,0)</f>
        <v>2=战士</v>
      </c>
      <c r="S561">
        <v>259</v>
      </c>
      <c r="T561">
        <f>P561*10000+COUNTIF($P$2:P561,P561)</f>
        <v>2590001</v>
      </c>
      <c r="U561" s="28" t="s">
        <v>494</v>
      </c>
      <c r="V561" s="34" t="s">
        <v>522</v>
      </c>
      <c r="W561" s="38" t="s">
        <v>855</v>
      </c>
    </row>
    <row r="562" spans="16:23" x14ac:dyDescent="0.2">
      <c r="P562">
        <f t="shared" si="45"/>
        <v>259</v>
      </c>
      <c r="Q562" t="str">
        <f t="shared" si="46"/>
        <v>饿狼</v>
      </c>
      <c r="R562" t="str">
        <f>VLOOKUP(Q562,U!N:O,2,0)</f>
        <v>2=战士</v>
      </c>
      <c r="T562">
        <f>P562*10000+COUNTIF($P$2:P562,P562)</f>
        <v>2590002</v>
      </c>
      <c r="V562" s="34" t="s">
        <v>524</v>
      </c>
      <c r="W562" s="37" t="s">
        <v>539</v>
      </c>
    </row>
    <row r="563" spans="16:23" x14ac:dyDescent="0.2">
      <c r="P563">
        <f t="shared" si="45"/>
        <v>259</v>
      </c>
      <c r="Q563" t="str">
        <f t="shared" si="46"/>
        <v>饿狼</v>
      </c>
      <c r="R563" t="str">
        <f>VLOOKUP(Q563,U!N:O,2,0)</f>
        <v>2=战士</v>
      </c>
      <c r="T563">
        <f>P563*10000+COUNTIF($P$2:P563,P563)</f>
        <v>2590003</v>
      </c>
      <c r="V563" s="34" t="s">
        <v>526</v>
      </c>
      <c r="W563" s="37" t="s">
        <v>539</v>
      </c>
    </row>
    <row r="564" spans="16:23" ht="57" x14ac:dyDescent="0.2">
      <c r="P564">
        <f t="shared" si="45"/>
        <v>259</v>
      </c>
      <c r="Q564" t="str">
        <f t="shared" si="46"/>
        <v>饿狼</v>
      </c>
      <c r="R564" t="str">
        <f>VLOOKUP(Q564,U!N:O,2,0)</f>
        <v>2=战士</v>
      </c>
      <c r="T564">
        <f>P564*10000+COUNTIF($P$2:P564,P564)</f>
        <v>2590004</v>
      </c>
      <c r="V564" s="34" t="s">
        <v>527</v>
      </c>
      <c r="W564" s="38" t="s">
        <v>856</v>
      </c>
    </row>
    <row r="565" spans="16:23" x14ac:dyDescent="0.2">
      <c r="P565">
        <f t="shared" si="45"/>
        <v>259</v>
      </c>
      <c r="Q565" t="str">
        <f t="shared" si="46"/>
        <v>饿狼</v>
      </c>
      <c r="R565" t="str">
        <f>VLOOKUP(Q565,U!N:O,2,0)</f>
        <v>2=战士</v>
      </c>
      <c r="T565">
        <f>P565*10000+COUNTIF($P$2:P565,P565)</f>
        <v>2590005</v>
      </c>
      <c r="V565" s="34" t="s">
        <v>529</v>
      </c>
      <c r="W565" s="37" t="s">
        <v>525</v>
      </c>
    </row>
    <row r="566" spans="16:23" x14ac:dyDescent="0.2">
      <c r="P566">
        <f t="shared" si="45"/>
        <v>259</v>
      </c>
      <c r="Q566" t="str">
        <f t="shared" si="46"/>
        <v>饿狼</v>
      </c>
      <c r="R566" t="str">
        <f>VLOOKUP(Q566,U!N:O,2,0)</f>
        <v>2=战士</v>
      </c>
      <c r="T566">
        <f>P566*10000+COUNTIF($P$2:P566,P566)</f>
        <v>2590006</v>
      </c>
      <c r="V566" s="34" t="s">
        <v>530</v>
      </c>
      <c r="W566" s="37" t="s">
        <v>525</v>
      </c>
    </row>
    <row r="567" spans="16:23" x14ac:dyDescent="0.2">
      <c r="P567">
        <f t="shared" si="45"/>
        <v>259</v>
      </c>
      <c r="Q567" t="str">
        <f t="shared" si="46"/>
        <v>饿狼</v>
      </c>
      <c r="R567" t="str">
        <f>VLOOKUP(Q567,U!N:O,2,0)</f>
        <v>2=战士</v>
      </c>
      <c r="T567">
        <f>P567*10000+COUNTIF($P$2:P567,P567)</f>
        <v>2590007</v>
      </c>
      <c r="V567" s="34" t="s">
        <v>531</v>
      </c>
      <c r="W567" s="37" t="s">
        <v>525</v>
      </c>
    </row>
    <row r="568" spans="16:23" ht="28.5" x14ac:dyDescent="0.2">
      <c r="P568">
        <f t="shared" si="45"/>
        <v>259</v>
      </c>
      <c r="Q568" t="str">
        <f t="shared" si="46"/>
        <v>饿狼</v>
      </c>
      <c r="R568" t="str">
        <f>VLOOKUP(Q568,U!N:O,2,0)</f>
        <v>2=战士</v>
      </c>
      <c r="T568">
        <f>P568*10000+COUNTIF($P$2:P568,P568)</f>
        <v>2590008</v>
      </c>
      <c r="V568" s="34" t="s">
        <v>532</v>
      </c>
      <c r="W568" s="38" t="s">
        <v>857</v>
      </c>
    </row>
    <row r="569" spans="16:23" x14ac:dyDescent="0.2">
      <c r="P569">
        <f t="shared" si="45"/>
        <v>259</v>
      </c>
      <c r="Q569" t="str">
        <f t="shared" si="46"/>
        <v>饿狼</v>
      </c>
      <c r="R569" t="str">
        <f>VLOOKUP(Q569,U!N:O,2,0)</f>
        <v>2=战士</v>
      </c>
      <c r="T569">
        <f>P569*10000+COUNTIF($P$2:P569,P569)</f>
        <v>2590009</v>
      </c>
      <c r="V569" s="34" t="s">
        <v>534</v>
      </c>
      <c r="W569" s="37" t="s">
        <v>858</v>
      </c>
    </row>
    <row r="570" spans="16:23" x14ac:dyDescent="0.2">
      <c r="P570">
        <f t="shared" si="45"/>
        <v>259</v>
      </c>
      <c r="Q570" t="str">
        <f t="shared" si="46"/>
        <v>饿狼</v>
      </c>
      <c r="R570" t="str">
        <f>VLOOKUP(Q570,U!N:O,2,0)</f>
        <v>2=战士</v>
      </c>
      <c r="T570">
        <f>P570*10000+COUNTIF($P$2:P570,P570)</f>
        <v>2590010</v>
      </c>
      <c r="V570" s="34" t="s">
        <v>535</v>
      </c>
      <c r="W570" s="37" t="s">
        <v>858</v>
      </c>
    </row>
    <row r="571" spans="16:23" ht="42.75" x14ac:dyDescent="0.2">
      <c r="P571">
        <f t="shared" si="45"/>
        <v>259</v>
      </c>
      <c r="Q571" t="str">
        <f t="shared" si="46"/>
        <v>饿狼</v>
      </c>
      <c r="R571" t="str">
        <f>VLOOKUP(Q571,U!N:O,2,0)</f>
        <v>2=战士</v>
      </c>
      <c r="T571">
        <f>P571*10000+COUNTIF($P$2:P571,P571)</f>
        <v>2590011</v>
      </c>
      <c r="V571" s="34" t="s">
        <v>536</v>
      </c>
      <c r="W571" s="38" t="s">
        <v>859</v>
      </c>
    </row>
    <row r="572" spans="16:23" x14ac:dyDescent="0.2">
      <c r="P572">
        <f t="shared" si="45"/>
        <v>259</v>
      </c>
      <c r="Q572" t="str">
        <f t="shared" si="46"/>
        <v>饿狼</v>
      </c>
      <c r="R572" t="str">
        <f>VLOOKUP(Q572,U!N:O,2,0)</f>
        <v>2=战士</v>
      </c>
      <c r="T572">
        <f>P572*10000+COUNTIF($P$2:P572,P572)</f>
        <v>2590012</v>
      </c>
      <c r="V572" s="34" t="s">
        <v>538</v>
      </c>
      <c r="W572" s="37" t="s">
        <v>539</v>
      </c>
    </row>
    <row r="573" spans="16:23" x14ac:dyDescent="0.2">
      <c r="P573">
        <f t="shared" si="45"/>
        <v>259</v>
      </c>
      <c r="Q573" t="str">
        <f t="shared" si="46"/>
        <v>饿狼</v>
      </c>
      <c r="R573" t="str">
        <f>VLOOKUP(Q573,U!N:O,2,0)</f>
        <v>2=战士</v>
      </c>
      <c r="T573">
        <f>P573*10000+COUNTIF($P$2:P573,P573)</f>
        <v>2590013</v>
      </c>
      <c r="V573" s="34" t="s">
        <v>540</v>
      </c>
      <c r="W573" s="37" t="s">
        <v>539</v>
      </c>
    </row>
  </sheetData>
  <mergeCells count="22">
    <mergeCell ref="AV208:AV216"/>
    <mergeCell ref="AH221:AH229"/>
    <mergeCell ref="C67:C75"/>
    <mergeCell ref="AH169:AH177"/>
    <mergeCell ref="AH182:AH190"/>
    <mergeCell ref="AH195:AH203"/>
    <mergeCell ref="AH156:AH164"/>
    <mergeCell ref="AH112:AH120"/>
    <mergeCell ref="AH73:AH81"/>
    <mergeCell ref="AH86:AH94"/>
    <mergeCell ref="AH99:AH107"/>
    <mergeCell ref="C56:C64"/>
    <mergeCell ref="AH60:AH68"/>
    <mergeCell ref="AH278:AH286"/>
    <mergeCell ref="AH34:AH42"/>
    <mergeCell ref="C12:C20"/>
    <mergeCell ref="C23:C31"/>
    <mergeCell ref="C34:C42"/>
    <mergeCell ref="C45:C53"/>
    <mergeCell ref="AH47:AH55"/>
    <mergeCell ref="AH234:AH242"/>
    <mergeCell ref="AH208:AH216"/>
  </mergeCells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9FB7-22B4-4A82-802B-664B78851429}">
  <dimension ref="E6:AG33"/>
  <sheetViews>
    <sheetView workbookViewId="0">
      <selection activeCell="G19" sqref="G19"/>
    </sheetView>
  </sheetViews>
  <sheetFormatPr defaultRowHeight="14.25" x14ac:dyDescent="0.2"/>
  <sheetData>
    <row r="6" spans="5:33" x14ac:dyDescent="0.2">
      <c r="E6" t="s">
        <v>886</v>
      </c>
      <c r="J6" t="s">
        <v>887</v>
      </c>
      <c r="AF6" t="s">
        <v>895</v>
      </c>
      <c r="AG6" t="s">
        <v>894</v>
      </c>
    </row>
    <row r="7" spans="5:33" x14ac:dyDescent="0.2">
      <c r="E7" t="s">
        <v>77</v>
      </c>
      <c r="F7">
        <v>169</v>
      </c>
      <c r="J7" t="s">
        <v>77</v>
      </c>
      <c r="K7">
        <f>26*1.3</f>
        <v>33.800000000000004</v>
      </c>
    </row>
    <row r="8" spans="5:33" x14ac:dyDescent="0.2">
      <c r="E8" t="s">
        <v>888</v>
      </c>
      <c r="F8">
        <v>221</v>
      </c>
      <c r="G8">
        <v>236</v>
      </c>
      <c r="J8" t="s">
        <v>888</v>
      </c>
      <c r="K8">
        <v>135</v>
      </c>
      <c r="L8">
        <v>141</v>
      </c>
      <c r="M8">
        <v>147</v>
      </c>
      <c r="N8">
        <v>150</v>
      </c>
      <c r="O8">
        <v>153</v>
      </c>
      <c r="P8">
        <v>162</v>
      </c>
      <c r="Q8">
        <v>168</v>
      </c>
      <c r="R8">
        <v>177</v>
      </c>
      <c r="S8">
        <v>196</v>
      </c>
      <c r="T8">
        <v>208</v>
      </c>
      <c r="U8">
        <v>362.5</v>
      </c>
      <c r="V8">
        <v>368.5</v>
      </c>
      <c r="W8">
        <v>377.5</v>
      </c>
      <c r="X8">
        <v>498.5</v>
      </c>
      <c r="Y8">
        <v>533.5</v>
      </c>
      <c r="Z8">
        <v>612</v>
      </c>
      <c r="AA8">
        <v>629.5</v>
      </c>
      <c r="AB8">
        <f>AA8*1.25</f>
        <v>786.875</v>
      </c>
      <c r="AE8" t="s">
        <v>888</v>
      </c>
      <c r="AF8">
        <v>563</v>
      </c>
      <c r="AG8">
        <v>1141</v>
      </c>
    </row>
    <row r="9" spans="5:33" x14ac:dyDescent="0.2">
      <c r="E9" t="s">
        <v>89</v>
      </c>
      <c r="F9">
        <v>134</v>
      </c>
      <c r="G9">
        <v>147</v>
      </c>
      <c r="I9">
        <v>1</v>
      </c>
      <c r="J9" t="s">
        <v>89</v>
      </c>
      <c r="K9">
        <v>60</v>
      </c>
      <c r="L9">
        <v>64</v>
      </c>
      <c r="M9">
        <v>68</v>
      </c>
      <c r="N9">
        <v>71</v>
      </c>
      <c r="O9">
        <v>73</v>
      </c>
      <c r="P9">
        <v>79</v>
      </c>
      <c r="Q9">
        <v>84</v>
      </c>
      <c r="R9">
        <v>91</v>
      </c>
      <c r="S9">
        <v>105</v>
      </c>
      <c r="T9">
        <v>115</v>
      </c>
      <c r="U9">
        <v>247</v>
      </c>
      <c r="V9">
        <v>253</v>
      </c>
      <c r="W9">
        <v>261</v>
      </c>
      <c r="X9">
        <v>372</v>
      </c>
      <c r="Y9">
        <v>405</v>
      </c>
      <c r="Z9">
        <v>480</v>
      </c>
      <c r="AA9">
        <v>496</v>
      </c>
      <c r="AB9">
        <v>648</v>
      </c>
      <c r="AD9">
        <v>1</v>
      </c>
      <c r="AE9" t="s">
        <v>89</v>
      </c>
      <c r="AF9">
        <v>632</v>
      </c>
      <c r="AG9">
        <v>1987</v>
      </c>
    </row>
    <row r="10" spans="5:33" x14ac:dyDescent="0.2">
      <c r="E10" t="s">
        <v>592</v>
      </c>
      <c r="F10">
        <v>437</v>
      </c>
      <c r="G10">
        <v>465</v>
      </c>
      <c r="I10">
        <v>1.5</v>
      </c>
      <c r="J10" t="s">
        <v>592</v>
      </c>
      <c r="K10">
        <v>212</v>
      </c>
      <c r="L10">
        <v>220</v>
      </c>
      <c r="M10">
        <v>228</v>
      </c>
      <c r="N10">
        <v>232</v>
      </c>
      <c r="O10">
        <v>236</v>
      </c>
      <c r="P10">
        <v>248</v>
      </c>
      <c r="Q10">
        <v>256</v>
      </c>
      <c r="R10">
        <v>268</v>
      </c>
      <c r="S10">
        <v>294</v>
      </c>
      <c r="T10">
        <v>310</v>
      </c>
      <c r="U10">
        <v>529</v>
      </c>
      <c r="V10">
        <v>538</v>
      </c>
      <c r="W10">
        <v>551</v>
      </c>
      <c r="X10">
        <v>726</v>
      </c>
      <c r="Y10">
        <v>777</v>
      </c>
      <c r="Z10">
        <v>893</v>
      </c>
      <c r="AA10">
        <v>919</v>
      </c>
      <c r="AB10">
        <v>1151</v>
      </c>
      <c r="AD10">
        <v>1.8</v>
      </c>
      <c r="AE10" t="s">
        <v>592</v>
      </c>
      <c r="AF10">
        <v>1512</v>
      </c>
      <c r="AG10">
        <v>4234</v>
      </c>
    </row>
    <row r="11" spans="5:33" x14ac:dyDescent="0.2">
      <c r="E11" t="s">
        <v>889</v>
      </c>
      <c r="F11">
        <v>568</v>
      </c>
      <c r="G11">
        <v>599</v>
      </c>
      <c r="I11">
        <v>2</v>
      </c>
      <c r="J11" t="s">
        <v>889</v>
      </c>
      <c r="K11">
        <v>339</v>
      </c>
      <c r="L11">
        <v>350</v>
      </c>
      <c r="M11">
        <v>361</v>
      </c>
      <c r="N11">
        <v>367</v>
      </c>
      <c r="O11">
        <v>372</v>
      </c>
      <c r="P11">
        <v>389</v>
      </c>
      <c r="Q11">
        <v>400</v>
      </c>
      <c r="R11">
        <v>417</v>
      </c>
      <c r="S11">
        <v>43</v>
      </c>
      <c r="T11">
        <v>476</v>
      </c>
      <c r="U11">
        <v>774</v>
      </c>
      <c r="V11">
        <v>786</v>
      </c>
      <c r="W11">
        <v>804</v>
      </c>
      <c r="X11">
        <v>1041</v>
      </c>
      <c r="Y11">
        <v>1110</v>
      </c>
      <c r="Z11">
        <v>1265</v>
      </c>
      <c r="AA11">
        <v>1300</v>
      </c>
      <c r="AB11">
        <v>1612</v>
      </c>
      <c r="AD11">
        <v>2</v>
      </c>
      <c r="AE11" t="s">
        <v>889</v>
      </c>
      <c r="AF11">
        <v>1821</v>
      </c>
      <c r="AG11">
        <v>4952</v>
      </c>
    </row>
    <row r="13" spans="5:33" x14ac:dyDescent="0.2">
      <c r="J13" t="s">
        <v>890</v>
      </c>
      <c r="K13">
        <f t="shared" ref="K13:AB13" si="0">K9/K8</f>
        <v>0.44444444444444442</v>
      </c>
      <c r="L13">
        <f t="shared" si="0"/>
        <v>0.45390070921985815</v>
      </c>
      <c r="M13">
        <f t="shared" si="0"/>
        <v>0.46258503401360546</v>
      </c>
      <c r="N13">
        <f t="shared" si="0"/>
        <v>0.47333333333333333</v>
      </c>
      <c r="O13">
        <f t="shared" si="0"/>
        <v>0.47712418300653597</v>
      </c>
      <c r="P13">
        <f t="shared" si="0"/>
        <v>0.48765432098765432</v>
      </c>
      <c r="Q13">
        <f t="shared" si="0"/>
        <v>0.5</v>
      </c>
      <c r="R13">
        <f t="shared" si="0"/>
        <v>0.51412429378531077</v>
      </c>
      <c r="S13">
        <f t="shared" si="0"/>
        <v>0.5357142857142857</v>
      </c>
      <c r="T13">
        <f t="shared" si="0"/>
        <v>0.55288461538461542</v>
      </c>
      <c r="U13">
        <f t="shared" si="0"/>
        <v>0.68137931034482757</v>
      </c>
      <c r="V13">
        <f t="shared" si="0"/>
        <v>0.68656716417910446</v>
      </c>
      <c r="W13">
        <f t="shared" si="0"/>
        <v>0.69139072847682115</v>
      </c>
      <c r="X13">
        <f t="shared" si="0"/>
        <v>0.74623871614844539</v>
      </c>
      <c r="Y13">
        <f t="shared" si="0"/>
        <v>0.75913776944704781</v>
      </c>
      <c r="Z13">
        <f t="shared" si="0"/>
        <v>0.78431372549019607</v>
      </c>
      <c r="AA13">
        <f t="shared" si="0"/>
        <v>0.78792692613185067</v>
      </c>
      <c r="AB13">
        <f t="shared" si="0"/>
        <v>0.82351072279586979</v>
      </c>
    </row>
    <row r="14" spans="5:33" x14ac:dyDescent="0.2">
      <c r="J14" t="s">
        <v>891</v>
      </c>
      <c r="K14">
        <f t="shared" ref="K14:AB14" si="1">K10/K8</f>
        <v>1.5703703703703704</v>
      </c>
      <c r="L14">
        <f t="shared" si="1"/>
        <v>1.5602836879432624</v>
      </c>
      <c r="M14">
        <f t="shared" si="1"/>
        <v>1.5510204081632653</v>
      </c>
      <c r="N14">
        <f t="shared" si="1"/>
        <v>1.5466666666666666</v>
      </c>
      <c r="O14">
        <f t="shared" si="1"/>
        <v>1.542483660130719</v>
      </c>
      <c r="P14">
        <f t="shared" si="1"/>
        <v>1.5308641975308641</v>
      </c>
      <c r="Q14">
        <f t="shared" si="1"/>
        <v>1.5238095238095237</v>
      </c>
      <c r="R14">
        <f t="shared" si="1"/>
        <v>1.5141242937853108</v>
      </c>
      <c r="S14">
        <f t="shared" si="1"/>
        <v>1.5</v>
      </c>
      <c r="T14">
        <f t="shared" si="1"/>
        <v>1.4903846153846154</v>
      </c>
      <c r="U14">
        <f t="shared" si="1"/>
        <v>1.4593103448275861</v>
      </c>
      <c r="V14">
        <f t="shared" si="1"/>
        <v>1.4599728629579376</v>
      </c>
      <c r="W14">
        <f t="shared" si="1"/>
        <v>1.4596026490066225</v>
      </c>
      <c r="X14">
        <f t="shared" si="1"/>
        <v>1.456369107321966</v>
      </c>
      <c r="Y14">
        <f t="shared" si="1"/>
        <v>1.4564198687910028</v>
      </c>
      <c r="Z14">
        <f t="shared" si="1"/>
        <v>1.4591503267973855</v>
      </c>
      <c r="AA14">
        <f t="shared" si="1"/>
        <v>1.4598888006354249</v>
      </c>
      <c r="AB14">
        <f t="shared" si="1"/>
        <v>1.462748212867355</v>
      </c>
    </row>
    <row r="15" spans="5:33" x14ac:dyDescent="0.2">
      <c r="F15">
        <f>F8^2/(F8+$F$7)</f>
        <v>125.23333333333333</v>
      </c>
      <c r="G15">
        <f>G8^2/(G8+$F$7)</f>
        <v>137.52098765432098</v>
      </c>
      <c r="J15" t="s">
        <v>892</v>
      </c>
      <c r="K15">
        <f t="shared" ref="K15:AA15" si="2">K11/K8</f>
        <v>2.5111111111111111</v>
      </c>
      <c r="L15">
        <f t="shared" si="2"/>
        <v>2.4822695035460991</v>
      </c>
      <c r="M15">
        <f t="shared" si="2"/>
        <v>2.4557823129251699</v>
      </c>
      <c r="N15">
        <f t="shared" si="2"/>
        <v>2.4466666666666668</v>
      </c>
      <c r="O15">
        <f t="shared" si="2"/>
        <v>2.4313725490196076</v>
      </c>
      <c r="P15">
        <f t="shared" si="2"/>
        <v>2.4012345679012346</v>
      </c>
      <c r="Q15">
        <f t="shared" si="2"/>
        <v>2.3809523809523809</v>
      </c>
      <c r="R15">
        <f t="shared" si="2"/>
        <v>2.3559322033898304</v>
      </c>
      <c r="S15">
        <f t="shared" si="2"/>
        <v>0.21938775510204081</v>
      </c>
      <c r="T15">
        <f t="shared" si="2"/>
        <v>2.2884615384615383</v>
      </c>
      <c r="U15">
        <f t="shared" si="2"/>
        <v>2.1351724137931036</v>
      </c>
      <c r="V15">
        <f t="shared" si="2"/>
        <v>2.1329715061058345</v>
      </c>
      <c r="W15">
        <f t="shared" si="2"/>
        <v>2.1298013245033114</v>
      </c>
      <c r="X15">
        <f t="shared" si="2"/>
        <v>2.0882647943831496</v>
      </c>
      <c r="Y15">
        <f t="shared" si="2"/>
        <v>2.0805998125585754</v>
      </c>
      <c r="Z15">
        <f t="shared" si="2"/>
        <v>2.0669934640522878</v>
      </c>
      <c r="AA15">
        <f t="shared" si="2"/>
        <v>2.0651310563939633</v>
      </c>
      <c r="AB15">
        <f>AB11/AB8</f>
        <v>2.0486100079428118</v>
      </c>
      <c r="AG15">
        <f>AG11/AG8</f>
        <v>4.3400525854513585</v>
      </c>
    </row>
    <row r="16" spans="5:33" x14ac:dyDescent="0.2">
      <c r="F16">
        <f>F15*1.07</f>
        <v>133.99966666666668</v>
      </c>
      <c r="G16">
        <f>G15*1.07</f>
        <v>147.14745679012344</v>
      </c>
      <c r="J16" t="s">
        <v>893</v>
      </c>
      <c r="K16">
        <f t="shared" ref="K16:AB16" si="3">ROUND(K8^2/(K8+$K$7*5),0)</f>
        <v>60</v>
      </c>
      <c r="L16">
        <f t="shared" si="3"/>
        <v>64</v>
      </c>
      <c r="M16">
        <f t="shared" si="3"/>
        <v>68</v>
      </c>
      <c r="N16">
        <f t="shared" si="3"/>
        <v>71</v>
      </c>
      <c r="O16">
        <f t="shared" si="3"/>
        <v>73</v>
      </c>
      <c r="P16">
        <f t="shared" si="3"/>
        <v>79</v>
      </c>
      <c r="Q16">
        <f t="shared" si="3"/>
        <v>84</v>
      </c>
      <c r="R16">
        <f t="shared" si="3"/>
        <v>91</v>
      </c>
      <c r="S16">
        <f t="shared" si="3"/>
        <v>105</v>
      </c>
      <c r="T16">
        <f t="shared" si="3"/>
        <v>115</v>
      </c>
      <c r="U16" s="4">
        <f t="shared" si="3"/>
        <v>247</v>
      </c>
      <c r="V16">
        <f t="shared" si="3"/>
        <v>253</v>
      </c>
      <c r="W16">
        <f t="shared" si="3"/>
        <v>261</v>
      </c>
      <c r="X16">
        <f t="shared" si="3"/>
        <v>372</v>
      </c>
      <c r="Y16">
        <f t="shared" si="3"/>
        <v>405</v>
      </c>
      <c r="Z16">
        <f t="shared" si="3"/>
        <v>480</v>
      </c>
      <c r="AA16">
        <f t="shared" si="3"/>
        <v>496</v>
      </c>
      <c r="AB16">
        <f t="shared" si="3"/>
        <v>648</v>
      </c>
      <c r="AF16">
        <f>ROUND(AF8^2/(AF8+$K$7*5),0)</f>
        <v>433</v>
      </c>
      <c r="AG16">
        <f>ROUND(AG8^2/(AG8+$K$7*5),0)</f>
        <v>994</v>
      </c>
    </row>
    <row r="18" spans="8:33" x14ac:dyDescent="0.2">
      <c r="AF18">
        <f>AF9/AF16</f>
        <v>1.4595842956120093</v>
      </c>
      <c r="AG18">
        <f>AG9/AG16</f>
        <v>1.9989939637826961</v>
      </c>
    </row>
    <row r="19" spans="8:33" x14ac:dyDescent="0.2">
      <c r="H19">
        <f>K7^$I$10</f>
        <v>196.50565386268167</v>
      </c>
      <c r="I19">
        <v>1.5</v>
      </c>
      <c r="J19" t="s">
        <v>592</v>
      </c>
      <c r="K19">
        <f t="shared" ref="K19:Y19" si="4">K8*$I$19</f>
        <v>202.5</v>
      </c>
      <c r="L19">
        <f t="shared" si="4"/>
        <v>211.5</v>
      </c>
      <c r="M19">
        <f t="shared" si="4"/>
        <v>220.5</v>
      </c>
      <c r="N19">
        <f t="shared" si="4"/>
        <v>225</v>
      </c>
      <c r="O19">
        <f t="shared" si="4"/>
        <v>229.5</v>
      </c>
      <c r="P19">
        <f t="shared" si="4"/>
        <v>243</v>
      </c>
      <c r="Q19">
        <f t="shared" si="4"/>
        <v>252</v>
      </c>
      <c r="R19">
        <f t="shared" si="4"/>
        <v>265.5</v>
      </c>
      <c r="S19">
        <f t="shared" si="4"/>
        <v>294</v>
      </c>
      <c r="T19">
        <f t="shared" si="4"/>
        <v>312</v>
      </c>
      <c r="U19">
        <f t="shared" si="4"/>
        <v>543.75</v>
      </c>
      <c r="V19">
        <f t="shared" si="4"/>
        <v>552.75</v>
      </c>
      <c r="W19">
        <f t="shared" si="4"/>
        <v>566.25</v>
      </c>
      <c r="X19">
        <f t="shared" si="4"/>
        <v>747.75</v>
      </c>
      <c r="Y19">
        <f t="shared" si="4"/>
        <v>800.25</v>
      </c>
      <c r="Z19">
        <f t="shared" ref="Z19:AB19" si="5">Z8*$I$19</f>
        <v>918</v>
      </c>
      <c r="AA19">
        <f t="shared" si="5"/>
        <v>944.25</v>
      </c>
      <c r="AB19">
        <f t="shared" si="5"/>
        <v>1180.3125</v>
      </c>
    </row>
    <row r="20" spans="8:33" x14ac:dyDescent="0.2">
      <c r="H20">
        <f>K7^I20</f>
        <v>1142.4400000000003</v>
      </c>
      <c r="I20">
        <v>2</v>
      </c>
      <c r="J20" t="s">
        <v>889</v>
      </c>
      <c r="K20">
        <f t="shared" ref="K20:Y20" si="6">K8*$I$20</f>
        <v>270</v>
      </c>
      <c r="L20">
        <f t="shared" si="6"/>
        <v>282</v>
      </c>
      <c r="M20">
        <f t="shared" si="6"/>
        <v>294</v>
      </c>
      <c r="N20">
        <f t="shared" si="6"/>
        <v>300</v>
      </c>
      <c r="O20">
        <f t="shared" si="6"/>
        <v>306</v>
      </c>
      <c r="P20">
        <f t="shared" si="6"/>
        <v>324</v>
      </c>
      <c r="Q20">
        <f t="shared" si="6"/>
        <v>336</v>
      </c>
      <c r="R20">
        <f t="shared" si="6"/>
        <v>354</v>
      </c>
      <c r="S20">
        <f t="shared" si="6"/>
        <v>392</v>
      </c>
      <c r="T20">
        <f t="shared" si="6"/>
        <v>416</v>
      </c>
      <c r="U20">
        <f t="shared" si="6"/>
        <v>725</v>
      </c>
      <c r="V20">
        <f t="shared" si="6"/>
        <v>737</v>
      </c>
      <c r="W20">
        <f t="shared" si="6"/>
        <v>755</v>
      </c>
      <c r="X20">
        <f t="shared" si="6"/>
        <v>997</v>
      </c>
      <c r="Y20">
        <f t="shared" si="6"/>
        <v>1067</v>
      </c>
      <c r="Z20">
        <f t="shared" ref="Z20:AB20" si="7">Z8*$I$20</f>
        <v>1224</v>
      </c>
      <c r="AA20">
        <f t="shared" si="7"/>
        <v>1259</v>
      </c>
      <c r="AB20">
        <f t="shared" si="7"/>
        <v>1573.75</v>
      </c>
    </row>
    <row r="22" spans="8:33" x14ac:dyDescent="0.2">
      <c r="K22">
        <f t="shared" ref="K22:Y22" si="8">(K8^1.5+$H$19)/(K8^1.5+K8)</f>
        <v>1.0361042269464129</v>
      </c>
      <c r="L22">
        <f t="shared" si="8"/>
        <v>1.0305768727389826</v>
      </c>
      <c r="M22">
        <f t="shared" si="8"/>
        <v>1.0256601668251748</v>
      </c>
      <c r="N22">
        <f t="shared" si="8"/>
        <v>1.0234035774822208</v>
      </c>
      <c r="O22">
        <f t="shared" si="8"/>
        <v>1.02126890113087</v>
      </c>
      <c r="P22">
        <f t="shared" si="8"/>
        <v>1.0155156667118213</v>
      </c>
      <c r="Q22">
        <f t="shared" si="8"/>
        <v>1.0121531882086732</v>
      </c>
      <c r="R22">
        <f t="shared" si="8"/>
        <v>1.0077041664244082</v>
      </c>
      <c r="S22">
        <f t="shared" si="8"/>
        <v>1.0001719911097557</v>
      </c>
      <c r="T22">
        <f t="shared" si="8"/>
        <v>0.99641677184673894</v>
      </c>
      <c r="U22">
        <f t="shared" si="8"/>
        <v>0.97714928146929692</v>
      </c>
      <c r="V22">
        <f t="shared" si="8"/>
        <v>0.97688979977712909</v>
      </c>
      <c r="W22">
        <f t="shared" si="8"/>
        <v>0.97653106902613351</v>
      </c>
      <c r="X22">
        <f t="shared" si="8"/>
        <v>0.97402995835715434</v>
      </c>
      <c r="Y22">
        <f t="shared" si="8"/>
        <v>0.97378716108684682</v>
      </c>
      <c r="Z22">
        <f t="shared" ref="Z22:AB22" si="9">(Z8^1.5+$H$19)/(Z8^1.5+Z8)</f>
        <v>0.97362282952598511</v>
      </c>
      <c r="AA22">
        <f t="shared" si="9"/>
        <v>0.97363576955923892</v>
      </c>
      <c r="AB22">
        <f t="shared" si="9"/>
        <v>0.97417427062056572</v>
      </c>
    </row>
    <row r="23" spans="8:33" x14ac:dyDescent="0.2">
      <c r="K23">
        <f t="shared" ref="K23:Y23" si="10">K19*K22</f>
        <v>209.81110595664862</v>
      </c>
      <c r="L23">
        <f t="shared" si="10"/>
        <v>217.9670085842948</v>
      </c>
      <c r="M23">
        <f t="shared" si="10"/>
        <v>226.15806678495105</v>
      </c>
      <c r="N23">
        <f t="shared" si="10"/>
        <v>230.26580493349968</v>
      </c>
      <c r="O23">
        <f t="shared" si="10"/>
        <v>234.38121280953467</v>
      </c>
      <c r="P23">
        <f t="shared" si="10"/>
        <v>246.77030701097257</v>
      </c>
      <c r="Q23">
        <f t="shared" si="10"/>
        <v>255.06260342858565</v>
      </c>
      <c r="R23">
        <f t="shared" si="10"/>
        <v>267.54545618568039</v>
      </c>
      <c r="S23">
        <f t="shared" si="10"/>
        <v>294.0505653862682</v>
      </c>
      <c r="T23">
        <f t="shared" si="10"/>
        <v>310.88203281618257</v>
      </c>
      <c r="U23">
        <f t="shared" si="10"/>
        <v>531.32492179893018</v>
      </c>
      <c r="V23">
        <f t="shared" si="10"/>
        <v>539.97583682680806</v>
      </c>
      <c r="W23">
        <f t="shared" si="10"/>
        <v>552.96071783604805</v>
      </c>
      <c r="X23">
        <f t="shared" si="10"/>
        <v>728.33090136156216</v>
      </c>
      <c r="Y23">
        <f t="shared" si="10"/>
        <v>779.2731756597492</v>
      </c>
      <c r="Z23">
        <f t="shared" ref="Z23:AB23" si="11">Z19*Z22</f>
        <v>893.78575750485436</v>
      </c>
      <c r="AA23">
        <f t="shared" si="11"/>
        <v>919.35557540631135</v>
      </c>
      <c r="AB23">
        <f t="shared" si="11"/>
        <v>1149.8300687918365</v>
      </c>
    </row>
    <row r="24" spans="8:33" x14ac:dyDescent="0.2">
      <c r="H24">
        <f>K7^1.8</f>
        <v>565.00209803744212</v>
      </c>
      <c r="K24">
        <f t="shared" ref="K24:Y24" si="12">ROUND(K23,0)</f>
        <v>210</v>
      </c>
      <c r="L24">
        <f t="shared" si="12"/>
        <v>218</v>
      </c>
      <c r="M24">
        <f t="shared" si="12"/>
        <v>226</v>
      </c>
      <c r="N24">
        <f t="shared" si="12"/>
        <v>230</v>
      </c>
      <c r="O24">
        <f t="shared" si="12"/>
        <v>234</v>
      </c>
      <c r="P24">
        <f t="shared" si="12"/>
        <v>247</v>
      </c>
      <c r="Q24">
        <f t="shared" si="12"/>
        <v>255</v>
      </c>
      <c r="R24">
        <f t="shared" si="12"/>
        <v>268</v>
      </c>
      <c r="S24">
        <f t="shared" si="12"/>
        <v>294</v>
      </c>
      <c r="T24">
        <f t="shared" si="12"/>
        <v>311</v>
      </c>
      <c r="U24">
        <f t="shared" si="12"/>
        <v>531</v>
      </c>
      <c r="V24">
        <f t="shared" si="12"/>
        <v>540</v>
      </c>
      <c r="W24">
        <f t="shared" si="12"/>
        <v>553</v>
      </c>
      <c r="X24">
        <f t="shared" si="12"/>
        <v>728</v>
      </c>
      <c r="Y24">
        <f t="shared" si="12"/>
        <v>779</v>
      </c>
      <c r="Z24">
        <f t="shared" ref="Z24:AB24" si="13">ROUND(Z23,0)</f>
        <v>894</v>
      </c>
      <c r="AA24">
        <f t="shared" si="13"/>
        <v>919</v>
      </c>
      <c r="AB24">
        <f t="shared" si="13"/>
        <v>1150</v>
      </c>
    </row>
    <row r="26" spans="8:33" x14ac:dyDescent="0.2">
      <c r="K26">
        <f>(K8+$K$7)/(K8^(1/1.5)+K8)</f>
        <v>1.0463923786222273</v>
      </c>
      <c r="L26">
        <f t="shared" ref="L26:AB26" si="14">(L8+$K$7)/(L8^(1/1.5)+L8)</f>
        <v>1.0399176489269308</v>
      </c>
      <c r="M26">
        <f t="shared" si="14"/>
        <v>1.0340090586127682</v>
      </c>
      <c r="N26">
        <f t="shared" si="14"/>
        <v>1.0312454994184914</v>
      </c>
      <c r="O26">
        <f t="shared" si="14"/>
        <v>1.028598951669883</v>
      </c>
      <c r="P26">
        <f t="shared" si="14"/>
        <v>1.0212951767866201</v>
      </c>
      <c r="Q26">
        <f t="shared" si="14"/>
        <v>1.016897990207519</v>
      </c>
      <c r="R26">
        <f t="shared" si="14"/>
        <v>1.0109121625811273</v>
      </c>
      <c r="S26">
        <f t="shared" si="14"/>
        <v>1.0002524932473944</v>
      </c>
      <c r="T26">
        <f t="shared" si="14"/>
        <v>0.99462977328596514</v>
      </c>
      <c r="U26">
        <f t="shared" si="14"/>
        <v>0.95877491312442642</v>
      </c>
      <c r="V26">
        <f t="shared" si="14"/>
        <v>0.95808655214149907</v>
      </c>
      <c r="W26">
        <f t="shared" si="14"/>
        <v>0.95710601309163879</v>
      </c>
      <c r="X26">
        <f t="shared" si="14"/>
        <v>0.94821597618525844</v>
      </c>
      <c r="Y26">
        <f t="shared" si="14"/>
        <v>0.94663698078080138</v>
      </c>
      <c r="Z26">
        <f t="shared" si="14"/>
        <v>0.94403716537127136</v>
      </c>
      <c r="AA26">
        <f t="shared" si="14"/>
        <v>0.94359363429769283</v>
      </c>
      <c r="AB26">
        <f t="shared" si="14"/>
        <v>0.94102534117102754</v>
      </c>
    </row>
    <row r="27" spans="8:33" x14ac:dyDescent="0.2">
      <c r="K27">
        <f>ROUND(K19*K26,0)</f>
        <v>212</v>
      </c>
      <c r="L27">
        <f t="shared" ref="L27:AB27" si="15">ROUND(L19*L26,0)</f>
        <v>220</v>
      </c>
      <c r="M27">
        <f t="shared" si="15"/>
        <v>228</v>
      </c>
      <c r="N27">
        <f t="shared" si="15"/>
        <v>232</v>
      </c>
      <c r="O27">
        <f t="shared" si="15"/>
        <v>236</v>
      </c>
      <c r="P27">
        <f t="shared" si="15"/>
        <v>248</v>
      </c>
      <c r="Q27">
        <f t="shared" si="15"/>
        <v>256</v>
      </c>
      <c r="R27">
        <f t="shared" si="15"/>
        <v>268</v>
      </c>
      <c r="S27">
        <f t="shared" si="15"/>
        <v>294</v>
      </c>
      <c r="T27">
        <f t="shared" si="15"/>
        <v>310</v>
      </c>
      <c r="U27">
        <f t="shared" si="15"/>
        <v>521</v>
      </c>
      <c r="V27">
        <f t="shared" si="15"/>
        <v>530</v>
      </c>
      <c r="W27">
        <f t="shared" si="15"/>
        <v>542</v>
      </c>
      <c r="X27">
        <f t="shared" si="15"/>
        <v>709</v>
      </c>
      <c r="Y27">
        <f t="shared" si="15"/>
        <v>758</v>
      </c>
      <c r="Z27">
        <f t="shared" si="15"/>
        <v>867</v>
      </c>
      <c r="AA27">
        <f t="shared" si="15"/>
        <v>891</v>
      </c>
      <c r="AB27">
        <f t="shared" si="15"/>
        <v>1111</v>
      </c>
    </row>
    <row r="29" spans="8:33" x14ac:dyDescent="0.2">
      <c r="K29">
        <f>(K8+$K$7)/(K8+K8^(1/2))</f>
        <v>1.1512836502753214</v>
      </c>
      <c r="L29">
        <f t="shared" ref="L29:AB29" si="16">(L8+$K$7)/(L8+L8^(1/2))</f>
        <v>1.1434227458554089</v>
      </c>
      <c r="M29">
        <f t="shared" si="16"/>
        <v>1.1362182694036358</v>
      </c>
      <c r="N29">
        <f t="shared" si="16"/>
        <v>1.1328375358560294</v>
      </c>
      <c r="O29">
        <f t="shared" si="16"/>
        <v>1.1295928623754672</v>
      </c>
      <c r="P29">
        <f t="shared" si="16"/>
        <v>1.1205993735291058</v>
      </c>
      <c r="Q29">
        <f t="shared" si="16"/>
        <v>1.1151544430468558</v>
      </c>
      <c r="R29">
        <f t="shared" si="16"/>
        <v>1.1077005780096612</v>
      </c>
      <c r="S29">
        <f t="shared" si="16"/>
        <v>1.0942857142857143</v>
      </c>
      <c r="T29">
        <f t="shared" si="16"/>
        <v>1.0871216742468235</v>
      </c>
      <c r="U29">
        <f t="shared" si="16"/>
        <v>1.0386868720970313</v>
      </c>
      <c r="V29">
        <f t="shared" si="16"/>
        <v>1.0376677418697382</v>
      </c>
      <c r="W29">
        <f t="shared" si="16"/>
        <v>1.036204529693229</v>
      </c>
      <c r="X29">
        <f t="shared" si="16"/>
        <v>1.0220282050213834</v>
      </c>
      <c r="Y29">
        <f t="shared" si="16"/>
        <v>1.0192282192938049</v>
      </c>
      <c r="Z29">
        <f t="shared" si="16"/>
        <v>1.0142309038056563</v>
      </c>
      <c r="AA29">
        <f t="shared" si="16"/>
        <v>1.0133062887720625</v>
      </c>
      <c r="AB29">
        <f t="shared" si="16"/>
        <v>1.0070542670532703</v>
      </c>
    </row>
    <row r="30" spans="8:33" x14ac:dyDescent="0.2">
      <c r="K30">
        <f>K29*K20</f>
        <v>310.84658557433676</v>
      </c>
      <c r="L30">
        <f t="shared" ref="L30:AB30" si="17">L29*L20</f>
        <v>322.44521433122532</v>
      </c>
      <c r="M30">
        <f t="shared" si="17"/>
        <v>334.0481712046689</v>
      </c>
      <c r="N30">
        <f t="shared" si="17"/>
        <v>339.85126075680881</v>
      </c>
      <c r="O30">
        <f t="shared" si="17"/>
        <v>345.65541588689297</v>
      </c>
      <c r="P30">
        <f t="shared" si="17"/>
        <v>363.07419702343026</v>
      </c>
      <c r="Q30">
        <f t="shared" si="17"/>
        <v>374.69189286374359</v>
      </c>
      <c r="R30">
        <f t="shared" si="17"/>
        <v>392.12600461542007</v>
      </c>
      <c r="S30">
        <f t="shared" si="17"/>
        <v>428.96000000000004</v>
      </c>
      <c r="T30">
        <f t="shared" si="17"/>
        <v>452.24261648667857</v>
      </c>
      <c r="U30">
        <f t="shared" si="17"/>
        <v>753.04798227034769</v>
      </c>
      <c r="V30">
        <f t="shared" si="17"/>
        <v>764.76112575799709</v>
      </c>
      <c r="W30">
        <f t="shared" si="17"/>
        <v>782.33441991838788</v>
      </c>
      <c r="X30">
        <f t="shared" si="17"/>
        <v>1018.9621204063192</v>
      </c>
      <c r="Y30">
        <f t="shared" si="17"/>
        <v>1087.5165099864898</v>
      </c>
      <c r="Z30">
        <f t="shared" si="17"/>
        <v>1241.4186262581234</v>
      </c>
      <c r="AA30">
        <f t="shared" si="17"/>
        <v>1275.7526175640267</v>
      </c>
      <c r="AB30">
        <f t="shared" si="17"/>
        <v>1584.8516527750842</v>
      </c>
    </row>
    <row r="32" spans="8:33" x14ac:dyDescent="0.2">
      <c r="K32">
        <f>(K8*$I$10)^1.5*K8*$I$10/((K8*$I$10)^1.5+$K$7*5)</f>
        <v>191.28180891099311</v>
      </c>
    </row>
    <row r="33" spans="11:11" x14ac:dyDescent="0.2">
      <c r="K33">
        <f>(K8*1.5)^1.5*K8/(K8^1.5+$K$7^1.5*5)*$I$10</f>
        <v>228.73750527468167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EA7B-771F-4982-9F16-D28B6573E533}">
  <dimension ref="A1:T261"/>
  <sheetViews>
    <sheetView workbookViewId="0">
      <selection activeCell="S12" sqref="S12"/>
    </sheetView>
  </sheetViews>
  <sheetFormatPr defaultRowHeight="14.25" x14ac:dyDescent="0.2"/>
  <cols>
    <col min="15" max="17" width="9" style="5"/>
  </cols>
  <sheetData>
    <row r="1" spans="1:20" x14ac:dyDescent="0.2">
      <c r="B1" t="s">
        <v>96</v>
      </c>
      <c r="C1" t="s">
        <v>97</v>
      </c>
      <c r="D1" t="s">
        <v>98</v>
      </c>
      <c r="G1" t="s">
        <v>21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s="5" t="s">
        <v>107</v>
      </c>
      <c r="P1" s="5" t="s">
        <v>108</v>
      </c>
      <c r="Q1" s="5" t="s">
        <v>109</v>
      </c>
      <c r="T1" t="s">
        <v>100</v>
      </c>
    </row>
    <row r="2" spans="1:20" x14ac:dyDescent="0.2">
      <c r="A2" t="s">
        <v>94</v>
      </c>
      <c r="B2">
        <f>1.45^(1/20)</f>
        <v>1.0187518258549879</v>
      </c>
      <c r="C2">
        <f>B2</f>
        <v>1.0187518258549879</v>
      </c>
      <c r="D2">
        <f>C2</f>
        <v>1.0187518258549879</v>
      </c>
      <c r="G2">
        <v>1</v>
      </c>
      <c r="H2">
        <v>1</v>
      </c>
      <c r="I2">
        <v>45</v>
      </c>
      <c r="J2">
        <f>I2/12</f>
        <v>3.75</v>
      </c>
      <c r="K2">
        <f>I2/60</f>
        <v>0.75</v>
      </c>
      <c r="L2">
        <f>SUM(I$2:I2)</f>
        <v>45</v>
      </c>
      <c r="M2">
        <f>SUM(J$2:J2)</f>
        <v>3.75</v>
      </c>
      <c r="N2">
        <f>SUM(K$2:K2)</f>
        <v>0.75</v>
      </c>
      <c r="O2" s="5">
        <f>ROUND(L2,MIN(-(INT(LOG(L2,10))-2),0))</f>
        <v>45</v>
      </c>
      <c r="P2" s="5">
        <f t="shared" ref="P2:Q2" si="0">ROUND(M2,MIN(-(INT(LOG(M2,10))-2),0))</f>
        <v>4</v>
      </c>
      <c r="Q2" s="5">
        <f t="shared" si="0"/>
        <v>1</v>
      </c>
      <c r="T2">
        <v>241</v>
      </c>
    </row>
    <row r="3" spans="1:20" x14ac:dyDescent="0.2">
      <c r="A3" t="s">
        <v>95</v>
      </c>
      <c r="G3">
        <v>1</v>
      </c>
      <c r="H3">
        <v>2</v>
      </c>
      <c r="I3">
        <f>I2*$B$2</f>
        <v>45.84383216347446</v>
      </c>
      <c r="J3">
        <f>J2*$C$2</f>
        <v>3.8203193469562047</v>
      </c>
      <c r="K3">
        <f>K2*$D$2</f>
        <v>0.76406386939124094</v>
      </c>
      <c r="L3">
        <f>SUM(I$2:I3)</f>
        <v>90.84383216347446</v>
      </c>
      <c r="M3">
        <f>SUM(J$2:J3)</f>
        <v>7.5703193469562047</v>
      </c>
      <c r="N3">
        <f>SUM(K$2:K3)</f>
        <v>1.5140638693912409</v>
      </c>
      <c r="O3" s="5">
        <f t="shared" ref="O3:O66" si="1">ROUND(L3,MIN(-(INT(LOG(L3,10))-2),0))</f>
        <v>91</v>
      </c>
      <c r="P3" s="5">
        <f t="shared" ref="P3:P66" si="2">ROUND(M3,MIN(-(INT(LOG(M3,10))-2),0))</f>
        <v>8</v>
      </c>
      <c r="Q3" s="5">
        <f t="shared" ref="Q3:Q66" si="3">ROUND(N3,MIN(-(INT(LOG(N3,10))-2),0))</f>
        <v>2</v>
      </c>
      <c r="T3">
        <v>242</v>
      </c>
    </row>
    <row r="4" spans="1:20" x14ac:dyDescent="0.2">
      <c r="A4" t="s">
        <v>99</v>
      </c>
      <c r="B4">
        <f>1.55^(1/20)</f>
        <v>1.0221545940611256</v>
      </c>
      <c r="C4">
        <f>B4</f>
        <v>1.0221545940611256</v>
      </c>
      <c r="D4">
        <f>C4</f>
        <v>1.0221545940611256</v>
      </c>
      <c r="G4">
        <v>1</v>
      </c>
      <c r="H4">
        <v>3</v>
      </c>
      <c r="I4">
        <f t="shared" ref="I4:I67" si="4">I3*$B$2</f>
        <v>46.703487720729228</v>
      </c>
      <c r="J4">
        <f t="shared" ref="J4:J67" si="5">J3*$C$2</f>
        <v>3.8919573100607687</v>
      </c>
      <c r="K4">
        <f t="shared" ref="K4:K67" si="6">K3*$D$2</f>
        <v>0.7783914620121537</v>
      </c>
      <c r="L4">
        <f>SUM(I$2:I4)</f>
        <v>137.54731988420369</v>
      </c>
      <c r="M4">
        <f>SUM(J$2:J4)</f>
        <v>11.462276657016973</v>
      </c>
      <c r="N4">
        <f>SUM(K$2:K4)</f>
        <v>2.2924553314033949</v>
      </c>
      <c r="O4" s="5">
        <f t="shared" si="1"/>
        <v>138</v>
      </c>
      <c r="P4" s="5">
        <f t="shared" si="2"/>
        <v>11</v>
      </c>
      <c r="Q4" s="5">
        <f t="shared" si="3"/>
        <v>2</v>
      </c>
      <c r="T4">
        <v>243</v>
      </c>
    </row>
    <row r="5" spans="1:20" x14ac:dyDescent="0.2">
      <c r="G5">
        <v>1</v>
      </c>
      <c r="H5">
        <v>4</v>
      </c>
      <c r="I5">
        <f t="shared" si="4"/>
        <v>47.579263389288911</v>
      </c>
      <c r="J5">
        <f t="shared" si="5"/>
        <v>3.9649386157740754</v>
      </c>
      <c r="K5">
        <f t="shared" si="6"/>
        <v>0.79298772315481503</v>
      </c>
      <c r="L5">
        <f>SUM(I$2:I5)</f>
        <v>185.1265832734926</v>
      </c>
      <c r="M5">
        <f>SUM(J$2:J5)</f>
        <v>15.427215272791049</v>
      </c>
      <c r="N5">
        <f>SUM(K$2:K5)</f>
        <v>3.0854430545582101</v>
      </c>
      <c r="O5" s="5">
        <f t="shared" si="1"/>
        <v>185</v>
      </c>
      <c r="P5" s="5">
        <f t="shared" si="2"/>
        <v>15</v>
      </c>
      <c r="Q5" s="5">
        <f t="shared" si="3"/>
        <v>3</v>
      </c>
      <c r="T5">
        <v>244</v>
      </c>
    </row>
    <row r="6" spans="1:20" x14ac:dyDescent="0.2">
      <c r="G6">
        <v>1</v>
      </c>
      <c r="H6">
        <v>5</v>
      </c>
      <c r="I6">
        <f t="shared" si="4"/>
        <v>48.471461450673459</v>
      </c>
      <c r="J6">
        <f t="shared" si="5"/>
        <v>4.0392884542227874</v>
      </c>
      <c r="K6">
        <f t="shared" si="6"/>
        <v>0.8078576908445575</v>
      </c>
      <c r="L6">
        <f>SUM(I$2:I6)</f>
        <v>233.59804472416607</v>
      </c>
      <c r="M6">
        <f>SUM(J$2:J6)</f>
        <v>19.466503727013837</v>
      </c>
      <c r="N6">
        <f>SUM(K$2:K6)</f>
        <v>3.8933007454027675</v>
      </c>
      <c r="O6" s="5">
        <f t="shared" si="1"/>
        <v>234</v>
      </c>
      <c r="P6" s="5">
        <f t="shared" si="2"/>
        <v>19</v>
      </c>
      <c r="Q6" s="5">
        <f t="shared" si="3"/>
        <v>4</v>
      </c>
      <c r="T6">
        <v>245</v>
      </c>
    </row>
    <row r="7" spans="1:20" x14ac:dyDescent="0.2">
      <c r="G7">
        <v>1</v>
      </c>
      <c r="H7">
        <v>6</v>
      </c>
      <c r="I7">
        <f t="shared" si="4"/>
        <v>49.380389854733245</v>
      </c>
      <c r="J7">
        <f t="shared" si="5"/>
        <v>4.1150324878944362</v>
      </c>
      <c r="K7">
        <f t="shared" si="6"/>
        <v>0.82300649757888733</v>
      </c>
      <c r="L7">
        <f>SUM(I$2:I7)</f>
        <v>282.97843457889934</v>
      </c>
      <c r="M7">
        <f>SUM(J$2:J7)</f>
        <v>23.581536214908272</v>
      </c>
      <c r="N7">
        <f>SUM(K$2:K7)</f>
        <v>4.7163072429816548</v>
      </c>
      <c r="O7" s="5">
        <f t="shared" si="1"/>
        <v>283</v>
      </c>
      <c r="P7" s="5">
        <f t="shared" si="2"/>
        <v>24</v>
      </c>
      <c r="Q7" s="5">
        <f t="shared" si="3"/>
        <v>5</v>
      </c>
      <c r="T7">
        <v>246</v>
      </c>
    </row>
    <row r="8" spans="1:20" x14ac:dyDescent="0.2">
      <c r="G8">
        <v>1</v>
      </c>
      <c r="H8">
        <v>7</v>
      </c>
      <c r="I8">
        <f t="shared" si="4"/>
        <v>50.306362325940611</v>
      </c>
      <c r="J8">
        <f t="shared" si="5"/>
        <v>4.1921968604950504</v>
      </c>
      <c r="K8">
        <f t="shared" si="6"/>
        <v>0.83843937209901021</v>
      </c>
      <c r="L8">
        <f>SUM(I$2:I8)</f>
        <v>333.28479690483994</v>
      </c>
      <c r="M8">
        <f>SUM(J$2:J8)</f>
        <v>27.773733075403321</v>
      </c>
      <c r="N8">
        <f>SUM(K$2:K8)</f>
        <v>5.5547466150806653</v>
      </c>
      <c r="O8" s="5">
        <f t="shared" si="1"/>
        <v>333</v>
      </c>
      <c r="P8" s="5">
        <f t="shared" si="2"/>
        <v>28</v>
      </c>
      <c r="Q8" s="5">
        <f t="shared" si="3"/>
        <v>6</v>
      </c>
      <c r="T8">
        <v>247</v>
      </c>
    </row>
    <row r="9" spans="1:20" x14ac:dyDescent="0.2">
      <c r="G9">
        <v>1</v>
      </c>
      <c r="H9">
        <v>8</v>
      </c>
      <c r="I9">
        <f t="shared" si="4"/>
        <v>51.249698471674577</v>
      </c>
      <c r="J9">
        <f t="shared" si="5"/>
        <v>4.2708082059728802</v>
      </c>
      <c r="K9">
        <f t="shared" si="6"/>
        <v>0.85416164119457627</v>
      </c>
      <c r="L9">
        <f>SUM(I$2:I9)</f>
        <v>384.53449537651454</v>
      </c>
      <c r="M9">
        <f>SUM(J$2:J9)</f>
        <v>32.044541281376198</v>
      </c>
      <c r="N9">
        <f>SUM(K$2:K9)</f>
        <v>6.4089082562752413</v>
      </c>
      <c r="O9" s="5">
        <f t="shared" si="1"/>
        <v>385</v>
      </c>
      <c r="P9" s="5">
        <f t="shared" si="2"/>
        <v>32</v>
      </c>
      <c r="Q9" s="5">
        <f t="shared" si="3"/>
        <v>6</v>
      </c>
      <c r="T9">
        <v>248</v>
      </c>
    </row>
    <row r="10" spans="1:20" x14ac:dyDescent="0.2">
      <c r="G10">
        <v>1</v>
      </c>
      <c r="H10">
        <v>9</v>
      </c>
      <c r="I10">
        <f t="shared" si="4"/>
        <v>52.210723892536059</v>
      </c>
      <c r="J10">
        <f t="shared" si="5"/>
        <v>4.3508936577113371</v>
      </c>
      <c r="K10">
        <f t="shared" si="6"/>
        <v>0.87017873154226766</v>
      </c>
      <c r="L10">
        <f>SUM(I$2:I10)</f>
        <v>436.74521926905061</v>
      </c>
      <c r="M10">
        <f>SUM(J$2:J10)</f>
        <v>36.395434939087536</v>
      </c>
      <c r="N10">
        <f>SUM(K$2:K10)</f>
        <v>7.2790869878175091</v>
      </c>
      <c r="O10" s="5">
        <f t="shared" si="1"/>
        <v>437</v>
      </c>
      <c r="P10" s="5">
        <f t="shared" si="2"/>
        <v>36</v>
      </c>
      <c r="Q10" s="5">
        <f t="shared" si="3"/>
        <v>7</v>
      </c>
      <c r="T10">
        <v>249</v>
      </c>
    </row>
    <row r="11" spans="1:20" x14ac:dyDescent="0.2">
      <c r="G11">
        <v>1</v>
      </c>
      <c r="H11">
        <v>10</v>
      </c>
      <c r="I11">
        <f t="shared" si="4"/>
        <v>53.189770294731751</v>
      </c>
      <c r="J11">
        <f t="shared" si="5"/>
        <v>4.4324808578943111</v>
      </c>
      <c r="K11">
        <f t="shared" si="6"/>
        <v>0.88649617157886251</v>
      </c>
      <c r="L11">
        <f>SUM(I$2:I11)</f>
        <v>489.93498956378238</v>
      </c>
      <c r="M11">
        <f>SUM(J$2:J11)</f>
        <v>40.827915796981848</v>
      </c>
      <c r="N11">
        <f>SUM(K$2:K11)</f>
        <v>8.1655831593963715</v>
      </c>
      <c r="O11" s="5">
        <f t="shared" si="1"/>
        <v>490</v>
      </c>
      <c r="P11" s="5">
        <f t="shared" si="2"/>
        <v>41</v>
      </c>
      <c r="Q11" s="5">
        <f t="shared" si="3"/>
        <v>8</v>
      </c>
      <c r="T11">
        <v>250</v>
      </c>
    </row>
    <row r="12" spans="1:20" x14ac:dyDescent="0.2">
      <c r="G12">
        <v>2</v>
      </c>
      <c r="H12">
        <v>11</v>
      </c>
      <c r="I12">
        <f t="shared" si="4"/>
        <v>54.187175604565368</v>
      </c>
      <c r="J12">
        <f t="shared" si="5"/>
        <v>4.5155979670471122</v>
      </c>
      <c r="K12">
        <f t="shared" si="6"/>
        <v>0.90311959340942283</v>
      </c>
      <c r="L12">
        <f>SUM(I$2:I12)</f>
        <v>544.12216516834769</v>
      </c>
      <c r="M12">
        <f>SUM(J$2:J12)</f>
        <v>45.343513764028962</v>
      </c>
      <c r="N12">
        <f>SUM(K$2:K12)</f>
        <v>9.0687027528057946</v>
      </c>
      <c r="O12" s="5">
        <f t="shared" si="1"/>
        <v>544</v>
      </c>
      <c r="P12" s="5">
        <f t="shared" si="2"/>
        <v>45</v>
      </c>
      <c r="Q12" s="5">
        <f t="shared" si="3"/>
        <v>9</v>
      </c>
      <c r="T12">
        <v>251</v>
      </c>
    </row>
    <row r="13" spans="1:20" x14ac:dyDescent="0.2">
      <c r="G13">
        <v>2</v>
      </c>
      <c r="H13">
        <v>12</v>
      </c>
      <c r="I13">
        <f t="shared" si="4"/>
        <v>55.203284085075829</v>
      </c>
      <c r="J13">
        <f t="shared" si="5"/>
        <v>4.600273673756317</v>
      </c>
      <c r="K13">
        <f t="shared" si="6"/>
        <v>0.92005473475126387</v>
      </c>
      <c r="L13">
        <f>SUM(I$2:I13)</f>
        <v>599.32544925342347</v>
      </c>
      <c r="M13">
        <f>SUM(J$2:J13)</f>
        <v>49.943787437785282</v>
      </c>
      <c r="N13">
        <f>SUM(K$2:K13)</f>
        <v>9.9887574875570593</v>
      </c>
      <c r="O13" s="5">
        <f t="shared" si="1"/>
        <v>599</v>
      </c>
      <c r="P13" s="5">
        <f t="shared" si="2"/>
        <v>50</v>
      </c>
      <c r="Q13" s="5">
        <f t="shared" si="3"/>
        <v>10</v>
      </c>
      <c r="T13">
        <v>252</v>
      </c>
    </row>
    <row r="14" spans="1:20" x14ac:dyDescent="0.2">
      <c r="G14">
        <v>2</v>
      </c>
      <c r="H14">
        <v>13</v>
      </c>
      <c r="I14">
        <f t="shared" si="4"/>
        <v>56.238446454862597</v>
      </c>
      <c r="J14">
        <f t="shared" si="5"/>
        <v>4.6865372045718807</v>
      </c>
      <c r="K14">
        <f t="shared" si="6"/>
        <v>0.93730744091437668</v>
      </c>
      <c r="L14">
        <f>SUM(I$2:I14)</f>
        <v>655.56389570828605</v>
      </c>
      <c r="M14">
        <f>SUM(J$2:J14)</f>
        <v>54.630324642357166</v>
      </c>
      <c r="N14">
        <f>SUM(K$2:K14)</f>
        <v>10.926064928471437</v>
      </c>
      <c r="O14" s="5">
        <f t="shared" si="1"/>
        <v>656</v>
      </c>
      <c r="P14" s="5">
        <f t="shared" si="2"/>
        <v>55</v>
      </c>
      <c r="Q14" s="5">
        <f t="shared" si="3"/>
        <v>11</v>
      </c>
      <c r="T14">
        <v>253</v>
      </c>
    </row>
    <row r="15" spans="1:20" x14ac:dyDescent="0.2">
      <c r="G15">
        <v>2</v>
      </c>
      <c r="H15">
        <v>14</v>
      </c>
      <c r="I15">
        <f t="shared" si="4"/>
        <v>57.293020009139241</v>
      </c>
      <c r="J15">
        <f t="shared" si="5"/>
        <v>4.7744183340949347</v>
      </c>
      <c r="K15">
        <f t="shared" si="6"/>
        <v>0.9548836668189874</v>
      </c>
      <c r="L15">
        <f>SUM(I$2:I15)</f>
        <v>712.8569157174253</v>
      </c>
      <c r="M15">
        <f>SUM(J$2:J15)</f>
        <v>59.404742976452098</v>
      </c>
      <c r="N15">
        <f>SUM(K$2:K15)</f>
        <v>11.880948595290425</v>
      </c>
      <c r="O15" s="5">
        <f t="shared" si="1"/>
        <v>713</v>
      </c>
      <c r="P15" s="5">
        <f t="shared" si="2"/>
        <v>59</v>
      </c>
      <c r="Q15" s="5">
        <f t="shared" si="3"/>
        <v>12</v>
      </c>
      <c r="T15">
        <v>254</v>
      </c>
    </row>
    <row r="16" spans="1:20" x14ac:dyDescent="0.2">
      <c r="G16">
        <v>2</v>
      </c>
      <c r="H16">
        <v>15</v>
      </c>
      <c r="I16">
        <f t="shared" si="4"/>
        <v>58.367368743056957</v>
      </c>
      <c r="J16">
        <f t="shared" si="5"/>
        <v>4.8639473952547441</v>
      </c>
      <c r="K16">
        <f t="shared" si="6"/>
        <v>0.97278947905094937</v>
      </c>
      <c r="L16">
        <f>SUM(I$2:I16)</f>
        <v>771.22428446048229</v>
      </c>
      <c r="M16">
        <f>SUM(J$2:J16)</f>
        <v>64.268690371706839</v>
      </c>
      <c r="N16">
        <f>SUM(K$2:K16)</f>
        <v>12.853738074341374</v>
      </c>
      <c r="O16" s="5">
        <f t="shared" si="1"/>
        <v>771</v>
      </c>
      <c r="P16" s="5">
        <f t="shared" si="2"/>
        <v>64</v>
      </c>
      <c r="Q16" s="5">
        <f t="shared" si="3"/>
        <v>13</v>
      </c>
      <c r="T16">
        <v>255</v>
      </c>
    </row>
    <row r="17" spans="7:20" x14ac:dyDescent="0.2">
      <c r="G17">
        <v>2</v>
      </c>
      <c r="H17">
        <v>16</v>
      </c>
      <c r="I17">
        <f t="shared" si="4"/>
        <v>59.461863477340628</v>
      </c>
      <c r="J17">
        <f t="shared" si="5"/>
        <v>4.955155289778383</v>
      </c>
      <c r="K17">
        <f t="shared" si="6"/>
        <v>0.99103105795567714</v>
      </c>
      <c r="L17">
        <f>SUM(I$2:I17)</f>
        <v>830.68614793782297</v>
      </c>
      <c r="M17">
        <f>SUM(J$2:J17)</f>
        <v>69.223845661485228</v>
      </c>
      <c r="N17">
        <f>SUM(K$2:K17)</f>
        <v>13.844769132297051</v>
      </c>
      <c r="O17" s="5">
        <f t="shared" si="1"/>
        <v>831</v>
      </c>
      <c r="P17" s="5">
        <f t="shared" si="2"/>
        <v>69</v>
      </c>
      <c r="Q17" s="5">
        <f t="shared" si="3"/>
        <v>14</v>
      </c>
      <c r="T17">
        <v>256</v>
      </c>
    </row>
    <row r="18" spans="7:20" x14ac:dyDescent="0.2">
      <c r="G18">
        <v>2</v>
      </c>
      <c r="H18">
        <v>17</v>
      </c>
      <c r="I18">
        <f t="shared" si="4"/>
        <v>60.576881986280789</v>
      </c>
      <c r="J18">
        <f t="shared" si="5"/>
        <v>5.0480734988567297</v>
      </c>
      <c r="K18">
        <f t="shared" si="6"/>
        <v>1.0096146997713464</v>
      </c>
      <c r="L18">
        <f>SUM(I$2:I18)</f>
        <v>891.26302992410376</v>
      </c>
      <c r="M18">
        <f>SUM(J$2:J18)</f>
        <v>74.271919160341952</v>
      </c>
      <c r="N18">
        <f>SUM(K$2:K18)</f>
        <v>14.854383832068397</v>
      </c>
      <c r="O18" s="5">
        <f t="shared" si="1"/>
        <v>891</v>
      </c>
      <c r="P18" s="5">
        <f t="shared" si="2"/>
        <v>74</v>
      </c>
      <c r="Q18" s="5">
        <f t="shared" si="3"/>
        <v>15</v>
      </c>
      <c r="T18">
        <v>257</v>
      </c>
    </row>
    <row r="19" spans="7:20" x14ac:dyDescent="0.2">
      <c r="G19">
        <v>2</v>
      </c>
      <c r="H19">
        <v>18</v>
      </c>
      <c r="I19">
        <f t="shared" si="4"/>
        <v>61.712809128125677</v>
      </c>
      <c r="J19">
        <f t="shared" si="5"/>
        <v>5.1427340940104704</v>
      </c>
      <c r="K19">
        <f t="shared" si="6"/>
        <v>1.0285468188020945</v>
      </c>
      <c r="L19">
        <f>SUM(I$2:I19)</f>
        <v>952.97583905222939</v>
      </c>
      <c r="M19">
        <f>SUM(J$2:J19)</f>
        <v>79.414653254352416</v>
      </c>
      <c r="N19">
        <f>SUM(K$2:K19)</f>
        <v>15.882930650870492</v>
      </c>
      <c r="O19" s="5">
        <f t="shared" si="1"/>
        <v>953</v>
      </c>
      <c r="P19" s="5">
        <f t="shared" si="2"/>
        <v>79</v>
      </c>
      <c r="Q19" s="5">
        <f t="shared" si="3"/>
        <v>16</v>
      </c>
      <c r="T19">
        <v>258</v>
      </c>
    </row>
    <row r="20" spans="7:20" x14ac:dyDescent="0.2">
      <c r="G20">
        <v>2</v>
      </c>
      <c r="H20">
        <v>19</v>
      </c>
      <c r="I20">
        <f t="shared" si="4"/>
        <v>62.870036977918396</v>
      </c>
      <c r="J20">
        <f t="shared" si="5"/>
        <v>5.2391697481598642</v>
      </c>
      <c r="K20">
        <f t="shared" si="6"/>
        <v>1.0478339496319733</v>
      </c>
      <c r="L20">
        <f>SUM(I$2:I20)</f>
        <v>1015.8458760301478</v>
      </c>
      <c r="M20">
        <f>SUM(J$2:J20)</f>
        <v>84.653823002512283</v>
      </c>
      <c r="N20">
        <f>SUM(K$2:K20)</f>
        <v>16.930764600502464</v>
      </c>
      <c r="O20" s="5">
        <f t="shared" si="1"/>
        <v>1020</v>
      </c>
      <c r="P20" s="5">
        <f t="shared" si="2"/>
        <v>85</v>
      </c>
      <c r="Q20" s="5">
        <f t="shared" si="3"/>
        <v>17</v>
      </c>
      <c r="T20">
        <v>259</v>
      </c>
    </row>
    <row r="21" spans="7:20" x14ac:dyDescent="0.2">
      <c r="G21">
        <v>2</v>
      </c>
      <c r="H21">
        <v>20</v>
      </c>
      <c r="I21">
        <f t="shared" si="4"/>
        <v>64.048964962824968</v>
      </c>
      <c r="J21">
        <f t="shared" si="5"/>
        <v>5.3374137469020786</v>
      </c>
      <c r="K21">
        <f t="shared" si="6"/>
        <v>1.0674827493804162</v>
      </c>
      <c r="L21">
        <f>SUM(I$2:I21)</f>
        <v>1079.8948409929728</v>
      </c>
      <c r="M21">
        <f>SUM(J$2:J21)</f>
        <v>89.991236749414355</v>
      </c>
      <c r="N21">
        <f>SUM(K$2:K21)</f>
        <v>17.998247349882881</v>
      </c>
      <c r="O21" s="5">
        <f t="shared" si="1"/>
        <v>1080</v>
      </c>
      <c r="P21" s="5">
        <f t="shared" si="2"/>
        <v>90</v>
      </c>
      <c r="Q21" s="5">
        <f t="shared" si="3"/>
        <v>18</v>
      </c>
      <c r="T21">
        <v>260</v>
      </c>
    </row>
    <row r="22" spans="7:20" x14ac:dyDescent="0.2">
      <c r="G22">
        <v>3</v>
      </c>
      <c r="H22">
        <v>21</v>
      </c>
      <c r="I22">
        <f t="shared" si="4"/>
        <v>65.250000000000085</v>
      </c>
      <c r="J22">
        <f t="shared" si="5"/>
        <v>5.4375000000000053</v>
      </c>
      <c r="K22">
        <f t="shared" si="6"/>
        <v>1.0875000000000015</v>
      </c>
      <c r="L22">
        <f>SUM(I$2:I22)</f>
        <v>1145.1448409929728</v>
      </c>
      <c r="M22">
        <f>SUM(J$2:J22)</f>
        <v>95.428736749414355</v>
      </c>
      <c r="N22">
        <f>SUM(K$2:K22)</f>
        <v>19.085747349882883</v>
      </c>
      <c r="O22" s="5">
        <f t="shared" si="1"/>
        <v>1150</v>
      </c>
      <c r="P22" s="5">
        <f t="shared" si="2"/>
        <v>95</v>
      </c>
      <c r="Q22" s="5">
        <f t="shared" si="3"/>
        <v>19</v>
      </c>
      <c r="T22">
        <v>261</v>
      </c>
    </row>
    <row r="23" spans="7:20" x14ac:dyDescent="0.2">
      <c r="G23">
        <v>3</v>
      </c>
      <c r="H23">
        <v>22</v>
      </c>
      <c r="I23">
        <f t="shared" si="4"/>
        <v>66.473556637038044</v>
      </c>
      <c r="J23">
        <f t="shared" si="5"/>
        <v>5.5394630530865019</v>
      </c>
      <c r="K23">
        <f t="shared" si="6"/>
        <v>1.1078926106173008</v>
      </c>
      <c r="L23">
        <f>SUM(I$2:I23)</f>
        <v>1211.6183976300108</v>
      </c>
      <c r="M23">
        <f>SUM(J$2:J23)</f>
        <v>100.96819980250086</v>
      </c>
      <c r="N23">
        <f>SUM(K$2:K23)</f>
        <v>20.193639960500185</v>
      </c>
      <c r="O23" s="5">
        <f t="shared" si="1"/>
        <v>1210</v>
      </c>
      <c r="P23" s="5">
        <f t="shared" si="2"/>
        <v>101</v>
      </c>
      <c r="Q23" s="5">
        <f t="shared" si="3"/>
        <v>20</v>
      </c>
      <c r="T23">
        <v>262</v>
      </c>
    </row>
    <row r="24" spans="7:20" x14ac:dyDescent="0.2">
      <c r="G24">
        <v>3</v>
      </c>
      <c r="H24">
        <v>23</v>
      </c>
      <c r="I24">
        <f t="shared" si="4"/>
        <v>67.720057195057464</v>
      </c>
      <c r="J24">
        <f t="shared" si="5"/>
        <v>5.6433380995881199</v>
      </c>
      <c r="K24">
        <f t="shared" si="6"/>
        <v>1.1286676199176244</v>
      </c>
      <c r="L24">
        <f>SUM(I$2:I24)</f>
        <v>1279.3384548250683</v>
      </c>
      <c r="M24">
        <f>SUM(J$2:J24)</f>
        <v>106.61153790208898</v>
      </c>
      <c r="N24">
        <f>SUM(K$2:K24)</f>
        <v>21.32230758041781</v>
      </c>
      <c r="O24" s="5">
        <f t="shared" si="1"/>
        <v>1280</v>
      </c>
      <c r="P24" s="5">
        <f t="shared" si="2"/>
        <v>107</v>
      </c>
      <c r="Q24" s="5">
        <f t="shared" si="3"/>
        <v>21</v>
      </c>
      <c r="T24">
        <v>263</v>
      </c>
    </row>
    <row r="25" spans="7:20" x14ac:dyDescent="0.2">
      <c r="G25">
        <v>3</v>
      </c>
      <c r="H25">
        <v>24</v>
      </c>
      <c r="I25">
        <f t="shared" si="4"/>
        <v>68.989931914468997</v>
      </c>
      <c r="J25">
        <f t="shared" si="5"/>
        <v>5.7491609928724152</v>
      </c>
      <c r="K25">
        <f t="shared" si="6"/>
        <v>1.1498321985744835</v>
      </c>
      <c r="L25">
        <f>SUM(I$2:I25)</f>
        <v>1348.3283867395373</v>
      </c>
      <c r="M25">
        <f>SUM(J$2:J25)</f>
        <v>112.3606988949614</v>
      </c>
      <c r="N25">
        <f>SUM(K$2:K25)</f>
        <v>22.472139778992293</v>
      </c>
      <c r="O25" s="5">
        <f t="shared" si="1"/>
        <v>1350</v>
      </c>
      <c r="P25" s="5">
        <f t="shared" si="2"/>
        <v>112</v>
      </c>
      <c r="Q25" s="5">
        <f t="shared" si="3"/>
        <v>22</v>
      </c>
      <c r="T25">
        <v>264</v>
      </c>
    </row>
    <row r="26" spans="7:20" x14ac:dyDescent="0.2">
      <c r="G26">
        <v>3</v>
      </c>
      <c r="H26">
        <v>25</v>
      </c>
      <c r="I26">
        <f t="shared" si="4"/>
        <v>70.283619103476596</v>
      </c>
      <c r="J26">
        <f t="shared" si="5"/>
        <v>5.8569682586230485</v>
      </c>
      <c r="K26">
        <f t="shared" si="6"/>
        <v>1.1713936517246102</v>
      </c>
      <c r="L26">
        <f>SUM(I$2:I26)</f>
        <v>1418.612005843014</v>
      </c>
      <c r="M26">
        <f>SUM(J$2:J26)</f>
        <v>118.21766715358444</v>
      </c>
      <c r="N26">
        <f>SUM(K$2:K26)</f>
        <v>23.643533430716904</v>
      </c>
      <c r="O26" s="5">
        <f t="shared" si="1"/>
        <v>1420</v>
      </c>
      <c r="P26" s="5">
        <f t="shared" si="2"/>
        <v>118</v>
      </c>
      <c r="Q26" s="5">
        <f t="shared" si="3"/>
        <v>24</v>
      </c>
      <c r="T26">
        <v>265</v>
      </c>
    </row>
    <row r="27" spans="7:20" x14ac:dyDescent="0.2">
      <c r="G27">
        <v>3</v>
      </c>
      <c r="H27">
        <v>26</v>
      </c>
      <c r="I27">
        <f t="shared" si="4"/>
        <v>71.601565289363293</v>
      </c>
      <c r="J27">
        <f t="shared" si="5"/>
        <v>5.9667971074469399</v>
      </c>
      <c r="K27">
        <f t="shared" si="6"/>
        <v>1.1933594214893883</v>
      </c>
      <c r="L27">
        <f>SUM(I$2:I27)</f>
        <v>1490.2135711323772</v>
      </c>
      <c r="M27">
        <f>SUM(J$2:J27)</f>
        <v>124.18446426103138</v>
      </c>
      <c r="N27">
        <f>SUM(K$2:K27)</f>
        <v>24.83689285220629</v>
      </c>
      <c r="O27" s="5">
        <f t="shared" si="1"/>
        <v>1490</v>
      </c>
      <c r="P27" s="5">
        <f t="shared" si="2"/>
        <v>124</v>
      </c>
      <c r="Q27" s="5">
        <f t="shared" si="3"/>
        <v>25</v>
      </c>
      <c r="T27">
        <v>266</v>
      </c>
    </row>
    <row r="28" spans="7:20" x14ac:dyDescent="0.2">
      <c r="G28">
        <v>3</v>
      </c>
      <c r="H28">
        <v>27</v>
      </c>
      <c r="I28">
        <f t="shared" si="4"/>
        <v>72.944225372613985</v>
      </c>
      <c r="J28">
        <f t="shared" si="5"/>
        <v>6.0786854477178309</v>
      </c>
      <c r="K28">
        <f t="shared" si="6"/>
        <v>1.2157370895435664</v>
      </c>
      <c r="L28">
        <f>SUM(I$2:I28)</f>
        <v>1563.1577965049912</v>
      </c>
      <c r="M28">
        <f>SUM(J$2:J28)</f>
        <v>130.26314970874921</v>
      </c>
      <c r="N28">
        <f>SUM(K$2:K28)</f>
        <v>26.052629941749856</v>
      </c>
      <c r="O28" s="5">
        <f t="shared" si="1"/>
        <v>1560</v>
      </c>
      <c r="P28" s="5">
        <f t="shared" si="2"/>
        <v>130</v>
      </c>
      <c r="Q28" s="5">
        <f t="shared" si="3"/>
        <v>26</v>
      </c>
      <c r="T28">
        <v>267</v>
      </c>
    </row>
    <row r="29" spans="7:20" x14ac:dyDescent="0.2">
      <c r="G29">
        <v>3</v>
      </c>
      <c r="H29">
        <v>28</v>
      </c>
      <c r="I29">
        <f t="shared" si="4"/>
        <v>74.312062783928241</v>
      </c>
      <c r="J29">
        <f t="shared" si="5"/>
        <v>6.1926718986606852</v>
      </c>
      <c r="K29">
        <f t="shared" si="6"/>
        <v>1.2385343797321373</v>
      </c>
      <c r="L29">
        <f>SUM(I$2:I29)</f>
        <v>1637.4698592889195</v>
      </c>
      <c r="M29">
        <f>SUM(J$2:J29)</f>
        <v>136.45582160740989</v>
      </c>
      <c r="N29">
        <f>SUM(K$2:K29)</f>
        <v>27.291164321481993</v>
      </c>
      <c r="O29" s="5">
        <f t="shared" si="1"/>
        <v>1640</v>
      </c>
      <c r="P29" s="5">
        <f t="shared" si="2"/>
        <v>136</v>
      </c>
      <c r="Q29" s="5">
        <f t="shared" si="3"/>
        <v>27</v>
      </c>
      <c r="T29">
        <v>268</v>
      </c>
    </row>
    <row r="30" spans="7:20" x14ac:dyDescent="0.2">
      <c r="G30">
        <v>3</v>
      </c>
      <c r="H30">
        <v>29</v>
      </c>
      <c r="I30">
        <f t="shared" si="4"/>
        <v>75.705549644177395</v>
      </c>
      <c r="J30">
        <f t="shared" si="5"/>
        <v>6.3087958036814475</v>
      </c>
      <c r="K30">
        <f t="shared" si="6"/>
        <v>1.2617591607362899</v>
      </c>
      <c r="L30">
        <f>SUM(I$2:I30)</f>
        <v>1713.1754089330968</v>
      </c>
      <c r="M30">
        <f>SUM(J$2:J30)</f>
        <v>142.76461741109134</v>
      </c>
      <c r="N30">
        <f>SUM(K$2:K30)</f>
        <v>28.552923482218283</v>
      </c>
      <c r="O30" s="5">
        <f t="shared" si="1"/>
        <v>1710</v>
      </c>
      <c r="P30" s="5">
        <f t="shared" si="2"/>
        <v>143</v>
      </c>
      <c r="Q30" s="5">
        <f t="shared" si="3"/>
        <v>29</v>
      </c>
      <c r="T30">
        <v>269</v>
      </c>
    </row>
    <row r="31" spans="7:20" x14ac:dyDescent="0.2">
      <c r="G31">
        <v>3</v>
      </c>
      <c r="H31">
        <v>30</v>
      </c>
      <c r="I31">
        <f t="shared" si="4"/>
        <v>77.12516692736115</v>
      </c>
      <c r="J31">
        <f t="shared" si="5"/>
        <v>6.4270972439467604</v>
      </c>
      <c r="K31">
        <f t="shared" si="6"/>
        <v>1.2854194487893524</v>
      </c>
      <c r="L31">
        <f>SUM(I$2:I31)</f>
        <v>1790.3005758604579</v>
      </c>
      <c r="M31">
        <f>SUM(J$2:J31)</f>
        <v>149.19171465503808</v>
      </c>
      <c r="N31">
        <f>SUM(K$2:K31)</f>
        <v>29.838342931007634</v>
      </c>
      <c r="O31" s="5">
        <f t="shared" si="1"/>
        <v>1790</v>
      </c>
      <c r="P31" s="5">
        <f t="shared" si="2"/>
        <v>149</v>
      </c>
      <c r="Q31" s="5">
        <f t="shared" si="3"/>
        <v>30</v>
      </c>
      <c r="T31">
        <v>270</v>
      </c>
    </row>
    <row r="32" spans="7:20" x14ac:dyDescent="0.2">
      <c r="G32">
        <v>3</v>
      </c>
      <c r="H32">
        <v>31</v>
      </c>
      <c r="I32">
        <f t="shared" si="4"/>
        <v>78.571404626619895</v>
      </c>
      <c r="J32">
        <f t="shared" si="5"/>
        <v>6.5476170522183228</v>
      </c>
      <c r="K32">
        <f t="shared" si="6"/>
        <v>1.3095234104436648</v>
      </c>
      <c r="L32">
        <f>SUM(I$2:I32)</f>
        <v>1868.8719804870777</v>
      </c>
      <c r="M32">
        <f>SUM(J$2:J32)</f>
        <v>155.73933170725641</v>
      </c>
      <c r="N32">
        <f>SUM(K$2:K32)</f>
        <v>31.147866341451298</v>
      </c>
      <c r="O32" s="5">
        <f t="shared" si="1"/>
        <v>1870</v>
      </c>
      <c r="P32" s="5">
        <f t="shared" si="2"/>
        <v>156</v>
      </c>
      <c r="Q32" s="5">
        <f t="shared" si="3"/>
        <v>31</v>
      </c>
      <c r="T32">
        <v>271</v>
      </c>
    </row>
    <row r="33" spans="7:20" x14ac:dyDescent="0.2">
      <c r="G33">
        <v>3</v>
      </c>
      <c r="H33">
        <v>32</v>
      </c>
      <c r="I33">
        <f t="shared" si="4"/>
        <v>80.044761923360056</v>
      </c>
      <c r="J33">
        <f t="shared" si="5"/>
        <v>6.6703968269466705</v>
      </c>
      <c r="K33">
        <f t="shared" si="6"/>
        <v>1.3340793653893344</v>
      </c>
      <c r="L33">
        <f>SUM(I$2:I33)</f>
        <v>1948.9167424104378</v>
      </c>
      <c r="M33">
        <f>SUM(J$2:J33)</f>
        <v>162.40972853420308</v>
      </c>
      <c r="N33">
        <f>SUM(K$2:K33)</f>
        <v>32.481945706840634</v>
      </c>
      <c r="O33" s="5">
        <f t="shared" si="1"/>
        <v>1950</v>
      </c>
      <c r="P33" s="5">
        <f t="shared" si="2"/>
        <v>162</v>
      </c>
      <c r="Q33" s="5">
        <f t="shared" si="3"/>
        <v>32</v>
      </c>
      <c r="T33">
        <v>272</v>
      </c>
    </row>
    <row r="34" spans="7:20" x14ac:dyDescent="0.2">
      <c r="G34">
        <v>3</v>
      </c>
      <c r="H34">
        <v>33</v>
      </c>
      <c r="I34">
        <f t="shared" si="4"/>
        <v>81.545747359550873</v>
      </c>
      <c r="J34">
        <f t="shared" si="5"/>
        <v>6.7954789466292382</v>
      </c>
      <c r="K34">
        <f t="shared" si="6"/>
        <v>1.359095789325848</v>
      </c>
      <c r="L34">
        <f>SUM(I$2:I34)</f>
        <v>2030.4624897699887</v>
      </c>
      <c r="M34">
        <f>SUM(J$2:J34)</f>
        <v>169.20520748083231</v>
      </c>
      <c r="N34">
        <f>SUM(K$2:K34)</f>
        <v>33.841041496166483</v>
      </c>
      <c r="O34" s="5">
        <f t="shared" si="1"/>
        <v>2030</v>
      </c>
      <c r="P34" s="5">
        <f t="shared" si="2"/>
        <v>169</v>
      </c>
      <c r="Q34" s="5">
        <f t="shared" si="3"/>
        <v>34</v>
      </c>
      <c r="T34">
        <v>273</v>
      </c>
    </row>
    <row r="35" spans="7:20" x14ac:dyDescent="0.2">
      <c r="G35">
        <v>3</v>
      </c>
      <c r="H35">
        <v>34</v>
      </c>
      <c r="I35">
        <f t="shared" si="4"/>
        <v>83.074879013252016</v>
      </c>
      <c r="J35">
        <f t="shared" si="5"/>
        <v>6.9229065844376665</v>
      </c>
      <c r="K35">
        <f t="shared" si="6"/>
        <v>1.3845813168875336</v>
      </c>
      <c r="L35">
        <f>SUM(I$2:I35)</f>
        <v>2113.5373687832407</v>
      </c>
      <c r="M35">
        <f>SUM(J$2:J35)</f>
        <v>176.12811406526998</v>
      </c>
      <c r="N35">
        <f>SUM(K$2:K35)</f>
        <v>35.225622813054017</v>
      </c>
      <c r="O35" s="5">
        <f t="shared" si="1"/>
        <v>2110</v>
      </c>
      <c r="P35" s="5">
        <f t="shared" si="2"/>
        <v>176</v>
      </c>
      <c r="Q35" s="5">
        <f t="shared" si="3"/>
        <v>35</v>
      </c>
      <c r="T35">
        <v>274</v>
      </c>
    </row>
    <row r="36" spans="7:20" x14ac:dyDescent="0.2">
      <c r="G36">
        <v>3</v>
      </c>
      <c r="H36">
        <v>35</v>
      </c>
      <c r="I36">
        <f t="shared" si="4"/>
        <v>84.632684677432707</v>
      </c>
      <c r="J36">
        <f t="shared" si="5"/>
        <v>7.0527237231193904</v>
      </c>
      <c r="K36">
        <f t="shared" si="6"/>
        <v>1.4105447446238786</v>
      </c>
      <c r="L36">
        <f>SUM(I$2:I36)</f>
        <v>2198.1700534606734</v>
      </c>
      <c r="M36">
        <f>SUM(J$2:J36)</f>
        <v>183.18083778838937</v>
      </c>
      <c r="N36">
        <f>SUM(K$2:K36)</f>
        <v>36.636167557677894</v>
      </c>
      <c r="O36" s="5">
        <f t="shared" si="1"/>
        <v>2200</v>
      </c>
      <c r="P36" s="5">
        <f t="shared" si="2"/>
        <v>183</v>
      </c>
      <c r="Q36" s="5">
        <f t="shared" si="3"/>
        <v>37</v>
      </c>
      <c r="T36">
        <v>275</v>
      </c>
    </row>
    <row r="37" spans="7:20" x14ac:dyDescent="0.2">
      <c r="G37">
        <v>3</v>
      </c>
      <c r="H37">
        <v>36</v>
      </c>
      <c r="I37">
        <f t="shared" si="4"/>
        <v>86.219702042144036</v>
      </c>
      <c r="J37">
        <f t="shared" si="5"/>
        <v>7.1849751701786673</v>
      </c>
      <c r="K37">
        <f t="shared" si="6"/>
        <v>1.436995034035734</v>
      </c>
      <c r="L37">
        <f>SUM(I$2:I37)</f>
        <v>2284.3897555028175</v>
      </c>
      <c r="M37">
        <f>SUM(J$2:J37)</f>
        <v>190.36581295856803</v>
      </c>
      <c r="N37">
        <f>SUM(K$2:K37)</f>
        <v>38.073162591713626</v>
      </c>
      <c r="O37" s="5">
        <f t="shared" si="1"/>
        <v>2280</v>
      </c>
      <c r="P37" s="5">
        <f t="shared" si="2"/>
        <v>190</v>
      </c>
      <c r="Q37" s="5">
        <f t="shared" si="3"/>
        <v>38</v>
      </c>
      <c r="T37">
        <v>276</v>
      </c>
    </row>
    <row r="38" spans="7:20" x14ac:dyDescent="0.2">
      <c r="G38">
        <v>3</v>
      </c>
      <c r="H38">
        <v>37</v>
      </c>
      <c r="I38">
        <f t="shared" si="4"/>
        <v>87.836478880107265</v>
      </c>
      <c r="J38">
        <f t="shared" si="5"/>
        <v>7.3197065733422697</v>
      </c>
      <c r="K38">
        <f t="shared" si="6"/>
        <v>1.4639413146684546</v>
      </c>
      <c r="L38">
        <f>SUM(I$2:I38)</f>
        <v>2372.2262343829248</v>
      </c>
      <c r="M38">
        <f>SUM(J$2:J38)</f>
        <v>197.6855195319103</v>
      </c>
      <c r="N38">
        <f>SUM(K$2:K38)</f>
        <v>39.537103906382079</v>
      </c>
      <c r="O38" s="5">
        <f t="shared" si="1"/>
        <v>2370</v>
      </c>
      <c r="P38" s="5">
        <f t="shared" si="2"/>
        <v>198</v>
      </c>
      <c r="Q38" s="5">
        <f t="shared" si="3"/>
        <v>40</v>
      </c>
      <c r="T38">
        <v>277</v>
      </c>
    </row>
    <row r="39" spans="7:20" x14ac:dyDescent="0.2">
      <c r="G39">
        <v>3</v>
      </c>
      <c r="H39">
        <v>38</v>
      </c>
      <c r="I39">
        <f t="shared" si="4"/>
        <v>89.483573235782359</v>
      </c>
      <c r="J39">
        <f t="shared" si="5"/>
        <v>7.4569644363151939</v>
      </c>
      <c r="K39">
        <f t="shared" si="6"/>
        <v>1.4913928872630395</v>
      </c>
      <c r="L39">
        <f>SUM(I$2:I39)</f>
        <v>2461.7098076187071</v>
      </c>
      <c r="M39">
        <f>SUM(J$2:J39)</f>
        <v>205.14248396822549</v>
      </c>
      <c r="N39">
        <f>SUM(K$2:K39)</f>
        <v>41.028496793645118</v>
      </c>
      <c r="O39" s="5">
        <f t="shared" si="1"/>
        <v>2460</v>
      </c>
      <c r="P39" s="5">
        <f t="shared" si="2"/>
        <v>205</v>
      </c>
      <c r="Q39" s="5">
        <f t="shared" si="3"/>
        <v>41</v>
      </c>
      <c r="T39">
        <v>278</v>
      </c>
    </row>
    <row r="40" spans="7:20" x14ac:dyDescent="0.2">
      <c r="G40">
        <v>3</v>
      </c>
      <c r="H40">
        <v>39</v>
      </c>
      <c r="I40">
        <f t="shared" si="4"/>
        <v>91.161553617981809</v>
      </c>
      <c r="J40">
        <f t="shared" si="5"/>
        <v>7.5967961348318145</v>
      </c>
      <c r="K40">
        <f t="shared" si="6"/>
        <v>1.5193592269663636</v>
      </c>
      <c r="L40">
        <f>SUM(I$2:I40)</f>
        <v>2552.8713612366892</v>
      </c>
      <c r="M40">
        <f>SUM(J$2:J40)</f>
        <v>212.7392801030573</v>
      </c>
      <c r="N40">
        <f>SUM(K$2:K40)</f>
        <v>42.547856020611484</v>
      </c>
      <c r="O40" s="5">
        <f t="shared" si="1"/>
        <v>2550</v>
      </c>
      <c r="P40" s="5">
        <f t="shared" si="2"/>
        <v>213</v>
      </c>
      <c r="Q40" s="5">
        <f t="shared" si="3"/>
        <v>43</v>
      </c>
      <c r="T40">
        <v>279</v>
      </c>
    </row>
    <row r="41" spans="7:20" x14ac:dyDescent="0.2">
      <c r="G41">
        <v>3</v>
      </c>
      <c r="H41">
        <v>40</v>
      </c>
      <c r="I41">
        <f t="shared" si="4"/>
        <v>92.870999196096349</v>
      </c>
      <c r="J41">
        <f t="shared" si="5"/>
        <v>7.7392499330080256</v>
      </c>
      <c r="K41">
        <f t="shared" si="6"/>
        <v>1.547849986601606</v>
      </c>
      <c r="L41">
        <f>SUM(I$2:I41)</f>
        <v>2645.7423604327855</v>
      </c>
      <c r="M41">
        <f>SUM(J$2:J41)</f>
        <v>220.47853003606531</v>
      </c>
      <c r="N41">
        <f>SUM(K$2:K41)</f>
        <v>44.095706007213089</v>
      </c>
      <c r="O41" s="5">
        <f t="shared" si="1"/>
        <v>2650</v>
      </c>
      <c r="P41" s="5">
        <f t="shared" si="2"/>
        <v>220</v>
      </c>
      <c r="Q41" s="5">
        <f t="shared" si="3"/>
        <v>44</v>
      </c>
      <c r="T41">
        <v>280</v>
      </c>
    </row>
    <row r="42" spans="7:20" x14ac:dyDescent="0.2">
      <c r="G42">
        <f>G22+1</f>
        <v>4</v>
      </c>
      <c r="H42">
        <v>41</v>
      </c>
      <c r="I42">
        <f t="shared" si="4"/>
        <v>94.612500000000267</v>
      </c>
      <c r="J42">
        <f t="shared" si="5"/>
        <v>7.884375000000019</v>
      </c>
      <c r="K42">
        <f t="shared" si="6"/>
        <v>1.5768750000000047</v>
      </c>
      <c r="L42">
        <f>SUM(I$2:I42)</f>
        <v>2740.3548604327857</v>
      </c>
      <c r="M42">
        <f>SUM(J$2:J42)</f>
        <v>228.36290503606531</v>
      </c>
      <c r="N42">
        <f>SUM(K$2:K42)</f>
        <v>45.672581007213097</v>
      </c>
      <c r="O42" s="5">
        <f t="shared" si="1"/>
        <v>2740</v>
      </c>
      <c r="P42" s="5">
        <f t="shared" si="2"/>
        <v>228</v>
      </c>
      <c r="Q42" s="5">
        <f t="shared" si="3"/>
        <v>46</v>
      </c>
      <c r="T42">
        <v>281</v>
      </c>
    </row>
    <row r="43" spans="7:20" x14ac:dyDescent="0.2">
      <c r="G43">
        <f t="shared" ref="G43:G106" si="7">G23+1</f>
        <v>4</v>
      </c>
      <c r="H43">
        <v>42</v>
      </c>
      <c r="I43">
        <f t="shared" si="4"/>
        <v>96.386657123705319</v>
      </c>
      <c r="J43">
        <f t="shared" si="5"/>
        <v>8.0322214269754397</v>
      </c>
      <c r="K43">
        <f t="shared" si="6"/>
        <v>1.6064442853950889</v>
      </c>
      <c r="L43">
        <f>SUM(I$2:I43)</f>
        <v>2836.7415175564911</v>
      </c>
      <c r="M43">
        <f>SUM(J$2:J43)</f>
        <v>236.39512646304075</v>
      </c>
      <c r="N43">
        <f>SUM(K$2:K43)</f>
        <v>47.279025292608189</v>
      </c>
      <c r="O43" s="5">
        <f t="shared" si="1"/>
        <v>2840</v>
      </c>
      <c r="P43" s="5">
        <f t="shared" si="2"/>
        <v>236</v>
      </c>
      <c r="Q43" s="5">
        <f t="shared" si="3"/>
        <v>47</v>
      </c>
      <c r="T43">
        <v>282</v>
      </c>
    </row>
    <row r="44" spans="7:20" x14ac:dyDescent="0.2">
      <c r="G44">
        <f t="shared" si="7"/>
        <v>4</v>
      </c>
      <c r="H44">
        <v>43</v>
      </c>
      <c r="I44">
        <f t="shared" si="4"/>
        <v>98.194082932833467</v>
      </c>
      <c r="J44">
        <f t="shared" si="5"/>
        <v>8.1828402444027866</v>
      </c>
      <c r="K44">
        <f t="shared" si="6"/>
        <v>1.6365680488805581</v>
      </c>
      <c r="L44">
        <f>SUM(I$2:I44)</f>
        <v>2934.9356004893248</v>
      </c>
      <c r="M44">
        <f>SUM(J$2:J44)</f>
        <v>244.57796670744355</v>
      </c>
      <c r="N44">
        <f>SUM(K$2:K44)</f>
        <v>48.915593341488744</v>
      </c>
      <c r="O44" s="5">
        <f t="shared" si="1"/>
        <v>2930</v>
      </c>
      <c r="P44" s="5">
        <f t="shared" si="2"/>
        <v>245</v>
      </c>
      <c r="Q44" s="5">
        <f t="shared" si="3"/>
        <v>49</v>
      </c>
      <c r="T44">
        <v>283</v>
      </c>
    </row>
    <row r="45" spans="7:20" x14ac:dyDescent="0.2">
      <c r="G45">
        <f t="shared" si="7"/>
        <v>4</v>
      </c>
      <c r="H45">
        <v>44</v>
      </c>
      <c r="I45">
        <f t="shared" si="4"/>
        <v>100.03540127598021</v>
      </c>
      <c r="J45">
        <f t="shared" si="5"/>
        <v>8.3362834396650136</v>
      </c>
      <c r="K45">
        <f t="shared" si="6"/>
        <v>1.6672566879330037</v>
      </c>
      <c r="L45">
        <f>SUM(I$2:I45)</f>
        <v>3034.9710017653051</v>
      </c>
      <c r="M45">
        <f>SUM(J$2:J45)</f>
        <v>252.91425014710856</v>
      </c>
      <c r="N45">
        <f>SUM(K$2:K45)</f>
        <v>50.582850029421749</v>
      </c>
      <c r="O45" s="5">
        <f t="shared" si="1"/>
        <v>3030</v>
      </c>
      <c r="P45" s="5">
        <f t="shared" si="2"/>
        <v>253</v>
      </c>
      <c r="Q45" s="5">
        <f t="shared" si="3"/>
        <v>51</v>
      </c>
      <c r="T45">
        <v>284</v>
      </c>
    </row>
    <row r="46" spans="7:20" x14ac:dyDescent="0.2">
      <c r="G46">
        <f t="shared" si="7"/>
        <v>4</v>
      </c>
      <c r="H46">
        <v>45</v>
      </c>
      <c r="I46">
        <f t="shared" si="4"/>
        <v>101.91124770004122</v>
      </c>
      <c r="J46">
        <f t="shared" si="5"/>
        <v>8.4926039750034317</v>
      </c>
      <c r="K46">
        <f t="shared" si="6"/>
        <v>1.6985207950006873</v>
      </c>
      <c r="L46">
        <f>SUM(I$2:I46)</f>
        <v>3136.8822494653464</v>
      </c>
      <c r="M46">
        <f>SUM(J$2:J46)</f>
        <v>261.40685412211201</v>
      </c>
      <c r="N46">
        <f>SUM(K$2:K46)</f>
        <v>52.281370824422439</v>
      </c>
      <c r="O46" s="5">
        <f t="shared" si="1"/>
        <v>3140</v>
      </c>
      <c r="P46" s="5">
        <f t="shared" si="2"/>
        <v>261</v>
      </c>
      <c r="Q46" s="5">
        <f t="shared" si="3"/>
        <v>52</v>
      </c>
      <c r="T46">
        <v>285</v>
      </c>
    </row>
    <row r="47" spans="7:20" x14ac:dyDescent="0.2">
      <c r="G47">
        <f t="shared" si="7"/>
        <v>4</v>
      </c>
      <c r="H47">
        <v>46</v>
      </c>
      <c r="I47">
        <f t="shared" si="4"/>
        <v>103.82226966957693</v>
      </c>
      <c r="J47">
        <f t="shared" si="5"/>
        <v>8.6518558057980748</v>
      </c>
      <c r="K47">
        <f t="shared" si="6"/>
        <v>1.7303711611596158</v>
      </c>
      <c r="L47">
        <f>SUM(I$2:I47)</f>
        <v>3240.7045191349234</v>
      </c>
      <c r="M47">
        <f>SUM(J$2:J47)</f>
        <v>270.05870992791006</v>
      </c>
      <c r="N47">
        <f>SUM(K$2:K47)</f>
        <v>54.011741985582056</v>
      </c>
      <c r="O47" s="5">
        <f t="shared" si="1"/>
        <v>3240</v>
      </c>
      <c r="P47" s="5">
        <f t="shared" si="2"/>
        <v>270</v>
      </c>
      <c r="Q47" s="5">
        <f t="shared" si="3"/>
        <v>54</v>
      </c>
      <c r="T47">
        <v>286</v>
      </c>
    </row>
    <row r="48" spans="7:20" x14ac:dyDescent="0.2">
      <c r="G48">
        <f t="shared" si="7"/>
        <v>4</v>
      </c>
      <c r="H48">
        <v>47</v>
      </c>
      <c r="I48">
        <f t="shared" si="4"/>
        <v>105.76912679029043</v>
      </c>
      <c r="J48">
        <f t="shared" si="5"/>
        <v>8.8140938991908673</v>
      </c>
      <c r="K48">
        <f t="shared" si="6"/>
        <v>1.762818779838174</v>
      </c>
      <c r="L48">
        <f>SUM(I$2:I48)</f>
        <v>3346.473645925214</v>
      </c>
      <c r="M48">
        <f>SUM(J$2:J48)</f>
        <v>278.87280382710094</v>
      </c>
      <c r="N48">
        <f>SUM(K$2:K48)</f>
        <v>55.774560765420233</v>
      </c>
      <c r="O48" s="5">
        <f t="shared" si="1"/>
        <v>3350</v>
      </c>
      <c r="P48" s="5">
        <f t="shared" si="2"/>
        <v>279</v>
      </c>
      <c r="Q48" s="5">
        <f t="shared" si="3"/>
        <v>56</v>
      </c>
      <c r="T48">
        <v>287</v>
      </c>
    </row>
    <row r="49" spans="7:20" x14ac:dyDescent="0.2">
      <c r="G49">
        <f t="shared" si="7"/>
        <v>4</v>
      </c>
      <c r="H49">
        <v>48</v>
      </c>
      <c r="I49">
        <f t="shared" si="4"/>
        <v>107.75249103669609</v>
      </c>
      <c r="J49">
        <f t="shared" si="5"/>
        <v>8.9793742530580065</v>
      </c>
      <c r="K49">
        <f t="shared" si="6"/>
        <v>1.7958748506116018</v>
      </c>
      <c r="L49">
        <f>SUM(I$2:I49)</f>
        <v>3454.22613696191</v>
      </c>
      <c r="M49">
        <f>SUM(J$2:J49)</f>
        <v>287.85217808015892</v>
      </c>
      <c r="N49">
        <f>SUM(K$2:K49)</f>
        <v>57.570435616031837</v>
      </c>
      <c r="O49" s="5">
        <f t="shared" si="1"/>
        <v>3450</v>
      </c>
      <c r="P49" s="5">
        <f t="shared" si="2"/>
        <v>288</v>
      </c>
      <c r="Q49" s="5">
        <f t="shared" si="3"/>
        <v>58</v>
      </c>
      <c r="T49">
        <v>288</v>
      </c>
    </row>
    <row r="50" spans="7:20" x14ac:dyDescent="0.2">
      <c r="G50">
        <f t="shared" si="7"/>
        <v>4</v>
      </c>
      <c r="H50">
        <v>49</v>
      </c>
      <c r="I50">
        <f t="shared" si="4"/>
        <v>109.77304698405736</v>
      </c>
      <c r="J50">
        <f t="shared" si="5"/>
        <v>9.1477539153381127</v>
      </c>
      <c r="K50">
        <f t="shared" si="6"/>
        <v>1.829550783067623</v>
      </c>
      <c r="L50">
        <f>SUM(I$2:I50)</f>
        <v>3563.9991839459672</v>
      </c>
      <c r="M50">
        <f>SUM(J$2:J50)</f>
        <v>296.99993199549704</v>
      </c>
      <c r="N50">
        <f>SUM(K$2:K50)</f>
        <v>59.399986399099461</v>
      </c>
      <c r="O50" s="5">
        <f t="shared" si="1"/>
        <v>3560</v>
      </c>
      <c r="P50" s="5">
        <f t="shared" si="2"/>
        <v>297</v>
      </c>
      <c r="Q50" s="5">
        <f t="shared" si="3"/>
        <v>59</v>
      </c>
      <c r="T50">
        <v>289</v>
      </c>
    </row>
    <row r="51" spans="7:20" x14ac:dyDescent="0.2">
      <c r="G51">
        <f t="shared" si="7"/>
        <v>4</v>
      </c>
      <c r="H51">
        <v>50</v>
      </c>
      <c r="I51">
        <f t="shared" si="4"/>
        <v>111.83149204467381</v>
      </c>
      <c r="J51">
        <f t="shared" si="5"/>
        <v>9.3192910037228174</v>
      </c>
      <c r="K51">
        <f t="shared" si="6"/>
        <v>1.8638582007445639</v>
      </c>
      <c r="L51">
        <f>SUM(I$2:I51)</f>
        <v>3675.8306759906409</v>
      </c>
      <c r="M51">
        <f>SUM(J$2:J51)</f>
        <v>306.31922299921985</v>
      </c>
      <c r="N51">
        <f>SUM(K$2:K51)</f>
        <v>61.263844599844028</v>
      </c>
      <c r="O51" s="5">
        <f t="shared" si="1"/>
        <v>3680</v>
      </c>
      <c r="P51" s="5">
        <f t="shared" si="2"/>
        <v>306</v>
      </c>
      <c r="Q51" s="5">
        <f t="shared" si="3"/>
        <v>61</v>
      </c>
      <c r="T51">
        <v>290</v>
      </c>
    </row>
    <row r="52" spans="7:20" x14ac:dyDescent="0.2">
      <c r="G52">
        <f t="shared" si="7"/>
        <v>4</v>
      </c>
      <c r="H52">
        <v>51</v>
      </c>
      <c r="I52">
        <f t="shared" si="4"/>
        <v>113.928536708599</v>
      </c>
      <c r="J52">
        <f t="shared" si="5"/>
        <v>9.4940447257165825</v>
      </c>
      <c r="K52">
        <f t="shared" si="6"/>
        <v>1.898808945143317</v>
      </c>
      <c r="L52">
        <f>SUM(I$2:I52)</f>
        <v>3789.7592126992399</v>
      </c>
      <c r="M52">
        <f>SUM(J$2:J52)</f>
        <v>315.81326772493645</v>
      </c>
      <c r="N52">
        <f>SUM(K$2:K52)</f>
        <v>63.162653544987343</v>
      </c>
      <c r="O52" s="5">
        <f t="shared" si="1"/>
        <v>3790</v>
      </c>
      <c r="P52" s="5">
        <f t="shared" si="2"/>
        <v>316</v>
      </c>
      <c r="Q52" s="5">
        <f t="shared" si="3"/>
        <v>63</v>
      </c>
      <c r="T52">
        <v>291</v>
      </c>
    </row>
    <row r="53" spans="7:20" x14ac:dyDescent="0.2">
      <c r="G53">
        <f t="shared" si="7"/>
        <v>4</v>
      </c>
      <c r="H53">
        <v>52</v>
      </c>
      <c r="I53">
        <f t="shared" si="4"/>
        <v>116.06490478887224</v>
      </c>
      <c r="J53">
        <f t="shared" si="5"/>
        <v>9.6720753990726855</v>
      </c>
      <c r="K53">
        <f t="shared" si="6"/>
        <v>1.9344150798145379</v>
      </c>
      <c r="L53">
        <f>SUM(I$2:I53)</f>
        <v>3905.8241174881123</v>
      </c>
      <c r="M53">
        <f>SUM(J$2:J53)</f>
        <v>325.48534312400915</v>
      </c>
      <c r="N53">
        <f>SUM(K$2:K53)</f>
        <v>65.097068624801878</v>
      </c>
      <c r="O53" s="5">
        <f t="shared" si="1"/>
        <v>3910</v>
      </c>
      <c r="P53" s="5">
        <f t="shared" si="2"/>
        <v>325</v>
      </c>
      <c r="Q53" s="5">
        <f t="shared" si="3"/>
        <v>65</v>
      </c>
      <c r="T53">
        <v>292</v>
      </c>
    </row>
    <row r="54" spans="7:20" x14ac:dyDescent="0.2">
      <c r="G54">
        <f t="shared" si="7"/>
        <v>4</v>
      </c>
      <c r="H54">
        <v>53</v>
      </c>
      <c r="I54">
        <f t="shared" si="4"/>
        <v>118.24133367134893</v>
      </c>
      <c r="J54">
        <f t="shared" si="5"/>
        <v>9.8534444726124093</v>
      </c>
      <c r="K54">
        <f t="shared" si="6"/>
        <v>1.9706888945224825</v>
      </c>
      <c r="L54">
        <f>SUM(I$2:I54)</f>
        <v>4024.0654511594612</v>
      </c>
      <c r="M54">
        <f>SUM(J$2:J54)</f>
        <v>335.33878759662156</v>
      </c>
      <c r="N54">
        <f>SUM(K$2:K54)</f>
        <v>67.06775751932436</v>
      </c>
      <c r="O54" s="5">
        <f t="shared" si="1"/>
        <v>4020</v>
      </c>
      <c r="P54" s="5">
        <f t="shared" si="2"/>
        <v>335</v>
      </c>
      <c r="Q54" s="5">
        <f t="shared" si="3"/>
        <v>67</v>
      </c>
      <c r="T54">
        <v>293</v>
      </c>
    </row>
    <row r="55" spans="7:20" x14ac:dyDescent="0.2">
      <c r="G55">
        <f t="shared" si="7"/>
        <v>4</v>
      </c>
      <c r="H55">
        <v>54</v>
      </c>
      <c r="I55">
        <f t="shared" si="4"/>
        <v>120.45857456921559</v>
      </c>
      <c r="J55">
        <f t="shared" si="5"/>
        <v>10.038214547434631</v>
      </c>
      <c r="K55">
        <f t="shared" si="6"/>
        <v>2.0076429094869268</v>
      </c>
      <c r="L55">
        <f>SUM(I$2:I55)</f>
        <v>4144.5240257286769</v>
      </c>
      <c r="M55">
        <f>SUM(J$2:J55)</f>
        <v>345.37700214405618</v>
      </c>
      <c r="N55">
        <f>SUM(K$2:K55)</f>
        <v>69.075400428811292</v>
      </c>
      <c r="O55" s="5">
        <f t="shared" si="1"/>
        <v>4140</v>
      </c>
      <c r="P55" s="5">
        <f t="shared" si="2"/>
        <v>345</v>
      </c>
      <c r="Q55" s="5">
        <f t="shared" si="3"/>
        <v>69</v>
      </c>
      <c r="T55">
        <v>294</v>
      </c>
    </row>
    <row r="56" spans="7:20" x14ac:dyDescent="0.2">
      <c r="G56">
        <f t="shared" si="7"/>
        <v>4</v>
      </c>
      <c r="H56">
        <v>55</v>
      </c>
      <c r="I56">
        <f t="shared" si="4"/>
        <v>122.71739278227759</v>
      </c>
      <c r="J56">
        <f t="shared" si="5"/>
        <v>10.226449398523132</v>
      </c>
      <c r="K56">
        <f t="shared" si="6"/>
        <v>2.0452898797046268</v>
      </c>
      <c r="L56">
        <f>SUM(I$2:I56)</f>
        <v>4267.2414185109546</v>
      </c>
      <c r="M56">
        <f>SUM(J$2:J56)</f>
        <v>355.60345154257931</v>
      </c>
      <c r="N56">
        <f>SUM(K$2:K56)</f>
        <v>71.120690308515918</v>
      </c>
      <c r="O56" s="5">
        <f t="shared" si="1"/>
        <v>4270</v>
      </c>
      <c r="P56" s="5">
        <f t="shared" si="2"/>
        <v>356</v>
      </c>
      <c r="Q56" s="5">
        <f t="shared" si="3"/>
        <v>71</v>
      </c>
      <c r="T56">
        <v>295</v>
      </c>
    </row>
    <row r="57" spans="7:20" x14ac:dyDescent="0.2">
      <c r="G57">
        <f t="shared" si="7"/>
        <v>4</v>
      </c>
      <c r="H57">
        <v>56</v>
      </c>
      <c r="I57">
        <f t="shared" si="4"/>
        <v>125.018567961109</v>
      </c>
      <c r="J57">
        <f t="shared" si="5"/>
        <v>10.418213996759084</v>
      </c>
      <c r="K57">
        <f t="shared" si="6"/>
        <v>2.083642799351817</v>
      </c>
      <c r="L57">
        <f>SUM(I$2:I57)</f>
        <v>4392.2599864720632</v>
      </c>
      <c r="M57">
        <f>SUM(J$2:J57)</f>
        <v>366.02166553933841</v>
      </c>
      <c r="N57">
        <f>SUM(K$2:K57)</f>
        <v>73.20433310786774</v>
      </c>
      <c r="O57" s="5">
        <f t="shared" si="1"/>
        <v>4390</v>
      </c>
      <c r="P57" s="5">
        <f t="shared" si="2"/>
        <v>366</v>
      </c>
      <c r="Q57" s="5">
        <f t="shared" si="3"/>
        <v>73</v>
      </c>
      <c r="T57">
        <v>296</v>
      </c>
    </row>
    <row r="58" spans="7:20" x14ac:dyDescent="0.2">
      <c r="G58">
        <f t="shared" si="7"/>
        <v>4</v>
      </c>
      <c r="H58">
        <v>57</v>
      </c>
      <c r="I58">
        <f t="shared" si="4"/>
        <v>127.36289437615568</v>
      </c>
      <c r="J58">
        <f t="shared" si="5"/>
        <v>10.613574531346307</v>
      </c>
      <c r="K58">
        <f t="shared" si="6"/>
        <v>2.1227149062692616</v>
      </c>
      <c r="L58">
        <f>SUM(I$2:I58)</f>
        <v>4519.6228808482192</v>
      </c>
      <c r="M58">
        <f>SUM(J$2:J58)</f>
        <v>376.63524007068474</v>
      </c>
      <c r="N58">
        <f>SUM(K$2:K58)</f>
        <v>75.327048014137006</v>
      </c>
      <c r="O58" s="5">
        <f t="shared" si="1"/>
        <v>4520</v>
      </c>
      <c r="P58" s="5">
        <f t="shared" si="2"/>
        <v>377</v>
      </c>
      <c r="Q58" s="5">
        <f t="shared" si="3"/>
        <v>75</v>
      </c>
      <c r="T58">
        <v>297</v>
      </c>
    </row>
    <row r="59" spans="7:20" x14ac:dyDescent="0.2">
      <c r="G59">
        <f t="shared" si="7"/>
        <v>4</v>
      </c>
      <c r="H59">
        <v>58</v>
      </c>
      <c r="I59">
        <f t="shared" si="4"/>
        <v>129.75118119188457</v>
      </c>
      <c r="J59">
        <f t="shared" si="5"/>
        <v>10.812598432657047</v>
      </c>
      <c r="K59">
        <f t="shared" si="6"/>
        <v>2.16251968653141</v>
      </c>
      <c r="L59">
        <f>SUM(I$2:I59)</f>
        <v>4649.374062040104</v>
      </c>
      <c r="M59">
        <f>SUM(J$2:J59)</f>
        <v>387.44783850334181</v>
      </c>
      <c r="N59">
        <f>SUM(K$2:K59)</f>
        <v>77.489567700668417</v>
      </c>
      <c r="O59" s="5">
        <f t="shared" si="1"/>
        <v>4650</v>
      </c>
      <c r="P59" s="5">
        <f t="shared" si="2"/>
        <v>387</v>
      </c>
      <c r="Q59" s="5">
        <f t="shared" si="3"/>
        <v>77</v>
      </c>
      <c r="T59">
        <v>298</v>
      </c>
    </row>
    <row r="60" spans="7:20" x14ac:dyDescent="0.2">
      <c r="G60">
        <f t="shared" si="7"/>
        <v>4</v>
      </c>
      <c r="H60">
        <v>59</v>
      </c>
      <c r="I60">
        <f t="shared" si="4"/>
        <v>132.18425274607378</v>
      </c>
      <c r="J60">
        <f t="shared" si="5"/>
        <v>11.015354395506147</v>
      </c>
      <c r="K60">
        <f t="shared" si="6"/>
        <v>2.2030708791012299</v>
      </c>
      <c r="L60">
        <f>SUM(I$2:I60)</f>
        <v>4781.558314786178</v>
      </c>
      <c r="M60">
        <f>SUM(J$2:J60)</f>
        <v>398.46319289884798</v>
      </c>
      <c r="N60">
        <f>SUM(K$2:K60)</f>
        <v>79.69263857976965</v>
      </c>
      <c r="O60" s="5">
        <f t="shared" si="1"/>
        <v>4780</v>
      </c>
      <c r="P60" s="5">
        <f t="shared" si="2"/>
        <v>398</v>
      </c>
      <c r="Q60" s="5">
        <f t="shared" si="3"/>
        <v>80</v>
      </c>
      <c r="T60">
        <v>299</v>
      </c>
    </row>
    <row r="61" spans="7:20" x14ac:dyDescent="0.2">
      <c r="G61">
        <f t="shared" si="7"/>
        <v>4</v>
      </c>
      <c r="H61">
        <v>60</v>
      </c>
      <c r="I61">
        <f t="shared" si="4"/>
        <v>134.66294883433986</v>
      </c>
      <c r="J61">
        <f t="shared" si="5"/>
        <v>11.221912402861655</v>
      </c>
      <c r="K61">
        <f t="shared" si="6"/>
        <v>2.2443824805723311</v>
      </c>
      <c r="L61">
        <f>SUM(I$2:I61)</f>
        <v>4916.2212636205177</v>
      </c>
      <c r="M61">
        <f>SUM(J$2:J61)</f>
        <v>409.68510530170965</v>
      </c>
      <c r="N61">
        <f>SUM(K$2:K61)</f>
        <v>81.937021060341976</v>
      </c>
      <c r="O61" s="5">
        <f t="shared" si="1"/>
        <v>4920</v>
      </c>
      <c r="P61" s="5">
        <f t="shared" si="2"/>
        <v>410</v>
      </c>
      <c r="Q61" s="5">
        <f t="shared" si="3"/>
        <v>82</v>
      </c>
      <c r="T61">
        <v>300</v>
      </c>
    </row>
    <row r="62" spans="7:20" x14ac:dyDescent="0.2">
      <c r="G62">
        <f t="shared" si="7"/>
        <v>5</v>
      </c>
      <c r="H62">
        <v>61</v>
      </c>
      <c r="I62">
        <f t="shared" si="4"/>
        <v>137.18812500000055</v>
      </c>
      <c r="J62">
        <f t="shared" si="5"/>
        <v>11.432343750000046</v>
      </c>
      <c r="K62">
        <f t="shared" si="6"/>
        <v>2.2864687500000094</v>
      </c>
      <c r="L62">
        <f>SUM(I$2:I62)</f>
        <v>5053.4093886205183</v>
      </c>
      <c r="M62">
        <f>SUM(J$2:J62)</f>
        <v>421.11744905170968</v>
      </c>
      <c r="N62">
        <f>SUM(K$2:K62)</f>
        <v>84.223489810341988</v>
      </c>
      <c r="O62" s="5">
        <f t="shared" si="1"/>
        <v>5050</v>
      </c>
      <c r="P62" s="5">
        <f t="shared" si="2"/>
        <v>421</v>
      </c>
      <c r="Q62" s="5">
        <f t="shared" si="3"/>
        <v>84</v>
      </c>
      <c r="T62">
        <v>301</v>
      </c>
    </row>
    <row r="63" spans="7:20" x14ac:dyDescent="0.2">
      <c r="G63">
        <f t="shared" si="7"/>
        <v>5</v>
      </c>
      <c r="H63">
        <v>62</v>
      </c>
      <c r="I63">
        <f t="shared" si="4"/>
        <v>139.76065282937287</v>
      </c>
      <c r="J63">
        <f t="shared" si="5"/>
        <v>11.646721069114406</v>
      </c>
      <c r="K63">
        <f t="shared" si="6"/>
        <v>2.3293442138228815</v>
      </c>
      <c r="L63">
        <f>SUM(I$2:I63)</f>
        <v>5193.170041449891</v>
      </c>
      <c r="M63">
        <f>SUM(J$2:J63)</f>
        <v>432.76417012082408</v>
      </c>
      <c r="N63">
        <f>SUM(K$2:K63)</f>
        <v>86.552834024164866</v>
      </c>
      <c r="O63" s="5">
        <f t="shared" si="1"/>
        <v>5190</v>
      </c>
      <c r="P63" s="5">
        <f t="shared" si="2"/>
        <v>433</v>
      </c>
      <c r="Q63" s="5">
        <f t="shared" si="3"/>
        <v>87</v>
      </c>
      <c r="T63">
        <v>302</v>
      </c>
    </row>
    <row r="64" spans="7:20" x14ac:dyDescent="0.2">
      <c r="G64">
        <f t="shared" si="7"/>
        <v>5</v>
      </c>
      <c r="H64">
        <v>63</v>
      </c>
      <c r="I64">
        <f t="shared" si="4"/>
        <v>142.38142025260871</v>
      </c>
      <c r="J64">
        <f t="shared" si="5"/>
        <v>11.865118354384059</v>
      </c>
      <c r="K64">
        <f t="shared" si="6"/>
        <v>2.3730236708768118</v>
      </c>
      <c r="L64">
        <f>SUM(I$2:I64)</f>
        <v>5335.5514617025001</v>
      </c>
      <c r="M64">
        <f>SUM(J$2:J64)</f>
        <v>444.62928847520811</v>
      </c>
      <c r="N64">
        <f>SUM(K$2:K64)</f>
        <v>88.925857695041685</v>
      </c>
      <c r="O64" s="5">
        <f t="shared" si="1"/>
        <v>5340</v>
      </c>
      <c r="P64" s="5">
        <f t="shared" si="2"/>
        <v>445</v>
      </c>
      <c r="Q64" s="5">
        <f t="shared" si="3"/>
        <v>89</v>
      </c>
      <c r="T64">
        <v>303</v>
      </c>
    </row>
    <row r="65" spans="7:20" x14ac:dyDescent="0.2">
      <c r="G65">
        <f t="shared" si="7"/>
        <v>5</v>
      </c>
      <c r="H65">
        <v>64</v>
      </c>
      <c r="I65">
        <f t="shared" si="4"/>
        <v>145.05133185017147</v>
      </c>
      <c r="J65">
        <f t="shared" si="5"/>
        <v>12.087610987514289</v>
      </c>
      <c r="K65">
        <f t="shared" si="6"/>
        <v>2.417522197502858</v>
      </c>
      <c r="L65">
        <f>SUM(I$2:I65)</f>
        <v>5480.6027935526718</v>
      </c>
      <c r="M65">
        <f>SUM(J$2:J65)</f>
        <v>456.71689946272238</v>
      </c>
      <c r="N65">
        <f>SUM(K$2:K65)</f>
        <v>91.343379892544547</v>
      </c>
      <c r="O65" s="5">
        <f t="shared" si="1"/>
        <v>5480</v>
      </c>
      <c r="P65" s="5">
        <f t="shared" si="2"/>
        <v>457</v>
      </c>
      <c r="Q65" s="5">
        <f t="shared" si="3"/>
        <v>91</v>
      </c>
      <c r="T65">
        <v>304</v>
      </c>
    </row>
    <row r="66" spans="7:20" x14ac:dyDescent="0.2">
      <c r="G66">
        <f t="shared" si="7"/>
        <v>5</v>
      </c>
      <c r="H66">
        <v>65</v>
      </c>
      <c r="I66">
        <f t="shared" si="4"/>
        <v>147.77130916505993</v>
      </c>
      <c r="J66">
        <f t="shared" si="5"/>
        <v>12.314275763754996</v>
      </c>
      <c r="K66">
        <f t="shared" si="6"/>
        <v>2.4628551527509992</v>
      </c>
      <c r="L66">
        <f>SUM(I$2:I66)</f>
        <v>5628.3741027177321</v>
      </c>
      <c r="M66">
        <f>SUM(J$2:J66)</f>
        <v>469.03117522647739</v>
      </c>
      <c r="N66">
        <f>SUM(K$2:K66)</f>
        <v>93.806235045295551</v>
      </c>
      <c r="O66" s="5">
        <f t="shared" si="1"/>
        <v>5630</v>
      </c>
      <c r="P66" s="5">
        <f t="shared" si="2"/>
        <v>469</v>
      </c>
      <c r="Q66" s="5">
        <f t="shared" si="3"/>
        <v>94</v>
      </c>
      <c r="T66">
        <v>305</v>
      </c>
    </row>
    <row r="67" spans="7:20" x14ac:dyDescent="0.2">
      <c r="G67">
        <f t="shared" si="7"/>
        <v>5</v>
      </c>
      <c r="H67">
        <v>66</v>
      </c>
      <c r="I67">
        <f t="shared" si="4"/>
        <v>150.54229102088672</v>
      </c>
      <c r="J67">
        <f t="shared" si="5"/>
        <v>12.545190918407227</v>
      </c>
      <c r="K67">
        <f t="shared" si="6"/>
        <v>2.5090381836814455</v>
      </c>
      <c r="L67">
        <f>SUM(I$2:I67)</f>
        <v>5778.9163937386184</v>
      </c>
      <c r="M67">
        <f>SUM(J$2:J67)</f>
        <v>481.57636614488462</v>
      </c>
      <c r="N67">
        <f>SUM(K$2:K67)</f>
        <v>96.315273228976992</v>
      </c>
      <c r="O67" s="5">
        <f t="shared" ref="O67:O130" si="8">ROUND(L67,MIN(-(INT(LOG(L67,10))-2),0))</f>
        <v>5780</v>
      </c>
      <c r="P67" s="5">
        <f t="shared" ref="P67:P130" si="9">ROUND(M67,MIN(-(INT(LOG(M67,10))-2),0))</f>
        <v>482</v>
      </c>
      <c r="Q67" s="5">
        <f t="shared" ref="Q67:Q130" si="10">ROUND(N67,MIN(-(INT(LOG(N67,10))-2),0))</f>
        <v>96</v>
      </c>
      <c r="T67">
        <v>306</v>
      </c>
    </row>
    <row r="68" spans="7:20" x14ac:dyDescent="0.2">
      <c r="G68">
        <f t="shared" si="7"/>
        <v>5</v>
      </c>
      <c r="H68">
        <v>67</v>
      </c>
      <c r="I68">
        <f t="shared" ref="I68:I131" si="11">I67*$B$2</f>
        <v>153.3652338459213</v>
      </c>
      <c r="J68">
        <f t="shared" ref="J68:J131" si="12">J67*$C$2</f>
        <v>12.780436153826775</v>
      </c>
      <c r="K68">
        <f t="shared" ref="K68:K131" si="13">K67*$D$2</f>
        <v>2.556087230765355</v>
      </c>
      <c r="L68">
        <f>SUM(I$2:I68)</f>
        <v>5932.2816275845398</v>
      </c>
      <c r="M68">
        <f>SUM(J$2:J68)</f>
        <v>494.35680229871139</v>
      </c>
      <c r="N68">
        <f>SUM(K$2:K68)</f>
        <v>98.871360459742348</v>
      </c>
      <c r="O68" s="5">
        <f t="shared" si="8"/>
        <v>5930</v>
      </c>
      <c r="P68" s="5">
        <f t="shared" si="9"/>
        <v>494</v>
      </c>
      <c r="Q68" s="5">
        <f t="shared" si="10"/>
        <v>99</v>
      </c>
      <c r="T68">
        <v>307</v>
      </c>
    </row>
    <row r="69" spans="7:20" x14ac:dyDescent="0.2">
      <c r="G69">
        <f t="shared" si="7"/>
        <v>5</v>
      </c>
      <c r="H69">
        <v>68</v>
      </c>
      <c r="I69">
        <f t="shared" si="11"/>
        <v>156.24111200320951</v>
      </c>
      <c r="J69">
        <f t="shared" si="12"/>
        <v>13.020092666934126</v>
      </c>
      <c r="K69">
        <f t="shared" si="13"/>
        <v>2.6040185333868253</v>
      </c>
      <c r="L69">
        <f>SUM(I$2:I69)</f>
        <v>6088.5227395877491</v>
      </c>
      <c r="M69">
        <f>SUM(J$2:J69)</f>
        <v>507.37689496564553</v>
      </c>
      <c r="N69">
        <f>SUM(K$2:K69)</f>
        <v>101.47537899312917</v>
      </c>
      <c r="O69" s="5">
        <f t="shared" si="8"/>
        <v>6090</v>
      </c>
      <c r="P69" s="5">
        <f t="shared" si="9"/>
        <v>507</v>
      </c>
      <c r="Q69" s="5">
        <f t="shared" si="10"/>
        <v>101</v>
      </c>
      <c r="T69">
        <v>308</v>
      </c>
    </row>
    <row r="70" spans="7:20" x14ac:dyDescent="0.2">
      <c r="G70">
        <f t="shared" si="7"/>
        <v>5</v>
      </c>
      <c r="H70">
        <v>69</v>
      </c>
      <c r="I70">
        <f t="shared" si="11"/>
        <v>159.17091812688335</v>
      </c>
      <c r="J70">
        <f t="shared" si="12"/>
        <v>13.26424317724028</v>
      </c>
      <c r="K70">
        <f t="shared" si="13"/>
        <v>2.652848635448056</v>
      </c>
      <c r="L70">
        <f>SUM(I$2:I70)</f>
        <v>6247.6936577146325</v>
      </c>
      <c r="M70">
        <f>SUM(J$2:J70)</f>
        <v>520.64113814288578</v>
      </c>
      <c r="N70">
        <f>SUM(K$2:K70)</f>
        <v>104.12822762857722</v>
      </c>
      <c r="O70" s="5">
        <f t="shared" si="8"/>
        <v>6250</v>
      </c>
      <c r="P70" s="5">
        <f t="shared" si="9"/>
        <v>521</v>
      </c>
      <c r="Q70" s="5">
        <f t="shared" si="10"/>
        <v>104</v>
      </c>
      <c r="T70">
        <v>309</v>
      </c>
    </row>
    <row r="71" spans="7:20" x14ac:dyDescent="0.2">
      <c r="G71">
        <f t="shared" si="7"/>
        <v>5</v>
      </c>
      <c r="H71">
        <v>70</v>
      </c>
      <c r="I71">
        <f t="shared" si="11"/>
        <v>162.15566346477721</v>
      </c>
      <c r="J71">
        <f t="shared" si="12"/>
        <v>13.5129719553981</v>
      </c>
      <c r="K71">
        <f t="shared" si="13"/>
        <v>2.7025943910796202</v>
      </c>
      <c r="L71">
        <f>SUM(I$2:I71)</f>
        <v>6409.8493211794093</v>
      </c>
      <c r="M71">
        <f>SUM(J$2:J71)</f>
        <v>534.15411009828392</v>
      </c>
      <c r="N71">
        <f>SUM(K$2:K71)</f>
        <v>106.83082201965684</v>
      </c>
      <c r="O71" s="5">
        <f t="shared" si="8"/>
        <v>6410</v>
      </c>
      <c r="P71" s="5">
        <f t="shared" si="9"/>
        <v>534</v>
      </c>
      <c r="Q71" s="5">
        <f t="shared" si="10"/>
        <v>107</v>
      </c>
      <c r="T71">
        <v>310</v>
      </c>
    </row>
    <row r="72" spans="7:20" x14ac:dyDescent="0.2">
      <c r="G72">
        <f t="shared" si="7"/>
        <v>5</v>
      </c>
      <c r="H72">
        <v>71</v>
      </c>
      <c r="I72">
        <f t="shared" si="11"/>
        <v>165.19637822746873</v>
      </c>
      <c r="J72">
        <f t="shared" si="12"/>
        <v>13.766364852289062</v>
      </c>
      <c r="K72">
        <f t="shared" si="13"/>
        <v>2.7532729704578123</v>
      </c>
      <c r="L72">
        <f>SUM(I$2:I72)</f>
        <v>6575.0456994068782</v>
      </c>
      <c r="M72">
        <f>SUM(J$2:J72)</f>
        <v>547.92047495057295</v>
      </c>
      <c r="N72">
        <f>SUM(K$2:K72)</f>
        <v>109.58409499011465</v>
      </c>
      <c r="O72" s="5">
        <f t="shared" si="8"/>
        <v>6580</v>
      </c>
      <c r="P72" s="5">
        <f t="shared" si="9"/>
        <v>548</v>
      </c>
      <c r="Q72" s="5">
        <f t="shared" si="10"/>
        <v>110</v>
      </c>
      <c r="T72">
        <v>311</v>
      </c>
    </row>
    <row r="73" spans="7:20" x14ac:dyDescent="0.2">
      <c r="G73">
        <f t="shared" si="7"/>
        <v>5</v>
      </c>
      <c r="H73">
        <v>72</v>
      </c>
      <c r="I73">
        <f t="shared" si="11"/>
        <v>168.29411194386495</v>
      </c>
      <c r="J73">
        <f t="shared" si="12"/>
        <v>14.024509328655412</v>
      </c>
      <c r="K73">
        <f t="shared" si="13"/>
        <v>2.8049018657310825</v>
      </c>
      <c r="L73">
        <f>SUM(I$2:I73)</f>
        <v>6743.3398113507428</v>
      </c>
      <c r="M73">
        <f>SUM(J$2:J73)</f>
        <v>561.94498427922838</v>
      </c>
      <c r="N73">
        <f>SUM(K$2:K73)</f>
        <v>112.38899685584573</v>
      </c>
      <c r="O73" s="5">
        <f t="shared" si="8"/>
        <v>6740</v>
      </c>
      <c r="P73" s="5">
        <f t="shared" si="9"/>
        <v>562</v>
      </c>
      <c r="Q73" s="5">
        <f t="shared" si="10"/>
        <v>112</v>
      </c>
      <c r="T73">
        <v>312</v>
      </c>
    </row>
    <row r="74" spans="7:20" x14ac:dyDescent="0.2">
      <c r="G74">
        <f t="shared" si="7"/>
        <v>5</v>
      </c>
      <c r="H74">
        <v>73</v>
      </c>
      <c r="I74">
        <f t="shared" si="11"/>
        <v>171.44993382345615</v>
      </c>
      <c r="J74">
        <f t="shared" si="12"/>
        <v>14.287494485288011</v>
      </c>
      <c r="K74">
        <f t="shared" si="13"/>
        <v>2.8574988970576025</v>
      </c>
      <c r="L74">
        <f>SUM(I$2:I74)</f>
        <v>6914.7897451741992</v>
      </c>
      <c r="M74">
        <f>SUM(J$2:J74)</f>
        <v>576.23247876451637</v>
      </c>
      <c r="N74">
        <f>SUM(K$2:K74)</f>
        <v>115.24649575290333</v>
      </c>
      <c r="O74" s="5">
        <f t="shared" si="8"/>
        <v>6910</v>
      </c>
      <c r="P74" s="5">
        <f t="shared" si="9"/>
        <v>576</v>
      </c>
      <c r="Q74" s="5">
        <f t="shared" si="10"/>
        <v>115</v>
      </c>
      <c r="T74">
        <v>313</v>
      </c>
    </row>
    <row r="75" spans="7:20" x14ac:dyDescent="0.2">
      <c r="G75">
        <f t="shared" si="7"/>
        <v>5</v>
      </c>
      <c r="H75">
        <v>74</v>
      </c>
      <c r="I75">
        <f t="shared" si="11"/>
        <v>174.66493312536281</v>
      </c>
      <c r="J75">
        <f t="shared" si="12"/>
        <v>14.555411093780233</v>
      </c>
      <c r="K75">
        <f t="shared" si="13"/>
        <v>2.9110822187560466</v>
      </c>
      <c r="L75">
        <f>SUM(I$2:I75)</f>
        <v>7089.4546782995621</v>
      </c>
      <c r="M75">
        <f>SUM(J$2:J75)</f>
        <v>590.78788985829658</v>
      </c>
      <c r="N75">
        <f>SUM(K$2:K75)</f>
        <v>118.15757797165938</v>
      </c>
      <c r="O75" s="5">
        <f t="shared" si="8"/>
        <v>7090</v>
      </c>
      <c r="P75" s="5">
        <f t="shared" si="9"/>
        <v>591</v>
      </c>
      <c r="Q75" s="5">
        <f t="shared" si="10"/>
        <v>118</v>
      </c>
      <c r="T75">
        <v>314</v>
      </c>
    </row>
    <row r="76" spans="7:20" x14ac:dyDescent="0.2">
      <c r="G76">
        <f t="shared" si="7"/>
        <v>5</v>
      </c>
      <c r="H76">
        <v>75</v>
      </c>
      <c r="I76">
        <f t="shared" si="11"/>
        <v>177.94021953430271</v>
      </c>
      <c r="J76">
        <f t="shared" si="12"/>
        <v>14.828351627858559</v>
      </c>
      <c r="K76">
        <f t="shared" si="13"/>
        <v>2.9656703255717116</v>
      </c>
      <c r="L76">
        <f>SUM(I$2:I76)</f>
        <v>7267.3948978338649</v>
      </c>
      <c r="M76">
        <f>SUM(J$2:J76)</f>
        <v>605.6162414861551</v>
      </c>
      <c r="N76">
        <f>SUM(K$2:K76)</f>
        <v>121.12324829723109</v>
      </c>
      <c r="O76" s="5">
        <f t="shared" si="8"/>
        <v>7270</v>
      </c>
      <c r="P76" s="5">
        <f t="shared" si="9"/>
        <v>606</v>
      </c>
      <c r="Q76" s="5">
        <f t="shared" si="10"/>
        <v>121</v>
      </c>
      <c r="T76">
        <v>315</v>
      </c>
    </row>
    <row r="77" spans="7:20" x14ac:dyDescent="0.2">
      <c r="G77">
        <f t="shared" si="7"/>
        <v>5</v>
      </c>
      <c r="H77">
        <v>76</v>
      </c>
      <c r="I77">
        <f t="shared" si="11"/>
        <v>181.27692354360826</v>
      </c>
      <c r="J77">
        <f t="shared" si="12"/>
        <v>15.106410295300689</v>
      </c>
      <c r="K77">
        <f t="shared" si="13"/>
        <v>3.0212820590601375</v>
      </c>
      <c r="L77">
        <f>SUM(I$2:I77)</f>
        <v>7448.671821377473</v>
      </c>
      <c r="M77">
        <f>SUM(J$2:J77)</f>
        <v>620.72265178145574</v>
      </c>
      <c r="N77">
        <f>SUM(K$2:K77)</f>
        <v>124.14453035629123</v>
      </c>
      <c r="O77" s="5">
        <f t="shared" si="8"/>
        <v>7450</v>
      </c>
      <c r="P77" s="5">
        <f t="shared" si="9"/>
        <v>621</v>
      </c>
      <c r="Q77" s="5">
        <f t="shared" si="10"/>
        <v>124</v>
      </c>
      <c r="T77">
        <v>316</v>
      </c>
    </row>
    <row r="78" spans="7:20" x14ac:dyDescent="0.2">
      <c r="G78">
        <f t="shared" si="7"/>
        <v>5</v>
      </c>
      <c r="H78">
        <v>77</v>
      </c>
      <c r="I78">
        <f t="shared" si="11"/>
        <v>184.67619684542598</v>
      </c>
      <c r="J78">
        <f t="shared" si="12"/>
        <v>15.389683070452165</v>
      </c>
      <c r="K78">
        <f t="shared" si="13"/>
        <v>3.0779366140904325</v>
      </c>
      <c r="L78">
        <f>SUM(I$2:I78)</f>
        <v>7633.3480182228986</v>
      </c>
      <c r="M78">
        <f>SUM(J$2:J78)</f>
        <v>636.11233485190792</v>
      </c>
      <c r="N78">
        <f>SUM(K$2:K78)</f>
        <v>127.22246697038166</v>
      </c>
      <c r="O78" s="5">
        <f t="shared" si="8"/>
        <v>7630</v>
      </c>
      <c r="P78" s="5">
        <f t="shared" si="9"/>
        <v>636</v>
      </c>
      <c r="Q78" s="5">
        <f t="shared" si="10"/>
        <v>127</v>
      </c>
      <c r="T78">
        <v>317</v>
      </c>
    </row>
    <row r="79" spans="7:20" x14ac:dyDescent="0.2">
      <c r="G79">
        <f t="shared" si="7"/>
        <v>5</v>
      </c>
      <c r="H79">
        <v>78</v>
      </c>
      <c r="I79">
        <f t="shared" si="11"/>
        <v>188.13921272823288</v>
      </c>
      <c r="J79">
        <f t="shared" si="12"/>
        <v>15.67826772735274</v>
      </c>
      <c r="K79">
        <f t="shared" si="13"/>
        <v>3.1356535454705474</v>
      </c>
      <c r="L79">
        <f>SUM(I$2:I79)</f>
        <v>7821.4872309511311</v>
      </c>
      <c r="M79">
        <f>SUM(J$2:J79)</f>
        <v>651.79060257926062</v>
      </c>
      <c r="N79">
        <f>SUM(K$2:K79)</f>
        <v>130.35812051585222</v>
      </c>
      <c r="O79" s="5">
        <f t="shared" si="8"/>
        <v>7820</v>
      </c>
      <c r="P79" s="5">
        <f t="shared" si="9"/>
        <v>652</v>
      </c>
      <c r="Q79" s="5">
        <f t="shared" si="10"/>
        <v>130</v>
      </c>
      <c r="T79">
        <v>318</v>
      </c>
    </row>
    <row r="80" spans="7:20" x14ac:dyDescent="0.2">
      <c r="G80">
        <f t="shared" si="7"/>
        <v>5</v>
      </c>
      <c r="H80">
        <v>79</v>
      </c>
      <c r="I80">
        <f t="shared" si="11"/>
        <v>191.66716648180721</v>
      </c>
      <c r="J80">
        <f t="shared" si="12"/>
        <v>15.972263873483936</v>
      </c>
      <c r="K80">
        <f t="shared" si="13"/>
        <v>3.1944527746967863</v>
      </c>
      <c r="L80">
        <f>SUM(I$2:I80)</f>
        <v>8013.1543974329379</v>
      </c>
      <c r="M80">
        <f>SUM(J$2:J80)</f>
        <v>667.76286645274456</v>
      </c>
      <c r="N80">
        <f>SUM(K$2:K80)</f>
        <v>133.55257329054902</v>
      </c>
      <c r="O80" s="5">
        <f t="shared" si="8"/>
        <v>8010</v>
      </c>
      <c r="P80" s="5">
        <f t="shared" si="9"/>
        <v>668</v>
      </c>
      <c r="Q80" s="5">
        <f t="shared" si="10"/>
        <v>134</v>
      </c>
      <c r="T80">
        <v>319</v>
      </c>
    </row>
    <row r="81" spans="7:20" x14ac:dyDescent="0.2">
      <c r="G81">
        <f t="shared" si="7"/>
        <v>5</v>
      </c>
      <c r="H81">
        <v>80</v>
      </c>
      <c r="I81">
        <f t="shared" si="11"/>
        <v>195.26127580979303</v>
      </c>
      <c r="J81">
        <f t="shared" si="12"/>
        <v>16.271772984149422</v>
      </c>
      <c r="K81">
        <f t="shared" si="13"/>
        <v>3.2543545968298835</v>
      </c>
      <c r="L81">
        <f>SUM(I$2:I81)</f>
        <v>8208.4156732427309</v>
      </c>
      <c r="M81">
        <f>SUM(J$2:J81)</f>
        <v>684.03463943689394</v>
      </c>
      <c r="N81">
        <f>SUM(K$2:K81)</f>
        <v>136.80692788737889</v>
      </c>
      <c r="O81" s="5">
        <f t="shared" si="8"/>
        <v>8210</v>
      </c>
      <c r="P81" s="5">
        <f t="shared" si="9"/>
        <v>684</v>
      </c>
      <c r="Q81" s="5">
        <f t="shared" si="10"/>
        <v>137</v>
      </c>
      <c r="T81">
        <v>320</v>
      </c>
    </row>
    <row r="82" spans="7:20" x14ac:dyDescent="0.2">
      <c r="G82">
        <f t="shared" si="7"/>
        <v>6</v>
      </c>
      <c r="H82">
        <v>81</v>
      </c>
      <c r="I82">
        <f t="shared" si="11"/>
        <v>198.92278125000104</v>
      </c>
      <c r="J82">
        <f t="shared" si="12"/>
        <v>16.576898437500088</v>
      </c>
      <c r="K82">
        <f t="shared" si="13"/>
        <v>3.315379687500017</v>
      </c>
      <c r="L82">
        <f>SUM(I$2:I82)</f>
        <v>8407.3384544927321</v>
      </c>
      <c r="M82">
        <f>SUM(J$2:J82)</f>
        <v>700.611537874394</v>
      </c>
      <c r="N82">
        <f>SUM(K$2:K82)</f>
        <v>140.1223075748789</v>
      </c>
      <c r="O82" s="5">
        <f t="shared" si="8"/>
        <v>8410</v>
      </c>
      <c r="P82" s="5">
        <f t="shared" si="9"/>
        <v>701</v>
      </c>
      <c r="Q82" s="5">
        <f t="shared" si="10"/>
        <v>140</v>
      </c>
      <c r="T82">
        <v>321</v>
      </c>
    </row>
    <row r="83" spans="7:20" x14ac:dyDescent="0.2">
      <c r="G83">
        <f t="shared" si="7"/>
        <v>6</v>
      </c>
      <c r="H83">
        <v>82</v>
      </c>
      <c r="I83">
        <f t="shared" si="11"/>
        <v>202.6529466025909</v>
      </c>
      <c r="J83">
        <f t="shared" si="12"/>
        <v>16.887745550215911</v>
      </c>
      <c r="K83">
        <f t="shared" si="13"/>
        <v>3.3775491100431814</v>
      </c>
      <c r="L83">
        <f>SUM(I$2:I83)</f>
        <v>8609.9914010953235</v>
      </c>
      <c r="M83">
        <f>SUM(J$2:J83)</f>
        <v>717.49928342460987</v>
      </c>
      <c r="N83">
        <f>SUM(K$2:K83)</f>
        <v>143.49985668492209</v>
      </c>
      <c r="O83" s="5">
        <f t="shared" si="8"/>
        <v>8610</v>
      </c>
      <c r="P83" s="5">
        <f t="shared" si="9"/>
        <v>717</v>
      </c>
      <c r="Q83" s="5">
        <f t="shared" si="10"/>
        <v>143</v>
      </c>
      <c r="T83">
        <v>322</v>
      </c>
    </row>
    <row r="84" spans="7:20" x14ac:dyDescent="0.2">
      <c r="G84">
        <f t="shared" si="7"/>
        <v>6</v>
      </c>
      <c r="H84">
        <v>83</v>
      </c>
      <c r="I84">
        <f t="shared" si="11"/>
        <v>206.45305936628284</v>
      </c>
      <c r="J84">
        <f t="shared" si="12"/>
        <v>17.204421613856908</v>
      </c>
      <c r="K84">
        <f t="shared" si="13"/>
        <v>3.4408843227713803</v>
      </c>
      <c r="L84">
        <f>SUM(I$2:I84)</f>
        <v>8816.4444604616056</v>
      </c>
      <c r="M84">
        <f>SUM(J$2:J84)</f>
        <v>734.70370503846675</v>
      </c>
      <c r="N84">
        <f>SUM(K$2:K84)</f>
        <v>146.94074100769348</v>
      </c>
      <c r="O84" s="5">
        <f t="shared" si="8"/>
        <v>8820</v>
      </c>
      <c r="P84" s="5">
        <f t="shared" si="9"/>
        <v>735</v>
      </c>
      <c r="Q84" s="5">
        <f t="shared" si="10"/>
        <v>147</v>
      </c>
      <c r="T84">
        <v>323</v>
      </c>
    </row>
    <row r="85" spans="7:20" x14ac:dyDescent="0.2">
      <c r="G85">
        <f t="shared" si="7"/>
        <v>6</v>
      </c>
      <c r="H85">
        <v>84</v>
      </c>
      <c r="I85">
        <f t="shared" si="11"/>
        <v>210.32443118274887</v>
      </c>
      <c r="J85">
        <f t="shared" si="12"/>
        <v>17.527035931895742</v>
      </c>
      <c r="K85">
        <f t="shared" si="13"/>
        <v>3.5054071863791472</v>
      </c>
      <c r="L85">
        <f>SUM(I$2:I85)</f>
        <v>9026.7688916443549</v>
      </c>
      <c r="M85">
        <f>SUM(J$2:J85)</f>
        <v>752.23074097036249</v>
      </c>
      <c r="N85">
        <f>SUM(K$2:K85)</f>
        <v>150.44614819407263</v>
      </c>
      <c r="O85" s="5">
        <f t="shared" si="8"/>
        <v>9030</v>
      </c>
      <c r="P85" s="5">
        <f t="shared" si="9"/>
        <v>752</v>
      </c>
      <c r="Q85" s="5">
        <f t="shared" si="10"/>
        <v>150</v>
      </c>
      <c r="T85">
        <v>324</v>
      </c>
    </row>
    <row r="86" spans="7:20" x14ac:dyDescent="0.2">
      <c r="G86">
        <f t="shared" si="7"/>
        <v>6</v>
      </c>
      <c r="H86">
        <v>85</v>
      </c>
      <c r="I86">
        <f t="shared" si="11"/>
        <v>214.26839828933717</v>
      </c>
      <c r="J86">
        <f t="shared" si="12"/>
        <v>17.855699857444769</v>
      </c>
      <c r="K86">
        <f t="shared" si="13"/>
        <v>3.571139971488952</v>
      </c>
      <c r="L86">
        <f>SUM(I$2:I86)</f>
        <v>9241.0372899336926</v>
      </c>
      <c r="M86">
        <f>SUM(J$2:J86)</f>
        <v>770.08644082780722</v>
      </c>
      <c r="N86">
        <f>SUM(K$2:K86)</f>
        <v>154.01728816556158</v>
      </c>
      <c r="O86" s="5">
        <f t="shared" si="8"/>
        <v>9240</v>
      </c>
      <c r="P86" s="5">
        <f t="shared" si="9"/>
        <v>770</v>
      </c>
      <c r="Q86" s="5">
        <f t="shared" si="10"/>
        <v>154</v>
      </c>
      <c r="T86">
        <v>325</v>
      </c>
    </row>
    <row r="87" spans="7:20" x14ac:dyDescent="0.2">
      <c r="G87">
        <f t="shared" si="7"/>
        <v>6</v>
      </c>
      <c r="H87">
        <v>86</v>
      </c>
      <c r="I87">
        <f t="shared" si="11"/>
        <v>218.286321980286</v>
      </c>
      <c r="J87">
        <f t="shared" si="12"/>
        <v>18.190526831690505</v>
      </c>
      <c r="K87">
        <f t="shared" si="13"/>
        <v>3.6381053663380993</v>
      </c>
      <c r="L87">
        <f>SUM(I$2:I87)</f>
        <v>9459.3236119139783</v>
      </c>
      <c r="M87">
        <f>SUM(J$2:J87)</f>
        <v>788.2769676594977</v>
      </c>
      <c r="N87">
        <f>SUM(K$2:K87)</f>
        <v>157.65539353189968</v>
      </c>
      <c r="O87" s="5">
        <f t="shared" si="8"/>
        <v>9460</v>
      </c>
      <c r="P87" s="5">
        <f t="shared" si="9"/>
        <v>788</v>
      </c>
      <c r="Q87" s="5">
        <f t="shared" si="10"/>
        <v>158</v>
      </c>
      <c r="T87">
        <v>326</v>
      </c>
    </row>
    <row r="88" spans="7:20" x14ac:dyDescent="0.2">
      <c r="G88">
        <f t="shared" si="7"/>
        <v>6</v>
      </c>
      <c r="H88">
        <v>87</v>
      </c>
      <c r="I88">
        <f t="shared" si="11"/>
        <v>222.37958907658614</v>
      </c>
      <c r="J88">
        <f t="shared" si="12"/>
        <v>18.531632423048851</v>
      </c>
      <c r="K88">
        <f t="shared" si="13"/>
        <v>3.7063264846097685</v>
      </c>
      <c r="L88">
        <f>SUM(I$2:I88)</f>
        <v>9681.7032009905652</v>
      </c>
      <c r="M88">
        <f>SUM(J$2:J88)</f>
        <v>806.8086000825466</v>
      </c>
      <c r="N88">
        <f>SUM(K$2:K88)</f>
        <v>161.36172001650945</v>
      </c>
      <c r="O88" s="5">
        <f t="shared" si="8"/>
        <v>9680</v>
      </c>
      <c r="P88" s="5">
        <f t="shared" si="9"/>
        <v>807</v>
      </c>
      <c r="Q88" s="5">
        <f t="shared" si="10"/>
        <v>161</v>
      </c>
      <c r="T88">
        <v>327</v>
      </c>
    </row>
    <row r="89" spans="7:20" x14ac:dyDescent="0.2">
      <c r="G89">
        <f t="shared" si="7"/>
        <v>6</v>
      </c>
      <c r="H89">
        <v>88</v>
      </c>
      <c r="I89">
        <f t="shared" si="11"/>
        <v>226.54961240465406</v>
      </c>
      <c r="J89">
        <f t="shared" si="12"/>
        <v>18.879134367054512</v>
      </c>
      <c r="K89">
        <f t="shared" si="13"/>
        <v>3.7758268734109004</v>
      </c>
      <c r="L89">
        <f>SUM(I$2:I89)</f>
        <v>9908.2528133952201</v>
      </c>
      <c r="M89">
        <f>SUM(J$2:J89)</f>
        <v>825.68773444960107</v>
      </c>
      <c r="N89">
        <f>SUM(K$2:K89)</f>
        <v>165.13754688992034</v>
      </c>
      <c r="O89" s="5">
        <f t="shared" si="8"/>
        <v>9910</v>
      </c>
      <c r="P89" s="5">
        <f t="shared" si="9"/>
        <v>826</v>
      </c>
      <c r="Q89" s="5">
        <f t="shared" si="10"/>
        <v>165</v>
      </c>
      <c r="T89">
        <v>328</v>
      </c>
    </row>
    <row r="90" spans="7:20" x14ac:dyDescent="0.2">
      <c r="G90">
        <f t="shared" si="7"/>
        <v>6</v>
      </c>
      <c r="H90">
        <v>89</v>
      </c>
      <c r="I90">
        <f t="shared" si="11"/>
        <v>230.79783128398114</v>
      </c>
      <c r="J90">
        <f t="shared" si="12"/>
        <v>19.233152606998434</v>
      </c>
      <c r="K90">
        <f t="shared" si="13"/>
        <v>3.846630521399685</v>
      </c>
      <c r="L90">
        <f>SUM(I$2:I90)</f>
        <v>10139.050644679201</v>
      </c>
      <c r="M90">
        <f>SUM(J$2:J90)</f>
        <v>844.92088705659955</v>
      </c>
      <c r="N90">
        <f>SUM(K$2:K90)</f>
        <v>168.98417741132002</v>
      </c>
      <c r="O90" s="5">
        <f t="shared" si="8"/>
        <v>10100</v>
      </c>
      <c r="P90" s="5">
        <f t="shared" si="9"/>
        <v>845</v>
      </c>
      <c r="Q90" s="5">
        <f t="shared" si="10"/>
        <v>169</v>
      </c>
      <c r="T90">
        <v>329</v>
      </c>
    </row>
    <row r="91" spans="7:20" x14ac:dyDescent="0.2">
      <c r="G91">
        <f t="shared" si="7"/>
        <v>6</v>
      </c>
      <c r="H91">
        <v>90</v>
      </c>
      <c r="I91">
        <f t="shared" si="11"/>
        <v>235.12571202392724</v>
      </c>
      <c r="J91">
        <f t="shared" si="12"/>
        <v>19.593809335327276</v>
      </c>
      <c r="K91">
        <f t="shared" si="13"/>
        <v>3.9187618670654532</v>
      </c>
      <c r="L91">
        <f>SUM(I$2:I91)</f>
        <v>10374.176356703128</v>
      </c>
      <c r="M91">
        <f>SUM(J$2:J91)</f>
        <v>864.5146963919268</v>
      </c>
      <c r="N91">
        <f>SUM(K$2:K91)</f>
        <v>172.90293927838547</v>
      </c>
      <c r="O91" s="5">
        <f t="shared" si="8"/>
        <v>10400</v>
      </c>
      <c r="P91" s="5">
        <f t="shared" si="9"/>
        <v>865</v>
      </c>
      <c r="Q91" s="5">
        <f t="shared" si="10"/>
        <v>173</v>
      </c>
      <c r="T91">
        <v>330</v>
      </c>
    </row>
    <row r="92" spans="7:20" x14ac:dyDescent="0.2">
      <c r="G92">
        <f t="shared" si="7"/>
        <v>6</v>
      </c>
      <c r="H92">
        <v>91</v>
      </c>
      <c r="I92">
        <f t="shared" si="11"/>
        <v>239.53474842982996</v>
      </c>
      <c r="J92">
        <f t="shared" si="12"/>
        <v>19.961229035819169</v>
      </c>
      <c r="K92">
        <f t="shared" si="13"/>
        <v>3.9922458071638318</v>
      </c>
      <c r="L92">
        <f>SUM(I$2:I92)</f>
        <v>10613.711105132959</v>
      </c>
      <c r="M92">
        <f>SUM(J$2:J92)</f>
        <v>884.47592542774601</v>
      </c>
      <c r="N92">
        <f>SUM(K$2:K92)</f>
        <v>176.89518508554931</v>
      </c>
      <c r="O92" s="5">
        <f t="shared" si="8"/>
        <v>10600</v>
      </c>
      <c r="P92" s="5">
        <f t="shared" si="9"/>
        <v>884</v>
      </c>
      <c r="Q92" s="5">
        <f t="shared" si="10"/>
        <v>177</v>
      </c>
      <c r="T92">
        <v>331</v>
      </c>
    </row>
    <row r="93" spans="7:20" x14ac:dyDescent="0.2">
      <c r="G93">
        <f t="shared" si="7"/>
        <v>6</v>
      </c>
      <c r="H93">
        <v>92</v>
      </c>
      <c r="I93">
        <f t="shared" si="11"/>
        <v>244.02646231860447</v>
      </c>
      <c r="J93">
        <f t="shared" si="12"/>
        <v>20.33553852655038</v>
      </c>
      <c r="K93">
        <f t="shared" si="13"/>
        <v>4.0671077053100735</v>
      </c>
      <c r="L93">
        <f>SUM(I$2:I93)</f>
        <v>10857.737567451564</v>
      </c>
      <c r="M93">
        <f>SUM(J$2:J93)</f>
        <v>904.81146395429641</v>
      </c>
      <c r="N93">
        <f>SUM(K$2:K93)</f>
        <v>180.96229279085938</v>
      </c>
      <c r="O93" s="5">
        <f t="shared" si="8"/>
        <v>10900</v>
      </c>
      <c r="P93" s="5">
        <f t="shared" si="9"/>
        <v>905</v>
      </c>
      <c r="Q93" s="5">
        <f t="shared" si="10"/>
        <v>181</v>
      </c>
      <c r="T93">
        <v>332</v>
      </c>
    </row>
    <row r="94" spans="7:20" x14ac:dyDescent="0.2">
      <c r="G94">
        <f t="shared" si="7"/>
        <v>6</v>
      </c>
      <c r="H94">
        <v>93</v>
      </c>
      <c r="I94">
        <f t="shared" si="11"/>
        <v>248.60240404401171</v>
      </c>
      <c r="J94">
        <f t="shared" si="12"/>
        <v>20.716867003667652</v>
      </c>
      <c r="K94">
        <f t="shared" si="13"/>
        <v>4.1433734007335277</v>
      </c>
      <c r="L94">
        <f>SUM(I$2:I94)</f>
        <v>11106.339971495576</v>
      </c>
      <c r="M94">
        <f>SUM(J$2:J94)</f>
        <v>925.52833095796404</v>
      </c>
      <c r="N94">
        <f>SUM(K$2:K94)</f>
        <v>185.10566619159292</v>
      </c>
      <c r="O94" s="5">
        <f t="shared" si="8"/>
        <v>11100</v>
      </c>
      <c r="P94" s="5">
        <f t="shared" si="9"/>
        <v>926</v>
      </c>
      <c r="Q94" s="5">
        <f t="shared" si="10"/>
        <v>185</v>
      </c>
      <c r="T94">
        <v>333</v>
      </c>
    </row>
    <row r="95" spans="7:20" x14ac:dyDescent="0.2">
      <c r="G95">
        <f t="shared" si="7"/>
        <v>6</v>
      </c>
      <c r="H95">
        <v>94</v>
      </c>
      <c r="I95">
        <f t="shared" si="11"/>
        <v>253.26415303177635</v>
      </c>
      <c r="J95">
        <f t="shared" si="12"/>
        <v>21.105346085981374</v>
      </c>
      <c r="K95">
        <f t="shared" si="13"/>
        <v>4.2210692171962716</v>
      </c>
      <c r="L95">
        <f>SUM(I$2:I95)</f>
        <v>11359.604124527352</v>
      </c>
      <c r="M95">
        <f>SUM(J$2:J95)</f>
        <v>946.63367704394545</v>
      </c>
      <c r="N95">
        <f>SUM(K$2:K95)</f>
        <v>189.32673540878918</v>
      </c>
      <c r="O95" s="5">
        <f t="shared" si="8"/>
        <v>11400</v>
      </c>
      <c r="P95" s="5">
        <f t="shared" si="9"/>
        <v>947</v>
      </c>
      <c r="Q95" s="5">
        <f t="shared" si="10"/>
        <v>189</v>
      </c>
      <c r="T95">
        <v>334</v>
      </c>
    </row>
    <row r="96" spans="7:20" x14ac:dyDescent="0.2">
      <c r="G96">
        <f t="shared" si="7"/>
        <v>6</v>
      </c>
      <c r="H96">
        <v>95</v>
      </c>
      <c r="I96">
        <f t="shared" si="11"/>
        <v>258.0133183247392</v>
      </c>
      <c r="J96">
        <f t="shared" si="12"/>
        <v>21.501109860394948</v>
      </c>
      <c r="K96">
        <f t="shared" si="13"/>
        <v>4.3002219720789858</v>
      </c>
      <c r="L96">
        <f>SUM(I$2:I96)</f>
        <v>11617.617442852092</v>
      </c>
      <c r="M96">
        <f>SUM(J$2:J96)</f>
        <v>968.13478690434044</v>
      </c>
      <c r="N96">
        <f>SUM(K$2:K96)</f>
        <v>193.62695738086816</v>
      </c>
      <c r="O96" s="5">
        <f t="shared" si="8"/>
        <v>11600</v>
      </c>
      <c r="P96" s="5">
        <f t="shared" si="9"/>
        <v>968</v>
      </c>
      <c r="Q96" s="5">
        <f t="shared" si="10"/>
        <v>194</v>
      </c>
      <c r="T96">
        <v>335</v>
      </c>
    </row>
    <row r="97" spans="7:20" x14ac:dyDescent="0.2">
      <c r="G97">
        <f t="shared" si="7"/>
        <v>6</v>
      </c>
      <c r="H97">
        <v>96</v>
      </c>
      <c r="I97">
        <f t="shared" si="11"/>
        <v>262.85153913823228</v>
      </c>
      <c r="J97">
        <f t="shared" si="12"/>
        <v>21.904294928186037</v>
      </c>
      <c r="K97">
        <f t="shared" si="13"/>
        <v>4.3808589856372038</v>
      </c>
      <c r="L97">
        <f>SUM(I$2:I97)</f>
        <v>11880.468981990323</v>
      </c>
      <c r="M97">
        <f>SUM(J$2:J97)</f>
        <v>990.03908183252645</v>
      </c>
      <c r="N97">
        <f>SUM(K$2:K97)</f>
        <v>198.00781636650538</v>
      </c>
      <c r="O97" s="5">
        <f t="shared" si="8"/>
        <v>11900</v>
      </c>
      <c r="P97" s="5">
        <f t="shared" si="9"/>
        <v>990</v>
      </c>
      <c r="Q97" s="5">
        <f t="shared" si="10"/>
        <v>198</v>
      </c>
      <c r="T97">
        <v>336</v>
      </c>
    </row>
    <row r="98" spans="7:20" x14ac:dyDescent="0.2">
      <c r="G98">
        <f t="shared" si="7"/>
        <v>6</v>
      </c>
      <c r="H98">
        <v>97</v>
      </c>
      <c r="I98">
        <f t="shared" si="11"/>
        <v>267.78048542586794</v>
      </c>
      <c r="J98">
        <f t="shared" si="12"/>
        <v>22.315040452155674</v>
      </c>
      <c r="K98">
        <f t="shared" si="13"/>
        <v>4.4630080904311313</v>
      </c>
      <c r="L98">
        <f>SUM(I$2:I98)</f>
        <v>12148.249467416192</v>
      </c>
      <c r="M98">
        <f>SUM(J$2:J98)</f>
        <v>1012.3541222846821</v>
      </c>
      <c r="N98">
        <f>SUM(K$2:K98)</f>
        <v>202.4708244569365</v>
      </c>
      <c r="O98" s="5">
        <f t="shared" si="8"/>
        <v>12100</v>
      </c>
      <c r="P98" s="5">
        <f t="shared" si="9"/>
        <v>1010</v>
      </c>
      <c r="Q98" s="5">
        <f t="shared" si="10"/>
        <v>202</v>
      </c>
      <c r="T98">
        <v>337</v>
      </c>
    </row>
    <row r="99" spans="7:20" x14ac:dyDescent="0.2">
      <c r="G99">
        <f t="shared" si="7"/>
        <v>6</v>
      </c>
      <c r="H99">
        <v>98</v>
      </c>
      <c r="I99">
        <f t="shared" si="11"/>
        <v>272.80185845593792</v>
      </c>
      <c r="J99">
        <f t="shared" si="12"/>
        <v>22.733488204661509</v>
      </c>
      <c r="K99">
        <f t="shared" si="13"/>
        <v>4.5466976409322983</v>
      </c>
      <c r="L99">
        <f>SUM(I$2:I99)</f>
        <v>12421.051325872129</v>
      </c>
      <c r="M99">
        <f>SUM(J$2:J99)</f>
        <v>1035.0876104893437</v>
      </c>
      <c r="N99">
        <f>SUM(K$2:K99)</f>
        <v>207.01752209786881</v>
      </c>
      <c r="O99" s="5">
        <f t="shared" si="8"/>
        <v>12400</v>
      </c>
      <c r="P99" s="5">
        <f t="shared" si="9"/>
        <v>1040</v>
      </c>
      <c r="Q99" s="5">
        <f t="shared" si="10"/>
        <v>207</v>
      </c>
      <c r="T99">
        <v>338</v>
      </c>
    </row>
    <row r="100" spans="7:20" x14ac:dyDescent="0.2">
      <c r="G100">
        <f t="shared" si="7"/>
        <v>6</v>
      </c>
      <c r="H100">
        <v>99</v>
      </c>
      <c r="I100">
        <f t="shared" si="11"/>
        <v>277.91739139862074</v>
      </c>
      <c r="J100">
        <f t="shared" si="12"/>
        <v>23.159782616551745</v>
      </c>
      <c r="K100">
        <f t="shared" si="13"/>
        <v>4.631956523310345</v>
      </c>
      <c r="L100">
        <f>SUM(I$2:I100)</f>
        <v>12698.968717270751</v>
      </c>
      <c r="M100">
        <f>SUM(J$2:J100)</f>
        <v>1058.2473931058953</v>
      </c>
      <c r="N100">
        <f>SUM(K$2:K100)</f>
        <v>211.64947862117916</v>
      </c>
      <c r="O100" s="5">
        <f t="shared" si="8"/>
        <v>12700</v>
      </c>
      <c r="P100" s="5">
        <f t="shared" si="9"/>
        <v>1060</v>
      </c>
      <c r="Q100" s="5">
        <f t="shared" si="10"/>
        <v>212</v>
      </c>
      <c r="T100">
        <v>339</v>
      </c>
    </row>
    <row r="101" spans="7:20" x14ac:dyDescent="0.2">
      <c r="G101">
        <f t="shared" si="7"/>
        <v>6</v>
      </c>
      <c r="H101">
        <v>100</v>
      </c>
      <c r="I101">
        <f t="shared" si="11"/>
        <v>283.12884992420021</v>
      </c>
      <c r="J101">
        <f t="shared" si="12"/>
        <v>23.594070827016701</v>
      </c>
      <c r="K101">
        <f t="shared" si="13"/>
        <v>4.7188141654033355</v>
      </c>
      <c r="L101">
        <f>SUM(I$2:I101)</f>
        <v>12982.097567194951</v>
      </c>
      <c r="M101">
        <f>SUM(J$2:J101)</f>
        <v>1081.8414639329119</v>
      </c>
      <c r="N101">
        <f>SUM(K$2:K101)</f>
        <v>216.36829278658249</v>
      </c>
      <c r="O101" s="5">
        <f t="shared" si="8"/>
        <v>13000</v>
      </c>
      <c r="P101" s="5">
        <f t="shared" si="9"/>
        <v>1080</v>
      </c>
      <c r="Q101" s="5">
        <f t="shared" si="10"/>
        <v>216</v>
      </c>
      <c r="T101">
        <v>340</v>
      </c>
    </row>
    <row r="102" spans="7:20" x14ac:dyDescent="0.2">
      <c r="G102">
        <f t="shared" si="7"/>
        <v>7</v>
      </c>
      <c r="H102">
        <v>101</v>
      </c>
      <c r="I102">
        <f t="shared" si="11"/>
        <v>288.43803281250183</v>
      </c>
      <c r="J102">
        <f t="shared" si="12"/>
        <v>24.036502734375169</v>
      </c>
      <c r="K102">
        <f t="shared" si="13"/>
        <v>4.8073005468750294</v>
      </c>
      <c r="L102">
        <f>SUM(I$2:I102)</f>
        <v>13270.535600007453</v>
      </c>
      <c r="M102">
        <f>SUM(J$2:J102)</f>
        <v>1105.877966667287</v>
      </c>
      <c r="N102">
        <f>SUM(K$2:K102)</f>
        <v>221.17559333345753</v>
      </c>
      <c r="O102" s="5">
        <f t="shared" si="8"/>
        <v>13300</v>
      </c>
      <c r="P102" s="5">
        <f t="shared" si="9"/>
        <v>1110</v>
      </c>
      <c r="Q102" s="5">
        <f t="shared" si="10"/>
        <v>221</v>
      </c>
      <c r="T102">
        <v>341</v>
      </c>
    </row>
    <row r="103" spans="7:20" x14ac:dyDescent="0.2">
      <c r="G103">
        <f t="shared" si="7"/>
        <v>7</v>
      </c>
      <c r="H103">
        <v>102</v>
      </c>
      <c r="I103">
        <f t="shared" si="11"/>
        <v>293.84677257375716</v>
      </c>
      <c r="J103">
        <f t="shared" si="12"/>
        <v>24.487231047813115</v>
      </c>
      <c r="K103">
        <f t="shared" si="13"/>
        <v>4.8974462095626183</v>
      </c>
      <c r="L103">
        <f>SUM(I$2:I103)</f>
        <v>13564.382372581211</v>
      </c>
      <c r="M103">
        <f>SUM(J$2:J103)</f>
        <v>1130.3651977151001</v>
      </c>
      <c r="N103">
        <f>SUM(K$2:K103)</f>
        <v>226.07303954302014</v>
      </c>
      <c r="O103" s="5">
        <f t="shared" si="8"/>
        <v>13600</v>
      </c>
      <c r="P103" s="5">
        <f t="shared" si="9"/>
        <v>1130</v>
      </c>
      <c r="Q103" s="5">
        <f t="shared" si="10"/>
        <v>226</v>
      </c>
      <c r="T103">
        <v>342</v>
      </c>
    </row>
    <row r="104" spans="7:20" x14ac:dyDescent="0.2">
      <c r="G104">
        <f t="shared" si="7"/>
        <v>7</v>
      </c>
      <c r="H104">
        <v>103</v>
      </c>
      <c r="I104">
        <f t="shared" si="11"/>
        <v>299.35693608111052</v>
      </c>
      <c r="J104">
        <f t="shared" si="12"/>
        <v>24.94641134009256</v>
      </c>
      <c r="K104">
        <f t="shared" si="13"/>
        <v>4.9892822680185072</v>
      </c>
      <c r="L104">
        <f>SUM(I$2:I104)</f>
        <v>13863.739308662321</v>
      </c>
      <c r="M104">
        <f>SUM(J$2:J104)</f>
        <v>1155.3116090551925</v>
      </c>
      <c r="N104">
        <f>SUM(K$2:K104)</f>
        <v>231.06232181103866</v>
      </c>
      <c r="O104" s="5">
        <f t="shared" si="8"/>
        <v>13900</v>
      </c>
      <c r="P104" s="5">
        <f t="shared" si="9"/>
        <v>1160</v>
      </c>
      <c r="Q104" s="5">
        <f t="shared" si="10"/>
        <v>231</v>
      </c>
      <c r="T104">
        <v>343</v>
      </c>
    </row>
    <row r="105" spans="7:20" x14ac:dyDescent="0.2">
      <c r="G105">
        <f t="shared" si="7"/>
        <v>7</v>
      </c>
      <c r="H105">
        <v>104</v>
      </c>
      <c r="I105">
        <f t="shared" si="11"/>
        <v>304.97042521498628</v>
      </c>
      <c r="J105">
        <f t="shared" si="12"/>
        <v>25.414202101248872</v>
      </c>
      <c r="K105">
        <f t="shared" si="13"/>
        <v>5.0828404202497692</v>
      </c>
      <c r="L105">
        <f>SUM(I$2:I105)</f>
        <v>14168.709733877307</v>
      </c>
      <c r="M105">
        <f>SUM(J$2:J105)</f>
        <v>1180.7258111564415</v>
      </c>
      <c r="N105">
        <f>SUM(K$2:K105)</f>
        <v>236.14516223128842</v>
      </c>
      <c r="O105" s="5">
        <f t="shared" si="8"/>
        <v>14200</v>
      </c>
      <c r="P105" s="5">
        <f t="shared" si="9"/>
        <v>1180</v>
      </c>
      <c r="Q105" s="5">
        <f t="shared" si="10"/>
        <v>236</v>
      </c>
      <c r="T105">
        <v>344</v>
      </c>
    </row>
    <row r="106" spans="7:20" x14ac:dyDescent="0.2">
      <c r="G106">
        <f t="shared" si="7"/>
        <v>7</v>
      </c>
      <c r="H106">
        <v>105</v>
      </c>
      <c r="I106">
        <f t="shared" si="11"/>
        <v>310.68917751953933</v>
      </c>
      <c r="J106">
        <f t="shared" si="12"/>
        <v>25.890764793294959</v>
      </c>
      <c r="K106">
        <f t="shared" si="13"/>
        <v>5.1781529586589867</v>
      </c>
      <c r="L106">
        <f>SUM(I$2:I106)</f>
        <v>14479.398911396847</v>
      </c>
      <c r="M106">
        <f>SUM(J$2:J106)</f>
        <v>1206.6165759497364</v>
      </c>
      <c r="N106">
        <f>SUM(K$2:K106)</f>
        <v>241.32331518994741</v>
      </c>
      <c r="O106" s="5">
        <f t="shared" si="8"/>
        <v>14500</v>
      </c>
      <c r="P106" s="5">
        <f t="shared" si="9"/>
        <v>1210</v>
      </c>
      <c r="Q106" s="5">
        <f t="shared" si="10"/>
        <v>241</v>
      </c>
      <c r="T106">
        <v>345</v>
      </c>
    </row>
    <row r="107" spans="7:20" x14ac:dyDescent="0.2">
      <c r="G107">
        <f t="shared" ref="G107:G170" si="14">G87+1</f>
        <v>7</v>
      </c>
      <c r="H107">
        <v>106</v>
      </c>
      <c r="I107">
        <f t="shared" si="11"/>
        <v>316.51516687141515</v>
      </c>
      <c r="J107">
        <f t="shared" si="12"/>
        <v>26.37626390595128</v>
      </c>
      <c r="K107">
        <f t="shared" si="13"/>
        <v>5.2752527811902503</v>
      </c>
      <c r="L107">
        <f>SUM(I$2:I107)</f>
        <v>14795.914078268263</v>
      </c>
      <c r="M107">
        <f>SUM(J$2:J107)</f>
        <v>1232.9928398556876</v>
      </c>
      <c r="N107">
        <f>SUM(K$2:K107)</f>
        <v>246.59856797113767</v>
      </c>
      <c r="O107" s="5">
        <f t="shared" si="8"/>
        <v>14800</v>
      </c>
      <c r="P107" s="5">
        <f t="shared" si="9"/>
        <v>1230</v>
      </c>
      <c r="Q107" s="5">
        <f t="shared" si="10"/>
        <v>247</v>
      </c>
      <c r="T107">
        <v>346</v>
      </c>
    </row>
    <row r="108" spans="7:20" x14ac:dyDescent="0.2">
      <c r="G108">
        <f t="shared" si="14"/>
        <v>7</v>
      </c>
      <c r="H108">
        <v>107</v>
      </c>
      <c r="I108">
        <f t="shared" si="11"/>
        <v>322.45040416105036</v>
      </c>
      <c r="J108">
        <f t="shared" si="12"/>
        <v>26.870867013420881</v>
      </c>
      <c r="K108">
        <f t="shared" si="13"/>
        <v>5.3741734026841703</v>
      </c>
      <c r="L108">
        <f>SUM(I$2:I108)</f>
        <v>15118.364482429313</v>
      </c>
      <c r="M108">
        <f>SUM(J$2:J108)</f>
        <v>1259.8637068691085</v>
      </c>
      <c r="N108">
        <f>SUM(K$2:K108)</f>
        <v>251.97274137382183</v>
      </c>
      <c r="O108" s="5">
        <f t="shared" si="8"/>
        <v>15100</v>
      </c>
      <c r="P108" s="5">
        <f t="shared" si="9"/>
        <v>1260</v>
      </c>
      <c r="Q108" s="5">
        <f t="shared" si="10"/>
        <v>252</v>
      </c>
      <c r="T108">
        <v>347</v>
      </c>
    </row>
    <row r="109" spans="7:20" x14ac:dyDescent="0.2">
      <c r="G109">
        <f t="shared" si="14"/>
        <v>7</v>
      </c>
      <c r="H109">
        <v>108</v>
      </c>
      <c r="I109">
        <f t="shared" si="11"/>
        <v>328.49693798674883</v>
      </c>
      <c r="J109">
        <f t="shared" si="12"/>
        <v>27.374744832229087</v>
      </c>
      <c r="K109">
        <f t="shared" si="13"/>
        <v>5.4749489664458117</v>
      </c>
      <c r="L109">
        <f>SUM(I$2:I109)</f>
        <v>15446.861420416062</v>
      </c>
      <c r="M109">
        <f>SUM(J$2:J109)</f>
        <v>1287.2384517013375</v>
      </c>
      <c r="N109">
        <f>SUM(K$2:K109)</f>
        <v>257.44769034026763</v>
      </c>
      <c r="O109" s="5">
        <f t="shared" si="8"/>
        <v>15400</v>
      </c>
      <c r="P109" s="5">
        <f t="shared" si="9"/>
        <v>1290</v>
      </c>
      <c r="Q109" s="5">
        <f t="shared" si="10"/>
        <v>257</v>
      </c>
      <c r="T109">
        <v>348</v>
      </c>
    </row>
    <row r="110" spans="7:20" x14ac:dyDescent="0.2">
      <c r="G110">
        <f t="shared" si="14"/>
        <v>7</v>
      </c>
      <c r="H110">
        <v>109</v>
      </c>
      <c r="I110">
        <f t="shared" si="11"/>
        <v>334.65685536177313</v>
      </c>
      <c r="J110">
        <f t="shared" si="12"/>
        <v>27.888071280147777</v>
      </c>
      <c r="K110">
        <f t="shared" si="13"/>
        <v>5.5776142560295501</v>
      </c>
      <c r="L110">
        <f>SUM(I$2:I110)</f>
        <v>15781.518275777835</v>
      </c>
      <c r="M110">
        <f>SUM(J$2:J110)</f>
        <v>1315.1265229814853</v>
      </c>
      <c r="N110">
        <f>SUM(K$2:K110)</f>
        <v>263.02530459629719</v>
      </c>
      <c r="O110" s="5">
        <f t="shared" si="8"/>
        <v>15800</v>
      </c>
      <c r="P110" s="5">
        <f t="shared" si="9"/>
        <v>1320</v>
      </c>
      <c r="Q110" s="5">
        <f t="shared" si="10"/>
        <v>263</v>
      </c>
      <c r="T110">
        <v>349</v>
      </c>
    </row>
    <row r="111" spans="7:20" x14ac:dyDescent="0.2">
      <c r="G111">
        <f t="shared" si="14"/>
        <v>7</v>
      </c>
      <c r="H111">
        <v>110</v>
      </c>
      <c r="I111">
        <f t="shared" si="11"/>
        <v>340.93228243469497</v>
      </c>
      <c r="J111">
        <f t="shared" si="12"/>
        <v>28.411023536224597</v>
      </c>
      <c r="K111">
        <f t="shared" si="13"/>
        <v>5.6822047072449138</v>
      </c>
      <c r="L111">
        <f>SUM(I$2:I111)</f>
        <v>16122.450558212529</v>
      </c>
      <c r="M111">
        <f>SUM(J$2:J111)</f>
        <v>1343.5375465177099</v>
      </c>
      <c r="N111">
        <f>SUM(K$2:K111)</f>
        <v>268.70750930354211</v>
      </c>
      <c r="O111" s="5">
        <f t="shared" si="8"/>
        <v>16100</v>
      </c>
      <c r="P111" s="5">
        <f t="shared" si="9"/>
        <v>1340</v>
      </c>
      <c r="Q111" s="5">
        <f t="shared" si="10"/>
        <v>269</v>
      </c>
      <c r="T111">
        <v>350</v>
      </c>
    </row>
    <row r="112" spans="7:20" x14ac:dyDescent="0.2">
      <c r="G112">
        <f t="shared" si="14"/>
        <v>7</v>
      </c>
      <c r="H112">
        <v>111</v>
      </c>
      <c r="I112">
        <f t="shared" si="11"/>
        <v>347.32538522325393</v>
      </c>
      <c r="J112">
        <f t="shared" si="12"/>
        <v>28.943782101937845</v>
      </c>
      <c r="K112">
        <f t="shared" si="13"/>
        <v>5.7887564203875632</v>
      </c>
      <c r="L112">
        <f>SUM(I$2:I112)</f>
        <v>16469.775943435783</v>
      </c>
      <c r="M112">
        <f>SUM(J$2:J112)</f>
        <v>1372.4813286196477</v>
      </c>
      <c r="N112">
        <f>SUM(K$2:K112)</f>
        <v>274.4962657239297</v>
      </c>
      <c r="O112" s="5">
        <f t="shared" si="8"/>
        <v>16500</v>
      </c>
      <c r="P112" s="5">
        <f t="shared" si="9"/>
        <v>1370</v>
      </c>
      <c r="Q112" s="5">
        <f t="shared" si="10"/>
        <v>274</v>
      </c>
      <c r="T112">
        <v>351</v>
      </c>
    </row>
    <row r="113" spans="7:20" x14ac:dyDescent="0.2">
      <c r="G113">
        <f t="shared" si="14"/>
        <v>7</v>
      </c>
      <c r="H113">
        <v>112</v>
      </c>
      <c r="I113">
        <f t="shared" si="11"/>
        <v>353.83837036197696</v>
      </c>
      <c r="J113">
        <f t="shared" si="12"/>
        <v>29.4865308634981</v>
      </c>
      <c r="K113">
        <f t="shared" si="13"/>
        <v>5.8973061726996141</v>
      </c>
      <c r="L113">
        <f>SUM(I$2:I113)</f>
        <v>16823.61431379776</v>
      </c>
      <c r="M113">
        <f>SUM(J$2:J113)</f>
        <v>1401.9678594831457</v>
      </c>
      <c r="N113">
        <f>SUM(K$2:K113)</f>
        <v>280.39357189662928</v>
      </c>
      <c r="O113" s="5">
        <f t="shared" si="8"/>
        <v>16800</v>
      </c>
      <c r="P113" s="5">
        <f t="shared" si="9"/>
        <v>1400</v>
      </c>
      <c r="Q113" s="5">
        <f t="shared" si="10"/>
        <v>280</v>
      </c>
      <c r="T113">
        <v>352</v>
      </c>
    </row>
    <row r="114" spans="7:20" x14ac:dyDescent="0.2">
      <c r="G114">
        <f t="shared" si="14"/>
        <v>7</v>
      </c>
      <c r="H114">
        <v>113</v>
      </c>
      <c r="I114">
        <f t="shared" si="11"/>
        <v>360.47348586381747</v>
      </c>
      <c r="J114">
        <f t="shared" si="12"/>
        <v>30.039457155318143</v>
      </c>
      <c r="K114">
        <f t="shared" si="13"/>
        <v>6.0078914310636229</v>
      </c>
      <c r="L114">
        <f>SUM(I$2:I114)</f>
        <v>17184.087799661578</v>
      </c>
      <c r="M114">
        <f>SUM(J$2:J114)</f>
        <v>1432.0073166384639</v>
      </c>
      <c r="N114">
        <f>SUM(K$2:K114)</f>
        <v>286.40146332769291</v>
      </c>
      <c r="O114" s="5">
        <f t="shared" si="8"/>
        <v>17200</v>
      </c>
      <c r="P114" s="5">
        <f t="shared" si="9"/>
        <v>1430</v>
      </c>
      <c r="Q114" s="5">
        <f t="shared" si="10"/>
        <v>286</v>
      </c>
      <c r="T114">
        <v>353</v>
      </c>
    </row>
    <row r="115" spans="7:20" x14ac:dyDescent="0.2">
      <c r="G115">
        <f t="shared" si="14"/>
        <v>7</v>
      </c>
      <c r="H115">
        <v>114</v>
      </c>
      <c r="I115">
        <f t="shared" si="11"/>
        <v>367.23302189607625</v>
      </c>
      <c r="J115">
        <f t="shared" si="12"/>
        <v>30.602751824673039</v>
      </c>
      <c r="K115">
        <f t="shared" si="13"/>
        <v>6.1205503649346022</v>
      </c>
      <c r="L115">
        <f>SUM(I$2:I115)</f>
        <v>17551.320821557656</v>
      </c>
      <c r="M115">
        <f>SUM(J$2:J115)</f>
        <v>1462.6100684631369</v>
      </c>
      <c r="N115">
        <f>SUM(K$2:K115)</f>
        <v>292.52201369262752</v>
      </c>
      <c r="O115" s="5">
        <f t="shared" si="8"/>
        <v>17600</v>
      </c>
      <c r="P115" s="5">
        <f t="shared" si="9"/>
        <v>1460</v>
      </c>
      <c r="Q115" s="5">
        <f t="shared" si="10"/>
        <v>293</v>
      </c>
      <c r="T115">
        <v>354</v>
      </c>
    </row>
    <row r="116" spans="7:20" x14ac:dyDescent="0.2">
      <c r="G116">
        <f t="shared" si="14"/>
        <v>7</v>
      </c>
      <c r="H116">
        <v>115</v>
      </c>
      <c r="I116">
        <f t="shared" si="11"/>
        <v>374.11931157087241</v>
      </c>
      <c r="J116">
        <f t="shared" si="12"/>
        <v>31.176609297572721</v>
      </c>
      <c r="K116">
        <f t="shared" si="13"/>
        <v>6.2353218595145385</v>
      </c>
      <c r="L116">
        <f>SUM(I$2:I116)</f>
        <v>17925.44013312853</v>
      </c>
      <c r="M116">
        <f>SUM(J$2:J116)</f>
        <v>1493.7866777607096</v>
      </c>
      <c r="N116">
        <f>SUM(K$2:K116)</f>
        <v>298.75733555214208</v>
      </c>
      <c r="O116" s="5">
        <f t="shared" si="8"/>
        <v>17900</v>
      </c>
      <c r="P116" s="5">
        <f t="shared" si="9"/>
        <v>1490</v>
      </c>
      <c r="Q116" s="5">
        <f t="shared" si="10"/>
        <v>299</v>
      </c>
      <c r="T116">
        <v>355</v>
      </c>
    </row>
    <row r="117" spans="7:20" x14ac:dyDescent="0.2">
      <c r="G117">
        <f t="shared" si="14"/>
        <v>7</v>
      </c>
      <c r="H117">
        <v>116</v>
      </c>
      <c r="I117">
        <f t="shared" si="11"/>
        <v>381.13473175043737</v>
      </c>
      <c r="J117">
        <f t="shared" si="12"/>
        <v>31.761227645869802</v>
      </c>
      <c r="K117">
        <f t="shared" si="13"/>
        <v>6.3522455291739544</v>
      </c>
      <c r="L117">
        <f>SUM(I$2:I117)</f>
        <v>18306.574864878967</v>
      </c>
      <c r="M117">
        <f>SUM(J$2:J117)</f>
        <v>1525.5479054065795</v>
      </c>
      <c r="N117">
        <f>SUM(K$2:K117)</f>
        <v>305.10958108131604</v>
      </c>
      <c r="O117" s="5">
        <f t="shared" si="8"/>
        <v>18300</v>
      </c>
      <c r="P117" s="5">
        <f t="shared" si="9"/>
        <v>1530</v>
      </c>
      <c r="Q117" s="5">
        <f t="shared" si="10"/>
        <v>305</v>
      </c>
      <c r="T117">
        <v>356</v>
      </c>
    </row>
    <row r="118" spans="7:20" x14ac:dyDescent="0.2">
      <c r="G118">
        <f t="shared" si="14"/>
        <v>7</v>
      </c>
      <c r="H118">
        <v>117</v>
      </c>
      <c r="I118">
        <f t="shared" si="11"/>
        <v>388.28170386750912</v>
      </c>
      <c r="J118">
        <f t="shared" si="12"/>
        <v>32.356808655625777</v>
      </c>
      <c r="K118">
        <f t="shared" si="13"/>
        <v>6.4713617311251497</v>
      </c>
      <c r="L118">
        <f>SUM(I$2:I118)</f>
        <v>18694.856568746476</v>
      </c>
      <c r="M118">
        <f>SUM(J$2:J118)</f>
        <v>1557.9047140622054</v>
      </c>
      <c r="N118">
        <f>SUM(K$2:K118)</f>
        <v>311.58094281244121</v>
      </c>
      <c r="O118" s="5">
        <f t="shared" si="8"/>
        <v>18700</v>
      </c>
      <c r="P118" s="5">
        <f t="shared" si="9"/>
        <v>1560</v>
      </c>
      <c r="Q118" s="5">
        <f t="shared" si="10"/>
        <v>312</v>
      </c>
      <c r="T118">
        <v>357</v>
      </c>
    </row>
    <row r="119" spans="7:20" x14ac:dyDescent="0.2">
      <c r="G119">
        <f t="shared" si="14"/>
        <v>7</v>
      </c>
      <c r="H119">
        <v>118</v>
      </c>
      <c r="I119">
        <f t="shared" si="11"/>
        <v>395.56269476111066</v>
      </c>
      <c r="J119">
        <f t="shared" si="12"/>
        <v>32.963557896759234</v>
      </c>
      <c r="K119">
        <f t="shared" si="13"/>
        <v>6.5927115793518416</v>
      </c>
      <c r="L119">
        <f>SUM(I$2:I119)</f>
        <v>19090.419263507585</v>
      </c>
      <c r="M119">
        <f>SUM(J$2:J119)</f>
        <v>1590.8682719589647</v>
      </c>
      <c r="N119">
        <f>SUM(K$2:K119)</f>
        <v>318.17365439179304</v>
      </c>
      <c r="O119" s="5">
        <f t="shared" si="8"/>
        <v>19100</v>
      </c>
      <c r="P119" s="5">
        <f t="shared" si="9"/>
        <v>1590</v>
      </c>
      <c r="Q119" s="5">
        <f t="shared" si="10"/>
        <v>318</v>
      </c>
      <c r="T119">
        <v>358</v>
      </c>
    </row>
    <row r="120" spans="7:20" x14ac:dyDescent="0.2">
      <c r="G120">
        <f t="shared" si="14"/>
        <v>7</v>
      </c>
      <c r="H120">
        <v>119</v>
      </c>
      <c r="I120">
        <f t="shared" si="11"/>
        <v>402.98021752800076</v>
      </c>
      <c r="J120">
        <f t="shared" si="12"/>
        <v>33.581684794000076</v>
      </c>
      <c r="K120">
        <f t="shared" si="13"/>
        <v>6.7163369588000092</v>
      </c>
      <c r="L120">
        <f>SUM(I$2:I120)</f>
        <v>19493.399481035587</v>
      </c>
      <c r="M120">
        <f>SUM(J$2:J120)</f>
        <v>1624.4499567529647</v>
      </c>
      <c r="N120">
        <f>SUM(K$2:K120)</f>
        <v>324.88999135059305</v>
      </c>
      <c r="O120" s="5">
        <f t="shared" si="8"/>
        <v>19500</v>
      </c>
      <c r="P120" s="5">
        <f t="shared" si="9"/>
        <v>1620</v>
      </c>
      <c r="Q120" s="5">
        <f t="shared" si="10"/>
        <v>325</v>
      </c>
      <c r="T120">
        <v>359</v>
      </c>
    </row>
    <row r="121" spans="7:20" x14ac:dyDescent="0.2">
      <c r="G121">
        <f t="shared" si="14"/>
        <v>7</v>
      </c>
      <c r="H121">
        <v>120</v>
      </c>
      <c r="I121">
        <f t="shared" si="11"/>
        <v>410.53683239009098</v>
      </c>
      <c r="J121">
        <f t="shared" si="12"/>
        <v>34.211402699174258</v>
      </c>
      <c r="K121">
        <f t="shared" si="13"/>
        <v>6.8422805398348459</v>
      </c>
      <c r="L121">
        <f>SUM(I$2:I121)</f>
        <v>19903.936313425678</v>
      </c>
      <c r="M121">
        <f>SUM(J$2:J121)</f>
        <v>1658.6613594521389</v>
      </c>
      <c r="N121">
        <f>SUM(K$2:K121)</f>
        <v>331.73227189042791</v>
      </c>
      <c r="O121" s="5">
        <f t="shared" si="8"/>
        <v>19900</v>
      </c>
      <c r="P121" s="5">
        <f t="shared" si="9"/>
        <v>1660</v>
      </c>
      <c r="Q121" s="5">
        <f t="shared" si="10"/>
        <v>332</v>
      </c>
      <c r="T121">
        <v>360</v>
      </c>
    </row>
    <row r="122" spans="7:20" x14ac:dyDescent="0.2">
      <c r="G122">
        <f t="shared" si="14"/>
        <v>8</v>
      </c>
      <c r="H122">
        <v>121</v>
      </c>
      <c r="I122">
        <f t="shared" si="11"/>
        <v>418.23514757812831</v>
      </c>
      <c r="J122">
        <f t="shared" si="12"/>
        <v>34.85292896484404</v>
      </c>
      <c r="K122">
        <f t="shared" si="13"/>
        <v>6.9705857929688015</v>
      </c>
      <c r="L122">
        <f>SUM(I$2:I122)</f>
        <v>20322.171461003807</v>
      </c>
      <c r="M122">
        <f>SUM(J$2:J122)</f>
        <v>1693.5142884169829</v>
      </c>
      <c r="N122">
        <f>SUM(K$2:K122)</f>
        <v>338.7028576833967</v>
      </c>
      <c r="O122" s="5">
        <f t="shared" si="8"/>
        <v>20300</v>
      </c>
      <c r="P122" s="5">
        <f t="shared" si="9"/>
        <v>1690</v>
      </c>
      <c r="Q122" s="5">
        <f t="shared" si="10"/>
        <v>339</v>
      </c>
      <c r="T122">
        <v>361</v>
      </c>
    </row>
    <row r="123" spans="7:20" x14ac:dyDescent="0.2">
      <c r="G123">
        <f t="shared" si="14"/>
        <v>8</v>
      </c>
      <c r="H123">
        <v>122</v>
      </c>
      <c r="I123">
        <f t="shared" si="11"/>
        <v>426.07782023194852</v>
      </c>
      <c r="J123">
        <f t="shared" si="12"/>
        <v>35.506485019329062</v>
      </c>
      <c r="K123">
        <f t="shared" si="13"/>
        <v>7.1012970038658052</v>
      </c>
      <c r="L123">
        <f>SUM(I$2:I123)</f>
        <v>20748.249281235756</v>
      </c>
      <c r="M123">
        <f>SUM(J$2:J123)</f>
        <v>1729.0207734363121</v>
      </c>
      <c r="N123">
        <f>SUM(K$2:K123)</f>
        <v>345.8041546872625</v>
      </c>
      <c r="O123" s="5">
        <f t="shared" si="8"/>
        <v>20700</v>
      </c>
      <c r="P123" s="5">
        <f t="shared" si="9"/>
        <v>1730</v>
      </c>
      <c r="Q123" s="5">
        <f t="shared" si="10"/>
        <v>346</v>
      </c>
      <c r="T123">
        <v>362</v>
      </c>
    </row>
    <row r="124" spans="7:20" x14ac:dyDescent="0.2">
      <c r="G124">
        <f t="shared" si="14"/>
        <v>8</v>
      </c>
      <c r="H124">
        <v>123</v>
      </c>
      <c r="I124">
        <f t="shared" si="11"/>
        <v>434.06755731761086</v>
      </c>
      <c r="J124">
        <f t="shared" si="12"/>
        <v>36.172296443134258</v>
      </c>
      <c r="K124">
        <f t="shared" si="13"/>
        <v>7.2344592886268444</v>
      </c>
      <c r="L124">
        <f>SUM(I$2:I124)</f>
        <v>21182.316838553368</v>
      </c>
      <c r="M124">
        <f>SUM(J$2:J124)</f>
        <v>1765.1930698794463</v>
      </c>
      <c r="N124">
        <f>SUM(K$2:K124)</f>
        <v>353.03861397588935</v>
      </c>
      <c r="O124" s="5">
        <f t="shared" si="8"/>
        <v>21200</v>
      </c>
      <c r="P124" s="5">
        <f t="shared" si="9"/>
        <v>1770</v>
      </c>
      <c r="Q124" s="5">
        <f t="shared" si="10"/>
        <v>353</v>
      </c>
      <c r="T124">
        <v>363</v>
      </c>
    </row>
    <row r="125" spans="7:20" x14ac:dyDescent="0.2">
      <c r="G125">
        <f t="shared" si="14"/>
        <v>8</v>
      </c>
      <c r="H125">
        <v>124</v>
      </c>
      <c r="I125">
        <f t="shared" si="11"/>
        <v>442.20711656173069</v>
      </c>
      <c r="J125">
        <f t="shared" si="12"/>
        <v>36.850593046810907</v>
      </c>
      <c r="K125">
        <f t="shared" si="13"/>
        <v>7.3701186093621747</v>
      </c>
      <c r="L125">
        <f>SUM(I$2:I125)</f>
        <v>21624.523955115099</v>
      </c>
      <c r="M125">
        <f>SUM(J$2:J125)</f>
        <v>1802.0436629262572</v>
      </c>
      <c r="N125">
        <f>SUM(K$2:K125)</f>
        <v>360.40873258525153</v>
      </c>
      <c r="O125" s="5">
        <f t="shared" si="8"/>
        <v>21600</v>
      </c>
      <c r="P125" s="5">
        <f t="shared" si="9"/>
        <v>1800</v>
      </c>
      <c r="Q125" s="5">
        <f t="shared" si="10"/>
        <v>360</v>
      </c>
      <c r="T125">
        <v>364</v>
      </c>
    </row>
    <row r="126" spans="7:20" x14ac:dyDescent="0.2">
      <c r="G126">
        <f t="shared" si="14"/>
        <v>8</v>
      </c>
      <c r="H126">
        <v>125</v>
      </c>
      <c r="I126">
        <f t="shared" si="11"/>
        <v>450.49930740333258</v>
      </c>
      <c r="J126">
        <f t="shared" si="12"/>
        <v>37.541608950277734</v>
      </c>
      <c r="K126">
        <f t="shared" si="13"/>
        <v>7.5083217900555397</v>
      </c>
      <c r="L126">
        <f>SUM(I$2:I126)</f>
        <v>22075.023262518433</v>
      </c>
      <c r="M126">
        <f>SUM(J$2:J126)</f>
        <v>1839.585271876535</v>
      </c>
      <c r="N126">
        <f>SUM(K$2:K126)</f>
        <v>367.91705437530709</v>
      </c>
      <c r="O126" s="5">
        <f t="shared" si="8"/>
        <v>22100</v>
      </c>
      <c r="P126" s="5">
        <f t="shared" si="9"/>
        <v>1840</v>
      </c>
      <c r="Q126" s="5">
        <f t="shared" si="10"/>
        <v>368</v>
      </c>
      <c r="T126">
        <v>365</v>
      </c>
    </row>
    <row r="127" spans="7:20" x14ac:dyDescent="0.2">
      <c r="G127">
        <f t="shared" si="14"/>
        <v>8</v>
      </c>
      <c r="H127">
        <v>126</v>
      </c>
      <c r="I127">
        <f t="shared" si="11"/>
        <v>458.94699196355253</v>
      </c>
      <c r="J127">
        <f t="shared" si="12"/>
        <v>38.245582663629399</v>
      </c>
      <c r="K127">
        <f t="shared" si="13"/>
        <v>7.6491165327258726</v>
      </c>
      <c r="L127">
        <f>SUM(I$2:I127)</f>
        <v>22533.970254481985</v>
      </c>
      <c r="M127">
        <f>SUM(J$2:J127)</f>
        <v>1877.8308545401644</v>
      </c>
      <c r="N127">
        <f>SUM(K$2:K127)</f>
        <v>375.56617090803297</v>
      </c>
      <c r="O127" s="5">
        <f t="shared" si="8"/>
        <v>22500</v>
      </c>
      <c r="P127" s="5">
        <f t="shared" si="9"/>
        <v>1880</v>
      </c>
      <c r="Q127" s="5">
        <f t="shared" si="10"/>
        <v>376</v>
      </c>
      <c r="T127">
        <v>366</v>
      </c>
    </row>
    <row r="128" spans="7:20" x14ac:dyDescent="0.2">
      <c r="G128">
        <f t="shared" si="14"/>
        <v>8</v>
      </c>
      <c r="H128">
        <v>127</v>
      </c>
      <c r="I128">
        <f t="shared" si="11"/>
        <v>467.55308603352358</v>
      </c>
      <c r="J128">
        <f t="shared" si="12"/>
        <v>38.962757169460325</v>
      </c>
      <c r="K128">
        <f t="shared" si="13"/>
        <v>7.792551433892057</v>
      </c>
      <c r="L128">
        <f>SUM(I$2:I128)</f>
        <v>23001.523340515509</v>
      </c>
      <c r="M128">
        <f>SUM(J$2:J128)</f>
        <v>1916.7936117096247</v>
      </c>
      <c r="N128">
        <f>SUM(K$2:K128)</f>
        <v>383.35872234192504</v>
      </c>
      <c r="O128" s="5">
        <f t="shared" si="8"/>
        <v>23000</v>
      </c>
      <c r="P128" s="5">
        <f t="shared" si="9"/>
        <v>1920</v>
      </c>
      <c r="Q128" s="5">
        <f t="shared" si="10"/>
        <v>383</v>
      </c>
      <c r="T128">
        <v>367</v>
      </c>
    </row>
    <row r="129" spans="7:20" x14ac:dyDescent="0.2">
      <c r="G129">
        <f t="shared" si="14"/>
        <v>8</v>
      </c>
      <c r="H129">
        <v>128</v>
      </c>
      <c r="I129">
        <f t="shared" si="11"/>
        <v>476.32056008078638</v>
      </c>
      <c r="J129">
        <f t="shared" si="12"/>
        <v>39.693380006732227</v>
      </c>
      <c r="K129">
        <f t="shared" si="13"/>
        <v>7.9386760013464368</v>
      </c>
      <c r="L129">
        <f>SUM(I$2:I129)</f>
        <v>23477.843900596294</v>
      </c>
      <c r="M129">
        <f>SUM(J$2:J129)</f>
        <v>1956.4869917163569</v>
      </c>
      <c r="N129">
        <f>SUM(K$2:K129)</f>
        <v>391.29739834327148</v>
      </c>
      <c r="O129" s="5">
        <f t="shared" si="8"/>
        <v>23500</v>
      </c>
      <c r="P129" s="5">
        <f t="shared" si="9"/>
        <v>1960</v>
      </c>
      <c r="Q129" s="5">
        <f t="shared" si="10"/>
        <v>391</v>
      </c>
      <c r="T129">
        <v>368</v>
      </c>
    </row>
    <row r="130" spans="7:20" x14ac:dyDescent="0.2">
      <c r="G130">
        <f t="shared" si="14"/>
        <v>8</v>
      </c>
      <c r="H130">
        <v>129</v>
      </c>
      <c r="I130">
        <f t="shared" si="11"/>
        <v>485.2524402745716</v>
      </c>
      <c r="J130">
        <f t="shared" si="12"/>
        <v>40.437703356214328</v>
      </c>
      <c r="K130">
        <f t="shared" si="13"/>
        <v>8.0875406712428575</v>
      </c>
      <c r="L130">
        <f>SUM(I$2:I130)</f>
        <v>23963.096340870867</v>
      </c>
      <c r="M130">
        <f>SUM(J$2:J130)</f>
        <v>1996.9246950725712</v>
      </c>
      <c r="N130">
        <f>SUM(K$2:K130)</f>
        <v>399.38493901451432</v>
      </c>
      <c r="O130" s="5">
        <f t="shared" si="8"/>
        <v>24000</v>
      </c>
      <c r="P130" s="5">
        <f t="shared" si="9"/>
        <v>2000</v>
      </c>
      <c r="Q130" s="5">
        <f t="shared" si="10"/>
        <v>399</v>
      </c>
      <c r="T130">
        <v>369</v>
      </c>
    </row>
    <row r="131" spans="7:20" x14ac:dyDescent="0.2">
      <c r="G131">
        <f t="shared" si="14"/>
        <v>8</v>
      </c>
      <c r="H131">
        <v>130</v>
      </c>
      <c r="I131">
        <f t="shared" si="11"/>
        <v>494.35180953030829</v>
      </c>
      <c r="J131">
        <f t="shared" si="12"/>
        <v>41.195984127525719</v>
      </c>
      <c r="K131">
        <f t="shared" si="13"/>
        <v>8.239196825505136</v>
      </c>
      <c r="L131">
        <f>SUM(I$2:I131)</f>
        <v>24457.448150401175</v>
      </c>
      <c r="M131">
        <f>SUM(J$2:J131)</f>
        <v>2038.1206792000969</v>
      </c>
      <c r="N131">
        <f>SUM(K$2:K131)</f>
        <v>407.62413584001945</v>
      </c>
      <c r="O131" s="5">
        <f t="shared" ref="O131:O194" si="15">ROUND(L131,MIN(-(INT(LOG(L131,10))-2),0))</f>
        <v>24500</v>
      </c>
      <c r="P131" s="5">
        <f t="shared" ref="P131:P194" si="16">ROUND(M131,MIN(-(INT(LOG(M131,10))-2),0))</f>
        <v>2040</v>
      </c>
      <c r="Q131" s="5">
        <f t="shared" ref="Q131:Q194" si="17">ROUND(N131,MIN(-(INT(LOG(N131,10))-2),0))</f>
        <v>408</v>
      </c>
      <c r="T131">
        <v>370</v>
      </c>
    </row>
    <row r="132" spans="7:20" x14ac:dyDescent="0.2">
      <c r="G132">
        <f t="shared" si="14"/>
        <v>8</v>
      </c>
      <c r="H132">
        <v>131</v>
      </c>
      <c r="I132">
        <f t="shared" ref="I132:I195" si="18">I131*$B$2</f>
        <v>503.62180857371879</v>
      </c>
      <c r="J132">
        <f t="shared" ref="J132:J195" si="19">J131*$C$2</f>
        <v>41.96848404780993</v>
      </c>
      <c r="K132">
        <f t="shared" ref="K132:K195" si="20">K131*$D$2</f>
        <v>8.3936968095619768</v>
      </c>
      <c r="L132">
        <f>SUM(I$2:I132)</f>
        <v>24961.069958974895</v>
      </c>
      <c r="M132">
        <f>SUM(J$2:J132)</f>
        <v>2080.089163247907</v>
      </c>
      <c r="N132">
        <f>SUM(K$2:K132)</f>
        <v>416.01783264958141</v>
      </c>
      <c r="O132" s="5">
        <f t="shared" si="15"/>
        <v>25000</v>
      </c>
      <c r="P132" s="5">
        <f t="shared" si="16"/>
        <v>2080</v>
      </c>
      <c r="Q132" s="5">
        <f t="shared" si="17"/>
        <v>416</v>
      </c>
      <c r="T132">
        <v>371</v>
      </c>
    </row>
    <row r="133" spans="7:20" x14ac:dyDescent="0.2">
      <c r="G133">
        <f t="shared" si="14"/>
        <v>8</v>
      </c>
      <c r="H133">
        <v>132</v>
      </c>
      <c r="I133">
        <f t="shared" si="18"/>
        <v>513.06563702486721</v>
      </c>
      <c r="J133">
        <f t="shared" si="19"/>
        <v>42.755469752072301</v>
      </c>
      <c r="K133">
        <f t="shared" si="20"/>
        <v>8.551093950414451</v>
      </c>
      <c r="L133">
        <f>SUM(I$2:I133)</f>
        <v>25474.135595999764</v>
      </c>
      <c r="M133">
        <f>SUM(J$2:J133)</f>
        <v>2122.8446329999792</v>
      </c>
      <c r="N133">
        <f>SUM(K$2:K133)</f>
        <v>424.56892659999585</v>
      </c>
      <c r="O133" s="5">
        <f t="shared" si="15"/>
        <v>25500</v>
      </c>
      <c r="P133" s="5">
        <f t="shared" si="16"/>
        <v>2120</v>
      </c>
      <c r="Q133" s="5">
        <f t="shared" si="17"/>
        <v>425</v>
      </c>
      <c r="T133">
        <v>372</v>
      </c>
    </row>
    <row r="134" spans="7:20" x14ac:dyDescent="0.2">
      <c r="G134">
        <f t="shared" si="14"/>
        <v>8</v>
      </c>
      <c r="H134">
        <v>133</v>
      </c>
      <c r="I134">
        <f t="shared" si="18"/>
        <v>522.68655450253596</v>
      </c>
      <c r="J134">
        <f t="shared" si="19"/>
        <v>43.557212875211363</v>
      </c>
      <c r="K134">
        <f t="shared" si="20"/>
        <v>8.7114425750422626</v>
      </c>
      <c r="L134">
        <f>SUM(I$2:I134)</f>
        <v>25996.822150502299</v>
      </c>
      <c r="M134">
        <f>SUM(J$2:J134)</f>
        <v>2166.4018458751907</v>
      </c>
      <c r="N134">
        <f>SUM(K$2:K134)</f>
        <v>433.28036917503812</v>
      </c>
      <c r="O134" s="5">
        <f t="shared" si="15"/>
        <v>26000</v>
      </c>
      <c r="P134" s="5">
        <f t="shared" si="16"/>
        <v>2170</v>
      </c>
      <c r="Q134" s="5">
        <f t="shared" si="17"/>
        <v>433</v>
      </c>
      <c r="T134">
        <v>373</v>
      </c>
    </row>
    <row r="135" spans="7:20" x14ac:dyDescent="0.2">
      <c r="G135">
        <f t="shared" si="14"/>
        <v>8</v>
      </c>
      <c r="H135">
        <v>134</v>
      </c>
      <c r="I135">
        <f t="shared" si="18"/>
        <v>532.48788174931121</v>
      </c>
      <c r="J135">
        <f t="shared" si="19"/>
        <v>44.373990145775963</v>
      </c>
      <c r="K135">
        <f t="shared" si="20"/>
        <v>8.8747980291551833</v>
      </c>
      <c r="L135">
        <f>SUM(I$2:I135)</f>
        <v>26529.310032251611</v>
      </c>
      <c r="M135">
        <f>SUM(J$2:J135)</f>
        <v>2210.7758360209668</v>
      </c>
      <c r="N135">
        <f>SUM(K$2:K135)</f>
        <v>442.15516720419328</v>
      </c>
      <c r="O135" s="5">
        <f t="shared" si="15"/>
        <v>26500</v>
      </c>
      <c r="P135" s="5">
        <f t="shared" si="16"/>
        <v>2210</v>
      </c>
      <c r="Q135" s="5">
        <f t="shared" si="17"/>
        <v>442</v>
      </c>
      <c r="T135">
        <v>374</v>
      </c>
    </row>
    <row r="136" spans="7:20" x14ac:dyDescent="0.2">
      <c r="G136">
        <f t="shared" si="14"/>
        <v>8</v>
      </c>
      <c r="H136">
        <v>135</v>
      </c>
      <c r="I136">
        <f t="shared" si="18"/>
        <v>542.47300177776572</v>
      </c>
      <c r="J136">
        <f t="shared" si="19"/>
        <v>45.206083481480505</v>
      </c>
      <c r="K136">
        <f t="shared" si="20"/>
        <v>9.0412166962960914</v>
      </c>
      <c r="L136">
        <f>SUM(I$2:I136)</f>
        <v>27071.783034029377</v>
      </c>
      <c r="M136">
        <f>SUM(J$2:J136)</f>
        <v>2255.9819195024475</v>
      </c>
      <c r="N136">
        <f>SUM(K$2:K136)</f>
        <v>451.19638390048937</v>
      </c>
      <c r="O136" s="5">
        <f t="shared" si="15"/>
        <v>27100</v>
      </c>
      <c r="P136" s="5">
        <f t="shared" si="16"/>
        <v>2260</v>
      </c>
      <c r="Q136" s="5">
        <f t="shared" si="17"/>
        <v>451</v>
      </c>
      <c r="T136">
        <v>375</v>
      </c>
    </row>
    <row r="137" spans="7:20" x14ac:dyDescent="0.2">
      <c r="G137">
        <f t="shared" si="14"/>
        <v>8</v>
      </c>
      <c r="H137">
        <v>136</v>
      </c>
      <c r="I137">
        <f t="shared" si="18"/>
        <v>552.64536103813498</v>
      </c>
      <c r="J137">
        <f t="shared" si="19"/>
        <v>46.053780086511274</v>
      </c>
      <c r="K137">
        <f t="shared" si="20"/>
        <v>9.2107560173022449</v>
      </c>
      <c r="L137">
        <f>SUM(I$2:I137)</f>
        <v>27624.428395067513</v>
      </c>
      <c r="M137">
        <f>SUM(J$2:J137)</f>
        <v>2302.0356995889588</v>
      </c>
      <c r="N137">
        <f>SUM(K$2:K137)</f>
        <v>460.4071399177916</v>
      </c>
      <c r="O137" s="5">
        <f t="shared" si="15"/>
        <v>27600</v>
      </c>
      <c r="P137" s="5">
        <f t="shared" si="16"/>
        <v>2300</v>
      </c>
      <c r="Q137" s="5">
        <f t="shared" si="17"/>
        <v>460</v>
      </c>
      <c r="T137">
        <v>376</v>
      </c>
    </row>
    <row r="138" spans="7:20" x14ac:dyDescent="0.2">
      <c r="G138">
        <f t="shared" si="14"/>
        <v>8</v>
      </c>
      <c r="H138">
        <v>137</v>
      </c>
      <c r="I138">
        <f t="shared" si="18"/>
        <v>563.00847060788897</v>
      </c>
      <c r="J138">
        <f t="shared" si="19"/>
        <v>46.917372550657447</v>
      </c>
      <c r="K138">
        <f t="shared" si="20"/>
        <v>9.383474510131478</v>
      </c>
      <c r="L138">
        <f>SUM(I$2:I138)</f>
        <v>28187.436865675401</v>
      </c>
      <c r="M138">
        <f>SUM(J$2:J138)</f>
        <v>2348.9530721396163</v>
      </c>
      <c r="N138">
        <f>SUM(K$2:K138)</f>
        <v>469.79061442792306</v>
      </c>
      <c r="O138" s="5">
        <f t="shared" si="15"/>
        <v>28200</v>
      </c>
      <c r="P138" s="5">
        <f t="shared" si="16"/>
        <v>2350</v>
      </c>
      <c r="Q138" s="5">
        <f t="shared" si="17"/>
        <v>470</v>
      </c>
      <c r="T138">
        <v>377</v>
      </c>
    </row>
    <row r="139" spans="7:20" x14ac:dyDescent="0.2">
      <c r="G139">
        <f t="shared" si="14"/>
        <v>8</v>
      </c>
      <c r="H139">
        <v>138</v>
      </c>
      <c r="I139">
        <f t="shared" si="18"/>
        <v>573.56590740361116</v>
      </c>
      <c r="J139">
        <f t="shared" si="19"/>
        <v>47.797158950300968</v>
      </c>
      <c r="K139">
        <f t="shared" si="20"/>
        <v>9.5594317900601808</v>
      </c>
      <c r="L139">
        <f>SUM(I$2:I139)</f>
        <v>28761.002773079013</v>
      </c>
      <c r="M139">
        <f>SUM(J$2:J139)</f>
        <v>2396.7502310899172</v>
      </c>
      <c r="N139">
        <f>SUM(K$2:K139)</f>
        <v>479.35004621798322</v>
      </c>
      <c r="O139" s="5">
        <f t="shared" si="15"/>
        <v>28800</v>
      </c>
      <c r="P139" s="5">
        <f t="shared" si="16"/>
        <v>2400</v>
      </c>
      <c r="Q139" s="5">
        <f t="shared" si="17"/>
        <v>479</v>
      </c>
      <c r="T139">
        <v>378</v>
      </c>
    </row>
    <row r="140" spans="7:20" x14ac:dyDescent="0.2">
      <c r="G140">
        <f t="shared" si="14"/>
        <v>8</v>
      </c>
      <c r="H140">
        <v>139</v>
      </c>
      <c r="I140">
        <f t="shared" si="18"/>
        <v>584.32131541560182</v>
      </c>
      <c r="J140">
        <f t="shared" si="19"/>
        <v>48.693442951300192</v>
      </c>
      <c r="K140">
        <f t="shared" si="20"/>
        <v>9.7386885902600255</v>
      </c>
      <c r="L140">
        <f>SUM(I$2:I140)</f>
        <v>29345.324088494614</v>
      </c>
      <c r="M140">
        <f>SUM(J$2:J140)</f>
        <v>2445.4436740412175</v>
      </c>
      <c r="N140">
        <f>SUM(K$2:K140)</f>
        <v>489.08873480824326</v>
      </c>
      <c r="O140" s="5">
        <f t="shared" si="15"/>
        <v>29300</v>
      </c>
      <c r="P140" s="5">
        <f t="shared" si="16"/>
        <v>2450</v>
      </c>
      <c r="Q140" s="5">
        <f t="shared" si="17"/>
        <v>489</v>
      </c>
      <c r="T140">
        <v>379</v>
      </c>
    </row>
    <row r="141" spans="7:20" x14ac:dyDescent="0.2">
      <c r="G141">
        <f t="shared" si="14"/>
        <v>8</v>
      </c>
      <c r="H141">
        <v>140</v>
      </c>
      <c r="I141">
        <f t="shared" si="18"/>
        <v>595.2784069656326</v>
      </c>
      <c r="J141">
        <f t="shared" si="19"/>
        <v>49.606533913802764</v>
      </c>
      <c r="K141">
        <f t="shared" si="20"/>
        <v>9.9213067827605386</v>
      </c>
      <c r="L141">
        <f>SUM(I$2:I141)</f>
        <v>29940.602495460247</v>
      </c>
      <c r="M141">
        <f>SUM(J$2:J141)</f>
        <v>2495.0502079550201</v>
      </c>
      <c r="N141">
        <f>SUM(K$2:K141)</f>
        <v>499.01004159100381</v>
      </c>
      <c r="O141" s="5">
        <f t="shared" si="15"/>
        <v>29900</v>
      </c>
      <c r="P141" s="5">
        <f t="shared" si="16"/>
        <v>2500</v>
      </c>
      <c r="Q141" s="5">
        <f t="shared" si="17"/>
        <v>499</v>
      </c>
      <c r="T141">
        <v>380</v>
      </c>
    </row>
    <row r="142" spans="7:20" x14ac:dyDescent="0.2">
      <c r="G142">
        <f t="shared" si="14"/>
        <v>9</v>
      </c>
      <c r="H142">
        <v>141</v>
      </c>
      <c r="I142">
        <f t="shared" si="18"/>
        <v>606.44096398828674</v>
      </c>
      <c r="J142">
        <f t="shared" si="19"/>
        <v>50.536746999023947</v>
      </c>
      <c r="K142">
        <f t="shared" si="20"/>
        <v>10.107349399804775</v>
      </c>
      <c r="L142">
        <f>SUM(I$2:I142)</f>
        <v>30547.043459448534</v>
      </c>
      <c r="M142">
        <f>SUM(J$2:J142)</f>
        <v>2545.5869549540439</v>
      </c>
      <c r="N142">
        <f>SUM(K$2:K142)</f>
        <v>509.11739099080859</v>
      </c>
      <c r="O142" s="5">
        <f t="shared" si="15"/>
        <v>30500</v>
      </c>
      <c r="P142" s="5">
        <f t="shared" si="16"/>
        <v>2550</v>
      </c>
      <c r="Q142" s="5">
        <f t="shared" si="17"/>
        <v>509</v>
      </c>
      <c r="T142">
        <v>381</v>
      </c>
    </row>
    <row r="143" spans="7:20" x14ac:dyDescent="0.2">
      <c r="G143">
        <f t="shared" si="14"/>
        <v>9</v>
      </c>
      <c r="H143">
        <v>142</v>
      </c>
      <c r="I143">
        <f t="shared" si="18"/>
        <v>617.81283933632608</v>
      </c>
      <c r="J143">
        <f t="shared" si="19"/>
        <v>51.48440327802723</v>
      </c>
      <c r="K143">
        <f t="shared" si="20"/>
        <v>10.296880655605431</v>
      </c>
      <c r="L143">
        <f>SUM(I$2:I143)</f>
        <v>31164.85629878486</v>
      </c>
      <c r="M143">
        <f>SUM(J$2:J143)</f>
        <v>2597.0713582320714</v>
      </c>
      <c r="N143">
        <f>SUM(K$2:K143)</f>
        <v>519.41427164641402</v>
      </c>
      <c r="O143" s="5">
        <f t="shared" si="15"/>
        <v>31200</v>
      </c>
      <c r="P143" s="5">
        <f t="shared" si="16"/>
        <v>2600</v>
      </c>
      <c r="Q143" s="5">
        <f t="shared" si="17"/>
        <v>519</v>
      </c>
      <c r="T143">
        <v>382</v>
      </c>
    </row>
    <row r="144" spans="7:20" x14ac:dyDescent="0.2">
      <c r="G144">
        <f t="shared" si="14"/>
        <v>9</v>
      </c>
      <c r="H144">
        <v>143</v>
      </c>
      <c r="I144">
        <f t="shared" si="18"/>
        <v>629.39795811053648</v>
      </c>
      <c r="J144">
        <f t="shared" si="19"/>
        <v>52.449829842544766</v>
      </c>
      <c r="K144">
        <f t="shared" si="20"/>
        <v>10.489965968508939</v>
      </c>
      <c r="L144">
        <f>SUM(I$2:I144)</f>
        <v>31794.254256895398</v>
      </c>
      <c r="M144">
        <f>SUM(J$2:J144)</f>
        <v>2649.521188074616</v>
      </c>
      <c r="N144">
        <f>SUM(K$2:K144)</f>
        <v>529.90423761492298</v>
      </c>
      <c r="O144" s="5">
        <f t="shared" si="15"/>
        <v>31800</v>
      </c>
      <c r="P144" s="5">
        <f t="shared" si="16"/>
        <v>2650</v>
      </c>
      <c r="Q144" s="5">
        <f t="shared" si="17"/>
        <v>530</v>
      </c>
      <c r="T144">
        <v>383</v>
      </c>
    </row>
    <row r="145" spans="7:20" x14ac:dyDescent="0.2">
      <c r="G145">
        <f t="shared" si="14"/>
        <v>9</v>
      </c>
      <c r="H145">
        <v>144</v>
      </c>
      <c r="I145">
        <f t="shared" si="18"/>
        <v>641.20031901451023</v>
      </c>
      <c r="J145">
        <f t="shared" si="19"/>
        <v>53.433359917875912</v>
      </c>
      <c r="K145">
        <f t="shared" si="20"/>
        <v>10.686671983575168</v>
      </c>
      <c r="L145">
        <f>SUM(I$2:I145)</f>
        <v>32435.454575909909</v>
      </c>
      <c r="M145">
        <f>SUM(J$2:J145)</f>
        <v>2702.9545479924918</v>
      </c>
      <c r="N145">
        <f>SUM(K$2:K145)</f>
        <v>540.59090959849811</v>
      </c>
      <c r="O145" s="5">
        <f t="shared" si="15"/>
        <v>32400</v>
      </c>
      <c r="P145" s="5">
        <f t="shared" si="16"/>
        <v>2700</v>
      </c>
      <c r="Q145" s="5">
        <f t="shared" si="17"/>
        <v>541</v>
      </c>
      <c r="T145">
        <v>384</v>
      </c>
    </row>
    <row r="146" spans="7:20" x14ac:dyDescent="0.2">
      <c r="G146">
        <f t="shared" si="14"/>
        <v>9</v>
      </c>
      <c r="H146">
        <v>145</v>
      </c>
      <c r="I146">
        <f t="shared" si="18"/>
        <v>653.22399573483301</v>
      </c>
      <c r="J146">
        <f t="shared" si="19"/>
        <v>54.43533297790281</v>
      </c>
      <c r="K146">
        <f t="shared" si="20"/>
        <v>10.887066595580547</v>
      </c>
      <c r="L146">
        <f>SUM(I$2:I146)</f>
        <v>33088.678571644741</v>
      </c>
      <c r="M146">
        <f>SUM(J$2:J146)</f>
        <v>2757.3898809703946</v>
      </c>
      <c r="N146">
        <f>SUM(K$2:K146)</f>
        <v>551.47797619407868</v>
      </c>
      <c r="O146" s="5">
        <f t="shared" si="15"/>
        <v>33100</v>
      </c>
      <c r="P146" s="5">
        <f t="shared" si="16"/>
        <v>2760</v>
      </c>
      <c r="Q146" s="5">
        <f t="shared" si="17"/>
        <v>551</v>
      </c>
      <c r="T146">
        <v>385</v>
      </c>
    </row>
    <row r="147" spans="7:20" x14ac:dyDescent="0.2">
      <c r="G147">
        <f t="shared" si="14"/>
        <v>9</v>
      </c>
      <c r="H147">
        <v>146</v>
      </c>
      <c r="I147">
        <f t="shared" si="18"/>
        <v>665.47313834715192</v>
      </c>
      <c r="J147">
        <f t="shared" si="19"/>
        <v>55.456094862262724</v>
      </c>
      <c r="K147">
        <f t="shared" si="20"/>
        <v>11.091218972452531</v>
      </c>
      <c r="L147">
        <f>SUM(I$2:I147)</f>
        <v>33754.151709991893</v>
      </c>
      <c r="M147">
        <f>SUM(J$2:J147)</f>
        <v>2812.8459758326576</v>
      </c>
      <c r="N147">
        <f>SUM(K$2:K147)</f>
        <v>562.56919516653124</v>
      </c>
      <c r="O147" s="5">
        <f t="shared" si="15"/>
        <v>33800</v>
      </c>
      <c r="P147" s="5">
        <f t="shared" si="16"/>
        <v>2810</v>
      </c>
      <c r="Q147" s="5">
        <f t="shared" si="17"/>
        <v>563</v>
      </c>
      <c r="T147">
        <v>386</v>
      </c>
    </row>
    <row r="148" spans="7:20" x14ac:dyDescent="0.2">
      <c r="G148">
        <f t="shared" si="14"/>
        <v>9</v>
      </c>
      <c r="H148">
        <v>147</v>
      </c>
      <c r="I148">
        <f t="shared" si="18"/>
        <v>677.95197474861004</v>
      </c>
      <c r="J148">
        <f t="shared" si="19"/>
        <v>56.495997895717565</v>
      </c>
      <c r="K148">
        <f t="shared" si="20"/>
        <v>11.299199579143499</v>
      </c>
      <c r="L148">
        <f>SUM(I$2:I148)</f>
        <v>34432.103684740505</v>
      </c>
      <c r="M148">
        <f>SUM(J$2:J148)</f>
        <v>2869.3419737283753</v>
      </c>
      <c r="N148">
        <f>SUM(K$2:K148)</f>
        <v>573.86839474567478</v>
      </c>
      <c r="O148" s="5">
        <f t="shared" si="15"/>
        <v>34400</v>
      </c>
      <c r="P148" s="5">
        <f t="shared" si="16"/>
        <v>2870</v>
      </c>
      <c r="Q148" s="5">
        <f t="shared" si="17"/>
        <v>574</v>
      </c>
      <c r="T148">
        <v>387</v>
      </c>
    </row>
    <row r="149" spans="7:20" x14ac:dyDescent="0.2">
      <c r="G149">
        <f t="shared" si="14"/>
        <v>9</v>
      </c>
      <c r="H149">
        <v>148</v>
      </c>
      <c r="I149">
        <f t="shared" si="18"/>
        <v>690.6648121171412</v>
      </c>
      <c r="J149">
        <f t="shared" si="19"/>
        <v>57.555401009761823</v>
      </c>
      <c r="K149">
        <f t="shared" si="20"/>
        <v>11.511080201952351</v>
      </c>
      <c r="L149">
        <f>SUM(I$2:I149)</f>
        <v>35122.768496857643</v>
      </c>
      <c r="M149">
        <f>SUM(J$2:J149)</f>
        <v>2926.8973747381369</v>
      </c>
      <c r="N149">
        <f>SUM(K$2:K149)</f>
        <v>585.37947494762716</v>
      </c>
      <c r="O149" s="5">
        <f t="shared" si="15"/>
        <v>35100</v>
      </c>
      <c r="P149" s="5">
        <f t="shared" si="16"/>
        <v>2930</v>
      </c>
      <c r="Q149" s="5">
        <f t="shared" si="17"/>
        <v>585</v>
      </c>
      <c r="T149">
        <v>388</v>
      </c>
    </row>
    <row r="150" spans="7:20" x14ac:dyDescent="0.2">
      <c r="G150">
        <f t="shared" si="14"/>
        <v>9</v>
      </c>
      <c r="H150">
        <v>149</v>
      </c>
      <c r="I150">
        <f t="shared" si="18"/>
        <v>703.61603839812972</v>
      </c>
      <c r="J150">
        <f t="shared" si="19"/>
        <v>58.634669866510869</v>
      </c>
      <c r="K150">
        <f t="shared" si="20"/>
        <v>11.726933973302161</v>
      </c>
      <c r="L150">
        <f>SUM(I$2:I150)</f>
        <v>35826.384535255776</v>
      </c>
      <c r="M150">
        <f>SUM(J$2:J150)</f>
        <v>2985.5320446046476</v>
      </c>
      <c r="N150">
        <f>SUM(K$2:K150)</f>
        <v>597.10640892092931</v>
      </c>
      <c r="O150" s="5">
        <f t="shared" si="15"/>
        <v>35800</v>
      </c>
      <c r="P150" s="5">
        <f t="shared" si="16"/>
        <v>2990</v>
      </c>
      <c r="Q150" s="5">
        <f t="shared" si="17"/>
        <v>597</v>
      </c>
      <c r="T150">
        <v>389</v>
      </c>
    </row>
    <row r="151" spans="7:20" x14ac:dyDescent="0.2">
      <c r="G151">
        <f t="shared" si="14"/>
        <v>9</v>
      </c>
      <c r="H151">
        <v>150</v>
      </c>
      <c r="I151">
        <f t="shared" si="18"/>
        <v>716.81012381894789</v>
      </c>
      <c r="J151">
        <f t="shared" si="19"/>
        <v>59.734176984912388</v>
      </c>
      <c r="K151">
        <f t="shared" si="20"/>
        <v>11.946835396982465</v>
      </c>
      <c r="L151">
        <f>SUM(I$2:I151)</f>
        <v>36543.194659074725</v>
      </c>
      <c r="M151">
        <f>SUM(J$2:J151)</f>
        <v>3045.2662215895598</v>
      </c>
      <c r="N151">
        <f>SUM(K$2:K151)</f>
        <v>609.05324431791178</v>
      </c>
      <c r="O151" s="5">
        <f t="shared" si="15"/>
        <v>36500</v>
      </c>
      <c r="P151" s="5">
        <f t="shared" si="16"/>
        <v>3050</v>
      </c>
      <c r="Q151" s="5">
        <f t="shared" si="17"/>
        <v>609</v>
      </c>
      <c r="T151">
        <v>390</v>
      </c>
    </row>
    <row r="152" spans="7:20" x14ac:dyDescent="0.2">
      <c r="G152">
        <f t="shared" si="14"/>
        <v>9</v>
      </c>
      <c r="H152">
        <v>151</v>
      </c>
      <c r="I152">
        <f t="shared" si="18"/>
        <v>730.25162243189311</v>
      </c>
      <c r="J152">
        <f t="shared" si="19"/>
        <v>60.854301869324495</v>
      </c>
      <c r="K152">
        <f t="shared" si="20"/>
        <v>12.170860373864885</v>
      </c>
      <c r="L152">
        <f>SUM(I$2:I152)</f>
        <v>37273.446281506614</v>
      </c>
      <c r="M152">
        <f>SUM(J$2:J152)</f>
        <v>3106.1205234588842</v>
      </c>
      <c r="N152">
        <f>SUM(K$2:K152)</f>
        <v>621.22410469177669</v>
      </c>
      <c r="O152" s="5">
        <f t="shared" si="15"/>
        <v>37300</v>
      </c>
      <c r="P152" s="5">
        <f t="shared" si="16"/>
        <v>3110</v>
      </c>
      <c r="Q152" s="5">
        <f t="shared" si="17"/>
        <v>621</v>
      </c>
      <c r="T152">
        <v>391</v>
      </c>
    </row>
    <row r="153" spans="7:20" x14ac:dyDescent="0.2">
      <c r="G153">
        <f t="shared" si="14"/>
        <v>9</v>
      </c>
      <c r="H153">
        <v>152</v>
      </c>
      <c r="I153">
        <f t="shared" si="18"/>
        <v>743.94517368605841</v>
      </c>
      <c r="J153">
        <f t="shared" si="19"/>
        <v>61.995431140504934</v>
      </c>
      <c r="K153">
        <f t="shared" si="20"/>
        <v>12.399086228100973</v>
      </c>
      <c r="L153">
        <f>SUM(I$2:I153)</f>
        <v>38017.391455192672</v>
      </c>
      <c r="M153">
        <f>SUM(J$2:J153)</f>
        <v>3168.1159545993892</v>
      </c>
      <c r="N153">
        <f>SUM(K$2:K153)</f>
        <v>633.62319091987763</v>
      </c>
      <c r="O153" s="5">
        <f t="shared" si="15"/>
        <v>38000</v>
      </c>
      <c r="P153" s="5">
        <f t="shared" si="16"/>
        <v>3170</v>
      </c>
      <c r="Q153" s="5">
        <f t="shared" si="17"/>
        <v>634</v>
      </c>
      <c r="T153">
        <v>392</v>
      </c>
    </row>
    <row r="154" spans="7:20" x14ac:dyDescent="0.2">
      <c r="G154">
        <f t="shared" si="14"/>
        <v>9</v>
      </c>
      <c r="H154">
        <v>153</v>
      </c>
      <c r="I154">
        <f t="shared" si="18"/>
        <v>757.89550402867815</v>
      </c>
      <c r="J154">
        <f t="shared" si="19"/>
        <v>63.157958669056576</v>
      </c>
      <c r="K154">
        <f t="shared" si="20"/>
        <v>12.631591733811302</v>
      </c>
      <c r="L154">
        <f>SUM(I$2:I154)</f>
        <v>38775.286959221346</v>
      </c>
      <c r="M154">
        <f>SUM(J$2:J154)</f>
        <v>3231.2739132684455</v>
      </c>
      <c r="N154">
        <f>SUM(K$2:K154)</f>
        <v>646.25478265368895</v>
      </c>
      <c r="O154" s="5">
        <f t="shared" si="15"/>
        <v>38800</v>
      </c>
      <c r="P154" s="5">
        <f t="shared" si="16"/>
        <v>3230</v>
      </c>
      <c r="Q154" s="5">
        <f t="shared" si="17"/>
        <v>646</v>
      </c>
      <c r="T154">
        <v>393</v>
      </c>
    </row>
    <row r="155" spans="7:20" x14ac:dyDescent="0.2">
      <c r="G155">
        <f t="shared" si="14"/>
        <v>9</v>
      </c>
      <c r="H155">
        <v>154</v>
      </c>
      <c r="I155">
        <f t="shared" si="18"/>
        <v>772.1074285365022</v>
      </c>
      <c r="J155">
        <f t="shared" si="19"/>
        <v>64.342285711375254</v>
      </c>
      <c r="K155">
        <f t="shared" si="20"/>
        <v>12.868457142275036</v>
      </c>
      <c r="L155">
        <f>SUM(I$2:I155)</f>
        <v>39547.394387757849</v>
      </c>
      <c r="M155">
        <f>SUM(J$2:J155)</f>
        <v>3295.6161989798206</v>
      </c>
      <c r="N155">
        <f>SUM(K$2:K155)</f>
        <v>659.12323979596397</v>
      </c>
      <c r="O155" s="5">
        <f t="shared" si="15"/>
        <v>39500</v>
      </c>
      <c r="P155" s="5">
        <f t="shared" si="16"/>
        <v>3300</v>
      </c>
      <c r="Q155" s="5">
        <f t="shared" si="17"/>
        <v>659</v>
      </c>
      <c r="T155">
        <v>394</v>
      </c>
    </row>
    <row r="156" spans="7:20" x14ac:dyDescent="0.2">
      <c r="G156">
        <f t="shared" si="14"/>
        <v>9</v>
      </c>
      <c r="H156">
        <v>155</v>
      </c>
      <c r="I156">
        <f t="shared" si="18"/>
        <v>786.58585257776122</v>
      </c>
      <c r="J156">
        <f t="shared" si="19"/>
        <v>65.548821048146834</v>
      </c>
      <c r="K156">
        <f t="shared" si="20"/>
        <v>13.109764209629352</v>
      </c>
      <c r="L156">
        <f>SUM(I$2:I156)</f>
        <v>40333.980240335608</v>
      </c>
      <c r="M156">
        <f>SUM(J$2:J156)</f>
        <v>3361.1650200279673</v>
      </c>
      <c r="N156">
        <f>SUM(K$2:K156)</f>
        <v>672.23300400559333</v>
      </c>
      <c r="O156" s="5">
        <f t="shared" si="15"/>
        <v>40300</v>
      </c>
      <c r="P156" s="5">
        <f t="shared" si="16"/>
        <v>3360</v>
      </c>
      <c r="Q156" s="5">
        <f t="shared" si="17"/>
        <v>672</v>
      </c>
      <c r="T156">
        <v>395</v>
      </c>
    </row>
    <row r="157" spans="7:20" x14ac:dyDescent="0.2">
      <c r="G157">
        <f t="shared" si="14"/>
        <v>9</v>
      </c>
      <c r="H157">
        <v>156</v>
      </c>
      <c r="I157">
        <f t="shared" si="18"/>
        <v>801.33577350529663</v>
      </c>
      <c r="J157">
        <f t="shared" si="19"/>
        <v>66.777981125441457</v>
      </c>
      <c r="K157">
        <f t="shared" si="20"/>
        <v>13.355596225088275</v>
      </c>
      <c r="L157">
        <f>SUM(I$2:I157)</f>
        <v>41135.316013840908</v>
      </c>
      <c r="M157">
        <f>SUM(J$2:J157)</f>
        <v>3427.9430011534087</v>
      </c>
      <c r="N157">
        <f>SUM(K$2:K157)</f>
        <v>685.58860023068155</v>
      </c>
      <c r="O157" s="5">
        <f t="shared" si="15"/>
        <v>41100</v>
      </c>
      <c r="P157" s="5">
        <f t="shared" si="16"/>
        <v>3430</v>
      </c>
      <c r="Q157" s="5">
        <f t="shared" si="17"/>
        <v>686</v>
      </c>
      <c r="T157">
        <v>396</v>
      </c>
    </row>
    <row r="158" spans="7:20" x14ac:dyDescent="0.2">
      <c r="G158">
        <f t="shared" si="14"/>
        <v>9</v>
      </c>
      <c r="H158">
        <v>157</v>
      </c>
      <c r="I158">
        <f t="shared" si="18"/>
        <v>816.36228238143997</v>
      </c>
      <c r="J158">
        <f t="shared" si="19"/>
        <v>68.030190198453411</v>
      </c>
      <c r="K158">
        <f t="shared" si="20"/>
        <v>13.606038039690665</v>
      </c>
      <c r="L158">
        <f>SUM(I$2:I158)</f>
        <v>41951.678296222344</v>
      </c>
      <c r="M158">
        <f>SUM(J$2:J158)</f>
        <v>3495.9731913518622</v>
      </c>
      <c r="N158">
        <f>SUM(K$2:K158)</f>
        <v>699.19463827037225</v>
      </c>
      <c r="O158" s="5">
        <f t="shared" si="15"/>
        <v>42000</v>
      </c>
      <c r="P158" s="5">
        <f t="shared" si="16"/>
        <v>3500</v>
      </c>
      <c r="Q158" s="5">
        <f t="shared" si="17"/>
        <v>699</v>
      </c>
      <c r="T158">
        <v>397</v>
      </c>
    </row>
    <row r="159" spans="7:20" x14ac:dyDescent="0.2">
      <c r="G159">
        <f t="shared" si="14"/>
        <v>9</v>
      </c>
      <c r="H159">
        <v>158</v>
      </c>
      <c r="I159">
        <f t="shared" si="18"/>
        <v>831.67056573523723</v>
      </c>
      <c r="J159">
        <f t="shared" si="19"/>
        <v>69.305880477936512</v>
      </c>
      <c r="K159">
        <f t="shared" si="20"/>
        <v>13.861176095587286</v>
      </c>
      <c r="L159">
        <f>SUM(I$2:I159)</f>
        <v>42783.34886195758</v>
      </c>
      <c r="M159">
        <f>SUM(J$2:J159)</f>
        <v>3565.2790718297988</v>
      </c>
      <c r="N159">
        <f>SUM(K$2:K159)</f>
        <v>713.05581436595958</v>
      </c>
      <c r="O159" s="5">
        <f t="shared" si="15"/>
        <v>42800</v>
      </c>
      <c r="P159" s="5">
        <f t="shared" si="16"/>
        <v>3570</v>
      </c>
      <c r="Q159" s="5">
        <f t="shared" si="17"/>
        <v>713</v>
      </c>
      <c r="T159">
        <v>398</v>
      </c>
    </row>
    <row r="160" spans="7:20" x14ac:dyDescent="0.2">
      <c r="G160">
        <f t="shared" si="14"/>
        <v>9</v>
      </c>
      <c r="H160">
        <v>159</v>
      </c>
      <c r="I160">
        <f t="shared" si="18"/>
        <v>847.26590735262369</v>
      </c>
      <c r="J160">
        <f t="shared" si="19"/>
        <v>70.605492279385388</v>
      </c>
      <c r="K160">
        <f t="shared" si="20"/>
        <v>14.12109845587706</v>
      </c>
      <c r="L160">
        <f>SUM(I$2:I160)</f>
        <v>43630.614769310203</v>
      </c>
      <c r="M160">
        <f>SUM(J$2:J160)</f>
        <v>3635.8845641091843</v>
      </c>
      <c r="N160">
        <f>SUM(K$2:K160)</f>
        <v>727.17691282183659</v>
      </c>
      <c r="O160" s="5">
        <f t="shared" si="15"/>
        <v>43600</v>
      </c>
      <c r="P160" s="5">
        <f t="shared" si="16"/>
        <v>3640</v>
      </c>
      <c r="Q160" s="5">
        <f t="shared" si="17"/>
        <v>727</v>
      </c>
      <c r="T160">
        <v>399</v>
      </c>
    </row>
    <row r="161" spans="7:20" x14ac:dyDescent="0.2">
      <c r="G161">
        <f t="shared" si="14"/>
        <v>9</v>
      </c>
      <c r="H161">
        <v>160</v>
      </c>
      <c r="I161">
        <f t="shared" si="18"/>
        <v>863.15369010016843</v>
      </c>
      <c r="J161">
        <f t="shared" si="19"/>
        <v>71.929474175014121</v>
      </c>
      <c r="K161">
        <f t="shared" si="20"/>
        <v>14.385894835002805</v>
      </c>
      <c r="L161">
        <f>SUM(I$2:I161)</f>
        <v>44493.76845941037</v>
      </c>
      <c r="M161">
        <f>SUM(J$2:J161)</f>
        <v>3707.8140382841984</v>
      </c>
      <c r="N161">
        <f>SUM(K$2:K161)</f>
        <v>741.56280765683937</v>
      </c>
      <c r="O161" s="5">
        <f t="shared" si="15"/>
        <v>44500</v>
      </c>
      <c r="P161" s="5">
        <f t="shared" si="16"/>
        <v>3710</v>
      </c>
      <c r="Q161" s="5">
        <f t="shared" si="17"/>
        <v>742</v>
      </c>
      <c r="T161">
        <v>400</v>
      </c>
    </row>
    <row r="162" spans="7:20" x14ac:dyDescent="0.2">
      <c r="G162">
        <f t="shared" si="14"/>
        <v>10</v>
      </c>
      <c r="H162">
        <v>161</v>
      </c>
      <c r="I162">
        <f t="shared" si="18"/>
        <v>879.33939778301703</v>
      </c>
      <c r="J162">
        <f t="shared" si="19"/>
        <v>73.278283148584833</v>
      </c>
      <c r="K162">
        <f t="shared" si="20"/>
        <v>14.655656629716947</v>
      </c>
      <c r="L162">
        <f>SUM(I$2:I162)</f>
        <v>45373.10785719339</v>
      </c>
      <c r="M162">
        <f>SUM(J$2:J162)</f>
        <v>3781.0923214327831</v>
      </c>
      <c r="N162">
        <f>SUM(K$2:K162)</f>
        <v>756.21846428655635</v>
      </c>
      <c r="O162" s="5">
        <f t="shared" si="15"/>
        <v>45400</v>
      </c>
      <c r="P162" s="5">
        <f t="shared" si="16"/>
        <v>3780</v>
      </c>
      <c r="Q162" s="5">
        <f t="shared" si="17"/>
        <v>756</v>
      </c>
      <c r="T162">
        <v>401</v>
      </c>
    </row>
    <row r="163" spans="7:20" x14ac:dyDescent="0.2">
      <c r="G163">
        <f t="shared" si="14"/>
        <v>10</v>
      </c>
      <c r="H163">
        <v>162</v>
      </c>
      <c r="I163">
        <f t="shared" si="18"/>
        <v>895.82861703767412</v>
      </c>
      <c r="J163">
        <f t="shared" si="19"/>
        <v>74.652384753139586</v>
      </c>
      <c r="K163">
        <f t="shared" si="20"/>
        <v>14.930476950627899</v>
      </c>
      <c r="L163">
        <f>SUM(I$2:I163)</f>
        <v>46268.936474231064</v>
      </c>
      <c r="M163">
        <f>SUM(J$2:J163)</f>
        <v>3855.744706185923</v>
      </c>
      <c r="N163">
        <f>SUM(K$2:K163)</f>
        <v>771.1489412371842</v>
      </c>
      <c r="O163" s="5">
        <f t="shared" si="15"/>
        <v>46300</v>
      </c>
      <c r="P163" s="5">
        <f t="shared" si="16"/>
        <v>3860</v>
      </c>
      <c r="Q163" s="5">
        <f t="shared" si="17"/>
        <v>771</v>
      </c>
      <c r="T163">
        <v>402</v>
      </c>
    </row>
    <row r="164" spans="7:20" x14ac:dyDescent="0.2">
      <c r="G164">
        <f t="shared" si="14"/>
        <v>10</v>
      </c>
      <c r="H164">
        <v>163</v>
      </c>
      <c r="I164">
        <f t="shared" si="18"/>
        <v>912.62703926027928</v>
      </c>
      <c r="J164">
        <f t="shared" si="19"/>
        <v>76.05225327169002</v>
      </c>
      <c r="K164">
        <f t="shared" si="20"/>
        <v>15.210450654337984</v>
      </c>
      <c r="L164">
        <f>SUM(I$2:I164)</f>
        <v>47181.563513491346</v>
      </c>
      <c r="M164">
        <f>SUM(J$2:J164)</f>
        <v>3931.796959457613</v>
      </c>
      <c r="N164">
        <f>SUM(K$2:K164)</f>
        <v>786.35939189152214</v>
      </c>
      <c r="O164" s="5">
        <f t="shared" si="15"/>
        <v>47200</v>
      </c>
      <c r="P164" s="5">
        <f t="shared" si="16"/>
        <v>3930</v>
      </c>
      <c r="Q164" s="5">
        <f t="shared" si="17"/>
        <v>786</v>
      </c>
      <c r="T164">
        <v>403</v>
      </c>
    </row>
    <row r="165" spans="7:20" x14ac:dyDescent="0.2">
      <c r="G165">
        <f t="shared" si="14"/>
        <v>10</v>
      </c>
      <c r="H165">
        <v>164</v>
      </c>
      <c r="I165">
        <f t="shared" si="18"/>
        <v>929.74046257104123</v>
      </c>
      <c r="J165">
        <f t="shared" si="19"/>
        <v>77.478371880920193</v>
      </c>
      <c r="K165">
        <f t="shared" si="20"/>
        <v>15.495674376184017</v>
      </c>
      <c r="L165">
        <f>SUM(I$2:I165)</f>
        <v>48111.303976062387</v>
      </c>
      <c r="M165">
        <f>SUM(J$2:J165)</f>
        <v>4009.2753313385333</v>
      </c>
      <c r="N165">
        <f>SUM(K$2:K165)</f>
        <v>801.85506626770621</v>
      </c>
      <c r="O165" s="5">
        <f t="shared" si="15"/>
        <v>48100</v>
      </c>
      <c r="P165" s="5">
        <f t="shared" si="16"/>
        <v>4010</v>
      </c>
      <c r="Q165" s="5">
        <f t="shared" si="17"/>
        <v>802</v>
      </c>
      <c r="T165">
        <v>404</v>
      </c>
    </row>
    <row r="166" spans="7:20" x14ac:dyDescent="0.2">
      <c r="G166">
        <f t="shared" si="14"/>
        <v>10</v>
      </c>
      <c r="H166">
        <v>165</v>
      </c>
      <c r="I166">
        <f t="shared" si="18"/>
        <v>947.17479381550936</v>
      </c>
      <c r="J166">
        <f t="shared" si="19"/>
        <v>78.931232817959199</v>
      </c>
      <c r="K166">
        <f t="shared" si="20"/>
        <v>15.786246563591817</v>
      </c>
      <c r="L166">
        <f>SUM(I$2:I166)</f>
        <v>49058.478769877896</v>
      </c>
      <c r="M166">
        <f>SUM(J$2:J166)</f>
        <v>4088.2065641564923</v>
      </c>
      <c r="N166">
        <f>SUM(K$2:K166)</f>
        <v>817.64131283129802</v>
      </c>
      <c r="O166" s="5">
        <f t="shared" si="15"/>
        <v>49100</v>
      </c>
      <c r="P166" s="5">
        <f t="shared" si="16"/>
        <v>4090</v>
      </c>
      <c r="Q166" s="5">
        <f t="shared" si="17"/>
        <v>818</v>
      </c>
      <c r="T166">
        <v>405</v>
      </c>
    </row>
    <row r="167" spans="7:20" x14ac:dyDescent="0.2">
      <c r="G167">
        <f t="shared" si="14"/>
        <v>10</v>
      </c>
      <c r="H167">
        <v>166</v>
      </c>
      <c r="I167">
        <f t="shared" si="18"/>
        <v>964.93605060337188</v>
      </c>
      <c r="J167">
        <f t="shared" si="19"/>
        <v>80.411337550281075</v>
      </c>
      <c r="K167">
        <f t="shared" si="20"/>
        <v>16.082267510056191</v>
      </c>
      <c r="L167">
        <f>SUM(I$2:I167)</f>
        <v>50023.414820481266</v>
      </c>
      <c r="M167">
        <f>SUM(J$2:J167)</f>
        <v>4168.6179017067734</v>
      </c>
      <c r="N167">
        <f>SUM(K$2:K167)</f>
        <v>833.72358034135425</v>
      </c>
      <c r="O167" s="5">
        <f t="shared" si="15"/>
        <v>50000</v>
      </c>
      <c r="P167" s="5">
        <f t="shared" si="16"/>
        <v>4170</v>
      </c>
      <c r="Q167" s="5">
        <f t="shared" si="17"/>
        <v>834</v>
      </c>
      <c r="T167">
        <v>406</v>
      </c>
    </row>
    <row r="168" spans="7:20" x14ac:dyDescent="0.2">
      <c r="G168">
        <f t="shared" si="14"/>
        <v>10</v>
      </c>
      <c r="H168">
        <v>167</v>
      </c>
      <c r="I168">
        <f t="shared" si="18"/>
        <v>983.03036338548611</v>
      </c>
      <c r="J168">
        <f t="shared" si="19"/>
        <v>81.919196948790599</v>
      </c>
      <c r="K168">
        <f t="shared" si="20"/>
        <v>16.383839389758094</v>
      </c>
      <c r="L168">
        <f>SUM(I$2:I168)</f>
        <v>51006.445183866752</v>
      </c>
      <c r="M168">
        <f>SUM(J$2:J168)</f>
        <v>4250.5370986555636</v>
      </c>
      <c r="N168">
        <f>SUM(K$2:K168)</f>
        <v>850.10741973111237</v>
      </c>
      <c r="O168" s="5">
        <f t="shared" si="15"/>
        <v>51000</v>
      </c>
      <c r="P168" s="5">
        <f t="shared" si="16"/>
        <v>4250</v>
      </c>
      <c r="Q168" s="5">
        <f t="shared" si="17"/>
        <v>850</v>
      </c>
      <c r="T168">
        <v>407</v>
      </c>
    </row>
    <row r="169" spans="7:20" x14ac:dyDescent="0.2">
      <c r="G169">
        <f t="shared" si="14"/>
        <v>10</v>
      </c>
      <c r="H169">
        <v>168</v>
      </c>
      <c r="I169">
        <f t="shared" si="18"/>
        <v>1001.4639775698562</v>
      </c>
      <c r="J169">
        <f t="shared" si="19"/>
        <v>83.455331464154781</v>
      </c>
      <c r="K169">
        <f t="shared" si="20"/>
        <v>16.691066292830929</v>
      </c>
      <c r="L169">
        <f>SUM(I$2:I169)</f>
        <v>52007.909161436612</v>
      </c>
      <c r="M169">
        <f>SUM(J$2:J169)</f>
        <v>4333.9924301197179</v>
      </c>
      <c r="N169">
        <f>SUM(K$2:K169)</f>
        <v>866.79848602394327</v>
      </c>
      <c r="O169" s="5">
        <f t="shared" si="15"/>
        <v>52000</v>
      </c>
      <c r="P169" s="5">
        <f t="shared" si="16"/>
        <v>4330</v>
      </c>
      <c r="Q169" s="5">
        <f t="shared" si="17"/>
        <v>867</v>
      </c>
      <c r="T169">
        <v>408</v>
      </c>
    </row>
    <row r="170" spans="7:20" x14ac:dyDescent="0.2">
      <c r="G170">
        <f t="shared" si="14"/>
        <v>10</v>
      </c>
      <c r="H170">
        <v>169</v>
      </c>
      <c r="I170">
        <f t="shared" si="18"/>
        <v>1020.2432556772897</v>
      </c>
      <c r="J170">
        <f t="shared" si="19"/>
        <v>85.020271306440904</v>
      </c>
      <c r="K170">
        <f t="shared" si="20"/>
        <v>17.004054261288154</v>
      </c>
      <c r="L170">
        <f>SUM(I$2:I170)</f>
        <v>53028.152417113903</v>
      </c>
      <c r="M170">
        <f>SUM(J$2:J170)</f>
        <v>4419.0127014261589</v>
      </c>
      <c r="N170">
        <f>SUM(K$2:K170)</f>
        <v>883.80254028523143</v>
      </c>
      <c r="O170" s="5">
        <f t="shared" si="15"/>
        <v>53000</v>
      </c>
      <c r="P170" s="5">
        <f t="shared" si="16"/>
        <v>4420</v>
      </c>
      <c r="Q170" s="5">
        <f t="shared" si="17"/>
        <v>884</v>
      </c>
      <c r="T170">
        <v>409</v>
      </c>
    </row>
    <row r="171" spans="7:20" x14ac:dyDescent="0.2">
      <c r="G171">
        <f t="shared" ref="G171:G234" si="21">G151+1</f>
        <v>10</v>
      </c>
      <c r="H171">
        <v>170</v>
      </c>
      <c r="I171">
        <f t="shared" si="18"/>
        <v>1039.3746795374761</v>
      </c>
      <c r="J171">
        <f t="shared" si="19"/>
        <v>86.614556628123111</v>
      </c>
      <c r="K171">
        <f t="shared" si="20"/>
        <v>17.322911325624595</v>
      </c>
      <c r="L171">
        <f>SUM(I$2:I171)</f>
        <v>54067.527096651378</v>
      </c>
      <c r="M171">
        <f>SUM(J$2:J171)</f>
        <v>4505.6272580542818</v>
      </c>
      <c r="N171">
        <f>SUM(K$2:K171)</f>
        <v>901.12545161085598</v>
      </c>
      <c r="O171" s="5">
        <f t="shared" si="15"/>
        <v>54100</v>
      </c>
      <c r="P171" s="5">
        <f t="shared" si="16"/>
        <v>4510</v>
      </c>
      <c r="Q171" s="5">
        <f t="shared" si="17"/>
        <v>901</v>
      </c>
      <c r="T171">
        <v>410</v>
      </c>
    </row>
    <row r="172" spans="7:20" x14ac:dyDescent="0.2">
      <c r="G172">
        <f t="shared" si="21"/>
        <v>10</v>
      </c>
      <c r="H172">
        <v>171</v>
      </c>
      <c r="I172">
        <f t="shared" si="18"/>
        <v>1058.8648525262468</v>
      </c>
      <c r="J172">
        <f t="shared" si="19"/>
        <v>88.238737710520667</v>
      </c>
      <c r="K172">
        <f t="shared" si="20"/>
        <v>17.647747542104106</v>
      </c>
      <c r="L172">
        <f>SUM(I$2:I172)</f>
        <v>55126.391949177625</v>
      </c>
      <c r="M172">
        <f>SUM(J$2:J172)</f>
        <v>4593.8659957648024</v>
      </c>
      <c r="N172">
        <f>SUM(K$2:K172)</f>
        <v>918.77319915296005</v>
      </c>
      <c r="O172" s="5">
        <f t="shared" si="15"/>
        <v>55100</v>
      </c>
      <c r="P172" s="5">
        <f t="shared" si="16"/>
        <v>4590</v>
      </c>
      <c r="Q172" s="5">
        <f t="shared" si="17"/>
        <v>919</v>
      </c>
      <c r="T172">
        <v>411</v>
      </c>
    </row>
    <row r="173" spans="7:20" x14ac:dyDescent="0.2">
      <c r="G173">
        <f t="shared" si="21"/>
        <v>10</v>
      </c>
      <c r="H173">
        <v>172</v>
      </c>
      <c r="I173">
        <f t="shared" si="18"/>
        <v>1078.7205018447864</v>
      </c>
      <c r="J173">
        <f t="shared" si="19"/>
        <v>89.893375153732308</v>
      </c>
      <c r="K173">
        <f t="shared" si="20"/>
        <v>17.978675030746434</v>
      </c>
      <c r="L173">
        <f>SUM(I$2:I173)</f>
        <v>56205.112451022411</v>
      </c>
      <c r="M173">
        <f>SUM(J$2:J173)</f>
        <v>4683.7593709185348</v>
      </c>
      <c r="N173">
        <f>SUM(K$2:K173)</f>
        <v>936.75187418370649</v>
      </c>
      <c r="O173" s="5">
        <f t="shared" si="15"/>
        <v>56200</v>
      </c>
      <c r="P173" s="5">
        <f t="shared" si="16"/>
        <v>4680</v>
      </c>
      <c r="Q173" s="5">
        <f t="shared" si="17"/>
        <v>937</v>
      </c>
      <c r="T173">
        <v>412</v>
      </c>
    </row>
    <row r="174" spans="7:20" x14ac:dyDescent="0.2">
      <c r="G174">
        <f t="shared" si="21"/>
        <v>10</v>
      </c>
      <c r="H174">
        <v>173</v>
      </c>
      <c r="I174">
        <f t="shared" si="18"/>
        <v>1098.948480841585</v>
      </c>
      <c r="J174">
        <f t="shared" si="19"/>
        <v>91.579040070132194</v>
      </c>
      <c r="K174">
        <f t="shared" si="20"/>
        <v>18.315808014026409</v>
      </c>
      <c r="L174">
        <f>SUM(I$2:I174)</f>
        <v>57304.060931863998</v>
      </c>
      <c r="M174">
        <f>SUM(J$2:J174)</f>
        <v>4775.3384109886674</v>
      </c>
      <c r="N174">
        <f>SUM(K$2:K174)</f>
        <v>955.06768219773289</v>
      </c>
      <c r="O174" s="5">
        <f t="shared" si="15"/>
        <v>57300</v>
      </c>
      <c r="P174" s="5">
        <f t="shared" si="16"/>
        <v>4780</v>
      </c>
      <c r="Q174" s="5">
        <f t="shared" si="17"/>
        <v>955</v>
      </c>
      <c r="T174">
        <v>413</v>
      </c>
    </row>
    <row r="175" spans="7:20" x14ac:dyDescent="0.2">
      <c r="G175">
        <f t="shared" si="21"/>
        <v>10</v>
      </c>
      <c r="H175">
        <v>174</v>
      </c>
      <c r="I175">
        <f t="shared" si="18"/>
        <v>1119.5557713779299</v>
      </c>
      <c r="J175">
        <f t="shared" si="19"/>
        <v>93.296314281494276</v>
      </c>
      <c r="K175">
        <f t="shared" si="20"/>
        <v>18.659262856298824</v>
      </c>
      <c r="L175">
        <f>SUM(I$2:I175)</f>
        <v>58423.616703241925</v>
      </c>
      <c r="M175">
        <f>SUM(J$2:J175)</f>
        <v>4868.6347252701617</v>
      </c>
      <c r="N175">
        <f>SUM(K$2:K175)</f>
        <v>973.72694505403172</v>
      </c>
      <c r="O175" s="5">
        <f t="shared" si="15"/>
        <v>58400</v>
      </c>
      <c r="P175" s="5">
        <f t="shared" si="16"/>
        <v>4870</v>
      </c>
      <c r="Q175" s="5">
        <f t="shared" si="17"/>
        <v>974</v>
      </c>
      <c r="T175">
        <v>414</v>
      </c>
    </row>
    <row r="176" spans="7:20" x14ac:dyDescent="0.2">
      <c r="G176">
        <f t="shared" si="21"/>
        <v>10</v>
      </c>
      <c r="H176">
        <v>175</v>
      </c>
      <c r="I176">
        <f t="shared" si="18"/>
        <v>1140.5494862377554</v>
      </c>
      <c r="J176">
        <f t="shared" si="19"/>
        <v>95.045790519813082</v>
      </c>
      <c r="K176">
        <f t="shared" si="20"/>
        <v>19.009158103962584</v>
      </c>
      <c r="L176">
        <f>SUM(I$2:I176)</f>
        <v>59564.166189479678</v>
      </c>
      <c r="M176">
        <f>SUM(J$2:J176)</f>
        <v>4963.6805157899744</v>
      </c>
      <c r="N176">
        <f>SUM(K$2:K176)</f>
        <v>992.73610315799431</v>
      </c>
      <c r="O176" s="5">
        <f t="shared" si="15"/>
        <v>59600</v>
      </c>
      <c r="P176" s="5">
        <f t="shared" si="16"/>
        <v>4960</v>
      </c>
      <c r="Q176" s="5">
        <f t="shared" si="17"/>
        <v>993</v>
      </c>
      <c r="T176">
        <v>415</v>
      </c>
    </row>
    <row r="177" spans="7:20" x14ac:dyDescent="0.2">
      <c r="G177">
        <f t="shared" si="21"/>
        <v>10</v>
      </c>
      <c r="H177">
        <v>176</v>
      </c>
      <c r="I177">
        <f t="shared" si="18"/>
        <v>1161.9368715826818</v>
      </c>
      <c r="J177">
        <f t="shared" si="19"/>
        <v>96.828072631890279</v>
      </c>
      <c r="K177">
        <f t="shared" si="20"/>
        <v>19.365614526378021</v>
      </c>
      <c r="L177">
        <f>SUM(I$2:I177)</f>
        <v>60726.103061062357</v>
      </c>
      <c r="M177">
        <f>SUM(J$2:J177)</f>
        <v>5060.5085884218643</v>
      </c>
      <c r="N177">
        <f>SUM(K$2:K177)</f>
        <v>1012.1017176843724</v>
      </c>
      <c r="O177" s="5">
        <f t="shared" si="15"/>
        <v>60700</v>
      </c>
      <c r="P177" s="5">
        <f t="shared" si="16"/>
        <v>5060</v>
      </c>
      <c r="Q177" s="5">
        <f t="shared" si="17"/>
        <v>1010</v>
      </c>
      <c r="T177">
        <v>416</v>
      </c>
    </row>
    <row r="178" spans="7:20" x14ac:dyDescent="0.2">
      <c r="G178">
        <f t="shared" si="21"/>
        <v>10</v>
      </c>
      <c r="H178">
        <v>177</v>
      </c>
      <c r="I178">
        <f t="shared" si="18"/>
        <v>1183.7253094530897</v>
      </c>
      <c r="J178">
        <f t="shared" si="19"/>
        <v>98.643775787757605</v>
      </c>
      <c r="K178">
        <f t="shared" si="20"/>
        <v>19.728755157551486</v>
      </c>
      <c r="L178">
        <f>SUM(I$2:I178)</f>
        <v>61909.828370515446</v>
      </c>
      <c r="M178">
        <f>SUM(J$2:J178)</f>
        <v>5159.1523642096217</v>
      </c>
      <c r="N178">
        <f>SUM(K$2:K178)</f>
        <v>1031.8304728419239</v>
      </c>
      <c r="O178" s="5">
        <f t="shared" si="15"/>
        <v>61900</v>
      </c>
      <c r="P178" s="5">
        <f t="shared" si="16"/>
        <v>5160</v>
      </c>
      <c r="Q178" s="5">
        <f t="shared" si="17"/>
        <v>1030</v>
      </c>
      <c r="T178">
        <v>417</v>
      </c>
    </row>
    <row r="179" spans="7:20" x14ac:dyDescent="0.2">
      <c r="G179">
        <f t="shared" si="21"/>
        <v>10</v>
      </c>
      <c r="H179">
        <v>178</v>
      </c>
      <c r="I179">
        <f t="shared" si="18"/>
        <v>1205.9223203160957</v>
      </c>
      <c r="J179">
        <f t="shared" si="19"/>
        <v>100.49352669300811</v>
      </c>
      <c r="K179">
        <f t="shared" si="20"/>
        <v>20.098705338601587</v>
      </c>
      <c r="L179">
        <f>SUM(I$2:I179)</f>
        <v>63115.750690831541</v>
      </c>
      <c r="M179">
        <f>SUM(J$2:J179)</f>
        <v>5259.6458909026296</v>
      </c>
      <c r="N179">
        <f>SUM(K$2:K179)</f>
        <v>1051.9291781805255</v>
      </c>
      <c r="O179" s="5">
        <f t="shared" si="15"/>
        <v>63100</v>
      </c>
      <c r="P179" s="5">
        <f t="shared" si="16"/>
        <v>5260</v>
      </c>
      <c r="Q179" s="5">
        <f t="shared" si="17"/>
        <v>1050</v>
      </c>
      <c r="T179">
        <v>418</v>
      </c>
    </row>
    <row r="180" spans="7:20" x14ac:dyDescent="0.2">
      <c r="G180">
        <f t="shared" si="21"/>
        <v>10</v>
      </c>
      <c r="H180">
        <v>179</v>
      </c>
      <c r="I180">
        <f t="shared" si="18"/>
        <v>1228.535565661306</v>
      </c>
      <c r="J180">
        <f t="shared" si="19"/>
        <v>102.37796380510898</v>
      </c>
      <c r="K180">
        <f t="shared" si="20"/>
        <v>20.475592761021758</v>
      </c>
      <c r="L180">
        <f>SUM(I$2:I180)</f>
        <v>64344.286256492844</v>
      </c>
      <c r="M180">
        <f>SUM(J$2:J180)</f>
        <v>5362.0238547077388</v>
      </c>
      <c r="N180">
        <f>SUM(K$2:K180)</f>
        <v>1072.4047709415472</v>
      </c>
      <c r="O180" s="5">
        <f t="shared" si="15"/>
        <v>64300</v>
      </c>
      <c r="P180" s="5">
        <f t="shared" si="16"/>
        <v>5360</v>
      </c>
      <c r="Q180" s="5">
        <f t="shared" si="17"/>
        <v>1070</v>
      </c>
      <c r="T180">
        <v>419</v>
      </c>
    </row>
    <row r="181" spans="7:20" x14ac:dyDescent="0.2">
      <c r="G181">
        <f t="shared" si="21"/>
        <v>10</v>
      </c>
      <c r="H181">
        <v>180</v>
      </c>
      <c r="I181">
        <f t="shared" si="18"/>
        <v>1251.5728506452458</v>
      </c>
      <c r="J181">
        <f t="shared" si="19"/>
        <v>104.29773755377063</v>
      </c>
      <c r="K181">
        <f t="shared" si="20"/>
        <v>20.859547510754091</v>
      </c>
      <c r="L181">
        <f>SUM(I$2:I181)</f>
        <v>65595.859107138094</v>
      </c>
      <c r="M181">
        <f>SUM(J$2:J181)</f>
        <v>5466.3215922615091</v>
      </c>
      <c r="N181">
        <f>SUM(K$2:K181)</f>
        <v>1093.2643184523013</v>
      </c>
      <c r="O181" s="5">
        <f t="shared" si="15"/>
        <v>65600</v>
      </c>
      <c r="P181" s="5">
        <f t="shared" si="16"/>
        <v>5470</v>
      </c>
      <c r="Q181" s="5">
        <f t="shared" si="17"/>
        <v>1090</v>
      </c>
      <c r="T181">
        <v>420</v>
      </c>
    </row>
    <row r="182" spans="7:20" x14ac:dyDescent="0.2">
      <c r="G182">
        <f t="shared" si="21"/>
        <v>11</v>
      </c>
      <c r="H182">
        <v>181</v>
      </c>
      <c r="I182">
        <f t="shared" si="18"/>
        <v>1275.0421267853762</v>
      </c>
      <c r="J182">
        <f t="shared" si="19"/>
        <v>106.25351056544817</v>
      </c>
      <c r="K182">
        <f t="shared" si="20"/>
        <v>21.250702113089599</v>
      </c>
      <c r="L182">
        <f>SUM(I$2:I182)</f>
        <v>66870.901233923476</v>
      </c>
      <c r="M182">
        <f>SUM(J$2:J182)</f>
        <v>5572.5751028269569</v>
      </c>
      <c r="N182">
        <f>SUM(K$2:K182)</f>
        <v>1114.5150205653908</v>
      </c>
      <c r="O182" s="5">
        <f t="shared" si="15"/>
        <v>66900</v>
      </c>
      <c r="P182" s="5">
        <f t="shared" si="16"/>
        <v>5570</v>
      </c>
      <c r="Q182" s="5">
        <f t="shared" si="17"/>
        <v>1110</v>
      </c>
      <c r="T182">
        <v>421</v>
      </c>
    </row>
    <row r="183" spans="7:20" x14ac:dyDescent="0.2">
      <c r="G183">
        <f t="shared" si="21"/>
        <v>11</v>
      </c>
      <c r="H183">
        <v>182</v>
      </c>
      <c r="I183">
        <f t="shared" si="18"/>
        <v>1298.9514947046291</v>
      </c>
      <c r="J183">
        <f t="shared" si="19"/>
        <v>108.24595789205257</v>
      </c>
      <c r="K183">
        <f t="shared" si="20"/>
        <v>21.649191578410477</v>
      </c>
      <c r="L183">
        <f>SUM(I$2:I183)</f>
        <v>68169.852728628102</v>
      </c>
      <c r="M183">
        <f>SUM(J$2:J183)</f>
        <v>5680.8210607190094</v>
      </c>
      <c r="N183">
        <f>SUM(K$2:K183)</f>
        <v>1136.1642121438013</v>
      </c>
      <c r="O183" s="5">
        <f t="shared" si="15"/>
        <v>68200</v>
      </c>
      <c r="P183" s="5">
        <f t="shared" si="16"/>
        <v>5680</v>
      </c>
      <c r="Q183" s="5">
        <f t="shared" si="17"/>
        <v>1140</v>
      </c>
      <c r="T183">
        <v>422</v>
      </c>
    </row>
    <row r="184" spans="7:20" x14ac:dyDescent="0.2">
      <c r="G184">
        <f t="shared" si="21"/>
        <v>11</v>
      </c>
      <c r="H184">
        <v>183</v>
      </c>
      <c r="I184">
        <f t="shared" si="18"/>
        <v>1323.3092069274066</v>
      </c>
      <c r="J184">
        <f t="shared" si="19"/>
        <v>110.2757672439507</v>
      </c>
      <c r="K184">
        <f t="shared" si="20"/>
        <v>22.055153448790101</v>
      </c>
      <c r="L184">
        <f>SUM(I$2:I184)</f>
        <v>69493.161935555516</v>
      </c>
      <c r="M184">
        <f>SUM(J$2:J184)</f>
        <v>5791.0968279629606</v>
      </c>
      <c r="N184">
        <f>SUM(K$2:K184)</f>
        <v>1158.2193655925914</v>
      </c>
      <c r="O184" s="5">
        <f t="shared" si="15"/>
        <v>69500</v>
      </c>
      <c r="P184" s="5">
        <f t="shared" si="16"/>
        <v>5790</v>
      </c>
      <c r="Q184" s="5">
        <f t="shared" si="17"/>
        <v>1160</v>
      </c>
      <c r="T184">
        <v>423</v>
      </c>
    </row>
    <row r="185" spans="7:20" x14ac:dyDescent="0.2">
      <c r="G185">
        <f t="shared" si="21"/>
        <v>11</v>
      </c>
      <c r="H185">
        <v>184</v>
      </c>
      <c r="I185">
        <f t="shared" si="18"/>
        <v>1348.1236707280116</v>
      </c>
      <c r="J185">
        <f t="shared" si="19"/>
        <v>112.34363922733444</v>
      </c>
      <c r="K185">
        <f t="shared" si="20"/>
        <v>22.468727845466848</v>
      </c>
      <c r="L185">
        <f>SUM(I$2:I185)</f>
        <v>70841.285606283534</v>
      </c>
      <c r="M185">
        <f>SUM(J$2:J185)</f>
        <v>5903.4404671902948</v>
      </c>
      <c r="N185">
        <f>SUM(K$2:K185)</f>
        <v>1180.6880934380583</v>
      </c>
      <c r="O185" s="5">
        <f t="shared" si="15"/>
        <v>70800</v>
      </c>
      <c r="P185" s="5">
        <f t="shared" si="16"/>
        <v>5900</v>
      </c>
      <c r="Q185" s="5">
        <f t="shared" si="17"/>
        <v>1180</v>
      </c>
      <c r="T185">
        <v>424</v>
      </c>
    </row>
    <row r="186" spans="7:20" x14ac:dyDescent="0.2">
      <c r="G186">
        <f t="shared" si="21"/>
        <v>11</v>
      </c>
      <c r="H186">
        <v>185</v>
      </c>
      <c r="I186">
        <f t="shared" si="18"/>
        <v>1373.4034510324902</v>
      </c>
      <c r="J186">
        <f t="shared" si="19"/>
        <v>114.450287586041</v>
      </c>
      <c r="K186">
        <f t="shared" si="20"/>
        <v>22.89005751720816</v>
      </c>
      <c r="L186">
        <f>SUM(I$2:I186)</f>
        <v>72214.68905731602</v>
      </c>
      <c r="M186">
        <f>SUM(J$2:J186)</f>
        <v>6017.8907547763356</v>
      </c>
      <c r="N186">
        <f>SUM(K$2:K186)</f>
        <v>1203.5781509552664</v>
      </c>
      <c r="O186" s="5">
        <f t="shared" si="15"/>
        <v>72200</v>
      </c>
      <c r="P186" s="5">
        <f t="shared" si="16"/>
        <v>6020</v>
      </c>
      <c r="Q186" s="5">
        <f t="shared" si="17"/>
        <v>1200</v>
      </c>
      <c r="T186">
        <v>425</v>
      </c>
    </row>
    <row r="187" spans="7:20" x14ac:dyDescent="0.2">
      <c r="G187">
        <f t="shared" si="21"/>
        <v>11</v>
      </c>
      <c r="H187">
        <v>186</v>
      </c>
      <c r="I187">
        <f t="shared" si="18"/>
        <v>1399.157273374891</v>
      </c>
      <c r="J187">
        <f t="shared" si="19"/>
        <v>116.59643944790773</v>
      </c>
      <c r="K187">
        <f t="shared" si="20"/>
        <v>23.319287889581503</v>
      </c>
      <c r="L187">
        <f>SUM(I$2:I187)</f>
        <v>73613.846330690911</v>
      </c>
      <c r="M187">
        <f>SUM(J$2:J187)</f>
        <v>6134.4871942242435</v>
      </c>
      <c r="N187">
        <f>SUM(K$2:K187)</f>
        <v>1226.897438844848</v>
      </c>
      <c r="O187" s="5">
        <f t="shared" si="15"/>
        <v>73600</v>
      </c>
      <c r="P187" s="5">
        <f t="shared" si="16"/>
        <v>6130</v>
      </c>
      <c r="Q187" s="5">
        <f t="shared" si="17"/>
        <v>1230</v>
      </c>
      <c r="T187">
        <v>426</v>
      </c>
    </row>
    <row r="188" spans="7:20" x14ac:dyDescent="0.2">
      <c r="G188">
        <f t="shared" si="21"/>
        <v>11</v>
      </c>
      <c r="H188">
        <v>187</v>
      </c>
      <c r="I188">
        <f t="shared" si="18"/>
        <v>1425.3940269089567</v>
      </c>
      <c r="J188">
        <f t="shared" si="19"/>
        <v>118.78283557574653</v>
      </c>
      <c r="K188">
        <f t="shared" si="20"/>
        <v>23.756567115149263</v>
      </c>
      <c r="L188">
        <f>SUM(I$2:I188)</f>
        <v>75039.240357599861</v>
      </c>
      <c r="M188">
        <f>SUM(J$2:J188)</f>
        <v>6253.27002979999</v>
      </c>
      <c r="N188">
        <f>SUM(K$2:K188)</f>
        <v>1250.6540059599972</v>
      </c>
      <c r="O188" s="5">
        <f t="shared" si="15"/>
        <v>75000</v>
      </c>
      <c r="P188" s="5">
        <f t="shared" si="16"/>
        <v>6250</v>
      </c>
      <c r="Q188" s="5">
        <f t="shared" si="17"/>
        <v>1250</v>
      </c>
      <c r="T188">
        <v>427</v>
      </c>
    </row>
    <row r="189" spans="7:20" x14ac:dyDescent="0.2">
      <c r="G189">
        <f t="shared" si="21"/>
        <v>11</v>
      </c>
      <c r="H189">
        <v>188</v>
      </c>
      <c r="I189">
        <f t="shared" si="18"/>
        <v>1452.1227674762933</v>
      </c>
      <c r="J189">
        <f t="shared" si="19"/>
        <v>121.0102306230246</v>
      </c>
      <c r="K189">
        <f t="shared" si="20"/>
        <v>24.202046124604873</v>
      </c>
      <c r="L189">
        <f>SUM(I$2:I189)</f>
        <v>76491.363125076154</v>
      </c>
      <c r="M189">
        <f>SUM(J$2:J189)</f>
        <v>6374.2802604230146</v>
      </c>
      <c r="N189">
        <f>SUM(K$2:K189)</f>
        <v>1274.8560520846022</v>
      </c>
      <c r="O189" s="5">
        <f t="shared" si="15"/>
        <v>76500</v>
      </c>
      <c r="P189" s="5">
        <f t="shared" si="16"/>
        <v>6370</v>
      </c>
      <c r="Q189" s="5">
        <f t="shared" si="17"/>
        <v>1270</v>
      </c>
      <c r="T189">
        <v>428</v>
      </c>
    </row>
    <row r="190" spans="7:20" x14ac:dyDescent="0.2">
      <c r="G190">
        <f t="shared" si="21"/>
        <v>11</v>
      </c>
      <c r="H190">
        <v>189</v>
      </c>
      <c r="I190">
        <f t="shared" si="18"/>
        <v>1479.3527207320719</v>
      </c>
      <c r="J190">
        <f t="shared" si="19"/>
        <v>123.27939339433948</v>
      </c>
      <c r="K190">
        <f t="shared" si="20"/>
        <v>24.65587867886785</v>
      </c>
      <c r="L190">
        <f>SUM(I$2:I190)</f>
        <v>77970.715845808227</v>
      </c>
      <c r="M190">
        <f>SUM(J$2:J190)</f>
        <v>6497.559653817354</v>
      </c>
      <c r="N190">
        <f>SUM(K$2:K190)</f>
        <v>1299.51193076347</v>
      </c>
      <c r="O190" s="5">
        <f t="shared" si="15"/>
        <v>78000</v>
      </c>
      <c r="P190" s="5">
        <f t="shared" si="16"/>
        <v>6500</v>
      </c>
      <c r="Q190" s="5">
        <f t="shared" si="17"/>
        <v>1300</v>
      </c>
      <c r="T190">
        <v>429</v>
      </c>
    </row>
    <row r="191" spans="7:20" x14ac:dyDescent="0.2">
      <c r="G191">
        <f t="shared" si="21"/>
        <v>11</v>
      </c>
      <c r="H191">
        <v>190</v>
      </c>
      <c r="I191">
        <f t="shared" si="18"/>
        <v>1507.0932853293423</v>
      </c>
      <c r="J191">
        <f t="shared" si="19"/>
        <v>125.59110711077868</v>
      </c>
      <c r="K191">
        <f t="shared" si="20"/>
        <v>25.118221422155688</v>
      </c>
      <c r="L191">
        <f>SUM(I$2:I191)</f>
        <v>79477.809131137576</v>
      </c>
      <c r="M191">
        <f>SUM(J$2:J191)</f>
        <v>6623.1507609281325</v>
      </c>
      <c r="N191">
        <f>SUM(K$2:K191)</f>
        <v>1324.6301521856258</v>
      </c>
      <c r="O191" s="5">
        <f t="shared" si="15"/>
        <v>79500</v>
      </c>
      <c r="P191" s="5">
        <f t="shared" si="16"/>
        <v>6620</v>
      </c>
      <c r="Q191" s="5">
        <f t="shared" si="17"/>
        <v>1320</v>
      </c>
      <c r="T191">
        <v>430</v>
      </c>
    </row>
    <row r="192" spans="7:20" x14ac:dyDescent="0.2">
      <c r="G192">
        <f t="shared" si="21"/>
        <v>11</v>
      </c>
      <c r="H192">
        <v>191</v>
      </c>
      <c r="I192">
        <f t="shared" si="18"/>
        <v>1535.3540361630596</v>
      </c>
      <c r="J192">
        <f t="shared" si="19"/>
        <v>127.94616968025514</v>
      </c>
      <c r="K192">
        <f t="shared" si="20"/>
        <v>25.589233936050977</v>
      </c>
      <c r="L192">
        <f>SUM(I$2:I192)</f>
        <v>81013.163167300634</v>
      </c>
      <c r="M192">
        <f>SUM(J$2:J192)</f>
        <v>6751.096930608388</v>
      </c>
      <c r="N192">
        <f>SUM(K$2:K192)</f>
        <v>1350.2193861216767</v>
      </c>
      <c r="O192" s="5">
        <f t="shared" si="15"/>
        <v>81000</v>
      </c>
      <c r="P192" s="5">
        <f t="shared" si="16"/>
        <v>6750</v>
      </c>
      <c r="Q192" s="5">
        <f t="shared" si="17"/>
        <v>1350</v>
      </c>
      <c r="T192">
        <v>431</v>
      </c>
    </row>
    <row r="193" spans="7:20" x14ac:dyDescent="0.2">
      <c r="G193">
        <f t="shared" si="21"/>
        <v>11</v>
      </c>
      <c r="H193">
        <v>192</v>
      </c>
      <c r="I193">
        <f t="shared" si="18"/>
        <v>1564.144727674942</v>
      </c>
      <c r="J193">
        <f t="shared" si="19"/>
        <v>130.34539397291201</v>
      </c>
      <c r="K193">
        <f t="shared" si="20"/>
        <v>26.069078794582353</v>
      </c>
      <c r="L193">
        <f>SUM(I$2:I193)</f>
        <v>82577.307894975573</v>
      </c>
      <c r="M193">
        <f>SUM(J$2:J193)</f>
        <v>6881.4423245812995</v>
      </c>
      <c r="N193">
        <f>SUM(K$2:K193)</f>
        <v>1376.288464916259</v>
      </c>
      <c r="O193" s="5">
        <f t="shared" si="15"/>
        <v>82600</v>
      </c>
      <c r="P193" s="5">
        <f t="shared" si="16"/>
        <v>6880</v>
      </c>
      <c r="Q193" s="5">
        <f t="shared" si="17"/>
        <v>1380</v>
      </c>
      <c r="T193">
        <v>432</v>
      </c>
    </row>
    <row r="194" spans="7:20" x14ac:dyDescent="0.2">
      <c r="G194">
        <f t="shared" si="21"/>
        <v>11</v>
      </c>
      <c r="H194">
        <v>193</v>
      </c>
      <c r="I194">
        <f t="shared" si="18"/>
        <v>1593.4752972203</v>
      </c>
      <c r="J194">
        <f t="shared" si="19"/>
        <v>132.78960810169184</v>
      </c>
      <c r="K194">
        <f t="shared" si="20"/>
        <v>26.55792162033832</v>
      </c>
      <c r="L194">
        <f>SUM(I$2:I194)</f>
        <v>84170.783192195871</v>
      </c>
      <c r="M194">
        <f>SUM(J$2:J194)</f>
        <v>7014.2319326829911</v>
      </c>
      <c r="N194">
        <f>SUM(K$2:K194)</f>
        <v>1402.8463865365973</v>
      </c>
      <c r="O194" s="5">
        <f t="shared" si="15"/>
        <v>84200</v>
      </c>
      <c r="P194" s="5">
        <f t="shared" si="16"/>
        <v>7010</v>
      </c>
      <c r="Q194" s="5">
        <f t="shared" si="17"/>
        <v>1400</v>
      </c>
      <c r="T194">
        <v>433</v>
      </c>
    </row>
    <row r="195" spans="7:20" x14ac:dyDescent="0.2">
      <c r="G195">
        <f t="shared" si="21"/>
        <v>11</v>
      </c>
      <c r="H195">
        <v>194</v>
      </c>
      <c r="I195">
        <f t="shared" si="18"/>
        <v>1623.3558684980003</v>
      </c>
      <c r="J195">
        <f t="shared" si="19"/>
        <v>135.27965570816687</v>
      </c>
      <c r="K195">
        <f t="shared" si="20"/>
        <v>27.055931141633323</v>
      </c>
      <c r="L195">
        <f>SUM(I$2:I195)</f>
        <v>85794.139060693866</v>
      </c>
      <c r="M195">
        <f>SUM(J$2:J195)</f>
        <v>7149.5115883911576</v>
      </c>
      <c r="N195">
        <f>SUM(K$2:K195)</f>
        <v>1429.9023176782307</v>
      </c>
      <c r="O195" s="5">
        <f t="shared" ref="O195:O241" si="22">ROUND(L195,MIN(-(INT(LOG(L195,10))-2),0))</f>
        <v>85800</v>
      </c>
      <c r="P195" s="5">
        <f t="shared" ref="P195:P241" si="23">ROUND(M195,MIN(-(INT(LOG(M195,10))-2),0))</f>
        <v>7150</v>
      </c>
      <c r="Q195" s="5">
        <f t="shared" ref="Q195:Q241" si="24">ROUND(N195,MIN(-(INT(LOG(N195,10))-2),0))</f>
        <v>1430</v>
      </c>
      <c r="T195">
        <v>434</v>
      </c>
    </row>
    <row r="196" spans="7:20" x14ac:dyDescent="0.2">
      <c r="G196">
        <f t="shared" si="21"/>
        <v>11</v>
      </c>
      <c r="H196">
        <v>195</v>
      </c>
      <c r="I196">
        <f t="shared" ref="I196:I241" si="25">I195*$B$2</f>
        <v>1653.7967550447474</v>
      </c>
      <c r="J196">
        <f t="shared" ref="J196:J241" si="26">J195*$C$2</f>
        <v>137.81639625372912</v>
      </c>
      <c r="K196">
        <f t="shared" ref="K196:K241" si="27">K195*$D$2</f>
        <v>27.563279250745776</v>
      </c>
      <c r="L196">
        <f>SUM(I$2:I196)</f>
        <v>87447.935815738616</v>
      </c>
      <c r="M196">
        <f>SUM(J$2:J196)</f>
        <v>7287.3279846448868</v>
      </c>
      <c r="N196">
        <f>SUM(K$2:K196)</f>
        <v>1457.4655969289765</v>
      </c>
      <c r="O196" s="5">
        <f t="shared" si="22"/>
        <v>87400</v>
      </c>
      <c r="P196" s="5">
        <f t="shared" si="23"/>
        <v>7290</v>
      </c>
      <c r="Q196" s="5">
        <f t="shared" si="24"/>
        <v>1460</v>
      </c>
      <c r="T196">
        <v>435</v>
      </c>
    </row>
    <row r="197" spans="7:20" x14ac:dyDescent="0.2">
      <c r="G197">
        <f t="shared" si="21"/>
        <v>11</v>
      </c>
      <c r="H197">
        <v>196</v>
      </c>
      <c r="I197">
        <f t="shared" si="25"/>
        <v>1684.8084637948907</v>
      </c>
      <c r="J197">
        <f t="shared" si="26"/>
        <v>140.40070531624107</v>
      </c>
      <c r="K197">
        <f t="shared" si="27"/>
        <v>28.080141063248163</v>
      </c>
      <c r="L197">
        <f>SUM(I$2:I197)</f>
        <v>89132.744279533508</v>
      </c>
      <c r="M197">
        <f>SUM(J$2:J197)</f>
        <v>7427.7286899611281</v>
      </c>
      <c r="N197">
        <f>SUM(K$2:K197)</f>
        <v>1485.5457379922248</v>
      </c>
      <c r="O197" s="5">
        <f t="shared" si="22"/>
        <v>89100</v>
      </c>
      <c r="P197" s="5">
        <f t="shared" si="23"/>
        <v>7430</v>
      </c>
      <c r="Q197" s="5">
        <f t="shared" si="24"/>
        <v>1490</v>
      </c>
      <c r="T197">
        <v>436</v>
      </c>
    </row>
    <row r="198" spans="7:20" x14ac:dyDescent="0.2">
      <c r="G198">
        <f t="shared" si="21"/>
        <v>11</v>
      </c>
      <c r="H198">
        <v>197</v>
      </c>
      <c r="I198">
        <f t="shared" si="25"/>
        <v>1716.4016987069822</v>
      </c>
      <c r="J198">
        <f t="shared" si="26"/>
        <v>143.03347489224871</v>
      </c>
      <c r="K198">
        <f t="shared" si="27"/>
        <v>28.606694978449688</v>
      </c>
      <c r="L198">
        <f>SUM(I$2:I198)</f>
        <v>90849.145978240485</v>
      </c>
      <c r="M198">
        <f>SUM(J$2:J198)</f>
        <v>7570.7621648533768</v>
      </c>
      <c r="N198">
        <f>SUM(K$2:K198)</f>
        <v>1514.1524329706745</v>
      </c>
      <c r="O198" s="5">
        <f t="shared" si="22"/>
        <v>90800</v>
      </c>
      <c r="P198" s="5">
        <f t="shared" si="23"/>
        <v>7570</v>
      </c>
      <c r="Q198" s="5">
        <f t="shared" si="24"/>
        <v>1510</v>
      </c>
      <c r="T198">
        <v>437</v>
      </c>
    </row>
    <row r="199" spans="7:20" x14ac:dyDescent="0.2">
      <c r="G199">
        <f t="shared" si="21"/>
        <v>11</v>
      </c>
      <c r="H199">
        <v>198</v>
      </c>
      <c r="I199">
        <f t="shared" si="25"/>
        <v>1748.587364458341</v>
      </c>
      <c r="J199">
        <f t="shared" si="26"/>
        <v>145.71561370486194</v>
      </c>
      <c r="K199">
        <f t="shared" si="27"/>
        <v>29.143122740972334</v>
      </c>
      <c r="L199">
        <f>SUM(I$2:I199)</f>
        <v>92597.733342698833</v>
      </c>
      <c r="M199">
        <f>SUM(J$2:J199)</f>
        <v>7716.4777785582392</v>
      </c>
      <c r="N199">
        <f>SUM(K$2:K199)</f>
        <v>1543.2955557116468</v>
      </c>
      <c r="O199" s="5">
        <f t="shared" si="22"/>
        <v>92600</v>
      </c>
      <c r="P199" s="5">
        <f t="shared" si="23"/>
        <v>7720</v>
      </c>
      <c r="Q199" s="5">
        <f t="shared" si="24"/>
        <v>1540</v>
      </c>
      <c r="T199">
        <v>438</v>
      </c>
    </row>
    <row r="200" spans="7:20" x14ac:dyDescent="0.2">
      <c r="G200">
        <f t="shared" si="21"/>
        <v>11</v>
      </c>
      <c r="H200">
        <v>199</v>
      </c>
      <c r="I200">
        <f t="shared" si="25"/>
        <v>1781.3765702088961</v>
      </c>
      <c r="J200">
        <f t="shared" si="26"/>
        <v>148.44804751740818</v>
      </c>
      <c r="K200">
        <f t="shared" si="27"/>
        <v>29.689609503481584</v>
      </c>
      <c r="L200">
        <f>SUM(I$2:I200)</f>
        <v>94379.109912907734</v>
      </c>
      <c r="M200">
        <f>SUM(J$2:J200)</f>
        <v>7864.9258260756469</v>
      </c>
      <c r="N200">
        <f>SUM(K$2:K200)</f>
        <v>1572.9851652151283</v>
      </c>
      <c r="O200" s="5">
        <f t="shared" si="22"/>
        <v>94400</v>
      </c>
      <c r="P200" s="5">
        <f t="shared" si="23"/>
        <v>7860</v>
      </c>
      <c r="Q200" s="5">
        <f t="shared" si="24"/>
        <v>1570</v>
      </c>
      <c r="T200">
        <v>439</v>
      </c>
    </row>
    <row r="201" spans="7:20" x14ac:dyDescent="0.2">
      <c r="G201">
        <f t="shared" si="21"/>
        <v>11</v>
      </c>
      <c r="H201">
        <v>200</v>
      </c>
      <c r="I201">
        <f t="shared" si="25"/>
        <v>1814.7806334356089</v>
      </c>
      <c r="J201">
        <f t="shared" si="26"/>
        <v>151.23171945296758</v>
      </c>
      <c r="K201">
        <f t="shared" si="27"/>
        <v>30.246343890593465</v>
      </c>
      <c r="L201">
        <f>SUM(I$2:I201)</f>
        <v>96193.890546343348</v>
      </c>
      <c r="M201">
        <f>SUM(J$2:J201)</f>
        <v>8016.1575455286147</v>
      </c>
      <c r="N201">
        <f>SUM(K$2:K201)</f>
        <v>1603.2315091057217</v>
      </c>
      <c r="O201" s="5">
        <f t="shared" si="22"/>
        <v>96200</v>
      </c>
      <c r="P201" s="5">
        <f t="shared" si="23"/>
        <v>8020</v>
      </c>
      <c r="Q201" s="5">
        <f t="shared" si="24"/>
        <v>1600</v>
      </c>
      <c r="T201">
        <v>440</v>
      </c>
    </row>
    <row r="202" spans="7:20" x14ac:dyDescent="0.2">
      <c r="G202">
        <f t="shared" si="21"/>
        <v>12</v>
      </c>
      <c r="H202">
        <v>201</v>
      </c>
      <c r="I202">
        <f t="shared" si="25"/>
        <v>1848.8110838387981</v>
      </c>
      <c r="J202">
        <f t="shared" si="26"/>
        <v>154.06759031990001</v>
      </c>
      <c r="K202">
        <f t="shared" si="27"/>
        <v>30.813518063979952</v>
      </c>
      <c r="L202">
        <f>SUM(I$2:I202)</f>
        <v>98042.701630182142</v>
      </c>
      <c r="M202">
        <f>SUM(J$2:J202)</f>
        <v>8170.2251358485146</v>
      </c>
      <c r="N202">
        <f>SUM(K$2:K202)</f>
        <v>1634.0450271697016</v>
      </c>
      <c r="O202" s="5">
        <f t="shared" si="22"/>
        <v>98000</v>
      </c>
      <c r="P202" s="5">
        <f t="shared" si="23"/>
        <v>8170</v>
      </c>
      <c r="Q202" s="5">
        <f t="shared" si="24"/>
        <v>1630</v>
      </c>
      <c r="T202">
        <v>441</v>
      </c>
    </row>
    <row r="203" spans="7:20" x14ac:dyDescent="0.2">
      <c r="G203">
        <f t="shared" si="21"/>
        <v>12</v>
      </c>
      <c r="H203">
        <v>202</v>
      </c>
      <c r="I203">
        <f t="shared" si="25"/>
        <v>1883.4796673217147</v>
      </c>
      <c r="J203">
        <f t="shared" si="26"/>
        <v>156.95663894347641</v>
      </c>
      <c r="K203">
        <f t="shared" si="27"/>
        <v>31.391327788695229</v>
      </c>
      <c r="L203">
        <f>SUM(I$2:I203)</f>
        <v>99926.181297503863</v>
      </c>
      <c r="M203">
        <f>SUM(J$2:J203)</f>
        <v>8327.1817747919904</v>
      </c>
      <c r="N203">
        <f>SUM(K$2:K203)</f>
        <v>1665.4363549583968</v>
      </c>
      <c r="O203" s="5">
        <f t="shared" si="22"/>
        <v>99900</v>
      </c>
      <c r="P203" s="5">
        <f t="shared" si="23"/>
        <v>8330</v>
      </c>
      <c r="Q203" s="5">
        <f t="shared" si="24"/>
        <v>1670</v>
      </c>
      <c r="T203">
        <v>442</v>
      </c>
    </row>
    <row r="204" spans="7:20" x14ac:dyDescent="0.2">
      <c r="G204">
        <f t="shared" si="21"/>
        <v>12</v>
      </c>
      <c r="H204">
        <v>203</v>
      </c>
      <c r="I204">
        <f t="shared" si="25"/>
        <v>1918.7983500447422</v>
      </c>
      <c r="J204">
        <f t="shared" si="26"/>
        <v>159.89986250372868</v>
      </c>
      <c r="K204">
        <f t="shared" si="27"/>
        <v>31.979972500745685</v>
      </c>
      <c r="L204">
        <f>SUM(I$2:I204)</f>
        <v>101844.97964754861</v>
      </c>
      <c r="M204">
        <f>SUM(J$2:J204)</f>
        <v>8487.0816372957197</v>
      </c>
      <c r="N204">
        <f>SUM(K$2:K204)</f>
        <v>1697.4163274591424</v>
      </c>
      <c r="O204" s="5">
        <f t="shared" si="22"/>
        <v>102000</v>
      </c>
      <c r="P204" s="5">
        <f t="shared" si="23"/>
        <v>8490</v>
      </c>
      <c r="Q204" s="5">
        <f t="shared" si="24"/>
        <v>1700</v>
      </c>
      <c r="T204">
        <v>443</v>
      </c>
    </row>
    <row r="205" spans="7:20" x14ac:dyDescent="0.2">
      <c r="G205">
        <f t="shared" si="21"/>
        <v>12</v>
      </c>
      <c r="H205">
        <v>204</v>
      </c>
      <c r="I205">
        <f t="shared" si="25"/>
        <v>1954.7793225556193</v>
      </c>
      <c r="J205">
        <f t="shared" si="26"/>
        <v>162.89827687963512</v>
      </c>
      <c r="K205">
        <f t="shared" si="27"/>
        <v>32.579655375926968</v>
      </c>
      <c r="L205">
        <f>SUM(I$2:I205)</f>
        <v>103799.75897010423</v>
      </c>
      <c r="M205">
        <f>SUM(J$2:J205)</f>
        <v>8649.9799141753556</v>
      </c>
      <c r="N205">
        <f>SUM(K$2:K205)</f>
        <v>1729.9959828350693</v>
      </c>
      <c r="O205" s="5">
        <f t="shared" si="22"/>
        <v>104000</v>
      </c>
      <c r="P205" s="5">
        <f t="shared" si="23"/>
        <v>8650</v>
      </c>
      <c r="Q205" s="5">
        <f t="shared" si="24"/>
        <v>1730</v>
      </c>
      <c r="T205">
        <v>444</v>
      </c>
    </row>
    <row r="206" spans="7:20" x14ac:dyDescent="0.2">
      <c r="G206">
        <f t="shared" si="21"/>
        <v>12</v>
      </c>
      <c r="H206">
        <v>205</v>
      </c>
      <c r="I206">
        <f t="shared" si="25"/>
        <v>1991.4350039971134</v>
      </c>
      <c r="J206">
        <f t="shared" si="26"/>
        <v>165.95291699975965</v>
      </c>
      <c r="K206">
        <f t="shared" si="27"/>
        <v>33.190583399951869</v>
      </c>
      <c r="L206">
        <f>SUM(I$2:I206)</f>
        <v>105791.19397410135</v>
      </c>
      <c r="M206">
        <f>SUM(J$2:J206)</f>
        <v>8815.932831175116</v>
      </c>
      <c r="N206">
        <f>SUM(K$2:K206)</f>
        <v>1763.1865662350212</v>
      </c>
      <c r="O206" s="5">
        <f t="shared" si="22"/>
        <v>106000</v>
      </c>
      <c r="P206" s="5">
        <f t="shared" si="23"/>
        <v>8820</v>
      </c>
      <c r="Q206" s="5">
        <f t="shared" si="24"/>
        <v>1760</v>
      </c>
      <c r="T206">
        <v>445</v>
      </c>
    </row>
    <row r="207" spans="7:20" x14ac:dyDescent="0.2">
      <c r="G207">
        <f t="shared" si="21"/>
        <v>12</v>
      </c>
      <c r="H207">
        <v>206</v>
      </c>
      <c r="I207">
        <f t="shared" si="25"/>
        <v>2028.7780463935944</v>
      </c>
      <c r="J207">
        <f t="shared" si="26"/>
        <v>169.06483719946641</v>
      </c>
      <c r="K207">
        <f t="shared" si="27"/>
        <v>33.812967439893221</v>
      </c>
      <c r="L207">
        <f>SUM(I$2:I207)</f>
        <v>107819.97202049494</v>
      </c>
      <c r="M207">
        <f>SUM(J$2:J207)</f>
        <v>8984.9976683745826</v>
      </c>
      <c r="N207">
        <f>SUM(K$2:K207)</f>
        <v>1796.9995336749146</v>
      </c>
      <c r="O207" s="5">
        <f t="shared" si="22"/>
        <v>108000</v>
      </c>
      <c r="P207" s="5">
        <f t="shared" si="23"/>
        <v>8980</v>
      </c>
      <c r="Q207" s="5">
        <f t="shared" si="24"/>
        <v>1800</v>
      </c>
      <c r="T207">
        <v>446</v>
      </c>
    </row>
    <row r="208" spans="7:20" x14ac:dyDescent="0.2">
      <c r="G208">
        <f t="shared" si="21"/>
        <v>12</v>
      </c>
      <c r="H208">
        <v>207</v>
      </c>
      <c r="I208">
        <f t="shared" si="25"/>
        <v>2066.8213390179899</v>
      </c>
      <c r="J208">
        <f t="shared" si="26"/>
        <v>172.23511158483268</v>
      </c>
      <c r="K208">
        <f t="shared" si="27"/>
        <v>34.447022316966475</v>
      </c>
      <c r="L208">
        <f>SUM(I$2:I208)</f>
        <v>109886.79335951293</v>
      </c>
      <c r="M208">
        <f>SUM(J$2:J208)</f>
        <v>9157.232779959415</v>
      </c>
      <c r="N208">
        <f>SUM(K$2:K208)</f>
        <v>1831.446555991881</v>
      </c>
      <c r="O208" s="5">
        <f t="shared" si="22"/>
        <v>110000</v>
      </c>
      <c r="P208" s="5">
        <f t="shared" si="23"/>
        <v>9160</v>
      </c>
      <c r="Q208" s="5">
        <f t="shared" si="24"/>
        <v>1830</v>
      </c>
      <c r="T208">
        <v>447</v>
      </c>
    </row>
    <row r="209" spans="7:20" x14ac:dyDescent="0.2">
      <c r="G209">
        <f t="shared" si="21"/>
        <v>12</v>
      </c>
      <c r="H209">
        <v>208</v>
      </c>
      <c r="I209">
        <f t="shared" si="25"/>
        <v>2105.5780128406282</v>
      </c>
      <c r="J209">
        <f t="shared" si="26"/>
        <v>175.46483440338588</v>
      </c>
      <c r="K209">
        <f t="shared" si="27"/>
        <v>35.09296688067711</v>
      </c>
      <c r="L209">
        <f>SUM(I$2:I209)</f>
        <v>111992.37137235356</v>
      </c>
      <c r="M209">
        <f>SUM(J$2:J209)</f>
        <v>9332.6976143628017</v>
      </c>
      <c r="N209">
        <f>SUM(K$2:K209)</f>
        <v>1866.5395228725581</v>
      </c>
      <c r="O209" s="5">
        <f t="shared" si="22"/>
        <v>112000</v>
      </c>
      <c r="P209" s="5">
        <f t="shared" si="23"/>
        <v>9330</v>
      </c>
      <c r="Q209" s="5">
        <f t="shared" si="24"/>
        <v>1870</v>
      </c>
      <c r="T209">
        <v>448</v>
      </c>
    </row>
    <row r="210" spans="7:20" x14ac:dyDescent="0.2">
      <c r="G210">
        <f t="shared" si="21"/>
        <v>12</v>
      </c>
      <c r="H210">
        <v>209</v>
      </c>
      <c r="I210">
        <f t="shared" si="25"/>
        <v>2145.0614450615071</v>
      </c>
      <c r="J210">
        <f t="shared" si="26"/>
        <v>178.75512042179247</v>
      </c>
      <c r="K210">
        <f t="shared" si="27"/>
        <v>35.751024084358427</v>
      </c>
      <c r="L210">
        <f>SUM(I$2:I210)</f>
        <v>114137.43281741507</v>
      </c>
      <c r="M210">
        <f>SUM(J$2:J210)</f>
        <v>9511.4527347845942</v>
      </c>
      <c r="N210">
        <f>SUM(K$2:K210)</f>
        <v>1902.2905469569166</v>
      </c>
      <c r="O210" s="5">
        <f t="shared" si="22"/>
        <v>114000</v>
      </c>
      <c r="P210" s="5">
        <f t="shared" si="23"/>
        <v>9510</v>
      </c>
      <c r="Q210" s="5">
        <f t="shared" si="24"/>
        <v>1900</v>
      </c>
      <c r="T210">
        <v>449</v>
      </c>
    </row>
    <row r="211" spans="7:20" x14ac:dyDescent="0.2">
      <c r="G211">
        <f t="shared" si="21"/>
        <v>12</v>
      </c>
      <c r="H211">
        <v>210</v>
      </c>
      <c r="I211">
        <f t="shared" si="25"/>
        <v>2185.2852637275491</v>
      </c>
      <c r="J211">
        <f t="shared" si="26"/>
        <v>182.10710531062932</v>
      </c>
      <c r="K211">
        <f t="shared" si="27"/>
        <v>36.421421062125795</v>
      </c>
      <c r="L211">
        <f>SUM(I$2:I211)</f>
        <v>116322.71808114262</v>
      </c>
      <c r="M211">
        <f>SUM(J$2:J211)</f>
        <v>9693.559840095224</v>
      </c>
      <c r="N211">
        <f>SUM(K$2:K211)</f>
        <v>1938.7119680190424</v>
      </c>
      <c r="O211" s="5">
        <f t="shared" si="22"/>
        <v>116000</v>
      </c>
      <c r="P211" s="5">
        <f t="shared" si="23"/>
        <v>9690</v>
      </c>
      <c r="Q211" s="5">
        <f t="shared" si="24"/>
        <v>1940</v>
      </c>
      <c r="T211">
        <v>450</v>
      </c>
    </row>
    <row r="212" spans="7:20" x14ac:dyDescent="0.2">
      <c r="G212">
        <f t="shared" si="21"/>
        <v>12</v>
      </c>
      <c r="H212">
        <v>211</v>
      </c>
      <c r="I212">
        <f t="shared" si="25"/>
        <v>2226.2633524364396</v>
      </c>
      <c r="J212">
        <f t="shared" si="26"/>
        <v>185.5219460363702</v>
      </c>
      <c r="K212">
        <f t="shared" si="27"/>
        <v>37.104389207273968</v>
      </c>
      <c r="L212">
        <f>SUM(I$2:I212)</f>
        <v>118548.98143357906</v>
      </c>
      <c r="M212">
        <f>SUM(J$2:J212)</f>
        <v>9879.0817861315936</v>
      </c>
      <c r="N212">
        <f>SUM(K$2:K212)</f>
        <v>1975.8163572263163</v>
      </c>
      <c r="O212" s="5">
        <f t="shared" si="22"/>
        <v>119000</v>
      </c>
      <c r="P212" s="5">
        <f t="shared" si="23"/>
        <v>9880</v>
      </c>
      <c r="Q212" s="5">
        <f t="shared" si="24"/>
        <v>1980</v>
      </c>
      <c r="T212">
        <v>451</v>
      </c>
    </row>
    <row r="213" spans="7:20" x14ac:dyDescent="0.2">
      <c r="G213">
        <f t="shared" si="21"/>
        <v>12</v>
      </c>
      <c r="H213">
        <v>212</v>
      </c>
      <c r="I213">
        <f t="shared" si="25"/>
        <v>2268.0098551286692</v>
      </c>
      <c r="J213">
        <f t="shared" si="26"/>
        <v>189.00082126072269</v>
      </c>
      <c r="K213">
        <f t="shared" si="27"/>
        <v>37.800164252144462</v>
      </c>
      <c r="L213">
        <f>SUM(I$2:I213)</f>
        <v>120816.99128870772</v>
      </c>
      <c r="M213">
        <f>SUM(J$2:J213)</f>
        <v>10068.082607392316</v>
      </c>
      <c r="N213">
        <f>SUM(K$2:K213)</f>
        <v>2013.6165214784608</v>
      </c>
      <c r="O213" s="5">
        <f t="shared" si="22"/>
        <v>121000</v>
      </c>
      <c r="P213" s="5">
        <f t="shared" si="23"/>
        <v>10100</v>
      </c>
      <c r="Q213" s="5">
        <f t="shared" si="24"/>
        <v>2010</v>
      </c>
      <c r="T213">
        <v>452</v>
      </c>
    </row>
    <row r="214" spans="7:20" x14ac:dyDescent="0.2">
      <c r="G214">
        <f t="shared" si="21"/>
        <v>12</v>
      </c>
      <c r="H214">
        <v>213</v>
      </c>
      <c r="I214">
        <f t="shared" si="25"/>
        <v>2310.5391809694383</v>
      </c>
      <c r="J214">
        <f t="shared" si="26"/>
        <v>192.54493174745346</v>
      </c>
      <c r="K214">
        <f t="shared" si="27"/>
        <v>38.508986349490613</v>
      </c>
      <c r="L214">
        <f>SUM(I$2:I214)</f>
        <v>123127.53046967716</v>
      </c>
      <c r="M214">
        <f>SUM(J$2:J214)</f>
        <v>10260.62753913977</v>
      </c>
      <c r="N214">
        <f>SUM(K$2:K214)</f>
        <v>2052.1255078279514</v>
      </c>
      <c r="O214" s="5">
        <f t="shared" si="22"/>
        <v>123000</v>
      </c>
      <c r="P214" s="5">
        <f t="shared" si="23"/>
        <v>10300</v>
      </c>
      <c r="Q214" s="5">
        <f t="shared" si="24"/>
        <v>2050</v>
      </c>
      <c r="T214">
        <v>453</v>
      </c>
    </row>
    <row r="215" spans="7:20" x14ac:dyDescent="0.2">
      <c r="G215">
        <f t="shared" si="21"/>
        <v>12</v>
      </c>
      <c r="H215">
        <v>214</v>
      </c>
      <c r="I215">
        <f t="shared" si="25"/>
        <v>2353.8660093221038</v>
      </c>
      <c r="J215">
        <f t="shared" si="26"/>
        <v>196.15550077684225</v>
      </c>
      <c r="K215">
        <f t="shared" si="27"/>
        <v>39.231100155368367</v>
      </c>
      <c r="L215">
        <f>SUM(I$2:I215)</f>
        <v>125481.39647899926</v>
      </c>
      <c r="M215">
        <f>SUM(J$2:J215)</f>
        <v>10456.783039916612</v>
      </c>
      <c r="N215">
        <f>SUM(K$2:K215)</f>
        <v>2091.3566079833199</v>
      </c>
      <c r="O215" s="5">
        <f t="shared" si="22"/>
        <v>125000</v>
      </c>
      <c r="P215" s="5">
        <f t="shared" si="23"/>
        <v>10500</v>
      </c>
      <c r="Q215" s="5">
        <f t="shared" si="24"/>
        <v>2090</v>
      </c>
      <c r="T215">
        <v>454</v>
      </c>
    </row>
    <row r="216" spans="7:20" x14ac:dyDescent="0.2">
      <c r="G216">
        <f t="shared" si="21"/>
        <v>12</v>
      </c>
      <c r="H216">
        <v>215</v>
      </c>
      <c r="I216">
        <f t="shared" si="25"/>
        <v>2398.0052948148873</v>
      </c>
      <c r="J216">
        <f t="shared" si="26"/>
        <v>199.83377456790754</v>
      </c>
      <c r="K216">
        <f t="shared" si="27"/>
        <v>39.966754913581426</v>
      </c>
      <c r="L216">
        <f>SUM(I$2:I216)</f>
        <v>127879.40177381414</v>
      </c>
      <c r="M216">
        <f>SUM(J$2:J216)</f>
        <v>10656.61681448452</v>
      </c>
      <c r="N216">
        <f>SUM(K$2:K216)</f>
        <v>2131.3233628969015</v>
      </c>
      <c r="O216" s="5">
        <f t="shared" si="22"/>
        <v>128000</v>
      </c>
      <c r="P216" s="5">
        <f t="shared" si="23"/>
        <v>10700</v>
      </c>
      <c r="Q216" s="5">
        <f t="shared" si="24"/>
        <v>2130</v>
      </c>
      <c r="T216">
        <v>455</v>
      </c>
    </row>
    <row r="217" spans="7:20" x14ac:dyDescent="0.2">
      <c r="G217">
        <f t="shared" si="21"/>
        <v>12</v>
      </c>
      <c r="H217">
        <v>216</v>
      </c>
      <c r="I217">
        <f t="shared" si="25"/>
        <v>2442.9722725025949</v>
      </c>
      <c r="J217">
        <f t="shared" si="26"/>
        <v>203.58102270854985</v>
      </c>
      <c r="K217">
        <f t="shared" si="27"/>
        <v>40.716204541709885</v>
      </c>
      <c r="L217">
        <f>SUM(I$2:I217)</f>
        <v>130322.37404631673</v>
      </c>
      <c r="M217">
        <f>SUM(J$2:J217)</f>
        <v>10860.197837193069</v>
      </c>
      <c r="N217">
        <f>SUM(K$2:K217)</f>
        <v>2172.0395674386114</v>
      </c>
      <c r="O217" s="5">
        <f t="shared" si="22"/>
        <v>130000</v>
      </c>
      <c r="P217" s="5">
        <f t="shared" si="23"/>
        <v>10900</v>
      </c>
      <c r="Q217" s="5">
        <f t="shared" si="24"/>
        <v>2170</v>
      </c>
      <c r="T217">
        <v>456</v>
      </c>
    </row>
    <row r="218" spans="7:20" x14ac:dyDescent="0.2">
      <c r="G218">
        <f t="shared" si="21"/>
        <v>12</v>
      </c>
      <c r="H218">
        <v>217</v>
      </c>
      <c r="I218">
        <f t="shared" si="25"/>
        <v>2488.7824631251278</v>
      </c>
      <c r="J218">
        <f t="shared" si="26"/>
        <v>207.39853859376092</v>
      </c>
      <c r="K218">
        <f t="shared" si="27"/>
        <v>41.479707718752096</v>
      </c>
      <c r="L218">
        <f>SUM(I$2:I218)</f>
        <v>132811.15650944185</v>
      </c>
      <c r="M218">
        <f>SUM(J$2:J218)</f>
        <v>11067.59637578683</v>
      </c>
      <c r="N218">
        <f>SUM(K$2:K218)</f>
        <v>2213.5192751573636</v>
      </c>
      <c r="O218" s="5">
        <f t="shared" si="22"/>
        <v>133000</v>
      </c>
      <c r="P218" s="5">
        <f t="shared" si="23"/>
        <v>11100</v>
      </c>
      <c r="Q218" s="5">
        <f t="shared" si="24"/>
        <v>2210</v>
      </c>
      <c r="T218">
        <v>457</v>
      </c>
    </row>
    <row r="219" spans="7:20" x14ac:dyDescent="0.2">
      <c r="G219">
        <f t="shared" si="21"/>
        <v>12</v>
      </c>
      <c r="H219">
        <v>218</v>
      </c>
      <c r="I219">
        <f t="shared" si="25"/>
        <v>2535.451678464598</v>
      </c>
      <c r="J219">
        <f t="shared" si="26"/>
        <v>211.28763987205011</v>
      </c>
      <c r="K219">
        <f t="shared" si="27"/>
        <v>42.257527974409932</v>
      </c>
      <c r="L219">
        <f>SUM(I$2:I219)</f>
        <v>135346.60818790644</v>
      </c>
      <c r="M219">
        <f>SUM(J$2:J219)</f>
        <v>11278.884015658881</v>
      </c>
      <c r="N219">
        <f>SUM(K$2:K219)</f>
        <v>2255.7768031317737</v>
      </c>
      <c r="O219" s="5">
        <f t="shared" si="22"/>
        <v>135000</v>
      </c>
      <c r="P219" s="5">
        <f t="shared" si="23"/>
        <v>11300</v>
      </c>
      <c r="Q219" s="5">
        <f t="shared" si="24"/>
        <v>2260</v>
      </c>
      <c r="T219">
        <v>458</v>
      </c>
    </row>
    <row r="220" spans="7:20" x14ac:dyDescent="0.2">
      <c r="G220">
        <f t="shared" si="21"/>
        <v>12</v>
      </c>
      <c r="H220">
        <v>219</v>
      </c>
      <c r="I220">
        <f t="shared" si="25"/>
        <v>2582.9960268029031</v>
      </c>
      <c r="J220">
        <f t="shared" si="26"/>
        <v>215.2496689002422</v>
      </c>
      <c r="K220">
        <f t="shared" si="27"/>
        <v>43.049933780048349</v>
      </c>
      <c r="L220">
        <f>SUM(I$2:I220)</f>
        <v>137929.60421470934</v>
      </c>
      <c r="M220">
        <f>SUM(J$2:J220)</f>
        <v>11494.133684559123</v>
      </c>
      <c r="N220">
        <f>SUM(K$2:K220)</f>
        <v>2298.8267369118221</v>
      </c>
      <c r="O220" s="5">
        <f t="shared" si="22"/>
        <v>138000</v>
      </c>
      <c r="P220" s="5">
        <f t="shared" si="23"/>
        <v>11500</v>
      </c>
      <c r="Q220" s="5">
        <f t="shared" si="24"/>
        <v>2300</v>
      </c>
      <c r="T220">
        <v>459</v>
      </c>
    </row>
    <row r="221" spans="7:20" x14ac:dyDescent="0.2">
      <c r="G221">
        <f t="shared" si="21"/>
        <v>12</v>
      </c>
      <c r="H221">
        <v>220</v>
      </c>
      <c r="I221">
        <f t="shared" si="25"/>
        <v>2631.4319184816368</v>
      </c>
      <c r="J221">
        <f t="shared" si="26"/>
        <v>219.28599320680334</v>
      </c>
      <c r="K221">
        <f t="shared" si="27"/>
        <v>43.857198641360576</v>
      </c>
      <c r="L221">
        <f>SUM(I$2:I221)</f>
        <v>140561.03613319097</v>
      </c>
      <c r="M221">
        <f>SUM(J$2:J221)</f>
        <v>11713.419677765927</v>
      </c>
      <c r="N221">
        <f>SUM(K$2:K221)</f>
        <v>2342.6839355531824</v>
      </c>
      <c r="O221" s="5">
        <f t="shared" si="22"/>
        <v>141000</v>
      </c>
      <c r="P221" s="5">
        <f t="shared" si="23"/>
        <v>11700</v>
      </c>
      <c r="Q221" s="5">
        <f t="shared" si="24"/>
        <v>2340</v>
      </c>
      <c r="T221">
        <v>460</v>
      </c>
    </row>
    <row r="222" spans="7:20" x14ac:dyDescent="0.2">
      <c r="G222">
        <f t="shared" si="21"/>
        <v>13</v>
      </c>
      <c r="H222">
        <v>221</v>
      </c>
      <c r="I222">
        <f t="shared" si="25"/>
        <v>2680.7760715662612</v>
      </c>
      <c r="J222">
        <f t="shared" si="26"/>
        <v>223.39800596385538</v>
      </c>
      <c r="K222">
        <f t="shared" si="27"/>
        <v>44.679601192770981</v>
      </c>
      <c r="L222">
        <f>SUM(I$2:I222)</f>
        <v>143241.81220475724</v>
      </c>
      <c r="M222">
        <f>SUM(J$2:J222)</f>
        <v>11936.817683729783</v>
      </c>
      <c r="N222">
        <f>SUM(K$2:K222)</f>
        <v>2387.3635367459533</v>
      </c>
      <c r="O222" s="5">
        <f t="shared" si="22"/>
        <v>143000</v>
      </c>
      <c r="P222" s="5">
        <f t="shared" si="23"/>
        <v>11900</v>
      </c>
      <c r="Q222" s="5">
        <f t="shared" si="24"/>
        <v>2390</v>
      </c>
      <c r="T222">
        <v>461</v>
      </c>
    </row>
    <row r="223" spans="7:20" x14ac:dyDescent="0.2">
      <c r="G223">
        <f t="shared" si="21"/>
        <v>13</v>
      </c>
      <c r="H223">
        <v>222</v>
      </c>
      <c r="I223">
        <f t="shared" si="25"/>
        <v>2731.0455176164905</v>
      </c>
      <c r="J223">
        <f t="shared" si="26"/>
        <v>227.58712646804116</v>
      </c>
      <c r="K223">
        <f t="shared" si="27"/>
        <v>45.517425293608134</v>
      </c>
      <c r="L223">
        <f>SUM(I$2:I223)</f>
        <v>145972.85772237374</v>
      </c>
      <c r="M223">
        <f>SUM(J$2:J223)</f>
        <v>12164.404810197824</v>
      </c>
      <c r="N223">
        <f>SUM(K$2:K223)</f>
        <v>2432.8809620395614</v>
      </c>
      <c r="O223" s="5">
        <f t="shared" si="22"/>
        <v>146000</v>
      </c>
      <c r="P223" s="5">
        <f t="shared" si="23"/>
        <v>12200</v>
      </c>
      <c r="Q223" s="5">
        <f t="shared" si="24"/>
        <v>2430</v>
      </c>
      <c r="T223">
        <v>462</v>
      </c>
    </row>
    <row r="224" spans="7:20" x14ac:dyDescent="0.2">
      <c r="G224">
        <f t="shared" si="21"/>
        <v>13</v>
      </c>
      <c r="H224">
        <v>223</v>
      </c>
      <c r="I224">
        <f t="shared" si="25"/>
        <v>2782.2576075648803</v>
      </c>
      <c r="J224">
        <f t="shared" si="26"/>
        <v>231.85480063040697</v>
      </c>
      <c r="K224">
        <f t="shared" si="27"/>
        <v>46.370960126081293</v>
      </c>
      <c r="L224">
        <f>SUM(I$2:I224)</f>
        <v>148755.11532993862</v>
      </c>
      <c r="M224">
        <f>SUM(J$2:J224)</f>
        <v>12396.259610828231</v>
      </c>
      <c r="N224">
        <f>SUM(K$2:K224)</f>
        <v>2479.2519221656426</v>
      </c>
      <c r="O224" s="5">
        <f t="shared" si="22"/>
        <v>149000</v>
      </c>
      <c r="P224" s="5">
        <f t="shared" si="23"/>
        <v>12400</v>
      </c>
      <c r="Q224" s="5">
        <f t="shared" si="24"/>
        <v>2480</v>
      </c>
      <c r="T224">
        <v>463</v>
      </c>
    </row>
    <row r="225" spans="7:20" x14ac:dyDescent="0.2">
      <c r="G225">
        <f t="shared" si="21"/>
        <v>13</v>
      </c>
      <c r="H225">
        <v>224</v>
      </c>
      <c r="I225">
        <f t="shared" si="25"/>
        <v>2834.4300177056521</v>
      </c>
      <c r="J225">
        <f t="shared" si="26"/>
        <v>236.20250147547131</v>
      </c>
      <c r="K225">
        <f t="shared" si="27"/>
        <v>47.240500295094158</v>
      </c>
      <c r="L225">
        <f>SUM(I$2:I225)</f>
        <v>151589.54534764428</v>
      </c>
      <c r="M225">
        <f>SUM(J$2:J225)</f>
        <v>12632.462112303701</v>
      </c>
      <c r="N225">
        <f>SUM(K$2:K225)</f>
        <v>2526.4924224607366</v>
      </c>
      <c r="O225" s="5">
        <f t="shared" si="22"/>
        <v>152000</v>
      </c>
      <c r="P225" s="5">
        <f t="shared" si="23"/>
        <v>12600</v>
      </c>
      <c r="Q225" s="5">
        <f t="shared" si="24"/>
        <v>2530</v>
      </c>
      <c r="T225">
        <v>464</v>
      </c>
    </row>
    <row r="226" spans="7:20" x14ac:dyDescent="0.2">
      <c r="G226">
        <f t="shared" si="21"/>
        <v>13</v>
      </c>
      <c r="H226">
        <v>225</v>
      </c>
      <c r="I226">
        <f t="shared" si="25"/>
        <v>2887.5807557958187</v>
      </c>
      <c r="J226">
        <f t="shared" si="26"/>
        <v>240.63172964965187</v>
      </c>
      <c r="K226">
        <f t="shared" si="27"/>
        <v>48.126345929930267</v>
      </c>
      <c r="L226">
        <f>SUM(I$2:I226)</f>
        <v>154477.1261034401</v>
      </c>
      <c r="M226">
        <f>SUM(J$2:J226)</f>
        <v>12873.093841953354</v>
      </c>
      <c r="N226">
        <f>SUM(K$2:K226)</f>
        <v>2574.6187683906669</v>
      </c>
      <c r="O226" s="5">
        <f t="shared" si="22"/>
        <v>154000</v>
      </c>
      <c r="P226" s="5">
        <f t="shared" si="23"/>
        <v>12900</v>
      </c>
      <c r="Q226" s="5">
        <f t="shared" si="24"/>
        <v>2570</v>
      </c>
      <c r="T226">
        <v>465</v>
      </c>
    </row>
    <row r="227" spans="7:20" x14ac:dyDescent="0.2">
      <c r="G227">
        <f t="shared" si="21"/>
        <v>13</v>
      </c>
      <c r="H227">
        <v>226</v>
      </c>
      <c r="I227">
        <f t="shared" si="25"/>
        <v>2941.7281672707163</v>
      </c>
      <c r="J227">
        <f t="shared" si="26"/>
        <v>245.14401393922668</v>
      </c>
      <c r="K227">
        <f t="shared" si="27"/>
        <v>49.028802787845223</v>
      </c>
      <c r="L227">
        <f>SUM(I$2:I227)</f>
        <v>157418.85427071081</v>
      </c>
      <c r="M227">
        <f>SUM(J$2:J227)</f>
        <v>13118.237855892581</v>
      </c>
      <c r="N227">
        <f>SUM(K$2:K227)</f>
        <v>2623.647571178512</v>
      </c>
      <c r="O227" s="5">
        <f t="shared" si="22"/>
        <v>157000</v>
      </c>
      <c r="P227" s="5">
        <f t="shared" si="23"/>
        <v>13100</v>
      </c>
      <c r="Q227" s="5">
        <f t="shared" si="24"/>
        <v>2620</v>
      </c>
      <c r="T227">
        <v>466</v>
      </c>
    </row>
    <row r="228" spans="7:20" x14ac:dyDescent="0.2">
      <c r="G228">
        <f t="shared" si="21"/>
        <v>13</v>
      </c>
      <c r="H228">
        <v>227</v>
      </c>
      <c r="I228">
        <f t="shared" si="25"/>
        <v>2996.8909415760895</v>
      </c>
      <c r="J228">
        <f t="shared" si="26"/>
        <v>249.7409117980078</v>
      </c>
      <c r="K228">
        <f t="shared" si="27"/>
        <v>49.948182359601439</v>
      </c>
      <c r="L228">
        <f>SUM(I$2:I228)</f>
        <v>160415.74521228691</v>
      </c>
      <c r="M228">
        <f>SUM(J$2:J228)</f>
        <v>13367.978767690589</v>
      </c>
      <c r="N228">
        <f>SUM(K$2:K228)</f>
        <v>2673.5957535381135</v>
      </c>
      <c r="O228" s="5">
        <f t="shared" si="22"/>
        <v>160000</v>
      </c>
      <c r="P228" s="5">
        <f t="shared" si="23"/>
        <v>13400</v>
      </c>
      <c r="Q228" s="5">
        <f t="shared" si="24"/>
        <v>2670</v>
      </c>
      <c r="T228">
        <v>467</v>
      </c>
    </row>
    <row r="229" spans="7:20" x14ac:dyDescent="0.2">
      <c r="G229">
        <f t="shared" si="21"/>
        <v>13</v>
      </c>
      <c r="H229">
        <v>228</v>
      </c>
      <c r="I229">
        <f t="shared" si="25"/>
        <v>3053.0881186189149</v>
      </c>
      <c r="J229">
        <f t="shared" si="26"/>
        <v>254.42400988490994</v>
      </c>
      <c r="K229">
        <f t="shared" si="27"/>
        <v>50.884801976981862</v>
      </c>
      <c r="L229">
        <f>SUM(I$2:I229)</f>
        <v>163468.83333090582</v>
      </c>
      <c r="M229">
        <f>SUM(J$2:J229)</f>
        <v>13622.402777575498</v>
      </c>
      <c r="N229">
        <f>SUM(K$2:K229)</f>
        <v>2724.4805555150951</v>
      </c>
      <c r="O229" s="5">
        <f t="shared" si="22"/>
        <v>163000</v>
      </c>
      <c r="P229" s="5">
        <f t="shared" si="23"/>
        <v>13600</v>
      </c>
      <c r="Q229" s="5">
        <f t="shared" si="24"/>
        <v>2720</v>
      </c>
      <c r="T229">
        <v>468</v>
      </c>
    </row>
    <row r="230" spans="7:20" x14ac:dyDescent="0.2">
      <c r="G230">
        <f t="shared" si="21"/>
        <v>13</v>
      </c>
      <c r="H230">
        <v>229</v>
      </c>
      <c r="I230">
        <f t="shared" si="25"/>
        <v>3110.3390953391895</v>
      </c>
      <c r="J230">
        <f t="shared" si="26"/>
        <v>259.1949246115995</v>
      </c>
      <c r="K230">
        <f t="shared" si="27"/>
        <v>51.838984922319767</v>
      </c>
      <c r="L230">
        <f>SUM(I$2:I230)</f>
        <v>166579.172426245</v>
      </c>
      <c r="M230">
        <f>SUM(J$2:J230)</f>
        <v>13881.597702187099</v>
      </c>
      <c r="N230">
        <f>SUM(K$2:K230)</f>
        <v>2776.3195404374151</v>
      </c>
      <c r="O230" s="5">
        <f t="shared" si="22"/>
        <v>167000</v>
      </c>
      <c r="P230" s="5">
        <f t="shared" si="23"/>
        <v>13900</v>
      </c>
      <c r="Q230" s="5">
        <f t="shared" si="24"/>
        <v>2780</v>
      </c>
      <c r="T230">
        <v>469</v>
      </c>
    </row>
    <row r="231" spans="7:20" x14ac:dyDescent="0.2">
      <c r="G231">
        <f t="shared" si="21"/>
        <v>13</v>
      </c>
      <c r="H231">
        <v>230</v>
      </c>
      <c r="I231">
        <f t="shared" si="25"/>
        <v>3168.6636324049505</v>
      </c>
      <c r="J231">
        <f t="shared" si="26"/>
        <v>264.05530270041294</v>
      </c>
      <c r="K231">
        <f t="shared" si="27"/>
        <v>52.811060540082451</v>
      </c>
      <c r="L231">
        <f>SUM(I$2:I231)</f>
        <v>169747.83605864996</v>
      </c>
      <c r="M231">
        <f>SUM(J$2:J231)</f>
        <v>14145.653004887512</v>
      </c>
      <c r="N231">
        <f>SUM(K$2:K231)</f>
        <v>2829.1306009774976</v>
      </c>
      <c r="O231" s="5">
        <f t="shared" si="22"/>
        <v>170000</v>
      </c>
      <c r="P231" s="5">
        <f t="shared" si="23"/>
        <v>14100</v>
      </c>
      <c r="Q231" s="5">
        <f t="shared" si="24"/>
        <v>2830</v>
      </c>
      <c r="T231">
        <v>470</v>
      </c>
    </row>
    <row r="232" spans="7:20" x14ac:dyDescent="0.2">
      <c r="G232">
        <f t="shared" si="21"/>
        <v>13</v>
      </c>
      <c r="H232">
        <v>231</v>
      </c>
      <c r="I232">
        <f t="shared" si="25"/>
        <v>3228.0818610328415</v>
      </c>
      <c r="J232">
        <f t="shared" si="26"/>
        <v>269.00682175273721</v>
      </c>
      <c r="K232">
        <f t="shared" si="27"/>
        <v>53.801364350547303</v>
      </c>
      <c r="L232">
        <f>SUM(I$2:I232)</f>
        <v>172975.9179196828</v>
      </c>
      <c r="M232">
        <f>SUM(J$2:J232)</f>
        <v>14414.659826640249</v>
      </c>
      <c r="N232">
        <f>SUM(K$2:K232)</f>
        <v>2882.931965328045</v>
      </c>
      <c r="O232" s="5">
        <f t="shared" si="22"/>
        <v>173000</v>
      </c>
      <c r="P232" s="5">
        <f t="shared" si="23"/>
        <v>14400</v>
      </c>
      <c r="Q232" s="5">
        <f t="shared" si="24"/>
        <v>2880</v>
      </c>
      <c r="T232">
        <v>471</v>
      </c>
    </row>
    <row r="233" spans="7:20" x14ac:dyDescent="0.2">
      <c r="G233">
        <f t="shared" si="21"/>
        <v>13</v>
      </c>
      <c r="H233">
        <v>232</v>
      </c>
      <c r="I233">
        <f t="shared" si="25"/>
        <v>3288.6142899365746</v>
      </c>
      <c r="J233">
        <f t="shared" si="26"/>
        <v>274.05119082804833</v>
      </c>
      <c r="K233">
        <f t="shared" si="27"/>
        <v>54.810238165609519</v>
      </c>
      <c r="L233">
        <f>SUM(I$2:I233)</f>
        <v>176264.53220961938</v>
      </c>
      <c r="M233">
        <f>SUM(J$2:J233)</f>
        <v>14688.711017468297</v>
      </c>
      <c r="N233">
        <f>SUM(K$2:K233)</f>
        <v>2937.7422034936544</v>
      </c>
      <c r="O233" s="5">
        <f t="shared" si="22"/>
        <v>176000</v>
      </c>
      <c r="P233" s="5">
        <f t="shared" si="23"/>
        <v>14700</v>
      </c>
      <c r="Q233" s="5">
        <f t="shared" si="24"/>
        <v>2940</v>
      </c>
      <c r="T233">
        <v>472</v>
      </c>
    </row>
    <row r="234" spans="7:20" x14ac:dyDescent="0.2">
      <c r="G234">
        <f t="shared" si="21"/>
        <v>13</v>
      </c>
      <c r="H234">
        <v>233</v>
      </c>
      <c r="I234">
        <f t="shared" si="25"/>
        <v>3350.2818124056898</v>
      </c>
      <c r="J234">
        <f t="shared" si="26"/>
        <v>279.19015103380798</v>
      </c>
      <c r="K234">
        <f t="shared" si="27"/>
        <v>55.838030206761438</v>
      </c>
      <c r="L234">
        <f>SUM(I$2:I234)</f>
        <v>179614.81402202506</v>
      </c>
      <c r="M234">
        <f>SUM(J$2:J234)</f>
        <v>14967.901168502105</v>
      </c>
      <c r="N234">
        <f>SUM(K$2:K234)</f>
        <v>2993.5802337004156</v>
      </c>
      <c r="O234" s="5">
        <f t="shared" si="22"/>
        <v>180000</v>
      </c>
      <c r="P234" s="5">
        <f t="shared" si="23"/>
        <v>15000</v>
      </c>
      <c r="Q234" s="5">
        <f t="shared" si="24"/>
        <v>2990</v>
      </c>
      <c r="T234">
        <v>473</v>
      </c>
    </row>
    <row r="235" spans="7:20" x14ac:dyDescent="0.2">
      <c r="G235">
        <f t="shared" ref="G235:G241" si="28">G215+1</f>
        <v>13</v>
      </c>
      <c r="H235">
        <v>234</v>
      </c>
      <c r="I235">
        <f t="shared" si="25"/>
        <v>3413.1057135170545</v>
      </c>
      <c r="J235">
        <f t="shared" si="26"/>
        <v>284.4254761264217</v>
      </c>
      <c r="K235">
        <f t="shared" si="27"/>
        <v>56.885095225284182</v>
      </c>
      <c r="L235">
        <f>SUM(I$2:I235)</f>
        <v>183027.91973554212</v>
      </c>
      <c r="M235">
        <f>SUM(J$2:J235)</f>
        <v>15252.326644628527</v>
      </c>
      <c r="N235">
        <f>SUM(K$2:K235)</f>
        <v>3050.4653289256999</v>
      </c>
      <c r="O235" s="5">
        <f t="shared" si="22"/>
        <v>183000</v>
      </c>
      <c r="P235" s="5">
        <f t="shared" si="23"/>
        <v>15300</v>
      </c>
      <c r="Q235" s="5">
        <f t="shared" si="24"/>
        <v>3050</v>
      </c>
      <c r="T235">
        <v>474</v>
      </c>
    </row>
    <row r="236" spans="7:20" x14ac:dyDescent="0.2">
      <c r="G236">
        <f t="shared" si="28"/>
        <v>13</v>
      </c>
      <c r="H236">
        <v>235</v>
      </c>
      <c r="I236">
        <f t="shared" si="25"/>
        <v>3477.1076774815906</v>
      </c>
      <c r="J236">
        <f t="shared" si="26"/>
        <v>289.75897312346638</v>
      </c>
      <c r="K236">
        <f t="shared" si="27"/>
        <v>57.951794624693115</v>
      </c>
      <c r="L236">
        <f>SUM(I$2:I236)</f>
        <v>186505.02741302372</v>
      </c>
      <c r="M236">
        <f>SUM(J$2:J236)</f>
        <v>15542.085617751993</v>
      </c>
      <c r="N236">
        <f>SUM(K$2:K236)</f>
        <v>3108.4171235503932</v>
      </c>
      <c r="O236" s="5">
        <f t="shared" si="22"/>
        <v>187000</v>
      </c>
      <c r="P236" s="5">
        <f t="shared" si="23"/>
        <v>15500</v>
      </c>
      <c r="Q236" s="5">
        <f t="shared" si="24"/>
        <v>3110</v>
      </c>
      <c r="T236">
        <v>475</v>
      </c>
    </row>
    <row r="237" spans="7:20" x14ac:dyDescent="0.2">
      <c r="G237">
        <f t="shared" si="28"/>
        <v>13</v>
      </c>
      <c r="H237">
        <v>236</v>
      </c>
      <c r="I237">
        <f t="shared" si="25"/>
        <v>3542.3097951287668</v>
      </c>
      <c r="J237">
        <f t="shared" si="26"/>
        <v>295.19248292739775</v>
      </c>
      <c r="K237">
        <f t="shared" si="27"/>
        <v>59.038496585479386</v>
      </c>
      <c r="L237">
        <f>SUM(I$2:I237)</f>
        <v>190047.33720815249</v>
      </c>
      <c r="M237">
        <f>SUM(J$2:J237)</f>
        <v>15837.27810067939</v>
      </c>
      <c r="N237">
        <f>SUM(K$2:K237)</f>
        <v>3167.4556201358728</v>
      </c>
      <c r="O237" s="5">
        <f t="shared" si="22"/>
        <v>190000</v>
      </c>
      <c r="P237" s="5">
        <f t="shared" si="23"/>
        <v>15800</v>
      </c>
      <c r="Q237" s="5">
        <f t="shared" si="24"/>
        <v>3170</v>
      </c>
      <c r="T237">
        <v>476</v>
      </c>
    </row>
    <row r="238" spans="7:20" x14ac:dyDescent="0.2">
      <c r="G238">
        <f t="shared" si="28"/>
        <v>13</v>
      </c>
      <c r="H238">
        <v>237</v>
      </c>
      <c r="I238">
        <f t="shared" si="25"/>
        <v>3608.7345715314395</v>
      </c>
      <c r="J238">
        <f t="shared" si="26"/>
        <v>300.72788096095383</v>
      </c>
      <c r="K238">
        <f t="shared" si="27"/>
        <v>60.145576192190596</v>
      </c>
      <c r="L238">
        <f>SUM(I$2:I238)</f>
        <v>193656.07177968393</v>
      </c>
      <c r="M238">
        <f>SUM(J$2:J238)</f>
        <v>16138.005981640345</v>
      </c>
      <c r="N238">
        <f>SUM(K$2:K238)</f>
        <v>3227.6011963280635</v>
      </c>
      <c r="O238" s="5">
        <f t="shared" si="22"/>
        <v>194000</v>
      </c>
      <c r="P238" s="5">
        <f t="shared" si="23"/>
        <v>16100</v>
      </c>
      <c r="Q238" s="5">
        <f t="shared" si="24"/>
        <v>3230</v>
      </c>
      <c r="T238">
        <v>477</v>
      </c>
    </row>
    <row r="239" spans="7:20" x14ac:dyDescent="0.2">
      <c r="G239">
        <f t="shared" si="28"/>
        <v>13</v>
      </c>
      <c r="H239">
        <v>238</v>
      </c>
      <c r="I239">
        <f t="shared" si="25"/>
        <v>3676.4049337736715</v>
      </c>
      <c r="J239">
        <f t="shared" si="26"/>
        <v>306.36707781447319</v>
      </c>
      <c r="K239">
        <f t="shared" si="27"/>
        <v>61.273415562894463</v>
      </c>
      <c r="L239">
        <f>SUM(I$2:I239)</f>
        <v>197332.47671345761</v>
      </c>
      <c r="M239">
        <f>SUM(J$2:J239)</f>
        <v>16444.373059454818</v>
      </c>
      <c r="N239">
        <f>SUM(K$2:K239)</f>
        <v>3288.874611890958</v>
      </c>
      <c r="O239" s="5">
        <f t="shared" si="22"/>
        <v>197000</v>
      </c>
      <c r="P239" s="5">
        <f t="shared" si="23"/>
        <v>16400</v>
      </c>
      <c r="Q239" s="5">
        <f t="shared" si="24"/>
        <v>3290</v>
      </c>
      <c r="T239">
        <v>478</v>
      </c>
    </row>
    <row r="240" spans="7:20" x14ac:dyDescent="0.2">
      <c r="G240">
        <f t="shared" si="28"/>
        <v>13</v>
      </c>
      <c r="H240">
        <v>239</v>
      </c>
      <c r="I240">
        <f t="shared" si="25"/>
        <v>3745.3442388642138</v>
      </c>
      <c r="J240">
        <f t="shared" si="26"/>
        <v>312.1120199053517</v>
      </c>
      <c r="K240">
        <f t="shared" si="27"/>
        <v>62.422403981070168</v>
      </c>
      <c r="L240">
        <f>SUM(I$2:I240)</f>
        <v>201077.82095232181</v>
      </c>
      <c r="M240">
        <f>SUM(J$2:J240)</f>
        <v>16756.485079360169</v>
      </c>
      <c r="N240">
        <f>SUM(K$2:K240)</f>
        <v>3351.2970158720282</v>
      </c>
      <c r="O240" s="5">
        <f t="shared" si="22"/>
        <v>201000</v>
      </c>
      <c r="P240" s="5">
        <f t="shared" si="23"/>
        <v>16800</v>
      </c>
      <c r="Q240" s="5">
        <f t="shared" si="24"/>
        <v>3350</v>
      </c>
      <c r="T240">
        <v>479</v>
      </c>
    </row>
    <row r="241" spans="7:20" x14ac:dyDescent="0.2">
      <c r="G241">
        <f t="shared" si="28"/>
        <v>13</v>
      </c>
      <c r="H241">
        <v>240</v>
      </c>
      <c r="I241">
        <f t="shared" si="25"/>
        <v>3815.5762817983777</v>
      </c>
      <c r="J241">
        <f t="shared" si="26"/>
        <v>317.96469014986536</v>
      </c>
      <c r="K241">
        <f t="shared" si="27"/>
        <v>63.592938029972899</v>
      </c>
      <c r="L241">
        <f>SUM(I$2:I241)</f>
        <v>204893.39723412017</v>
      </c>
      <c r="M241">
        <f>SUM(J$2:J241)</f>
        <v>17074.449769510033</v>
      </c>
      <c r="N241">
        <f>SUM(K$2:K241)</f>
        <v>3414.8899539020013</v>
      </c>
      <c r="O241" s="5">
        <f t="shared" si="22"/>
        <v>205000</v>
      </c>
      <c r="P241" s="5">
        <f t="shared" si="23"/>
        <v>17100</v>
      </c>
      <c r="Q241" s="5">
        <f t="shared" si="24"/>
        <v>3410</v>
      </c>
      <c r="T241">
        <v>480</v>
      </c>
    </row>
    <row r="242" spans="7:20" x14ac:dyDescent="0.2">
      <c r="T242">
        <v>481</v>
      </c>
    </row>
    <row r="243" spans="7:20" x14ac:dyDescent="0.2">
      <c r="T243">
        <v>482</v>
      </c>
    </row>
    <row r="244" spans="7:20" x14ac:dyDescent="0.2">
      <c r="T244">
        <v>483</v>
      </c>
    </row>
    <row r="245" spans="7:20" x14ac:dyDescent="0.2">
      <c r="T245">
        <v>484</v>
      </c>
    </row>
    <row r="246" spans="7:20" x14ac:dyDescent="0.2">
      <c r="T246">
        <v>485</v>
      </c>
    </row>
    <row r="247" spans="7:20" x14ac:dyDescent="0.2">
      <c r="T247">
        <v>486</v>
      </c>
    </row>
    <row r="248" spans="7:20" x14ac:dyDescent="0.2">
      <c r="T248">
        <v>487</v>
      </c>
    </row>
    <row r="249" spans="7:20" x14ac:dyDescent="0.2">
      <c r="T249">
        <v>488</v>
      </c>
    </row>
    <row r="250" spans="7:20" x14ac:dyDescent="0.2">
      <c r="T250">
        <v>489</v>
      </c>
    </row>
    <row r="251" spans="7:20" x14ac:dyDescent="0.2">
      <c r="T251">
        <v>490</v>
      </c>
    </row>
    <row r="252" spans="7:20" x14ac:dyDescent="0.2">
      <c r="T252">
        <v>491</v>
      </c>
    </row>
    <row r="253" spans="7:20" x14ac:dyDescent="0.2">
      <c r="T253">
        <v>492</v>
      </c>
    </row>
    <row r="254" spans="7:20" x14ac:dyDescent="0.2">
      <c r="T254">
        <v>493</v>
      </c>
    </row>
    <row r="255" spans="7:20" x14ac:dyDescent="0.2">
      <c r="T255">
        <v>494</v>
      </c>
    </row>
    <row r="256" spans="7:20" x14ac:dyDescent="0.2">
      <c r="T256">
        <v>495</v>
      </c>
    </row>
    <row r="257" spans="20:20" x14ac:dyDescent="0.2">
      <c r="T257">
        <v>496</v>
      </c>
    </row>
    <row r="258" spans="20:20" x14ac:dyDescent="0.2">
      <c r="T258">
        <v>497</v>
      </c>
    </row>
    <row r="259" spans="20:20" x14ac:dyDescent="0.2">
      <c r="T259">
        <v>498</v>
      </c>
    </row>
    <row r="260" spans="20:20" x14ac:dyDescent="0.2">
      <c r="T260">
        <v>499</v>
      </c>
    </row>
    <row r="261" spans="20:20" x14ac:dyDescent="0.2">
      <c r="T261">
        <v>500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1D6D-4494-4603-89C0-319B911F1396}">
  <dimension ref="A1:O14"/>
  <sheetViews>
    <sheetView workbookViewId="0">
      <selection activeCell="O14" sqref="O14"/>
    </sheetView>
  </sheetViews>
  <sheetFormatPr defaultRowHeight="14.25" x14ac:dyDescent="0.2"/>
  <sheetData>
    <row r="1" spans="1:15" x14ac:dyDescent="0.2">
      <c r="A1" t="s">
        <v>110</v>
      </c>
      <c r="B1">
        <v>0.6</v>
      </c>
      <c r="E1" t="s">
        <v>111</v>
      </c>
      <c r="F1" t="s">
        <v>21</v>
      </c>
      <c r="G1" t="s">
        <v>101</v>
      </c>
      <c r="H1" t="s">
        <v>102</v>
      </c>
      <c r="I1" t="s">
        <v>103</v>
      </c>
      <c r="J1" t="s">
        <v>112</v>
      </c>
      <c r="K1" t="s">
        <v>113</v>
      </c>
      <c r="L1" t="s">
        <v>114</v>
      </c>
      <c r="M1" s="5" t="s">
        <v>107</v>
      </c>
      <c r="N1" s="5" t="s">
        <v>108</v>
      </c>
      <c r="O1" s="5" t="s">
        <v>109</v>
      </c>
    </row>
    <row r="2" spans="1:15" x14ac:dyDescent="0.2">
      <c r="F2">
        <v>1</v>
      </c>
      <c r="G2">
        <v>840</v>
      </c>
      <c r="H2">
        <f>G2/12</f>
        <v>70</v>
      </c>
      <c r="I2">
        <f>G2/60</f>
        <v>14</v>
      </c>
      <c r="J2">
        <f>G2</f>
        <v>840</v>
      </c>
      <c r="K2">
        <f t="shared" ref="K2:L2" si="0">H2</f>
        <v>70</v>
      </c>
      <c r="L2">
        <f t="shared" si="0"/>
        <v>14</v>
      </c>
      <c r="M2" s="5">
        <f>ROUND(J2,MIN(-(INT(LOG(J2,10))-2),0))</f>
        <v>840</v>
      </c>
      <c r="N2" s="5">
        <f t="shared" ref="N2:O2" si="1">ROUND(K2,MIN(-(INT(LOG(K2,10))-2),0))</f>
        <v>70</v>
      </c>
      <c r="O2" s="5">
        <f t="shared" si="1"/>
        <v>14</v>
      </c>
    </row>
    <row r="3" spans="1:15" x14ac:dyDescent="0.2">
      <c r="F3">
        <v>2</v>
      </c>
      <c r="J3">
        <f>(J4-J2)/3+J2</f>
        <v>1056</v>
      </c>
      <c r="K3">
        <f t="shared" ref="K3:L3" si="2">(K4-K2)/3+K2</f>
        <v>88</v>
      </c>
      <c r="L3">
        <f t="shared" si="2"/>
        <v>17.600000000000001</v>
      </c>
      <c r="M3" s="5">
        <f t="shared" ref="M3:M14" si="3">ROUND(J3,MIN(-(INT(LOG(J3,10))-2),0))</f>
        <v>1060</v>
      </c>
      <c r="N3" s="5">
        <f t="shared" ref="N3:N14" si="4">ROUND(K3,MIN(-(INT(LOG(K3,10))-2),0))</f>
        <v>88</v>
      </c>
      <c r="O3" s="5">
        <f t="shared" ref="O3:O14" si="5">ROUND(L3,MIN(-(INT(LOG(L3,10))-2),0))</f>
        <v>18</v>
      </c>
    </row>
    <row r="4" spans="1:15" x14ac:dyDescent="0.2">
      <c r="E4">
        <f>LOOKUP(F4-1,L!G:G,L!O:O)</f>
        <v>1080</v>
      </c>
      <c r="F4">
        <v>3</v>
      </c>
      <c r="G4">
        <f>E4*$B$1</f>
        <v>648</v>
      </c>
      <c r="H4">
        <f>G4/12</f>
        <v>54</v>
      </c>
      <c r="I4">
        <f>G4/60</f>
        <v>10.8</v>
      </c>
      <c r="J4">
        <f>G4+J2</f>
        <v>1488</v>
      </c>
      <c r="K4">
        <f t="shared" ref="K4:L4" si="6">H4+K2</f>
        <v>124</v>
      </c>
      <c r="L4">
        <f t="shared" si="6"/>
        <v>24.8</v>
      </c>
      <c r="M4" s="5">
        <f t="shared" si="3"/>
        <v>1490</v>
      </c>
      <c r="N4" s="5">
        <f t="shared" si="4"/>
        <v>124</v>
      </c>
      <c r="O4" s="5">
        <f t="shared" si="5"/>
        <v>25</v>
      </c>
    </row>
    <row r="5" spans="1:15" x14ac:dyDescent="0.2">
      <c r="E5">
        <f>LOOKUP(F5-1,L!G:G,L!O:O)-LOOKUP(F5-2,L!G:G,L!O:O)</f>
        <v>1570</v>
      </c>
      <c r="F5">
        <v>4</v>
      </c>
      <c r="G5">
        <f t="shared" ref="G5:G14" si="7">E5*$B$1</f>
        <v>942</v>
      </c>
      <c r="H5">
        <f t="shared" ref="H5:H14" si="8">G5/12</f>
        <v>78.5</v>
      </c>
      <c r="I5">
        <f t="shared" ref="I5:I14" si="9">G5/60</f>
        <v>15.7</v>
      </c>
      <c r="J5">
        <f>G5+J4</f>
        <v>2430</v>
      </c>
      <c r="K5">
        <f t="shared" ref="K5:L5" si="10">H5+K4</f>
        <v>202.5</v>
      </c>
      <c r="L5">
        <f t="shared" si="10"/>
        <v>40.5</v>
      </c>
      <c r="M5" s="5">
        <f t="shared" si="3"/>
        <v>2430</v>
      </c>
      <c r="N5" s="5">
        <f t="shared" si="4"/>
        <v>203</v>
      </c>
      <c r="O5" s="5">
        <f t="shared" si="5"/>
        <v>41</v>
      </c>
    </row>
    <row r="6" spans="1:15" x14ac:dyDescent="0.2">
      <c r="E6">
        <f>LOOKUP(F6-1,L!G:G,L!O:O)-LOOKUP(F6-2,L!G:G,L!O:O)</f>
        <v>2270</v>
      </c>
      <c r="F6">
        <v>5</v>
      </c>
      <c r="G6">
        <f t="shared" si="7"/>
        <v>1362</v>
      </c>
      <c r="H6">
        <f t="shared" si="8"/>
        <v>113.5</v>
      </c>
      <c r="I6">
        <f t="shared" si="9"/>
        <v>22.7</v>
      </c>
      <c r="J6">
        <f t="shared" ref="J6:J14" si="11">G6+J5</f>
        <v>3792</v>
      </c>
      <c r="K6">
        <f t="shared" ref="K6:K14" si="12">H6+K5</f>
        <v>316</v>
      </c>
      <c r="L6">
        <f t="shared" ref="L6:L14" si="13">I6+L5</f>
        <v>63.2</v>
      </c>
      <c r="M6" s="5">
        <f t="shared" si="3"/>
        <v>3790</v>
      </c>
      <c r="N6" s="5">
        <f t="shared" si="4"/>
        <v>316</v>
      </c>
      <c r="O6" s="5">
        <f t="shared" si="5"/>
        <v>63</v>
      </c>
    </row>
    <row r="7" spans="1:15" x14ac:dyDescent="0.2">
      <c r="E7">
        <f>LOOKUP(F7-1,L!G:G,L!O:O)-LOOKUP(F7-2,L!G:G,L!O:O)</f>
        <v>3290</v>
      </c>
      <c r="F7">
        <v>6</v>
      </c>
      <c r="G7">
        <f t="shared" si="7"/>
        <v>1974</v>
      </c>
      <c r="H7">
        <f t="shared" si="8"/>
        <v>164.5</v>
      </c>
      <c r="I7">
        <f t="shared" si="9"/>
        <v>32.9</v>
      </c>
      <c r="J7">
        <f t="shared" si="11"/>
        <v>5766</v>
      </c>
      <c r="K7">
        <f t="shared" si="12"/>
        <v>480.5</v>
      </c>
      <c r="L7">
        <f t="shared" si="13"/>
        <v>96.1</v>
      </c>
      <c r="M7" s="5">
        <f t="shared" si="3"/>
        <v>5770</v>
      </c>
      <c r="N7" s="5">
        <f t="shared" si="4"/>
        <v>481</v>
      </c>
      <c r="O7" s="5">
        <f t="shared" si="5"/>
        <v>96</v>
      </c>
    </row>
    <row r="8" spans="1:15" x14ac:dyDescent="0.2">
      <c r="E8">
        <f>LOOKUP(F8-1,L!G:G,L!O:O)-LOOKUP(F8-2,L!G:G,L!O:O)</f>
        <v>4790</v>
      </c>
      <c r="F8">
        <v>7</v>
      </c>
      <c r="G8">
        <f t="shared" si="7"/>
        <v>2874</v>
      </c>
      <c r="H8">
        <f t="shared" si="8"/>
        <v>239.5</v>
      </c>
      <c r="I8">
        <f t="shared" si="9"/>
        <v>47.9</v>
      </c>
      <c r="J8">
        <f t="shared" si="11"/>
        <v>8640</v>
      </c>
      <c r="K8">
        <f t="shared" si="12"/>
        <v>720</v>
      </c>
      <c r="L8">
        <f t="shared" si="13"/>
        <v>144</v>
      </c>
      <c r="M8" s="5">
        <f t="shared" si="3"/>
        <v>8640</v>
      </c>
      <c r="N8" s="5">
        <f t="shared" si="4"/>
        <v>720</v>
      </c>
      <c r="O8" s="5">
        <f t="shared" si="5"/>
        <v>144</v>
      </c>
    </row>
    <row r="9" spans="1:15" x14ac:dyDescent="0.2">
      <c r="E9">
        <f>LOOKUP(F9-1,L!G:G,L!O:O)-LOOKUP(F9-2,L!G:G,L!O:O)</f>
        <v>6900</v>
      </c>
      <c r="F9">
        <v>8</v>
      </c>
      <c r="G9">
        <f t="shared" si="7"/>
        <v>4140</v>
      </c>
      <c r="H9">
        <f t="shared" si="8"/>
        <v>345</v>
      </c>
      <c r="I9">
        <f t="shared" si="9"/>
        <v>69</v>
      </c>
      <c r="J9">
        <f t="shared" si="11"/>
        <v>12780</v>
      </c>
      <c r="K9">
        <f t="shared" si="12"/>
        <v>1065</v>
      </c>
      <c r="L9">
        <f t="shared" si="13"/>
        <v>213</v>
      </c>
      <c r="M9" s="5">
        <f t="shared" si="3"/>
        <v>12800</v>
      </c>
      <c r="N9" s="5">
        <f t="shared" si="4"/>
        <v>1070</v>
      </c>
      <c r="O9" s="5">
        <f t="shared" si="5"/>
        <v>213</v>
      </c>
    </row>
    <row r="10" spans="1:15" x14ac:dyDescent="0.2">
      <c r="E10">
        <f>LOOKUP(F10-1,L!G:G,L!O:O)-LOOKUP(F10-2,L!G:G,L!O:O)</f>
        <v>10000</v>
      </c>
      <c r="F10">
        <v>9</v>
      </c>
      <c r="G10">
        <f t="shared" si="7"/>
        <v>6000</v>
      </c>
      <c r="H10">
        <f t="shared" si="8"/>
        <v>500</v>
      </c>
      <c r="I10">
        <f t="shared" si="9"/>
        <v>100</v>
      </c>
      <c r="J10">
        <f t="shared" si="11"/>
        <v>18780</v>
      </c>
      <c r="K10">
        <f t="shared" si="12"/>
        <v>1565</v>
      </c>
      <c r="L10">
        <f t="shared" si="13"/>
        <v>313</v>
      </c>
      <c r="M10" s="5">
        <f t="shared" si="3"/>
        <v>18800</v>
      </c>
      <c r="N10" s="5">
        <f t="shared" si="4"/>
        <v>1570</v>
      </c>
      <c r="O10" s="5">
        <f t="shared" si="5"/>
        <v>313</v>
      </c>
    </row>
    <row r="11" spans="1:15" x14ac:dyDescent="0.2">
      <c r="E11">
        <f>LOOKUP(F11-1,L!G:G,L!O:O)-LOOKUP(F11-2,L!G:G,L!O:O)</f>
        <v>14600</v>
      </c>
      <c r="F11">
        <v>10</v>
      </c>
      <c r="G11">
        <f t="shared" si="7"/>
        <v>8760</v>
      </c>
      <c r="H11">
        <f t="shared" si="8"/>
        <v>730</v>
      </c>
      <c r="I11">
        <f t="shared" si="9"/>
        <v>146</v>
      </c>
      <c r="J11">
        <f t="shared" si="11"/>
        <v>27540</v>
      </c>
      <c r="K11">
        <f t="shared" si="12"/>
        <v>2295</v>
      </c>
      <c r="L11">
        <f t="shared" si="13"/>
        <v>459</v>
      </c>
      <c r="M11" s="5">
        <f t="shared" si="3"/>
        <v>27500</v>
      </c>
      <c r="N11" s="5">
        <f t="shared" si="4"/>
        <v>2300</v>
      </c>
      <c r="O11" s="5">
        <f t="shared" si="5"/>
        <v>459</v>
      </c>
    </row>
    <row r="12" spans="1:15" x14ac:dyDescent="0.2">
      <c r="E12">
        <f>LOOKUP(F12-1,L!G:G,L!O:O)-LOOKUP(F12-2,L!G:G,L!O:O)</f>
        <v>21100</v>
      </c>
      <c r="F12">
        <v>11</v>
      </c>
      <c r="G12">
        <f t="shared" si="7"/>
        <v>12660</v>
      </c>
      <c r="H12">
        <f t="shared" si="8"/>
        <v>1055</v>
      </c>
      <c r="I12">
        <f t="shared" si="9"/>
        <v>211</v>
      </c>
      <c r="J12">
        <f t="shared" si="11"/>
        <v>40200</v>
      </c>
      <c r="K12">
        <f t="shared" si="12"/>
        <v>3350</v>
      </c>
      <c r="L12">
        <f t="shared" si="13"/>
        <v>670</v>
      </c>
      <c r="M12" s="5">
        <f t="shared" si="3"/>
        <v>40200</v>
      </c>
      <c r="N12" s="5">
        <f t="shared" si="4"/>
        <v>3350</v>
      </c>
      <c r="O12" s="5">
        <f t="shared" si="5"/>
        <v>670</v>
      </c>
    </row>
    <row r="13" spans="1:15" x14ac:dyDescent="0.2">
      <c r="E13">
        <f>LOOKUP(F13-1,L!G:G,L!O:O)-LOOKUP(F13-2,L!G:G,L!O:O)</f>
        <v>30600</v>
      </c>
      <c r="F13">
        <v>12</v>
      </c>
      <c r="G13">
        <f t="shared" si="7"/>
        <v>18360</v>
      </c>
      <c r="H13">
        <f t="shared" si="8"/>
        <v>1530</v>
      </c>
      <c r="I13">
        <f t="shared" si="9"/>
        <v>306</v>
      </c>
      <c r="J13">
        <f t="shared" si="11"/>
        <v>58560</v>
      </c>
      <c r="K13">
        <f t="shared" si="12"/>
        <v>4880</v>
      </c>
      <c r="L13">
        <f t="shared" si="13"/>
        <v>976</v>
      </c>
      <c r="M13" s="5">
        <f t="shared" si="3"/>
        <v>58600</v>
      </c>
      <c r="N13" s="5">
        <f t="shared" si="4"/>
        <v>4880</v>
      </c>
      <c r="O13" s="5">
        <f t="shared" si="5"/>
        <v>976</v>
      </c>
    </row>
    <row r="14" spans="1:15" x14ac:dyDescent="0.2">
      <c r="E14">
        <f>LOOKUP(F14-1,L!G:G,L!O:O)-LOOKUP(F14-2,L!G:G,L!O:O)</f>
        <v>44800</v>
      </c>
      <c r="F14">
        <v>13</v>
      </c>
      <c r="G14">
        <f t="shared" si="7"/>
        <v>26880</v>
      </c>
      <c r="H14">
        <f t="shared" si="8"/>
        <v>2240</v>
      </c>
      <c r="I14">
        <f t="shared" si="9"/>
        <v>448</v>
      </c>
      <c r="J14">
        <f t="shared" si="11"/>
        <v>85440</v>
      </c>
      <c r="K14">
        <f t="shared" si="12"/>
        <v>7120</v>
      </c>
      <c r="L14">
        <f t="shared" si="13"/>
        <v>1424</v>
      </c>
      <c r="M14" s="5">
        <f t="shared" si="3"/>
        <v>85400</v>
      </c>
      <c r="N14" s="5">
        <f t="shared" si="4"/>
        <v>7120</v>
      </c>
      <c r="O14" s="5">
        <f t="shared" si="5"/>
        <v>1420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6DC6-AC65-4829-BF5B-51DF9D794167}">
  <dimension ref="C1:Y23"/>
  <sheetViews>
    <sheetView workbookViewId="0">
      <selection activeCell="F3" sqref="F3:F23"/>
    </sheetView>
  </sheetViews>
  <sheetFormatPr defaultRowHeight="14.25" x14ac:dyDescent="0.2"/>
  <sheetData>
    <row r="1" spans="3:25" x14ac:dyDescent="0.2">
      <c r="E1" s="12" t="s">
        <v>151</v>
      </c>
      <c r="F1" s="12" t="s">
        <v>152</v>
      </c>
      <c r="G1" s="12" t="s">
        <v>153</v>
      </c>
      <c r="H1" s="12" t="s">
        <v>154</v>
      </c>
      <c r="I1" s="12" t="s">
        <v>155</v>
      </c>
      <c r="J1" s="12" t="s">
        <v>156</v>
      </c>
      <c r="K1" s="12" t="s">
        <v>157</v>
      </c>
      <c r="L1" s="12" t="s">
        <v>158</v>
      </c>
      <c r="M1" s="12" t="s">
        <v>159</v>
      </c>
    </row>
    <row r="2" spans="3:25" x14ac:dyDescent="0.2">
      <c r="E2" s="12" t="s">
        <v>22</v>
      </c>
      <c r="F2" s="12"/>
      <c r="G2" s="12" t="s">
        <v>160</v>
      </c>
      <c r="H2" s="12" t="s">
        <v>154</v>
      </c>
      <c r="I2" s="12" t="s">
        <v>161</v>
      </c>
      <c r="J2" s="12" t="s">
        <v>156</v>
      </c>
      <c r="K2" s="12" t="s">
        <v>157</v>
      </c>
      <c r="L2" s="12" t="s">
        <v>158</v>
      </c>
      <c r="M2" s="12" t="s">
        <v>162</v>
      </c>
    </row>
    <row r="3" spans="3:25" x14ac:dyDescent="0.2">
      <c r="E3" s="10">
        <v>1</v>
      </c>
      <c r="F3" s="10" t="s">
        <v>163</v>
      </c>
      <c r="G3">
        <v>50</v>
      </c>
      <c r="H3">
        <v>1</v>
      </c>
      <c r="I3" t="s">
        <v>164</v>
      </c>
      <c r="J3">
        <v>0</v>
      </c>
      <c r="K3">
        <v>0</v>
      </c>
      <c r="L3">
        <v>0</v>
      </c>
      <c r="M3">
        <v>100</v>
      </c>
      <c r="T3" t="s">
        <v>0</v>
      </c>
      <c r="U3" t="s">
        <v>1</v>
      </c>
      <c r="V3" t="s">
        <v>2</v>
      </c>
    </row>
    <row r="4" spans="3:25" x14ac:dyDescent="0.2">
      <c r="E4" s="6">
        <v>2</v>
      </c>
      <c r="F4" s="6" t="s">
        <v>165</v>
      </c>
      <c r="G4">
        <v>100</v>
      </c>
      <c r="H4">
        <v>1.1499999999999999</v>
      </c>
      <c r="I4" t="s">
        <v>166</v>
      </c>
      <c r="J4">
        <v>0</v>
      </c>
      <c r="K4">
        <v>0</v>
      </c>
      <c r="L4">
        <v>0</v>
      </c>
      <c r="M4">
        <v>100</v>
      </c>
      <c r="N4" t="s">
        <v>205</v>
      </c>
      <c r="S4" s="1">
        <v>1</v>
      </c>
      <c r="T4">
        <v>0</v>
      </c>
      <c r="U4">
        <v>0</v>
      </c>
      <c r="V4">
        <v>0</v>
      </c>
    </row>
    <row r="5" spans="3:25" x14ac:dyDescent="0.2">
      <c r="C5">
        <v>450</v>
      </c>
      <c r="E5" s="6">
        <v>3</v>
      </c>
      <c r="F5" s="6" t="s">
        <v>167</v>
      </c>
      <c r="G5">
        <v>200</v>
      </c>
      <c r="H5">
        <v>1.32</v>
      </c>
      <c r="I5" t="s">
        <v>168</v>
      </c>
      <c r="J5">
        <f>CEILING(C5*H5,60)</f>
        <v>600</v>
      </c>
      <c r="K5">
        <f>J5/12</f>
        <v>50</v>
      </c>
      <c r="L5">
        <f>J5/60</f>
        <v>10</v>
      </c>
      <c r="M5">
        <v>100</v>
      </c>
      <c r="N5" t="s">
        <v>206</v>
      </c>
      <c r="R5" s="3" t="s">
        <v>7</v>
      </c>
      <c r="S5" s="2">
        <v>1</v>
      </c>
      <c r="T5">
        <v>0</v>
      </c>
      <c r="U5">
        <v>0</v>
      </c>
      <c r="V5">
        <v>0</v>
      </c>
    </row>
    <row r="6" spans="3:25" x14ac:dyDescent="0.2">
      <c r="C6">
        <v>900</v>
      </c>
      <c r="E6" s="13">
        <v>4</v>
      </c>
      <c r="F6" s="13" t="s">
        <v>169</v>
      </c>
      <c r="G6">
        <v>400</v>
      </c>
      <c r="H6">
        <v>1.52</v>
      </c>
      <c r="I6" t="s">
        <v>170</v>
      </c>
      <c r="J6">
        <f t="shared" ref="J6:J23" si="0">CEILING(C6*H6,60)</f>
        <v>1380</v>
      </c>
      <c r="K6">
        <f t="shared" ref="K6:K23" si="1">J6/12</f>
        <v>115</v>
      </c>
      <c r="L6">
        <f t="shared" ref="L6:L23" si="2">J6/60</f>
        <v>23</v>
      </c>
      <c r="M6">
        <v>100</v>
      </c>
      <c r="N6" t="s">
        <v>207</v>
      </c>
      <c r="R6" s="3" t="s">
        <v>8</v>
      </c>
      <c r="S6" s="1">
        <v>1.1499999999999999</v>
      </c>
      <c r="T6">
        <v>0</v>
      </c>
      <c r="U6">
        <v>0</v>
      </c>
      <c r="V6">
        <v>0</v>
      </c>
    </row>
    <row r="7" spans="3:25" x14ac:dyDescent="0.2">
      <c r="C7">
        <v>1500</v>
      </c>
      <c r="E7" s="13">
        <v>5</v>
      </c>
      <c r="F7" s="13" t="s">
        <v>171</v>
      </c>
      <c r="G7">
        <v>800</v>
      </c>
      <c r="H7">
        <v>1.75</v>
      </c>
      <c r="I7" t="s">
        <v>172</v>
      </c>
      <c r="J7">
        <f t="shared" si="0"/>
        <v>2640</v>
      </c>
      <c r="K7">
        <f t="shared" si="1"/>
        <v>220</v>
      </c>
      <c r="L7">
        <f t="shared" si="2"/>
        <v>44</v>
      </c>
      <c r="M7">
        <v>120</v>
      </c>
      <c r="N7" t="s">
        <v>208</v>
      </c>
      <c r="R7" s="3" t="s">
        <v>9</v>
      </c>
      <c r="S7" s="1">
        <v>1.32</v>
      </c>
      <c r="T7">
        <v>450</v>
      </c>
      <c r="U7">
        <v>37.5</v>
      </c>
      <c r="V7">
        <v>7.5</v>
      </c>
      <c r="W7">
        <f>T7/$S7</f>
        <v>340.90909090909088</v>
      </c>
      <c r="X7">
        <f t="shared" ref="X7:Y7" si="3">U7/$S7</f>
        <v>28.409090909090907</v>
      </c>
      <c r="Y7">
        <f t="shared" si="3"/>
        <v>5.6818181818181817</v>
      </c>
    </row>
    <row r="8" spans="3:25" x14ac:dyDescent="0.2">
      <c r="C8">
        <v>1800</v>
      </c>
      <c r="E8" s="7">
        <v>6</v>
      </c>
      <c r="F8" s="7" t="s">
        <v>173</v>
      </c>
      <c r="G8">
        <v>1200</v>
      </c>
      <c r="H8">
        <v>2.0099999999999998</v>
      </c>
      <c r="I8" t="s">
        <v>174</v>
      </c>
      <c r="J8">
        <f t="shared" si="0"/>
        <v>3660</v>
      </c>
      <c r="K8">
        <f t="shared" si="1"/>
        <v>305</v>
      </c>
      <c r="L8">
        <f t="shared" si="2"/>
        <v>61</v>
      </c>
      <c r="M8">
        <v>140</v>
      </c>
      <c r="N8" t="s">
        <v>209</v>
      </c>
      <c r="R8" s="3" t="s">
        <v>10</v>
      </c>
      <c r="S8" s="1">
        <v>1.52</v>
      </c>
      <c r="T8">
        <v>1350</v>
      </c>
      <c r="U8">
        <v>112.5</v>
      </c>
      <c r="V8">
        <v>22.5</v>
      </c>
      <c r="W8">
        <f t="shared" ref="W8:W19" si="4">T8/$S8</f>
        <v>888.15789473684208</v>
      </c>
      <c r="X8">
        <f t="shared" ref="X8:X19" si="5">U8/$S8</f>
        <v>74.013157894736835</v>
      </c>
      <c r="Y8">
        <f t="shared" ref="Y8:Y18" si="6">V8/$S8</f>
        <v>14.802631578947368</v>
      </c>
    </row>
    <row r="9" spans="3:25" x14ac:dyDescent="0.2">
      <c r="C9">
        <v>1800</v>
      </c>
      <c r="E9" s="7">
        <v>7</v>
      </c>
      <c r="F9" s="7" t="s">
        <v>175</v>
      </c>
      <c r="G9">
        <v>1600</v>
      </c>
      <c r="H9">
        <v>2.31</v>
      </c>
      <c r="I9" t="s">
        <v>176</v>
      </c>
      <c r="J9">
        <f t="shared" si="0"/>
        <v>4200</v>
      </c>
      <c r="K9">
        <f t="shared" si="1"/>
        <v>350</v>
      </c>
      <c r="L9">
        <f t="shared" si="2"/>
        <v>70</v>
      </c>
      <c r="M9">
        <v>160</v>
      </c>
      <c r="N9" t="s">
        <v>210</v>
      </c>
      <c r="R9" s="3" t="s">
        <v>11</v>
      </c>
      <c r="S9" s="1">
        <v>1.75</v>
      </c>
      <c r="T9">
        <v>2250</v>
      </c>
      <c r="U9">
        <v>187.5</v>
      </c>
      <c r="V9">
        <v>37.5</v>
      </c>
      <c r="W9">
        <f t="shared" si="4"/>
        <v>1285.7142857142858</v>
      </c>
      <c r="X9">
        <f t="shared" si="5"/>
        <v>107.14285714285714</v>
      </c>
      <c r="Y9">
        <f t="shared" si="6"/>
        <v>21.428571428571427</v>
      </c>
    </row>
    <row r="10" spans="3:25" x14ac:dyDescent="0.2">
      <c r="C10">
        <v>1800</v>
      </c>
      <c r="E10" s="8">
        <v>8</v>
      </c>
      <c r="F10" s="8" t="s">
        <v>177</v>
      </c>
      <c r="G10">
        <v>2000</v>
      </c>
      <c r="H10">
        <v>2.4700000000000002</v>
      </c>
      <c r="I10" t="s">
        <v>178</v>
      </c>
      <c r="J10">
        <f t="shared" si="0"/>
        <v>4500</v>
      </c>
      <c r="K10">
        <f t="shared" si="1"/>
        <v>375</v>
      </c>
      <c r="L10">
        <f t="shared" si="2"/>
        <v>75</v>
      </c>
      <c r="M10">
        <v>180</v>
      </c>
      <c r="N10" t="s">
        <v>210</v>
      </c>
      <c r="R10" s="3" t="s">
        <v>34</v>
      </c>
      <c r="S10" s="1">
        <v>2.0099999999999998</v>
      </c>
      <c r="T10">
        <v>3000</v>
      </c>
      <c r="U10">
        <v>250</v>
      </c>
      <c r="V10">
        <v>50</v>
      </c>
      <c r="W10">
        <f t="shared" si="4"/>
        <v>1492.5373134328361</v>
      </c>
      <c r="X10">
        <f t="shared" si="5"/>
        <v>124.37810945273633</v>
      </c>
      <c r="Y10">
        <f t="shared" si="6"/>
        <v>24.875621890547265</v>
      </c>
    </row>
    <row r="11" spans="3:25" x14ac:dyDescent="0.2">
      <c r="C11">
        <v>1800</v>
      </c>
      <c r="E11" s="8">
        <v>9</v>
      </c>
      <c r="F11" s="8" t="s">
        <v>179</v>
      </c>
      <c r="G11">
        <v>2400</v>
      </c>
      <c r="H11">
        <v>2.66</v>
      </c>
      <c r="I11" t="s">
        <v>180</v>
      </c>
      <c r="J11">
        <f t="shared" si="0"/>
        <v>4800</v>
      </c>
      <c r="K11">
        <f t="shared" si="1"/>
        <v>400</v>
      </c>
      <c r="L11">
        <f t="shared" si="2"/>
        <v>80</v>
      </c>
      <c r="M11">
        <v>200</v>
      </c>
      <c r="N11" t="s">
        <v>209</v>
      </c>
      <c r="R11" s="3" t="s">
        <v>35</v>
      </c>
      <c r="S11" s="1">
        <v>2.31</v>
      </c>
      <c r="T11">
        <v>3600</v>
      </c>
      <c r="U11">
        <v>300</v>
      </c>
      <c r="V11">
        <v>60</v>
      </c>
      <c r="W11">
        <f t="shared" si="4"/>
        <v>1558.4415584415583</v>
      </c>
      <c r="X11">
        <f t="shared" si="5"/>
        <v>129.87012987012986</v>
      </c>
      <c r="Y11">
        <f t="shared" si="6"/>
        <v>25.974025974025974</v>
      </c>
    </row>
    <row r="12" spans="3:25" x14ac:dyDescent="0.2">
      <c r="C12">
        <v>1800</v>
      </c>
      <c r="E12" s="8">
        <v>10</v>
      </c>
      <c r="F12" s="8" t="s">
        <v>181</v>
      </c>
      <c r="G12">
        <v>2800</v>
      </c>
      <c r="H12">
        <v>3.06</v>
      </c>
      <c r="I12" t="s">
        <v>182</v>
      </c>
      <c r="J12">
        <f t="shared" si="0"/>
        <v>5520</v>
      </c>
      <c r="K12">
        <f t="shared" si="1"/>
        <v>460</v>
      </c>
      <c r="L12">
        <f t="shared" si="2"/>
        <v>92</v>
      </c>
      <c r="M12">
        <v>220</v>
      </c>
      <c r="N12" t="s">
        <v>209</v>
      </c>
      <c r="R12" s="3" t="s">
        <v>14</v>
      </c>
      <c r="S12" s="1">
        <v>2.4700000000000002</v>
      </c>
      <c r="T12">
        <v>3900</v>
      </c>
      <c r="U12">
        <v>325</v>
      </c>
      <c r="V12">
        <v>65</v>
      </c>
      <c r="W12">
        <f t="shared" si="4"/>
        <v>1578.9473684210525</v>
      </c>
      <c r="X12">
        <f t="shared" si="5"/>
        <v>131.57894736842104</v>
      </c>
      <c r="Y12">
        <f t="shared" si="6"/>
        <v>26.315789473684209</v>
      </c>
    </row>
    <row r="13" spans="3:25" x14ac:dyDescent="0.2">
      <c r="C13">
        <v>2000</v>
      </c>
      <c r="D13">
        <v>1.1000000000000001</v>
      </c>
      <c r="E13" s="14">
        <v>11</v>
      </c>
      <c r="F13" s="14" t="s">
        <v>183</v>
      </c>
      <c r="G13">
        <v>3200</v>
      </c>
      <c r="H13">
        <f>ROUND(H12*D13,2)</f>
        <v>3.37</v>
      </c>
      <c r="I13" t="s">
        <v>184</v>
      </c>
      <c r="J13">
        <f t="shared" si="0"/>
        <v>6780</v>
      </c>
      <c r="K13">
        <f t="shared" si="1"/>
        <v>565</v>
      </c>
      <c r="L13">
        <f t="shared" si="2"/>
        <v>113</v>
      </c>
      <c r="M13">
        <v>240</v>
      </c>
      <c r="N13" t="s">
        <v>209</v>
      </c>
      <c r="R13" s="3" t="s">
        <v>15</v>
      </c>
      <c r="S13" s="1">
        <v>2.66</v>
      </c>
      <c r="T13">
        <v>4200</v>
      </c>
      <c r="U13">
        <v>350</v>
      </c>
      <c r="V13">
        <v>70</v>
      </c>
      <c r="W13">
        <f t="shared" si="4"/>
        <v>1578.9473684210525</v>
      </c>
      <c r="X13">
        <f t="shared" si="5"/>
        <v>131.57894736842104</v>
      </c>
      <c r="Y13">
        <f t="shared" si="6"/>
        <v>26.315789473684209</v>
      </c>
    </row>
    <row r="14" spans="3:25" x14ac:dyDescent="0.2">
      <c r="C14">
        <v>2050</v>
      </c>
      <c r="D14">
        <v>1.0249999999999999</v>
      </c>
      <c r="E14" s="14">
        <v>12</v>
      </c>
      <c r="F14" s="14" t="s">
        <v>185</v>
      </c>
      <c r="G14">
        <v>3600</v>
      </c>
      <c r="H14">
        <f t="shared" ref="H14:H23" si="7">ROUND(H13*D14,2)</f>
        <v>3.45</v>
      </c>
      <c r="I14" t="s">
        <v>186</v>
      </c>
      <c r="J14">
        <f t="shared" si="0"/>
        <v>7080</v>
      </c>
      <c r="K14">
        <f t="shared" si="1"/>
        <v>590</v>
      </c>
      <c r="L14">
        <f t="shared" si="2"/>
        <v>118</v>
      </c>
      <c r="M14">
        <v>240</v>
      </c>
      <c r="N14" t="s">
        <v>209</v>
      </c>
      <c r="R14" s="3" t="s">
        <v>6</v>
      </c>
      <c r="S14" s="1">
        <v>3.06</v>
      </c>
      <c r="T14">
        <v>4800</v>
      </c>
      <c r="U14">
        <v>400</v>
      </c>
      <c r="V14">
        <v>80</v>
      </c>
      <c r="W14">
        <f t="shared" si="4"/>
        <v>1568.627450980392</v>
      </c>
      <c r="X14">
        <f t="shared" si="5"/>
        <v>130.718954248366</v>
      </c>
      <c r="Y14">
        <f t="shared" si="6"/>
        <v>26.143790849673202</v>
      </c>
    </row>
    <row r="15" spans="3:25" x14ac:dyDescent="0.2">
      <c r="C15">
        <v>2100</v>
      </c>
      <c r="D15">
        <v>1.0249999999999999</v>
      </c>
      <c r="E15" s="14">
        <v>13</v>
      </c>
      <c r="F15" s="14" t="s">
        <v>187</v>
      </c>
      <c r="G15">
        <v>4000</v>
      </c>
      <c r="H15">
        <f t="shared" si="7"/>
        <v>3.54</v>
      </c>
      <c r="I15" t="s">
        <v>188</v>
      </c>
      <c r="J15">
        <f t="shared" si="0"/>
        <v>7440</v>
      </c>
      <c r="K15">
        <f t="shared" si="1"/>
        <v>620</v>
      </c>
      <c r="L15">
        <f t="shared" si="2"/>
        <v>124</v>
      </c>
      <c r="M15">
        <v>240</v>
      </c>
      <c r="N15" t="s">
        <v>209</v>
      </c>
      <c r="Q15">
        <f>S15/S14</f>
        <v>1.0261437908496733</v>
      </c>
      <c r="R15" s="3" t="s">
        <v>16</v>
      </c>
      <c r="S15" s="1">
        <v>3.14</v>
      </c>
      <c r="T15">
        <v>5400</v>
      </c>
      <c r="U15">
        <v>450</v>
      </c>
      <c r="V15">
        <v>90</v>
      </c>
      <c r="W15">
        <f t="shared" si="4"/>
        <v>1719.7452229299363</v>
      </c>
      <c r="X15">
        <f t="shared" si="5"/>
        <v>143.31210191082803</v>
      </c>
      <c r="Y15">
        <f t="shared" si="6"/>
        <v>28.662420382165603</v>
      </c>
    </row>
    <row r="16" spans="3:25" x14ac:dyDescent="0.2">
      <c r="C16">
        <v>2150</v>
      </c>
      <c r="D16">
        <v>1.0249999999999999</v>
      </c>
      <c r="E16" s="14">
        <v>14</v>
      </c>
      <c r="F16" s="14" t="s">
        <v>189</v>
      </c>
      <c r="G16">
        <v>4400</v>
      </c>
      <c r="H16">
        <f t="shared" si="7"/>
        <v>3.63</v>
      </c>
      <c r="I16" t="s">
        <v>190</v>
      </c>
      <c r="J16">
        <f t="shared" si="0"/>
        <v>7860</v>
      </c>
      <c r="K16">
        <f t="shared" si="1"/>
        <v>655</v>
      </c>
      <c r="L16">
        <f t="shared" si="2"/>
        <v>131</v>
      </c>
      <c r="M16">
        <v>240</v>
      </c>
      <c r="N16" t="s">
        <v>209</v>
      </c>
      <c r="Q16">
        <f t="shared" ref="Q16:Q19" si="8">S16/S15</f>
        <v>1.0254777070063694</v>
      </c>
      <c r="R16" s="3" t="s">
        <v>17</v>
      </c>
      <c r="S16" s="1">
        <v>3.22</v>
      </c>
      <c r="T16">
        <v>6000</v>
      </c>
      <c r="U16">
        <v>500</v>
      </c>
      <c r="V16">
        <v>100</v>
      </c>
      <c r="W16">
        <f t="shared" si="4"/>
        <v>1863.3540372670807</v>
      </c>
      <c r="X16">
        <f t="shared" si="5"/>
        <v>155.27950310559007</v>
      </c>
      <c r="Y16">
        <f t="shared" si="6"/>
        <v>31.05590062111801</v>
      </c>
    </row>
    <row r="17" spans="3:25" x14ac:dyDescent="0.2">
      <c r="C17">
        <v>2200</v>
      </c>
      <c r="D17">
        <v>1.0249999999999999</v>
      </c>
      <c r="E17" s="14">
        <v>15</v>
      </c>
      <c r="F17" s="14" t="s">
        <v>191</v>
      </c>
      <c r="G17">
        <v>4800</v>
      </c>
      <c r="H17">
        <f t="shared" si="7"/>
        <v>3.72</v>
      </c>
      <c r="I17" t="s">
        <v>192</v>
      </c>
      <c r="J17">
        <f t="shared" si="0"/>
        <v>8220</v>
      </c>
      <c r="K17">
        <f t="shared" si="1"/>
        <v>685</v>
      </c>
      <c r="L17">
        <f t="shared" si="2"/>
        <v>137</v>
      </c>
      <c r="M17">
        <v>240</v>
      </c>
      <c r="N17" t="s">
        <v>209</v>
      </c>
      <c r="Q17">
        <f t="shared" si="8"/>
        <v>1.0248447204968942</v>
      </c>
      <c r="R17" s="3" t="s">
        <v>3</v>
      </c>
      <c r="S17" s="1">
        <v>3.3</v>
      </c>
      <c r="T17">
        <v>6600</v>
      </c>
      <c r="U17">
        <v>550</v>
      </c>
      <c r="V17">
        <v>110</v>
      </c>
      <c r="W17">
        <f t="shared" si="4"/>
        <v>2000</v>
      </c>
      <c r="X17">
        <f t="shared" si="5"/>
        <v>166.66666666666669</v>
      </c>
      <c r="Y17">
        <f t="shared" si="6"/>
        <v>33.333333333333336</v>
      </c>
    </row>
    <row r="18" spans="3:25" x14ac:dyDescent="0.2">
      <c r="C18">
        <v>2250</v>
      </c>
      <c r="D18">
        <v>1.0249999999999999</v>
      </c>
      <c r="E18" s="14">
        <v>16</v>
      </c>
      <c r="F18" s="14" t="s">
        <v>193</v>
      </c>
      <c r="G18">
        <v>5200</v>
      </c>
      <c r="H18">
        <f t="shared" si="7"/>
        <v>3.81</v>
      </c>
      <c r="I18" t="s">
        <v>194</v>
      </c>
      <c r="J18">
        <f t="shared" si="0"/>
        <v>8580</v>
      </c>
      <c r="K18">
        <f t="shared" si="1"/>
        <v>715</v>
      </c>
      <c r="L18">
        <f t="shared" si="2"/>
        <v>143</v>
      </c>
      <c r="M18">
        <v>240</v>
      </c>
      <c r="N18" t="s">
        <v>208</v>
      </c>
      <c r="Q18">
        <f t="shared" si="8"/>
        <v>1.0242424242424242</v>
      </c>
      <c r="R18" s="3" t="s">
        <v>4</v>
      </c>
      <c r="S18" s="1">
        <v>3.38</v>
      </c>
      <c r="T18">
        <v>7200</v>
      </c>
      <c r="U18">
        <v>600</v>
      </c>
      <c r="V18">
        <v>120</v>
      </c>
      <c r="W18">
        <f t="shared" si="4"/>
        <v>2130.1775147928993</v>
      </c>
      <c r="X18">
        <f t="shared" si="5"/>
        <v>177.51479289940829</v>
      </c>
      <c r="Y18">
        <f t="shared" si="6"/>
        <v>35.502958579881657</v>
      </c>
    </row>
    <row r="19" spans="3:25" x14ac:dyDescent="0.2">
      <c r="C19">
        <v>2300</v>
      </c>
      <c r="D19">
        <v>1.0249999999999999</v>
      </c>
      <c r="E19" s="15">
        <v>17</v>
      </c>
      <c r="F19" s="15" t="s">
        <v>195</v>
      </c>
      <c r="G19">
        <v>5600</v>
      </c>
      <c r="H19">
        <f t="shared" si="7"/>
        <v>3.91</v>
      </c>
      <c r="I19" t="s">
        <v>196</v>
      </c>
      <c r="J19">
        <f t="shared" si="0"/>
        <v>9000</v>
      </c>
      <c r="K19">
        <f t="shared" si="1"/>
        <v>750</v>
      </c>
      <c r="L19">
        <f t="shared" si="2"/>
        <v>150</v>
      </c>
      <c r="M19">
        <v>240</v>
      </c>
      <c r="N19" t="s">
        <v>208</v>
      </c>
      <c r="Q19">
        <f t="shared" si="8"/>
        <v>1.0236686390532546</v>
      </c>
      <c r="R19" s="3" t="s">
        <v>5</v>
      </c>
      <c r="S19" s="1">
        <v>3.46</v>
      </c>
      <c r="T19">
        <v>7800</v>
      </c>
      <c r="U19">
        <v>650</v>
      </c>
      <c r="V19">
        <v>130</v>
      </c>
      <c r="W19">
        <f t="shared" si="4"/>
        <v>2254.3352601156071</v>
      </c>
      <c r="X19">
        <f t="shared" si="5"/>
        <v>187.86127167630059</v>
      </c>
      <c r="Y19">
        <f>V19/$S19</f>
        <v>37.572254335260119</v>
      </c>
    </row>
    <row r="20" spans="3:25" x14ac:dyDescent="0.2">
      <c r="C20">
        <v>2350</v>
      </c>
      <c r="D20">
        <v>1.0249999999999999</v>
      </c>
      <c r="E20" s="15">
        <v>18</v>
      </c>
      <c r="F20" s="15" t="s">
        <v>197</v>
      </c>
      <c r="G20">
        <v>6000</v>
      </c>
      <c r="H20">
        <f t="shared" si="7"/>
        <v>4.01</v>
      </c>
      <c r="I20" t="s">
        <v>198</v>
      </c>
      <c r="J20">
        <f t="shared" si="0"/>
        <v>9480</v>
      </c>
      <c r="K20">
        <f t="shared" si="1"/>
        <v>790</v>
      </c>
      <c r="L20">
        <f t="shared" si="2"/>
        <v>158</v>
      </c>
      <c r="M20">
        <v>240</v>
      </c>
      <c r="N20" t="s">
        <v>208</v>
      </c>
    </row>
    <row r="21" spans="3:25" x14ac:dyDescent="0.2">
      <c r="C21">
        <v>2400</v>
      </c>
      <c r="D21">
        <v>1.0249999999999999</v>
      </c>
      <c r="E21" s="15">
        <v>19</v>
      </c>
      <c r="F21" s="15" t="s">
        <v>199</v>
      </c>
      <c r="G21">
        <v>6400</v>
      </c>
      <c r="H21">
        <f t="shared" si="7"/>
        <v>4.1100000000000003</v>
      </c>
      <c r="I21" t="s">
        <v>200</v>
      </c>
      <c r="J21">
        <f t="shared" si="0"/>
        <v>9900</v>
      </c>
      <c r="K21">
        <f t="shared" si="1"/>
        <v>825</v>
      </c>
      <c r="L21">
        <f t="shared" si="2"/>
        <v>165</v>
      </c>
      <c r="M21">
        <v>240</v>
      </c>
      <c r="N21" t="s">
        <v>208</v>
      </c>
    </row>
    <row r="22" spans="3:25" x14ac:dyDescent="0.2">
      <c r="C22">
        <v>2450</v>
      </c>
      <c r="D22">
        <v>1.0249999999999999</v>
      </c>
      <c r="E22" s="15">
        <v>20</v>
      </c>
      <c r="F22" s="15" t="s">
        <v>201</v>
      </c>
      <c r="G22">
        <v>6800</v>
      </c>
      <c r="H22">
        <f t="shared" si="7"/>
        <v>4.21</v>
      </c>
      <c r="I22" t="s">
        <v>202</v>
      </c>
      <c r="J22">
        <f t="shared" si="0"/>
        <v>10320</v>
      </c>
      <c r="K22">
        <f t="shared" si="1"/>
        <v>860</v>
      </c>
      <c r="L22">
        <f t="shared" si="2"/>
        <v>172</v>
      </c>
      <c r="M22">
        <v>240</v>
      </c>
      <c r="N22" t="s">
        <v>208</v>
      </c>
    </row>
    <row r="23" spans="3:25" x14ac:dyDescent="0.2">
      <c r="C23">
        <v>2500</v>
      </c>
      <c r="D23">
        <v>1.0249999999999999</v>
      </c>
      <c r="E23" s="15">
        <v>21</v>
      </c>
      <c r="F23" s="15" t="s">
        <v>203</v>
      </c>
      <c r="G23">
        <v>7200</v>
      </c>
      <c r="H23">
        <f t="shared" si="7"/>
        <v>4.32</v>
      </c>
      <c r="I23" t="s">
        <v>204</v>
      </c>
      <c r="J23">
        <f t="shared" si="0"/>
        <v>10800</v>
      </c>
      <c r="K23">
        <f t="shared" si="1"/>
        <v>900</v>
      </c>
      <c r="L23">
        <f t="shared" si="2"/>
        <v>180</v>
      </c>
      <c r="M23">
        <v>240</v>
      </c>
    </row>
  </sheetData>
  <phoneticPr fontId="3" type="noConversion"/>
  <conditionalFormatting sqref="R5:R19">
    <cfRule type="expression" dxfId="27" priority="1">
      <formula>IF(LEFT(R5,1)="彩",1,0)</formula>
    </cfRule>
    <cfRule type="expression" dxfId="26" priority="2">
      <formula>IF(LEFT(R5,1)="白",1,0)</formula>
    </cfRule>
    <cfRule type="expression" dxfId="25" priority="3">
      <formula>IF(LEFT(R5,1)="红",1,0)</formula>
    </cfRule>
    <cfRule type="expression" dxfId="24" priority="4">
      <formula>IF(LEFT(R5,1)="橙",1,0)</formula>
    </cfRule>
    <cfRule type="expression" dxfId="23" priority="5">
      <formula>IF(LEFT(R5,1)="紫",1,0)</formula>
    </cfRule>
    <cfRule type="expression" dxfId="22" priority="6">
      <formula>IF(LEFT(R5,1)="蓝",1,0)</formula>
    </cfRule>
    <cfRule type="expression" dxfId="21" priority="7">
      <formula>IF(LEFT(R5,1)="绿",1,0)</formula>
    </cfRule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8F27-3AEA-40D0-9975-FBC7845C443A}">
  <dimension ref="C1:AB40"/>
  <sheetViews>
    <sheetView topLeftCell="C13" workbookViewId="0">
      <selection activeCell="H14" sqref="H14"/>
    </sheetView>
  </sheetViews>
  <sheetFormatPr defaultRowHeight="14.25" x14ac:dyDescent="0.2"/>
  <sheetData>
    <row r="1" spans="3:28" x14ac:dyDescent="0.2">
      <c r="C1" t="s">
        <v>216</v>
      </c>
      <c r="E1" t="s">
        <v>133</v>
      </c>
      <c r="F1" t="s">
        <v>217</v>
      </c>
      <c r="G1" t="s">
        <v>218</v>
      </c>
      <c r="H1" t="s">
        <v>219</v>
      </c>
      <c r="I1" t="s">
        <v>220</v>
      </c>
      <c r="J1" t="s">
        <v>221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140</v>
      </c>
      <c r="Q1" t="s">
        <v>141</v>
      </c>
      <c r="R1" t="s">
        <v>142</v>
      </c>
      <c r="S1" t="s">
        <v>143</v>
      </c>
      <c r="T1" t="s">
        <v>144</v>
      </c>
      <c r="U1" t="s">
        <v>145</v>
      </c>
      <c r="Y1" t="s">
        <v>222</v>
      </c>
      <c r="Z1" t="s">
        <v>75</v>
      </c>
      <c r="AA1" t="s">
        <v>76</v>
      </c>
      <c r="AB1" t="s">
        <v>77</v>
      </c>
    </row>
    <row r="2" spans="3:28" x14ac:dyDescent="0.2">
      <c r="C2">
        <f>INT(LOOKUP(E2,[1]关卡节奏!$U:$U,[1]关卡节奏!$Y:$Y))</f>
        <v>1</v>
      </c>
      <c r="D2" t="s">
        <v>183</v>
      </c>
      <c r="E2">
        <f>[1]强化!$R4</f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f>F2</f>
        <v>2</v>
      </c>
      <c r="L2">
        <f t="shared" ref="L2:O2" si="0">G2</f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>VLOOKUP($C2,裸人!$A:$W,装备!K2+2,0)</f>
        <v>1017.7499999999999</v>
      </c>
      <c r="Q2">
        <f>VLOOKUP($C2,裸人!$A:$W,装备!L2+2,0)</f>
        <v>1017.7499999999999</v>
      </c>
      <c r="R2">
        <f>VLOOKUP($C2,裸人!$A:$W,装备!M2+2,0)</f>
        <v>1017.7499999999999</v>
      </c>
      <c r="S2">
        <f>VLOOKUP($C2,裸人!$A:$W,装备!N2+2,0)</f>
        <v>1017.7499999999999</v>
      </c>
      <c r="T2">
        <f>VLOOKUP($C2,裸人!$A:$W,装备!O2+2,0)</f>
        <v>1017.7499999999999</v>
      </c>
      <c r="U2">
        <f>AVERAGE(P2:T2)</f>
        <v>1017.7499999999998</v>
      </c>
      <c r="X2" t="s">
        <v>183</v>
      </c>
      <c r="Y2">
        <v>30</v>
      </c>
      <c r="Z2">
        <f>CEILING(U2*Y2/100,60)</f>
        <v>360</v>
      </c>
      <c r="AA2">
        <f>Z2/12</f>
        <v>30</v>
      </c>
      <c r="AB2">
        <f>Z2/60</f>
        <v>6</v>
      </c>
    </row>
    <row r="3" spans="3:28" x14ac:dyDescent="0.2">
      <c r="C3">
        <f>INT(LOOKUP(E3,[1]关卡节奏!$U:$U,[1]关卡节奏!$Y:$Y))</f>
        <v>21</v>
      </c>
      <c r="D3" s="10" t="s">
        <v>163</v>
      </c>
      <c r="E3">
        <f>[1]强化!$R5</f>
        <v>208</v>
      </c>
      <c r="F3">
        <v>3</v>
      </c>
      <c r="G3">
        <v>3</v>
      </c>
      <c r="H3">
        <v>3</v>
      </c>
      <c r="I3">
        <v>3</v>
      </c>
      <c r="J3">
        <v>3</v>
      </c>
      <c r="K3">
        <f t="shared" ref="K3:K6" si="1">F3</f>
        <v>3</v>
      </c>
      <c r="L3">
        <f t="shared" ref="L3:L7" si="2">G3</f>
        <v>3</v>
      </c>
      <c r="M3">
        <f t="shared" ref="M3:M7" si="3">H3</f>
        <v>3</v>
      </c>
      <c r="N3">
        <f t="shared" ref="N3:N7" si="4">I3</f>
        <v>3</v>
      </c>
      <c r="O3">
        <f t="shared" ref="O3:O7" si="5">J3</f>
        <v>3</v>
      </c>
      <c r="P3">
        <f>VLOOKUP($C3,裸人!$A:$W,装备!K3+2,0)</f>
        <v>4084.8</v>
      </c>
      <c r="Q3">
        <f>VLOOKUP($C3,裸人!$A:$W,装备!L3+2,0)</f>
        <v>4084.8</v>
      </c>
      <c r="R3">
        <f>VLOOKUP($C3,裸人!$A:$W,装备!M3+2,0)</f>
        <v>4084.8</v>
      </c>
      <c r="S3">
        <f>VLOOKUP($C3,裸人!$A:$W,装备!N3+2,0)</f>
        <v>4084.8</v>
      </c>
      <c r="T3">
        <f>VLOOKUP($C3,裸人!$A:$W,装备!O3+2,0)</f>
        <v>4084.8</v>
      </c>
      <c r="U3">
        <f t="shared" ref="U3:U11" si="6">AVERAGE(P3:T3)</f>
        <v>4084.8</v>
      </c>
      <c r="X3" s="10" t="s">
        <v>163</v>
      </c>
      <c r="Y3">
        <v>30</v>
      </c>
      <c r="Z3">
        <f t="shared" ref="Z3:Z11" si="7">CEILING(U3*Y3/100,60)</f>
        <v>1260</v>
      </c>
      <c r="AA3">
        <f t="shared" ref="AA3:AA11" si="8">Z3/12</f>
        <v>105</v>
      </c>
      <c r="AB3">
        <f t="shared" ref="AB3:AB10" si="9">Z3/60</f>
        <v>21</v>
      </c>
    </row>
    <row r="4" spans="3:28" x14ac:dyDescent="0.2">
      <c r="C4">
        <f>INT(LOOKUP(E4,[1]关卡节奏!$U:$U,[1]关卡节奏!$Y:$Y))</f>
        <v>39</v>
      </c>
      <c r="D4" s="6" t="s">
        <v>165</v>
      </c>
      <c r="E4">
        <f>[1]强化!$R6</f>
        <v>408</v>
      </c>
      <c r="F4">
        <f>IFERROR(LOOKUP($C4,Q!$M:$M,Q!$E:$E)+1,4)</f>
        <v>4</v>
      </c>
      <c r="G4">
        <f>IFERROR(LOOKUP($C4,Q!$M:$M,Q!$E:$E)+1,4)</f>
        <v>4</v>
      </c>
      <c r="H4">
        <f>IFERROR(LOOKUP($C4,Q!$M:$M,Q!$E:$E)+1,4)</f>
        <v>4</v>
      </c>
      <c r="I4">
        <f>IFERROR(LOOKUP($C4,Q!$M:$M,Q!$E:$E)+1,4)</f>
        <v>4</v>
      </c>
      <c r="J4">
        <f>IFERROR(LOOKUP($C4,Q!$M:$M,Q!$E:$E)+1,4)</f>
        <v>4</v>
      </c>
      <c r="K4">
        <f t="shared" si="1"/>
        <v>4</v>
      </c>
      <c r="L4">
        <f t="shared" si="2"/>
        <v>4</v>
      </c>
      <c r="M4">
        <f t="shared" si="3"/>
        <v>4</v>
      </c>
      <c r="N4">
        <f t="shared" si="4"/>
        <v>4</v>
      </c>
      <c r="O4">
        <f t="shared" si="5"/>
        <v>4</v>
      </c>
      <c r="P4">
        <f>VLOOKUP($C4,裸人!$A:$W,装备!K4+2,0)</f>
        <v>7520.8</v>
      </c>
      <c r="Q4">
        <f>VLOOKUP($C4,裸人!$A:$W,装备!L4+2,0)</f>
        <v>7520.8</v>
      </c>
      <c r="R4">
        <f>VLOOKUP($C4,裸人!$A:$W,装备!M4+2,0)</f>
        <v>7520.8</v>
      </c>
      <c r="S4">
        <f>VLOOKUP($C4,裸人!$A:$W,装备!N4+2,0)</f>
        <v>7520.8</v>
      </c>
      <c r="T4">
        <f>VLOOKUP($C4,裸人!$A:$W,装备!O4+2,0)</f>
        <v>7520.8</v>
      </c>
      <c r="U4">
        <f t="shared" si="6"/>
        <v>7520.8</v>
      </c>
      <c r="X4" s="6" t="s">
        <v>165</v>
      </c>
      <c r="Y4">
        <v>30</v>
      </c>
      <c r="Z4">
        <f t="shared" si="7"/>
        <v>2280</v>
      </c>
      <c r="AA4">
        <f t="shared" si="8"/>
        <v>190</v>
      </c>
      <c r="AB4">
        <f t="shared" si="9"/>
        <v>38</v>
      </c>
    </row>
    <row r="5" spans="3:28" x14ac:dyDescent="0.2">
      <c r="C5">
        <f>INT(LOOKUP(E5,[1]关卡节奏!$U:$U,[1]关卡节奏!$Y:$Y))</f>
        <v>63</v>
      </c>
      <c r="D5" s="16" t="s">
        <v>167</v>
      </c>
      <c r="E5">
        <f>[1]强化!$R7</f>
        <v>608</v>
      </c>
      <c r="F5">
        <f>IFERROR(LOOKUP($C5,Q!$M:$M,Q!$E:$E)+1,4)</f>
        <v>4</v>
      </c>
      <c r="G5">
        <f>IFERROR(LOOKUP($C5,Q!$M:$M,Q!$E:$E)+1,4)</f>
        <v>4</v>
      </c>
      <c r="H5">
        <f>IFERROR(LOOKUP($C5,Q!$M:$M,Q!$E:$E)+1,4)</f>
        <v>4</v>
      </c>
      <c r="I5">
        <f>IFERROR(LOOKUP($C5,Q!$M:$M,Q!$E:$E)+1,4)</f>
        <v>4</v>
      </c>
      <c r="J5">
        <f>IFERROR(LOOKUP($C5,Q!$M:$M,Q!$E:$E)+1,4)</f>
        <v>4</v>
      </c>
      <c r="K5">
        <f t="shared" si="1"/>
        <v>4</v>
      </c>
      <c r="L5">
        <f t="shared" si="2"/>
        <v>4</v>
      </c>
      <c r="M5">
        <f t="shared" si="3"/>
        <v>4</v>
      </c>
      <c r="N5">
        <f t="shared" si="4"/>
        <v>4</v>
      </c>
      <c r="O5">
        <f t="shared" si="5"/>
        <v>4</v>
      </c>
      <c r="P5">
        <f>VLOOKUP($C5,裸人!$A:$W,装备!K5+2,0)</f>
        <v>15257.6</v>
      </c>
      <c r="Q5">
        <f>VLOOKUP($C5,裸人!$A:$W,装备!L5+2,0)</f>
        <v>15257.6</v>
      </c>
      <c r="R5">
        <f>VLOOKUP($C5,裸人!$A:$W,装备!M5+2,0)</f>
        <v>15257.6</v>
      </c>
      <c r="S5">
        <f>VLOOKUP($C5,裸人!$A:$W,装备!N5+2,0)</f>
        <v>15257.6</v>
      </c>
      <c r="T5">
        <f>VLOOKUP($C5,裸人!$A:$W,装备!O5+2,0)</f>
        <v>15257.6</v>
      </c>
      <c r="U5">
        <f t="shared" si="6"/>
        <v>15257.6</v>
      </c>
      <c r="X5" s="16" t="s">
        <v>167</v>
      </c>
      <c r="Y5">
        <v>30</v>
      </c>
      <c r="Z5">
        <f t="shared" si="7"/>
        <v>4620</v>
      </c>
      <c r="AA5">
        <f t="shared" si="8"/>
        <v>385</v>
      </c>
      <c r="AB5">
        <f t="shared" si="9"/>
        <v>77</v>
      </c>
    </row>
    <row r="6" spans="3:28" x14ac:dyDescent="0.2">
      <c r="C6">
        <f>INT(LOOKUP(E6,[1]关卡节奏!$U:$U,[1]关卡节奏!$Y:$Y))</f>
        <v>87</v>
      </c>
      <c r="D6" s="17" t="s">
        <v>169</v>
      </c>
      <c r="E6">
        <f>[1]强化!$R8</f>
        <v>808</v>
      </c>
      <c r="F6">
        <f>IFERROR(LOOKUP($C6,Q!$M:$M,Q!$E:$E)+1,4)</f>
        <v>4</v>
      </c>
      <c r="G6">
        <f>IFERROR(LOOKUP($C6,Q!$M:$M,Q!$E:$E)+1,4)</f>
        <v>4</v>
      </c>
      <c r="H6">
        <f>IFERROR(LOOKUP($C6,Q!$M:$M,Q!$E:$E)+1,4)</f>
        <v>4</v>
      </c>
      <c r="I6">
        <f>IFERROR(LOOKUP($C6,Q!$M:$M,Q!$E:$E)+1,4)</f>
        <v>4</v>
      </c>
      <c r="J6">
        <f>IFERROR(LOOKUP($C6,Q!$M:$M,Q!$E:$E)+1,4)</f>
        <v>4</v>
      </c>
      <c r="K6">
        <f t="shared" si="1"/>
        <v>4</v>
      </c>
      <c r="L6">
        <f t="shared" si="2"/>
        <v>4</v>
      </c>
      <c r="M6">
        <f t="shared" si="3"/>
        <v>4</v>
      </c>
      <c r="N6">
        <f t="shared" si="4"/>
        <v>4</v>
      </c>
      <c r="O6">
        <f t="shared" si="5"/>
        <v>4</v>
      </c>
      <c r="P6">
        <f>VLOOKUP($C6,裸人!$A:$W,装备!K6+2,0)</f>
        <v>24864</v>
      </c>
      <c r="Q6">
        <f>VLOOKUP($C6,裸人!$A:$W,装备!L6+2,0)</f>
        <v>24864</v>
      </c>
      <c r="R6">
        <f>VLOOKUP($C6,裸人!$A:$W,装备!M6+2,0)</f>
        <v>24864</v>
      </c>
      <c r="S6">
        <f>VLOOKUP($C6,裸人!$A:$W,装备!N6+2,0)</f>
        <v>24864</v>
      </c>
      <c r="T6">
        <f>VLOOKUP($C6,裸人!$A:$W,装备!O6+2,0)</f>
        <v>24864</v>
      </c>
      <c r="U6">
        <f t="shared" si="6"/>
        <v>24864</v>
      </c>
      <c r="X6" s="17" t="s">
        <v>169</v>
      </c>
      <c r="Y6">
        <v>30</v>
      </c>
      <c r="Z6">
        <f t="shared" si="7"/>
        <v>7500</v>
      </c>
      <c r="AA6">
        <f t="shared" si="8"/>
        <v>625</v>
      </c>
      <c r="AB6">
        <f t="shared" si="9"/>
        <v>125</v>
      </c>
    </row>
    <row r="7" spans="3:28" x14ac:dyDescent="0.2">
      <c r="C7">
        <f>INT(LOOKUP(E7,[1]关卡节奏!$U:$U,[1]关卡节奏!$Y:$Y))</f>
        <v>103</v>
      </c>
      <c r="D7" s="18" t="s">
        <v>171</v>
      </c>
      <c r="E7">
        <f>[1]强化!$R9</f>
        <v>1008</v>
      </c>
      <c r="F7">
        <f>IFERROR(LOOKUP($C7,Q!$M:$M,Q!$E:$E)+1,4)</f>
        <v>5</v>
      </c>
      <c r="G7">
        <f>IFERROR(LOOKUP($C7,Q!$M:$M,Q!$E:$E)+1,4)</f>
        <v>5</v>
      </c>
      <c r="H7">
        <f>IFERROR(LOOKUP($C7,Q!$M:$M,Q!$E:$E)+1,4)</f>
        <v>5</v>
      </c>
      <c r="I7">
        <f>IFERROR(LOOKUP($C7,Q!$M:$M,Q!$E:$E)+1,4)</f>
        <v>5</v>
      </c>
      <c r="J7">
        <f>IFERROR(LOOKUP($C7,Q!$M:$M,Q!$E:$E)+1,4)</f>
        <v>5</v>
      </c>
      <c r="K7">
        <f>F7</f>
        <v>5</v>
      </c>
      <c r="L7">
        <f t="shared" si="2"/>
        <v>5</v>
      </c>
      <c r="M7">
        <f t="shared" si="3"/>
        <v>5</v>
      </c>
      <c r="N7">
        <f t="shared" si="4"/>
        <v>5</v>
      </c>
      <c r="O7">
        <f t="shared" si="5"/>
        <v>5</v>
      </c>
      <c r="P7">
        <f>VLOOKUP($C7,裸人!$A:$W,装备!K7+2,0)</f>
        <v>42085</v>
      </c>
      <c r="Q7">
        <f>VLOOKUP($C7,裸人!$A:$W,装备!L7+2,0)</f>
        <v>42085</v>
      </c>
      <c r="R7">
        <f>VLOOKUP($C7,裸人!$A:$W,装备!M7+2,0)</f>
        <v>42085</v>
      </c>
      <c r="S7">
        <f>VLOOKUP($C7,裸人!$A:$W,装备!N7+2,0)</f>
        <v>42085</v>
      </c>
      <c r="T7">
        <f>VLOOKUP($C7,裸人!$A:$W,装备!O7+2,0)</f>
        <v>42085</v>
      </c>
      <c r="U7">
        <f t="shared" si="6"/>
        <v>42085</v>
      </c>
      <c r="X7" s="18" t="s">
        <v>171</v>
      </c>
      <c r="Y7">
        <v>30</v>
      </c>
      <c r="Z7">
        <f t="shared" si="7"/>
        <v>12660</v>
      </c>
      <c r="AA7">
        <f t="shared" si="8"/>
        <v>1055</v>
      </c>
      <c r="AB7">
        <f t="shared" si="9"/>
        <v>211</v>
      </c>
    </row>
    <row r="8" spans="3:28" x14ac:dyDescent="0.2">
      <c r="C8">
        <f>INT(LOOKUP(E8,[1]关卡节奏!$U:$U,[1]关卡节奏!$Y:$Y))</f>
        <v>127</v>
      </c>
      <c r="D8" s="19" t="s">
        <v>173</v>
      </c>
      <c r="E8">
        <f>[1]强化!$R10</f>
        <v>1308</v>
      </c>
      <c r="F8">
        <f>IFERROR(LOOKUP($C8,Q!$M:$M,Q!$E:$E)+1,4)</f>
        <v>6</v>
      </c>
      <c r="G8">
        <f>IFERROR(LOOKUP($C8,Q!$M:$M,Q!$E:$E)+1,4)</f>
        <v>6</v>
      </c>
      <c r="H8">
        <f>IFERROR(LOOKUP($C8,Q!$M:$M,Q!$E:$E)+1,4)</f>
        <v>6</v>
      </c>
      <c r="I8">
        <f>IFERROR(LOOKUP($C8,Q!$M:$M,Q!$E:$E)+1,4)</f>
        <v>6</v>
      </c>
      <c r="J8">
        <f>IFERROR(LOOKUP($C8,Q!$M:$M,Q!$E:$E)+1,4)</f>
        <v>6</v>
      </c>
      <c r="K8">
        <f t="shared" ref="K8:K11" si="10">F8</f>
        <v>6</v>
      </c>
      <c r="L8">
        <f t="shared" ref="L8:L11" si="11">G8</f>
        <v>6</v>
      </c>
      <c r="M8">
        <f t="shared" ref="M8:M11" si="12">H8</f>
        <v>6</v>
      </c>
      <c r="N8">
        <f t="shared" ref="N8:N11" si="13">I8</f>
        <v>6</v>
      </c>
      <c r="O8">
        <f t="shared" ref="O8:O11" si="14">J8</f>
        <v>6</v>
      </c>
      <c r="P8">
        <f>VLOOKUP($C8,裸人!$A:$W,装备!K8+2,0)</f>
        <v>75617.999999999985</v>
      </c>
      <c r="Q8">
        <f>VLOOKUP($C8,裸人!$A:$W,装备!L8+2,0)</f>
        <v>75617.999999999985</v>
      </c>
      <c r="R8">
        <f>VLOOKUP($C8,裸人!$A:$W,装备!M8+2,0)</f>
        <v>75617.999999999985</v>
      </c>
      <c r="S8">
        <f>VLOOKUP($C8,裸人!$A:$W,装备!N8+2,0)</f>
        <v>75617.999999999985</v>
      </c>
      <c r="T8">
        <f>VLOOKUP($C8,裸人!$A:$W,装备!O8+2,0)</f>
        <v>75617.999999999985</v>
      </c>
      <c r="U8">
        <f t="shared" si="6"/>
        <v>75617.999999999985</v>
      </c>
      <c r="X8" s="19" t="s">
        <v>173</v>
      </c>
      <c r="Y8">
        <v>30</v>
      </c>
      <c r="Z8">
        <f t="shared" si="7"/>
        <v>22740</v>
      </c>
      <c r="AA8">
        <f t="shared" si="8"/>
        <v>1895</v>
      </c>
      <c r="AB8">
        <f t="shared" si="9"/>
        <v>379</v>
      </c>
    </row>
    <row r="9" spans="3:28" x14ac:dyDescent="0.2">
      <c r="C9">
        <f>INT(LOOKUP(E9,[1]关卡节奏!$U:$U,[1]关卡节奏!$Y:$Y))</f>
        <v>151</v>
      </c>
      <c r="D9" s="20" t="s">
        <v>175</v>
      </c>
      <c r="E9">
        <f>[1]强化!$R11</f>
        <v>1608</v>
      </c>
      <c r="F9">
        <f>IFERROR(LOOKUP($C9,Q!$M:$M,Q!$E:$E)+1,4)</f>
        <v>7</v>
      </c>
      <c r="G9">
        <f>IFERROR(LOOKUP($C9,Q!$M:$M,Q!$E:$E)+1,4)</f>
        <v>7</v>
      </c>
      <c r="H9">
        <f>IFERROR(LOOKUP($C9,Q!$M:$M,Q!$E:$E)+1,4)</f>
        <v>7</v>
      </c>
      <c r="I9">
        <f>IFERROR(LOOKUP($C9,Q!$M:$M,Q!$E:$E)+1,4)</f>
        <v>7</v>
      </c>
      <c r="J9">
        <f>IFERROR(LOOKUP($C9,Q!$M:$M,Q!$E:$E)+1,4)</f>
        <v>7</v>
      </c>
      <c r="K9">
        <f t="shared" si="10"/>
        <v>7</v>
      </c>
      <c r="L9">
        <f t="shared" si="11"/>
        <v>7</v>
      </c>
      <c r="M9">
        <f t="shared" si="12"/>
        <v>7</v>
      </c>
      <c r="N9">
        <f t="shared" si="13"/>
        <v>7</v>
      </c>
      <c r="O9">
        <f t="shared" si="14"/>
        <v>7</v>
      </c>
      <c r="P9">
        <f>VLOOKUP($C9,裸人!$A:$W,装备!K9+2,0)</f>
        <v>133791</v>
      </c>
      <c r="Q9">
        <f>VLOOKUP($C9,裸人!$A:$W,装备!L9+2,0)</f>
        <v>133791</v>
      </c>
      <c r="R9">
        <f>VLOOKUP($C9,裸人!$A:$W,装备!M9+2,0)</f>
        <v>133791</v>
      </c>
      <c r="S9">
        <f>VLOOKUP($C9,裸人!$A:$W,装备!N9+2,0)</f>
        <v>133791</v>
      </c>
      <c r="T9">
        <f>VLOOKUP($C9,裸人!$A:$W,装备!O9+2,0)</f>
        <v>133791</v>
      </c>
      <c r="U9">
        <f t="shared" si="6"/>
        <v>133791</v>
      </c>
      <c r="X9" s="20" t="s">
        <v>175</v>
      </c>
      <c r="Y9">
        <v>30</v>
      </c>
      <c r="Z9">
        <f t="shared" si="7"/>
        <v>40140</v>
      </c>
      <c r="AA9">
        <f t="shared" si="8"/>
        <v>3345</v>
      </c>
      <c r="AB9">
        <f t="shared" si="9"/>
        <v>669</v>
      </c>
    </row>
    <row r="10" spans="3:28" x14ac:dyDescent="0.2">
      <c r="C10">
        <f>INT(LOOKUP(E10,[1]关卡节奏!$U:$U,[1]关卡节奏!$Y:$Y))</f>
        <v>175</v>
      </c>
      <c r="D10" s="21" t="s">
        <v>177</v>
      </c>
      <c r="E10">
        <f>[1]强化!$R12</f>
        <v>1908</v>
      </c>
      <c r="F10">
        <f>IFERROR(LOOKUP($C10,Q!$M:$M,Q!$E:$E)+1,4)</f>
        <v>8</v>
      </c>
      <c r="G10">
        <f>IFERROR(LOOKUP($C10,Q!$M:$M,Q!$E:$E)+1,4)</f>
        <v>8</v>
      </c>
      <c r="H10">
        <f>IFERROR(LOOKUP($C10,Q!$M:$M,Q!$E:$E)+1,4)</f>
        <v>8</v>
      </c>
      <c r="I10">
        <f>IFERROR(LOOKUP($C10,Q!$M:$M,Q!$E:$E)+1,4)</f>
        <v>8</v>
      </c>
      <c r="J10">
        <f>IFERROR(LOOKUP($C10,Q!$M:$M,Q!$E:$E)+1,4)</f>
        <v>8</v>
      </c>
      <c r="K10">
        <f t="shared" si="10"/>
        <v>8</v>
      </c>
      <c r="L10">
        <f t="shared" si="11"/>
        <v>8</v>
      </c>
      <c r="M10">
        <f t="shared" si="12"/>
        <v>8</v>
      </c>
      <c r="N10">
        <f t="shared" si="13"/>
        <v>8</v>
      </c>
      <c r="O10">
        <f t="shared" si="14"/>
        <v>8</v>
      </c>
      <c r="P10">
        <f>VLOOKUP($C10,裸人!$A:$W,装备!K10+2,0)</f>
        <v>219637.00000000003</v>
      </c>
      <c r="Q10">
        <f>VLOOKUP($C10,裸人!$A:$W,装备!L10+2,0)</f>
        <v>219637.00000000003</v>
      </c>
      <c r="R10">
        <f>VLOOKUP($C10,裸人!$A:$W,装备!M10+2,0)</f>
        <v>219637.00000000003</v>
      </c>
      <c r="S10">
        <f>VLOOKUP($C10,裸人!$A:$W,装备!N10+2,0)</f>
        <v>219637.00000000003</v>
      </c>
      <c r="T10">
        <f>VLOOKUP($C10,裸人!$A:$W,装备!O10+2,0)</f>
        <v>219637.00000000003</v>
      </c>
      <c r="U10">
        <f t="shared" si="6"/>
        <v>219637.00000000006</v>
      </c>
      <c r="X10" s="21" t="s">
        <v>177</v>
      </c>
      <c r="Y10">
        <v>50</v>
      </c>
      <c r="Z10">
        <f t="shared" si="7"/>
        <v>109860</v>
      </c>
      <c r="AA10">
        <f t="shared" si="8"/>
        <v>9155</v>
      </c>
      <c r="AB10">
        <f t="shared" si="9"/>
        <v>1831</v>
      </c>
    </row>
    <row r="11" spans="3:28" x14ac:dyDescent="0.2">
      <c r="C11">
        <f>INT(LOOKUP(E11,[1]关卡节奏!$U:$U,[1]关卡节奏!$Y:$Y))</f>
        <v>207</v>
      </c>
      <c r="D11" s="8" t="s">
        <v>179</v>
      </c>
      <c r="E11">
        <f>[1]强化!$R13</f>
        <v>2208</v>
      </c>
      <c r="F11">
        <f>IFERROR(LOOKUP($C11,Q!$M:$M,Q!$E:$E)+1,4)</f>
        <v>10</v>
      </c>
      <c r="G11">
        <f>IFERROR(LOOKUP($C11,Q!$M:$M,Q!$E:$E)+1,4)</f>
        <v>10</v>
      </c>
      <c r="H11">
        <f>IFERROR(LOOKUP($C11,Q!$M:$M,Q!$E:$E)+1,4)</f>
        <v>10</v>
      </c>
      <c r="I11">
        <f>IFERROR(LOOKUP($C11,Q!$M:$M,Q!$E:$E)+1,4)</f>
        <v>10</v>
      </c>
      <c r="J11">
        <f>IFERROR(LOOKUP($C11,Q!$M:$M,Q!$E:$E)+1,4)</f>
        <v>10</v>
      </c>
      <c r="K11">
        <f t="shared" si="10"/>
        <v>10</v>
      </c>
      <c r="L11">
        <f t="shared" si="11"/>
        <v>10</v>
      </c>
      <c r="M11">
        <f t="shared" si="12"/>
        <v>10</v>
      </c>
      <c r="N11">
        <f t="shared" si="13"/>
        <v>10</v>
      </c>
      <c r="O11">
        <f t="shared" si="14"/>
        <v>10</v>
      </c>
      <c r="P11">
        <f>VLOOKUP($C11,裸人!$A:$W,装备!K11+2,0)</f>
        <v>521436</v>
      </c>
      <c r="Q11">
        <f>VLOOKUP($C11,裸人!$A:$W,装备!L11+2,0)</f>
        <v>521436</v>
      </c>
      <c r="R11">
        <f>VLOOKUP($C11,裸人!$A:$W,装备!M11+2,0)</f>
        <v>521436</v>
      </c>
      <c r="S11">
        <f>VLOOKUP($C11,裸人!$A:$W,装备!N11+2,0)</f>
        <v>521436</v>
      </c>
      <c r="T11">
        <f>VLOOKUP($C11,裸人!$A:$W,装备!O11+2,0)</f>
        <v>521436</v>
      </c>
      <c r="U11">
        <f t="shared" si="6"/>
        <v>521436</v>
      </c>
      <c r="X11" s="8" t="s">
        <v>179</v>
      </c>
      <c r="Y11">
        <v>40</v>
      </c>
      <c r="Z11">
        <f t="shared" si="7"/>
        <v>208620</v>
      </c>
      <c r="AA11">
        <f t="shared" si="8"/>
        <v>17385</v>
      </c>
      <c r="AB11">
        <f>Z11/60</f>
        <v>3477</v>
      </c>
    </row>
    <row r="13" spans="3:28" x14ac:dyDescent="0.2">
      <c r="E13">
        <f>SUM(E14:G14)</f>
        <v>25.8</v>
      </c>
      <c r="H13">
        <f>SUM(H14:J14)</f>
        <v>24</v>
      </c>
      <c r="K13">
        <f>SUM(K14:M14)</f>
        <v>25.8</v>
      </c>
    </row>
    <row r="14" spans="3:28" x14ac:dyDescent="0.2">
      <c r="E14">
        <f>E17*60*0.2</f>
        <v>12</v>
      </c>
      <c r="F14">
        <f>F17*5*3.6</f>
        <v>9</v>
      </c>
      <c r="G14">
        <f>G17*1*6</f>
        <v>4.8000000000000007</v>
      </c>
      <c r="H14">
        <f>H17*60*0.2</f>
        <v>6</v>
      </c>
      <c r="I14">
        <f>I17*5*3.6</f>
        <v>14.4</v>
      </c>
      <c r="J14">
        <f>J17*1*6</f>
        <v>3.5999999999999996</v>
      </c>
      <c r="K14">
        <f>K17*60*0.2</f>
        <v>4.8000000000000007</v>
      </c>
      <c r="L14">
        <f>L17*5*3.6</f>
        <v>18</v>
      </c>
      <c r="M14">
        <f>M17*1*6</f>
        <v>3</v>
      </c>
    </row>
    <row r="15" spans="3:28" x14ac:dyDescent="0.2">
      <c r="E15" t="s">
        <v>129</v>
      </c>
      <c r="F15" t="s">
        <v>129</v>
      </c>
      <c r="G15" t="s">
        <v>129</v>
      </c>
      <c r="H15" t="s">
        <v>130</v>
      </c>
      <c r="I15" t="s">
        <v>130</v>
      </c>
      <c r="J15" t="s">
        <v>130</v>
      </c>
      <c r="K15" t="s">
        <v>131</v>
      </c>
      <c r="L15" t="s">
        <v>131</v>
      </c>
      <c r="M15" t="s">
        <v>131</v>
      </c>
    </row>
    <row r="16" spans="3:28" x14ac:dyDescent="0.2">
      <c r="E16" t="s">
        <v>75</v>
      </c>
      <c r="F16" t="s">
        <v>76</v>
      </c>
      <c r="G16" t="s">
        <v>77</v>
      </c>
      <c r="H16" t="s">
        <v>75</v>
      </c>
      <c r="I16" t="s">
        <v>76</v>
      </c>
      <c r="J16" t="s">
        <v>77</v>
      </c>
      <c r="K16" t="s">
        <v>75</v>
      </c>
      <c r="L16" t="s">
        <v>76</v>
      </c>
      <c r="M16" t="s">
        <v>77</v>
      </c>
      <c r="Q16" t="s">
        <v>75</v>
      </c>
      <c r="R16" t="s">
        <v>76</v>
      </c>
      <c r="S16" t="s">
        <v>77</v>
      </c>
    </row>
    <row r="17" spans="4:16" x14ac:dyDescent="0.2">
      <c r="D17" t="s">
        <v>183</v>
      </c>
      <c r="E17">
        <v>1</v>
      </c>
      <c r="F17">
        <v>0.5</v>
      </c>
      <c r="G17">
        <v>0.8</v>
      </c>
      <c r="H17">
        <v>0.5</v>
      </c>
      <c r="I17">
        <v>0.8</v>
      </c>
      <c r="J17">
        <v>0.6</v>
      </c>
      <c r="K17">
        <v>0.4</v>
      </c>
      <c r="L17">
        <v>1</v>
      </c>
      <c r="M17">
        <v>0.5</v>
      </c>
      <c r="O17" t="s">
        <v>129</v>
      </c>
      <c r="P17" t="s">
        <v>223</v>
      </c>
    </row>
    <row r="18" spans="4:16" x14ac:dyDescent="0.2">
      <c r="D18" s="10" t="s">
        <v>163</v>
      </c>
      <c r="E18">
        <v>1</v>
      </c>
      <c r="F18">
        <v>0.5</v>
      </c>
      <c r="G18">
        <v>0.8</v>
      </c>
      <c r="H18">
        <v>0.5</v>
      </c>
      <c r="I18">
        <v>0.8</v>
      </c>
      <c r="J18">
        <v>0.6</v>
      </c>
      <c r="K18">
        <v>0.4</v>
      </c>
      <c r="L18">
        <v>1</v>
      </c>
      <c r="M18">
        <v>0.5</v>
      </c>
      <c r="O18" t="s">
        <v>129</v>
      </c>
      <c r="P18" t="s">
        <v>224</v>
      </c>
    </row>
    <row r="19" spans="4:16" x14ac:dyDescent="0.2">
      <c r="D19" s="6" t="s">
        <v>165</v>
      </c>
      <c r="E19">
        <v>1</v>
      </c>
      <c r="F19">
        <v>0.5</v>
      </c>
      <c r="G19">
        <v>0.8</v>
      </c>
      <c r="H19">
        <v>0.5</v>
      </c>
      <c r="I19">
        <v>0.8</v>
      </c>
      <c r="J19">
        <v>0.6</v>
      </c>
      <c r="K19">
        <v>0.4</v>
      </c>
      <c r="L19">
        <v>1</v>
      </c>
      <c r="M19">
        <v>0.5</v>
      </c>
      <c r="O19" t="s">
        <v>129</v>
      </c>
      <c r="P19" t="s">
        <v>225</v>
      </c>
    </row>
    <row r="20" spans="4:16" x14ac:dyDescent="0.2">
      <c r="D20" s="16" t="s">
        <v>167</v>
      </c>
      <c r="E20">
        <v>1</v>
      </c>
      <c r="F20">
        <v>0.5</v>
      </c>
      <c r="G20">
        <v>0.8</v>
      </c>
      <c r="H20">
        <v>0.5</v>
      </c>
      <c r="I20">
        <v>0.8</v>
      </c>
      <c r="J20">
        <v>0.6</v>
      </c>
      <c r="K20">
        <v>0.4</v>
      </c>
      <c r="L20">
        <v>1</v>
      </c>
      <c r="M20">
        <v>0.5</v>
      </c>
      <c r="O20" t="s">
        <v>129</v>
      </c>
      <c r="P20" t="s">
        <v>226</v>
      </c>
    </row>
    <row r="21" spans="4:16" x14ac:dyDescent="0.2">
      <c r="D21" s="17" t="s">
        <v>169</v>
      </c>
      <c r="E21">
        <v>1</v>
      </c>
      <c r="F21">
        <v>0.5</v>
      </c>
      <c r="G21">
        <v>0.8</v>
      </c>
      <c r="H21">
        <v>0.5</v>
      </c>
      <c r="I21">
        <v>0.8</v>
      </c>
      <c r="J21">
        <v>0.6</v>
      </c>
      <c r="K21">
        <v>0.4</v>
      </c>
      <c r="L21">
        <v>1</v>
      </c>
      <c r="M21">
        <v>0.5</v>
      </c>
      <c r="O21" t="s">
        <v>130</v>
      </c>
      <c r="P21" t="s">
        <v>223</v>
      </c>
    </row>
    <row r="22" spans="4:16" x14ac:dyDescent="0.2">
      <c r="D22" s="18" t="s">
        <v>171</v>
      </c>
      <c r="E22">
        <v>1</v>
      </c>
      <c r="F22">
        <v>0.5</v>
      </c>
      <c r="G22">
        <v>0.8</v>
      </c>
      <c r="H22">
        <v>0.5</v>
      </c>
      <c r="I22">
        <v>0.8</v>
      </c>
      <c r="J22">
        <v>0.6</v>
      </c>
      <c r="K22">
        <v>0.4</v>
      </c>
      <c r="L22">
        <v>1</v>
      </c>
      <c r="M22">
        <v>0.5</v>
      </c>
      <c r="O22" t="s">
        <v>130</v>
      </c>
      <c r="P22" t="s">
        <v>224</v>
      </c>
    </row>
    <row r="23" spans="4:16" x14ac:dyDescent="0.2">
      <c r="D23" s="19" t="s">
        <v>173</v>
      </c>
      <c r="E23">
        <v>1</v>
      </c>
      <c r="F23">
        <v>0.5</v>
      </c>
      <c r="G23">
        <v>0.8</v>
      </c>
      <c r="H23">
        <v>0.5</v>
      </c>
      <c r="I23">
        <v>0.8</v>
      </c>
      <c r="J23">
        <v>0.6</v>
      </c>
      <c r="K23">
        <v>0.4</v>
      </c>
      <c r="L23">
        <v>1</v>
      </c>
      <c r="M23">
        <v>0.5</v>
      </c>
      <c r="O23" t="s">
        <v>130</v>
      </c>
      <c r="P23" t="s">
        <v>225</v>
      </c>
    </row>
    <row r="24" spans="4:16" x14ac:dyDescent="0.2">
      <c r="D24" s="20" t="s">
        <v>175</v>
      </c>
      <c r="E24">
        <v>1</v>
      </c>
      <c r="F24">
        <v>0.5</v>
      </c>
      <c r="G24">
        <v>0.8</v>
      </c>
      <c r="H24">
        <v>0.5</v>
      </c>
      <c r="I24">
        <v>0.8</v>
      </c>
      <c r="J24">
        <v>0.6</v>
      </c>
      <c r="K24">
        <v>0.4</v>
      </c>
      <c r="L24">
        <v>1</v>
      </c>
      <c r="M24">
        <v>0.5</v>
      </c>
      <c r="O24" t="s">
        <v>130</v>
      </c>
      <c r="P24" t="s">
        <v>226</v>
      </c>
    </row>
    <row r="25" spans="4:16" x14ac:dyDescent="0.2">
      <c r="D25" s="21" t="s">
        <v>177</v>
      </c>
      <c r="E25">
        <v>1</v>
      </c>
      <c r="F25">
        <v>0.5</v>
      </c>
      <c r="G25">
        <v>0.8</v>
      </c>
      <c r="H25">
        <v>0.5</v>
      </c>
      <c r="I25">
        <v>0.8</v>
      </c>
      <c r="J25">
        <v>0.6</v>
      </c>
      <c r="K25">
        <v>0.4</v>
      </c>
      <c r="L25">
        <v>1</v>
      </c>
      <c r="M25">
        <v>0.5</v>
      </c>
      <c r="O25" t="s">
        <v>131</v>
      </c>
      <c r="P25" t="s">
        <v>223</v>
      </c>
    </row>
    <row r="26" spans="4:16" x14ac:dyDescent="0.2">
      <c r="D26" s="8" t="s">
        <v>179</v>
      </c>
      <c r="E26">
        <v>1</v>
      </c>
      <c r="F26">
        <v>0.5</v>
      </c>
      <c r="G26">
        <v>0.8</v>
      </c>
      <c r="H26">
        <v>0.5</v>
      </c>
      <c r="I26">
        <v>0.8</v>
      </c>
      <c r="J26">
        <v>0.6</v>
      </c>
      <c r="K26">
        <v>0.4</v>
      </c>
      <c r="L26">
        <v>1</v>
      </c>
      <c r="M26">
        <v>0.5</v>
      </c>
      <c r="O26" t="s">
        <v>131</v>
      </c>
      <c r="P26" t="s">
        <v>224</v>
      </c>
    </row>
    <row r="27" spans="4:16" x14ac:dyDescent="0.2">
      <c r="O27" t="s">
        <v>131</v>
      </c>
      <c r="P27" t="s">
        <v>225</v>
      </c>
    </row>
    <row r="28" spans="4:16" x14ac:dyDescent="0.2">
      <c r="O28" t="s">
        <v>131</v>
      </c>
      <c r="P28" t="s">
        <v>226</v>
      </c>
    </row>
    <row r="29" spans="4:16" x14ac:dyDescent="0.2">
      <c r="E29" t="s">
        <v>129</v>
      </c>
      <c r="F29" t="s">
        <v>129</v>
      </c>
      <c r="G29" t="s">
        <v>129</v>
      </c>
      <c r="H29" t="s">
        <v>130</v>
      </c>
      <c r="I29" t="s">
        <v>130</v>
      </c>
      <c r="J29" t="s">
        <v>130</v>
      </c>
      <c r="K29" t="s">
        <v>131</v>
      </c>
      <c r="L29" t="s">
        <v>131</v>
      </c>
      <c r="M29" t="s">
        <v>131</v>
      </c>
    </row>
    <row r="30" spans="4:16" x14ac:dyDescent="0.2">
      <c r="E30" t="s">
        <v>75</v>
      </c>
      <c r="F30" t="s">
        <v>76</v>
      </c>
      <c r="G30" t="s">
        <v>77</v>
      </c>
      <c r="H30" t="s">
        <v>75</v>
      </c>
      <c r="I30" t="s">
        <v>76</v>
      </c>
      <c r="J30" t="s">
        <v>77</v>
      </c>
      <c r="K30" t="s">
        <v>75</v>
      </c>
      <c r="L30" t="s">
        <v>76</v>
      </c>
      <c r="M30" t="s">
        <v>77</v>
      </c>
    </row>
    <row r="31" spans="4:16" x14ac:dyDescent="0.2">
      <c r="D31" t="s">
        <v>183</v>
      </c>
      <c r="E31">
        <f>E17*Z2</f>
        <v>360</v>
      </c>
      <c r="F31">
        <f t="shared" ref="F31:G31" si="15">F17*AA2</f>
        <v>15</v>
      </c>
      <c r="G31">
        <f t="shared" si="15"/>
        <v>4.8000000000000007</v>
      </c>
      <c r="H31">
        <f>H17*Z2</f>
        <v>180</v>
      </c>
      <c r="I31">
        <f t="shared" ref="I31:J31" si="16">I17*AA2</f>
        <v>24</v>
      </c>
      <c r="J31">
        <f t="shared" si="16"/>
        <v>3.5999999999999996</v>
      </c>
      <c r="K31">
        <f>K17*Z2</f>
        <v>144</v>
      </c>
      <c r="L31">
        <f t="shared" ref="L31:M40" si="17">L17*AA2</f>
        <v>30</v>
      </c>
      <c r="M31">
        <f t="shared" si="17"/>
        <v>3</v>
      </c>
    </row>
    <row r="32" spans="4:16" x14ac:dyDescent="0.2">
      <c r="D32" s="10" t="s">
        <v>163</v>
      </c>
      <c r="E32">
        <f t="shared" ref="E32:E40" si="18">E18*Z3</f>
        <v>1260</v>
      </c>
      <c r="F32">
        <f t="shared" ref="F32:F40" si="19">F18*AA3</f>
        <v>52.5</v>
      </c>
      <c r="G32">
        <f t="shared" ref="G32:G40" si="20">G18*AB3</f>
        <v>16.8</v>
      </c>
      <c r="H32">
        <f t="shared" ref="H32:H40" si="21">H18*Z3</f>
        <v>630</v>
      </c>
      <c r="I32">
        <f t="shared" ref="I32:I40" si="22">I18*AA3</f>
        <v>84</v>
      </c>
      <c r="J32">
        <f t="shared" ref="J32:J40" si="23">J18*AB3</f>
        <v>12.6</v>
      </c>
      <c r="K32">
        <f t="shared" ref="K32:K40" si="24">K18*Z3</f>
        <v>504</v>
      </c>
      <c r="L32">
        <f t="shared" si="17"/>
        <v>105</v>
      </c>
      <c r="M32">
        <f t="shared" si="17"/>
        <v>10.5</v>
      </c>
    </row>
    <row r="33" spans="4:13" x14ac:dyDescent="0.2">
      <c r="D33" s="6" t="s">
        <v>165</v>
      </c>
      <c r="E33">
        <f t="shared" si="18"/>
        <v>2280</v>
      </c>
      <c r="F33">
        <f t="shared" si="19"/>
        <v>95</v>
      </c>
      <c r="G33">
        <f t="shared" si="20"/>
        <v>30.400000000000002</v>
      </c>
      <c r="H33">
        <f t="shared" si="21"/>
        <v>1140</v>
      </c>
      <c r="I33">
        <f t="shared" si="22"/>
        <v>152</v>
      </c>
      <c r="J33">
        <f t="shared" si="23"/>
        <v>22.8</v>
      </c>
      <c r="K33">
        <f t="shared" si="24"/>
        <v>912</v>
      </c>
      <c r="L33">
        <f t="shared" si="17"/>
        <v>190</v>
      </c>
      <c r="M33">
        <f t="shared" si="17"/>
        <v>19</v>
      </c>
    </row>
    <row r="34" spans="4:13" x14ac:dyDescent="0.2">
      <c r="D34" s="16" t="s">
        <v>167</v>
      </c>
      <c r="E34">
        <f t="shared" si="18"/>
        <v>4620</v>
      </c>
      <c r="F34">
        <f t="shared" si="19"/>
        <v>192.5</v>
      </c>
      <c r="G34">
        <f t="shared" si="20"/>
        <v>61.6</v>
      </c>
      <c r="H34">
        <f t="shared" si="21"/>
        <v>2310</v>
      </c>
      <c r="I34">
        <f t="shared" si="22"/>
        <v>308</v>
      </c>
      <c r="J34">
        <f t="shared" si="23"/>
        <v>46.199999999999996</v>
      </c>
      <c r="K34">
        <f t="shared" si="24"/>
        <v>1848</v>
      </c>
      <c r="L34">
        <f t="shared" si="17"/>
        <v>385</v>
      </c>
      <c r="M34">
        <f t="shared" si="17"/>
        <v>38.5</v>
      </c>
    </row>
    <row r="35" spans="4:13" x14ac:dyDescent="0.2">
      <c r="D35" s="17" t="s">
        <v>169</v>
      </c>
      <c r="E35">
        <f t="shared" si="18"/>
        <v>7500</v>
      </c>
      <c r="F35">
        <f t="shared" si="19"/>
        <v>312.5</v>
      </c>
      <c r="G35">
        <f t="shared" si="20"/>
        <v>100</v>
      </c>
      <c r="H35">
        <f t="shared" si="21"/>
        <v>3750</v>
      </c>
      <c r="I35">
        <f t="shared" si="22"/>
        <v>500</v>
      </c>
      <c r="J35">
        <f t="shared" si="23"/>
        <v>75</v>
      </c>
      <c r="K35">
        <f t="shared" si="24"/>
        <v>3000</v>
      </c>
      <c r="L35">
        <f t="shared" si="17"/>
        <v>625</v>
      </c>
      <c r="M35">
        <f t="shared" si="17"/>
        <v>62.5</v>
      </c>
    </row>
    <row r="36" spans="4:13" x14ac:dyDescent="0.2">
      <c r="D36" s="18" t="s">
        <v>171</v>
      </c>
      <c r="E36">
        <f t="shared" si="18"/>
        <v>12660</v>
      </c>
      <c r="F36">
        <f t="shared" si="19"/>
        <v>527.5</v>
      </c>
      <c r="G36">
        <f t="shared" si="20"/>
        <v>168.8</v>
      </c>
      <c r="H36">
        <f t="shared" si="21"/>
        <v>6330</v>
      </c>
      <c r="I36">
        <f t="shared" si="22"/>
        <v>844</v>
      </c>
      <c r="J36">
        <f t="shared" si="23"/>
        <v>126.6</v>
      </c>
      <c r="K36">
        <f t="shared" si="24"/>
        <v>5064</v>
      </c>
      <c r="L36">
        <f t="shared" si="17"/>
        <v>1055</v>
      </c>
      <c r="M36">
        <f t="shared" si="17"/>
        <v>105.5</v>
      </c>
    </row>
    <row r="37" spans="4:13" x14ac:dyDescent="0.2">
      <c r="D37" s="19" t="s">
        <v>173</v>
      </c>
      <c r="E37">
        <f t="shared" si="18"/>
        <v>22740</v>
      </c>
      <c r="F37">
        <f t="shared" si="19"/>
        <v>947.5</v>
      </c>
      <c r="G37">
        <f t="shared" si="20"/>
        <v>303.2</v>
      </c>
      <c r="H37">
        <f t="shared" si="21"/>
        <v>11370</v>
      </c>
      <c r="I37">
        <f t="shared" si="22"/>
        <v>1516</v>
      </c>
      <c r="J37">
        <f t="shared" si="23"/>
        <v>227.4</v>
      </c>
      <c r="K37">
        <f t="shared" si="24"/>
        <v>9096</v>
      </c>
      <c r="L37">
        <f t="shared" si="17"/>
        <v>1895</v>
      </c>
      <c r="M37">
        <f t="shared" si="17"/>
        <v>189.5</v>
      </c>
    </row>
    <row r="38" spans="4:13" x14ac:dyDescent="0.2">
      <c r="D38" s="20" t="s">
        <v>175</v>
      </c>
      <c r="E38">
        <f t="shared" si="18"/>
        <v>40140</v>
      </c>
      <c r="F38">
        <f t="shared" si="19"/>
        <v>1672.5</v>
      </c>
      <c r="G38">
        <f t="shared" si="20"/>
        <v>535.20000000000005</v>
      </c>
      <c r="H38">
        <f t="shared" si="21"/>
        <v>20070</v>
      </c>
      <c r="I38">
        <f t="shared" si="22"/>
        <v>2676</v>
      </c>
      <c r="J38">
        <f t="shared" si="23"/>
        <v>401.4</v>
      </c>
      <c r="K38">
        <f t="shared" si="24"/>
        <v>16056</v>
      </c>
      <c r="L38">
        <f t="shared" si="17"/>
        <v>3345</v>
      </c>
      <c r="M38">
        <f t="shared" si="17"/>
        <v>334.5</v>
      </c>
    </row>
    <row r="39" spans="4:13" x14ac:dyDescent="0.2">
      <c r="D39" s="21" t="s">
        <v>177</v>
      </c>
      <c r="E39">
        <f t="shared" si="18"/>
        <v>109860</v>
      </c>
      <c r="F39">
        <f t="shared" si="19"/>
        <v>4577.5</v>
      </c>
      <c r="G39">
        <f t="shared" si="20"/>
        <v>1464.8000000000002</v>
      </c>
      <c r="H39">
        <f t="shared" si="21"/>
        <v>54930</v>
      </c>
      <c r="I39">
        <f t="shared" si="22"/>
        <v>7324</v>
      </c>
      <c r="J39">
        <f t="shared" si="23"/>
        <v>1098.5999999999999</v>
      </c>
      <c r="K39">
        <f t="shared" si="24"/>
        <v>43944</v>
      </c>
      <c r="L39">
        <f t="shared" si="17"/>
        <v>9155</v>
      </c>
      <c r="M39">
        <f t="shared" si="17"/>
        <v>915.5</v>
      </c>
    </row>
    <row r="40" spans="4:13" x14ac:dyDescent="0.2">
      <c r="D40" s="8" t="s">
        <v>179</v>
      </c>
      <c r="E40">
        <f t="shared" si="18"/>
        <v>208620</v>
      </c>
      <c r="F40">
        <f t="shared" si="19"/>
        <v>8692.5</v>
      </c>
      <c r="G40">
        <f t="shared" si="20"/>
        <v>2781.6000000000004</v>
      </c>
      <c r="H40">
        <f t="shared" si="21"/>
        <v>104310</v>
      </c>
      <c r="I40">
        <f t="shared" si="22"/>
        <v>13908</v>
      </c>
      <c r="J40">
        <f t="shared" si="23"/>
        <v>2086.1999999999998</v>
      </c>
      <c r="K40">
        <f t="shared" si="24"/>
        <v>83448</v>
      </c>
      <c r="L40">
        <f t="shared" si="17"/>
        <v>17385</v>
      </c>
      <c r="M40">
        <f t="shared" si="17"/>
        <v>1738.5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C3935-CCFC-47D6-B21B-FFA5C857BF68}">
  <dimension ref="A1:BR242"/>
  <sheetViews>
    <sheetView workbookViewId="0">
      <pane xSplit="2" ySplit="2" topLeftCell="AV3" activePane="bottomRight" state="frozen"/>
      <selection pane="topRight" activeCell="C1" sqref="C1"/>
      <selection pane="bottomLeft" activeCell="A3" sqref="A3"/>
      <selection pane="bottomRight" activeCell="BQ20" sqref="BQ20"/>
    </sheetView>
  </sheetViews>
  <sheetFormatPr defaultRowHeight="14.25" x14ac:dyDescent="0.2"/>
  <cols>
    <col min="48" max="48" width="13.875" customWidth="1"/>
  </cols>
  <sheetData>
    <row r="1" spans="1:70" x14ac:dyDescent="0.2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BC1">
        <v>0.2</v>
      </c>
      <c r="BD1">
        <v>3.7</v>
      </c>
      <c r="BE1">
        <v>4.5999999999999996</v>
      </c>
    </row>
    <row r="2" spans="1:70" x14ac:dyDescent="0.2">
      <c r="A2" t="s">
        <v>20</v>
      </c>
      <c r="B2" t="s">
        <v>21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34</v>
      </c>
      <c r="I2" s="3" t="s">
        <v>35</v>
      </c>
      <c r="J2" s="3" t="s">
        <v>14</v>
      </c>
      <c r="K2" s="3" t="s">
        <v>15</v>
      </c>
      <c r="L2" s="3" t="s">
        <v>6</v>
      </c>
      <c r="M2" s="3" t="s">
        <v>16</v>
      </c>
      <c r="N2" s="3" t="s">
        <v>17</v>
      </c>
      <c r="O2" s="3" t="s">
        <v>3</v>
      </c>
      <c r="P2" s="3" t="s">
        <v>4</v>
      </c>
      <c r="Q2" s="3" t="s">
        <v>5</v>
      </c>
      <c r="R2" s="3"/>
      <c r="S2" s="3"/>
      <c r="AU2" t="s">
        <v>27</v>
      </c>
      <c r="AV2" t="s">
        <v>269</v>
      </c>
      <c r="AW2" t="s">
        <v>29</v>
      </c>
      <c r="AX2" t="s">
        <v>31</v>
      </c>
      <c r="AY2" t="s">
        <v>33</v>
      </c>
      <c r="AZ2" t="s">
        <v>317</v>
      </c>
      <c r="BA2" t="s">
        <v>321</v>
      </c>
      <c r="BC2">
        <v>60</v>
      </c>
      <c r="BD2">
        <v>5</v>
      </c>
      <c r="BE2">
        <v>1</v>
      </c>
      <c r="BF2" t="s">
        <v>331</v>
      </c>
      <c r="BG2" t="s">
        <v>329</v>
      </c>
      <c r="BH2" t="s">
        <v>330</v>
      </c>
      <c r="BJ2" t="s">
        <v>328</v>
      </c>
      <c r="BK2" t="s">
        <v>29</v>
      </c>
      <c r="BL2" t="s">
        <v>31</v>
      </c>
      <c r="BM2" t="s">
        <v>33</v>
      </c>
      <c r="BP2" t="s">
        <v>29</v>
      </c>
      <c r="BQ2" t="s">
        <v>31</v>
      </c>
      <c r="BR2" t="s">
        <v>33</v>
      </c>
    </row>
    <row r="3" spans="1:70" x14ac:dyDescent="0.2">
      <c r="A3">
        <v>1</v>
      </c>
      <c r="B3">
        <v>1</v>
      </c>
      <c r="C3">
        <f>IF($B3&gt;VLOOKUP(C$2,资质!$X:$Z,3,0),"满级",VLOOKUP($A3,level!$K:$N,2,0)+unit!$M$2+VLOOKUP($B3,rank!$O:$R,2,0)*VLOOKUP(C$2,资质!$X:$AD,4,0)+VLOOKUP(C$2,资质!$X:$AD,5,0))</f>
        <v>889.84859407251429</v>
      </c>
      <c r="D3">
        <f>IF($B3&gt;VLOOKUP(D$2,资质!$X:$Z,3,0),"满级",VLOOKUP($A3,level!$K:$N,2,0)+unit!$M$2+VLOOKUP($B3,rank!$O:$R,2,0)*VLOOKUP(D$2,资质!$X:$AD,4,0)+VLOOKUP(D$2,资质!$X:$AD,5,0))</f>
        <v>1012.0758831833914</v>
      </c>
      <c r="E3">
        <f>IF($B3&gt;VLOOKUP(E$2,资质!$X:$Z,3,0),"满级",VLOOKUP($A3,level!$K:$N,2,0)+unit!$M$2+VLOOKUP($B3,rank!$O:$R,2,0)*VLOOKUP(E$2,资质!$X:$AD,4,0)+VLOOKUP(E$2,资质!$X:$AD,5,0))</f>
        <v>1600.6001441757189</v>
      </c>
      <c r="F3">
        <f>IF($B3&gt;VLOOKUP(F$2,资质!$X:$Z,3,0),"满级",VLOOKUP($A3,level!$K:$N,2,0)+unit!$M$2+VLOOKUP($B3,rank!$O:$R,2,0)*VLOOKUP(F$2,资质!$X:$AD,4,0)+VLOOKUP(F$2,资质!$X:$AD,5,0))</f>
        <v>2663.5698629902217</v>
      </c>
      <c r="G3">
        <f>IF($B3&gt;VLOOKUP(G$2,资质!$X:$Z,3,0),"满级",VLOOKUP($A3,level!$K:$N,2,0)+unit!$M$2+VLOOKUP($B3,rank!$O:$R,2,0)*VLOOKUP(G$2,资质!$X:$AD,4,0)+VLOOKUP(G$2,资质!$X:$AD,5,0))</f>
        <v>3750.9850396269003</v>
      </c>
      <c r="H3">
        <f>IF($B3&gt;VLOOKUP(H$2,资质!$X:$Z,3,0),"满级",VLOOKUP($A3,level!$K:$N,2,0)+unit!$M$2+VLOOKUP($B3,rank!$O:$R,2,0)*VLOOKUP(H$2,资质!$X:$AD,4,0)+VLOOKUP(H$2,资质!$X:$AD,5,0))</f>
        <v>4712.8456740857537</v>
      </c>
      <c r="I3">
        <f>IF($B3&gt;VLOOKUP(I$2,资质!$X:$Z,3,0),"满级",VLOOKUP($A3,level!$K:$N,2,0)+unit!$M$2+VLOOKUP($B3,rank!$O:$R,2,0)*VLOOKUP(I$2,资质!$X:$AD,4,0)+VLOOKUP(I$2,资质!$X:$AD,5,0))</f>
        <v>5557.3002523075083</v>
      </c>
      <c r="J3">
        <f>IF($B3&gt;VLOOKUP(J$2,资质!$X:$Z,3,0),"满级",VLOOKUP($A3,level!$K:$N,2,0)+unit!$M$2+VLOOKUP($B3,rank!$O:$R,2,0)*VLOOKUP(J$2,资质!$X:$AD,4,0)+VLOOKUP(J$2,资质!$X:$AD,5,0))</f>
        <v>5987.6760273591108</v>
      </c>
      <c r="K3">
        <f>IF($B3&gt;VLOOKUP(K$2,资质!$X:$Z,3,0),"满级",VLOOKUP($A3,level!$K:$N,2,0)+unit!$M$2+VLOOKUP($B3,rank!$O:$R,2,0)*VLOOKUP(K$2,资质!$X:$AD,4,0)+VLOOKUP(K$2,资质!$X:$AD,5,0))</f>
        <v>6442.497260232888</v>
      </c>
      <c r="L3">
        <f>IF($B3&gt;VLOOKUP(L$2,资质!$X:$Z,3,0),"满级",VLOOKUP($A3,level!$K:$N,2,0)+unit!$M$2+VLOOKUP($B3,rank!$O:$R,2,0)*VLOOKUP(L$2,资质!$X:$AD,4,0)+VLOOKUP(L$2,资质!$X:$AD,5,0))</f>
        <v>7368.4366978618937</v>
      </c>
      <c r="M3">
        <f>IF($B3&gt;VLOOKUP(M$2,资质!$X:$Z,3,0),"满级",VLOOKUP($A3,level!$K:$N,2,0)+unit!$M$2+VLOOKUP($B3,rank!$O:$R,2,0)*VLOOKUP(M$2,资质!$X:$AD,4,0)+VLOOKUP(M$2,资质!$X:$AD,5,0))</f>
        <v>8033.6245853876953</v>
      </c>
      <c r="N3">
        <f>IF($B3&gt;VLOOKUP(N$2,资质!$X:$Z,3,0),"满级",VLOOKUP($A3,level!$K:$N,2,0)+unit!$M$2+VLOOKUP($B3,rank!$O:$R,2,0)*VLOOKUP(N$2,资质!$X:$AD,4,0)+VLOOKUP(N$2,资质!$X:$AD,5,0))</f>
        <v>8698.8124729134961</v>
      </c>
      <c r="O3">
        <f>IF($B3&gt;VLOOKUP(O$2,资质!$X:$Z,3,0),"满级",VLOOKUP($A3,level!$K:$N,2,0)+unit!$M$2+VLOOKUP($B3,rank!$O:$R,2,0)*VLOOKUP(O$2,资质!$X:$AD,4,0)+VLOOKUP(O$2,资质!$X:$AD,5,0))</f>
        <v>9364.0003604392969</v>
      </c>
      <c r="P3">
        <f>IF($B3&gt;VLOOKUP(P$2,资质!$X:$Z,3,0),"满级",VLOOKUP($A3,level!$K:$N,2,0)+unit!$M$2+VLOOKUP($B3,rank!$O:$R,2,0)*VLOOKUP(P$2,资质!$X:$AD,4,0)+VLOOKUP(P$2,资质!$X:$AD,5,0))</f>
        <v>10029.188247965098</v>
      </c>
      <c r="Q3">
        <f>IF($B3&gt;VLOOKUP(Q$2,资质!$X:$Z,3,0),"满级",VLOOKUP($A3,level!$K:$N,2,0)+unit!$M$2+VLOOKUP($B3,rank!$O:$R,2,0)*VLOOKUP(Q$2,资质!$X:$AD,4,0)+VLOOKUP(Q$2,资质!$X:$AD,5,0))</f>
        <v>10694.3761354909</v>
      </c>
      <c r="AU3">
        <v>1</v>
      </c>
      <c r="AV3" t="s">
        <v>270</v>
      </c>
      <c r="AW3">
        <v>1.05</v>
      </c>
      <c r="AX3">
        <v>0.68799999999999994</v>
      </c>
      <c r="AY3">
        <v>0.8</v>
      </c>
      <c r="AZ3" t="s">
        <v>318</v>
      </c>
      <c r="BA3" t="s">
        <v>322</v>
      </c>
      <c r="BC3">
        <f>AW3*BC$2*BC$1*30</f>
        <v>378.00000000000006</v>
      </c>
      <c r="BD3">
        <f t="shared" ref="BD3:BE3" si="0">AX3*BD$2*BD$1*30</f>
        <v>381.83999999999992</v>
      </c>
      <c r="BE3">
        <f t="shared" si="0"/>
        <v>110.39999999999999</v>
      </c>
      <c r="BF3">
        <f t="shared" ref="BF3:BF52" si="1">BC3+BE3+BD3</f>
        <v>870.24</v>
      </c>
      <c r="BG3">
        <f>_xlfn.RANK.EQ(BF3,BF:BF)</f>
        <v>40</v>
      </c>
      <c r="BH3">
        <f>BF3/MAX(BF:BF)</f>
        <v>0.95939885433065653</v>
      </c>
      <c r="BJ3" t="s">
        <v>322</v>
      </c>
      <c r="BK3">
        <f>SUMIF($BA:$BA,$BJ3,AW:AW)/COUNTIF($BA:$BA,$BJ3)</f>
        <v>1.0191000000000001</v>
      </c>
      <c r="BL3">
        <f t="shared" ref="BK3:BM8" si="2">SUMIF($BA:$BA,$BJ3,AX:AX)/COUNTIF($BA:$BA,$BJ3)</f>
        <v>0.73236363636363633</v>
      </c>
      <c r="BM3">
        <f t="shared" si="2"/>
        <v>0.79909090909090918</v>
      </c>
      <c r="BO3" t="s">
        <v>507</v>
      </c>
      <c r="BP3">
        <f>SUMIF($AZ:$AZ,$BO3,AW:AW)/COUNTIF($AZ:$AZ,$BO3)</f>
        <v>0.96300499999999967</v>
      </c>
      <c r="BQ3">
        <f t="shared" ref="BQ3:BR5" si="3">SUMIF($AZ:$AZ,$BO3,AX:AX)/COUNTIF($AZ:$AZ,$BO3)</f>
        <v>0.77020000000000011</v>
      </c>
      <c r="BR3">
        <f t="shared" si="3"/>
        <v>0.77250000000000008</v>
      </c>
    </row>
    <row r="4" spans="1:70" x14ac:dyDescent="0.2">
      <c r="A4">
        <v>2</v>
      </c>
      <c r="B4">
        <v>1</v>
      </c>
      <c r="C4">
        <f>IF($B4&gt;VLOOKUP(C$2,资质!$X:$Z,3,0),"满级",VLOOKUP($A4,level!$K:$N,2,0)+unit!$M$2+VLOOKUP($B4,rank!$O:$R,2,0)*VLOOKUP(C$2,资质!$X:$AD,4,0)+VLOOKUP(C$2,资质!$X:$AD,5,0))</f>
        <v>935.64859407251424</v>
      </c>
      <c r="D4">
        <f>IF($B4&gt;VLOOKUP(D$2,资质!$X:$Z,3,0),"满级",VLOOKUP($A4,level!$K:$N,2,0)+unit!$M$2+VLOOKUP($B4,rank!$O:$R,2,0)*VLOOKUP(D$2,资质!$X:$AD,4,0)+VLOOKUP(D$2,资质!$X:$AD,5,0))</f>
        <v>1057.8758831833914</v>
      </c>
      <c r="E4">
        <f>IF($B4&gt;VLOOKUP(E$2,资质!$X:$Z,3,0),"满级",VLOOKUP($A4,level!$K:$N,2,0)+unit!$M$2+VLOOKUP($B4,rank!$O:$R,2,0)*VLOOKUP(E$2,资质!$X:$AD,4,0)+VLOOKUP(E$2,资质!$X:$AD,5,0))</f>
        <v>1646.4001441757189</v>
      </c>
      <c r="F4">
        <f>IF($B4&gt;VLOOKUP(F$2,资质!$X:$Z,3,0),"满级",VLOOKUP($A4,level!$K:$N,2,0)+unit!$M$2+VLOOKUP($B4,rank!$O:$R,2,0)*VLOOKUP(F$2,资质!$X:$AD,4,0)+VLOOKUP(F$2,资质!$X:$AD,5,0))</f>
        <v>2709.3698629902219</v>
      </c>
      <c r="G4">
        <f>IF($B4&gt;VLOOKUP(G$2,资质!$X:$Z,3,0),"满级",VLOOKUP($A4,level!$K:$N,2,0)+unit!$M$2+VLOOKUP($B4,rank!$O:$R,2,0)*VLOOKUP(G$2,资质!$X:$AD,4,0)+VLOOKUP(G$2,资质!$X:$AD,5,0))</f>
        <v>3796.7850396269</v>
      </c>
      <c r="H4">
        <f>IF($B4&gt;VLOOKUP(H$2,资质!$X:$Z,3,0),"满级",VLOOKUP($A4,level!$K:$N,2,0)+unit!$M$2+VLOOKUP($B4,rank!$O:$R,2,0)*VLOOKUP(H$2,资质!$X:$AD,4,0)+VLOOKUP(H$2,资质!$X:$AD,5,0))</f>
        <v>4758.6456740857539</v>
      </c>
      <c r="I4">
        <f>IF($B4&gt;VLOOKUP(I$2,资质!$X:$Z,3,0),"满级",VLOOKUP($A4,level!$K:$N,2,0)+unit!$M$2+VLOOKUP($B4,rank!$O:$R,2,0)*VLOOKUP(I$2,资质!$X:$AD,4,0)+VLOOKUP(I$2,资质!$X:$AD,5,0))</f>
        <v>5603.1002523075076</v>
      </c>
      <c r="J4">
        <f>IF($B4&gt;VLOOKUP(J$2,资质!$X:$Z,3,0),"满级",VLOOKUP($A4,level!$K:$N,2,0)+unit!$M$2+VLOOKUP($B4,rank!$O:$R,2,0)*VLOOKUP(J$2,资质!$X:$AD,4,0)+VLOOKUP(J$2,资质!$X:$AD,5,0))</f>
        <v>6033.476027359111</v>
      </c>
      <c r="K4">
        <f>IF($B4&gt;VLOOKUP(K$2,资质!$X:$Z,3,0),"满级",VLOOKUP($A4,level!$K:$N,2,0)+unit!$M$2+VLOOKUP($B4,rank!$O:$R,2,0)*VLOOKUP(K$2,资质!$X:$AD,4,0)+VLOOKUP(K$2,资质!$X:$AD,5,0))</f>
        <v>6488.2972602328882</v>
      </c>
      <c r="L4">
        <f>IF($B4&gt;VLOOKUP(L$2,资质!$X:$Z,3,0),"满级",VLOOKUP($A4,level!$K:$N,2,0)+unit!$M$2+VLOOKUP($B4,rank!$O:$R,2,0)*VLOOKUP(L$2,资质!$X:$AD,4,0)+VLOOKUP(L$2,资质!$X:$AD,5,0))</f>
        <v>7414.2366978618938</v>
      </c>
      <c r="M4">
        <f>IF($B4&gt;VLOOKUP(M$2,资质!$X:$Z,3,0),"满级",VLOOKUP($A4,level!$K:$N,2,0)+unit!$M$2+VLOOKUP($B4,rank!$O:$R,2,0)*VLOOKUP(M$2,资质!$X:$AD,4,0)+VLOOKUP(M$2,资质!$X:$AD,5,0))</f>
        <v>8079.4245853876946</v>
      </c>
      <c r="N4">
        <f>IF($B4&gt;VLOOKUP(N$2,资质!$X:$Z,3,0),"满级",VLOOKUP($A4,level!$K:$N,2,0)+unit!$M$2+VLOOKUP($B4,rank!$O:$R,2,0)*VLOOKUP(N$2,资质!$X:$AD,4,0)+VLOOKUP(N$2,资质!$X:$AD,5,0))</f>
        <v>8744.6124729134972</v>
      </c>
      <c r="O4">
        <f>IF($B4&gt;VLOOKUP(O$2,资质!$X:$Z,3,0),"满级",VLOOKUP($A4,level!$K:$N,2,0)+unit!$M$2+VLOOKUP($B4,rank!$O:$R,2,0)*VLOOKUP(O$2,资质!$X:$AD,4,0)+VLOOKUP(O$2,资质!$X:$AD,5,0))</f>
        <v>9409.8003604392979</v>
      </c>
      <c r="P4">
        <f>IF($B4&gt;VLOOKUP(P$2,资质!$X:$Z,3,0),"满级",VLOOKUP($A4,level!$K:$N,2,0)+unit!$M$2+VLOOKUP($B4,rank!$O:$R,2,0)*VLOOKUP(P$2,资质!$X:$AD,4,0)+VLOOKUP(P$2,资质!$X:$AD,5,0))</f>
        <v>10074.988247965099</v>
      </c>
      <c r="Q4">
        <f>IF($B4&gt;VLOOKUP(Q$2,资质!$X:$Z,3,0),"满级",VLOOKUP($A4,level!$K:$N,2,0)+unit!$M$2+VLOOKUP($B4,rank!$O:$R,2,0)*VLOOKUP(Q$2,资质!$X:$AD,4,0)+VLOOKUP(Q$2,资质!$X:$AD,5,0))</f>
        <v>10740.176135490899</v>
      </c>
      <c r="T4" t="s">
        <v>44</v>
      </c>
      <c r="AH4" t="s">
        <v>18</v>
      </c>
      <c r="AI4">
        <v>1.1499999999999999</v>
      </c>
      <c r="AJ4">
        <v>1.1499999999999999</v>
      </c>
      <c r="AK4">
        <v>1.1499999999999999</v>
      </c>
      <c r="AM4" t="s">
        <v>46</v>
      </c>
      <c r="AN4">
        <v>1.1499999999999999</v>
      </c>
      <c r="AO4">
        <v>1.1499999999999999</v>
      </c>
      <c r="AP4">
        <v>1.1499999999999999</v>
      </c>
      <c r="AU4">
        <v>2</v>
      </c>
      <c r="AV4" t="s">
        <v>271</v>
      </c>
      <c r="AW4">
        <v>0.73329999999999995</v>
      </c>
      <c r="AX4">
        <v>0.92</v>
      </c>
      <c r="AY4">
        <v>0.7</v>
      </c>
      <c r="AZ4" t="s">
        <v>319</v>
      </c>
      <c r="BA4" t="s">
        <v>323</v>
      </c>
      <c r="BC4">
        <f t="shared" ref="BC4:BC52" si="4">AW4*BC$2*BC$1*30</f>
        <v>263.988</v>
      </c>
      <c r="BD4">
        <f t="shared" ref="BD4:BD52" si="5">AX4*BD$2*BD$1*30</f>
        <v>510.60000000000008</v>
      </c>
      <c r="BE4">
        <f t="shared" ref="BE4:BE52" si="6">AY4*BE$2*BE$1*30</f>
        <v>96.6</v>
      </c>
      <c r="BF4">
        <f t="shared" si="1"/>
        <v>871.1880000000001</v>
      </c>
      <c r="BG4">
        <f t="shared" ref="BG4:BG52" si="7">_xlfn.RANK.EQ(BF4,BF:BF)</f>
        <v>38</v>
      </c>
      <c r="BH4">
        <f t="shared" ref="BH4:BH52" si="8">BF4/MAX(BF:BF)</f>
        <v>0.96044397994417174</v>
      </c>
      <c r="BJ4" t="s">
        <v>323</v>
      </c>
      <c r="BK4">
        <f t="shared" si="2"/>
        <v>0.80184444444444436</v>
      </c>
      <c r="BL4">
        <f>SUMIF($BA:$BA,$BJ4,AX:AX)/COUNTIF($BA:$BA,$BJ4)</f>
        <v>0.88888888888888906</v>
      </c>
      <c r="BM4">
        <f t="shared" si="2"/>
        <v>0.71577777777777785</v>
      </c>
      <c r="BO4" t="s">
        <v>506</v>
      </c>
      <c r="BP4">
        <f t="shared" ref="BP4:BP5" si="9">SUMIF($AZ:$AZ,$BO4,AW:AW)/COUNTIF($AZ:$AZ,$BO4)</f>
        <v>0.83843333333333347</v>
      </c>
      <c r="BQ4">
        <f t="shared" si="3"/>
        <v>0.8647999999999999</v>
      </c>
      <c r="BR4">
        <f t="shared" si="3"/>
        <v>0.73613333333333342</v>
      </c>
    </row>
    <row r="5" spans="1:70" x14ac:dyDescent="0.2">
      <c r="A5">
        <v>3</v>
      </c>
      <c r="B5">
        <v>1</v>
      </c>
      <c r="C5">
        <f>IF($B5&gt;VLOOKUP(C$2,资质!$X:$Z,3,0),"满级",VLOOKUP($A5,level!$K:$N,2,0)+unit!$M$2+VLOOKUP($B5,rank!$O:$R,2,0)*VLOOKUP(C$2,资质!$X:$AD,4,0)+VLOOKUP(C$2,资质!$X:$AD,5,0))</f>
        <v>982.14859407251424</v>
      </c>
      <c r="D5">
        <f>IF($B5&gt;VLOOKUP(D$2,资质!$X:$Z,3,0),"满级",VLOOKUP($A5,level!$K:$N,2,0)+unit!$M$2+VLOOKUP($B5,rank!$O:$R,2,0)*VLOOKUP(D$2,资质!$X:$AD,4,0)+VLOOKUP(D$2,资质!$X:$AD,5,0))</f>
        <v>1104.3758831833914</v>
      </c>
      <c r="E5">
        <f>IF($B5&gt;VLOOKUP(E$2,资质!$X:$Z,3,0),"满级",VLOOKUP($A5,level!$K:$N,2,0)+unit!$M$2+VLOOKUP($B5,rank!$O:$R,2,0)*VLOOKUP(E$2,资质!$X:$AD,4,0)+VLOOKUP(E$2,资质!$X:$AD,5,0))</f>
        <v>1692.9001441757189</v>
      </c>
      <c r="F5">
        <f>IF($B5&gt;VLOOKUP(F$2,资质!$X:$Z,3,0),"满级",VLOOKUP($A5,level!$K:$N,2,0)+unit!$M$2+VLOOKUP($B5,rank!$O:$R,2,0)*VLOOKUP(F$2,资质!$X:$AD,4,0)+VLOOKUP(F$2,资质!$X:$AD,5,0))</f>
        <v>2755.8698629902219</v>
      </c>
      <c r="G5">
        <f>IF($B5&gt;VLOOKUP(G$2,资质!$X:$Z,3,0),"满级",VLOOKUP($A5,level!$K:$N,2,0)+unit!$M$2+VLOOKUP($B5,rank!$O:$R,2,0)*VLOOKUP(G$2,资质!$X:$AD,4,0)+VLOOKUP(G$2,资质!$X:$AD,5,0))</f>
        <v>3843.2850396269</v>
      </c>
      <c r="H5">
        <f>IF($B5&gt;VLOOKUP(H$2,资质!$X:$Z,3,0),"满级",VLOOKUP($A5,level!$K:$N,2,0)+unit!$M$2+VLOOKUP($B5,rank!$O:$R,2,0)*VLOOKUP(H$2,资质!$X:$AD,4,0)+VLOOKUP(H$2,资质!$X:$AD,5,0))</f>
        <v>4805.1456740857539</v>
      </c>
      <c r="I5">
        <f>IF($B5&gt;VLOOKUP(I$2,资质!$X:$Z,3,0),"满级",VLOOKUP($A5,level!$K:$N,2,0)+unit!$M$2+VLOOKUP($B5,rank!$O:$R,2,0)*VLOOKUP(I$2,资质!$X:$AD,4,0)+VLOOKUP(I$2,资质!$X:$AD,5,0))</f>
        <v>5649.6002523075076</v>
      </c>
      <c r="J5">
        <f>IF($B5&gt;VLOOKUP(J$2,资质!$X:$Z,3,0),"满级",VLOOKUP($A5,level!$K:$N,2,0)+unit!$M$2+VLOOKUP($B5,rank!$O:$R,2,0)*VLOOKUP(J$2,资质!$X:$AD,4,0)+VLOOKUP(J$2,资质!$X:$AD,5,0))</f>
        <v>6079.976027359111</v>
      </c>
      <c r="K5">
        <f>IF($B5&gt;VLOOKUP(K$2,资质!$X:$Z,3,0),"满级",VLOOKUP($A5,level!$K:$N,2,0)+unit!$M$2+VLOOKUP($B5,rank!$O:$R,2,0)*VLOOKUP(K$2,资质!$X:$AD,4,0)+VLOOKUP(K$2,资质!$X:$AD,5,0))</f>
        <v>6534.7972602328882</v>
      </c>
      <c r="L5">
        <f>IF($B5&gt;VLOOKUP(L$2,资质!$X:$Z,3,0),"满级",VLOOKUP($A5,level!$K:$N,2,0)+unit!$M$2+VLOOKUP($B5,rank!$O:$R,2,0)*VLOOKUP(L$2,资质!$X:$AD,4,0)+VLOOKUP(L$2,资质!$X:$AD,5,0))</f>
        <v>7460.7366978618938</v>
      </c>
      <c r="M5">
        <f>IF($B5&gt;VLOOKUP(M$2,资质!$X:$Z,3,0),"满级",VLOOKUP($A5,level!$K:$N,2,0)+unit!$M$2+VLOOKUP($B5,rank!$O:$R,2,0)*VLOOKUP(M$2,资质!$X:$AD,4,0)+VLOOKUP(M$2,资质!$X:$AD,5,0))</f>
        <v>8125.9245853876946</v>
      </c>
      <c r="N5">
        <f>IF($B5&gt;VLOOKUP(N$2,资质!$X:$Z,3,0),"满级",VLOOKUP($A5,level!$K:$N,2,0)+unit!$M$2+VLOOKUP($B5,rank!$O:$R,2,0)*VLOOKUP(N$2,资质!$X:$AD,4,0)+VLOOKUP(N$2,资质!$X:$AD,5,0))</f>
        <v>8791.1124729134972</v>
      </c>
      <c r="O5">
        <f>IF($B5&gt;VLOOKUP(O$2,资质!$X:$Z,3,0),"满级",VLOOKUP($A5,level!$K:$N,2,0)+unit!$M$2+VLOOKUP($B5,rank!$O:$R,2,0)*VLOOKUP(O$2,资质!$X:$AD,4,0)+VLOOKUP(O$2,资质!$X:$AD,5,0))</f>
        <v>9456.3003604392979</v>
      </c>
      <c r="P5">
        <f>IF($B5&gt;VLOOKUP(P$2,资质!$X:$Z,3,0),"满级",VLOOKUP($A5,level!$K:$N,2,0)+unit!$M$2+VLOOKUP($B5,rank!$O:$R,2,0)*VLOOKUP(P$2,资质!$X:$AD,4,0)+VLOOKUP(P$2,资质!$X:$AD,5,0))</f>
        <v>10121.488247965099</v>
      </c>
      <c r="Q5">
        <f>IF($B5&gt;VLOOKUP(Q$2,资质!$X:$Z,3,0),"满级",VLOOKUP($A5,level!$K:$N,2,0)+unit!$M$2+VLOOKUP($B5,rank!$O:$R,2,0)*VLOOKUP(Q$2,资质!$X:$AD,4,0)+VLOOKUP(Q$2,资质!$X:$AD,5,0))</f>
        <v>10786.676135490899</v>
      </c>
      <c r="T5" t="s">
        <v>42</v>
      </c>
      <c r="AH5" t="s">
        <v>60</v>
      </c>
      <c r="AI5">
        <f>level!L2</f>
        <v>45</v>
      </c>
      <c r="AJ5">
        <f>level!M2</f>
        <v>3.8</v>
      </c>
      <c r="AK5">
        <f>level!N2</f>
        <v>0.8</v>
      </c>
      <c r="AM5" t="s">
        <v>61</v>
      </c>
      <c r="AN5">
        <f>level!L161</f>
        <v>36628</v>
      </c>
      <c r="AO5">
        <f>level!M161</f>
        <v>3052.3</v>
      </c>
      <c r="AP5">
        <f>level!N161</f>
        <v>610.5</v>
      </c>
      <c r="AU5">
        <v>3</v>
      </c>
      <c r="AV5" t="s">
        <v>272</v>
      </c>
      <c r="AW5">
        <v>0.93330000000000002</v>
      </c>
      <c r="AX5">
        <v>0.78</v>
      </c>
      <c r="AY5">
        <v>0.74</v>
      </c>
      <c r="AZ5" t="s">
        <v>320</v>
      </c>
      <c r="BA5" t="s">
        <v>324</v>
      </c>
      <c r="BC5">
        <f t="shared" si="4"/>
        <v>335.98800000000006</v>
      </c>
      <c r="BD5">
        <f t="shared" si="5"/>
        <v>432.90000000000003</v>
      </c>
      <c r="BE5">
        <f t="shared" si="6"/>
        <v>102.12</v>
      </c>
      <c r="BF5">
        <f t="shared" si="1"/>
        <v>871.00800000000004</v>
      </c>
      <c r="BG5">
        <f t="shared" si="7"/>
        <v>39</v>
      </c>
      <c r="BH5">
        <f t="shared" si="8"/>
        <v>0.96024553837198523</v>
      </c>
      <c r="BJ5" t="s">
        <v>324</v>
      </c>
      <c r="BK5">
        <f t="shared" si="2"/>
        <v>0.93198000000000003</v>
      </c>
      <c r="BL5">
        <f t="shared" si="2"/>
        <v>0.78559999999999985</v>
      </c>
      <c r="BM5">
        <f t="shared" si="2"/>
        <v>0.74600000000000011</v>
      </c>
      <c r="BO5" t="s">
        <v>508</v>
      </c>
      <c r="BP5">
        <f t="shared" si="9"/>
        <v>0.85021333333333315</v>
      </c>
      <c r="BQ5">
        <f t="shared" si="3"/>
        <v>0.84293333333333342</v>
      </c>
      <c r="BR5">
        <f t="shared" si="3"/>
        <v>0.7446666666666667</v>
      </c>
    </row>
    <row r="6" spans="1:70" x14ac:dyDescent="0.2">
      <c r="A6">
        <v>4</v>
      </c>
      <c r="B6">
        <v>1</v>
      </c>
      <c r="C6">
        <f>IF($B6&gt;VLOOKUP(C$2,资质!$X:$Z,3,0),"满级",VLOOKUP($A6,level!$K:$N,2,0)+unit!$M$2+VLOOKUP($B6,rank!$O:$R,2,0)*VLOOKUP(C$2,资质!$X:$AD,4,0)+VLOOKUP(C$2,资质!$X:$AD,5,0))</f>
        <v>1029.4485940725142</v>
      </c>
      <c r="D6">
        <f>IF($B6&gt;VLOOKUP(D$2,资质!$X:$Z,3,0),"满级",VLOOKUP($A6,level!$K:$N,2,0)+unit!$M$2+VLOOKUP($B6,rank!$O:$R,2,0)*VLOOKUP(D$2,资质!$X:$AD,4,0)+VLOOKUP(D$2,资质!$X:$AD,5,0))</f>
        <v>1151.6758831833913</v>
      </c>
      <c r="E6">
        <f>IF($B6&gt;VLOOKUP(E$2,资质!$X:$Z,3,0),"满级",VLOOKUP($A6,level!$K:$N,2,0)+unit!$M$2+VLOOKUP($B6,rank!$O:$R,2,0)*VLOOKUP(E$2,资质!$X:$AD,4,0)+VLOOKUP(E$2,资质!$X:$AD,5,0))</f>
        <v>1740.2001441757188</v>
      </c>
      <c r="F6">
        <f>IF($B6&gt;VLOOKUP(F$2,资质!$X:$Z,3,0),"满级",VLOOKUP($A6,level!$K:$N,2,0)+unit!$M$2+VLOOKUP($B6,rank!$O:$R,2,0)*VLOOKUP(F$2,资质!$X:$AD,4,0)+VLOOKUP(F$2,资质!$X:$AD,5,0))</f>
        <v>2803.1698629902216</v>
      </c>
      <c r="G6">
        <f>IF($B6&gt;VLOOKUP(G$2,资质!$X:$Z,3,0),"满级",VLOOKUP($A6,level!$K:$N,2,0)+unit!$M$2+VLOOKUP($B6,rank!$O:$R,2,0)*VLOOKUP(G$2,资质!$X:$AD,4,0)+VLOOKUP(G$2,资质!$X:$AD,5,0))</f>
        <v>3890.5850396268997</v>
      </c>
      <c r="H6">
        <f>IF($B6&gt;VLOOKUP(H$2,资质!$X:$Z,3,0),"满级",VLOOKUP($A6,level!$K:$N,2,0)+unit!$M$2+VLOOKUP($B6,rank!$O:$R,2,0)*VLOOKUP(H$2,资质!$X:$AD,4,0)+VLOOKUP(H$2,资质!$X:$AD,5,0))</f>
        <v>4852.4456740857531</v>
      </c>
      <c r="I6">
        <f>IF($B6&gt;VLOOKUP(I$2,资质!$X:$Z,3,0),"满级",VLOOKUP($A6,level!$K:$N,2,0)+unit!$M$2+VLOOKUP($B6,rank!$O:$R,2,0)*VLOOKUP(I$2,资质!$X:$AD,4,0)+VLOOKUP(I$2,资质!$X:$AD,5,0))</f>
        <v>5696.9002523075087</v>
      </c>
      <c r="J6">
        <f>IF($B6&gt;VLOOKUP(J$2,资质!$X:$Z,3,0),"满级",VLOOKUP($A6,level!$K:$N,2,0)+unit!$M$2+VLOOKUP($B6,rank!$O:$R,2,0)*VLOOKUP(J$2,资质!$X:$AD,4,0)+VLOOKUP(J$2,资质!$X:$AD,5,0))</f>
        <v>6127.2760273591102</v>
      </c>
      <c r="K6">
        <f>IF($B6&gt;VLOOKUP(K$2,资质!$X:$Z,3,0),"满级",VLOOKUP($A6,level!$K:$N,2,0)+unit!$M$2+VLOOKUP($B6,rank!$O:$R,2,0)*VLOOKUP(K$2,资质!$X:$AD,4,0)+VLOOKUP(K$2,资质!$X:$AD,5,0))</f>
        <v>6582.0972602328875</v>
      </c>
      <c r="L6">
        <f>IF($B6&gt;VLOOKUP(L$2,资质!$X:$Z,3,0),"满级",VLOOKUP($A6,level!$K:$N,2,0)+unit!$M$2+VLOOKUP($B6,rank!$O:$R,2,0)*VLOOKUP(L$2,资质!$X:$AD,4,0)+VLOOKUP(L$2,资质!$X:$AD,5,0))</f>
        <v>7508.0366978618931</v>
      </c>
      <c r="M6">
        <f>IF($B6&gt;VLOOKUP(M$2,资质!$X:$Z,3,0),"满级",VLOOKUP($A6,level!$K:$N,2,0)+unit!$M$2+VLOOKUP($B6,rank!$O:$R,2,0)*VLOOKUP(M$2,资质!$X:$AD,4,0)+VLOOKUP(M$2,资质!$X:$AD,5,0))</f>
        <v>8173.2245853876948</v>
      </c>
      <c r="N6">
        <f>IF($B6&gt;VLOOKUP(N$2,资质!$X:$Z,3,0),"满级",VLOOKUP($A6,level!$K:$N,2,0)+unit!$M$2+VLOOKUP($B6,rank!$O:$R,2,0)*VLOOKUP(N$2,资质!$X:$AD,4,0)+VLOOKUP(N$2,资质!$X:$AD,5,0))</f>
        <v>8838.4124729134965</v>
      </c>
      <c r="O6">
        <f>IF($B6&gt;VLOOKUP(O$2,资质!$X:$Z,3,0),"满级",VLOOKUP($A6,level!$K:$N,2,0)+unit!$M$2+VLOOKUP($B6,rank!$O:$R,2,0)*VLOOKUP(O$2,资质!$X:$AD,4,0)+VLOOKUP(O$2,资质!$X:$AD,5,0))</f>
        <v>9503.6003604392972</v>
      </c>
      <c r="P6">
        <f>IF($B6&gt;VLOOKUP(P$2,资质!$X:$Z,3,0),"满级",VLOOKUP($A6,level!$K:$N,2,0)+unit!$M$2+VLOOKUP($B6,rank!$O:$R,2,0)*VLOOKUP(P$2,资质!$X:$AD,4,0)+VLOOKUP(P$2,资质!$X:$AD,5,0))</f>
        <v>10168.788247965098</v>
      </c>
      <c r="Q6">
        <f>IF($B6&gt;VLOOKUP(Q$2,资质!$X:$Z,3,0),"满级",VLOOKUP($A6,level!$K:$N,2,0)+unit!$M$2+VLOOKUP($B6,rank!$O:$R,2,0)*VLOOKUP(Q$2,资质!$X:$AD,4,0)+VLOOKUP(Q$2,资质!$X:$AD,5,0))</f>
        <v>10833.976135490899</v>
      </c>
      <c r="T6" t="s">
        <v>43</v>
      </c>
      <c r="AH6" t="s">
        <v>23</v>
      </c>
      <c r="AI6">
        <f>rank!P2</f>
        <v>814.84859407251429</v>
      </c>
      <c r="AJ6">
        <f>rank!Q2</f>
        <v>67.903155263507614</v>
      </c>
      <c r="AK6">
        <f>rank!R2</f>
        <v>13.569177575788709</v>
      </c>
      <c r="AM6" t="s">
        <v>62</v>
      </c>
      <c r="AN6">
        <f>rank!P10</f>
        <v>16057.87146899276</v>
      </c>
      <c r="AO6">
        <f>rank!Q10</f>
        <v>1338.1484089822661</v>
      </c>
      <c r="AP6">
        <f>rank!R10</f>
        <v>267.5972491902973</v>
      </c>
      <c r="AU6">
        <v>4</v>
      </c>
      <c r="AV6" t="s">
        <v>273</v>
      </c>
      <c r="AW6">
        <v>0.9</v>
      </c>
      <c r="AX6">
        <v>0.82</v>
      </c>
      <c r="AY6">
        <v>0.82</v>
      </c>
      <c r="AZ6" t="s">
        <v>318</v>
      </c>
      <c r="BA6" t="s">
        <v>325</v>
      </c>
      <c r="BC6">
        <f t="shared" si="4"/>
        <v>324</v>
      </c>
      <c r="BD6">
        <f t="shared" si="5"/>
        <v>455.1</v>
      </c>
      <c r="BE6">
        <f t="shared" si="6"/>
        <v>113.15999999999998</v>
      </c>
      <c r="BF6">
        <f t="shared" si="1"/>
        <v>892.26</v>
      </c>
      <c r="BG6">
        <f t="shared" si="7"/>
        <v>8</v>
      </c>
      <c r="BH6">
        <f t="shared" si="8"/>
        <v>0.98367487332812964</v>
      </c>
      <c r="BJ6" t="s">
        <v>325</v>
      </c>
      <c r="BK6">
        <f t="shared" si="2"/>
        <v>0.89444444444444449</v>
      </c>
      <c r="BL6">
        <f t="shared" si="2"/>
        <v>0.81644444444444442</v>
      </c>
      <c r="BM6">
        <f t="shared" si="2"/>
        <v>0.7400000000000001</v>
      </c>
    </row>
    <row r="7" spans="1:70" x14ac:dyDescent="0.2">
      <c r="A7">
        <v>5</v>
      </c>
      <c r="B7">
        <v>1</v>
      </c>
      <c r="C7">
        <f>IF($B7&gt;VLOOKUP(C$2,资质!$X:$Z,3,0),"满级",VLOOKUP($A7,level!$K:$N,2,0)+unit!$M$2+VLOOKUP($B7,rank!$O:$R,2,0)*VLOOKUP(C$2,资质!$X:$AD,4,0)+VLOOKUP(C$2,资质!$X:$AD,5,0))</f>
        <v>1077.6485940725142</v>
      </c>
      <c r="D7">
        <f>IF($B7&gt;VLOOKUP(D$2,资质!$X:$Z,3,0),"满级",VLOOKUP($A7,level!$K:$N,2,0)+unit!$M$2+VLOOKUP($B7,rank!$O:$R,2,0)*VLOOKUP(D$2,资质!$X:$AD,4,0)+VLOOKUP(D$2,资质!$X:$AD,5,0))</f>
        <v>1199.8758831833914</v>
      </c>
      <c r="E7">
        <f>IF($B7&gt;VLOOKUP(E$2,资质!$X:$Z,3,0),"满级",VLOOKUP($A7,level!$K:$N,2,0)+unit!$M$2+VLOOKUP($B7,rank!$O:$R,2,0)*VLOOKUP(E$2,资质!$X:$AD,4,0)+VLOOKUP(E$2,资质!$X:$AD,5,0))</f>
        <v>1788.4001441757189</v>
      </c>
      <c r="F7">
        <f>IF($B7&gt;VLOOKUP(F$2,资质!$X:$Z,3,0),"满级",VLOOKUP($A7,level!$K:$N,2,0)+unit!$M$2+VLOOKUP($B7,rank!$O:$R,2,0)*VLOOKUP(F$2,资质!$X:$AD,4,0)+VLOOKUP(F$2,资质!$X:$AD,5,0))</f>
        <v>2851.3698629902219</v>
      </c>
      <c r="G7">
        <f>IF($B7&gt;VLOOKUP(G$2,资质!$X:$Z,3,0),"满级",VLOOKUP($A7,level!$K:$N,2,0)+unit!$M$2+VLOOKUP($B7,rank!$O:$R,2,0)*VLOOKUP(G$2,资质!$X:$AD,4,0)+VLOOKUP(G$2,资质!$X:$AD,5,0))</f>
        <v>3938.7850396269</v>
      </c>
      <c r="H7">
        <f>IF($B7&gt;VLOOKUP(H$2,资质!$X:$Z,3,0),"满级",VLOOKUP($A7,level!$K:$N,2,0)+unit!$M$2+VLOOKUP($B7,rank!$O:$R,2,0)*VLOOKUP(H$2,资质!$X:$AD,4,0)+VLOOKUP(H$2,资质!$X:$AD,5,0))</f>
        <v>4900.6456740857539</v>
      </c>
      <c r="I7">
        <f>IF($B7&gt;VLOOKUP(I$2,资质!$X:$Z,3,0),"满级",VLOOKUP($A7,level!$K:$N,2,0)+unit!$M$2+VLOOKUP($B7,rank!$O:$R,2,0)*VLOOKUP(I$2,资质!$X:$AD,4,0)+VLOOKUP(I$2,资质!$X:$AD,5,0))</f>
        <v>5745.1002523075076</v>
      </c>
      <c r="J7">
        <f>IF($B7&gt;VLOOKUP(J$2,资质!$X:$Z,3,0),"满级",VLOOKUP($A7,level!$K:$N,2,0)+unit!$M$2+VLOOKUP($B7,rank!$O:$R,2,0)*VLOOKUP(J$2,资质!$X:$AD,4,0)+VLOOKUP(J$2,资质!$X:$AD,5,0))</f>
        <v>6175.476027359111</v>
      </c>
      <c r="K7">
        <f>IF($B7&gt;VLOOKUP(K$2,资质!$X:$Z,3,0),"满级",VLOOKUP($A7,level!$K:$N,2,0)+unit!$M$2+VLOOKUP($B7,rank!$O:$R,2,0)*VLOOKUP(K$2,资质!$X:$AD,4,0)+VLOOKUP(K$2,资质!$X:$AD,5,0))</f>
        <v>6630.2972602328882</v>
      </c>
      <c r="L7">
        <f>IF($B7&gt;VLOOKUP(L$2,资质!$X:$Z,3,0),"满级",VLOOKUP($A7,level!$K:$N,2,0)+unit!$M$2+VLOOKUP($B7,rank!$O:$R,2,0)*VLOOKUP(L$2,资质!$X:$AD,4,0)+VLOOKUP(L$2,资质!$X:$AD,5,0))</f>
        <v>7556.2366978618938</v>
      </c>
      <c r="M7">
        <f>IF($B7&gt;VLOOKUP(M$2,资质!$X:$Z,3,0),"满级",VLOOKUP($A7,level!$K:$N,2,0)+unit!$M$2+VLOOKUP($B7,rank!$O:$R,2,0)*VLOOKUP(M$2,资质!$X:$AD,4,0)+VLOOKUP(M$2,资质!$X:$AD,5,0))</f>
        <v>8221.4245853876946</v>
      </c>
      <c r="N7">
        <f>IF($B7&gt;VLOOKUP(N$2,资质!$X:$Z,3,0),"满级",VLOOKUP($A7,level!$K:$N,2,0)+unit!$M$2+VLOOKUP($B7,rank!$O:$R,2,0)*VLOOKUP(N$2,资质!$X:$AD,4,0)+VLOOKUP(N$2,资质!$X:$AD,5,0))</f>
        <v>8886.6124729134972</v>
      </c>
      <c r="O7">
        <f>IF($B7&gt;VLOOKUP(O$2,资质!$X:$Z,3,0),"满级",VLOOKUP($A7,level!$K:$N,2,0)+unit!$M$2+VLOOKUP($B7,rank!$O:$R,2,0)*VLOOKUP(O$2,资质!$X:$AD,4,0)+VLOOKUP(O$2,资质!$X:$AD,5,0))</f>
        <v>9551.8003604392979</v>
      </c>
      <c r="P7">
        <f>IF($B7&gt;VLOOKUP(P$2,资质!$X:$Z,3,0),"满级",VLOOKUP($A7,level!$K:$N,2,0)+unit!$M$2+VLOOKUP($B7,rank!$O:$R,2,0)*VLOOKUP(P$2,资质!$X:$AD,4,0)+VLOOKUP(P$2,资质!$X:$AD,5,0))</f>
        <v>10216.988247965099</v>
      </c>
      <c r="Q7">
        <f>IF($B7&gt;VLOOKUP(Q$2,资质!$X:$Z,3,0),"满级",VLOOKUP($A7,level!$K:$N,2,0)+unit!$M$2+VLOOKUP($B7,rank!$O:$R,2,0)*VLOOKUP(Q$2,资质!$X:$AD,4,0)+VLOOKUP(Q$2,资质!$X:$AD,5,0))</f>
        <v>10882.176135490899</v>
      </c>
      <c r="AH7" t="s">
        <v>19</v>
      </c>
      <c r="AI7">
        <v>10050</v>
      </c>
      <c r="AJ7">
        <v>750</v>
      </c>
      <c r="AK7">
        <v>154</v>
      </c>
      <c r="AM7" t="s">
        <v>45</v>
      </c>
      <c r="AN7">
        <v>10050</v>
      </c>
      <c r="AO7">
        <v>750</v>
      </c>
      <c r="AP7">
        <v>154</v>
      </c>
      <c r="AU7">
        <v>5</v>
      </c>
      <c r="AV7" t="s">
        <v>274</v>
      </c>
      <c r="AW7">
        <v>1</v>
      </c>
      <c r="AX7">
        <v>0.76800000000000002</v>
      </c>
      <c r="AY7">
        <v>0.7</v>
      </c>
      <c r="AZ7" t="s">
        <v>320</v>
      </c>
      <c r="BA7" t="s">
        <v>324</v>
      </c>
      <c r="BC7">
        <f t="shared" si="4"/>
        <v>360</v>
      </c>
      <c r="BD7">
        <f t="shared" si="5"/>
        <v>426.24</v>
      </c>
      <c r="BE7">
        <f t="shared" si="6"/>
        <v>96.6</v>
      </c>
      <c r="BF7">
        <f t="shared" si="1"/>
        <v>882.84</v>
      </c>
      <c r="BG7">
        <f t="shared" si="7"/>
        <v>25</v>
      </c>
      <c r="BH7">
        <f t="shared" si="8"/>
        <v>0.97328976438370651</v>
      </c>
      <c r="BJ7" t="s">
        <v>326</v>
      </c>
      <c r="BK7">
        <f t="shared" si="2"/>
        <v>0.8093300000000001</v>
      </c>
      <c r="BL7">
        <f t="shared" si="2"/>
        <v>0.87159999999999993</v>
      </c>
      <c r="BM7">
        <f t="shared" si="2"/>
        <v>0.74399999999999999</v>
      </c>
    </row>
    <row r="8" spans="1:70" x14ac:dyDescent="0.2">
      <c r="A8">
        <v>6</v>
      </c>
      <c r="B8">
        <v>1</v>
      </c>
      <c r="C8">
        <f>IF($B8&gt;VLOOKUP(C$2,资质!$X:$Z,3,0),"满级",VLOOKUP($A8,level!$K:$N,2,0)+unit!$M$2+VLOOKUP($B8,rank!$O:$R,2,0)*VLOOKUP(C$2,资质!$X:$AD,4,0)+VLOOKUP(C$2,资质!$X:$AD,5,0))</f>
        <v>1126.5485940725143</v>
      </c>
      <c r="D8">
        <f>IF($B8&gt;VLOOKUP(D$2,资质!$X:$Z,3,0),"满级",VLOOKUP($A8,level!$K:$N,2,0)+unit!$M$2+VLOOKUP($B8,rank!$O:$R,2,0)*VLOOKUP(D$2,资质!$X:$AD,4,0)+VLOOKUP(D$2,资质!$X:$AD,5,0))</f>
        <v>1248.7758831833914</v>
      </c>
      <c r="E8">
        <f>IF($B8&gt;VLOOKUP(E$2,资质!$X:$Z,3,0),"满级",VLOOKUP($A8,level!$K:$N,2,0)+unit!$M$2+VLOOKUP($B8,rank!$O:$R,2,0)*VLOOKUP(E$2,资质!$X:$AD,4,0)+VLOOKUP(E$2,资质!$X:$AD,5,0))</f>
        <v>1837.300144175719</v>
      </c>
      <c r="F8">
        <f>IF($B8&gt;VLOOKUP(F$2,资质!$X:$Z,3,0),"满级",VLOOKUP($A8,level!$K:$N,2,0)+unit!$M$2+VLOOKUP($B8,rank!$O:$R,2,0)*VLOOKUP(F$2,资质!$X:$AD,4,0)+VLOOKUP(F$2,资质!$X:$AD,5,0))</f>
        <v>2900.2698629902216</v>
      </c>
      <c r="G8">
        <f>IF($B8&gt;VLOOKUP(G$2,资质!$X:$Z,3,0),"满级",VLOOKUP($A8,level!$K:$N,2,0)+unit!$M$2+VLOOKUP($B8,rank!$O:$R,2,0)*VLOOKUP(G$2,资质!$X:$AD,4,0)+VLOOKUP(G$2,资质!$X:$AD,5,0))</f>
        <v>3987.6850396269001</v>
      </c>
      <c r="H8">
        <f>IF($B8&gt;VLOOKUP(H$2,资质!$X:$Z,3,0),"满级",VLOOKUP($A8,level!$K:$N,2,0)+unit!$M$2+VLOOKUP($B8,rank!$O:$R,2,0)*VLOOKUP(H$2,资质!$X:$AD,4,0)+VLOOKUP(H$2,资质!$X:$AD,5,0))</f>
        <v>4949.5456740857535</v>
      </c>
      <c r="I8">
        <f>IF($B8&gt;VLOOKUP(I$2,资质!$X:$Z,3,0),"满级",VLOOKUP($A8,level!$K:$N,2,0)+unit!$M$2+VLOOKUP($B8,rank!$O:$R,2,0)*VLOOKUP(I$2,资质!$X:$AD,4,0)+VLOOKUP(I$2,资质!$X:$AD,5,0))</f>
        <v>5794.0002523075082</v>
      </c>
      <c r="J8">
        <f>IF($B8&gt;VLOOKUP(J$2,资质!$X:$Z,3,0),"满级",VLOOKUP($A8,level!$K:$N,2,0)+unit!$M$2+VLOOKUP($B8,rank!$O:$R,2,0)*VLOOKUP(J$2,资质!$X:$AD,4,0)+VLOOKUP(J$2,资质!$X:$AD,5,0))</f>
        <v>6224.3760273591106</v>
      </c>
      <c r="K8">
        <f>IF($B8&gt;VLOOKUP(K$2,资质!$X:$Z,3,0),"满级",VLOOKUP($A8,level!$K:$N,2,0)+unit!$M$2+VLOOKUP($B8,rank!$O:$R,2,0)*VLOOKUP(K$2,资质!$X:$AD,4,0)+VLOOKUP(K$2,资质!$X:$AD,5,0))</f>
        <v>6679.1972602328879</v>
      </c>
      <c r="L8">
        <f>IF($B8&gt;VLOOKUP(L$2,资质!$X:$Z,3,0),"满级",VLOOKUP($A8,level!$K:$N,2,0)+unit!$M$2+VLOOKUP($B8,rank!$O:$R,2,0)*VLOOKUP(L$2,资质!$X:$AD,4,0)+VLOOKUP(L$2,资质!$X:$AD,5,0))</f>
        <v>7605.1366978618935</v>
      </c>
      <c r="M8">
        <f>IF($B8&gt;VLOOKUP(M$2,资质!$X:$Z,3,0),"满级",VLOOKUP($A8,level!$K:$N,2,0)+unit!$M$2+VLOOKUP($B8,rank!$O:$R,2,0)*VLOOKUP(M$2,资质!$X:$AD,4,0)+VLOOKUP(M$2,资质!$X:$AD,5,0))</f>
        <v>8270.3245853876942</v>
      </c>
      <c r="N8">
        <f>IF($B8&gt;VLOOKUP(N$2,资质!$X:$Z,3,0),"满级",VLOOKUP($A8,level!$K:$N,2,0)+unit!$M$2+VLOOKUP($B8,rank!$O:$R,2,0)*VLOOKUP(N$2,资质!$X:$AD,4,0)+VLOOKUP(N$2,资质!$X:$AD,5,0))</f>
        <v>8935.512472913495</v>
      </c>
      <c r="O8">
        <f>IF($B8&gt;VLOOKUP(O$2,资质!$X:$Z,3,0),"满级",VLOOKUP($A8,level!$K:$N,2,0)+unit!$M$2+VLOOKUP($B8,rank!$O:$R,2,0)*VLOOKUP(O$2,资质!$X:$AD,4,0)+VLOOKUP(O$2,资质!$X:$AD,5,0))</f>
        <v>9600.7003604392958</v>
      </c>
      <c r="P8">
        <f>IF($B8&gt;VLOOKUP(P$2,资质!$X:$Z,3,0),"满级",VLOOKUP($A8,level!$K:$N,2,0)+unit!$M$2+VLOOKUP($B8,rank!$O:$R,2,0)*VLOOKUP(P$2,资质!$X:$AD,4,0)+VLOOKUP(P$2,资质!$X:$AD,5,0))</f>
        <v>10265.888247965098</v>
      </c>
      <c r="Q8">
        <f>IF($B8&gt;VLOOKUP(Q$2,资质!$X:$Z,3,0),"满级",VLOOKUP($A8,level!$K:$N,2,0)+unit!$M$2+VLOOKUP($B8,rank!$O:$R,2,0)*VLOOKUP(Q$2,资质!$X:$AD,4,0)+VLOOKUP(Q$2,资质!$X:$AD,5,0))</f>
        <v>10931.076135490899</v>
      </c>
      <c r="AH8" t="s">
        <v>41</v>
      </c>
      <c r="AI8">
        <v>1.0667</v>
      </c>
      <c r="AJ8">
        <v>0.68</v>
      </c>
      <c r="AK8">
        <v>0.8</v>
      </c>
      <c r="AM8" t="s">
        <v>41</v>
      </c>
      <c r="AN8">
        <v>1.0667</v>
      </c>
      <c r="AO8">
        <v>0.68</v>
      </c>
      <c r="AP8">
        <v>0.8</v>
      </c>
      <c r="AU8">
        <v>6</v>
      </c>
      <c r="AV8" t="s">
        <v>275</v>
      </c>
      <c r="AW8">
        <v>1.0667</v>
      </c>
      <c r="AX8">
        <v>0.68</v>
      </c>
      <c r="AY8">
        <v>0.8</v>
      </c>
      <c r="AZ8" t="s">
        <v>318</v>
      </c>
      <c r="BA8" t="s">
        <v>322</v>
      </c>
      <c r="BC8">
        <f t="shared" si="4"/>
        <v>384.012</v>
      </c>
      <c r="BD8">
        <f t="shared" si="5"/>
        <v>377.40000000000003</v>
      </c>
      <c r="BE8">
        <f t="shared" si="6"/>
        <v>110.39999999999999</v>
      </c>
      <c r="BF8">
        <f t="shared" si="1"/>
        <v>871.81200000000001</v>
      </c>
      <c r="BG8">
        <f t="shared" si="7"/>
        <v>36</v>
      </c>
      <c r="BH8">
        <f t="shared" si="8"/>
        <v>0.96113191072775128</v>
      </c>
      <c r="BJ8" t="s">
        <v>346</v>
      </c>
      <c r="BK8">
        <f t="shared" si="2"/>
        <v>0.89331666666666665</v>
      </c>
      <c r="BL8">
        <f t="shared" si="2"/>
        <v>0.82866666666666655</v>
      </c>
      <c r="BM8">
        <f t="shared" si="2"/>
        <v>0.76666666666666661</v>
      </c>
    </row>
    <row r="9" spans="1:70" x14ac:dyDescent="0.2">
      <c r="A9">
        <v>7</v>
      </c>
      <c r="B9">
        <v>1</v>
      </c>
      <c r="C9">
        <f>IF($B9&gt;VLOOKUP(C$2,资质!$X:$Z,3,0),"满级",VLOOKUP($A9,level!$K:$N,2,0)+unit!$M$2+VLOOKUP($B9,rank!$O:$R,2,0)*VLOOKUP(C$2,资质!$X:$AD,4,0)+VLOOKUP(C$2,资质!$X:$AD,5,0))</f>
        <v>1176.3485940725143</v>
      </c>
      <c r="D9">
        <f>IF($B9&gt;VLOOKUP(D$2,资质!$X:$Z,3,0),"满级",VLOOKUP($A9,level!$K:$N,2,0)+unit!$M$2+VLOOKUP($B9,rank!$O:$R,2,0)*VLOOKUP(D$2,资质!$X:$AD,4,0)+VLOOKUP(D$2,资质!$X:$AD,5,0))</f>
        <v>1298.5758831833914</v>
      </c>
      <c r="E9">
        <f>IF($B9&gt;VLOOKUP(E$2,资质!$X:$Z,3,0),"满级",VLOOKUP($A9,level!$K:$N,2,0)+unit!$M$2+VLOOKUP($B9,rank!$O:$R,2,0)*VLOOKUP(E$2,资质!$X:$AD,4,0)+VLOOKUP(E$2,资质!$X:$AD,5,0))</f>
        <v>1887.1001441757189</v>
      </c>
      <c r="F9">
        <f>IF($B9&gt;VLOOKUP(F$2,资质!$X:$Z,3,0),"满级",VLOOKUP($A9,level!$K:$N,2,0)+unit!$M$2+VLOOKUP($B9,rank!$O:$R,2,0)*VLOOKUP(F$2,资质!$X:$AD,4,0)+VLOOKUP(F$2,资质!$X:$AD,5,0))</f>
        <v>2950.0698629902217</v>
      </c>
      <c r="G9">
        <f>IF($B9&gt;VLOOKUP(G$2,资质!$X:$Z,3,0),"满级",VLOOKUP($A9,level!$K:$N,2,0)+unit!$M$2+VLOOKUP($B9,rank!$O:$R,2,0)*VLOOKUP(G$2,资质!$X:$AD,4,0)+VLOOKUP(G$2,资质!$X:$AD,5,0))</f>
        <v>4037.4850396269003</v>
      </c>
      <c r="H9">
        <f>IF($B9&gt;VLOOKUP(H$2,资质!$X:$Z,3,0),"满级",VLOOKUP($A9,level!$K:$N,2,0)+unit!$M$2+VLOOKUP($B9,rank!$O:$R,2,0)*VLOOKUP(H$2,资质!$X:$AD,4,0)+VLOOKUP(H$2,资质!$X:$AD,5,0))</f>
        <v>4999.3456740857537</v>
      </c>
      <c r="I9">
        <f>IF($B9&gt;VLOOKUP(I$2,资质!$X:$Z,3,0),"满级",VLOOKUP($A9,level!$K:$N,2,0)+unit!$M$2+VLOOKUP($B9,rank!$O:$R,2,0)*VLOOKUP(I$2,资质!$X:$AD,4,0)+VLOOKUP(I$2,资质!$X:$AD,5,0))</f>
        <v>5843.8002523075083</v>
      </c>
      <c r="J9">
        <f>IF($B9&gt;VLOOKUP(J$2,资质!$X:$Z,3,0),"满级",VLOOKUP($A9,level!$K:$N,2,0)+unit!$M$2+VLOOKUP($B9,rank!$O:$R,2,0)*VLOOKUP(J$2,资质!$X:$AD,4,0)+VLOOKUP(J$2,资质!$X:$AD,5,0))</f>
        <v>6274.1760273591108</v>
      </c>
      <c r="K9">
        <f>IF($B9&gt;VLOOKUP(K$2,资质!$X:$Z,3,0),"满级",VLOOKUP($A9,level!$K:$N,2,0)+unit!$M$2+VLOOKUP($B9,rank!$O:$R,2,0)*VLOOKUP(K$2,资质!$X:$AD,4,0)+VLOOKUP(K$2,资质!$X:$AD,5,0))</f>
        <v>6728.997260232888</v>
      </c>
      <c r="L9">
        <f>IF($B9&gt;VLOOKUP(L$2,资质!$X:$Z,3,0),"满级",VLOOKUP($A9,level!$K:$N,2,0)+unit!$M$2+VLOOKUP($B9,rank!$O:$R,2,0)*VLOOKUP(L$2,资质!$X:$AD,4,0)+VLOOKUP(L$2,资质!$X:$AD,5,0))</f>
        <v>7654.9366978618937</v>
      </c>
      <c r="M9">
        <f>IF($B9&gt;VLOOKUP(M$2,资质!$X:$Z,3,0),"满级",VLOOKUP($A9,level!$K:$N,2,0)+unit!$M$2+VLOOKUP($B9,rank!$O:$R,2,0)*VLOOKUP(M$2,资质!$X:$AD,4,0)+VLOOKUP(M$2,资质!$X:$AD,5,0))</f>
        <v>8320.1245853876953</v>
      </c>
      <c r="N9">
        <f>IF($B9&gt;VLOOKUP(N$2,资质!$X:$Z,3,0),"满级",VLOOKUP($A9,level!$K:$N,2,0)+unit!$M$2+VLOOKUP($B9,rank!$O:$R,2,0)*VLOOKUP(N$2,资质!$X:$AD,4,0)+VLOOKUP(N$2,资质!$X:$AD,5,0))</f>
        <v>8985.3124729134961</v>
      </c>
      <c r="O9">
        <f>IF($B9&gt;VLOOKUP(O$2,资质!$X:$Z,3,0),"满级",VLOOKUP($A9,level!$K:$N,2,0)+unit!$M$2+VLOOKUP($B9,rank!$O:$R,2,0)*VLOOKUP(O$2,资质!$X:$AD,4,0)+VLOOKUP(O$2,资质!$X:$AD,5,0))</f>
        <v>9650.5003604392969</v>
      </c>
      <c r="P9">
        <f>IF($B9&gt;VLOOKUP(P$2,资质!$X:$Z,3,0),"满级",VLOOKUP($A9,level!$K:$N,2,0)+unit!$M$2+VLOOKUP($B9,rank!$O:$R,2,0)*VLOOKUP(P$2,资质!$X:$AD,4,0)+VLOOKUP(P$2,资质!$X:$AD,5,0))</f>
        <v>10315.688247965098</v>
      </c>
      <c r="Q9">
        <f>IF($B9&gt;VLOOKUP(Q$2,资质!$X:$Z,3,0),"满级",VLOOKUP($A9,level!$K:$N,2,0)+unit!$M$2+VLOOKUP($B9,rank!$O:$R,2,0)*VLOOKUP(Q$2,资质!$X:$AD,4,0)+VLOOKUP(Q$2,资质!$X:$AD,5,0))</f>
        <v>10980.8761354909</v>
      </c>
      <c r="T9" t="s">
        <v>51</v>
      </c>
      <c r="U9" t="s">
        <v>52</v>
      </c>
      <c r="AH9" t="s">
        <v>48</v>
      </c>
      <c r="AI9">
        <f>unit!M2</f>
        <v>30</v>
      </c>
      <c r="AJ9">
        <f>unit!N2</f>
        <v>2.5</v>
      </c>
      <c r="AK9">
        <f>unit!O2</f>
        <v>0.5</v>
      </c>
      <c r="AM9" t="s">
        <v>47</v>
      </c>
      <c r="AN9">
        <v>30</v>
      </c>
      <c r="AO9">
        <v>2.5</v>
      </c>
      <c r="AP9">
        <v>0.5</v>
      </c>
      <c r="AU9">
        <v>7</v>
      </c>
      <c r="AV9" t="s">
        <v>276</v>
      </c>
      <c r="AW9">
        <v>0.83330000000000004</v>
      </c>
      <c r="AX9">
        <v>0.86</v>
      </c>
      <c r="AY9">
        <v>0.7</v>
      </c>
      <c r="AZ9" t="s">
        <v>320</v>
      </c>
      <c r="BA9" t="s">
        <v>326</v>
      </c>
      <c r="BC9">
        <f t="shared" si="4"/>
        <v>299.98800000000006</v>
      </c>
      <c r="BD9">
        <f t="shared" si="5"/>
        <v>477.3</v>
      </c>
      <c r="BE9">
        <f t="shared" si="6"/>
        <v>96.6</v>
      </c>
      <c r="BF9">
        <f t="shared" si="1"/>
        <v>873.88800000000015</v>
      </c>
      <c r="BG9">
        <f t="shared" si="7"/>
        <v>34</v>
      </c>
      <c r="BH9">
        <f t="shared" si="8"/>
        <v>0.96342060352696823</v>
      </c>
      <c r="BK9">
        <f>AVERAGE(BK3:BK8)</f>
        <v>0.89166925925925922</v>
      </c>
      <c r="BL9">
        <f>AVERAGE(BL3:BL8)</f>
        <v>0.82059393939393954</v>
      </c>
      <c r="BM9">
        <f>AVERAGE(BM3:BM8)</f>
        <v>0.75192255892255899</v>
      </c>
    </row>
    <row r="10" spans="1:70" x14ac:dyDescent="0.2">
      <c r="A10">
        <v>8</v>
      </c>
      <c r="B10">
        <v>1</v>
      </c>
      <c r="C10">
        <f>IF($B10&gt;VLOOKUP(C$2,资质!$X:$Z,3,0),"满级",VLOOKUP($A10,level!$K:$N,2,0)+unit!$M$2+VLOOKUP($B10,rank!$O:$R,2,0)*VLOOKUP(C$2,资质!$X:$AD,4,0)+VLOOKUP(C$2,资质!$X:$AD,5,0))</f>
        <v>1227.0485940725143</v>
      </c>
      <c r="D10">
        <f>IF($B10&gt;VLOOKUP(D$2,资质!$X:$Z,3,0),"满级",VLOOKUP($A10,level!$K:$N,2,0)+unit!$M$2+VLOOKUP($B10,rank!$O:$R,2,0)*VLOOKUP(D$2,资质!$X:$AD,4,0)+VLOOKUP(D$2,资质!$X:$AD,5,0))</f>
        <v>1349.2758831833914</v>
      </c>
      <c r="E10">
        <f>IF($B10&gt;VLOOKUP(E$2,资质!$X:$Z,3,0),"满级",VLOOKUP($A10,level!$K:$N,2,0)+unit!$M$2+VLOOKUP($B10,rank!$O:$R,2,0)*VLOOKUP(E$2,资质!$X:$AD,4,0)+VLOOKUP(E$2,资质!$X:$AD,5,0))</f>
        <v>1937.800144175719</v>
      </c>
      <c r="F10">
        <f>IF($B10&gt;VLOOKUP(F$2,资质!$X:$Z,3,0),"满级",VLOOKUP($A10,level!$K:$N,2,0)+unit!$M$2+VLOOKUP($B10,rank!$O:$R,2,0)*VLOOKUP(F$2,资质!$X:$AD,4,0)+VLOOKUP(F$2,资质!$X:$AD,5,0))</f>
        <v>3000.7698629902216</v>
      </c>
      <c r="G10">
        <f>IF($B10&gt;VLOOKUP(G$2,资质!$X:$Z,3,0),"满级",VLOOKUP($A10,level!$K:$N,2,0)+unit!$M$2+VLOOKUP($B10,rank!$O:$R,2,0)*VLOOKUP(G$2,资质!$X:$AD,4,0)+VLOOKUP(G$2,资质!$X:$AD,5,0))</f>
        <v>4088.1850396269001</v>
      </c>
      <c r="H10">
        <f>IF($B10&gt;VLOOKUP(H$2,资质!$X:$Z,3,0),"满级",VLOOKUP($A10,level!$K:$N,2,0)+unit!$M$2+VLOOKUP($B10,rank!$O:$R,2,0)*VLOOKUP(H$2,资质!$X:$AD,4,0)+VLOOKUP(H$2,资质!$X:$AD,5,0))</f>
        <v>5050.0456740857535</v>
      </c>
      <c r="I10">
        <f>IF($B10&gt;VLOOKUP(I$2,资质!$X:$Z,3,0),"满级",VLOOKUP($A10,level!$K:$N,2,0)+unit!$M$2+VLOOKUP($B10,rank!$O:$R,2,0)*VLOOKUP(I$2,资质!$X:$AD,4,0)+VLOOKUP(I$2,资质!$X:$AD,5,0))</f>
        <v>5894.5002523075082</v>
      </c>
      <c r="J10">
        <f>IF($B10&gt;VLOOKUP(J$2,资质!$X:$Z,3,0),"满级",VLOOKUP($A10,level!$K:$N,2,0)+unit!$M$2+VLOOKUP($B10,rank!$O:$R,2,0)*VLOOKUP(J$2,资质!$X:$AD,4,0)+VLOOKUP(J$2,资质!$X:$AD,5,0))</f>
        <v>6324.8760273591106</v>
      </c>
      <c r="K10">
        <f>IF($B10&gt;VLOOKUP(K$2,资质!$X:$Z,3,0),"满级",VLOOKUP($A10,level!$K:$N,2,0)+unit!$M$2+VLOOKUP($B10,rank!$O:$R,2,0)*VLOOKUP(K$2,资质!$X:$AD,4,0)+VLOOKUP(K$2,资质!$X:$AD,5,0))</f>
        <v>6779.6972602328879</v>
      </c>
      <c r="L10">
        <f>IF($B10&gt;VLOOKUP(L$2,资质!$X:$Z,3,0),"满级",VLOOKUP($A10,level!$K:$N,2,0)+unit!$M$2+VLOOKUP($B10,rank!$O:$R,2,0)*VLOOKUP(L$2,资质!$X:$AD,4,0)+VLOOKUP(L$2,资质!$X:$AD,5,0))</f>
        <v>7705.6366978618935</v>
      </c>
      <c r="M10">
        <f>IF($B10&gt;VLOOKUP(M$2,资质!$X:$Z,3,0),"满级",VLOOKUP($A10,level!$K:$N,2,0)+unit!$M$2+VLOOKUP($B10,rank!$O:$R,2,0)*VLOOKUP(M$2,资质!$X:$AD,4,0)+VLOOKUP(M$2,资质!$X:$AD,5,0))</f>
        <v>8370.8245853876942</v>
      </c>
      <c r="N10">
        <f>IF($B10&gt;VLOOKUP(N$2,资质!$X:$Z,3,0),"满级",VLOOKUP($A10,level!$K:$N,2,0)+unit!$M$2+VLOOKUP($B10,rank!$O:$R,2,0)*VLOOKUP(N$2,资质!$X:$AD,4,0)+VLOOKUP(N$2,资质!$X:$AD,5,0))</f>
        <v>9036.012472913495</v>
      </c>
      <c r="O10">
        <f>IF($B10&gt;VLOOKUP(O$2,资质!$X:$Z,3,0),"满级",VLOOKUP($A10,level!$K:$N,2,0)+unit!$M$2+VLOOKUP($B10,rank!$O:$R,2,0)*VLOOKUP(O$2,资质!$X:$AD,4,0)+VLOOKUP(O$2,资质!$X:$AD,5,0))</f>
        <v>9701.2003604392958</v>
      </c>
      <c r="P10">
        <f>IF($B10&gt;VLOOKUP(P$2,资质!$X:$Z,3,0),"满级",VLOOKUP($A10,level!$K:$N,2,0)+unit!$M$2+VLOOKUP($B10,rank!$O:$R,2,0)*VLOOKUP(P$2,资质!$X:$AD,4,0)+VLOOKUP(P$2,资质!$X:$AD,5,0))</f>
        <v>10366.388247965098</v>
      </c>
      <c r="Q10">
        <f>IF($B10&gt;VLOOKUP(Q$2,资质!$X:$Z,3,0),"满级",VLOOKUP($A10,level!$K:$N,2,0)+unit!$M$2+VLOOKUP($B10,rank!$O:$R,2,0)*VLOOKUP(Q$2,资质!$X:$AD,4,0)+VLOOKUP(Q$2,资质!$X:$AD,5,0))</f>
        <v>11031.576135490899</v>
      </c>
      <c r="T10" s="45" t="s">
        <v>53</v>
      </c>
      <c r="U10" t="s">
        <v>65</v>
      </c>
      <c r="AU10">
        <v>8</v>
      </c>
      <c r="AV10" t="s">
        <v>277</v>
      </c>
      <c r="AW10">
        <v>0.95</v>
      </c>
      <c r="AX10">
        <v>0.76</v>
      </c>
      <c r="AY10">
        <v>0.8</v>
      </c>
      <c r="AZ10" t="s">
        <v>320</v>
      </c>
      <c r="BA10" t="s">
        <v>326</v>
      </c>
      <c r="BC10">
        <f t="shared" si="4"/>
        <v>342</v>
      </c>
      <c r="BD10">
        <f t="shared" si="5"/>
        <v>421.8</v>
      </c>
      <c r="BE10">
        <f t="shared" si="6"/>
        <v>110.39999999999999</v>
      </c>
      <c r="BF10">
        <f t="shared" si="1"/>
        <v>874.2</v>
      </c>
      <c r="BG10">
        <f t="shared" si="7"/>
        <v>32</v>
      </c>
      <c r="BH10">
        <f t="shared" si="8"/>
        <v>0.96376456891875795</v>
      </c>
    </row>
    <row r="11" spans="1:70" x14ac:dyDescent="0.2">
      <c r="A11">
        <v>9</v>
      </c>
      <c r="B11">
        <v>1</v>
      </c>
      <c r="C11">
        <f>IF($B11&gt;VLOOKUP(C$2,资质!$X:$Z,3,0),"满级",VLOOKUP($A11,level!$K:$N,2,0)+unit!$M$2+VLOOKUP($B11,rank!$O:$R,2,0)*VLOOKUP(C$2,资质!$X:$AD,4,0)+VLOOKUP(C$2,资质!$X:$AD,5,0))</f>
        <v>1278.5485940725143</v>
      </c>
      <c r="D11">
        <f>IF($B11&gt;VLOOKUP(D$2,资质!$X:$Z,3,0),"满级",VLOOKUP($A11,level!$K:$N,2,0)+unit!$M$2+VLOOKUP($B11,rank!$O:$R,2,0)*VLOOKUP(D$2,资质!$X:$AD,4,0)+VLOOKUP(D$2,资质!$X:$AD,5,0))</f>
        <v>1400.7758831833914</v>
      </c>
      <c r="E11">
        <f>IF($B11&gt;VLOOKUP(E$2,资质!$X:$Z,3,0),"满级",VLOOKUP($A11,level!$K:$N,2,0)+unit!$M$2+VLOOKUP($B11,rank!$O:$R,2,0)*VLOOKUP(E$2,资质!$X:$AD,4,0)+VLOOKUP(E$2,资质!$X:$AD,5,0))</f>
        <v>1989.300144175719</v>
      </c>
      <c r="F11">
        <f>IF($B11&gt;VLOOKUP(F$2,资质!$X:$Z,3,0),"满级",VLOOKUP($A11,level!$K:$N,2,0)+unit!$M$2+VLOOKUP($B11,rank!$O:$R,2,0)*VLOOKUP(F$2,资质!$X:$AD,4,0)+VLOOKUP(F$2,资质!$X:$AD,5,0))</f>
        <v>3052.2698629902216</v>
      </c>
      <c r="G11">
        <f>IF($B11&gt;VLOOKUP(G$2,资质!$X:$Z,3,0),"满级",VLOOKUP($A11,level!$K:$N,2,0)+unit!$M$2+VLOOKUP($B11,rank!$O:$R,2,0)*VLOOKUP(G$2,资质!$X:$AD,4,0)+VLOOKUP(G$2,资质!$X:$AD,5,0))</f>
        <v>4139.6850396269001</v>
      </c>
      <c r="H11">
        <f>IF($B11&gt;VLOOKUP(H$2,资质!$X:$Z,3,0),"满级",VLOOKUP($A11,level!$K:$N,2,0)+unit!$M$2+VLOOKUP($B11,rank!$O:$R,2,0)*VLOOKUP(H$2,资质!$X:$AD,4,0)+VLOOKUP(H$2,资质!$X:$AD,5,0))</f>
        <v>5101.5456740857535</v>
      </c>
      <c r="I11">
        <f>IF($B11&gt;VLOOKUP(I$2,资质!$X:$Z,3,0),"满级",VLOOKUP($A11,level!$K:$N,2,0)+unit!$M$2+VLOOKUP($B11,rank!$O:$R,2,0)*VLOOKUP(I$2,资质!$X:$AD,4,0)+VLOOKUP(I$2,资质!$X:$AD,5,0))</f>
        <v>5946.0002523075082</v>
      </c>
      <c r="J11">
        <f>IF($B11&gt;VLOOKUP(J$2,资质!$X:$Z,3,0),"满级",VLOOKUP($A11,level!$K:$N,2,0)+unit!$M$2+VLOOKUP($B11,rank!$O:$R,2,0)*VLOOKUP(J$2,资质!$X:$AD,4,0)+VLOOKUP(J$2,资质!$X:$AD,5,0))</f>
        <v>6376.3760273591106</v>
      </c>
      <c r="K11">
        <f>IF($B11&gt;VLOOKUP(K$2,资质!$X:$Z,3,0),"满级",VLOOKUP($A11,level!$K:$N,2,0)+unit!$M$2+VLOOKUP($B11,rank!$O:$R,2,0)*VLOOKUP(K$2,资质!$X:$AD,4,0)+VLOOKUP(K$2,资质!$X:$AD,5,0))</f>
        <v>6831.1972602328879</v>
      </c>
      <c r="L11">
        <f>IF($B11&gt;VLOOKUP(L$2,资质!$X:$Z,3,0),"满级",VLOOKUP($A11,level!$K:$N,2,0)+unit!$M$2+VLOOKUP($B11,rank!$O:$R,2,0)*VLOOKUP(L$2,资质!$X:$AD,4,0)+VLOOKUP(L$2,资质!$X:$AD,5,0))</f>
        <v>7757.1366978618935</v>
      </c>
      <c r="M11">
        <f>IF($B11&gt;VLOOKUP(M$2,资质!$X:$Z,3,0),"满级",VLOOKUP($A11,level!$K:$N,2,0)+unit!$M$2+VLOOKUP($B11,rank!$O:$R,2,0)*VLOOKUP(M$2,资质!$X:$AD,4,0)+VLOOKUP(M$2,资质!$X:$AD,5,0))</f>
        <v>8422.3245853876942</v>
      </c>
      <c r="N11">
        <f>IF($B11&gt;VLOOKUP(N$2,资质!$X:$Z,3,0),"满级",VLOOKUP($A11,level!$K:$N,2,0)+unit!$M$2+VLOOKUP($B11,rank!$O:$R,2,0)*VLOOKUP(N$2,资质!$X:$AD,4,0)+VLOOKUP(N$2,资质!$X:$AD,5,0))</f>
        <v>9087.512472913495</v>
      </c>
      <c r="O11">
        <f>IF($B11&gt;VLOOKUP(O$2,资质!$X:$Z,3,0),"满级",VLOOKUP($A11,level!$K:$N,2,0)+unit!$M$2+VLOOKUP($B11,rank!$O:$R,2,0)*VLOOKUP(O$2,资质!$X:$AD,4,0)+VLOOKUP(O$2,资质!$X:$AD,5,0))</f>
        <v>9752.7003604392958</v>
      </c>
      <c r="P11">
        <f>IF($B11&gt;VLOOKUP(P$2,资质!$X:$Z,3,0),"满级",VLOOKUP($A11,level!$K:$N,2,0)+unit!$M$2+VLOOKUP($B11,rank!$O:$R,2,0)*VLOOKUP(P$2,资质!$X:$AD,4,0)+VLOOKUP(P$2,资质!$X:$AD,5,0))</f>
        <v>10417.888247965098</v>
      </c>
      <c r="Q11">
        <f>IF($B11&gt;VLOOKUP(Q$2,资质!$X:$Z,3,0),"满级",VLOOKUP($A11,level!$K:$N,2,0)+unit!$M$2+VLOOKUP($B11,rank!$O:$R,2,0)*VLOOKUP(Q$2,资质!$X:$AD,4,0)+VLOOKUP(Q$2,资质!$X:$AD,5,0))</f>
        <v>11083.076135490899</v>
      </c>
      <c r="T11" s="45"/>
      <c r="U11" t="s">
        <v>74</v>
      </c>
      <c r="AH11" t="s">
        <v>50</v>
      </c>
      <c r="AI11">
        <v>11141</v>
      </c>
      <c r="AJ11">
        <v>808</v>
      </c>
      <c r="AK11">
        <v>167</v>
      </c>
      <c r="AM11" t="s">
        <v>49</v>
      </c>
      <c r="AN11">
        <v>74715</v>
      </c>
      <c r="AO11">
        <v>4185</v>
      </c>
      <c r="AP11">
        <v>962</v>
      </c>
      <c r="AU11">
        <v>9</v>
      </c>
      <c r="AV11" t="s">
        <v>278</v>
      </c>
      <c r="AW11">
        <v>0.85</v>
      </c>
      <c r="AX11">
        <v>0.86</v>
      </c>
      <c r="AY11">
        <v>0.7</v>
      </c>
      <c r="AZ11" t="s">
        <v>318</v>
      </c>
      <c r="BA11" t="s">
        <v>325</v>
      </c>
      <c r="BC11">
        <f t="shared" si="4"/>
        <v>306.00000000000006</v>
      </c>
      <c r="BD11">
        <f t="shared" si="5"/>
        <v>477.3</v>
      </c>
      <c r="BE11">
        <f t="shared" si="6"/>
        <v>96.6</v>
      </c>
      <c r="BF11">
        <f t="shared" si="1"/>
        <v>879.90000000000009</v>
      </c>
      <c r="BG11">
        <f t="shared" si="7"/>
        <v>26</v>
      </c>
      <c r="BH11">
        <f t="shared" si="8"/>
        <v>0.97004855203799489</v>
      </c>
      <c r="BL11">
        <f>BL9*5</f>
        <v>4.1029696969696978</v>
      </c>
      <c r="BM11">
        <f>BM9</f>
        <v>0.75192255892255899</v>
      </c>
      <c r="BN11">
        <f>BM11/BL11*5</f>
        <v>0.91631502845110124</v>
      </c>
    </row>
    <row r="12" spans="1:70" x14ac:dyDescent="0.2">
      <c r="A12">
        <v>10</v>
      </c>
      <c r="B12">
        <v>1</v>
      </c>
      <c r="C12">
        <f>IF($B12&gt;VLOOKUP(C$2,资质!$X:$Z,3,0),"满级",VLOOKUP($A12,level!$K:$N,2,0)+unit!$M$2+VLOOKUP($B12,rank!$O:$R,2,0)*VLOOKUP(C$2,资质!$X:$AD,4,0)+VLOOKUP(C$2,资质!$X:$AD,5,0))</f>
        <v>1330.8485940725143</v>
      </c>
      <c r="D12">
        <f>IF($B12&gt;VLOOKUP(D$2,资质!$X:$Z,3,0),"满级",VLOOKUP($A12,level!$K:$N,2,0)+unit!$M$2+VLOOKUP($B12,rank!$O:$R,2,0)*VLOOKUP(D$2,资质!$X:$AD,4,0)+VLOOKUP(D$2,资质!$X:$AD,5,0))</f>
        <v>1453.0758831833914</v>
      </c>
      <c r="E12">
        <f>IF($B12&gt;VLOOKUP(E$2,资质!$X:$Z,3,0),"满级",VLOOKUP($A12,level!$K:$N,2,0)+unit!$M$2+VLOOKUP($B12,rank!$O:$R,2,0)*VLOOKUP(E$2,资质!$X:$AD,4,0)+VLOOKUP(E$2,资质!$X:$AD,5,0))</f>
        <v>2041.6001441757189</v>
      </c>
      <c r="F12">
        <f>IF($B12&gt;VLOOKUP(F$2,资质!$X:$Z,3,0),"满级",VLOOKUP($A12,level!$K:$N,2,0)+unit!$M$2+VLOOKUP($B12,rank!$O:$R,2,0)*VLOOKUP(F$2,资质!$X:$AD,4,0)+VLOOKUP(F$2,资质!$X:$AD,5,0))</f>
        <v>3104.5698629902217</v>
      </c>
      <c r="G12">
        <f>IF($B12&gt;VLOOKUP(G$2,资质!$X:$Z,3,0),"满级",VLOOKUP($A12,level!$K:$N,2,0)+unit!$M$2+VLOOKUP($B12,rank!$O:$R,2,0)*VLOOKUP(G$2,资质!$X:$AD,4,0)+VLOOKUP(G$2,资质!$X:$AD,5,0))</f>
        <v>4191.9850396269003</v>
      </c>
      <c r="H12">
        <f>IF($B12&gt;VLOOKUP(H$2,资质!$X:$Z,3,0),"满级",VLOOKUP($A12,level!$K:$N,2,0)+unit!$M$2+VLOOKUP($B12,rank!$O:$R,2,0)*VLOOKUP(H$2,资质!$X:$AD,4,0)+VLOOKUP(H$2,资质!$X:$AD,5,0))</f>
        <v>5153.8456740857537</v>
      </c>
      <c r="I12">
        <f>IF($B12&gt;VLOOKUP(I$2,资质!$X:$Z,3,0),"满级",VLOOKUP($A12,level!$K:$N,2,0)+unit!$M$2+VLOOKUP($B12,rank!$O:$R,2,0)*VLOOKUP(I$2,资质!$X:$AD,4,0)+VLOOKUP(I$2,资质!$X:$AD,5,0))</f>
        <v>5998.3002523075083</v>
      </c>
      <c r="J12">
        <f>IF($B12&gt;VLOOKUP(J$2,资质!$X:$Z,3,0),"满级",VLOOKUP($A12,level!$K:$N,2,0)+unit!$M$2+VLOOKUP($B12,rank!$O:$R,2,0)*VLOOKUP(J$2,资质!$X:$AD,4,0)+VLOOKUP(J$2,资质!$X:$AD,5,0))</f>
        <v>6428.6760273591108</v>
      </c>
      <c r="K12">
        <f>IF($B12&gt;VLOOKUP(K$2,资质!$X:$Z,3,0),"满级",VLOOKUP($A12,level!$K:$N,2,0)+unit!$M$2+VLOOKUP($B12,rank!$O:$R,2,0)*VLOOKUP(K$2,资质!$X:$AD,4,0)+VLOOKUP(K$2,资质!$X:$AD,5,0))</f>
        <v>6883.497260232888</v>
      </c>
      <c r="L12">
        <f>IF($B12&gt;VLOOKUP(L$2,资质!$X:$Z,3,0),"满级",VLOOKUP($A12,level!$K:$N,2,0)+unit!$M$2+VLOOKUP($B12,rank!$O:$R,2,0)*VLOOKUP(L$2,资质!$X:$AD,4,0)+VLOOKUP(L$2,资质!$X:$AD,5,0))</f>
        <v>7809.4366978618937</v>
      </c>
      <c r="M12">
        <f>IF($B12&gt;VLOOKUP(M$2,资质!$X:$Z,3,0),"满级",VLOOKUP($A12,level!$K:$N,2,0)+unit!$M$2+VLOOKUP($B12,rank!$O:$R,2,0)*VLOOKUP(M$2,资质!$X:$AD,4,0)+VLOOKUP(M$2,资质!$X:$AD,5,0))</f>
        <v>8474.6245853876953</v>
      </c>
      <c r="N12">
        <f>IF($B12&gt;VLOOKUP(N$2,资质!$X:$Z,3,0),"满级",VLOOKUP($A12,level!$K:$N,2,0)+unit!$M$2+VLOOKUP($B12,rank!$O:$R,2,0)*VLOOKUP(N$2,资质!$X:$AD,4,0)+VLOOKUP(N$2,资质!$X:$AD,5,0))</f>
        <v>9139.8124729134961</v>
      </c>
      <c r="O12">
        <f>IF($B12&gt;VLOOKUP(O$2,资质!$X:$Z,3,0),"满级",VLOOKUP($A12,level!$K:$N,2,0)+unit!$M$2+VLOOKUP($B12,rank!$O:$R,2,0)*VLOOKUP(O$2,资质!$X:$AD,4,0)+VLOOKUP(O$2,资质!$X:$AD,5,0))</f>
        <v>9805.0003604392969</v>
      </c>
      <c r="P12">
        <f>IF($B12&gt;VLOOKUP(P$2,资质!$X:$Z,3,0),"满级",VLOOKUP($A12,level!$K:$N,2,0)+unit!$M$2+VLOOKUP($B12,rank!$O:$R,2,0)*VLOOKUP(P$2,资质!$X:$AD,4,0)+VLOOKUP(P$2,资质!$X:$AD,5,0))</f>
        <v>10470.188247965098</v>
      </c>
      <c r="Q12">
        <f>IF($B12&gt;VLOOKUP(Q$2,资质!$X:$Z,3,0),"满级",VLOOKUP($A12,level!$K:$N,2,0)+unit!$M$2+VLOOKUP($B12,rank!$O:$R,2,0)*VLOOKUP(Q$2,资质!$X:$AD,4,0)+VLOOKUP(Q$2,资质!$X:$AD,5,0))</f>
        <v>11135.3761354909</v>
      </c>
      <c r="T12" t="s">
        <v>54</v>
      </c>
      <c r="U12" t="s">
        <v>66</v>
      </c>
      <c r="AI12">
        <f>(AI9+AI5+AI6)*AI4*AI8+AI7</f>
        <v>11141.581719591724</v>
      </c>
      <c r="AJ12">
        <f>(AJ9+AJ5+AJ6)*AJ4*AJ8+AJ7</f>
        <v>808.02686741606294</v>
      </c>
      <c r="AK12">
        <f>(AK9+AK5+AK6)*AK4*AK8+AK7</f>
        <v>167.67964336972562</v>
      </c>
      <c r="AN12">
        <f>(AN9+AN5+AN6)*AN4*AN8+AN7</f>
        <v>74716.823110370751</v>
      </c>
      <c r="AO12">
        <f>(AO9+AO5+AO6)*AO4*AO8+AO7</f>
        <v>4185.2856558241328</v>
      </c>
      <c r="AP12">
        <f>(AP9+AP5+AP6)*AP4*AP8+AP7</f>
        <v>962.30946925507351</v>
      </c>
      <c r="AU12">
        <v>10</v>
      </c>
      <c r="AV12" t="s">
        <v>279</v>
      </c>
      <c r="AW12">
        <v>0.73329999999999995</v>
      </c>
      <c r="AX12">
        <v>0.92</v>
      </c>
      <c r="AY12">
        <v>0.72</v>
      </c>
      <c r="AZ12" t="s">
        <v>319</v>
      </c>
      <c r="BA12" t="s">
        <v>323</v>
      </c>
      <c r="BC12">
        <f t="shared" si="4"/>
        <v>263.988</v>
      </c>
      <c r="BD12">
        <f t="shared" si="5"/>
        <v>510.60000000000008</v>
      </c>
      <c r="BE12">
        <f t="shared" si="6"/>
        <v>99.36</v>
      </c>
      <c r="BF12">
        <f t="shared" si="1"/>
        <v>873.94800000000009</v>
      </c>
      <c r="BG12">
        <f t="shared" si="7"/>
        <v>33</v>
      </c>
      <c r="BH12">
        <f t="shared" si="8"/>
        <v>0.96348675071769707</v>
      </c>
    </row>
    <row r="13" spans="1:70" x14ac:dyDescent="0.2">
      <c r="A13">
        <v>11</v>
      </c>
      <c r="B13">
        <v>2</v>
      </c>
      <c r="C13">
        <f>IF($B13&gt;VLOOKUP(C$2,资质!$X:$Z,3,0),"满级",VLOOKUP($A13,level!$K:$N,2,0)+unit!$M$2+VLOOKUP($B13,rank!$O:$R,2,0)*VLOOKUP(C$2,资质!$X:$AD,4,0)+VLOOKUP(C$2,资质!$X:$AD,5,0))</f>
        <v>1534.1502774534542</v>
      </c>
      <c r="D13">
        <f>IF($B13&gt;VLOOKUP(D$2,资质!$X:$Z,3,0),"满级",VLOOKUP($A13,level!$K:$N,2,0)+unit!$M$2+VLOOKUP($B13,rank!$O:$R,2,0)*VLOOKUP(D$2,资质!$X:$AD,4,0)+VLOOKUP(D$2,资质!$X:$AD,5,0))</f>
        <v>1678.8778190714722</v>
      </c>
      <c r="E13">
        <f>IF($B13&gt;VLOOKUP(E$2,资质!$X:$Z,3,0),"满级",VLOOKUP($A13,level!$K:$N,2,0)+unit!$M$2+VLOOKUP($B13,rank!$O:$R,2,0)*VLOOKUP(E$2,资质!$X:$AD,4,0)+VLOOKUP(E$2,资质!$X:$AD,5,0))</f>
        <v>2292.9023662385598</v>
      </c>
      <c r="F13">
        <f>IF($B13&gt;VLOOKUP(F$2,资质!$X:$Z,3,0),"满级",VLOOKUP($A13,level!$K:$N,2,0)+unit!$M$2+VLOOKUP($B13,rank!$O:$R,2,0)*VLOOKUP(F$2,资质!$X:$AD,4,0)+VLOOKUP(F$2,资质!$X:$AD,5,0))</f>
        <v>3385.8724217292502</v>
      </c>
      <c r="G13">
        <f>IF($B13&gt;VLOOKUP(G$2,资质!$X:$Z,3,0),"满级",VLOOKUP($A13,level!$K:$N,2,0)+unit!$M$2+VLOOKUP($B13,rank!$O:$R,2,0)*VLOOKUP(G$2,资质!$X:$AD,4,0)+VLOOKUP(G$2,资质!$X:$AD,5,0))</f>
        <v>4507.7879855435449</v>
      </c>
      <c r="H13">
        <f>IF($B13&gt;VLOOKUP(H$2,资质!$X:$Z,3,0),"满级",VLOOKUP($A13,level!$K:$N,2,0)+unit!$M$2+VLOOKUP($B13,rank!$O:$R,2,0)*VLOOKUP(H$2,资质!$X:$AD,4,0)+VLOOKUP(H$2,资质!$X:$AD,5,0))</f>
        <v>5508.6490576814431</v>
      </c>
      <c r="I13">
        <f>IF($B13&gt;VLOOKUP(I$2,资质!$X:$Z,3,0),"满级",VLOOKUP($A13,level!$K:$N,2,0)+unit!$M$2+VLOOKUP($B13,rank!$O:$R,2,0)*VLOOKUP(I$2,资质!$X:$AD,4,0)+VLOOKUP(I$2,资质!$X:$AD,5,0))</f>
        <v>6398.1041409174795</v>
      </c>
      <c r="J13">
        <f>IF($B13&gt;VLOOKUP(J$2,资质!$X:$Z,3,0),"满级",VLOOKUP($A13,level!$K:$N,2,0)+unit!$M$2+VLOOKUP($B13,rank!$O:$R,2,0)*VLOOKUP(J$2,资质!$X:$AD,4,0)+VLOOKUP(J$2,资质!$X:$AD,5,0))</f>
        <v>6852.4801853100325</v>
      </c>
      <c r="K13">
        <f>IF($B13&gt;VLOOKUP(K$2,资质!$X:$Z,3,0),"满级",VLOOKUP($A13,level!$K:$N,2,0)+unit!$M$2+VLOOKUP($B13,rank!$O:$R,2,0)*VLOOKUP(K$2,资质!$X:$AD,4,0)+VLOOKUP(K$2,资质!$X:$AD,5,0))</f>
        <v>7335.8017380261881</v>
      </c>
      <c r="L13">
        <f>IF($B13&gt;VLOOKUP(L$2,资质!$X:$Z,3,0),"满级",VLOOKUP($A13,level!$K:$N,2,0)+unit!$M$2+VLOOKUP($B13,rank!$O:$R,2,0)*VLOOKUP(L$2,资质!$X:$AD,4,0)+VLOOKUP(L$2,资质!$X:$AD,5,0))</f>
        <v>8321.7418490075688</v>
      </c>
      <c r="M13">
        <f>IF($B13&gt;VLOOKUP(M$2,资质!$X:$Z,3,0),"满级",VLOOKUP($A13,level!$K:$N,2,0)+unit!$M$2+VLOOKUP($B13,rank!$O:$R,2,0)*VLOOKUP(M$2,资质!$X:$AD,4,0)+VLOOKUP(M$2,资质!$X:$AD,5,0))</f>
        <v>8998.9298712038471</v>
      </c>
      <c r="N13">
        <f>IF($B13&gt;VLOOKUP(N$2,资质!$X:$Z,3,0),"满级",VLOOKUP($A13,level!$K:$N,2,0)+unit!$M$2+VLOOKUP($B13,rank!$O:$R,2,0)*VLOOKUP(N$2,资质!$X:$AD,4,0)+VLOOKUP(N$2,资质!$X:$AD,5,0))</f>
        <v>9676.1178934001218</v>
      </c>
      <c r="O13">
        <f>IF($B13&gt;VLOOKUP(O$2,资质!$X:$Z,3,0),"满级",VLOOKUP($A13,level!$K:$N,2,0)+unit!$M$2+VLOOKUP($B13,rank!$O:$R,2,0)*VLOOKUP(O$2,资质!$X:$AD,4,0)+VLOOKUP(O$2,资质!$X:$AD,5,0))</f>
        <v>10353.3059155964</v>
      </c>
      <c r="P13">
        <f>IF($B13&gt;VLOOKUP(P$2,资质!$X:$Z,3,0),"满级",VLOOKUP($A13,level!$K:$N,2,0)+unit!$M$2+VLOOKUP($B13,rank!$O:$R,2,0)*VLOOKUP(P$2,资质!$X:$AD,4,0)+VLOOKUP(P$2,资质!$X:$AD,5,0))</f>
        <v>11030.493937792675</v>
      </c>
      <c r="Q13">
        <f>IF($B13&gt;VLOOKUP(Q$2,资质!$X:$Z,3,0),"满级",VLOOKUP($A13,level!$K:$N,2,0)+unit!$M$2+VLOOKUP($B13,rank!$O:$R,2,0)*VLOOKUP(Q$2,资质!$X:$AD,4,0)+VLOOKUP(Q$2,资质!$X:$AD,5,0))</f>
        <v>11707.681959988951</v>
      </c>
      <c r="R13">
        <f>F13/F12</f>
        <v>1.0906091894057384</v>
      </c>
      <c r="T13" t="s">
        <v>55</v>
      </c>
      <c r="U13" t="s">
        <v>52</v>
      </c>
      <c r="AU13">
        <v>11</v>
      </c>
      <c r="AV13" t="s">
        <v>280</v>
      </c>
      <c r="AW13">
        <v>0.9</v>
      </c>
      <c r="AX13">
        <v>0.8</v>
      </c>
      <c r="AY13">
        <v>0.76</v>
      </c>
      <c r="AZ13" t="s">
        <v>320</v>
      </c>
      <c r="BA13" t="s">
        <v>324</v>
      </c>
      <c r="BC13">
        <f t="shared" si="4"/>
        <v>324</v>
      </c>
      <c r="BD13">
        <f t="shared" si="5"/>
        <v>444</v>
      </c>
      <c r="BE13">
        <f t="shared" si="6"/>
        <v>104.87999999999998</v>
      </c>
      <c r="BF13">
        <f t="shared" si="1"/>
        <v>872.88</v>
      </c>
      <c r="BG13">
        <f t="shared" si="7"/>
        <v>35</v>
      </c>
      <c r="BH13">
        <f t="shared" si="8"/>
        <v>0.96230933072272407</v>
      </c>
    </row>
    <row r="14" spans="1:70" x14ac:dyDescent="0.2">
      <c r="A14">
        <v>12</v>
      </c>
      <c r="B14">
        <v>2</v>
      </c>
      <c r="C14">
        <f>IF($B14&gt;VLOOKUP(C$2,资质!$X:$Z,3,0),"满级",VLOOKUP($A14,level!$K:$N,2,0)+unit!$M$2+VLOOKUP($B14,rank!$O:$R,2,0)*VLOOKUP(C$2,资质!$X:$AD,4,0)+VLOOKUP(C$2,资质!$X:$AD,5,0))</f>
        <v>1588.3502774534543</v>
      </c>
      <c r="D14">
        <f>IF($B14&gt;VLOOKUP(D$2,资质!$X:$Z,3,0),"满级",VLOOKUP($A14,level!$K:$N,2,0)+unit!$M$2+VLOOKUP($B14,rank!$O:$R,2,0)*VLOOKUP(D$2,资质!$X:$AD,4,0)+VLOOKUP(D$2,资质!$X:$AD,5,0))</f>
        <v>1733.0778190714723</v>
      </c>
      <c r="E14">
        <f>IF($B14&gt;VLOOKUP(E$2,资质!$X:$Z,3,0),"满级",VLOOKUP($A14,level!$K:$N,2,0)+unit!$M$2+VLOOKUP($B14,rank!$O:$R,2,0)*VLOOKUP(E$2,资质!$X:$AD,4,0)+VLOOKUP(E$2,资质!$X:$AD,5,0))</f>
        <v>2347.1023662385596</v>
      </c>
      <c r="F14">
        <f>IF($B14&gt;VLOOKUP(F$2,资质!$X:$Z,3,0),"满级",VLOOKUP($A14,level!$K:$N,2,0)+unit!$M$2+VLOOKUP($B14,rank!$O:$R,2,0)*VLOOKUP(F$2,资质!$X:$AD,4,0)+VLOOKUP(F$2,资质!$X:$AD,5,0))</f>
        <v>3440.0724217292504</v>
      </c>
      <c r="G14">
        <f>IF($B14&gt;VLOOKUP(G$2,资质!$X:$Z,3,0),"满级",VLOOKUP($A14,level!$K:$N,2,0)+unit!$M$2+VLOOKUP($B14,rank!$O:$R,2,0)*VLOOKUP(G$2,资质!$X:$AD,4,0)+VLOOKUP(G$2,资质!$X:$AD,5,0))</f>
        <v>4561.9879855435447</v>
      </c>
      <c r="H14">
        <f>IF($B14&gt;VLOOKUP(H$2,资质!$X:$Z,3,0),"满级",VLOOKUP($A14,level!$K:$N,2,0)+unit!$M$2+VLOOKUP($B14,rank!$O:$R,2,0)*VLOOKUP(H$2,资质!$X:$AD,4,0)+VLOOKUP(H$2,资质!$X:$AD,5,0))</f>
        <v>5562.8490576814429</v>
      </c>
      <c r="I14">
        <f>IF($B14&gt;VLOOKUP(I$2,资质!$X:$Z,3,0),"满级",VLOOKUP($A14,level!$K:$N,2,0)+unit!$M$2+VLOOKUP($B14,rank!$O:$R,2,0)*VLOOKUP(I$2,资质!$X:$AD,4,0)+VLOOKUP(I$2,资质!$X:$AD,5,0))</f>
        <v>6452.3041409174793</v>
      </c>
      <c r="J14">
        <f>IF($B14&gt;VLOOKUP(J$2,资质!$X:$Z,3,0),"满级",VLOOKUP($A14,level!$K:$N,2,0)+unit!$M$2+VLOOKUP($B14,rank!$O:$R,2,0)*VLOOKUP(J$2,资质!$X:$AD,4,0)+VLOOKUP(J$2,资质!$X:$AD,5,0))</f>
        <v>6906.6801853100324</v>
      </c>
      <c r="K14">
        <f>IF($B14&gt;VLOOKUP(K$2,资质!$X:$Z,3,0),"满级",VLOOKUP($A14,level!$K:$N,2,0)+unit!$M$2+VLOOKUP($B14,rank!$O:$R,2,0)*VLOOKUP(K$2,资质!$X:$AD,4,0)+VLOOKUP(K$2,资质!$X:$AD,5,0))</f>
        <v>7390.0017380261888</v>
      </c>
      <c r="L14">
        <f>IF($B14&gt;VLOOKUP(L$2,资质!$X:$Z,3,0),"满级",VLOOKUP($A14,level!$K:$N,2,0)+unit!$M$2+VLOOKUP($B14,rank!$O:$R,2,0)*VLOOKUP(L$2,资质!$X:$AD,4,0)+VLOOKUP(L$2,资质!$X:$AD,5,0))</f>
        <v>8375.9418490075695</v>
      </c>
      <c r="M14">
        <f>IF($B14&gt;VLOOKUP(M$2,资质!$X:$Z,3,0),"满级",VLOOKUP($A14,level!$K:$N,2,0)+unit!$M$2+VLOOKUP($B14,rank!$O:$R,2,0)*VLOOKUP(M$2,资质!$X:$AD,4,0)+VLOOKUP(M$2,资质!$X:$AD,5,0))</f>
        <v>9053.1298712038461</v>
      </c>
      <c r="N14">
        <f>IF($B14&gt;VLOOKUP(N$2,资质!$X:$Z,3,0),"满级",VLOOKUP($A14,level!$K:$N,2,0)+unit!$M$2+VLOOKUP($B14,rank!$O:$R,2,0)*VLOOKUP(N$2,资质!$X:$AD,4,0)+VLOOKUP(N$2,资质!$X:$AD,5,0))</f>
        <v>9730.3178934001226</v>
      </c>
      <c r="O14">
        <f>IF($B14&gt;VLOOKUP(O$2,资质!$X:$Z,3,0),"满级",VLOOKUP($A14,level!$K:$N,2,0)+unit!$M$2+VLOOKUP($B14,rank!$O:$R,2,0)*VLOOKUP(O$2,资质!$X:$AD,4,0)+VLOOKUP(O$2,资质!$X:$AD,5,0))</f>
        <v>10407.505915596399</v>
      </c>
      <c r="P14">
        <f>IF($B14&gt;VLOOKUP(P$2,资质!$X:$Z,3,0),"满级",VLOOKUP($A14,level!$K:$N,2,0)+unit!$M$2+VLOOKUP($B14,rank!$O:$R,2,0)*VLOOKUP(P$2,资质!$X:$AD,4,0)+VLOOKUP(P$2,资质!$X:$AD,5,0))</f>
        <v>11084.693937792676</v>
      </c>
      <c r="Q14">
        <f>IF($B14&gt;VLOOKUP(Q$2,资质!$X:$Z,3,0),"满级",VLOOKUP($A14,level!$K:$N,2,0)+unit!$M$2+VLOOKUP($B14,rank!$O:$R,2,0)*VLOOKUP(Q$2,资质!$X:$AD,4,0)+VLOOKUP(Q$2,资质!$X:$AD,5,0))</f>
        <v>11761.881959988952</v>
      </c>
      <c r="T14" s="46" t="s">
        <v>56</v>
      </c>
      <c r="U14" t="s">
        <v>73</v>
      </c>
      <c r="AU14">
        <v>12</v>
      </c>
      <c r="AV14" t="s">
        <v>281</v>
      </c>
      <c r="AW14">
        <v>1.0667</v>
      </c>
      <c r="AX14">
        <v>0.68</v>
      </c>
      <c r="AY14">
        <v>0.8</v>
      </c>
      <c r="AZ14" t="s">
        <v>318</v>
      </c>
      <c r="BA14" t="s">
        <v>322</v>
      </c>
      <c r="BC14">
        <f t="shared" si="4"/>
        <v>384.012</v>
      </c>
      <c r="BD14">
        <f t="shared" si="5"/>
        <v>377.40000000000003</v>
      </c>
      <c r="BE14">
        <f t="shared" si="6"/>
        <v>110.39999999999999</v>
      </c>
      <c r="BF14">
        <f t="shared" si="1"/>
        <v>871.81200000000001</v>
      </c>
      <c r="BG14">
        <f t="shared" si="7"/>
        <v>36</v>
      </c>
      <c r="BH14">
        <f t="shared" si="8"/>
        <v>0.96113191072775128</v>
      </c>
    </row>
    <row r="15" spans="1:70" ht="14.25" customHeight="1" x14ac:dyDescent="0.2">
      <c r="A15">
        <v>13</v>
      </c>
      <c r="B15">
        <v>2</v>
      </c>
      <c r="C15">
        <f>IF($B15&gt;VLOOKUP(C$2,资质!$X:$Z,3,0),"满级",VLOOKUP($A15,level!$K:$N,2,0)+unit!$M$2+VLOOKUP($B15,rank!$O:$R,2,0)*VLOOKUP(C$2,资质!$X:$AD,4,0)+VLOOKUP(C$2,资质!$X:$AD,5,0))</f>
        <v>1643.4502774534544</v>
      </c>
      <c r="D15">
        <f>IF($B15&gt;VLOOKUP(D$2,资质!$X:$Z,3,0),"满级",VLOOKUP($A15,level!$K:$N,2,0)+unit!$M$2+VLOOKUP($B15,rank!$O:$R,2,0)*VLOOKUP(D$2,资质!$X:$AD,4,0)+VLOOKUP(D$2,资质!$X:$AD,5,0))</f>
        <v>1788.1778190714722</v>
      </c>
      <c r="E15">
        <f>IF($B15&gt;VLOOKUP(E$2,资质!$X:$Z,3,0),"满级",VLOOKUP($A15,level!$K:$N,2,0)+unit!$M$2+VLOOKUP($B15,rank!$O:$R,2,0)*VLOOKUP(E$2,资质!$X:$AD,4,0)+VLOOKUP(E$2,资质!$X:$AD,5,0))</f>
        <v>2402.2023662385595</v>
      </c>
      <c r="F15">
        <f>IF($B15&gt;VLOOKUP(F$2,资质!$X:$Z,3,0),"满级",VLOOKUP($A15,level!$K:$N,2,0)+unit!$M$2+VLOOKUP($B15,rank!$O:$R,2,0)*VLOOKUP(F$2,资质!$X:$AD,4,0)+VLOOKUP(F$2,资质!$X:$AD,5,0))</f>
        <v>3495.1724217292503</v>
      </c>
      <c r="G15">
        <f>IF($B15&gt;VLOOKUP(G$2,资质!$X:$Z,3,0),"满级",VLOOKUP($A15,level!$K:$N,2,0)+unit!$M$2+VLOOKUP($B15,rank!$O:$R,2,0)*VLOOKUP(G$2,资质!$X:$AD,4,0)+VLOOKUP(G$2,资质!$X:$AD,5,0))</f>
        <v>4617.0879855435451</v>
      </c>
      <c r="H15">
        <f>IF($B15&gt;VLOOKUP(H$2,资质!$X:$Z,3,0),"满级",VLOOKUP($A15,level!$K:$N,2,0)+unit!$M$2+VLOOKUP($B15,rank!$O:$R,2,0)*VLOOKUP(H$2,资质!$X:$AD,4,0)+VLOOKUP(H$2,资质!$X:$AD,5,0))</f>
        <v>5617.9490576814424</v>
      </c>
      <c r="I15">
        <f>IF($B15&gt;VLOOKUP(I$2,资质!$X:$Z,3,0),"满级",VLOOKUP($A15,level!$K:$N,2,0)+unit!$M$2+VLOOKUP($B15,rank!$O:$R,2,0)*VLOOKUP(I$2,资质!$X:$AD,4,0)+VLOOKUP(I$2,资质!$X:$AD,5,0))</f>
        <v>6507.4041409174788</v>
      </c>
      <c r="J15">
        <f>IF($B15&gt;VLOOKUP(J$2,资质!$X:$Z,3,0),"满级",VLOOKUP($A15,level!$K:$N,2,0)+unit!$M$2+VLOOKUP($B15,rank!$O:$R,2,0)*VLOOKUP(J$2,资质!$X:$AD,4,0)+VLOOKUP(J$2,资质!$X:$AD,5,0))</f>
        <v>6961.7801853100318</v>
      </c>
      <c r="K15">
        <f>IF($B15&gt;VLOOKUP(K$2,资质!$X:$Z,3,0),"满级",VLOOKUP($A15,level!$K:$N,2,0)+unit!$M$2+VLOOKUP($B15,rank!$O:$R,2,0)*VLOOKUP(K$2,资质!$X:$AD,4,0)+VLOOKUP(K$2,资质!$X:$AD,5,0))</f>
        <v>7445.1017380261883</v>
      </c>
      <c r="L15">
        <f>IF($B15&gt;VLOOKUP(L$2,资质!$X:$Z,3,0),"满级",VLOOKUP($A15,level!$K:$N,2,0)+unit!$M$2+VLOOKUP($B15,rank!$O:$R,2,0)*VLOOKUP(L$2,资质!$X:$AD,4,0)+VLOOKUP(L$2,资质!$X:$AD,5,0))</f>
        <v>8431.0418490075699</v>
      </c>
      <c r="M15">
        <f>IF($B15&gt;VLOOKUP(M$2,资质!$X:$Z,3,0),"满级",VLOOKUP($A15,level!$K:$N,2,0)+unit!$M$2+VLOOKUP($B15,rank!$O:$R,2,0)*VLOOKUP(M$2,资质!$X:$AD,4,0)+VLOOKUP(M$2,资质!$X:$AD,5,0))</f>
        <v>9108.2298712038464</v>
      </c>
      <c r="N15">
        <f>IF($B15&gt;VLOOKUP(N$2,资质!$X:$Z,3,0),"满级",VLOOKUP($A15,level!$K:$N,2,0)+unit!$M$2+VLOOKUP($B15,rank!$O:$R,2,0)*VLOOKUP(N$2,资质!$X:$AD,4,0)+VLOOKUP(N$2,资质!$X:$AD,5,0))</f>
        <v>9785.4178934001229</v>
      </c>
      <c r="O15">
        <f>IF($B15&gt;VLOOKUP(O$2,资质!$X:$Z,3,0),"满级",VLOOKUP($A15,level!$K:$N,2,0)+unit!$M$2+VLOOKUP($B15,rank!$O:$R,2,0)*VLOOKUP(O$2,资质!$X:$AD,4,0)+VLOOKUP(O$2,资质!$X:$AD,5,0))</f>
        <v>10462.605915596399</v>
      </c>
      <c r="P15">
        <f>IF($B15&gt;VLOOKUP(P$2,资质!$X:$Z,3,0),"满级",VLOOKUP($A15,level!$K:$N,2,0)+unit!$M$2+VLOOKUP($B15,rank!$O:$R,2,0)*VLOOKUP(P$2,资质!$X:$AD,4,0)+VLOOKUP(P$2,资质!$X:$AD,5,0))</f>
        <v>11139.793937792676</v>
      </c>
      <c r="Q15">
        <f>IF($B15&gt;VLOOKUP(Q$2,资质!$X:$Z,3,0),"满级",VLOOKUP($A15,level!$K:$N,2,0)+unit!$M$2+VLOOKUP($B15,rank!$O:$R,2,0)*VLOOKUP(Q$2,资质!$X:$AD,4,0)+VLOOKUP(Q$2,资质!$X:$AD,5,0))</f>
        <v>11816.981959988952</v>
      </c>
      <c r="T15" s="46"/>
      <c r="U15" t="s">
        <v>69</v>
      </c>
      <c r="AU15">
        <v>13</v>
      </c>
      <c r="AV15" t="s">
        <v>282</v>
      </c>
      <c r="AW15">
        <v>0.66669999999999996</v>
      </c>
      <c r="AX15">
        <v>0.96</v>
      </c>
      <c r="AY15">
        <v>0.7</v>
      </c>
      <c r="AZ15" t="s">
        <v>320</v>
      </c>
      <c r="BA15" t="s">
        <v>326</v>
      </c>
      <c r="BC15">
        <f t="shared" si="4"/>
        <v>240.01199999999997</v>
      </c>
      <c r="BD15">
        <f t="shared" si="5"/>
        <v>532.80000000000007</v>
      </c>
      <c r="BE15">
        <f t="shared" si="6"/>
        <v>96.6</v>
      </c>
      <c r="BF15">
        <f t="shared" si="1"/>
        <v>869.41200000000003</v>
      </c>
      <c r="BG15">
        <f t="shared" si="7"/>
        <v>41</v>
      </c>
      <c r="BH15">
        <f t="shared" si="8"/>
        <v>0.95848602309859898</v>
      </c>
      <c r="BP15">
        <v>0.96300499999999967</v>
      </c>
      <c r="BQ15">
        <v>0.8647999999999999</v>
      </c>
      <c r="BR15">
        <v>0.77250000000000008</v>
      </c>
    </row>
    <row r="16" spans="1:70" x14ac:dyDescent="0.2">
      <c r="A16">
        <v>14</v>
      </c>
      <c r="B16">
        <v>2</v>
      </c>
      <c r="C16">
        <f>IF($B16&gt;VLOOKUP(C$2,资质!$X:$Z,3,0),"满级",VLOOKUP($A16,level!$K:$N,2,0)+unit!$M$2+VLOOKUP($B16,rank!$O:$R,2,0)*VLOOKUP(C$2,资质!$X:$AD,4,0)+VLOOKUP(C$2,资质!$X:$AD,5,0))</f>
        <v>1699.4502774534544</v>
      </c>
      <c r="D16">
        <f>IF($B16&gt;VLOOKUP(D$2,资质!$X:$Z,3,0),"满级",VLOOKUP($A16,level!$K:$N,2,0)+unit!$M$2+VLOOKUP($B16,rank!$O:$R,2,0)*VLOOKUP(D$2,资质!$X:$AD,4,0)+VLOOKUP(D$2,资质!$X:$AD,5,0))</f>
        <v>1844.1778190714722</v>
      </c>
      <c r="E16">
        <f>IF($B16&gt;VLOOKUP(E$2,资质!$X:$Z,3,0),"满级",VLOOKUP($A16,level!$K:$N,2,0)+unit!$M$2+VLOOKUP($B16,rank!$O:$R,2,0)*VLOOKUP(E$2,资质!$X:$AD,4,0)+VLOOKUP(E$2,资质!$X:$AD,5,0))</f>
        <v>2458.2023662385595</v>
      </c>
      <c r="F16">
        <f>IF($B16&gt;VLOOKUP(F$2,资质!$X:$Z,3,0),"满级",VLOOKUP($A16,level!$K:$N,2,0)+unit!$M$2+VLOOKUP($B16,rank!$O:$R,2,0)*VLOOKUP(F$2,资质!$X:$AD,4,0)+VLOOKUP(F$2,资质!$X:$AD,5,0))</f>
        <v>3551.1724217292503</v>
      </c>
      <c r="G16">
        <f>IF($B16&gt;VLOOKUP(G$2,资质!$X:$Z,3,0),"满级",VLOOKUP($A16,level!$K:$N,2,0)+unit!$M$2+VLOOKUP($B16,rank!$O:$R,2,0)*VLOOKUP(G$2,资质!$X:$AD,4,0)+VLOOKUP(G$2,资质!$X:$AD,5,0))</f>
        <v>4673.0879855435451</v>
      </c>
      <c r="H16">
        <f>IF($B16&gt;VLOOKUP(H$2,资质!$X:$Z,3,0),"满级",VLOOKUP($A16,level!$K:$N,2,0)+unit!$M$2+VLOOKUP($B16,rank!$O:$R,2,0)*VLOOKUP(H$2,资质!$X:$AD,4,0)+VLOOKUP(H$2,资质!$X:$AD,5,0))</f>
        <v>5673.9490576814424</v>
      </c>
      <c r="I16">
        <f>IF($B16&gt;VLOOKUP(I$2,资质!$X:$Z,3,0),"满级",VLOOKUP($A16,level!$K:$N,2,0)+unit!$M$2+VLOOKUP($B16,rank!$O:$R,2,0)*VLOOKUP(I$2,资质!$X:$AD,4,0)+VLOOKUP(I$2,资质!$X:$AD,5,0))</f>
        <v>6563.4041409174788</v>
      </c>
      <c r="J16">
        <f>IF($B16&gt;VLOOKUP(J$2,资质!$X:$Z,3,0),"满级",VLOOKUP($A16,level!$K:$N,2,0)+unit!$M$2+VLOOKUP($B16,rank!$O:$R,2,0)*VLOOKUP(J$2,资质!$X:$AD,4,0)+VLOOKUP(J$2,资质!$X:$AD,5,0))</f>
        <v>7017.7801853100318</v>
      </c>
      <c r="K16">
        <f>IF($B16&gt;VLOOKUP(K$2,资质!$X:$Z,3,0),"满级",VLOOKUP($A16,level!$K:$N,2,0)+unit!$M$2+VLOOKUP($B16,rank!$O:$R,2,0)*VLOOKUP(K$2,资质!$X:$AD,4,0)+VLOOKUP(K$2,资质!$X:$AD,5,0))</f>
        <v>7501.1017380261883</v>
      </c>
      <c r="L16">
        <f>IF($B16&gt;VLOOKUP(L$2,资质!$X:$Z,3,0),"满级",VLOOKUP($A16,level!$K:$N,2,0)+unit!$M$2+VLOOKUP($B16,rank!$O:$R,2,0)*VLOOKUP(L$2,资质!$X:$AD,4,0)+VLOOKUP(L$2,资质!$X:$AD,5,0))</f>
        <v>8487.0418490075699</v>
      </c>
      <c r="M16">
        <f>IF($B16&gt;VLOOKUP(M$2,资质!$X:$Z,3,0),"满级",VLOOKUP($A16,level!$K:$N,2,0)+unit!$M$2+VLOOKUP($B16,rank!$O:$R,2,0)*VLOOKUP(M$2,资质!$X:$AD,4,0)+VLOOKUP(M$2,资质!$X:$AD,5,0))</f>
        <v>9164.2298712038464</v>
      </c>
      <c r="N16">
        <f>IF($B16&gt;VLOOKUP(N$2,资质!$X:$Z,3,0),"满级",VLOOKUP($A16,level!$K:$N,2,0)+unit!$M$2+VLOOKUP($B16,rank!$O:$R,2,0)*VLOOKUP(N$2,资质!$X:$AD,4,0)+VLOOKUP(N$2,资质!$X:$AD,5,0))</f>
        <v>9841.4178934001229</v>
      </c>
      <c r="O16">
        <f>IF($B16&gt;VLOOKUP(O$2,资质!$X:$Z,3,0),"满级",VLOOKUP($A16,level!$K:$N,2,0)+unit!$M$2+VLOOKUP($B16,rank!$O:$R,2,0)*VLOOKUP(O$2,资质!$X:$AD,4,0)+VLOOKUP(O$2,资质!$X:$AD,5,0))</f>
        <v>10518.605915596399</v>
      </c>
      <c r="P16">
        <f>IF($B16&gt;VLOOKUP(P$2,资质!$X:$Z,3,0),"满级",VLOOKUP($A16,level!$K:$N,2,0)+unit!$M$2+VLOOKUP($B16,rank!$O:$R,2,0)*VLOOKUP(P$2,资质!$X:$AD,4,0)+VLOOKUP(P$2,资质!$X:$AD,5,0))</f>
        <v>11195.793937792676</v>
      </c>
      <c r="Q16">
        <f>IF($B16&gt;VLOOKUP(Q$2,资质!$X:$Z,3,0),"满级",VLOOKUP($A16,level!$K:$N,2,0)+unit!$M$2+VLOOKUP($B16,rank!$O:$R,2,0)*VLOOKUP(Q$2,资质!$X:$AD,4,0)+VLOOKUP(Q$2,资质!$X:$AD,5,0))</f>
        <v>11872.981959988952</v>
      </c>
      <c r="T16" s="46"/>
      <c r="U16" t="s">
        <v>71</v>
      </c>
      <c r="AU16">
        <v>14</v>
      </c>
      <c r="AV16" t="s">
        <v>283</v>
      </c>
      <c r="AW16">
        <v>0.8</v>
      </c>
      <c r="AX16">
        <v>0.9</v>
      </c>
      <c r="AY16">
        <v>0.72</v>
      </c>
      <c r="AZ16" t="s">
        <v>319</v>
      </c>
      <c r="BA16" t="s">
        <v>327</v>
      </c>
      <c r="BC16">
        <f t="shared" si="4"/>
        <v>288.00000000000006</v>
      </c>
      <c r="BD16">
        <f t="shared" si="5"/>
        <v>499.50000000000006</v>
      </c>
      <c r="BE16">
        <f t="shared" si="6"/>
        <v>99.36</v>
      </c>
      <c r="BF16">
        <f t="shared" si="1"/>
        <v>886.86000000000013</v>
      </c>
      <c r="BG16">
        <f t="shared" si="7"/>
        <v>17</v>
      </c>
      <c r="BH16">
        <f t="shared" si="8"/>
        <v>0.97772162616253688</v>
      </c>
      <c r="BL16">
        <v>1.0191000000000001</v>
      </c>
      <c r="BM16">
        <v>0.88888888888888906</v>
      </c>
      <c r="BN16">
        <v>0.79909090909090918</v>
      </c>
    </row>
    <row r="17" spans="1:60" x14ac:dyDescent="0.2">
      <c r="A17">
        <v>15</v>
      </c>
      <c r="B17">
        <v>2</v>
      </c>
      <c r="C17">
        <f>IF($B17&gt;VLOOKUP(C$2,资质!$X:$Z,3,0),"满级",VLOOKUP($A17,level!$K:$N,2,0)+unit!$M$2+VLOOKUP($B17,rank!$O:$R,2,0)*VLOOKUP(C$2,资质!$X:$AD,4,0)+VLOOKUP(C$2,资质!$X:$AD,5,0))</f>
        <v>1756.4502774534544</v>
      </c>
      <c r="D17">
        <f>IF($B17&gt;VLOOKUP(D$2,资质!$X:$Z,3,0),"满级",VLOOKUP($A17,level!$K:$N,2,0)+unit!$M$2+VLOOKUP($B17,rank!$O:$R,2,0)*VLOOKUP(D$2,资质!$X:$AD,4,0)+VLOOKUP(D$2,资质!$X:$AD,5,0))</f>
        <v>1901.1778190714722</v>
      </c>
      <c r="E17">
        <f>IF($B17&gt;VLOOKUP(E$2,资质!$X:$Z,3,0),"满级",VLOOKUP($A17,level!$K:$N,2,0)+unit!$M$2+VLOOKUP($B17,rank!$O:$R,2,0)*VLOOKUP(E$2,资质!$X:$AD,4,0)+VLOOKUP(E$2,资质!$X:$AD,5,0))</f>
        <v>2515.2023662385595</v>
      </c>
      <c r="F17">
        <f>IF($B17&gt;VLOOKUP(F$2,资质!$X:$Z,3,0),"满级",VLOOKUP($A17,level!$K:$N,2,0)+unit!$M$2+VLOOKUP($B17,rank!$O:$R,2,0)*VLOOKUP(F$2,资质!$X:$AD,4,0)+VLOOKUP(F$2,资质!$X:$AD,5,0))</f>
        <v>3608.1724217292503</v>
      </c>
      <c r="G17">
        <f>IF($B17&gt;VLOOKUP(G$2,资质!$X:$Z,3,0),"满级",VLOOKUP($A17,level!$K:$N,2,0)+unit!$M$2+VLOOKUP($B17,rank!$O:$R,2,0)*VLOOKUP(G$2,资质!$X:$AD,4,0)+VLOOKUP(G$2,资质!$X:$AD,5,0))</f>
        <v>4730.0879855435451</v>
      </c>
      <c r="H17">
        <f>IF($B17&gt;VLOOKUP(H$2,资质!$X:$Z,3,0),"满级",VLOOKUP($A17,level!$K:$N,2,0)+unit!$M$2+VLOOKUP($B17,rank!$O:$R,2,0)*VLOOKUP(H$2,资质!$X:$AD,4,0)+VLOOKUP(H$2,资质!$X:$AD,5,0))</f>
        <v>5730.9490576814424</v>
      </c>
      <c r="I17">
        <f>IF($B17&gt;VLOOKUP(I$2,资质!$X:$Z,3,0),"满级",VLOOKUP($A17,level!$K:$N,2,0)+unit!$M$2+VLOOKUP($B17,rank!$O:$R,2,0)*VLOOKUP(I$2,资质!$X:$AD,4,0)+VLOOKUP(I$2,资质!$X:$AD,5,0))</f>
        <v>6620.4041409174788</v>
      </c>
      <c r="J17">
        <f>IF($B17&gt;VLOOKUP(J$2,资质!$X:$Z,3,0),"满级",VLOOKUP($A17,level!$K:$N,2,0)+unit!$M$2+VLOOKUP($B17,rank!$O:$R,2,0)*VLOOKUP(J$2,资质!$X:$AD,4,0)+VLOOKUP(J$2,资质!$X:$AD,5,0))</f>
        <v>7074.7801853100318</v>
      </c>
      <c r="K17">
        <f>IF($B17&gt;VLOOKUP(K$2,资质!$X:$Z,3,0),"满级",VLOOKUP($A17,level!$K:$N,2,0)+unit!$M$2+VLOOKUP($B17,rank!$O:$R,2,0)*VLOOKUP(K$2,资质!$X:$AD,4,0)+VLOOKUP(K$2,资质!$X:$AD,5,0))</f>
        <v>7558.1017380261883</v>
      </c>
      <c r="L17">
        <f>IF($B17&gt;VLOOKUP(L$2,资质!$X:$Z,3,0),"满级",VLOOKUP($A17,level!$K:$N,2,0)+unit!$M$2+VLOOKUP($B17,rank!$O:$R,2,0)*VLOOKUP(L$2,资质!$X:$AD,4,0)+VLOOKUP(L$2,资质!$X:$AD,5,0))</f>
        <v>8544.0418490075699</v>
      </c>
      <c r="M17">
        <f>IF($B17&gt;VLOOKUP(M$2,资质!$X:$Z,3,0),"满级",VLOOKUP($A17,level!$K:$N,2,0)+unit!$M$2+VLOOKUP($B17,rank!$O:$R,2,0)*VLOOKUP(M$2,资质!$X:$AD,4,0)+VLOOKUP(M$2,资质!$X:$AD,5,0))</f>
        <v>9221.2298712038464</v>
      </c>
      <c r="N17">
        <f>IF($B17&gt;VLOOKUP(N$2,资质!$X:$Z,3,0),"满级",VLOOKUP($A17,level!$K:$N,2,0)+unit!$M$2+VLOOKUP($B17,rank!$O:$R,2,0)*VLOOKUP(N$2,资质!$X:$AD,4,0)+VLOOKUP(N$2,资质!$X:$AD,5,0))</f>
        <v>9898.4178934001229</v>
      </c>
      <c r="O17">
        <f>IF($B17&gt;VLOOKUP(O$2,资质!$X:$Z,3,0),"满级",VLOOKUP($A17,level!$K:$N,2,0)+unit!$M$2+VLOOKUP($B17,rank!$O:$R,2,0)*VLOOKUP(O$2,资质!$X:$AD,4,0)+VLOOKUP(O$2,资质!$X:$AD,5,0))</f>
        <v>10575.605915596399</v>
      </c>
      <c r="P17">
        <f>IF($B17&gt;VLOOKUP(P$2,资质!$X:$Z,3,0),"满级",VLOOKUP($A17,level!$K:$N,2,0)+unit!$M$2+VLOOKUP($B17,rank!$O:$R,2,0)*VLOOKUP(P$2,资质!$X:$AD,4,0)+VLOOKUP(P$2,资质!$X:$AD,5,0))</f>
        <v>11252.793937792676</v>
      </c>
      <c r="Q17">
        <f>IF($B17&gt;VLOOKUP(Q$2,资质!$X:$Z,3,0),"满级",VLOOKUP($A17,level!$K:$N,2,0)+unit!$M$2+VLOOKUP($B17,rank!$O:$R,2,0)*VLOOKUP(Q$2,资质!$X:$AD,4,0)+VLOOKUP(Q$2,资质!$X:$AD,5,0))</f>
        <v>11929.981959988952</v>
      </c>
      <c r="T17" s="46"/>
      <c r="U17" t="s">
        <v>72</v>
      </c>
      <c r="AU17">
        <v>15</v>
      </c>
      <c r="AV17" t="s">
        <v>284</v>
      </c>
      <c r="AW17">
        <v>0.85</v>
      </c>
      <c r="AX17">
        <v>0.84</v>
      </c>
      <c r="AY17">
        <v>0.74</v>
      </c>
      <c r="AZ17" t="s">
        <v>319</v>
      </c>
      <c r="BA17" t="s">
        <v>327</v>
      </c>
      <c r="BC17">
        <f t="shared" si="4"/>
        <v>306.00000000000006</v>
      </c>
      <c r="BD17">
        <f t="shared" si="5"/>
        <v>466.20000000000005</v>
      </c>
      <c r="BE17">
        <f t="shared" si="6"/>
        <v>102.12</v>
      </c>
      <c r="BF17">
        <f t="shared" si="1"/>
        <v>874.32000000000016</v>
      </c>
      <c r="BG17">
        <f t="shared" si="7"/>
        <v>30</v>
      </c>
      <c r="BH17">
        <f t="shared" si="8"/>
        <v>0.96389686330021573</v>
      </c>
    </row>
    <row r="18" spans="1:60" x14ac:dyDescent="0.2">
      <c r="A18">
        <v>16</v>
      </c>
      <c r="B18">
        <v>2</v>
      </c>
      <c r="C18">
        <f>IF($B18&gt;VLOOKUP(C$2,资质!$X:$Z,3,0),"满级",VLOOKUP($A18,level!$K:$N,2,0)+unit!$M$2+VLOOKUP($B18,rank!$O:$R,2,0)*VLOOKUP(C$2,资质!$X:$AD,4,0)+VLOOKUP(C$2,资质!$X:$AD,5,0))</f>
        <v>1814.3502774534543</v>
      </c>
      <c r="D18">
        <f>IF($B18&gt;VLOOKUP(D$2,资质!$X:$Z,3,0),"满级",VLOOKUP($A18,level!$K:$N,2,0)+unit!$M$2+VLOOKUP($B18,rank!$O:$R,2,0)*VLOOKUP(D$2,资质!$X:$AD,4,0)+VLOOKUP(D$2,资质!$X:$AD,5,0))</f>
        <v>1959.0778190714723</v>
      </c>
      <c r="E18">
        <f>IF($B18&gt;VLOOKUP(E$2,资质!$X:$Z,3,0),"满级",VLOOKUP($A18,level!$K:$N,2,0)+unit!$M$2+VLOOKUP($B18,rank!$O:$R,2,0)*VLOOKUP(E$2,资质!$X:$AD,4,0)+VLOOKUP(E$2,资质!$X:$AD,5,0))</f>
        <v>2573.1023662385596</v>
      </c>
      <c r="F18">
        <f>IF($B18&gt;VLOOKUP(F$2,资质!$X:$Z,3,0),"满级",VLOOKUP($A18,level!$K:$N,2,0)+unit!$M$2+VLOOKUP($B18,rank!$O:$R,2,0)*VLOOKUP(F$2,资质!$X:$AD,4,0)+VLOOKUP(F$2,资质!$X:$AD,5,0))</f>
        <v>3666.0724217292504</v>
      </c>
      <c r="G18">
        <f>IF($B18&gt;VLOOKUP(G$2,资质!$X:$Z,3,0),"满级",VLOOKUP($A18,level!$K:$N,2,0)+unit!$M$2+VLOOKUP($B18,rank!$O:$R,2,0)*VLOOKUP(G$2,资质!$X:$AD,4,0)+VLOOKUP(G$2,资质!$X:$AD,5,0))</f>
        <v>4787.9879855435447</v>
      </c>
      <c r="H18">
        <f>IF($B18&gt;VLOOKUP(H$2,资质!$X:$Z,3,0),"满级",VLOOKUP($A18,level!$K:$N,2,0)+unit!$M$2+VLOOKUP($B18,rank!$O:$R,2,0)*VLOOKUP(H$2,资质!$X:$AD,4,0)+VLOOKUP(H$2,资质!$X:$AD,5,0))</f>
        <v>5788.8490576814429</v>
      </c>
      <c r="I18">
        <f>IF($B18&gt;VLOOKUP(I$2,资质!$X:$Z,3,0),"满级",VLOOKUP($A18,level!$K:$N,2,0)+unit!$M$2+VLOOKUP($B18,rank!$O:$R,2,0)*VLOOKUP(I$2,资质!$X:$AD,4,0)+VLOOKUP(I$2,资质!$X:$AD,5,0))</f>
        <v>6678.3041409174793</v>
      </c>
      <c r="J18">
        <f>IF($B18&gt;VLOOKUP(J$2,资质!$X:$Z,3,0),"满级",VLOOKUP($A18,level!$K:$N,2,0)+unit!$M$2+VLOOKUP($B18,rank!$O:$R,2,0)*VLOOKUP(J$2,资质!$X:$AD,4,0)+VLOOKUP(J$2,资质!$X:$AD,5,0))</f>
        <v>7132.6801853100324</v>
      </c>
      <c r="K18">
        <f>IF($B18&gt;VLOOKUP(K$2,资质!$X:$Z,3,0),"满级",VLOOKUP($A18,level!$K:$N,2,0)+unit!$M$2+VLOOKUP($B18,rank!$O:$R,2,0)*VLOOKUP(K$2,资质!$X:$AD,4,0)+VLOOKUP(K$2,资质!$X:$AD,5,0))</f>
        <v>7616.0017380261888</v>
      </c>
      <c r="L18">
        <f>IF($B18&gt;VLOOKUP(L$2,资质!$X:$Z,3,0),"满级",VLOOKUP($A18,level!$K:$N,2,0)+unit!$M$2+VLOOKUP($B18,rank!$O:$R,2,0)*VLOOKUP(L$2,资质!$X:$AD,4,0)+VLOOKUP(L$2,资质!$X:$AD,5,0))</f>
        <v>8601.9418490075695</v>
      </c>
      <c r="M18">
        <f>IF($B18&gt;VLOOKUP(M$2,资质!$X:$Z,3,0),"满级",VLOOKUP($A18,level!$K:$N,2,0)+unit!$M$2+VLOOKUP($B18,rank!$O:$R,2,0)*VLOOKUP(M$2,资质!$X:$AD,4,0)+VLOOKUP(M$2,资质!$X:$AD,5,0))</f>
        <v>9279.1298712038461</v>
      </c>
      <c r="N18">
        <f>IF($B18&gt;VLOOKUP(N$2,资质!$X:$Z,3,0),"满级",VLOOKUP($A18,level!$K:$N,2,0)+unit!$M$2+VLOOKUP($B18,rank!$O:$R,2,0)*VLOOKUP(N$2,资质!$X:$AD,4,0)+VLOOKUP(N$2,资质!$X:$AD,5,0))</f>
        <v>9956.3178934001226</v>
      </c>
      <c r="O18">
        <f>IF($B18&gt;VLOOKUP(O$2,资质!$X:$Z,3,0),"满级",VLOOKUP($A18,level!$K:$N,2,0)+unit!$M$2+VLOOKUP($B18,rank!$O:$R,2,0)*VLOOKUP(O$2,资质!$X:$AD,4,0)+VLOOKUP(O$2,资质!$X:$AD,5,0))</f>
        <v>10633.505915596399</v>
      </c>
      <c r="P18">
        <f>IF($B18&gt;VLOOKUP(P$2,资质!$X:$Z,3,0),"满级",VLOOKUP($A18,level!$K:$N,2,0)+unit!$M$2+VLOOKUP($B18,rank!$O:$R,2,0)*VLOOKUP(P$2,资质!$X:$AD,4,0)+VLOOKUP(P$2,资质!$X:$AD,5,0))</f>
        <v>11310.693937792676</v>
      </c>
      <c r="Q18">
        <f>IF($B18&gt;VLOOKUP(Q$2,资质!$X:$Z,3,0),"满级",VLOOKUP($A18,level!$K:$N,2,0)+unit!$M$2+VLOOKUP($B18,rank!$O:$R,2,0)*VLOOKUP(Q$2,资质!$X:$AD,4,0)+VLOOKUP(Q$2,资质!$X:$AD,5,0))</f>
        <v>11987.881959988952</v>
      </c>
      <c r="T18" s="46"/>
      <c r="U18" t="s">
        <v>868</v>
      </c>
      <c r="AU18">
        <v>16</v>
      </c>
      <c r="AV18" t="s">
        <v>285</v>
      </c>
      <c r="AW18">
        <v>0.7167</v>
      </c>
      <c r="AX18">
        <v>0.94</v>
      </c>
      <c r="AY18">
        <v>0.7</v>
      </c>
      <c r="AZ18" t="s">
        <v>319</v>
      </c>
      <c r="BA18" t="s">
        <v>323</v>
      </c>
      <c r="BC18">
        <f t="shared" si="4"/>
        <v>258.012</v>
      </c>
      <c r="BD18">
        <f t="shared" si="5"/>
        <v>521.69999999999993</v>
      </c>
      <c r="BE18">
        <f t="shared" si="6"/>
        <v>96.6</v>
      </c>
      <c r="BF18">
        <f t="shared" si="1"/>
        <v>876.3119999999999</v>
      </c>
      <c r="BG18">
        <f t="shared" si="7"/>
        <v>29</v>
      </c>
      <c r="BH18">
        <f t="shared" si="8"/>
        <v>0.96609295003241191</v>
      </c>
    </row>
    <row r="19" spans="1:60" x14ac:dyDescent="0.2">
      <c r="A19">
        <v>17</v>
      </c>
      <c r="B19">
        <v>2</v>
      </c>
      <c r="C19">
        <f>IF($B19&gt;VLOOKUP(C$2,资质!$X:$Z,3,0),"满级",VLOOKUP($A19,level!$K:$N,2,0)+unit!$M$2+VLOOKUP($B19,rank!$O:$R,2,0)*VLOOKUP(C$2,资质!$X:$AD,4,0)+VLOOKUP(C$2,资质!$X:$AD,5,0))</f>
        <v>1873.2502774534541</v>
      </c>
      <c r="D19">
        <f>IF($B19&gt;VLOOKUP(D$2,资质!$X:$Z,3,0),"满级",VLOOKUP($A19,level!$K:$N,2,0)+unit!$M$2+VLOOKUP($B19,rank!$O:$R,2,0)*VLOOKUP(D$2,资质!$X:$AD,4,0)+VLOOKUP(D$2,资质!$X:$AD,5,0))</f>
        <v>2017.9778190714724</v>
      </c>
      <c r="E19">
        <f>IF($B19&gt;VLOOKUP(E$2,资质!$X:$Z,3,0),"满级",VLOOKUP($A19,level!$K:$N,2,0)+unit!$M$2+VLOOKUP($B19,rank!$O:$R,2,0)*VLOOKUP(E$2,资质!$X:$AD,4,0)+VLOOKUP(E$2,资质!$X:$AD,5,0))</f>
        <v>2632.0023662385597</v>
      </c>
      <c r="F19">
        <f>IF($B19&gt;VLOOKUP(F$2,资质!$X:$Z,3,0),"满级",VLOOKUP($A19,level!$K:$N,2,0)+unit!$M$2+VLOOKUP($B19,rank!$O:$R,2,0)*VLOOKUP(F$2,资质!$X:$AD,4,0)+VLOOKUP(F$2,资质!$X:$AD,5,0))</f>
        <v>3724.9724217292505</v>
      </c>
      <c r="G19">
        <f>IF($B19&gt;VLOOKUP(G$2,资质!$X:$Z,3,0),"满级",VLOOKUP($A19,level!$K:$N,2,0)+unit!$M$2+VLOOKUP($B19,rank!$O:$R,2,0)*VLOOKUP(G$2,资质!$X:$AD,4,0)+VLOOKUP(G$2,资质!$X:$AD,5,0))</f>
        <v>4846.8879855435443</v>
      </c>
      <c r="H19">
        <f>IF($B19&gt;VLOOKUP(H$2,资质!$X:$Z,3,0),"满级",VLOOKUP($A19,level!$K:$N,2,0)+unit!$M$2+VLOOKUP($B19,rank!$O:$R,2,0)*VLOOKUP(H$2,资质!$X:$AD,4,0)+VLOOKUP(H$2,资质!$X:$AD,5,0))</f>
        <v>5847.7490576814434</v>
      </c>
      <c r="I19">
        <f>IF($B19&gt;VLOOKUP(I$2,资质!$X:$Z,3,0),"满级",VLOOKUP($A19,level!$K:$N,2,0)+unit!$M$2+VLOOKUP($B19,rank!$O:$R,2,0)*VLOOKUP(I$2,资质!$X:$AD,4,0)+VLOOKUP(I$2,资质!$X:$AD,5,0))</f>
        <v>6737.2041409174799</v>
      </c>
      <c r="J19">
        <f>IF($B19&gt;VLOOKUP(J$2,资质!$X:$Z,3,0),"满级",VLOOKUP($A19,level!$K:$N,2,0)+unit!$M$2+VLOOKUP($B19,rank!$O:$R,2,0)*VLOOKUP(J$2,资质!$X:$AD,4,0)+VLOOKUP(J$2,资质!$X:$AD,5,0))</f>
        <v>7191.5801853100329</v>
      </c>
      <c r="K19">
        <f>IF($B19&gt;VLOOKUP(K$2,资质!$X:$Z,3,0),"满级",VLOOKUP($A19,level!$K:$N,2,0)+unit!$M$2+VLOOKUP($B19,rank!$O:$R,2,0)*VLOOKUP(K$2,资质!$X:$AD,4,0)+VLOOKUP(K$2,资质!$X:$AD,5,0))</f>
        <v>7674.9017380261885</v>
      </c>
      <c r="L19">
        <f>IF($B19&gt;VLOOKUP(L$2,资质!$X:$Z,3,0),"满级",VLOOKUP($A19,level!$K:$N,2,0)+unit!$M$2+VLOOKUP($B19,rank!$O:$R,2,0)*VLOOKUP(L$2,资质!$X:$AD,4,0)+VLOOKUP(L$2,资质!$X:$AD,5,0))</f>
        <v>8660.841849007571</v>
      </c>
      <c r="M19">
        <f>IF($B19&gt;VLOOKUP(M$2,资质!$X:$Z,3,0),"满级",VLOOKUP($A19,level!$K:$N,2,0)+unit!$M$2+VLOOKUP($B19,rank!$O:$R,2,0)*VLOOKUP(M$2,资质!$X:$AD,4,0)+VLOOKUP(M$2,资质!$X:$AD,5,0))</f>
        <v>9338.0298712038457</v>
      </c>
      <c r="N19">
        <f>IF($B19&gt;VLOOKUP(N$2,资质!$X:$Z,3,0),"满级",VLOOKUP($A19,level!$K:$N,2,0)+unit!$M$2+VLOOKUP($B19,rank!$O:$R,2,0)*VLOOKUP(N$2,资质!$X:$AD,4,0)+VLOOKUP(N$2,资质!$X:$AD,5,0))</f>
        <v>10015.217893400124</v>
      </c>
      <c r="O19">
        <f>IF($B19&gt;VLOOKUP(O$2,资质!$X:$Z,3,0),"满级",VLOOKUP($A19,level!$K:$N,2,0)+unit!$M$2+VLOOKUP($B19,rank!$O:$R,2,0)*VLOOKUP(O$2,资质!$X:$AD,4,0)+VLOOKUP(O$2,资质!$X:$AD,5,0))</f>
        <v>10692.405915596399</v>
      </c>
      <c r="P19">
        <f>IF($B19&gt;VLOOKUP(P$2,资质!$X:$Z,3,0),"满级",VLOOKUP($A19,level!$K:$N,2,0)+unit!$M$2+VLOOKUP($B19,rank!$O:$R,2,0)*VLOOKUP(P$2,资质!$X:$AD,4,0)+VLOOKUP(P$2,资质!$X:$AD,5,0))</f>
        <v>11369.593937792675</v>
      </c>
      <c r="Q19">
        <f>IF($B19&gt;VLOOKUP(Q$2,资质!$X:$Z,3,0),"满级",VLOOKUP($A19,level!$K:$N,2,0)+unit!$M$2+VLOOKUP($B19,rank!$O:$R,2,0)*VLOOKUP(Q$2,资质!$X:$AD,4,0)+VLOOKUP(Q$2,资质!$X:$AD,5,0))</f>
        <v>12046.781959988952</v>
      </c>
      <c r="T19" s="46"/>
      <c r="U19" t="s">
        <v>57</v>
      </c>
      <c r="AU19">
        <v>17</v>
      </c>
      <c r="AV19" t="s">
        <v>286</v>
      </c>
      <c r="AW19">
        <v>1.0667</v>
      </c>
      <c r="AX19">
        <v>0.68</v>
      </c>
      <c r="AY19">
        <v>0.74</v>
      </c>
      <c r="AZ19" t="s">
        <v>318</v>
      </c>
      <c r="BA19" t="s">
        <v>322</v>
      </c>
      <c r="BC19">
        <f t="shared" si="4"/>
        <v>384.012</v>
      </c>
      <c r="BD19">
        <f t="shared" si="5"/>
        <v>377.40000000000003</v>
      </c>
      <c r="BE19">
        <f t="shared" si="6"/>
        <v>102.12</v>
      </c>
      <c r="BF19">
        <f t="shared" si="1"/>
        <v>863.53200000000004</v>
      </c>
      <c r="BG19">
        <f t="shared" si="7"/>
        <v>46</v>
      </c>
      <c r="BH19">
        <f t="shared" si="8"/>
        <v>0.95200359840717563</v>
      </c>
    </row>
    <row r="20" spans="1:60" x14ac:dyDescent="0.2">
      <c r="A20">
        <v>18</v>
      </c>
      <c r="B20">
        <v>2</v>
      </c>
      <c r="C20">
        <f>IF($B20&gt;VLOOKUP(C$2,资质!$X:$Z,3,0),"满级",VLOOKUP($A20,level!$K:$N,2,0)+unit!$M$2+VLOOKUP($B20,rank!$O:$R,2,0)*VLOOKUP(C$2,资质!$X:$AD,4,0)+VLOOKUP(C$2,资质!$X:$AD,5,0))</f>
        <v>1933.2502774534541</v>
      </c>
      <c r="D20">
        <f>IF($B20&gt;VLOOKUP(D$2,资质!$X:$Z,3,0),"满级",VLOOKUP($A20,level!$K:$N,2,0)+unit!$M$2+VLOOKUP($B20,rank!$O:$R,2,0)*VLOOKUP(D$2,资质!$X:$AD,4,0)+VLOOKUP(D$2,资质!$X:$AD,5,0))</f>
        <v>2077.9778190714724</v>
      </c>
      <c r="E20">
        <f>IF($B20&gt;VLOOKUP(E$2,资质!$X:$Z,3,0),"满级",VLOOKUP($A20,level!$K:$N,2,0)+unit!$M$2+VLOOKUP($B20,rank!$O:$R,2,0)*VLOOKUP(E$2,资质!$X:$AD,4,0)+VLOOKUP(E$2,资质!$X:$AD,5,0))</f>
        <v>2692.0023662385597</v>
      </c>
      <c r="F20">
        <f>IF($B20&gt;VLOOKUP(F$2,资质!$X:$Z,3,0),"满级",VLOOKUP($A20,level!$K:$N,2,0)+unit!$M$2+VLOOKUP($B20,rank!$O:$R,2,0)*VLOOKUP(F$2,资质!$X:$AD,4,0)+VLOOKUP(F$2,资质!$X:$AD,5,0))</f>
        <v>3784.9724217292505</v>
      </c>
      <c r="G20">
        <f>IF($B20&gt;VLOOKUP(G$2,资质!$X:$Z,3,0),"满级",VLOOKUP($A20,level!$K:$N,2,0)+unit!$M$2+VLOOKUP($B20,rank!$O:$R,2,0)*VLOOKUP(G$2,资质!$X:$AD,4,0)+VLOOKUP(G$2,资质!$X:$AD,5,0))</f>
        <v>4906.8879855435443</v>
      </c>
      <c r="H20">
        <f>IF($B20&gt;VLOOKUP(H$2,资质!$X:$Z,3,0),"满级",VLOOKUP($A20,level!$K:$N,2,0)+unit!$M$2+VLOOKUP($B20,rank!$O:$R,2,0)*VLOOKUP(H$2,资质!$X:$AD,4,0)+VLOOKUP(H$2,资质!$X:$AD,5,0))</f>
        <v>5907.7490576814434</v>
      </c>
      <c r="I20">
        <f>IF($B20&gt;VLOOKUP(I$2,资质!$X:$Z,3,0),"满级",VLOOKUP($A20,level!$K:$N,2,0)+unit!$M$2+VLOOKUP($B20,rank!$O:$R,2,0)*VLOOKUP(I$2,资质!$X:$AD,4,0)+VLOOKUP(I$2,资质!$X:$AD,5,0))</f>
        <v>6797.2041409174799</v>
      </c>
      <c r="J20">
        <f>IF($B20&gt;VLOOKUP(J$2,资质!$X:$Z,3,0),"满级",VLOOKUP($A20,level!$K:$N,2,0)+unit!$M$2+VLOOKUP($B20,rank!$O:$R,2,0)*VLOOKUP(J$2,资质!$X:$AD,4,0)+VLOOKUP(J$2,资质!$X:$AD,5,0))</f>
        <v>7251.5801853100329</v>
      </c>
      <c r="K20">
        <f>IF($B20&gt;VLOOKUP(K$2,资质!$X:$Z,3,0),"满级",VLOOKUP($A20,level!$K:$N,2,0)+unit!$M$2+VLOOKUP($B20,rank!$O:$R,2,0)*VLOOKUP(K$2,资质!$X:$AD,4,0)+VLOOKUP(K$2,资质!$X:$AD,5,0))</f>
        <v>7734.9017380261885</v>
      </c>
      <c r="L20">
        <f>IF($B20&gt;VLOOKUP(L$2,资质!$X:$Z,3,0),"满级",VLOOKUP($A20,level!$K:$N,2,0)+unit!$M$2+VLOOKUP($B20,rank!$O:$R,2,0)*VLOOKUP(L$2,资质!$X:$AD,4,0)+VLOOKUP(L$2,资质!$X:$AD,5,0))</f>
        <v>8720.841849007571</v>
      </c>
      <c r="M20">
        <f>IF($B20&gt;VLOOKUP(M$2,资质!$X:$Z,3,0),"满级",VLOOKUP($A20,level!$K:$N,2,0)+unit!$M$2+VLOOKUP($B20,rank!$O:$R,2,0)*VLOOKUP(M$2,资质!$X:$AD,4,0)+VLOOKUP(M$2,资质!$X:$AD,5,0))</f>
        <v>9398.0298712038457</v>
      </c>
      <c r="N20">
        <f>IF($B20&gt;VLOOKUP(N$2,资质!$X:$Z,3,0),"满级",VLOOKUP($A20,level!$K:$N,2,0)+unit!$M$2+VLOOKUP($B20,rank!$O:$R,2,0)*VLOOKUP(N$2,资质!$X:$AD,4,0)+VLOOKUP(N$2,资质!$X:$AD,5,0))</f>
        <v>10075.217893400124</v>
      </c>
      <c r="O20">
        <f>IF($B20&gt;VLOOKUP(O$2,资质!$X:$Z,3,0),"满级",VLOOKUP($A20,level!$K:$N,2,0)+unit!$M$2+VLOOKUP($B20,rank!$O:$R,2,0)*VLOOKUP(O$2,资质!$X:$AD,4,0)+VLOOKUP(O$2,资质!$X:$AD,5,0))</f>
        <v>10752.405915596399</v>
      </c>
      <c r="P20">
        <f>IF($B20&gt;VLOOKUP(P$2,资质!$X:$Z,3,0),"满级",VLOOKUP($A20,level!$K:$N,2,0)+unit!$M$2+VLOOKUP($B20,rank!$O:$R,2,0)*VLOOKUP(P$2,资质!$X:$AD,4,0)+VLOOKUP(P$2,资质!$X:$AD,5,0))</f>
        <v>11429.593937792675</v>
      </c>
      <c r="Q20">
        <f>IF($B20&gt;VLOOKUP(Q$2,资质!$X:$Z,3,0),"满级",VLOOKUP($A20,level!$K:$N,2,0)+unit!$M$2+VLOOKUP($B20,rank!$O:$R,2,0)*VLOOKUP(Q$2,资质!$X:$AD,4,0)+VLOOKUP(Q$2,资质!$X:$AD,5,0))</f>
        <v>12106.781959988952</v>
      </c>
      <c r="AU20">
        <v>18</v>
      </c>
      <c r="AV20" t="s">
        <v>287</v>
      </c>
      <c r="AW20">
        <v>0.93330000000000002</v>
      </c>
      <c r="AX20">
        <v>0.76</v>
      </c>
      <c r="AY20">
        <v>0.74</v>
      </c>
      <c r="AZ20" t="s">
        <v>320</v>
      </c>
      <c r="BA20" t="s">
        <v>324</v>
      </c>
      <c r="BC20">
        <f t="shared" si="4"/>
        <v>335.98800000000006</v>
      </c>
      <c r="BD20">
        <f t="shared" si="5"/>
        <v>421.8</v>
      </c>
      <c r="BE20">
        <f t="shared" si="6"/>
        <v>102.12</v>
      </c>
      <c r="BF20">
        <f t="shared" si="1"/>
        <v>859.90800000000013</v>
      </c>
      <c r="BG20">
        <f t="shared" si="7"/>
        <v>47</v>
      </c>
      <c r="BH20">
        <f t="shared" si="8"/>
        <v>0.94800830808715553</v>
      </c>
    </row>
    <row r="21" spans="1:60" x14ac:dyDescent="0.2">
      <c r="A21">
        <v>19</v>
      </c>
      <c r="B21">
        <v>2</v>
      </c>
      <c r="C21">
        <f>IF($B21&gt;VLOOKUP(C$2,资质!$X:$Z,3,0),"满级",VLOOKUP($A21,level!$K:$N,2,0)+unit!$M$2+VLOOKUP($B21,rank!$O:$R,2,0)*VLOOKUP(C$2,资质!$X:$AD,4,0)+VLOOKUP(C$2,资质!$X:$AD,5,0))</f>
        <v>1994.1502774534542</v>
      </c>
      <c r="D21">
        <f>IF($B21&gt;VLOOKUP(D$2,资质!$X:$Z,3,0),"满级",VLOOKUP($A21,level!$K:$N,2,0)+unit!$M$2+VLOOKUP($B21,rank!$O:$R,2,0)*VLOOKUP(D$2,资质!$X:$AD,4,0)+VLOOKUP(D$2,资质!$X:$AD,5,0))</f>
        <v>2138.877819071472</v>
      </c>
      <c r="E21">
        <f>IF($B21&gt;VLOOKUP(E$2,资质!$X:$Z,3,0),"满级",VLOOKUP($A21,level!$K:$N,2,0)+unit!$M$2+VLOOKUP($B21,rank!$O:$R,2,0)*VLOOKUP(E$2,资质!$X:$AD,4,0)+VLOOKUP(E$2,资质!$X:$AD,5,0))</f>
        <v>2752.9023662385598</v>
      </c>
      <c r="F21">
        <f>IF($B21&gt;VLOOKUP(F$2,资质!$X:$Z,3,0),"满级",VLOOKUP($A21,level!$K:$N,2,0)+unit!$M$2+VLOOKUP($B21,rank!$O:$R,2,0)*VLOOKUP(F$2,资质!$X:$AD,4,0)+VLOOKUP(F$2,资质!$X:$AD,5,0))</f>
        <v>3845.8724217292502</v>
      </c>
      <c r="G21">
        <f>IF($B21&gt;VLOOKUP(G$2,资质!$X:$Z,3,0),"满级",VLOOKUP($A21,level!$K:$N,2,0)+unit!$M$2+VLOOKUP($B21,rank!$O:$R,2,0)*VLOOKUP(G$2,资质!$X:$AD,4,0)+VLOOKUP(G$2,资质!$X:$AD,5,0))</f>
        <v>4967.7879855435449</v>
      </c>
      <c r="H21">
        <f>IF($B21&gt;VLOOKUP(H$2,资质!$X:$Z,3,0),"满级",VLOOKUP($A21,level!$K:$N,2,0)+unit!$M$2+VLOOKUP($B21,rank!$O:$R,2,0)*VLOOKUP(H$2,资质!$X:$AD,4,0)+VLOOKUP(H$2,资质!$X:$AD,5,0))</f>
        <v>5968.6490576814431</v>
      </c>
      <c r="I21">
        <f>IF($B21&gt;VLOOKUP(I$2,资质!$X:$Z,3,0),"满级",VLOOKUP($A21,level!$K:$N,2,0)+unit!$M$2+VLOOKUP($B21,rank!$O:$R,2,0)*VLOOKUP(I$2,资质!$X:$AD,4,0)+VLOOKUP(I$2,资质!$X:$AD,5,0))</f>
        <v>6858.1041409174795</v>
      </c>
      <c r="J21">
        <f>IF($B21&gt;VLOOKUP(J$2,资质!$X:$Z,3,0),"满级",VLOOKUP($A21,level!$K:$N,2,0)+unit!$M$2+VLOOKUP($B21,rank!$O:$R,2,0)*VLOOKUP(J$2,资质!$X:$AD,4,0)+VLOOKUP(J$2,资质!$X:$AD,5,0))</f>
        <v>7312.4801853100325</v>
      </c>
      <c r="K21">
        <f>IF($B21&gt;VLOOKUP(K$2,资质!$X:$Z,3,0),"满级",VLOOKUP($A21,level!$K:$N,2,0)+unit!$M$2+VLOOKUP($B21,rank!$O:$R,2,0)*VLOOKUP(K$2,资质!$X:$AD,4,0)+VLOOKUP(K$2,资质!$X:$AD,5,0))</f>
        <v>7795.8017380261881</v>
      </c>
      <c r="L21">
        <f>IF($B21&gt;VLOOKUP(L$2,资质!$X:$Z,3,0),"满级",VLOOKUP($A21,level!$K:$N,2,0)+unit!$M$2+VLOOKUP($B21,rank!$O:$R,2,0)*VLOOKUP(L$2,资质!$X:$AD,4,0)+VLOOKUP(L$2,资质!$X:$AD,5,0))</f>
        <v>8781.7418490075688</v>
      </c>
      <c r="M21">
        <f>IF($B21&gt;VLOOKUP(M$2,资质!$X:$Z,3,0),"满级",VLOOKUP($A21,level!$K:$N,2,0)+unit!$M$2+VLOOKUP($B21,rank!$O:$R,2,0)*VLOOKUP(M$2,资质!$X:$AD,4,0)+VLOOKUP(M$2,资质!$X:$AD,5,0))</f>
        <v>9458.9298712038471</v>
      </c>
      <c r="N21">
        <f>IF($B21&gt;VLOOKUP(N$2,资质!$X:$Z,3,0),"满级",VLOOKUP($A21,level!$K:$N,2,0)+unit!$M$2+VLOOKUP($B21,rank!$O:$R,2,0)*VLOOKUP(N$2,资质!$X:$AD,4,0)+VLOOKUP(N$2,资质!$X:$AD,5,0))</f>
        <v>10136.117893400122</v>
      </c>
      <c r="O21">
        <f>IF($B21&gt;VLOOKUP(O$2,资质!$X:$Z,3,0),"满级",VLOOKUP($A21,level!$K:$N,2,0)+unit!$M$2+VLOOKUP($B21,rank!$O:$R,2,0)*VLOOKUP(O$2,资质!$X:$AD,4,0)+VLOOKUP(O$2,资质!$X:$AD,5,0))</f>
        <v>10813.3059155964</v>
      </c>
      <c r="P21">
        <f>IF($B21&gt;VLOOKUP(P$2,资质!$X:$Z,3,0),"满级",VLOOKUP($A21,level!$K:$N,2,0)+unit!$M$2+VLOOKUP($B21,rank!$O:$R,2,0)*VLOOKUP(P$2,资质!$X:$AD,4,0)+VLOOKUP(P$2,资质!$X:$AD,5,0))</f>
        <v>11490.493937792675</v>
      </c>
      <c r="Q21">
        <f>IF($B21&gt;VLOOKUP(Q$2,资质!$X:$Z,3,0),"满级",VLOOKUP($A21,level!$K:$N,2,0)+unit!$M$2+VLOOKUP($B21,rank!$O:$R,2,0)*VLOOKUP(Q$2,资质!$X:$AD,4,0)+VLOOKUP(Q$2,资质!$X:$AD,5,0))</f>
        <v>12167.681959988951</v>
      </c>
      <c r="AU21">
        <v>19</v>
      </c>
      <c r="AV21" t="s">
        <v>288</v>
      </c>
      <c r="AW21">
        <v>0.66669999999999996</v>
      </c>
      <c r="AX21">
        <v>0.94</v>
      </c>
      <c r="AY21">
        <v>0.74</v>
      </c>
      <c r="AZ21" t="s">
        <v>320</v>
      </c>
      <c r="BA21" t="s">
        <v>326</v>
      </c>
      <c r="BC21">
        <f t="shared" si="4"/>
        <v>240.01199999999997</v>
      </c>
      <c r="BD21">
        <f t="shared" si="5"/>
        <v>521.69999999999993</v>
      </c>
      <c r="BE21">
        <f t="shared" si="6"/>
        <v>102.12</v>
      </c>
      <c r="BF21">
        <f t="shared" si="1"/>
        <v>863.83199999999988</v>
      </c>
      <c r="BG21">
        <f t="shared" si="7"/>
        <v>45</v>
      </c>
      <c r="BH21">
        <f t="shared" si="8"/>
        <v>0.95233433436081949</v>
      </c>
    </row>
    <row r="22" spans="1:60" x14ac:dyDescent="0.2">
      <c r="A22">
        <v>20</v>
      </c>
      <c r="B22">
        <v>2</v>
      </c>
      <c r="C22">
        <f>IF($B22&gt;VLOOKUP(C$2,资质!$X:$Z,3,0),"满级",VLOOKUP($A22,level!$K:$N,2,0)+unit!$M$2+VLOOKUP($B22,rank!$O:$R,2,0)*VLOOKUP(C$2,资质!$X:$AD,4,0)+VLOOKUP(C$2,资质!$X:$AD,5,0))</f>
        <v>2056.1502774534542</v>
      </c>
      <c r="D22">
        <f>IF($B22&gt;VLOOKUP(D$2,资质!$X:$Z,3,0),"满级",VLOOKUP($A22,level!$K:$N,2,0)+unit!$M$2+VLOOKUP($B22,rank!$O:$R,2,0)*VLOOKUP(D$2,资质!$X:$AD,4,0)+VLOOKUP(D$2,资质!$X:$AD,5,0))</f>
        <v>2200.877819071472</v>
      </c>
      <c r="E22">
        <f>IF($B22&gt;VLOOKUP(E$2,资质!$X:$Z,3,0),"满级",VLOOKUP($A22,level!$K:$N,2,0)+unit!$M$2+VLOOKUP($B22,rank!$O:$R,2,0)*VLOOKUP(E$2,资质!$X:$AD,4,0)+VLOOKUP(E$2,资质!$X:$AD,5,0))</f>
        <v>2814.9023662385598</v>
      </c>
      <c r="F22">
        <f>IF($B22&gt;VLOOKUP(F$2,资质!$X:$Z,3,0),"满级",VLOOKUP($A22,level!$K:$N,2,0)+unit!$M$2+VLOOKUP($B22,rank!$O:$R,2,0)*VLOOKUP(F$2,资质!$X:$AD,4,0)+VLOOKUP(F$2,资质!$X:$AD,5,0))</f>
        <v>3907.8724217292502</v>
      </c>
      <c r="G22">
        <f>IF($B22&gt;VLOOKUP(G$2,资质!$X:$Z,3,0),"满级",VLOOKUP($A22,level!$K:$N,2,0)+unit!$M$2+VLOOKUP($B22,rank!$O:$R,2,0)*VLOOKUP(G$2,资质!$X:$AD,4,0)+VLOOKUP(G$2,资质!$X:$AD,5,0))</f>
        <v>5029.7879855435449</v>
      </c>
      <c r="H22">
        <f>IF($B22&gt;VLOOKUP(H$2,资质!$X:$Z,3,0),"满级",VLOOKUP($A22,level!$K:$N,2,0)+unit!$M$2+VLOOKUP($B22,rank!$O:$R,2,0)*VLOOKUP(H$2,资质!$X:$AD,4,0)+VLOOKUP(H$2,资质!$X:$AD,5,0))</f>
        <v>6030.6490576814431</v>
      </c>
      <c r="I22">
        <f>IF($B22&gt;VLOOKUP(I$2,资质!$X:$Z,3,0),"满级",VLOOKUP($A22,level!$K:$N,2,0)+unit!$M$2+VLOOKUP($B22,rank!$O:$R,2,0)*VLOOKUP(I$2,资质!$X:$AD,4,0)+VLOOKUP(I$2,资质!$X:$AD,5,0))</f>
        <v>6920.1041409174795</v>
      </c>
      <c r="J22">
        <f>IF($B22&gt;VLOOKUP(J$2,资质!$X:$Z,3,0),"满级",VLOOKUP($A22,level!$K:$N,2,0)+unit!$M$2+VLOOKUP($B22,rank!$O:$R,2,0)*VLOOKUP(J$2,资质!$X:$AD,4,0)+VLOOKUP(J$2,资质!$X:$AD,5,0))</f>
        <v>7374.4801853100325</v>
      </c>
      <c r="K22">
        <f>IF($B22&gt;VLOOKUP(K$2,资质!$X:$Z,3,0),"满级",VLOOKUP($A22,level!$K:$N,2,0)+unit!$M$2+VLOOKUP($B22,rank!$O:$R,2,0)*VLOOKUP(K$2,资质!$X:$AD,4,0)+VLOOKUP(K$2,资质!$X:$AD,5,0))</f>
        <v>7857.8017380261881</v>
      </c>
      <c r="L22">
        <f>IF($B22&gt;VLOOKUP(L$2,资质!$X:$Z,3,0),"满级",VLOOKUP($A22,level!$K:$N,2,0)+unit!$M$2+VLOOKUP($B22,rank!$O:$R,2,0)*VLOOKUP(L$2,资质!$X:$AD,4,0)+VLOOKUP(L$2,资质!$X:$AD,5,0))</f>
        <v>8843.7418490075688</v>
      </c>
      <c r="M22">
        <f>IF($B22&gt;VLOOKUP(M$2,资质!$X:$Z,3,0),"满级",VLOOKUP($A22,level!$K:$N,2,0)+unit!$M$2+VLOOKUP($B22,rank!$O:$R,2,0)*VLOOKUP(M$2,资质!$X:$AD,4,0)+VLOOKUP(M$2,资质!$X:$AD,5,0))</f>
        <v>9520.9298712038471</v>
      </c>
      <c r="N22">
        <f>IF($B22&gt;VLOOKUP(N$2,资质!$X:$Z,3,0),"满级",VLOOKUP($A22,level!$K:$N,2,0)+unit!$M$2+VLOOKUP($B22,rank!$O:$R,2,0)*VLOOKUP(N$2,资质!$X:$AD,4,0)+VLOOKUP(N$2,资质!$X:$AD,5,0))</f>
        <v>10198.117893400122</v>
      </c>
      <c r="O22">
        <f>IF($B22&gt;VLOOKUP(O$2,资质!$X:$Z,3,0),"满级",VLOOKUP($A22,level!$K:$N,2,0)+unit!$M$2+VLOOKUP($B22,rank!$O:$R,2,0)*VLOOKUP(O$2,资质!$X:$AD,4,0)+VLOOKUP(O$2,资质!$X:$AD,5,0))</f>
        <v>10875.3059155964</v>
      </c>
      <c r="P22">
        <f>IF($B22&gt;VLOOKUP(P$2,资质!$X:$Z,3,0),"满级",VLOOKUP($A22,level!$K:$N,2,0)+unit!$M$2+VLOOKUP($B22,rank!$O:$R,2,0)*VLOOKUP(P$2,资质!$X:$AD,4,0)+VLOOKUP(P$2,资质!$X:$AD,5,0))</f>
        <v>11552.493937792675</v>
      </c>
      <c r="Q22">
        <f>IF($B22&gt;VLOOKUP(Q$2,资质!$X:$Z,3,0),"满级",VLOOKUP($A22,level!$K:$N,2,0)+unit!$M$2+VLOOKUP($B22,rank!$O:$R,2,0)*VLOOKUP(Q$2,资质!$X:$AD,4,0)+VLOOKUP(Q$2,资质!$X:$AD,5,0))</f>
        <v>12229.681959988951</v>
      </c>
      <c r="AU22">
        <v>20</v>
      </c>
      <c r="AV22" t="s">
        <v>289</v>
      </c>
      <c r="AW22">
        <v>0.73329999999999995</v>
      </c>
      <c r="AX22">
        <v>0.94</v>
      </c>
      <c r="AY22">
        <v>0.72</v>
      </c>
      <c r="AZ22" t="s">
        <v>320</v>
      </c>
      <c r="BA22" t="s">
        <v>326</v>
      </c>
      <c r="BC22">
        <f t="shared" si="4"/>
        <v>263.988</v>
      </c>
      <c r="BD22">
        <f t="shared" si="5"/>
        <v>521.69999999999993</v>
      </c>
      <c r="BE22">
        <f t="shared" si="6"/>
        <v>99.36</v>
      </c>
      <c r="BF22">
        <f t="shared" si="1"/>
        <v>885.048</v>
      </c>
      <c r="BG22">
        <f t="shared" si="7"/>
        <v>21</v>
      </c>
      <c r="BH22">
        <f t="shared" si="8"/>
        <v>0.97572398100252677</v>
      </c>
    </row>
    <row r="23" spans="1:60" x14ac:dyDescent="0.2">
      <c r="A23">
        <v>21</v>
      </c>
      <c r="B23">
        <v>3</v>
      </c>
      <c r="C23">
        <f>IF($B23&gt;VLOOKUP(C$2,资质!$X:$Z,3,0),"满级",VLOOKUP($A23,level!$K:$N,2,0)+unit!$M$2+VLOOKUP($B23,rank!$O:$R,2,0)*VLOOKUP(C$2,资质!$X:$AD,4,0)+VLOOKUP(C$2,资质!$X:$AD,5,0))</f>
        <v>2606.3842491531232</v>
      </c>
      <c r="D23">
        <f>IF($B23&gt;VLOOKUP(D$2,资质!$X:$Z,3,0),"满级",VLOOKUP($A23,level!$K:$N,2,0)+unit!$M$2+VLOOKUP($B23,rank!$O:$R,2,0)*VLOOKUP(D$2,资质!$X:$AD,4,0)+VLOOKUP(D$2,资质!$X:$AD,5,0))</f>
        <v>2824.1968865260915</v>
      </c>
      <c r="E23">
        <f>IF($B23&gt;VLOOKUP(E$2,资质!$X:$Z,3,0),"满级",VLOOKUP($A23,level!$K:$N,2,0)+unit!$M$2+VLOOKUP($B23,rank!$O:$R,2,0)*VLOOKUP(E$2,资质!$X:$AD,4,0)+VLOOKUP(E$2,资质!$X:$AD,5,0))</f>
        <v>3521.0512088821224</v>
      </c>
      <c r="F23">
        <f>IF($B23&gt;VLOOKUP(F$2,资质!$X:$Z,3,0),"满级",VLOOKUP($A23,level!$K:$N,2,0)+unit!$M$2+VLOOKUP($B23,rank!$O:$R,2,0)*VLOOKUP(F$2,资质!$X:$AD,4,0)+VLOOKUP(F$2,资质!$X:$AD,5,0))</f>
        <v>4711.4680587127468</v>
      </c>
      <c r="G23">
        <f>IF($B23&gt;VLOOKUP(G$2,资质!$X:$Z,3,0),"满级",VLOOKUP($A23,level!$K:$N,2,0)+unit!$M$2+VLOOKUP($B23,rank!$O:$R,2,0)*VLOOKUP(G$2,资质!$X:$AD,4,0)+VLOOKUP(G$2,资质!$X:$AD,5,0))</f>
        <v>5945.4474360179656</v>
      </c>
      <c r="H23">
        <f>IF($B23&gt;VLOOKUP(H$2,资质!$X:$Z,3,0),"满级",VLOOKUP($A23,level!$K:$N,2,0)+unit!$M$2+VLOOKUP($B23,rank!$O:$R,2,0)*VLOOKUP(H$2,资质!$X:$AD,4,0)+VLOOKUP(H$2,资质!$X:$AD,5,0))</f>
        <v>7072.989340797777</v>
      </c>
      <c r="I23">
        <f>IF($B23&gt;VLOOKUP(I$2,资质!$X:$Z,3,0),"满级",VLOOKUP($A23,level!$K:$N,2,0)+unit!$M$2+VLOOKUP($B23,rank!$O:$R,2,0)*VLOOKUP(I$2,资质!$X:$AD,4,0)+VLOOKUP(I$2,资质!$X:$AD,5,0))</f>
        <v>8108.6146155437145</v>
      </c>
      <c r="J23">
        <f>IF($B23&gt;VLOOKUP(J$2,资质!$X:$Z,3,0),"满级",VLOOKUP($A23,level!$K:$N,2,0)+unit!$M$2+VLOOKUP($B23,rank!$O:$R,2,0)*VLOOKUP(J$2,资质!$X:$AD,4,0)+VLOOKUP(J$2,资质!$X:$AD,5,0))</f>
        <v>8640.9480954082137</v>
      </c>
      <c r="K23">
        <f>IF($B23&gt;VLOOKUP(K$2,资质!$X:$Z,3,0),"满级",VLOOKUP($A23,level!$K:$N,2,0)+unit!$M$2+VLOOKUP($B23,rank!$O:$R,2,0)*VLOOKUP(K$2,资质!$X:$AD,4,0)+VLOOKUP(K$2,资质!$X:$AD,5,0))</f>
        <v>9216.8441027473073</v>
      </c>
      <c r="L23">
        <f>IF($B23&gt;VLOOKUP(L$2,资质!$X:$Z,3,0),"满级",VLOOKUP($A23,level!$K:$N,2,0)+unit!$M$2+VLOOKUP($B23,rank!$O:$R,2,0)*VLOOKUP(L$2,资质!$X:$AD,4,0)+VLOOKUP(L$2,资质!$X:$AD,5,0))</f>
        <v>10397.677802408558</v>
      </c>
      <c r="M23">
        <f>IF($B23&gt;VLOOKUP(M$2,资质!$X:$Z,3,0),"满级",VLOOKUP($A23,level!$K:$N,2,0)+unit!$M$2+VLOOKUP($B23,rank!$O:$R,2,0)*VLOOKUP(M$2,资质!$X:$AD,4,0)+VLOOKUP(M$2,资质!$X:$AD,5,0))</f>
        <v>11113.844542340807</v>
      </c>
      <c r="N23">
        <f>IF($B23&gt;VLOOKUP(N$2,资质!$X:$Z,3,0),"满级",VLOOKUP($A23,level!$K:$N,2,0)+unit!$M$2+VLOOKUP($B23,rank!$O:$R,2,0)*VLOOKUP(N$2,资质!$X:$AD,4,0)+VLOOKUP(N$2,资质!$X:$AD,5,0))</f>
        <v>11830.011282273055</v>
      </c>
      <c r="O23">
        <f>IF($B23&gt;VLOOKUP(O$2,资质!$X:$Z,3,0),"满级",VLOOKUP($A23,level!$K:$N,2,0)+unit!$M$2+VLOOKUP($B23,rank!$O:$R,2,0)*VLOOKUP(O$2,资质!$X:$AD,4,0)+VLOOKUP(O$2,资质!$X:$AD,5,0))</f>
        <v>12546.178022205306</v>
      </c>
      <c r="P23">
        <f>IF($B23&gt;VLOOKUP(P$2,资质!$X:$Z,3,0),"满级",VLOOKUP($A23,level!$K:$N,2,0)+unit!$M$2+VLOOKUP($B23,rank!$O:$R,2,0)*VLOOKUP(P$2,资质!$X:$AD,4,0)+VLOOKUP(P$2,资质!$X:$AD,5,0))</f>
        <v>13262.344762137556</v>
      </c>
      <c r="Q23">
        <f>IF($B23&gt;VLOOKUP(Q$2,资质!$X:$Z,3,0),"满级",VLOOKUP($A23,level!$K:$N,2,0)+unit!$M$2+VLOOKUP($B23,rank!$O:$R,2,0)*VLOOKUP(Q$2,资质!$X:$AD,4,0)+VLOOKUP(Q$2,资质!$X:$AD,5,0))</f>
        <v>13978.511502069807</v>
      </c>
      <c r="R23">
        <f>F23/F22</f>
        <v>1.205635074603562</v>
      </c>
      <c r="AU23">
        <v>21</v>
      </c>
      <c r="AV23" t="s">
        <v>290</v>
      </c>
      <c r="AW23">
        <v>0.76670000000000005</v>
      </c>
      <c r="AX23">
        <v>0.88</v>
      </c>
      <c r="AY23">
        <v>0.74</v>
      </c>
      <c r="AZ23" t="s">
        <v>318</v>
      </c>
      <c r="BA23" t="s">
        <v>325</v>
      </c>
      <c r="BC23">
        <f t="shared" si="4"/>
        <v>276.012</v>
      </c>
      <c r="BD23">
        <f t="shared" si="5"/>
        <v>488.40000000000003</v>
      </c>
      <c r="BE23">
        <f t="shared" si="6"/>
        <v>102.12</v>
      </c>
      <c r="BF23">
        <f t="shared" si="1"/>
        <v>866.53200000000004</v>
      </c>
      <c r="BG23">
        <f t="shared" si="7"/>
        <v>44</v>
      </c>
      <c r="BH23">
        <f t="shared" si="8"/>
        <v>0.95531095794361609</v>
      </c>
    </row>
    <row r="24" spans="1:60" x14ac:dyDescent="0.2">
      <c r="A24">
        <v>22</v>
      </c>
      <c r="B24">
        <v>3</v>
      </c>
      <c r="C24">
        <f>IF($B24&gt;VLOOKUP(C$2,资质!$X:$Z,3,0),"满级",VLOOKUP($A24,level!$K:$N,2,0)+unit!$M$2+VLOOKUP($B24,rank!$O:$R,2,0)*VLOOKUP(C$2,资质!$X:$AD,4,0)+VLOOKUP(C$2,资质!$X:$AD,5,0))</f>
        <v>2670.584249153123</v>
      </c>
      <c r="D24">
        <f>IF($B24&gt;VLOOKUP(D$2,资质!$X:$Z,3,0),"满级",VLOOKUP($A24,level!$K:$N,2,0)+unit!$M$2+VLOOKUP($B24,rank!$O:$R,2,0)*VLOOKUP(D$2,资质!$X:$AD,4,0)+VLOOKUP(D$2,资质!$X:$AD,5,0))</f>
        <v>2888.3968865260913</v>
      </c>
      <c r="E24">
        <f>IF($B24&gt;VLOOKUP(E$2,资质!$X:$Z,3,0),"满级",VLOOKUP($A24,level!$K:$N,2,0)+unit!$M$2+VLOOKUP($B24,rank!$O:$R,2,0)*VLOOKUP(E$2,资质!$X:$AD,4,0)+VLOOKUP(E$2,资质!$X:$AD,5,0))</f>
        <v>3585.2512088821222</v>
      </c>
      <c r="F24">
        <f>IF($B24&gt;VLOOKUP(F$2,资质!$X:$Z,3,0),"满级",VLOOKUP($A24,level!$K:$N,2,0)+unit!$M$2+VLOOKUP($B24,rank!$O:$R,2,0)*VLOOKUP(F$2,资质!$X:$AD,4,0)+VLOOKUP(F$2,资质!$X:$AD,5,0))</f>
        <v>4775.6680587127466</v>
      </c>
      <c r="G24">
        <f>IF($B24&gt;VLOOKUP(G$2,资质!$X:$Z,3,0),"满级",VLOOKUP($A24,level!$K:$N,2,0)+unit!$M$2+VLOOKUP($B24,rank!$O:$R,2,0)*VLOOKUP(G$2,资质!$X:$AD,4,0)+VLOOKUP(G$2,资质!$X:$AD,5,0))</f>
        <v>6009.6474360179654</v>
      </c>
      <c r="H24">
        <f>IF($B24&gt;VLOOKUP(H$2,资质!$X:$Z,3,0),"满级",VLOOKUP($A24,level!$K:$N,2,0)+unit!$M$2+VLOOKUP($B24,rank!$O:$R,2,0)*VLOOKUP(H$2,资质!$X:$AD,4,0)+VLOOKUP(H$2,资质!$X:$AD,5,0))</f>
        <v>7137.1893407977768</v>
      </c>
      <c r="I24">
        <f>IF($B24&gt;VLOOKUP(I$2,资质!$X:$Z,3,0),"满级",VLOOKUP($A24,level!$K:$N,2,0)+unit!$M$2+VLOOKUP($B24,rank!$O:$R,2,0)*VLOOKUP(I$2,资质!$X:$AD,4,0)+VLOOKUP(I$2,资质!$X:$AD,5,0))</f>
        <v>8172.8146155437144</v>
      </c>
      <c r="J24">
        <f>IF($B24&gt;VLOOKUP(J$2,资质!$X:$Z,3,0),"满级",VLOOKUP($A24,level!$K:$N,2,0)+unit!$M$2+VLOOKUP($B24,rank!$O:$R,2,0)*VLOOKUP(J$2,资质!$X:$AD,4,0)+VLOOKUP(J$2,资质!$X:$AD,5,0))</f>
        <v>8705.1480954082144</v>
      </c>
      <c r="K24">
        <f>IF($B24&gt;VLOOKUP(K$2,资质!$X:$Z,3,0),"满级",VLOOKUP($A24,level!$K:$N,2,0)+unit!$M$2+VLOOKUP($B24,rank!$O:$R,2,0)*VLOOKUP(K$2,资质!$X:$AD,4,0)+VLOOKUP(K$2,资质!$X:$AD,5,0))</f>
        <v>9281.044102747308</v>
      </c>
      <c r="L24">
        <f>IF($B24&gt;VLOOKUP(L$2,资质!$X:$Z,3,0),"满级",VLOOKUP($A24,level!$K:$N,2,0)+unit!$M$2+VLOOKUP($B24,rank!$O:$R,2,0)*VLOOKUP(L$2,资质!$X:$AD,4,0)+VLOOKUP(L$2,资质!$X:$AD,5,0))</f>
        <v>10461.877802408557</v>
      </c>
      <c r="M24">
        <f>IF($B24&gt;VLOOKUP(M$2,资质!$X:$Z,3,0),"满级",VLOOKUP($A24,level!$K:$N,2,0)+unit!$M$2+VLOOKUP($B24,rank!$O:$R,2,0)*VLOOKUP(M$2,资质!$X:$AD,4,0)+VLOOKUP(M$2,资质!$X:$AD,5,0))</f>
        <v>11178.044542340805</v>
      </c>
      <c r="N24">
        <f>IF($B24&gt;VLOOKUP(N$2,资质!$X:$Z,3,0),"满级",VLOOKUP($A24,level!$K:$N,2,0)+unit!$M$2+VLOOKUP($B24,rank!$O:$R,2,0)*VLOOKUP(N$2,资质!$X:$AD,4,0)+VLOOKUP(N$2,资质!$X:$AD,5,0))</f>
        <v>11894.211282273056</v>
      </c>
      <c r="O24">
        <f>IF($B24&gt;VLOOKUP(O$2,资质!$X:$Z,3,0),"满级",VLOOKUP($A24,level!$K:$N,2,0)+unit!$M$2+VLOOKUP($B24,rank!$O:$R,2,0)*VLOOKUP(O$2,资质!$X:$AD,4,0)+VLOOKUP(O$2,资质!$X:$AD,5,0))</f>
        <v>12610.378022205306</v>
      </c>
      <c r="P24">
        <f>IF($B24&gt;VLOOKUP(P$2,资质!$X:$Z,3,0),"满级",VLOOKUP($A24,level!$K:$N,2,0)+unit!$M$2+VLOOKUP($B24,rank!$O:$R,2,0)*VLOOKUP(P$2,资质!$X:$AD,4,0)+VLOOKUP(P$2,资质!$X:$AD,5,0))</f>
        <v>13326.544762137555</v>
      </c>
      <c r="Q24">
        <f>IF($B24&gt;VLOOKUP(Q$2,资质!$X:$Z,3,0),"满级",VLOOKUP($A24,level!$K:$N,2,0)+unit!$M$2+VLOOKUP($B24,rank!$O:$R,2,0)*VLOOKUP(Q$2,资质!$X:$AD,4,0)+VLOOKUP(Q$2,资质!$X:$AD,5,0))</f>
        <v>14042.711502069806</v>
      </c>
      <c r="AU24">
        <v>22</v>
      </c>
      <c r="AV24" t="s">
        <v>291</v>
      </c>
      <c r="AW24">
        <v>0.86670000000000003</v>
      </c>
      <c r="AX24">
        <v>0.82</v>
      </c>
      <c r="AY24">
        <v>0.74</v>
      </c>
      <c r="AZ24" t="s">
        <v>318</v>
      </c>
      <c r="BA24" t="s">
        <v>325</v>
      </c>
      <c r="BC24">
        <f t="shared" si="4"/>
        <v>312.01200000000006</v>
      </c>
      <c r="BD24">
        <f t="shared" si="5"/>
        <v>455.1</v>
      </c>
      <c r="BE24">
        <f t="shared" si="6"/>
        <v>102.12</v>
      </c>
      <c r="BF24">
        <f t="shared" si="1"/>
        <v>869.23200000000008</v>
      </c>
      <c r="BG24">
        <f t="shared" si="7"/>
        <v>42</v>
      </c>
      <c r="BH24">
        <f t="shared" si="8"/>
        <v>0.95828758152641258</v>
      </c>
    </row>
    <row r="25" spans="1:60" x14ac:dyDescent="0.2">
      <c r="A25">
        <v>23</v>
      </c>
      <c r="B25">
        <v>3</v>
      </c>
      <c r="C25">
        <f>IF($B25&gt;VLOOKUP(C$2,资质!$X:$Z,3,0),"满级",VLOOKUP($A25,level!$K:$N,2,0)+unit!$M$2+VLOOKUP($B25,rank!$O:$R,2,0)*VLOOKUP(C$2,资质!$X:$AD,4,0)+VLOOKUP(C$2,资质!$X:$AD,5,0))</f>
        <v>2735.7842491531228</v>
      </c>
      <c r="D25">
        <f>IF($B25&gt;VLOOKUP(D$2,资质!$X:$Z,3,0),"满级",VLOOKUP($A25,level!$K:$N,2,0)+unit!$M$2+VLOOKUP($B25,rank!$O:$R,2,0)*VLOOKUP(D$2,资质!$X:$AD,4,0)+VLOOKUP(D$2,资质!$X:$AD,5,0))</f>
        <v>2953.5968865260911</v>
      </c>
      <c r="E25">
        <f>IF($B25&gt;VLOOKUP(E$2,资质!$X:$Z,3,0),"满级",VLOOKUP($A25,level!$K:$N,2,0)+unit!$M$2+VLOOKUP($B25,rank!$O:$R,2,0)*VLOOKUP(E$2,资质!$X:$AD,4,0)+VLOOKUP(E$2,资质!$X:$AD,5,0))</f>
        <v>3650.4512088821225</v>
      </c>
      <c r="F25">
        <f>IF($B25&gt;VLOOKUP(F$2,资质!$X:$Z,3,0),"满级",VLOOKUP($A25,level!$K:$N,2,0)+unit!$M$2+VLOOKUP($B25,rank!$O:$R,2,0)*VLOOKUP(F$2,资质!$X:$AD,4,0)+VLOOKUP(F$2,资质!$X:$AD,5,0))</f>
        <v>4840.8680587127474</v>
      </c>
      <c r="G25">
        <f>IF($B25&gt;VLOOKUP(G$2,资质!$X:$Z,3,0),"满级",VLOOKUP($A25,level!$K:$N,2,0)+unit!$M$2+VLOOKUP($B25,rank!$O:$R,2,0)*VLOOKUP(G$2,资质!$X:$AD,4,0)+VLOOKUP(G$2,资质!$X:$AD,5,0))</f>
        <v>6074.8474360179653</v>
      </c>
      <c r="H25">
        <f>IF($B25&gt;VLOOKUP(H$2,资质!$X:$Z,3,0),"满级",VLOOKUP($A25,level!$K:$N,2,0)+unit!$M$2+VLOOKUP($B25,rank!$O:$R,2,0)*VLOOKUP(H$2,资质!$X:$AD,4,0)+VLOOKUP(H$2,资质!$X:$AD,5,0))</f>
        <v>7202.3893407977766</v>
      </c>
      <c r="I25">
        <f>IF($B25&gt;VLOOKUP(I$2,资质!$X:$Z,3,0),"满级",VLOOKUP($A25,level!$K:$N,2,0)+unit!$M$2+VLOOKUP($B25,rank!$O:$R,2,0)*VLOOKUP(I$2,资质!$X:$AD,4,0)+VLOOKUP(I$2,资质!$X:$AD,5,0))</f>
        <v>8238.0146155437142</v>
      </c>
      <c r="J25">
        <f>IF($B25&gt;VLOOKUP(J$2,资质!$X:$Z,3,0),"满级",VLOOKUP($A25,level!$K:$N,2,0)+unit!$M$2+VLOOKUP($B25,rank!$O:$R,2,0)*VLOOKUP(J$2,资质!$X:$AD,4,0)+VLOOKUP(J$2,资质!$X:$AD,5,0))</f>
        <v>8770.3480954082152</v>
      </c>
      <c r="K25">
        <f>IF($B25&gt;VLOOKUP(K$2,资质!$X:$Z,3,0),"满级",VLOOKUP($A25,level!$K:$N,2,0)+unit!$M$2+VLOOKUP($B25,rank!$O:$R,2,0)*VLOOKUP(K$2,资质!$X:$AD,4,0)+VLOOKUP(K$2,资质!$X:$AD,5,0))</f>
        <v>9346.2441027473069</v>
      </c>
      <c r="L25">
        <f>IF($B25&gt;VLOOKUP(L$2,资质!$X:$Z,3,0),"满级",VLOOKUP($A25,level!$K:$N,2,0)+unit!$M$2+VLOOKUP($B25,rank!$O:$R,2,0)*VLOOKUP(L$2,资质!$X:$AD,4,0)+VLOOKUP(L$2,资质!$X:$AD,5,0))</f>
        <v>10527.077802408556</v>
      </c>
      <c r="M25">
        <f>IF($B25&gt;VLOOKUP(M$2,资质!$X:$Z,3,0),"满级",VLOOKUP($A25,level!$K:$N,2,0)+unit!$M$2+VLOOKUP($B25,rank!$O:$R,2,0)*VLOOKUP(M$2,资质!$X:$AD,4,0)+VLOOKUP(M$2,资质!$X:$AD,5,0))</f>
        <v>11243.244542340806</v>
      </c>
      <c r="N25">
        <f>IF($B25&gt;VLOOKUP(N$2,资质!$X:$Z,3,0),"满级",VLOOKUP($A25,level!$K:$N,2,0)+unit!$M$2+VLOOKUP($B25,rank!$O:$R,2,0)*VLOOKUP(N$2,资质!$X:$AD,4,0)+VLOOKUP(N$2,资质!$X:$AD,5,0))</f>
        <v>11959.411282273057</v>
      </c>
      <c r="O25">
        <f>IF($B25&gt;VLOOKUP(O$2,资质!$X:$Z,3,0),"满级",VLOOKUP($A25,level!$K:$N,2,0)+unit!$M$2+VLOOKUP($B25,rank!$O:$R,2,0)*VLOOKUP(O$2,资质!$X:$AD,4,0)+VLOOKUP(O$2,资质!$X:$AD,5,0))</f>
        <v>12675.578022205305</v>
      </c>
      <c r="P25">
        <f>IF($B25&gt;VLOOKUP(P$2,资质!$X:$Z,3,0),"满级",VLOOKUP($A25,level!$K:$N,2,0)+unit!$M$2+VLOOKUP($B25,rank!$O:$R,2,0)*VLOOKUP(P$2,资质!$X:$AD,4,0)+VLOOKUP(P$2,资质!$X:$AD,5,0))</f>
        <v>13391.744762137554</v>
      </c>
      <c r="Q25">
        <f>IF($B25&gt;VLOOKUP(Q$2,资质!$X:$Z,3,0),"满级",VLOOKUP($A25,level!$K:$N,2,0)+unit!$M$2+VLOOKUP($B25,rank!$O:$R,2,0)*VLOOKUP(Q$2,资质!$X:$AD,4,0)+VLOOKUP(Q$2,资质!$X:$AD,5,0))</f>
        <v>14107.911502069805</v>
      </c>
      <c r="AU25">
        <v>23</v>
      </c>
      <c r="AV25" t="s">
        <v>292</v>
      </c>
      <c r="AW25">
        <v>0.95</v>
      </c>
      <c r="AX25">
        <v>0.78</v>
      </c>
      <c r="AY25">
        <v>0.72</v>
      </c>
      <c r="AZ25" t="s">
        <v>319</v>
      </c>
      <c r="BA25" t="s">
        <v>323</v>
      </c>
      <c r="BC25">
        <f t="shared" si="4"/>
        <v>342</v>
      </c>
      <c r="BD25">
        <f t="shared" si="5"/>
        <v>432.90000000000003</v>
      </c>
      <c r="BE25">
        <f t="shared" si="6"/>
        <v>99.36</v>
      </c>
      <c r="BF25">
        <f t="shared" si="1"/>
        <v>874.26</v>
      </c>
      <c r="BG25">
        <f t="shared" si="7"/>
        <v>31</v>
      </c>
      <c r="BH25">
        <f t="shared" si="8"/>
        <v>0.96383071610948667</v>
      </c>
    </row>
    <row r="26" spans="1:60" x14ac:dyDescent="0.2">
      <c r="A26">
        <v>24</v>
      </c>
      <c r="B26">
        <v>3</v>
      </c>
      <c r="C26">
        <f>IF($B26&gt;VLOOKUP(C$2,资质!$X:$Z,3,0),"满级",VLOOKUP($A26,level!$K:$N,2,0)+unit!$M$2+VLOOKUP($B26,rank!$O:$R,2,0)*VLOOKUP(C$2,资质!$X:$AD,4,0)+VLOOKUP(C$2,资质!$X:$AD,5,0))</f>
        <v>2802.084249153123</v>
      </c>
      <c r="D26">
        <f>IF($B26&gt;VLOOKUP(D$2,资质!$X:$Z,3,0),"满级",VLOOKUP($A26,level!$K:$N,2,0)+unit!$M$2+VLOOKUP($B26,rank!$O:$R,2,0)*VLOOKUP(D$2,资质!$X:$AD,4,0)+VLOOKUP(D$2,资质!$X:$AD,5,0))</f>
        <v>3019.8968865260913</v>
      </c>
      <c r="E26">
        <f>IF($B26&gt;VLOOKUP(E$2,资质!$X:$Z,3,0),"满级",VLOOKUP($A26,level!$K:$N,2,0)+unit!$M$2+VLOOKUP($B26,rank!$O:$R,2,0)*VLOOKUP(E$2,资质!$X:$AD,4,0)+VLOOKUP(E$2,资质!$X:$AD,5,0))</f>
        <v>3716.7512088821222</v>
      </c>
      <c r="F26">
        <f>IF($B26&gt;VLOOKUP(F$2,资质!$X:$Z,3,0),"满级",VLOOKUP($A26,level!$K:$N,2,0)+unit!$M$2+VLOOKUP($B26,rank!$O:$R,2,0)*VLOOKUP(F$2,资质!$X:$AD,4,0)+VLOOKUP(F$2,资质!$X:$AD,5,0))</f>
        <v>4907.1680587127466</v>
      </c>
      <c r="G26">
        <f>IF($B26&gt;VLOOKUP(G$2,资质!$X:$Z,3,0),"满级",VLOOKUP($A26,level!$K:$N,2,0)+unit!$M$2+VLOOKUP($B26,rank!$O:$R,2,0)*VLOOKUP(G$2,资质!$X:$AD,4,0)+VLOOKUP(G$2,资质!$X:$AD,5,0))</f>
        <v>6141.1474360179654</v>
      </c>
      <c r="H26">
        <f>IF($B26&gt;VLOOKUP(H$2,资质!$X:$Z,3,0),"满级",VLOOKUP($A26,level!$K:$N,2,0)+unit!$M$2+VLOOKUP($B26,rank!$O:$R,2,0)*VLOOKUP(H$2,资质!$X:$AD,4,0)+VLOOKUP(H$2,资质!$X:$AD,5,0))</f>
        <v>7268.6893407977768</v>
      </c>
      <c r="I26">
        <f>IF($B26&gt;VLOOKUP(I$2,资质!$X:$Z,3,0),"满级",VLOOKUP($A26,level!$K:$N,2,0)+unit!$M$2+VLOOKUP($B26,rank!$O:$R,2,0)*VLOOKUP(I$2,资质!$X:$AD,4,0)+VLOOKUP(I$2,资质!$X:$AD,5,0))</f>
        <v>8304.3146155437134</v>
      </c>
      <c r="J26">
        <f>IF($B26&gt;VLOOKUP(J$2,资质!$X:$Z,3,0),"满级",VLOOKUP($A26,level!$K:$N,2,0)+unit!$M$2+VLOOKUP($B26,rank!$O:$R,2,0)*VLOOKUP(J$2,资质!$X:$AD,4,0)+VLOOKUP(J$2,资质!$X:$AD,5,0))</f>
        <v>8836.6480954082144</v>
      </c>
      <c r="K26">
        <f>IF($B26&gt;VLOOKUP(K$2,资质!$X:$Z,3,0),"满级",VLOOKUP($A26,level!$K:$N,2,0)+unit!$M$2+VLOOKUP($B26,rank!$O:$R,2,0)*VLOOKUP(K$2,资质!$X:$AD,4,0)+VLOOKUP(K$2,资质!$X:$AD,5,0))</f>
        <v>9412.544102747308</v>
      </c>
      <c r="L26">
        <f>IF($B26&gt;VLOOKUP(L$2,资质!$X:$Z,3,0),"满级",VLOOKUP($A26,level!$K:$N,2,0)+unit!$M$2+VLOOKUP($B26,rank!$O:$R,2,0)*VLOOKUP(L$2,资质!$X:$AD,4,0)+VLOOKUP(L$2,资质!$X:$AD,5,0))</f>
        <v>10593.377802408557</v>
      </c>
      <c r="M26">
        <f>IF($B26&gt;VLOOKUP(M$2,资质!$X:$Z,3,0),"满级",VLOOKUP($A26,level!$K:$N,2,0)+unit!$M$2+VLOOKUP($B26,rank!$O:$R,2,0)*VLOOKUP(M$2,资质!$X:$AD,4,0)+VLOOKUP(M$2,资质!$X:$AD,5,0))</f>
        <v>11309.544542340805</v>
      </c>
      <c r="N26">
        <f>IF($B26&gt;VLOOKUP(N$2,资质!$X:$Z,3,0),"满级",VLOOKUP($A26,level!$K:$N,2,0)+unit!$M$2+VLOOKUP($B26,rank!$O:$R,2,0)*VLOOKUP(N$2,资质!$X:$AD,4,0)+VLOOKUP(N$2,资质!$X:$AD,5,0))</f>
        <v>12025.711282273056</v>
      </c>
      <c r="O26">
        <f>IF($B26&gt;VLOOKUP(O$2,资质!$X:$Z,3,0),"满级",VLOOKUP($A26,level!$K:$N,2,0)+unit!$M$2+VLOOKUP($B26,rank!$O:$R,2,0)*VLOOKUP(O$2,资质!$X:$AD,4,0)+VLOOKUP(O$2,资质!$X:$AD,5,0))</f>
        <v>12741.878022205306</v>
      </c>
      <c r="P26">
        <f>IF($B26&gt;VLOOKUP(P$2,资质!$X:$Z,3,0),"满级",VLOOKUP($A26,level!$K:$N,2,0)+unit!$M$2+VLOOKUP($B26,rank!$O:$R,2,0)*VLOOKUP(P$2,资质!$X:$AD,4,0)+VLOOKUP(P$2,资质!$X:$AD,5,0))</f>
        <v>13458.044762137555</v>
      </c>
      <c r="Q26">
        <f>IF($B26&gt;VLOOKUP(Q$2,资质!$X:$Z,3,0),"满级",VLOOKUP($A26,level!$K:$N,2,0)+unit!$M$2+VLOOKUP($B26,rank!$O:$R,2,0)*VLOOKUP(Q$2,资质!$X:$AD,4,0)+VLOOKUP(Q$2,资质!$X:$AD,5,0))</f>
        <v>14174.211502069806</v>
      </c>
      <c r="AU26">
        <v>24</v>
      </c>
      <c r="AV26" t="s">
        <v>293</v>
      </c>
      <c r="AW26">
        <v>0.83330000000000004</v>
      </c>
      <c r="AX26">
        <v>0.84</v>
      </c>
      <c r="AY26">
        <v>0.74</v>
      </c>
      <c r="AZ26" t="s">
        <v>319</v>
      </c>
      <c r="BA26" t="s">
        <v>327</v>
      </c>
      <c r="BC26">
        <f t="shared" si="4"/>
        <v>299.98800000000006</v>
      </c>
      <c r="BD26">
        <f t="shared" si="5"/>
        <v>466.20000000000005</v>
      </c>
      <c r="BE26">
        <f t="shared" si="6"/>
        <v>102.12</v>
      </c>
      <c r="BF26">
        <f t="shared" si="1"/>
        <v>868.30800000000011</v>
      </c>
      <c r="BG26">
        <f t="shared" si="7"/>
        <v>43</v>
      </c>
      <c r="BH26">
        <f t="shared" si="8"/>
        <v>0.95726891478918896</v>
      </c>
    </row>
    <row r="27" spans="1:60" x14ac:dyDescent="0.2">
      <c r="A27">
        <v>25</v>
      </c>
      <c r="B27">
        <v>3</v>
      </c>
      <c r="C27">
        <f>IF($B27&gt;VLOOKUP(C$2,资质!$X:$Z,3,0),"满级",VLOOKUP($A27,level!$K:$N,2,0)+unit!$M$2+VLOOKUP($B27,rank!$O:$R,2,0)*VLOOKUP(C$2,资质!$X:$AD,4,0)+VLOOKUP(C$2,资质!$X:$AD,5,0))</f>
        <v>2869.4842491531231</v>
      </c>
      <c r="D27">
        <f>IF($B27&gt;VLOOKUP(D$2,资质!$X:$Z,3,0),"满级",VLOOKUP($A27,level!$K:$N,2,0)+unit!$M$2+VLOOKUP($B27,rank!$O:$R,2,0)*VLOOKUP(D$2,资质!$X:$AD,4,0)+VLOOKUP(D$2,资质!$X:$AD,5,0))</f>
        <v>3087.2968865260914</v>
      </c>
      <c r="E27">
        <f>IF($B27&gt;VLOOKUP(E$2,资质!$X:$Z,3,0),"满级",VLOOKUP($A27,level!$K:$N,2,0)+unit!$M$2+VLOOKUP($B27,rank!$O:$R,2,0)*VLOOKUP(E$2,资质!$X:$AD,4,0)+VLOOKUP(E$2,资质!$X:$AD,5,0))</f>
        <v>3784.1512088821228</v>
      </c>
      <c r="F27">
        <f>IF($B27&gt;VLOOKUP(F$2,资质!$X:$Z,3,0),"满级",VLOOKUP($A27,level!$K:$N,2,0)+unit!$M$2+VLOOKUP($B27,rank!$O:$R,2,0)*VLOOKUP(F$2,资质!$X:$AD,4,0)+VLOOKUP(F$2,资质!$X:$AD,5,0))</f>
        <v>4974.5680587127472</v>
      </c>
      <c r="G27">
        <f>IF($B27&gt;VLOOKUP(G$2,资质!$X:$Z,3,0),"满级",VLOOKUP($A27,level!$K:$N,2,0)+unit!$M$2+VLOOKUP($B27,rank!$O:$R,2,0)*VLOOKUP(G$2,资质!$X:$AD,4,0)+VLOOKUP(G$2,资质!$X:$AD,5,0))</f>
        <v>6208.5474360179651</v>
      </c>
      <c r="H27">
        <f>IF($B27&gt;VLOOKUP(H$2,资质!$X:$Z,3,0),"满级",VLOOKUP($A27,level!$K:$N,2,0)+unit!$M$2+VLOOKUP($B27,rank!$O:$R,2,0)*VLOOKUP(H$2,资质!$X:$AD,4,0)+VLOOKUP(H$2,资质!$X:$AD,5,0))</f>
        <v>7336.0893407977765</v>
      </c>
      <c r="I27">
        <f>IF($B27&gt;VLOOKUP(I$2,资质!$X:$Z,3,0),"满级",VLOOKUP($A27,level!$K:$N,2,0)+unit!$M$2+VLOOKUP($B27,rank!$O:$R,2,0)*VLOOKUP(I$2,资质!$X:$AD,4,0)+VLOOKUP(I$2,资质!$X:$AD,5,0))</f>
        <v>8371.7146155437149</v>
      </c>
      <c r="J27">
        <f>IF($B27&gt;VLOOKUP(J$2,资质!$X:$Z,3,0),"满级",VLOOKUP($A27,level!$K:$N,2,0)+unit!$M$2+VLOOKUP($B27,rank!$O:$R,2,0)*VLOOKUP(J$2,资质!$X:$AD,4,0)+VLOOKUP(J$2,资质!$X:$AD,5,0))</f>
        <v>8904.0480954082141</v>
      </c>
      <c r="K27">
        <f>IF($B27&gt;VLOOKUP(K$2,资质!$X:$Z,3,0),"满级",VLOOKUP($A27,level!$K:$N,2,0)+unit!$M$2+VLOOKUP($B27,rank!$O:$R,2,0)*VLOOKUP(K$2,资质!$X:$AD,4,0)+VLOOKUP(K$2,资质!$X:$AD,5,0))</f>
        <v>9479.9441027473076</v>
      </c>
      <c r="L27">
        <f>IF($B27&gt;VLOOKUP(L$2,资质!$X:$Z,3,0),"满级",VLOOKUP($A27,level!$K:$N,2,0)+unit!$M$2+VLOOKUP($B27,rank!$O:$R,2,0)*VLOOKUP(L$2,资质!$X:$AD,4,0)+VLOOKUP(L$2,资质!$X:$AD,5,0))</f>
        <v>10660.777802408556</v>
      </c>
      <c r="M27">
        <f>IF($B27&gt;VLOOKUP(M$2,资质!$X:$Z,3,0),"满级",VLOOKUP($A27,level!$K:$N,2,0)+unit!$M$2+VLOOKUP($B27,rank!$O:$R,2,0)*VLOOKUP(M$2,资质!$X:$AD,4,0)+VLOOKUP(M$2,资质!$X:$AD,5,0))</f>
        <v>11376.944542340807</v>
      </c>
      <c r="N27">
        <f>IF($B27&gt;VLOOKUP(N$2,资质!$X:$Z,3,0),"满级",VLOOKUP($A27,level!$K:$N,2,0)+unit!$M$2+VLOOKUP($B27,rank!$O:$R,2,0)*VLOOKUP(N$2,资质!$X:$AD,4,0)+VLOOKUP(N$2,资质!$X:$AD,5,0))</f>
        <v>12093.111282273056</v>
      </c>
      <c r="O27">
        <f>IF($B27&gt;VLOOKUP(O$2,资质!$X:$Z,3,0),"满级",VLOOKUP($A27,level!$K:$N,2,0)+unit!$M$2+VLOOKUP($B27,rank!$O:$R,2,0)*VLOOKUP(O$2,资质!$X:$AD,4,0)+VLOOKUP(O$2,资质!$X:$AD,5,0))</f>
        <v>12809.278022205306</v>
      </c>
      <c r="P27">
        <f>IF($B27&gt;VLOOKUP(P$2,资质!$X:$Z,3,0),"满级",VLOOKUP($A27,level!$K:$N,2,0)+unit!$M$2+VLOOKUP($B27,rank!$O:$R,2,0)*VLOOKUP(P$2,资质!$X:$AD,4,0)+VLOOKUP(P$2,资质!$X:$AD,5,0))</f>
        <v>13525.444762137555</v>
      </c>
      <c r="Q27">
        <f>IF($B27&gt;VLOOKUP(Q$2,资质!$X:$Z,3,0),"满级",VLOOKUP($A27,level!$K:$N,2,0)+unit!$M$2+VLOOKUP($B27,rank!$O:$R,2,0)*VLOOKUP(Q$2,资质!$X:$AD,4,0)+VLOOKUP(Q$2,资质!$X:$AD,5,0))</f>
        <v>14241.611502069805</v>
      </c>
      <c r="AU27">
        <v>25</v>
      </c>
      <c r="AV27" t="s">
        <v>294</v>
      </c>
      <c r="AW27">
        <v>1.0166999999999999</v>
      </c>
      <c r="AX27">
        <v>0.74</v>
      </c>
      <c r="AY27">
        <v>0.78</v>
      </c>
      <c r="AZ27" t="s">
        <v>318</v>
      </c>
      <c r="BA27" t="s">
        <v>322</v>
      </c>
      <c r="BC27">
        <f t="shared" si="4"/>
        <v>366.012</v>
      </c>
      <c r="BD27">
        <f t="shared" si="5"/>
        <v>410.70000000000005</v>
      </c>
      <c r="BE27">
        <f t="shared" si="6"/>
        <v>107.63999999999999</v>
      </c>
      <c r="BF27">
        <f t="shared" si="1"/>
        <v>884.35200000000009</v>
      </c>
      <c r="BG27">
        <f t="shared" si="7"/>
        <v>24</v>
      </c>
      <c r="BH27">
        <f t="shared" si="8"/>
        <v>0.97495667359007265</v>
      </c>
    </row>
    <row r="28" spans="1:60" x14ac:dyDescent="0.2">
      <c r="A28">
        <v>26</v>
      </c>
      <c r="B28">
        <v>3</v>
      </c>
      <c r="C28">
        <f>IF($B28&gt;VLOOKUP(C$2,资质!$X:$Z,3,0),"满级",VLOOKUP($A28,level!$K:$N,2,0)+unit!$M$2+VLOOKUP($B28,rank!$O:$R,2,0)*VLOOKUP(C$2,资质!$X:$AD,4,0)+VLOOKUP(C$2,资质!$X:$AD,5,0))</f>
        <v>2938.084249153123</v>
      </c>
      <c r="D28">
        <f>IF($B28&gt;VLOOKUP(D$2,资质!$X:$Z,3,0),"满级",VLOOKUP($A28,level!$K:$N,2,0)+unit!$M$2+VLOOKUP($B28,rank!$O:$R,2,0)*VLOOKUP(D$2,资质!$X:$AD,4,0)+VLOOKUP(D$2,资质!$X:$AD,5,0))</f>
        <v>3155.8968865260913</v>
      </c>
      <c r="E28">
        <f>IF($B28&gt;VLOOKUP(E$2,资质!$X:$Z,3,0),"满级",VLOOKUP($A28,level!$K:$N,2,0)+unit!$M$2+VLOOKUP($B28,rank!$O:$R,2,0)*VLOOKUP(E$2,资质!$X:$AD,4,0)+VLOOKUP(E$2,资质!$X:$AD,5,0))</f>
        <v>3852.7512088821222</v>
      </c>
      <c r="F28">
        <f>IF($B28&gt;VLOOKUP(F$2,资质!$X:$Z,3,0),"满级",VLOOKUP($A28,level!$K:$N,2,0)+unit!$M$2+VLOOKUP($B28,rank!$O:$R,2,0)*VLOOKUP(F$2,资质!$X:$AD,4,0)+VLOOKUP(F$2,资质!$X:$AD,5,0))</f>
        <v>5043.1680587127466</v>
      </c>
      <c r="G28">
        <f>IF($B28&gt;VLOOKUP(G$2,资质!$X:$Z,3,0),"满级",VLOOKUP($A28,level!$K:$N,2,0)+unit!$M$2+VLOOKUP($B28,rank!$O:$R,2,0)*VLOOKUP(G$2,资质!$X:$AD,4,0)+VLOOKUP(G$2,资质!$X:$AD,5,0))</f>
        <v>6277.1474360179654</v>
      </c>
      <c r="H28">
        <f>IF($B28&gt;VLOOKUP(H$2,资质!$X:$Z,3,0),"满级",VLOOKUP($A28,level!$K:$N,2,0)+unit!$M$2+VLOOKUP($B28,rank!$O:$R,2,0)*VLOOKUP(H$2,资质!$X:$AD,4,0)+VLOOKUP(H$2,资质!$X:$AD,5,0))</f>
        <v>7404.6893407977768</v>
      </c>
      <c r="I28">
        <f>IF($B28&gt;VLOOKUP(I$2,资质!$X:$Z,3,0),"满级",VLOOKUP($A28,level!$K:$N,2,0)+unit!$M$2+VLOOKUP($B28,rank!$O:$R,2,0)*VLOOKUP(I$2,资质!$X:$AD,4,0)+VLOOKUP(I$2,资质!$X:$AD,5,0))</f>
        <v>8440.3146155437134</v>
      </c>
      <c r="J28">
        <f>IF($B28&gt;VLOOKUP(J$2,资质!$X:$Z,3,0),"满级",VLOOKUP($A28,level!$K:$N,2,0)+unit!$M$2+VLOOKUP($B28,rank!$O:$R,2,0)*VLOOKUP(J$2,资质!$X:$AD,4,0)+VLOOKUP(J$2,资质!$X:$AD,5,0))</f>
        <v>8972.6480954082144</v>
      </c>
      <c r="K28">
        <f>IF($B28&gt;VLOOKUP(K$2,资质!$X:$Z,3,0),"满级",VLOOKUP($A28,level!$K:$N,2,0)+unit!$M$2+VLOOKUP($B28,rank!$O:$R,2,0)*VLOOKUP(K$2,资质!$X:$AD,4,0)+VLOOKUP(K$2,资质!$X:$AD,5,0))</f>
        <v>9548.544102747308</v>
      </c>
      <c r="L28">
        <f>IF($B28&gt;VLOOKUP(L$2,资质!$X:$Z,3,0),"满级",VLOOKUP($A28,level!$K:$N,2,0)+unit!$M$2+VLOOKUP($B28,rank!$O:$R,2,0)*VLOOKUP(L$2,资质!$X:$AD,4,0)+VLOOKUP(L$2,资质!$X:$AD,5,0))</f>
        <v>10729.377802408557</v>
      </c>
      <c r="M28">
        <f>IF($B28&gt;VLOOKUP(M$2,资质!$X:$Z,3,0),"满级",VLOOKUP($A28,level!$K:$N,2,0)+unit!$M$2+VLOOKUP($B28,rank!$O:$R,2,0)*VLOOKUP(M$2,资质!$X:$AD,4,0)+VLOOKUP(M$2,资质!$X:$AD,5,0))</f>
        <v>11445.544542340805</v>
      </c>
      <c r="N28">
        <f>IF($B28&gt;VLOOKUP(N$2,资质!$X:$Z,3,0),"满级",VLOOKUP($A28,level!$K:$N,2,0)+unit!$M$2+VLOOKUP($B28,rank!$O:$R,2,0)*VLOOKUP(N$2,资质!$X:$AD,4,0)+VLOOKUP(N$2,资质!$X:$AD,5,0))</f>
        <v>12161.711282273056</v>
      </c>
      <c r="O28">
        <f>IF($B28&gt;VLOOKUP(O$2,资质!$X:$Z,3,0),"满级",VLOOKUP($A28,level!$K:$N,2,0)+unit!$M$2+VLOOKUP($B28,rank!$O:$R,2,0)*VLOOKUP(O$2,资质!$X:$AD,4,0)+VLOOKUP(O$2,资质!$X:$AD,5,0))</f>
        <v>12877.878022205306</v>
      </c>
      <c r="P28">
        <f>IF($B28&gt;VLOOKUP(P$2,资质!$X:$Z,3,0),"满级",VLOOKUP($A28,level!$K:$N,2,0)+unit!$M$2+VLOOKUP($B28,rank!$O:$R,2,0)*VLOOKUP(P$2,资质!$X:$AD,4,0)+VLOOKUP(P$2,资质!$X:$AD,5,0))</f>
        <v>13594.044762137555</v>
      </c>
      <c r="Q28">
        <f>IF($B28&gt;VLOOKUP(Q$2,资质!$X:$Z,3,0),"满级",VLOOKUP($A28,level!$K:$N,2,0)+unit!$M$2+VLOOKUP($B28,rank!$O:$R,2,0)*VLOOKUP(Q$2,资质!$X:$AD,4,0)+VLOOKUP(Q$2,资质!$X:$AD,5,0))</f>
        <v>14310.211502069806</v>
      </c>
      <c r="AU28">
        <v>26</v>
      </c>
      <c r="AV28" t="s">
        <v>295</v>
      </c>
      <c r="AW28">
        <v>0.85</v>
      </c>
      <c r="AX28">
        <v>0.86</v>
      </c>
      <c r="AY28">
        <v>0.7</v>
      </c>
      <c r="AZ28" t="s">
        <v>318</v>
      </c>
      <c r="BA28" t="s">
        <v>325</v>
      </c>
      <c r="BC28">
        <f t="shared" si="4"/>
        <v>306.00000000000006</v>
      </c>
      <c r="BD28">
        <f t="shared" si="5"/>
        <v>477.3</v>
      </c>
      <c r="BE28">
        <f t="shared" si="6"/>
        <v>96.6</v>
      </c>
      <c r="BF28">
        <f t="shared" si="1"/>
        <v>879.90000000000009</v>
      </c>
      <c r="BG28">
        <f t="shared" si="7"/>
        <v>26</v>
      </c>
      <c r="BH28">
        <f t="shared" si="8"/>
        <v>0.97004855203799489</v>
      </c>
    </row>
    <row r="29" spans="1:60" x14ac:dyDescent="0.2">
      <c r="A29">
        <v>27</v>
      </c>
      <c r="B29">
        <v>3</v>
      </c>
      <c r="C29">
        <f>IF($B29&gt;VLOOKUP(C$2,资质!$X:$Z,3,0),"满级",VLOOKUP($A29,level!$K:$N,2,0)+unit!$M$2+VLOOKUP($B29,rank!$O:$R,2,0)*VLOOKUP(C$2,资质!$X:$AD,4,0)+VLOOKUP(C$2,资质!$X:$AD,5,0))</f>
        <v>3007.8842491531232</v>
      </c>
      <c r="D29">
        <f>IF($B29&gt;VLOOKUP(D$2,资质!$X:$Z,3,0),"满级",VLOOKUP($A29,level!$K:$N,2,0)+unit!$M$2+VLOOKUP($B29,rank!$O:$R,2,0)*VLOOKUP(D$2,资质!$X:$AD,4,0)+VLOOKUP(D$2,资质!$X:$AD,5,0))</f>
        <v>3225.6968865260915</v>
      </c>
      <c r="E29">
        <f>IF($B29&gt;VLOOKUP(E$2,资质!$X:$Z,3,0),"满级",VLOOKUP($A29,level!$K:$N,2,0)+unit!$M$2+VLOOKUP($B29,rank!$O:$R,2,0)*VLOOKUP(E$2,资质!$X:$AD,4,0)+VLOOKUP(E$2,资质!$X:$AD,5,0))</f>
        <v>3922.5512088821224</v>
      </c>
      <c r="F29">
        <f>IF($B29&gt;VLOOKUP(F$2,资质!$X:$Z,3,0),"满级",VLOOKUP($A29,level!$K:$N,2,0)+unit!$M$2+VLOOKUP($B29,rank!$O:$R,2,0)*VLOOKUP(F$2,资质!$X:$AD,4,0)+VLOOKUP(F$2,资质!$X:$AD,5,0))</f>
        <v>5112.9680587127468</v>
      </c>
      <c r="G29">
        <f>IF($B29&gt;VLOOKUP(G$2,资质!$X:$Z,3,0),"满级",VLOOKUP($A29,level!$K:$N,2,0)+unit!$M$2+VLOOKUP($B29,rank!$O:$R,2,0)*VLOOKUP(G$2,资质!$X:$AD,4,0)+VLOOKUP(G$2,资质!$X:$AD,5,0))</f>
        <v>6346.9474360179656</v>
      </c>
      <c r="H29">
        <f>IF($B29&gt;VLOOKUP(H$2,资质!$X:$Z,3,0),"满级",VLOOKUP($A29,level!$K:$N,2,0)+unit!$M$2+VLOOKUP($B29,rank!$O:$R,2,0)*VLOOKUP(H$2,资质!$X:$AD,4,0)+VLOOKUP(H$2,资质!$X:$AD,5,0))</f>
        <v>7474.489340797777</v>
      </c>
      <c r="I29">
        <f>IF($B29&gt;VLOOKUP(I$2,资质!$X:$Z,3,0),"满级",VLOOKUP($A29,level!$K:$N,2,0)+unit!$M$2+VLOOKUP($B29,rank!$O:$R,2,0)*VLOOKUP(I$2,资质!$X:$AD,4,0)+VLOOKUP(I$2,资质!$X:$AD,5,0))</f>
        <v>8510.1146155437145</v>
      </c>
      <c r="J29">
        <f>IF($B29&gt;VLOOKUP(J$2,资质!$X:$Z,3,0),"满级",VLOOKUP($A29,level!$K:$N,2,0)+unit!$M$2+VLOOKUP($B29,rank!$O:$R,2,0)*VLOOKUP(J$2,资质!$X:$AD,4,0)+VLOOKUP(J$2,资质!$X:$AD,5,0))</f>
        <v>9042.4480954082137</v>
      </c>
      <c r="K29">
        <f>IF($B29&gt;VLOOKUP(K$2,资质!$X:$Z,3,0),"满级",VLOOKUP($A29,level!$K:$N,2,0)+unit!$M$2+VLOOKUP($B29,rank!$O:$R,2,0)*VLOOKUP(K$2,资质!$X:$AD,4,0)+VLOOKUP(K$2,资质!$X:$AD,5,0))</f>
        <v>9618.3441027473073</v>
      </c>
      <c r="L29">
        <f>IF($B29&gt;VLOOKUP(L$2,资质!$X:$Z,3,0),"满级",VLOOKUP($A29,level!$K:$N,2,0)+unit!$M$2+VLOOKUP($B29,rank!$O:$R,2,0)*VLOOKUP(L$2,资质!$X:$AD,4,0)+VLOOKUP(L$2,资质!$X:$AD,5,0))</f>
        <v>10799.177802408558</v>
      </c>
      <c r="M29">
        <f>IF($B29&gt;VLOOKUP(M$2,资质!$X:$Z,3,0),"满级",VLOOKUP($A29,level!$K:$N,2,0)+unit!$M$2+VLOOKUP($B29,rank!$O:$R,2,0)*VLOOKUP(M$2,资质!$X:$AD,4,0)+VLOOKUP(M$2,资质!$X:$AD,5,0))</f>
        <v>11515.344542340807</v>
      </c>
      <c r="N29">
        <f>IF($B29&gt;VLOOKUP(N$2,资质!$X:$Z,3,0),"满级",VLOOKUP($A29,level!$K:$N,2,0)+unit!$M$2+VLOOKUP($B29,rank!$O:$R,2,0)*VLOOKUP(N$2,资质!$X:$AD,4,0)+VLOOKUP(N$2,资质!$X:$AD,5,0))</f>
        <v>12231.511282273055</v>
      </c>
      <c r="O29">
        <f>IF($B29&gt;VLOOKUP(O$2,资质!$X:$Z,3,0),"满级",VLOOKUP($A29,level!$K:$N,2,0)+unit!$M$2+VLOOKUP($B29,rank!$O:$R,2,0)*VLOOKUP(O$2,资质!$X:$AD,4,0)+VLOOKUP(O$2,资质!$X:$AD,5,0))</f>
        <v>12947.678022205306</v>
      </c>
      <c r="P29">
        <f>IF($B29&gt;VLOOKUP(P$2,资质!$X:$Z,3,0),"满级",VLOOKUP($A29,level!$K:$N,2,0)+unit!$M$2+VLOOKUP($B29,rank!$O:$R,2,0)*VLOOKUP(P$2,资质!$X:$AD,4,0)+VLOOKUP(P$2,资质!$X:$AD,5,0))</f>
        <v>13663.844762137556</v>
      </c>
      <c r="Q29">
        <f>IF($B29&gt;VLOOKUP(Q$2,资质!$X:$Z,3,0),"满级",VLOOKUP($A29,level!$K:$N,2,0)+unit!$M$2+VLOOKUP($B29,rank!$O:$R,2,0)*VLOOKUP(Q$2,资质!$X:$AD,4,0)+VLOOKUP(Q$2,资质!$X:$AD,5,0))</f>
        <v>14380.011502069807</v>
      </c>
      <c r="AU29">
        <v>27</v>
      </c>
      <c r="AV29" t="s">
        <v>296</v>
      </c>
      <c r="AW29">
        <v>0.93330000000000002</v>
      </c>
      <c r="AX29">
        <v>0.8</v>
      </c>
      <c r="AY29">
        <v>0.76</v>
      </c>
      <c r="AZ29" t="s">
        <v>320</v>
      </c>
      <c r="BA29" t="s">
        <v>326</v>
      </c>
      <c r="BC29">
        <f t="shared" si="4"/>
        <v>335.98800000000006</v>
      </c>
      <c r="BD29">
        <f t="shared" si="5"/>
        <v>444</v>
      </c>
      <c r="BE29">
        <f t="shared" si="6"/>
        <v>104.87999999999998</v>
      </c>
      <c r="BF29">
        <f t="shared" si="1"/>
        <v>884.86800000000005</v>
      </c>
      <c r="BG29">
        <f t="shared" si="7"/>
        <v>23</v>
      </c>
      <c r="BH29">
        <f t="shared" si="8"/>
        <v>0.97552553943034037</v>
      </c>
    </row>
    <row r="30" spans="1:60" x14ac:dyDescent="0.2">
      <c r="A30">
        <v>28</v>
      </c>
      <c r="B30">
        <v>3</v>
      </c>
      <c r="C30">
        <f>IF($B30&gt;VLOOKUP(C$2,资质!$X:$Z,3,0),"满级",VLOOKUP($A30,level!$K:$N,2,0)+unit!$M$2+VLOOKUP($B30,rank!$O:$R,2,0)*VLOOKUP(C$2,资质!$X:$AD,4,0)+VLOOKUP(C$2,资质!$X:$AD,5,0))</f>
        <v>3078.7842491531228</v>
      </c>
      <c r="D30">
        <f>IF($B30&gt;VLOOKUP(D$2,资质!$X:$Z,3,0),"满级",VLOOKUP($A30,level!$K:$N,2,0)+unit!$M$2+VLOOKUP($B30,rank!$O:$R,2,0)*VLOOKUP(D$2,资质!$X:$AD,4,0)+VLOOKUP(D$2,资质!$X:$AD,5,0))</f>
        <v>3296.5968865260911</v>
      </c>
      <c r="E30">
        <f>IF($B30&gt;VLOOKUP(E$2,资质!$X:$Z,3,0),"满级",VLOOKUP($A30,level!$K:$N,2,0)+unit!$M$2+VLOOKUP($B30,rank!$O:$R,2,0)*VLOOKUP(E$2,资质!$X:$AD,4,0)+VLOOKUP(E$2,资质!$X:$AD,5,0))</f>
        <v>3993.4512088821225</v>
      </c>
      <c r="F30">
        <f>IF($B30&gt;VLOOKUP(F$2,资质!$X:$Z,3,0),"满级",VLOOKUP($A30,level!$K:$N,2,0)+unit!$M$2+VLOOKUP($B30,rank!$O:$R,2,0)*VLOOKUP(F$2,资质!$X:$AD,4,0)+VLOOKUP(F$2,资质!$X:$AD,5,0))</f>
        <v>5183.8680587127474</v>
      </c>
      <c r="G30">
        <f>IF($B30&gt;VLOOKUP(G$2,资质!$X:$Z,3,0),"满级",VLOOKUP($A30,level!$K:$N,2,0)+unit!$M$2+VLOOKUP($B30,rank!$O:$R,2,0)*VLOOKUP(G$2,资质!$X:$AD,4,0)+VLOOKUP(G$2,资质!$X:$AD,5,0))</f>
        <v>6417.8474360179653</v>
      </c>
      <c r="H30">
        <f>IF($B30&gt;VLOOKUP(H$2,资质!$X:$Z,3,0),"满级",VLOOKUP($A30,level!$K:$N,2,0)+unit!$M$2+VLOOKUP($B30,rank!$O:$R,2,0)*VLOOKUP(H$2,资质!$X:$AD,4,0)+VLOOKUP(H$2,资质!$X:$AD,5,0))</f>
        <v>7545.3893407977766</v>
      </c>
      <c r="I30">
        <f>IF($B30&gt;VLOOKUP(I$2,资质!$X:$Z,3,0),"满级",VLOOKUP($A30,level!$K:$N,2,0)+unit!$M$2+VLOOKUP($B30,rank!$O:$R,2,0)*VLOOKUP(I$2,资质!$X:$AD,4,0)+VLOOKUP(I$2,资质!$X:$AD,5,0))</f>
        <v>8581.0146155437142</v>
      </c>
      <c r="J30">
        <f>IF($B30&gt;VLOOKUP(J$2,资质!$X:$Z,3,0),"满级",VLOOKUP($A30,level!$K:$N,2,0)+unit!$M$2+VLOOKUP($B30,rank!$O:$R,2,0)*VLOOKUP(J$2,资质!$X:$AD,4,0)+VLOOKUP(J$2,资质!$X:$AD,5,0))</f>
        <v>9113.3480954082152</v>
      </c>
      <c r="K30">
        <f>IF($B30&gt;VLOOKUP(K$2,资质!$X:$Z,3,0),"满级",VLOOKUP($A30,level!$K:$N,2,0)+unit!$M$2+VLOOKUP($B30,rank!$O:$R,2,0)*VLOOKUP(K$2,资质!$X:$AD,4,0)+VLOOKUP(K$2,资质!$X:$AD,5,0))</f>
        <v>9689.2441027473069</v>
      </c>
      <c r="L30">
        <f>IF($B30&gt;VLOOKUP(L$2,资质!$X:$Z,3,0),"满级",VLOOKUP($A30,level!$K:$N,2,0)+unit!$M$2+VLOOKUP($B30,rank!$O:$R,2,0)*VLOOKUP(L$2,资质!$X:$AD,4,0)+VLOOKUP(L$2,资质!$X:$AD,5,0))</f>
        <v>10870.077802408556</v>
      </c>
      <c r="M30">
        <f>IF($B30&gt;VLOOKUP(M$2,资质!$X:$Z,3,0),"满级",VLOOKUP($A30,level!$K:$N,2,0)+unit!$M$2+VLOOKUP($B30,rank!$O:$R,2,0)*VLOOKUP(M$2,资质!$X:$AD,4,0)+VLOOKUP(M$2,资质!$X:$AD,5,0))</f>
        <v>11586.244542340806</v>
      </c>
      <c r="N30">
        <f>IF($B30&gt;VLOOKUP(N$2,资质!$X:$Z,3,0),"满级",VLOOKUP($A30,level!$K:$N,2,0)+unit!$M$2+VLOOKUP($B30,rank!$O:$R,2,0)*VLOOKUP(N$2,资质!$X:$AD,4,0)+VLOOKUP(N$2,资质!$X:$AD,5,0))</f>
        <v>12302.411282273057</v>
      </c>
      <c r="O30">
        <f>IF($B30&gt;VLOOKUP(O$2,资质!$X:$Z,3,0),"满级",VLOOKUP($A30,level!$K:$N,2,0)+unit!$M$2+VLOOKUP($B30,rank!$O:$R,2,0)*VLOOKUP(O$2,资质!$X:$AD,4,0)+VLOOKUP(O$2,资质!$X:$AD,5,0))</f>
        <v>13018.578022205305</v>
      </c>
      <c r="P30">
        <f>IF($B30&gt;VLOOKUP(P$2,资质!$X:$Z,3,0),"满级",VLOOKUP($A30,level!$K:$N,2,0)+unit!$M$2+VLOOKUP($B30,rank!$O:$R,2,0)*VLOOKUP(P$2,资质!$X:$AD,4,0)+VLOOKUP(P$2,资质!$X:$AD,5,0))</f>
        <v>13734.744762137554</v>
      </c>
      <c r="Q30">
        <f>IF($B30&gt;VLOOKUP(Q$2,资质!$X:$Z,3,0),"满级",VLOOKUP($A30,level!$K:$N,2,0)+unit!$M$2+VLOOKUP($B30,rank!$O:$R,2,0)*VLOOKUP(Q$2,资质!$X:$AD,4,0)+VLOOKUP(Q$2,资质!$X:$AD,5,0))</f>
        <v>14450.911502069805</v>
      </c>
      <c r="AU30">
        <v>28</v>
      </c>
      <c r="AV30" t="s">
        <v>297</v>
      </c>
      <c r="AW30">
        <v>0.86</v>
      </c>
      <c r="AX30">
        <v>0.86</v>
      </c>
      <c r="AY30">
        <v>0.74</v>
      </c>
      <c r="AZ30" t="s">
        <v>320</v>
      </c>
      <c r="BA30" t="s">
        <v>326</v>
      </c>
      <c r="BC30">
        <f t="shared" si="4"/>
        <v>309.60000000000002</v>
      </c>
      <c r="BD30">
        <f t="shared" si="5"/>
        <v>477.3</v>
      </c>
      <c r="BE30">
        <f t="shared" si="6"/>
        <v>102.12</v>
      </c>
      <c r="BF30">
        <f t="shared" si="1"/>
        <v>889.02</v>
      </c>
      <c r="BG30">
        <f t="shared" si="7"/>
        <v>11</v>
      </c>
      <c r="BH30">
        <f t="shared" si="8"/>
        <v>0.98010292502877394</v>
      </c>
    </row>
    <row r="31" spans="1:60" x14ac:dyDescent="0.2">
      <c r="A31">
        <v>29</v>
      </c>
      <c r="B31">
        <v>3</v>
      </c>
      <c r="C31">
        <f>IF($B31&gt;VLOOKUP(C$2,资质!$X:$Z,3,0),"满级",VLOOKUP($A31,level!$K:$N,2,0)+unit!$M$2+VLOOKUP($B31,rank!$O:$R,2,0)*VLOOKUP(C$2,资质!$X:$AD,4,0)+VLOOKUP(C$2,资质!$X:$AD,5,0))</f>
        <v>3150.8842491531232</v>
      </c>
      <c r="D31">
        <f>IF($B31&gt;VLOOKUP(D$2,资质!$X:$Z,3,0),"满级",VLOOKUP($A31,level!$K:$N,2,0)+unit!$M$2+VLOOKUP($B31,rank!$O:$R,2,0)*VLOOKUP(D$2,资质!$X:$AD,4,0)+VLOOKUP(D$2,资质!$X:$AD,5,0))</f>
        <v>3368.6968865260915</v>
      </c>
      <c r="E31">
        <f>IF($B31&gt;VLOOKUP(E$2,资质!$X:$Z,3,0),"满级",VLOOKUP($A31,level!$K:$N,2,0)+unit!$M$2+VLOOKUP($B31,rank!$O:$R,2,0)*VLOOKUP(E$2,资质!$X:$AD,4,0)+VLOOKUP(E$2,资质!$X:$AD,5,0))</f>
        <v>4065.5512088821224</v>
      </c>
      <c r="F31">
        <f>IF($B31&gt;VLOOKUP(F$2,资质!$X:$Z,3,0),"满级",VLOOKUP($A31,level!$K:$N,2,0)+unit!$M$2+VLOOKUP($B31,rank!$O:$R,2,0)*VLOOKUP(F$2,资质!$X:$AD,4,0)+VLOOKUP(F$2,资质!$X:$AD,5,0))</f>
        <v>5255.9680587127468</v>
      </c>
      <c r="G31">
        <f>IF($B31&gt;VLOOKUP(G$2,资质!$X:$Z,3,0),"满级",VLOOKUP($A31,level!$K:$N,2,0)+unit!$M$2+VLOOKUP($B31,rank!$O:$R,2,0)*VLOOKUP(G$2,资质!$X:$AD,4,0)+VLOOKUP(G$2,资质!$X:$AD,5,0))</f>
        <v>6489.9474360179656</v>
      </c>
      <c r="H31">
        <f>IF($B31&gt;VLOOKUP(H$2,资质!$X:$Z,3,0),"满级",VLOOKUP($A31,level!$K:$N,2,0)+unit!$M$2+VLOOKUP($B31,rank!$O:$R,2,0)*VLOOKUP(H$2,资质!$X:$AD,4,0)+VLOOKUP(H$2,资质!$X:$AD,5,0))</f>
        <v>7617.489340797777</v>
      </c>
      <c r="I31">
        <f>IF($B31&gt;VLOOKUP(I$2,资质!$X:$Z,3,0),"满级",VLOOKUP($A31,level!$K:$N,2,0)+unit!$M$2+VLOOKUP($B31,rank!$O:$R,2,0)*VLOOKUP(I$2,资质!$X:$AD,4,0)+VLOOKUP(I$2,资质!$X:$AD,5,0))</f>
        <v>8653.1146155437145</v>
      </c>
      <c r="J31">
        <f>IF($B31&gt;VLOOKUP(J$2,资质!$X:$Z,3,0),"满级",VLOOKUP($A31,level!$K:$N,2,0)+unit!$M$2+VLOOKUP($B31,rank!$O:$R,2,0)*VLOOKUP(J$2,资质!$X:$AD,4,0)+VLOOKUP(J$2,资质!$X:$AD,5,0))</f>
        <v>9185.4480954082137</v>
      </c>
      <c r="K31">
        <f>IF($B31&gt;VLOOKUP(K$2,资质!$X:$Z,3,0),"满级",VLOOKUP($A31,level!$K:$N,2,0)+unit!$M$2+VLOOKUP($B31,rank!$O:$R,2,0)*VLOOKUP(K$2,资质!$X:$AD,4,0)+VLOOKUP(K$2,资质!$X:$AD,5,0))</f>
        <v>9761.3441027473073</v>
      </c>
      <c r="L31">
        <f>IF($B31&gt;VLOOKUP(L$2,资质!$X:$Z,3,0),"满级",VLOOKUP($A31,level!$K:$N,2,0)+unit!$M$2+VLOOKUP($B31,rank!$O:$R,2,0)*VLOOKUP(L$2,资质!$X:$AD,4,0)+VLOOKUP(L$2,资质!$X:$AD,5,0))</f>
        <v>10942.177802408558</v>
      </c>
      <c r="M31">
        <f>IF($B31&gt;VLOOKUP(M$2,资质!$X:$Z,3,0),"满级",VLOOKUP($A31,level!$K:$N,2,0)+unit!$M$2+VLOOKUP($B31,rank!$O:$R,2,0)*VLOOKUP(M$2,资质!$X:$AD,4,0)+VLOOKUP(M$2,资质!$X:$AD,5,0))</f>
        <v>11658.344542340807</v>
      </c>
      <c r="N31">
        <f>IF($B31&gt;VLOOKUP(N$2,资质!$X:$Z,3,0),"满级",VLOOKUP($A31,level!$K:$N,2,0)+unit!$M$2+VLOOKUP($B31,rank!$O:$R,2,0)*VLOOKUP(N$2,资质!$X:$AD,4,0)+VLOOKUP(N$2,资质!$X:$AD,5,0))</f>
        <v>12374.511282273055</v>
      </c>
      <c r="O31">
        <f>IF($B31&gt;VLOOKUP(O$2,资质!$X:$Z,3,0),"满级",VLOOKUP($A31,level!$K:$N,2,0)+unit!$M$2+VLOOKUP($B31,rank!$O:$R,2,0)*VLOOKUP(O$2,资质!$X:$AD,4,0)+VLOOKUP(O$2,资质!$X:$AD,5,0))</f>
        <v>13090.678022205306</v>
      </c>
      <c r="P31">
        <f>IF($B31&gt;VLOOKUP(P$2,资质!$X:$Z,3,0),"满级",VLOOKUP($A31,level!$K:$N,2,0)+unit!$M$2+VLOOKUP($B31,rank!$O:$R,2,0)*VLOOKUP(P$2,资质!$X:$AD,4,0)+VLOOKUP(P$2,资质!$X:$AD,5,0))</f>
        <v>13806.844762137556</v>
      </c>
      <c r="Q31">
        <f>IF($B31&gt;VLOOKUP(Q$2,资质!$X:$Z,3,0),"满级",VLOOKUP($A31,level!$K:$N,2,0)+unit!$M$2+VLOOKUP($B31,rank!$O:$R,2,0)*VLOOKUP(Q$2,资质!$X:$AD,4,0)+VLOOKUP(Q$2,资质!$X:$AD,5,0))</f>
        <v>14523.011502069807</v>
      </c>
      <c r="AU31">
        <v>29</v>
      </c>
      <c r="AV31" t="s">
        <v>298</v>
      </c>
      <c r="AW31">
        <v>0.93330000000000002</v>
      </c>
      <c r="AX31">
        <v>0.76</v>
      </c>
      <c r="AY31">
        <v>0.74</v>
      </c>
      <c r="AZ31" t="s">
        <v>318</v>
      </c>
      <c r="BA31" t="s">
        <v>325</v>
      </c>
      <c r="BC31">
        <f t="shared" si="4"/>
        <v>335.98800000000006</v>
      </c>
      <c r="BD31">
        <f t="shared" si="5"/>
        <v>421.8</v>
      </c>
      <c r="BE31">
        <f t="shared" si="6"/>
        <v>102.12</v>
      </c>
      <c r="BF31">
        <f t="shared" si="1"/>
        <v>859.90800000000013</v>
      </c>
      <c r="BG31">
        <f t="shared" si="7"/>
        <v>47</v>
      </c>
      <c r="BH31">
        <f t="shared" si="8"/>
        <v>0.94800830808715553</v>
      </c>
    </row>
    <row r="32" spans="1:60" x14ac:dyDescent="0.2">
      <c r="A32">
        <v>30</v>
      </c>
      <c r="B32">
        <v>3</v>
      </c>
      <c r="C32">
        <f>IF($B32&gt;VLOOKUP(C$2,资质!$X:$Z,3,0),"满级",VLOOKUP($A32,level!$K:$N,2,0)+unit!$M$2+VLOOKUP($B32,rank!$O:$R,2,0)*VLOOKUP(C$2,资质!$X:$AD,4,0)+VLOOKUP(C$2,资质!$X:$AD,5,0))</f>
        <v>3224.2842491531228</v>
      </c>
      <c r="D32">
        <f>IF($B32&gt;VLOOKUP(D$2,资质!$X:$Z,3,0),"满级",VLOOKUP($A32,level!$K:$N,2,0)+unit!$M$2+VLOOKUP($B32,rank!$O:$R,2,0)*VLOOKUP(D$2,资质!$X:$AD,4,0)+VLOOKUP(D$2,资质!$X:$AD,5,0))</f>
        <v>3442.0968865260911</v>
      </c>
      <c r="E32">
        <f>IF($B32&gt;VLOOKUP(E$2,资质!$X:$Z,3,0),"满级",VLOOKUP($A32,level!$K:$N,2,0)+unit!$M$2+VLOOKUP($B32,rank!$O:$R,2,0)*VLOOKUP(E$2,资质!$X:$AD,4,0)+VLOOKUP(E$2,资质!$X:$AD,5,0))</f>
        <v>4138.951208882123</v>
      </c>
      <c r="F32">
        <f>IF($B32&gt;VLOOKUP(F$2,资质!$X:$Z,3,0),"满级",VLOOKUP($A32,level!$K:$N,2,0)+unit!$M$2+VLOOKUP($B32,rank!$O:$R,2,0)*VLOOKUP(F$2,资质!$X:$AD,4,0)+VLOOKUP(F$2,资质!$X:$AD,5,0))</f>
        <v>5329.3680587127474</v>
      </c>
      <c r="G32">
        <f>IF($B32&gt;VLOOKUP(G$2,资质!$X:$Z,3,0),"满级",VLOOKUP($A32,level!$K:$N,2,0)+unit!$M$2+VLOOKUP($B32,rank!$O:$R,2,0)*VLOOKUP(G$2,资质!$X:$AD,4,0)+VLOOKUP(G$2,资质!$X:$AD,5,0))</f>
        <v>6563.3474360179653</v>
      </c>
      <c r="H32">
        <f>IF($B32&gt;VLOOKUP(H$2,资质!$X:$Z,3,0),"满级",VLOOKUP($A32,level!$K:$N,2,0)+unit!$M$2+VLOOKUP($B32,rank!$O:$R,2,0)*VLOOKUP(H$2,资质!$X:$AD,4,0)+VLOOKUP(H$2,资质!$X:$AD,5,0))</f>
        <v>7690.8893407977766</v>
      </c>
      <c r="I32">
        <f>IF($B32&gt;VLOOKUP(I$2,资质!$X:$Z,3,0),"满级",VLOOKUP($A32,level!$K:$N,2,0)+unit!$M$2+VLOOKUP($B32,rank!$O:$R,2,0)*VLOOKUP(I$2,资质!$X:$AD,4,0)+VLOOKUP(I$2,资质!$X:$AD,5,0))</f>
        <v>8726.5146155437142</v>
      </c>
      <c r="J32">
        <f>IF($B32&gt;VLOOKUP(J$2,资质!$X:$Z,3,0),"满级",VLOOKUP($A32,level!$K:$N,2,0)+unit!$M$2+VLOOKUP($B32,rank!$O:$R,2,0)*VLOOKUP(J$2,资质!$X:$AD,4,0)+VLOOKUP(J$2,资质!$X:$AD,5,0))</f>
        <v>9258.8480954082152</v>
      </c>
      <c r="K32">
        <f>IF($B32&gt;VLOOKUP(K$2,资质!$X:$Z,3,0),"满级",VLOOKUP($A32,level!$K:$N,2,0)+unit!$M$2+VLOOKUP($B32,rank!$O:$R,2,0)*VLOOKUP(K$2,资质!$X:$AD,4,0)+VLOOKUP(K$2,资质!$X:$AD,5,0))</f>
        <v>9834.7441027473069</v>
      </c>
      <c r="L32">
        <f>IF($B32&gt;VLOOKUP(L$2,资质!$X:$Z,3,0),"满级",VLOOKUP($A32,level!$K:$N,2,0)+unit!$M$2+VLOOKUP($B32,rank!$O:$R,2,0)*VLOOKUP(L$2,资质!$X:$AD,4,0)+VLOOKUP(L$2,资质!$X:$AD,5,0))</f>
        <v>11015.577802408556</v>
      </c>
      <c r="M32">
        <f>IF($B32&gt;VLOOKUP(M$2,资质!$X:$Z,3,0),"满级",VLOOKUP($A32,level!$K:$N,2,0)+unit!$M$2+VLOOKUP($B32,rank!$O:$R,2,0)*VLOOKUP(M$2,资质!$X:$AD,4,0)+VLOOKUP(M$2,资质!$X:$AD,5,0))</f>
        <v>11731.744542340806</v>
      </c>
      <c r="N32">
        <f>IF($B32&gt;VLOOKUP(N$2,资质!$X:$Z,3,0),"满级",VLOOKUP($A32,level!$K:$N,2,0)+unit!$M$2+VLOOKUP($B32,rank!$O:$R,2,0)*VLOOKUP(N$2,资质!$X:$AD,4,0)+VLOOKUP(N$2,资质!$X:$AD,5,0))</f>
        <v>12447.911282273057</v>
      </c>
      <c r="O32">
        <f>IF($B32&gt;VLOOKUP(O$2,资质!$X:$Z,3,0),"满级",VLOOKUP($A32,level!$K:$N,2,0)+unit!$M$2+VLOOKUP($B32,rank!$O:$R,2,0)*VLOOKUP(O$2,资质!$X:$AD,4,0)+VLOOKUP(O$2,资质!$X:$AD,5,0))</f>
        <v>13164.078022205305</v>
      </c>
      <c r="P32">
        <f>IF($B32&gt;VLOOKUP(P$2,资质!$X:$Z,3,0),"满级",VLOOKUP($A32,level!$K:$N,2,0)+unit!$M$2+VLOOKUP($B32,rank!$O:$R,2,0)*VLOOKUP(P$2,资质!$X:$AD,4,0)+VLOOKUP(P$2,资质!$X:$AD,5,0))</f>
        <v>13880.244762137554</v>
      </c>
      <c r="Q32">
        <f>IF($B32&gt;VLOOKUP(Q$2,资质!$X:$Z,3,0),"满级",VLOOKUP($A32,level!$K:$N,2,0)+unit!$M$2+VLOOKUP($B32,rank!$O:$R,2,0)*VLOOKUP(Q$2,资质!$X:$AD,4,0)+VLOOKUP(Q$2,资质!$X:$AD,5,0))</f>
        <v>14596.411502069805</v>
      </c>
      <c r="AU32">
        <v>30</v>
      </c>
      <c r="AV32" t="s">
        <v>299</v>
      </c>
      <c r="AW32">
        <v>0.93330000000000002</v>
      </c>
      <c r="AX32">
        <v>0.76</v>
      </c>
      <c r="AY32">
        <v>0.74</v>
      </c>
      <c r="AZ32" t="s">
        <v>318</v>
      </c>
      <c r="BA32" t="s">
        <v>325</v>
      </c>
      <c r="BC32">
        <f t="shared" si="4"/>
        <v>335.98800000000006</v>
      </c>
      <c r="BD32">
        <f t="shared" si="5"/>
        <v>421.8</v>
      </c>
      <c r="BE32">
        <f t="shared" si="6"/>
        <v>102.12</v>
      </c>
      <c r="BF32">
        <f t="shared" si="1"/>
        <v>859.90800000000013</v>
      </c>
      <c r="BG32">
        <f t="shared" si="7"/>
        <v>47</v>
      </c>
      <c r="BH32">
        <f t="shared" si="8"/>
        <v>0.94800830808715553</v>
      </c>
    </row>
    <row r="33" spans="1:60" x14ac:dyDescent="0.2">
      <c r="A33">
        <v>31</v>
      </c>
      <c r="B33">
        <v>3</v>
      </c>
      <c r="C33">
        <f>IF($B33&gt;VLOOKUP(C$2,资质!$X:$Z,3,0),"满级",VLOOKUP($A33,level!$K:$N,2,0)+unit!$M$2+VLOOKUP($B33,rank!$O:$R,2,0)*VLOOKUP(C$2,资质!$X:$AD,4,0)+VLOOKUP(C$2,资质!$X:$AD,5,0))</f>
        <v>3298.8842491531232</v>
      </c>
      <c r="D33">
        <f>IF($B33&gt;VLOOKUP(D$2,资质!$X:$Z,3,0),"满级",VLOOKUP($A33,level!$K:$N,2,0)+unit!$M$2+VLOOKUP($B33,rank!$O:$R,2,0)*VLOOKUP(D$2,资质!$X:$AD,4,0)+VLOOKUP(D$2,资质!$X:$AD,5,0))</f>
        <v>3516.6968865260915</v>
      </c>
      <c r="E33">
        <f>IF($B33&gt;VLOOKUP(E$2,资质!$X:$Z,3,0),"满级",VLOOKUP($A33,level!$K:$N,2,0)+unit!$M$2+VLOOKUP($B33,rank!$O:$R,2,0)*VLOOKUP(E$2,资质!$X:$AD,4,0)+VLOOKUP(E$2,资质!$X:$AD,5,0))</f>
        <v>4213.5512088821224</v>
      </c>
      <c r="F33">
        <f>IF($B33&gt;VLOOKUP(F$2,资质!$X:$Z,3,0),"满级",VLOOKUP($A33,level!$K:$N,2,0)+unit!$M$2+VLOOKUP($B33,rank!$O:$R,2,0)*VLOOKUP(F$2,资质!$X:$AD,4,0)+VLOOKUP(F$2,资质!$X:$AD,5,0))</f>
        <v>5403.9680587127468</v>
      </c>
      <c r="G33">
        <f>IF($B33&gt;VLOOKUP(G$2,资质!$X:$Z,3,0),"满级",VLOOKUP($A33,level!$K:$N,2,0)+unit!$M$2+VLOOKUP($B33,rank!$O:$R,2,0)*VLOOKUP(G$2,资质!$X:$AD,4,0)+VLOOKUP(G$2,资质!$X:$AD,5,0))</f>
        <v>6637.9474360179656</v>
      </c>
      <c r="H33">
        <f>IF($B33&gt;VLOOKUP(H$2,资质!$X:$Z,3,0),"满级",VLOOKUP($A33,level!$K:$N,2,0)+unit!$M$2+VLOOKUP($B33,rank!$O:$R,2,0)*VLOOKUP(H$2,资质!$X:$AD,4,0)+VLOOKUP(H$2,资质!$X:$AD,5,0))</f>
        <v>7765.489340797777</v>
      </c>
      <c r="I33">
        <f>IF($B33&gt;VLOOKUP(I$2,资质!$X:$Z,3,0),"满级",VLOOKUP($A33,level!$K:$N,2,0)+unit!$M$2+VLOOKUP($B33,rank!$O:$R,2,0)*VLOOKUP(I$2,资质!$X:$AD,4,0)+VLOOKUP(I$2,资质!$X:$AD,5,0))</f>
        <v>8801.1146155437145</v>
      </c>
      <c r="J33">
        <f>IF($B33&gt;VLOOKUP(J$2,资质!$X:$Z,3,0),"满级",VLOOKUP($A33,level!$K:$N,2,0)+unit!$M$2+VLOOKUP($B33,rank!$O:$R,2,0)*VLOOKUP(J$2,资质!$X:$AD,4,0)+VLOOKUP(J$2,资质!$X:$AD,5,0))</f>
        <v>9333.4480954082137</v>
      </c>
      <c r="K33">
        <f>IF($B33&gt;VLOOKUP(K$2,资质!$X:$Z,3,0),"满级",VLOOKUP($A33,level!$K:$N,2,0)+unit!$M$2+VLOOKUP($B33,rank!$O:$R,2,0)*VLOOKUP(K$2,资质!$X:$AD,4,0)+VLOOKUP(K$2,资质!$X:$AD,5,0))</f>
        <v>9909.3441027473073</v>
      </c>
      <c r="L33">
        <f>IF($B33&gt;VLOOKUP(L$2,资质!$X:$Z,3,0),"满级",VLOOKUP($A33,level!$K:$N,2,0)+unit!$M$2+VLOOKUP($B33,rank!$O:$R,2,0)*VLOOKUP(L$2,资质!$X:$AD,4,0)+VLOOKUP(L$2,资质!$X:$AD,5,0))</f>
        <v>11090.177802408558</v>
      </c>
      <c r="M33">
        <f>IF($B33&gt;VLOOKUP(M$2,资质!$X:$Z,3,0),"满级",VLOOKUP($A33,level!$K:$N,2,0)+unit!$M$2+VLOOKUP($B33,rank!$O:$R,2,0)*VLOOKUP(M$2,资质!$X:$AD,4,0)+VLOOKUP(M$2,资质!$X:$AD,5,0))</f>
        <v>11806.344542340807</v>
      </c>
      <c r="N33">
        <f>IF($B33&gt;VLOOKUP(N$2,资质!$X:$Z,3,0),"满级",VLOOKUP($A33,level!$K:$N,2,0)+unit!$M$2+VLOOKUP($B33,rank!$O:$R,2,0)*VLOOKUP(N$2,资质!$X:$AD,4,0)+VLOOKUP(N$2,资质!$X:$AD,5,0))</f>
        <v>12522.511282273055</v>
      </c>
      <c r="O33">
        <f>IF($B33&gt;VLOOKUP(O$2,资质!$X:$Z,3,0),"满级",VLOOKUP($A33,level!$K:$N,2,0)+unit!$M$2+VLOOKUP($B33,rank!$O:$R,2,0)*VLOOKUP(O$2,资质!$X:$AD,4,0)+VLOOKUP(O$2,资质!$X:$AD,5,0))</f>
        <v>13238.678022205306</v>
      </c>
      <c r="P33">
        <f>IF($B33&gt;VLOOKUP(P$2,资质!$X:$Z,3,0),"满级",VLOOKUP($A33,level!$K:$N,2,0)+unit!$M$2+VLOOKUP($B33,rank!$O:$R,2,0)*VLOOKUP(P$2,资质!$X:$AD,4,0)+VLOOKUP(P$2,资质!$X:$AD,5,0))</f>
        <v>13954.844762137556</v>
      </c>
      <c r="Q33">
        <f>IF($B33&gt;VLOOKUP(Q$2,资质!$X:$Z,3,0),"满级",VLOOKUP($A33,level!$K:$N,2,0)+unit!$M$2+VLOOKUP($B33,rank!$O:$R,2,0)*VLOOKUP(Q$2,资质!$X:$AD,4,0)+VLOOKUP(Q$2,资质!$X:$AD,5,0))</f>
        <v>14671.011502069807</v>
      </c>
      <c r="AU33">
        <v>31</v>
      </c>
      <c r="AV33" t="s">
        <v>300</v>
      </c>
      <c r="AW33">
        <v>0.73329999999999995</v>
      </c>
      <c r="AX33">
        <v>0.88</v>
      </c>
      <c r="AY33">
        <v>0.74</v>
      </c>
      <c r="AZ33" t="s">
        <v>320</v>
      </c>
      <c r="BA33" t="s">
        <v>326</v>
      </c>
      <c r="BC33">
        <f t="shared" si="4"/>
        <v>263.988</v>
      </c>
      <c r="BD33">
        <f t="shared" si="5"/>
        <v>488.40000000000003</v>
      </c>
      <c r="BE33">
        <f t="shared" si="6"/>
        <v>102.12</v>
      </c>
      <c r="BF33">
        <f t="shared" si="1"/>
        <v>854.50800000000004</v>
      </c>
      <c r="BG33">
        <f t="shared" si="7"/>
        <v>50</v>
      </c>
      <c r="BH33">
        <f t="shared" si="8"/>
        <v>0.94205506092156255</v>
      </c>
    </row>
    <row r="34" spans="1:60" x14ac:dyDescent="0.2">
      <c r="A34">
        <v>32</v>
      </c>
      <c r="B34">
        <v>3</v>
      </c>
      <c r="C34">
        <f>IF($B34&gt;VLOOKUP(C$2,资质!$X:$Z,3,0),"满级",VLOOKUP($A34,level!$K:$N,2,0)+unit!$M$2+VLOOKUP($B34,rank!$O:$R,2,0)*VLOOKUP(C$2,资质!$X:$AD,4,0)+VLOOKUP(C$2,资质!$X:$AD,5,0))</f>
        <v>3374.7842491531228</v>
      </c>
      <c r="D34">
        <f>IF($B34&gt;VLOOKUP(D$2,资质!$X:$Z,3,0),"满级",VLOOKUP($A34,level!$K:$N,2,0)+unit!$M$2+VLOOKUP($B34,rank!$O:$R,2,0)*VLOOKUP(D$2,资质!$X:$AD,4,0)+VLOOKUP(D$2,资质!$X:$AD,5,0))</f>
        <v>3592.5968865260911</v>
      </c>
      <c r="E34">
        <f>IF($B34&gt;VLOOKUP(E$2,资质!$X:$Z,3,0),"满级",VLOOKUP($A34,level!$K:$N,2,0)+unit!$M$2+VLOOKUP($B34,rank!$O:$R,2,0)*VLOOKUP(E$2,资质!$X:$AD,4,0)+VLOOKUP(E$2,资质!$X:$AD,5,0))</f>
        <v>4289.451208882123</v>
      </c>
      <c r="F34">
        <f>IF($B34&gt;VLOOKUP(F$2,资质!$X:$Z,3,0),"满级",VLOOKUP($A34,level!$K:$N,2,0)+unit!$M$2+VLOOKUP($B34,rank!$O:$R,2,0)*VLOOKUP(F$2,资质!$X:$AD,4,0)+VLOOKUP(F$2,资质!$X:$AD,5,0))</f>
        <v>5479.8680587127474</v>
      </c>
      <c r="G34">
        <f>IF($B34&gt;VLOOKUP(G$2,资质!$X:$Z,3,0),"满级",VLOOKUP($A34,level!$K:$N,2,0)+unit!$M$2+VLOOKUP($B34,rank!$O:$R,2,0)*VLOOKUP(G$2,资质!$X:$AD,4,0)+VLOOKUP(G$2,资质!$X:$AD,5,0))</f>
        <v>6713.8474360179653</v>
      </c>
      <c r="H34">
        <f>IF($B34&gt;VLOOKUP(H$2,资质!$X:$Z,3,0),"满级",VLOOKUP($A34,level!$K:$N,2,0)+unit!$M$2+VLOOKUP($B34,rank!$O:$R,2,0)*VLOOKUP(H$2,资质!$X:$AD,4,0)+VLOOKUP(H$2,资质!$X:$AD,5,0))</f>
        <v>7841.3893407977766</v>
      </c>
      <c r="I34">
        <f>IF($B34&gt;VLOOKUP(I$2,资质!$X:$Z,3,0),"满级",VLOOKUP($A34,level!$K:$N,2,0)+unit!$M$2+VLOOKUP($B34,rank!$O:$R,2,0)*VLOOKUP(I$2,资质!$X:$AD,4,0)+VLOOKUP(I$2,资质!$X:$AD,5,0))</f>
        <v>8877.0146155437142</v>
      </c>
      <c r="J34">
        <f>IF($B34&gt;VLOOKUP(J$2,资质!$X:$Z,3,0),"满级",VLOOKUP($A34,level!$K:$N,2,0)+unit!$M$2+VLOOKUP($B34,rank!$O:$R,2,0)*VLOOKUP(J$2,资质!$X:$AD,4,0)+VLOOKUP(J$2,资质!$X:$AD,5,0))</f>
        <v>9409.3480954082152</v>
      </c>
      <c r="K34">
        <f>IF($B34&gt;VLOOKUP(K$2,资质!$X:$Z,3,0),"满级",VLOOKUP($A34,level!$K:$N,2,0)+unit!$M$2+VLOOKUP($B34,rank!$O:$R,2,0)*VLOOKUP(K$2,资质!$X:$AD,4,0)+VLOOKUP(K$2,资质!$X:$AD,5,0))</f>
        <v>9985.2441027473069</v>
      </c>
      <c r="L34">
        <f>IF($B34&gt;VLOOKUP(L$2,资质!$X:$Z,3,0),"满级",VLOOKUP($A34,level!$K:$N,2,0)+unit!$M$2+VLOOKUP($B34,rank!$O:$R,2,0)*VLOOKUP(L$2,资质!$X:$AD,4,0)+VLOOKUP(L$2,资质!$X:$AD,5,0))</f>
        <v>11166.077802408556</v>
      </c>
      <c r="M34">
        <f>IF($B34&gt;VLOOKUP(M$2,资质!$X:$Z,3,0),"满级",VLOOKUP($A34,level!$K:$N,2,0)+unit!$M$2+VLOOKUP($B34,rank!$O:$R,2,0)*VLOOKUP(M$2,资质!$X:$AD,4,0)+VLOOKUP(M$2,资质!$X:$AD,5,0))</f>
        <v>11882.244542340806</v>
      </c>
      <c r="N34">
        <f>IF($B34&gt;VLOOKUP(N$2,资质!$X:$Z,3,0),"满级",VLOOKUP($A34,level!$K:$N,2,0)+unit!$M$2+VLOOKUP($B34,rank!$O:$R,2,0)*VLOOKUP(N$2,资质!$X:$AD,4,0)+VLOOKUP(N$2,资质!$X:$AD,5,0))</f>
        <v>12598.411282273057</v>
      </c>
      <c r="O34">
        <f>IF($B34&gt;VLOOKUP(O$2,资质!$X:$Z,3,0),"满级",VLOOKUP($A34,level!$K:$N,2,0)+unit!$M$2+VLOOKUP($B34,rank!$O:$R,2,0)*VLOOKUP(O$2,资质!$X:$AD,4,0)+VLOOKUP(O$2,资质!$X:$AD,5,0))</f>
        <v>13314.578022205305</v>
      </c>
      <c r="P34">
        <f>IF($B34&gt;VLOOKUP(P$2,资质!$X:$Z,3,0),"满级",VLOOKUP($A34,level!$K:$N,2,0)+unit!$M$2+VLOOKUP($B34,rank!$O:$R,2,0)*VLOOKUP(P$2,资质!$X:$AD,4,0)+VLOOKUP(P$2,资质!$X:$AD,5,0))</f>
        <v>14030.744762137554</v>
      </c>
      <c r="Q34">
        <f>IF($B34&gt;VLOOKUP(Q$2,资质!$X:$Z,3,0),"满级",VLOOKUP($A34,level!$K:$N,2,0)+unit!$M$2+VLOOKUP($B34,rank!$O:$R,2,0)*VLOOKUP(Q$2,资质!$X:$AD,4,0)+VLOOKUP(Q$2,资质!$X:$AD,5,0))</f>
        <v>14746.911502069805</v>
      </c>
      <c r="AU34">
        <v>32</v>
      </c>
      <c r="AV34" t="s">
        <v>301</v>
      </c>
      <c r="AW34">
        <v>1.0166999999999999</v>
      </c>
      <c r="AX34">
        <v>0.748</v>
      </c>
      <c r="AY34">
        <v>0.78</v>
      </c>
      <c r="AZ34" t="s">
        <v>318</v>
      </c>
      <c r="BA34" t="s">
        <v>325</v>
      </c>
      <c r="BC34">
        <f t="shared" si="4"/>
        <v>366.012</v>
      </c>
      <c r="BD34">
        <f t="shared" si="5"/>
        <v>415.14000000000004</v>
      </c>
      <c r="BE34">
        <f t="shared" si="6"/>
        <v>107.63999999999999</v>
      </c>
      <c r="BF34">
        <f t="shared" si="1"/>
        <v>888.79200000000003</v>
      </c>
      <c r="BG34">
        <f t="shared" si="7"/>
        <v>13</v>
      </c>
      <c r="BH34">
        <f t="shared" si="8"/>
        <v>0.97985156570400445</v>
      </c>
    </row>
    <row r="35" spans="1:60" x14ac:dyDescent="0.2">
      <c r="A35">
        <v>33</v>
      </c>
      <c r="B35">
        <v>3</v>
      </c>
      <c r="C35">
        <f>IF($B35&gt;VLOOKUP(C$2,资质!$X:$Z,3,0),"满级",VLOOKUP($A35,level!$K:$N,2,0)+unit!$M$2+VLOOKUP($B35,rank!$O:$R,2,0)*VLOOKUP(C$2,资质!$X:$AD,4,0)+VLOOKUP(C$2,资质!$X:$AD,5,0))</f>
        <v>3451.9842491531231</v>
      </c>
      <c r="D35">
        <f>IF($B35&gt;VLOOKUP(D$2,资质!$X:$Z,3,0),"满级",VLOOKUP($A35,level!$K:$N,2,0)+unit!$M$2+VLOOKUP($B35,rank!$O:$R,2,0)*VLOOKUP(D$2,资质!$X:$AD,4,0)+VLOOKUP(D$2,资质!$X:$AD,5,0))</f>
        <v>3669.7968865260914</v>
      </c>
      <c r="E35">
        <f>IF($B35&gt;VLOOKUP(E$2,资质!$X:$Z,3,0),"满级",VLOOKUP($A35,level!$K:$N,2,0)+unit!$M$2+VLOOKUP($B35,rank!$O:$R,2,0)*VLOOKUP(E$2,资质!$X:$AD,4,0)+VLOOKUP(E$2,资质!$X:$AD,5,0))</f>
        <v>4366.6512088821228</v>
      </c>
      <c r="F35">
        <f>IF($B35&gt;VLOOKUP(F$2,资质!$X:$Z,3,0),"满级",VLOOKUP($A35,level!$K:$N,2,0)+unit!$M$2+VLOOKUP($B35,rank!$O:$R,2,0)*VLOOKUP(F$2,资质!$X:$AD,4,0)+VLOOKUP(F$2,资质!$X:$AD,5,0))</f>
        <v>5557.0680587127472</v>
      </c>
      <c r="G35">
        <f>IF($B35&gt;VLOOKUP(G$2,资质!$X:$Z,3,0),"满级",VLOOKUP($A35,level!$K:$N,2,0)+unit!$M$2+VLOOKUP($B35,rank!$O:$R,2,0)*VLOOKUP(G$2,资质!$X:$AD,4,0)+VLOOKUP(G$2,资质!$X:$AD,5,0))</f>
        <v>6791.0474360179651</v>
      </c>
      <c r="H35">
        <f>IF($B35&gt;VLOOKUP(H$2,资质!$X:$Z,3,0),"满级",VLOOKUP($A35,level!$K:$N,2,0)+unit!$M$2+VLOOKUP($B35,rank!$O:$R,2,0)*VLOOKUP(H$2,资质!$X:$AD,4,0)+VLOOKUP(H$2,资质!$X:$AD,5,0))</f>
        <v>7918.5893407977765</v>
      </c>
      <c r="I35">
        <f>IF($B35&gt;VLOOKUP(I$2,资质!$X:$Z,3,0),"满级",VLOOKUP($A35,level!$K:$N,2,0)+unit!$M$2+VLOOKUP($B35,rank!$O:$R,2,0)*VLOOKUP(I$2,资质!$X:$AD,4,0)+VLOOKUP(I$2,资质!$X:$AD,5,0))</f>
        <v>8954.2146155437149</v>
      </c>
      <c r="J35">
        <f>IF($B35&gt;VLOOKUP(J$2,资质!$X:$Z,3,0),"满级",VLOOKUP($A35,level!$K:$N,2,0)+unit!$M$2+VLOOKUP($B35,rank!$O:$R,2,0)*VLOOKUP(J$2,资质!$X:$AD,4,0)+VLOOKUP(J$2,资质!$X:$AD,5,0))</f>
        <v>9486.5480954082141</v>
      </c>
      <c r="K35">
        <f>IF($B35&gt;VLOOKUP(K$2,资质!$X:$Z,3,0),"满级",VLOOKUP($A35,level!$K:$N,2,0)+unit!$M$2+VLOOKUP($B35,rank!$O:$R,2,0)*VLOOKUP(K$2,资质!$X:$AD,4,0)+VLOOKUP(K$2,资质!$X:$AD,5,0))</f>
        <v>10062.444102747308</v>
      </c>
      <c r="L35">
        <f>IF($B35&gt;VLOOKUP(L$2,资质!$X:$Z,3,0),"满级",VLOOKUP($A35,level!$K:$N,2,0)+unit!$M$2+VLOOKUP($B35,rank!$O:$R,2,0)*VLOOKUP(L$2,资质!$X:$AD,4,0)+VLOOKUP(L$2,资质!$X:$AD,5,0))</f>
        <v>11243.277802408556</v>
      </c>
      <c r="M35">
        <f>IF($B35&gt;VLOOKUP(M$2,资质!$X:$Z,3,0),"满级",VLOOKUP($A35,level!$K:$N,2,0)+unit!$M$2+VLOOKUP($B35,rank!$O:$R,2,0)*VLOOKUP(M$2,资质!$X:$AD,4,0)+VLOOKUP(M$2,资质!$X:$AD,5,0))</f>
        <v>11959.444542340807</v>
      </c>
      <c r="N35">
        <f>IF($B35&gt;VLOOKUP(N$2,资质!$X:$Z,3,0),"满级",VLOOKUP($A35,level!$K:$N,2,0)+unit!$M$2+VLOOKUP($B35,rank!$O:$R,2,0)*VLOOKUP(N$2,资质!$X:$AD,4,0)+VLOOKUP(N$2,资质!$X:$AD,5,0))</f>
        <v>12675.611282273056</v>
      </c>
      <c r="O35">
        <f>IF($B35&gt;VLOOKUP(O$2,资质!$X:$Z,3,0),"满级",VLOOKUP($A35,level!$K:$N,2,0)+unit!$M$2+VLOOKUP($B35,rank!$O:$R,2,0)*VLOOKUP(O$2,资质!$X:$AD,4,0)+VLOOKUP(O$2,资质!$X:$AD,5,0))</f>
        <v>13391.778022205306</v>
      </c>
      <c r="P35">
        <f>IF($B35&gt;VLOOKUP(P$2,资质!$X:$Z,3,0),"满级",VLOOKUP($A35,level!$K:$N,2,0)+unit!$M$2+VLOOKUP($B35,rank!$O:$R,2,0)*VLOOKUP(P$2,资质!$X:$AD,4,0)+VLOOKUP(P$2,资质!$X:$AD,5,0))</f>
        <v>14107.944762137555</v>
      </c>
      <c r="Q35">
        <f>IF($B35&gt;VLOOKUP(Q$2,资质!$X:$Z,3,0),"满级",VLOOKUP($A35,level!$K:$N,2,0)+unit!$M$2+VLOOKUP($B35,rank!$O:$R,2,0)*VLOOKUP(Q$2,资质!$X:$AD,4,0)+VLOOKUP(Q$2,资质!$X:$AD,5,0))</f>
        <v>14824.111502069805</v>
      </c>
      <c r="AU35">
        <v>33</v>
      </c>
      <c r="AV35" t="s">
        <v>302</v>
      </c>
      <c r="AW35">
        <v>0.81669999999999998</v>
      </c>
      <c r="AX35">
        <v>0.88</v>
      </c>
      <c r="AY35">
        <v>0.76</v>
      </c>
      <c r="AZ35" t="s">
        <v>320</v>
      </c>
      <c r="BA35" t="s">
        <v>326</v>
      </c>
      <c r="BC35">
        <f t="shared" si="4"/>
        <v>294.012</v>
      </c>
      <c r="BD35">
        <f t="shared" si="5"/>
        <v>488.40000000000003</v>
      </c>
      <c r="BE35">
        <f t="shared" si="6"/>
        <v>104.87999999999998</v>
      </c>
      <c r="BF35">
        <f t="shared" si="1"/>
        <v>887.29200000000003</v>
      </c>
      <c r="BG35">
        <f t="shared" si="7"/>
        <v>16</v>
      </c>
      <c r="BH35">
        <f t="shared" si="8"/>
        <v>0.97819788593578427</v>
      </c>
    </row>
    <row r="36" spans="1:60" x14ac:dyDescent="0.2">
      <c r="A36">
        <v>34</v>
      </c>
      <c r="B36">
        <v>3</v>
      </c>
      <c r="C36">
        <f>IF($B36&gt;VLOOKUP(C$2,资质!$X:$Z,3,0),"满级",VLOOKUP($A36,level!$K:$N,2,0)+unit!$M$2+VLOOKUP($B36,rank!$O:$R,2,0)*VLOOKUP(C$2,资质!$X:$AD,4,0)+VLOOKUP(C$2,资质!$X:$AD,5,0))</f>
        <v>3530.4842491531231</v>
      </c>
      <c r="D36">
        <f>IF($B36&gt;VLOOKUP(D$2,资质!$X:$Z,3,0),"满级",VLOOKUP($A36,level!$K:$N,2,0)+unit!$M$2+VLOOKUP($B36,rank!$O:$R,2,0)*VLOOKUP(D$2,资质!$X:$AD,4,0)+VLOOKUP(D$2,资质!$X:$AD,5,0))</f>
        <v>3748.2968865260914</v>
      </c>
      <c r="E36">
        <f>IF($B36&gt;VLOOKUP(E$2,资质!$X:$Z,3,0),"满级",VLOOKUP($A36,level!$K:$N,2,0)+unit!$M$2+VLOOKUP($B36,rank!$O:$R,2,0)*VLOOKUP(E$2,资质!$X:$AD,4,0)+VLOOKUP(E$2,资质!$X:$AD,5,0))</f>
        <v>4445.1512088821228</v>
      </c>
      <c r="F36">
        <f>IF($B36&gt;VLOOKUP(F$2,资质!$X:$Z,3,0),"满级",VLOOKUP($A36,level!$K:$N,2,0)+unit!$M$2+VLOOKUP($B36,rank!$O:$R,2,0)*VLOOKUP(F$2,资质!$X:$AD,4,0)+VLOOKUP(F$2,资质!$X:$AD,5,0))</f>
        <v>5635.5680587127472</v>
      </c>
      <c r="G36">
        <f>IF($B36&gt;VLOOKUP(G$2,资质!$X:$Z,3,0),"满级",VLOOKUP($A36,level!$K:$N,2,0)+unit!$M$2+VLOOKUP($B36,rank!$O:$R,2,0)*VLOOKUP(G$2,资质!$X:$AD,4,0)+VLOOKUP(G$2,资质!$X:$AD,5,0))</f>
        <v>6869.5474360179651</v>
      </c>
      <c r="H36">
        <f>IF($B36&gt;VLOOKUP(H$2,资质!$X:$Z,3,0),"满级",VLOOKUP($A36,level!$K:$N,2,0)+unit!$M$2+VLOOKUP($B36,rank!$O:$R,2,0)*VLOOKUP(H$2,资质!$X:$AD,4,0)+VLOOKUP(H$2,资质!$X:$AD,5,0))</f>
        <v>7997.0893407977765</v>
      </c>
      <c r="I36">
        <f>IF($B36&gt;VLOOKUP(I$2,资质!$X:$Z,3,0),"满级",VLOOKUP($A36,level!$K:$N,2,0)+unit!$M$2+VLOOKUP($B36,rank!$O:$R,2,0)*VLOOKUP(I$2,资质!$X:$AD,4,0)+VLOOKUP(I$2,资质!$X:$AD,5,0))</f>
        <v>9032.7146155437149</v>
      </c>
      <c r="J36">
        <f>IF($B36&gt;VLOOKUP(J$2,资质!$X:$Z,3,0),"满级",VLOOKUP($A36,level!$K:$N,2,0)+unit!$M$2+VLOOKUP($B36,rank!$O:$R,2,0)*VLOOKUP(J$2,资质!$X:$AD,4,0)+VLOOKUP(J$2,资质!$X:$AD,5,0))</f>
        <v>9565.0480954082141</v>
      </c>
      <c r="K36">
        <f>IF($B36&gt;VLOOKUP(K$2,资质!$X:$Z,3,0),"满级",VLOOKUP($A36,level!$K:$N,2,0)+unit!$M$2+VLOOKUP($B36,rank!$O:$R,2,0)*VLOOKUP(K$2,资质!$X:$AD,4,0)+VLOOKUP(K$2,资质!$X:$AD,5,0))</f>
        <v>10140.944102747308</v>
      </c>
      <c r="L36">
        <f>IF($B36&gt;VLOOKUP(L$2,资质!$X:$Z,3,0),"满级",VLOOKUP($A36,level!$K:$N,2,0)+unit!$M$2+VLOOKUP($B36,rank!$O:$R,2,0)*VLOOKUP(L$2,资质!$X:$AD,4,0)+VLOOKUP(L$2,资质!$X:$AD,5,0))</f>
        <v>11321.777802408556</v>
      </c>
      <c r="M36">
        <f>IF($B36&gt;VLOOKUP(M$2,资质!$X:$Z,3,0),"满级",VLOOKUP($A36,level!$K:$N,2,0)+unit!$M$2+VLOOKUP($B36,rank!$O:$R,2,0)*VLOOKUP(M$2,资质!$X:$AD,4,0)+VLOOKUP(M$2,资质!$X:$AD,5,0))</f>
        <v>12037.944542340807</v>
      </c>
      <c r="N36">
        <f>IF($B36&gt;VLOOKUP(N$2,资质!$X:$Z,3,0),"满级",VLOOKUP($A36,level!$K:$N,2,0)+unit!$M$2+VLOOKUP($B36,rank!$O:$R,2,0)*VLOOKUP(N$2,资质!$X:$AD,4,0)+VLOOKUP(N$2,资质!$X:$AD,5,0))</f>
        <v>12754.111282273056</v>
      </c>
      <c r="O36">
        <f>IF($B36&gt;VLOOKUP(O$2,资质!$X:$Z,3,0),"满级",VLOOKUP($A36,level!$K:$N,2,0)+unit!$M$2+VLOOKUP($B36,rank!$O:$R,2,0)*VLOOKUP(O$2,资质!$X:$AD,4,0)+VLOOKUP(O$2,资质!$X:$AD,5,0))</f>
        <v>13470.278022205306</v>
      </c>
      <c r="P36">
        <f>IF($B36&gt;VLOOKUP(P$2,资质!$X:$Z,3,0),"满级",VLOOKUP($A36,level!$K:$N,2,0)+unit!$M$2+VLOOKUP($B36,rank!$O:$R,2,0)*VLOOKUP(P$2,资质!$X:$AD,4,0)+VLOOKUP(P$2,资质!$X:$AD,5,0))</f>
        <v>14186.444762137555</v>
      </c>
      <c r="Q36">
        <f>IF($B36&gt;VLOOKUP(Q$2,资质!$X:$Z,3,0),"满级",VLOOKUP($A36,level!$K:$N,2,0)+unit!$M$2+VLOOKUP($B36,rank!$O:$R,2,0)*VLOOKUP(Q$2,资质!$X:$AD,4,0)+VLOOKUP(Q$2,资质!$X:$AD,5,0))</f>
        <v>14902.611502069805</v>
      </c>
      <c r="AU36">
        <v>34</v>
      </c>
      <c r="AV36" t="s">
        <v>303</v>
      </c>
      <c r="AW36">
        <v>0.83330000000000004</v>
      </c>
      <c r="AX36">
        <v>0.88</v>
      </c>
      <c r="AY36">
        <v>0.71</v>
      </c>
      <c r="AZ36" t="s">
        <v>319</v>
      </c>
      <c r="BA36" t="s">
        <v>323</v>
      </c>
      <c r="BC36">
        <f t="shared" si="4"/>
        <v>299.98800000000006</v>
      </c>
      <c r="BD36">
        <f t="shared" si="5"/>
        <v>488.40000000000003</v>
      </c>
      <c r="BE36">
        <f t="shared" si="6"/>
        <v>97.97999999999999</v>
      </c>
      <c r="BF36">
        <f t="shared" si="1"/>
        <v>886.36800000000017</v>
      </c>
      <c r="BG36">
        <f t="shared" si="7"/>
        <v>18</v>
      </c>
      <c r="BH36">
        <f t="shared" si="8"/>
        <v>0.97717921919856077</v>
      </c>
    </row>
    <row r="37" spans="1:60" x14ac:dyDescent="0.2">
      <c r="A37">
        <v>35</v>
      </c>
      <c r="B37">
        <v>3</v>
      </c>
      <c r="C37">
        <f>IF($B37&gt;VLOOKUP(C$2,资质!$X:$Z,3,0),"满级",VLOOKUP($A37,level!$K:$N,2,0)+unit!$M$2+VLOOKUP($B37,rank!$O:$R,2,0)*VLOOKUP(C$2,资质!$X:$AD,4,0)+VLOOKUP(C$2,资质!$X:$AD,5,0))</f>
        <v>3610.2842491531228</v>
      </c>
      <c r="D37">
        <f>IF($B37&gt;VLOOKUP(D$2,资质!$X:$Z,3,0),"满级",VLOOKUP($A37,level!$K:$N,2,0)+unit!$M$2+VLOOKUP($B37,rank!$O:$R,2,0)*VLOOKUP(D$2,资质!$X:$AD,4,0)+VLOOKUP(D$2,资质!$X:$AD,5,0))</f>
        <v>3828.0968865260911</v>
      </c>
      <c r="E37">
        <f>IF($B37&gt;VLOOKUP(E$2,资质!$X:$Z,3,0),"满级",VLOOKUP($A37,level!$K:$N,2,0)+unit!$M$2+VLOOKUP($B37,rank!$O:$R,2,0)*VLOOKUP(E$2,资质!$X:$AD,4,0)+VLOOKUP(E$2,资质!$X:$AD,5,0))</f>
        <v>4524.951208882122</v>
      </c>
      <c r="F37">
        <f>IF($B37&gt;VLOOKUP(F$2,资质!$X:$Z,3,0),"满级",VLOOKUP($A37,level!$K:$N,2,0)+unit!$M$2+VLOOKUP($B37,rank!$O:$R,2,0)*VLOOKUP(F$2,资质!$X:$AD,4,0)+VLOOKUP(F$2,资质!$X:$AD,5,0))</f>
        <v>5715.3680587127474</v>
      </c>
      <c r="G37">
        <f>IF($B37&gt;VLOOKUP(G$2,资质!$X:$Z,3,0),"满级",VLOOKUP($A37,level!$K:$N,2,0)+unit!$M$2+VLOOKUP($B37,rank!$O:$R,2,0)*VLOOKUP(G$2,资质!$X:$AD,4,0)+VLOOKUP(G$2,资质!$X:$AD,5,0))</f>
        <v>6949.3474360179653</v>
      </c>
      <c r="H37">
        <f>IF($B37&gt;VLOOKUP(H$2,资质!$X:$Z,3,0),"满级",VLOOKUP($A37,level!$K:$N,2,0)+unit!$M$2+VLOOKUP($B37,rank!$O:$R,2,0)*VLOOKUP(H$2,资质!$X:$AD,4,0)+VLOOKUP(H$2,资质!$X:$AD,5,0))</f>
        <v>8076.8893407977766</v>
      </c>
      <c r="I37">
        <f>IF($B37&gt;VLOOKUP(I$2,资质!$X:$Z,3,0),"满级",VLOOKUP($A37,level!$K:$N,2,0)+unit!$M$2+VLOOKUP($B37,rank!$O:$R,2,0)*VLOOKUP(I$2,资质!$X:$AD,4,0)+VLOOKUP(I$2,资质!$X:$AD,5,0))</f>
        <v>9112.5146155437142</v>
      </c>
      <c r="J37">
        <f>IF($B37&gt;VLOOKUP(J$2,资质!$X:$Z,3,0),"满级",VLOOKUP($A37,level!$K:$N,2,0)+unit!$M$2+VLOOKUP($B37,rank!$O:$R,2,0)*VLOOKUP(J$2,资质!$X:$AD,4,0)+VLOOKUP(J$2,资质!$X:$AD,5,0))</f>
        <v>9644.8480954082133</v>
      </c>
      <c r="K37">
        <f>IF($B37&gt;VLOOKUP(K$2,资质!$X:$Z,3,0),"满级",VLOOKUP($A37,level!$K:$N,2,0)+unit!$M$2+VLOOKUP($B37,rank!$O:$R,2,0)*VLOOKUP(K$2,资质!$X:$AD,4,0)+VLOOKUP(K$2,资质!$X:$AD,5,0))</f>
        <v>10220.744102747307</v>
      </c>
      <c r="L37">
        <f>IF($B37&gt;VLOOKUP(L$2,资质!$X:$Z,3,0),"满级",VLOOKUP($A37,level!$K:$N,2,0)+unit!$M$2+VLOOKUP($B37,rank!$O:$R,2,0)*VLOOKUP(L$2,资质!$X:$AD,4,0)+VLOOKUP(L$2,资质!$X:$AD,5,0))</f>
        <v>11401.577802408556</v>
      </c>
      <c r="M37">
        <f>IF($B37&gt;VLOOKUP(M$2,资质!$X:$Z,3,0),"满级",VLOOKUP($A37,level!$K:$N,2,0)+unit!$M$2+VLOOKUP($B37,rank!$O:$R,2,0)*VLOOKUP(M$2,资质!$X:$AD,4,0)+VLOOKUP(M$2,资质!$X:$AD,5,0))</f>
        <v>12117.744542340806</v>
      </c>
      <c r="N37">
        <f>IF($B37&gt;VLOOKUP(N$2,资质!$X:$Z,3,0),"满级",VLOOKUP($A37,level!$K:$N,2,0)+unit!$M$2+VLOOKUP($B37,rank!$O:$R,2,0)*VLOOKUP(N$2,资质!$X:$AD,4,0)+VLOOKUP(N$2,资质!$X:$AD,5,0))</f>
        <v>12833.911282273057</v>
      </c>
      <c r="O37">
        <f>IF($B37&gt;VLOOKUP(O$2,资质!$X:$Z,3,0),"满级",VLOOKUP($A37,level!$K:$N,2,0)+unit!$M$2+VLOOKUP($B37,rank!$O:$R,2,0)*VLOOKUP(O$2,资质!$X:$AD,4,0)+VLOOKUP(O$2,资质!$X:$AD,5,0))</f>
        <v>13550.078022205305</v>
      </c>
      <c r="P37">
        <f>IF($B37&gt;VLOOKUP(P$2,资质!$X:$Z,3,0),"满级",VLOOKUP($A37,level!$K:$N,2,0)+unit!$M$2+VLOOKUP($B37,rank!$O:$R,2,0)*VLOOKUP(P$2,资质!$X:$AD,4,0)+VLOOKUP(P$2,资质!$X:$AD,5,0))</f>
        <v>14266.244762137554</v>
      </c>
      <c r="Q37">
        <f>IF($B37&gt;VLOOKUP(Q$2,资质!$X:$Z,3,0),"满级",VLOOKUP($A37,level!$K:$N,2,0)+unit!$M$2+VLOOKUP($B37,rank!$O:$R,2,0)*VLOOKUP(Q$2,资质!$X:$AD,4,0)+VLOOKUP(Q$2,资质!$X:$AD,5,0))</f>
        <v>14982.411502069805</v>
      </c>
      <c r="AU37">
        <v>35</v>
      </c>
      <c r="AV37" t="s">
        <v>304</v>
      </c>
      <c r="AW37">
        <v>0.83330000000000004</v>
      </c>
      <c r="AX37">
        <v>0.88</v>
      </c>
      <c r="AY37">
        <v>0.7</v>
      </c>
      <c r="AZ37" t="s">
        <v>319</v>
      </c>
      <c r="BA37" t="s">
        <v>323</v>
      </c>
      <c r="BC37">
        <f t="shared" si="4"/>
        <v>299.98800000000006</v>
      </c>
      <c r="BD37">
        <f t="shared" si="5"/>
        <v>488.40000000000003</v>
      </c>
      <c r="BE37">
        <f t="shared" si="6"/>
        <v>96.6</v>
      </c>
      <c r="BF37">
        <f t="shared" si="1"/>
        <v>884.98800000000006</v>
      </c>
      <c r="BG37">
        <f t="shared" si="7"/>
        <v>22</v>
      </c>
      <c r="BH37">
        <f t="shared" si="8"/>
        <v>0.97565783381179794</v>
      </c>
    </row>
    <row r="38" spans="1:60" x14ac:dyDescent="0.2">
      <c r="A38">
        <v>36</v>
      </c>
      <c r="B38">
        <v>3</v>
      </c>
      <c r="C38">
        <f>IF($B38&gt;VLOOKUP(C$2,资质!$X:$Z,3,0),"满级",VLOOKUP($A38,level!$K:$N,2,0)+unit!$M$2+VLOOKUP($B38,rank!$O:$R,2,0)*VLOOKUP(C$2,资质!$X:$AD,4,0)+VLOOKUP(C$2,资质!$X:$AD,5,0))</f>
        <v>3691.4842491531231</v>
      </c>
      <c r="D38">
        <f>IF($B38&gt;VLOOKUP(D$2,资质!$X:$Z,3,0),"满级",VLOOKUP($A38,level!$K:$N,2,0)+unit!$M$2+VLOOKUP($B38,rank!$O:$R,2,0)*VLOOKUP(D$2,资质!$X:$AD,4,0)+VLOOKUP(D$2,资质!$X:$AD,5,0))</f>
        <v>3909.2968865260914</v>
      </c>
      <c r="E38">
        <f>IF($B38&gt;VLOOKUP(E$2,资质!$X:$Z,3,0),"满级",VLOOKUP($A38,level!$K:$N,2,0)+unit!$M$2+VLOOKUP($B38,rank!$O:$R,2,0)*VLOOKUP(E$2,资质!$X:$AD,4,0)+VLOOKUP(E$2,资质!$X:$AD,5,0))</f>
        <v>4606.1512088821228</v>
      </c>
      <c r="F38">
        <f>IF($B38&gt;VLOOKUP(F$2,资质!$X:$Z,3,0),"满级",VLOOKUP($A38,level!$K:$N,2,0)+unit!$M$2+VLOOKUP($B38,rank!$O:$R,2,0)*VLOOKUP(F$2,资质!$X:$AD,4,0)+VLOOKUP(F$2,资质!$X:$AD,5,0))</f>
        <v>5796.5680587127472</v>
      </c>
      <c r="G38">
        <f>IF($B38&gt;VLOOKUP(G$2,资质!$X:$Z,3,0),"满级",VLOOKUP($A38,level!$K:$N,2,0)+unit!$M$2+VLOOKUP($B38,rank!$O:$R,2,0)*VLOOKUP(G$2,资质!$X:$AD,4,0)+VLOOKUP(G$2,资质!$X:$AD,5,0))</f>
        <v>7030.5474360179651</v>
      </c>
      <c r="H38">
        <f>IF($B38&gt;VLOOKUP(H$2,资质!$X:$Z,3,0),"满级",VLOOKUP($A38,level!$K:$N,2,0)+unit!$M$2+VLOOKUP($B38,rank!$O:$R,2,0)*VLOOKUP(H$2,资质!$X:$AD,4,0)+VLOOKUP(H$2,资质!$X:$AD,5,0))</f>
        <v>8158.0893407977765</v>
      </c>
      <c r="I38">
        <f>IF($B38&gt;VLOOKUP(I$2,资质!$X:$Z,3,0),"满级",VLOOKUP($A38,level!$K:$N,2,0)+unit!$M$2+VLOOKUP($B38,rank!$O:$R,2,0)*VLOOKUP(I$2,资质!$X:$AD,4,0)+VLOOKUP(I$2,资质!$X:$AD,5,0))</f>
        <v>9193.7146155437149</v>
      </c>
      <c r="J38">
        <f>IF($B38&gt;VLOOKUP(J$2,资质!$X:$Z,3,0),"满级",VLOOKUP($A38,level!$K:$N,2,0)+unit!$M$2+VLOOKUP($B38,rank!$O:$R,2,0)*VLOOKUP(J$2,资质!$X:$AD,4,0)+VLOOKUP(J$2,资质!$X:$AD,5,0))</f>
        <v>9726.0480954082141</v>
      </c>
      <c r="K38">
        <f>IF($B38&gt;VLOOKUP(K$2,资质!$X:$Z,3,0),"满级",VLOOKUP($A38,level!$K:$N,2,0)+unit!$M$2+VLOOKUP($B38,rank!$O:$R,2,0)*VLOOKUP(K$2,资质!$X:$AD,4,0)+VLOOKUP(K$2,资质!$X:$AD,5,0))</f>
        <v>10301.944102747308</v>
      </c>
      <c r="L38">
        <f>IF($B38&gt;VLOOKUP(L$2,资质!$X:$Z,3,0),"满级",VLOOKUP($A38,level!$K:$N,2,0)+unit!$M$2+VLOOKUP($B38,rank!$O:$R,2,0)*VLOOKUP(L$2,资质!$X:$AD,4,0)+VLOOKUP(L$2,资质!$X:$AD,5,0))</f>
        <v>11482.777802408556</v>
      </c>
      <c r="M38">
        <f>IF($B38&gt;VLOOKUP(M$2,资质!$X:$Z,3,0),"满级",VLOOKUP($A38,level!$K:$N,2,0)+unit!$M$2+VLOOKUP($B38,rank!$O:$R,2,0)*VLOOKUP(M$2,资质!$X:$AD,4,0)+VLOOKUP(M$2,资质!$X:$AD,5,0))</f>
        <v>12198.944542340807</v>
      </c>
      <c r="N38">
        <f>IF($B38&gt;VLOOKUP(N$2,资质!$X:$Z,3,0),"满级",VLOOKUP($A38,level!$K:$N,2,0)+unit!$M$2+VLOOKUP($B38,rank!$O:$R,2,0)*VLOOKUP(N$2,资质!$X:$AD,4,0)+VLOOKUP(N$2,资质!$X:$AD,5,0))</f>
        <v>12915.111282273056</v>
      </c>
      <c r="O38">
        <f>IF($B38&gt;VLOOKUP(O$2,资质!$X:$Z,3,0),"满级",VLOOKUP($A38,level!$K:$N,2,0)+unit!$M$2+VLOOKUP($B38,rank!$O:$R,2,0)*VLOOKUP(O$2,资质!$X:$AD,4,0)+VLOOKUP(O$2,资质!$X:$AD,5,0))</f>
        <v>13631.278022205306</v>
      </c>
      <c r="P38">
        <f>IF($B38&gt;VLOOKUP(P$2,资质!$X:$Z,3,0),"满级",VLOOKUP($A38,level!$K:$N,2,0)+unit!$M$2+VLOOKUP($B38,rank!$O:$R,2,0)*VLOOKUP(P$2,资质!$X:$AD,4,0)+VLOOKUP(P$2,资质!$X:$AD,5,0))</f>
        <v>14347.444762137555</v>
      </c>
      <c r="Q38">
        <f>IF($B38&gt;VLOOKUP(Q$2,资质!$X:$Z,3,0),"满级",VLOOKUP($A38,level!$K:$N,2,0)+unit!$M$2+VLOOKUP($B38,rank!$O:$R,2,0)*VLOOKUP(Q$2,资质!$X:$AD,4,0)+VLOOKUP(Q$2,资质!$X:$AD,5,0))</f>
        <v>15063.611502069805</v>
      </c>
      <c r="AU38">
        <v>36</v>
      </c>
      <c r="AV38" t="s">
        <v>305</v>
      </c>
      <c r="AW38">
        <v>0.89329999999999998</v>
      </c>
      <c r="AX38">
        <v>0.82</v>
      </c>
      <c r="AY38">
        <v>0.79</v>
      </c>
      <c r="AZ38" t="s">
        <v>320</v>
      </c>
      <c r="BA38" t="s">
        <v>324</v>
      </c>
      <c r="BC38">
        <f t="shared" si="4"/>
        <v>321.58799999999997</v>
      </c>
      <c r="BD38">
        <f t="shared" si="5"/>
        <v>455.1</v>
      </c>
      <c r="BE38">
        <f t="shared" si="6"/>
        <v>109.02</v>
      </c>
      <c r="BF38">
        <f t="shared" si="1"/>
        <v>885.70799999999997</v>
      </c>
      <c r="BG38">
        <f t="shared" si="7"/>
        <v>20</v>
      </c>
      <c r="BH38">
        <f t="shared" si="8"/>
        <v>0.97645160010054355</v>
      </c>
    </row>
    <row r="39" spans="1:60" x14ac:dyDescent="0.2">
      <c r="A39">
        <v>37</v>
      </c>
      <c r="B39">
        <v>3</v>
      </c>
      <c r="C39">
        <f>IF($B39&gt;VLOOKUP(C$2,资质!$X:$Z,3,0),"满级",VLOOKUP($A39,level!$K:$N,2,0)+unit!$M$2+VLOOKUP($B39,rank!$O:$R,2,0)*VLOOKUP(C$2,资质!$X:$AD,4,0)+VLOOKUP(C$2,资质!$X:$AD,5,0))</f>
        <v>3773.9842491531231</v>
      </c>
      <c r="D39">
        <f>IF($B39&gt;VLOOKUP(D$2,资质!$X:$Z,3,0),"满级",VLOOKUP($A39,level!$K:$N,2,0)+unit!$M$2+VLOOKUP($B39,rank!$O:$R,2,0)*VLOOKUP(D$2,资质!$X:$AD,4,0)+VLOOKUP(D$2,资质!$X:$AD,5,0))</f>
        <v>3991.7968865260914</v>
      </c>
      <c r="E39">
        <f>IF($B39&gt;VLOOKUP(E$2,资质!$X:$Z,3,0),"满级",VLOOKUP($A39,level!$K:$N,2,0)+unit!$M$2+VLOOKUP($B39,rank!$O:$R,2,0)*VLOOKUP(E$2,资质!$X:$AD,4,0)+VLOOKUP(E$2,资质!$X:$AD,5,0))</f>
        <v>4688.6512088821228</v>
      </c>
      <c r="F39">
        <f>IF($B39&gt;VLOOKUP(F$2,资质!$X:$Z,3,0),"满级",VLOOKUP($A39,level!$K:$N,2,0)+unit!$M$2+VLOOKUP($B39,rank!$O:$R,2,0)*VLOOKUP(F$2,资质!$X:$AD,4,0)+VLOOKUP(F$2,资质!$X:$AD,5,0))</f>
        <v>5879.0680587127472</v>
      </c>
      <c r="G39">
        <f>IF($B39&gt;VLOOKUP(G$2,资质!$X:$Z,3,0),"满级",VLOOKUP($A39,level!$K:$N,2,0)+unit!$M$2+VLOOKUP($B39,rank!$O:$R,2,0)*VLOOKUP(G$2,资质!$X:$AD,4,0)+VLOOKUP(G$2,资质!$X:$AD,5,0))</f>
        <v>7113.0474360179651</v>
      </c>
      <c r="H39">
        <f>IF($B39&gt;VLOOKUP(H$2,资质!$X:$Z,3,0),"满级",VLOOKUP($A39,level!$K:$N,2,0)+unit!$M$2+VLOOKUP($B39,rank!$O:$R,2,0)*VLOOKUP(H$2,资质!$X:$AD,4,0)+VLOOKUP(H$2,资质!$X:$AD,5,0))</f>
        <v>8240.5893407977765</v>
      </c>
      <c r="I39">
        <f>IF($B39&gt;VLOOKUP(I$2,资质!$X:$Z,3,0),"满级",VLOOKUP($A39,level!$K:$N,2,0)+unit!$M$2+VLOOKUP($B39,rank!$O:$R,2,0)*VLOOKUP(I$2,资质!$X:$AD,4,0)+VLOOKUP(I$2,资质!$X:$AD,5,0))</f>
        <v>9276.2146155437149</v>
      </c>
      <c r="J39">
        <f>IF($B39&gt;VLOOKUP(J$2,资质!$X:$Z,3,0),"满级",VLOOKUP($A39,level!$K:$N,2,0)+unit!$M$2+VLOOKUP($B39,rank!$O:$R,2,0)*VLOOKUP(J$2,资质!$X:$AD,4,0)+VLOOKUP(J$2,资质!$X:$AD,5,0))</f>
        <v>9808.5480954082141</v>
      </c>
      <c r="K39">
        <f>IF($B39&gt;VLOOKUP(K$2,资质!$X:$Z,3,0),"满级",VLOOKUP($A39,level!$K:$N,2,0)+unit!$M$2+VLOOKUP($B39,rank!$O:$R,2,0)*VLOOKUP(K$2,资质!$X:$AD,4,0)+VLOOKUP(K$2,资质!$X:$AD,5,0))</f>
        <v>10384.444102747308</v>
      </c>
      <c r="L39">
        <f>IF($B39&gt;VLOOKUP(L$2,资质!$X:$Z,3,0),"满级",VLOOKUP($A39,level!$K:$N,2,0)+unit!$M$2+VLOOKUP($B39,rank!$O:$R,2,0)*VLOOKUP(L$2,资质!$X:$AD,4,0)+VLOOKUP(L$2,资质!$X:$AD,5,0))</f>
        <v>11565.277802408556</v>
      </c>
      <c r="M39">
        <f>IF($B39&gt;VLOOKUP(M$2,资质!$X:$Z,3,0),"满级",VLOOKUP($A39,level!$K:$N,2,0)+unit!$M$2+VLOOKUP($B39,rank!$O:$R,2,0)*VLOOKUP(M$2,资质!$X:$AD,4,0)+VLOOKUP(M$2,资质!$X:$AD,5,0))</f>
        <v>12281.444542340807</v>
      </c>
      <c r="N39">
        <f>IF($B39&gt;VLOOKUP(N$2,资质!$X:$Z,3,0),"满级",VLOOKUP($A39,level!$K:$N,2,0)+unit!$M$2+VLOOKUP($B39,rank!$O:$R,2,0)*VLOOKUP(N$2,资质!$X:$AD,4,0)+VLOOKUP(N$2,资质!$X:$AD,5,0))</f>
        <v>12997.611282273056</v>
      </c>
      <c r="O39">
        <f>IF($B39&gt;VLOOKUP(O$2,资质!$X:$Z,3,0),"满级",VLOOKUP($A39,level!$K:$N,2,0)+unit!$M$2+VLOOKUP($B39,rank!$O:$R,2,0)*VLOOKUP(O$2,资质!$X:$AD,4,0)+VLOOKUP(O$2,资质!$X:$AD,5,0))</f>
        <v>13713.778022205306</v>
      </c>
      <c r="P39">
        <f>IF($B39&gt;VLOOKUP(P$2,资质!$X:$Z,3,0),"满级",VLOOKUP($A39,level!$K:$N,2,0)+unit!$M$2+VLOOKUP($B39,rank!$O:$R,2,0)*VLOOKUP(P$2,资质!$X:$AD,4,0)+VLOOKUP(P$2,资质!$X:$AD,5,0))</f>
        <v>14429.944762137555</v>
      </c>
      <c r="Q39">
        <f>IF($B39&gt;VLOOKUP(Q$2,资质!$X:$Z,3,0),"满级",VLOOKUP($A39,level!$K:$N,2,0)+unit!$M$2+VLOOKUP($B39,rank!$O:$R,2,0)*VLOOKUP(Q$2,资质!$X:$AD,4,0)+VLOOKUP(Q$2,资质!$X:$AD,5,0))</f>
        <v>15146.111502069805</v>
      </c>
      <c r="AU39">
        <v>37</v>
      </c>
      <c r="AV39" t="s">
        <v>306</v>
      </c>
      <c r="AW39">
        <v>0.8</v>
      </c>
      <c r="AX39">
        <v>0.9</v>
      </c>
      <c r="AY39">
        <v>0.77200000000000002</v>
      </c>
      <c r="AZ39" t="s">
        <v>319</v>
      </c>
      <c r="BA39" t="s">
        <v>323</v>
      </c>
      <c r="BC39">
        <f t="shared" si="4"/>
        <v>288.00000000000006</v>
      </c>
      <c r="BD39">
        <f t="shared" si="5"/>
        <v>499.50000000000006</v>
      </c>
      <c r="BE39">
        <f t="shared" si="6"/>
        <v>106.53599999999999</v>
      </c>
      <c r="BF39">
        <f t="shared" si="1"/>
        <v>894.03600000000006</v>
      </c>
      <c r="BG39">
        <f t="shared" si="7"/>
        <v>7</v>
      </c>
      <c r="BH39">
        <f t="shared" si="8"/>
        <v>0.98563283017370251</v>
      </c>
    </row>
    <row r="40" spans="1:60" x14ac:dyDescent="0.2">
      <c r="A40">
        <v>38</v>
      </c>
      <c r="B40">
        <v>3</v>
      </c>
      <c r="C40">
        <f>IF($B40&gt;VLOOKUP(C$2,资质!$X:$Z,3,0),"满级",VLOOKUP($A40,level!$K:$N,2,0)+unit!$M$2+VLOOKUP($B40,rank!$O:$R,2,0)*VLOOKUP(C$2,资质!$X:$AD,4,0)+VLOOKUP(C$2,资质!$X:$AD,5,0))</f>
        <v>3857.9842491531231</v>
      </c>
      <c r="D40">
        <f>IF($B40&gt;VLOOKUP(D$2,资质!$X:$Z,3,0),"满级",VLOOKUP($A40,level!$K:$N,2,0)+unit!$M$2+VLOOKUP($B40,rank!$O:$R,2,0)*VLOOKUP(D$2,资质!$X:$AD,4,0)+VLOOKUP(D$2,资质!$X:$AD,5,0))</f>
        <v>4075.7968865260914</v>
      </c>
      <c r="E40">
        <f>IF($B40&gt;VLOOKUP(E$2,资质!$X:$Z,3,0),"满级",VLOOKUP($A40,level!$K:$N,2,0)+unit!$M$2+VLOOKUP($B40,rank!$O:$R,2,0)*VLOOKUP(E$2,资质!$X:$AD,4,0)+VLOOKUP(E$2,资质!$X:$AD,5,0))</f>
        <v>4772.6512088821228</v>
      </c>
      <c r="F40">
        <f>IF($B40&gt;VLOOKUP(F$2,资质!$X:$Z,3,0),"满级",VLOOKUP($A40,level!$K:$N,2,0)+unit!$M$2+VLOOKUP($B40,rank!$O:$R,2,0)*VLOOKUP(F$2,资质!$X:$AD,4,0)+VLOOKUP(F$2,资质!$X:$AD,5,0))</f>
        <v>5963.0680587127472</v>
      </c>
      <c r="G40">
        <f>IF($B40&gt;VLOOKUP(G$2,资质!$X:$Z,3,0),"满级",VLOOKUP($A40,level!$K:$N,2,0)+unit!$M$2+VLOOKUP($B40,rank!$O:$R,2,0)*VLOOKUP(G$2,资质!$X:$AD,4,0)+VLOOKUP(G$2,资质!$X:$AD,5,0))</f>
        <v>7197.0474360179651</v>
      </c>
      <c r="H40">
        <f>IF($B40&gt;VLOOKUP(H$2,资质!$X:$Z,3,0),"满级",VLOOKUP($A40,level!$K:$N,2,0)+unit!$M$2+VLOOKUP($B40,rank!$O:$R,2,0)*VLOOKUP(H$2,资质!$X:$AD,4,0)+VLOOKUP(H$2,资质!$X:$AD,5,0))</f>
        <v>8324.5893407977765</v>
      </c>
      <c r="I40">
        <f>IF($B40&gt;VLOOKUP(I$2,资质!$X:$Z,3,0),"满级",VLOOKUP($A40,level!$K:$N,2,0)+unit!$M$2+VLOOKUP($B40,rank!$O:$R,2,0)*VLOOKUP(I$2,资质!$X:$AD,4,0)+VLOOKUP(I$2,资质!$X:$AD,5,0))</f>
        <v>9360.2146155437149</v>
      </c>
      <c r="J40">
        <f>IF($B40&gt;VLOOKUP(J$2,资质!$X:$Z,3,0),"满级",VLOOKUP($A40,level!$K:$N,2,0)+unit!$M$2+VLOOKUP($B40,rank!$O:$R,2,0)*VLOOKUP(J$2,资质!$X:$AD,4,0)+VLOOKUP(J$2,资质!$X:$AD,5,0))</f>
        <v>9892.5480954082141</v>
      </c>
      <c r="K40">
        <f>IF($B40&gt;VLOOKUP(K$2,资质!$X:$Z,3,0),"满级",VLOOKUP($A40,level!$K:$N,2,0)+unit!$M$2+VLOOKUP($B40,rank!$O:$R,2,0)*VLOOKUP(K$2,资质!$X:$AD,4,0)+VLOOKUP(K$2,资质!$X:$AD,5,0))</f>
        <v>10468.444102747308</v>
      </c>
      <c r="L40">
        <f>IF($B40&gt;VLOOKUP(L$2,资质!$X:$Z,3,0),"满级",VLOOKUP($A40,level!$K:$N,2,0)+unit!$M$2+VLOOKUP($B40,rank!$O:$R,2,0)*VLOOKUP(L$2,资质!$X:$AD,4,0)+VLOOKUP(L$2,资质!$X:$AD,5,0))</f>
        <v>11649.277802408556</v>
      </c>
      <c r="M40">
        <f>IF($B40&gt;VLOOKUP(M$2,资质!$X:$Z,3,0),"满级",VLOOKUP($A40,level!$K:$N,2,0)+unit!$M$2+VLOOKUP($B40,rank!$O:$R,2,0)*VLOOKUP(M$2,资质!$X:$AD,4,0)+VLOOKUP(M$2,资质!$X:$AD,5,0))</f>
        <v>12365.444542340807</v>
      </c>
      <c r="N40">
        <f>IF($B40&gt;VLOOKUP(N$2,资质!$X:$Z,3,0),"满级",VLOOKUP($A40,level!$K:$N,2,0)+unit!$M$2+VLOOKUP($B40,rank!$O:$R,2,0)*VLOOKUP(N$2,资质!$X:$AD,4,0)+VLOOKUP(N$2,资质!$X:$AD,5,0))</f>
        <v>13081.611282273056</v>
      </c>
      <c r="O40">
        <f>IF($B40&gt;VLOOKUP(O$2,资质!$X:$Z,3,0),"满级",VLOOKUP($A40,level!$K:$N,2,0)+unit!$M$2+VLOOKUP($B40,rank!$O:$R,2,0)*VLOOKUP(O$2,资质!$X:$AD,4,0)+VLOOKUP(O$2,资质!$X:$AD,5,0))</f>
        <v>13797.778022205306</v>
      </c>
      <c r="P40">
        <f>IF($B40&gt;VLOOKUP(P$2,资质!$X:$Z,3,0),"满级",VLOOKUP($A40,level!$K:$N,2,0)+unit!$M$2+VLOOKUP($B40,rank!$O:$R,2,0)*VLOOKUP(P$2,资质!$X:$AD,4,0)+VLOOKUP(P$2,资质!$X:$AD,5,0))</f>
        <v>14513.944762137555</v>
      </c>
      <c r="Q40">
        <f>IF($B40&gt;VLOOKUP(Q$2,资质!$X:$Z,3,0),"满级",VLOOKUP($A40,level!$K:$N,2,0)+unit!$M$2+VLOOKUP($B40,rank!$O:$R,2,0)*VLOOKUP(Q$2,资质!$X:$AD,4,0)+VLOOKUP(Q$2,资质!$X:$AD,5,0))</f>
        <v>15230.111502069805</v>
      </c>
      <c r="AU40">
        <v>38</v>
      </c>
      <c r="AV40" t="s">
        <v>307</v>
      </c>
      <c r="AW40">
        <v>1</v>
      </c>
      <c r="AX40">
        <v>0.77600000000000002</v>
      </c>
      <c r="AY40">
        <v>0.77</v>
      </c>
      <c r="AZ40" t="s">
        <v>318</v>
      </c>
      <c r="BA40" t="s">
        <v>322</v>
      </c>
      <c r="BC40">
        <f t="shared" si="4"/>
        <v>360</v>
      </c>
      <c r="BD40">
        <f t="shared" si="5"/>
        <v>430.68</v>
      </c>
      <c r="BE40">
        <f t="shared" si="6"/>
        <v>106.25999999999999</v>
      </c>
      <c r="BF40">
        <f t="shared" si="1"/>
        <v>896.94</v>
      </c>
      <c r="BG40">
        <f t="shared" si="7"/>
        <v>4</v>
      </c>
      <c r="BH40">
        <f t="shared" si="8"/>
        <v>0.9888343542049769</v>
      </c>
    </row>
    <row r="41" spans="1:60" x14ac:dyDescent="0.2">
      <c r="A41">
        <v>39</v>
      </c>
      <c r="B41">
        <v>3</v>
      </c>
      <c r="C41">
        <f>IF($B41&gt;VLOOKUP(C$2,资质!$X:$Z,3,0),"满级",VLOOKUP($A41,level!$K:$N,2,0)+unit!$M$2+VLOOKUP($B41,rank!$O:$R,2,0)*VLOOKUP(C$2,资质!$X:$AD,4,0)+VLOOKUP(C$2,资质!$X:$AD,5,0))</f>
        <v>3943.3842491531232</v>
      </c>
      <c r="D41">
        <f>IF($B41&gt;VLOOKUP(D$2,资质!$X:$Z,3,0),"满级",VLOOKUP($A41,level!$K:$N,2,0)+unit!$M$2+VLOOKUP($B41,rank!$O:$R,2,0)*VLOOKUP(D$2,资质!$X:$AD,4,0)+VLOOKUP(D$2,资质!$X:$AD,5,0))</f>
        <v>4161.1968865260915</v>
      </c>
      <c r="E41">
        <f>IF($B41&gt;VLOOKUP(E$2,资质!$X:$Z,3,0),"满级",VLOOKUP($A41,level!$K:$N,2,0)+unit!$M$2+VLOOKUP($B41,rank!$O:$R,2,0)*VLOOKUP(E$2,资质!$X:$AD,4,0)+VLOOKUP(E$2,资质!$X:$AD,5,0))</f>
        <v>4858.0512088821224</v>
      </c>
      <c r="F41">
        <f>IF($B41&gt;VLOOKUP(F$2,资质!$X:$Z,3,0),"满级",VLOOKUP($A41,level!$K:$N,2,0)+unit!$M$2+VLOOKUP($B41,rank!$O:$R,2,0)*VLOOKUP(F$2,资质!$X:$AD,4,0)+VLOOKUP(F$2,资质!$X:$AD,5,0))</f>
        <v>6048.4680587127477</v>
      </c>
      <c r="G41">
        <f>IF($B41&gt;VLOOKUP(G$2,资质!$X:$Z,3,0),"满级",VLOOKUP($A41,level!$K:$N,2,0)+unit!$M$2+VLOOKUP($B41,rank!$O:$R,2,0)*VLOOKUP(G$2,资质!$X:$AD,4,0)+VLOOKUP(G$2,资质!$X:$AD,5,0))</f>
        <v>7282.4474360179656</v>
      </c>
      <c r="H41">
        <f>IF($B41&gt;VLOOKUP(H$2,资质!$X:$Z,3,0),"满级",VLOOKUP($A41,level!$K:$N,2,0)+unit!$M$2+VLOOKUP($B41,rank!$O:$R,2,0)*VLOOKUP(H$2,资质!$X:$AD,4,0)+VLOOKUP(H$2,资质!$X:$AD,5,0))</f>
        <v>8409.9893407977761</v>
      </c>
      <c r="I41">
        <f>IF($B41&gt;VLOOKUP(I$2,资质!$X:$Z,3,0),"满级",VLOOKUP($A41,level!$K:$N,2,0)+unit!$M$2+VLOOKUP($B41,rank!$O:$R,2,0)*VLOOKUP(I$2,资质!$X:$AD,4,0)+VLOOKUP(I$2,资质!$X:$AD,5,0))</f>
        <v>9445.6146155437145</v>
      </c>
      <c r="J41">
        <f>IF($B41&gt;VLOOKUP(J$2,资质!$X:$Z,3,0),"满级",VLOOKUP($A41,level!$K:$N,2,0)+unit!$M$2+VLOOKUP($B41,rank!$O:$R,2,0)*VLOOKUP(J$2,资质!$X:$AD,4,0)+VLOOKUP(J$2,资质!$X:$AD,5,0))</f>
        <v>9977.9480954082137</v>
      </c>
      <c r="K41">
        <f>IF($B41&gt;VLOOKUP(K$2,资质!$X:$Z,3,0),"满级",VLOOKUP($A41,level!$K:$N,2,0)+unit!$M$2+VLOOKUP($B41,rank!$O:$R,2,0)*VLOOKUP(K$2,资质!$X:$AD,4,0)+VLOOKUP(K$2,资质!$X:$AD,5,0))</f>
        <v>10553.844102747307</v>
      </c>
      <c r="L41">
        <f>IF($B41&gt;VLOOKUP(L$2,资质!$X:$Z,3,0),"满级",VLOOKUP($A41,level!$K:$N,2,0)+unit!$M$2+VLOOKUP($B41,rank!$O:$R,2,0)*VLOOKUP(L$2,资质!$X:$AD,4,0)+VLOOKUP(L$2,资质!$X:$AD,5,0))</f>
        <v>11734.677802408558</v>
      </c>
      <c r="M41">
        <f>IF($B41&gt;VLOOKUP(M$2,资质!$X:$Z,3,0),"满级",VLOOKUP($A41,level!$K:$N,2,0)+unit!$M$2+VLOOKUP($B41,rank!$O:$R,2,0)*VLOOKUP(M$2,资质!$X:$AD,4,0)+VLOOKUP(M$2,资质!$X:$AD,5,0))</f>
        <v>12450.844542340807</v>
      </c>
      <c r="N41">
        <f>IF($B41&gt;VLOOKUP(N$2,资质!$X:$Z,3,0),"满级",VLOOKUP($A41,level!$K:$N,2,0)+unit!$M$2+VLOOKUP($B41,rank!$O:$R,2,0)*VLOOKUP(N$2,资质!$X:$AD,4,0)+VLOOKUP(N$2,资质!$X:$AD,5,0))</f>
        <v>13167.011282273055</v>
      </c>
      <c r="O41">
        <f>IF($B41&gt;VLOOKUP(O$2,资质!$X:$Z,3,0),"满级",VLOOKUP($A41,level!$K:$N,2,0)+unit!$M$2+VLOOKUP($B41,rank!$O:$R,2,0)*VLOOKUP(O$2,资质!$X:$AD,4,0)+VLOOKUP(O$2,资质!$X:$AD,5,0))</f>
        <v>13883.178022205306</v>
      </c>
      <c r="P41">
        <f>IF($B41&gt;VLOOKUP(P$2,资质!$X:$Z,3,0),"满级",VLOOKUP($A41,level!$K:$N,2,0)+unit!$M$2+VLOOKUP($B41,rank!$O:$R,2,0)*VLOOKUP(P$2,资质!$X:$AD,4,0)+VLOOKUP(P$2,资质!$X:$AD,5,0))</f>
        <v>14599.344762137556</v>
      </c>
      <c r="Q41">
        <f>IF($B41&gt;VLOOKUP(Q$2,资质!$X:$Z,3,0),"满级",VLOOKUP($A41,level!$K:$N,2,0)+unit!$M$2+VLOOKUP($B41,rank!$O:$R,2,0)*VLOOKUP(Q$2,资质!$X:$AD,4,0)+VLOOKUP(Q$2,资质!$X:$AD,5,0))</f>
        <v>15315.511502069807</v>
      </c>
      <c r="AU41">
        <v>39</v>
      </c>
      <c r="AV41" t="s">
        <v>270</v>
      </c>
      <c r="AW41">
        <v>0.93330000000000002</v>
      </c>
      <c r="AX41">
        <v>0.84</v>
      </c>
      <c r="AY41">
        <v>0.7</v>
      </c>
      <c r="AZ41" t="s">
        <v>318</v>
      </c>
      <c r="BA41" t="s">
        <v>325</v>
      </c>
      <c r="BC41">
        <f t="shared" si="4"/>
        <v>335.98800000000006</v>
      </c>
      <c r="BD41">
        <f t="shared" si="5"/>
        <v>466.20000000000005</v>
      </c>
      <c r="BE41">
        <f t="shared" si="6"/>
        <v>96.6</v>
      </c>
      <c r="BF41">
        <f t="shared" si="1"/>
        <v>898.78800000000012</v>
      </c>
      <c r="BG41">
        <f t="shared" si="7"/>
        <v>3</v>
      </c>
      <c r="BH41">
        <f t="shared" si="8"/>
        <v>0.99087168767942424</v>
      </c>
    </row>
    <row r="42" spans="1:60" x14ac:dyDescent="0.2">
      <c r="A42">
        <v>40</v>
      </c>
      <c r="B42">
        <v>3</v>
      </c>
      <c r="C42">
        <f>IF($B42&gt;VLOOKUP(C$2,资质!$X:$Z,3,0),"满级",VLOOKUP($A42,level!$K:$N,2,0)+unit!$M$2+VLOOKUP($B42,rank!$O:$R,2,0)*VLOOKUP(C$2,资质!$X:$AD,4,0)+VLOOKUP(C$2,资质!$X:$AD,5,0))</f>
        <v>4030.1842491531229</v>
      </c>
      <c r="D42">
        <f>IF($B42&gt;VLOOKUP(D$2,资质!$X:$Z,3,0),"满级",VLOOKUP($A42,level!$K:$N,2,0)+unit!$M$2+VLOOKUP($B42,rank!$O:$R,2,0)*VLOOKUP(D$2,资质!$X:$AD,4,0)+VLOOKUP(D$2,资质!$X:$AD,5,0))</f>
        <v>4247.9968865260907</v>
      </c>
      <c r="E42">
        <f>IF($B42&gt;VLOOKUP(E$2,资质!$X:$Z,3,0),"满级",VLOOKUP($A42,level!$K:$N,2,0)+unit!$M$2+VLOOKUP($B42,rank!$O:$R,2,0)*VLOOKUP(E$2,资质!$X:$AD,4,0)+VLOOKUP(E$2,资质!$X:$AD,5,0))</f>
        <v>4944.8512088821226</v>
      </c>
      <c r="F42">
        <f>IF($B42&gt;VLOOKUP(F$2,资质!$X:$Z,3,0),"满级",VLOOKUP($A42,level!$K:$N,2,0)+unit!$M$2+VLOOKUP($B42,rank!$O:$R,2,0)*VLOOKUP(F$2,资质!$X:$AD,4,0)+VLOOKUP(F$2,资质!$X:$AD,5,0))</f>
        <v>6135.268058712747</v>
      </c>
      <c r="G42">
        <f>IF($B42&gt;VLOOKUP(G$2,资质!$X:$Z,3,0),"满级",VLOOKUP($A42,level!$K:$N,2,0)+unit!$M$2+VLOOKUP($B42,rank!$O:$R,2,0)*VLOOKUP(G$2,资质!$X:$AD,4,0)+VLOOKUP(G$2,资质!$X:$AD,5,0))</f>
        <v>7369.2474360179658</v>
      </c>
      <c r="H42">
        <f>IF($B42&gt;VLOOKUP(H$2,资质!$X:$Z,3,0),"满级",VLOOKUP($A42,level!$K:$N,2,0)+unit!$M$2+VLOOKUP($B42,rank!$O:$R,2,0)*VLOOKUP(H$2,资质!$X:$AD,4,0)+VLOOKUP(H$2,资质!$X:$AD,5,0))</f>
        <v>8496.7893407977772</v>
      </c>
      <c r="I42">
        <f>IF($B42&gt;VLOOKUP(I$2,资质!$X:$Z,3,0),"满级",VLOOKUP($A42,level!$K:$N,2,0)+unit!$M$2+VLOOKUP($B42,rank!$O:$R,2,0)*VLOOKUP(I$2,资质!$X:$AD,4,0)+VLOOKUP(I$2,资质!$X:$AD,5,0))</f>
        <v>9532.4146155437138</v>
      </c>
      <c r="J42">
        <f>IF($B42&gt;VLOOKUP(J$2,资质!$X:$Z,3,0),"满级",VLOOKUP($A42,level!$K:$N,2,0)+unit!$M$2+VLOOKUP($B42,rank!$O:$R,2,0)*VLOOKUP(J$2,资质!$X:$AD,4,0)+VLOOKUP(J$2,资质!$X:$AD,5,0))</f>
        <v>10064.748095408213</v>
      </c>
      <c r="K42">
        <f>IF($B42&gt;VLOOKUP(K$2,资质!$X:$Z,3,0),"满级",VLOOKUP($A42,level!$K:$N,2,0)+unit!$M$2+VLOOKUP($B42,rank!$O:$R,2,0)*VLOOKUP(K$2,资质!$X:$AD,4,0)+VLOOKUP(K$2,资质!$X:$AD,5,0))</f>
        <v>10640.644102747308</v>
      </c>
      <c r="L42">
        <f>IF($B42&gt;VLOOKUP(L$2,资质!$X:$Z,3,0),"满级",VLOOKUP($A42,level!$K:$N,2,0)+unit!$M$2+VLOOKUP($B42,rank!$O:$R,2,0)*VLOOKUP(L$2,资质!$X:$AD,4,0)+VLOOKUP(L$2,资质!$X:$AD,5,0))</f>
        <v>11821.477802408557</v>
      </c>
      <c r="M42">
        <f>IF($B42&gt;VLOOKUP(M$2,资质!$X:$Z,3,0),"满级",VLOOKUP($A42,level!$K:$N,2,0)+unit!$M$2+VLOOKUP($B42,rank!$O:$R,2,0)*VLOOKUP(M$2,资质!$X:$AD,4,0)+VLOOKUP(M$2,资质!$X:$AD,5,0))</f>
        <v>12537.644542340806</v>
      </c>
      <c r="N42">
        <f>IF($B42&gt;VLOOKUP(N$2,资质!$X:$Z,3,0),"满级",VLOOKUP($A42,level!$K:$N,2,0)+unit!$M$2+VLOOKUP($B42,rank!$O:$R,2,0)*VLOOKUP(N$2,资质!$X:$AD,4,0)+VLOOKUP(N$2,资质!$X:$AD,5,0))</f>
        <v>13253.811282273056</v>
      </c>
      <c r="O42">
        <f>IF($B42&gt;VLOOKUP(O$2,资质!$X:$Z,3,0),"满级",VLOOKUP($A42,level!$K:$N,2,0)+unit!$M$2+VLOOKUP($B42,rank!$O:$R,2,0)*VLOOKUP(O$2,资质!$X:$AD,4,0)+VLOOKUP(O$2,资质!$X:$AD,5,0))</f>
        <v>13969.978022205305</v>
      </c>
      <c r="P42">
        <f>IF($B42&gt;VLOOKUP(P$2,资质!$X:$Z,3,0),"满级",VLOOKUP($A42,level!$K:$N,2,0)+unit!$M$2+VLOOKUP($B42,rank!$O:$R,2,0)*VLOOKUP(P$2,资质!$X:$AD,4,0)+VLOOKUP(P$2,资质!$X:$AD,5,0))</f>
        <v>14686.144762137556</v>
      </c>
      <c r="Q42">
        <f>IF($B42&gt;VLOOKUP(Q$2,资质!$X:$Z,3,0),"满级",VLOOKUP($A42,level!$K:$N,2,0)+unit!$M$2+VLOOKUP($B42,rank!$O:$R,2,0)*VLOOKUP(Q$2,资质!$X:$AD,4,0)+VLOOKUP(Q$2,资质!$X:$AD,5,0))</f>
        <v>15402.311502069806</v>
      </c>
      <c r="AU42">
        <v>40</v>
      </c>
      <c r="AV42" t="s">
        <v>270</v>
      </c>
      <c r="AW42">
        <v>0.85</v>
      </c>
      <c r="AX42">
        <v>0.86</v>
      </c>
      <c r="AY42">
        <v>0.7</v>
      </c>
      <c r="AZ42" t="s">
        <v>319</v>
      </c>
      <c r="BA42" t="s">
        <v>323</v>
      </c>
      <c r="BC42">
        <f t="shared" si="4"/>
        <v>306.00000000000006</v>
      </c>
      <c r="BD42">
        <f t="shared" si="5"/>
        <v>477.3</v>
      </c>
      <c r="BE42">
        <f t="shared" si="6"/>
        <v>96.6</v>
      </c>
      <c r="BF42">
        <f t="shared" si="1"/>
        <v>879.90000000000009</v>
      </c>
      <c r="BG42">
        <f t="shared" si="7"/>
        <v>26</v>
      </c>
      <c r="BH42">
        <f t="shared" si="8"/>
        <v>0.97004855203799489</v>
      </c>
    </row>
    <row r="43" spans="1:60" x14ac:dyDescent="0.2">
      <c r="A43">
        <v>41</v>
      </c>
      <c r="B43">
        <f>MIN(B23+1,13)</f>
        <v>4</v>
      </c>
      <c r="C43">
        <f>IF($B43&gt;VLOOKUP(C$2,资质!$X:$Z,3,0),"满级",VLOOKUP($A43,level!$K:$N,2,0)+unit!$M$2+VLOOKUP($B43,rank!$O:$R,2,0)*VLOOKUP(C$2,资质!$X:$AD,4,0)+VLOOKUP(C$2,资质!$X:$AD,5,0))</f>
        <v>5011.271962252411</v>
      </c>
      <c r="D43">
        <f>IF($B43&gt;VLOOKUP(D$2,资质!$X:$Z,3,0),"满级",VLOOKUP($A43,level!$K:$N,2,0)+unit!$M$2+VLOOKUP($B43,rank!$O:$R,2,0)*VLOOKUP(D$2,资质!$X:$AD,4,0)+VLOOKUP(D$2,资质!$X:$AD,5,0))</f>
        <v>5362.9877565902716</v>
      </c>
      <c r="E43">
        <f>IF($B43&gt;VLOOKUP(E$2,资质!$X:$Z,3,0),"满级",VLOOKUP($A43,level!$K:$N,2,0)+unit!$M$2+VLOOKUP($B43,rank!$O:$R,2,0)*VLOOKUP(E$2,资质!$X:$AD,4,0)+VLOOKUP(E$2,资质!$X:$AD,5,0))</f>
        <v>6211.5989901731818</v>
      </c>
      <c r="F43">
        <f>IF($B43&gt;VLOOKUP(F$2,资质!$X:$Z,3,0),"满级",VLOOKUP($A43,level!$K:$N,2,0)+unit!$M$2+VLOOKUP($B43,rank!$O:$R,2,0)*VLOOKUP(F$2,资质!$X:$AD,4,0)+VLOOKUP(F$2,资质!$X:$AD,5,0))</f>
        <v>7580.5533826236642</v>
      </c>
      <c r="G43">
        <f>IF($B43&gt;VLOOKUP(G$2,资质!$X:$Z,3,0),"满级",VLOOKUP($A43,level!$K:$N,2,0)+unit!$M$2+VLOOKUP($B43,rank!$O:$R,2,0)*VLOOKUP(G$2,资质!$X:$AD,4,0)+VLOOKUP(G$2,资质!$X:$AD,5,0))</f>
        <v>9019.8509339417178</v>
      </c>
      <c r="H43">
        <f>IF($B43&gt;VLOOKUP(H$2,资质!$X:$Z,3,0),"满级",VLOOKUP($A43,level!$K:$N,2,0)+unit!$M$2+VLOOKUP($B43,rank!$O:$R,2,0)*VLOOKUP(H$2,资质!$X:$AD,4,0)+VLOOKUP(H$2,资质!$X:$AD,5,0))</f>
        <v>10379.491644127345</v>
      </c>
      <c r="I43">
        <f>IF($B43&gt;VLOOKUP(I$2,资质!$X:$Z,3,0),"满级",VLOOKUP($A43,level!$K:$N,2,0)+unit!$M$2+VLOOKUP($B43,rank!$O:$R,2,0)*VLOOKUP(I$2,资质!$X:$AD,4,0)+VLOOKUP(I$2,资质!$X:$AD,5,0))</f>
        <v>11682.923232803068</v>
      </c>
      <c r="J43">
        <f>IF($B43&gt;VLOOKUP(J$2,资质!$X:$Z,3,0),"满级",VLOOKUP($A43,level!$K:$N,2,0)+unit!$M$2+VLOOKUP($B43,rank!$O:$R,2,0)*VLOOKUP(J$2,资质!$X:$AD,4,0)+VLOOKUP(J$2,资质!$X:$AD,5,0))</f>
        <v>12358.086746763454</v>
      </c>
      <c r="K43">
        <f>IF($B43&gt;VLOOKUP(K$2,资质!$X:$Z,3,0),"满级",VLOOKUP($A43,level!$K:$N,2,0)+unit!$M$2+VLOOKUP($B43,rank!$O:$R,2,0)*VLOOKUP(K$2,资质!$X:$AD,4,0)+VLOOKUP(K$2,资质!$X:$AD,5,0))</f>
        <v>13103.593419591412</v>
      </c>
      <c r="L43">
        <f>IF($B43&gt;VLOOKUP(L$2,资质!$X:$Z,3,0),"满级",VLOOKUP($A43,level!$K:$N,2,0)+unit!$M$2+VLOOKUP($B43,rank!$O:$R,2,0)*VLOOKUP(L$2,资质!$X:$AD,4,0)+VLOOKUP(L$2,资质!$X:$AD,5,0))</f>
        <v>14641.502204492375</v>
      </c>
      <c r="M43">
        <f>IF($B43&gt;VLOOKUP(M$2,资质!$X:$Z,3,0),"满级",VLOOKUP($A43,level!$K:$N,2,0)+unit!$M$2+VLOOKUP($B43,rank!$O:$R,2,0)*VLOOKUP(M$2,资质!$X:$AD,4,0)+VLOOKUP(M$2,资质!$X:$AD,5,0))</f>
        <v>15429.08396147257</v>
      </c>
      <c r="N43">
        <f>IF($B43&gt;VLOOKUP(N$2,资质!$X:$Z,3,0),"满级",VLOOKUP($A43,level!$K:$N,2,0)+unit!$M$2+VLOOKUP($B43,rank!$O:$R,2,0)*VLOOKUP(N$2,资质!$X:$AD,4,0)+VLOOKUP(N$2,资质!$X:$AD,5,0))</f>
        <v>16216.665718452761</v>
      </c>
      <c r="O43">
        <f>IF($B43&gt;VLOOKUP(O$2,资质!$X:$Z,3,0),"满级",VLOOKUP($A43,level!$K:$N,2,0)+unit!$M$2+VLOOKUP($B43,rank!$O:$R,2,0)*VLOOKUP(O$2,资质!$X:$AD,4,0)+VLOOKUP(O$2,资质!$X:$AD,5,0))</f>
        <v>17004.247475432952</v>
      </c>
      <c r="P43">
        <f>IF($B43&gt;VLOOKUP(P$2,资质!$X:$Z,3,0),"满级",VLOOKUP($A43,level!$K:$N,2,0)+unit!$M$2+VLOOKUP($B43,rank!$O:$R,2,0)*VLOOKUP(P$2,资质!$X:$AD,4,0)+VLOOKUP(P$2,资质!$X:$AD,5,0))</f>
        <v>17791.829232413147</v>
      </c>
      <c r="Q43">
        <f>IF($B43&gt;VLOOKUP(Q$2,资质!$X:$Z,3,0),"满级",VLOOKUP($A43,level!$K:$N,2,0)+unit!$M$2+VLOOKUP($B43,rank!$O:$R,2,0)*VLOOKUP(Q$2,资质!$X:$AD,4,0)+VLOOKUP(Q$2,资质!$X:$AD,5,0))</f>
        <v>18579.410989393342</v>
      </c>
      <c r="R43">
        <f>F43/F42</f>
        <v>1.2355700370513485</v>
      </c>
      <c r="AU43">
        <v>41</v>
      </c>
      <c r="AV43" t="s">
        <v>308</v>
      </c>
      <c r="AW43">
        <v>0.76670000000000005</v>
      </c>
      <c r="AX43">
        <v>0.92</v>
      </c>
      <c r="AY43">
        <v>0.72</v>
      </c>
      <c r="AZ43" t="s">
        <v>319</v>
      </c>
      <c r="BA43" t="s">
        <v>323</v>
      </c>
      <c r="BC43">
        <f t="shared" si="4"/>
        <v>276.012</v>
      </c>
      <c r="BD43">
        <f t="shared" si="5"/>
        <v>510.60000000000008</v>
      </c>
      <c r="BE43">
        <f t="shared" si="6"/>
        <v>99.36</v>
      </c>
      <c r="BF43">
        <f t="shared" si="1"/>
        <v>885.97200000000009</v>
      </c>
      <c r="BG43">
        <f t="shared" si="7"/>
        <v>19</v>
      </c>
      <c r="BH43">
        <f t="shared" si="8"/>
        <v>0.9767426477397505</v>
      </c>
    </row>
    <row r="44" spans="1:60" x14ac:dyDescent="0.2">
      <c r="A44">
        <v>42</v>
      </c>
      <c r="B44">
        <f t="shared" ref="B44:B107" si="10">MIN(B24+1,13)</f>
        <v>4</v>
      </c>
      <c r="C44">
        <f>IF($B44&gt;VLOOKUP(C$2,资质!$X:$Z,3,0),"满级",VLOOKUP($A44,level!$K:$N,2,0)+unit!$M$2+VLOOKUP($B44,rank!$O:$R,2,0)*VLOOKUP(C$2,资质!$X:$AD,4,0)+VLOOKUP(C$2,资质!$X:$AD,5,0))</f>
        <v>5101.0719622524102</v>
      </c>
      <c r="D44">
        <f>IF($B44&gt;VLOOKUP(D$2,资质!$X:$Z,3,0),"满级",VLOOKUP($A44,level!$K:$N,2,0)+unit!$M$2+VLOOKUP($B44,rank!$O:$R,2,0)*VLOOKUP(D$2,资质!$X:$AD,4,0)+VLOOKUP(D$2,资质!$X:$AD,5,0))</f>
        <v>5452.7877565902727</v>
      </c>
      <c r="E44">
        <f>IF($B44&gt;VLOOKUP(E$2,资质!$X:$Z,3,0),"满级",VLOOKUP($A44,level!$K:$N,2,0)+unit!$M$2+VLOOKUP($B44,rank!$O:$R,2,0)*VLOOKUP(E$2,资质!$X:$AD,4,0)+VLOOKUP(E$2,资质!$X:$AD,5,0))</f>
        <v>6301.398990173182</v>
      </c>
      <c r="F44">
        <f>IF($B44&gt;VLOOKUP(F$2,资质!$X:$Z,3,0),"满级",VLOOKUP($A44,level!$K:$N,2,0)+unit!$M$2+VLOOKUP($B44,rank!$O:$R,2,0)*VLOOKUP(F$2,资质!$X:$AD,4,0)+VLOOKUP(F$2,资质!$X:$AD,5,0))</f>
        <v>7670.3533826236644</v>
      </c>
      <c r="G44">
        <f>IF($B44&gt;VLOOKUP(G$2,资质!$X:$Z,3,0),"满级",VLOOKUP($A44,level!$K:$N,2,0)+unit!$M$2+VLOOKUP($B44,rank!$O:$R,2,0)*VLOOKUP(G$2,资质!$X:$AD,4,0)+VLOOKUP(G$2,资质!$X:$AD,5,0))</f>
        <v>9109.6509339417189</v>
      </c>
      <c r="H44">
        <f>IF($B44&gt;VLOOKUP(H$2,资质!$X:$Z,3,0),"满级",VLOOKUP($A44,level!$K:$N,2,0)+unit!$M$2+VLOOKUP($B44,rank!$O:$R,2,0)*VLOOKUP(H$2,资质!$X:$AD,4,0)+VLOOKUP(H$2,资质!$X:$AD,5,0))</f>
        <v>10469.291644127345</v>
      </c>
      <c r="I44">
        <f>IF($B44&gt;VLOOKUP(I$2,资质!$X:$Z,3,0),"满级",VLOOKUP($A44,level!$K:$N,2,0)+unit!$M$2+VLOOKUP($B44,rank!$O:$R,2,0)*VLOOKUP(I$2,资质!$X:$AD,4,0)+VLOOKUP(I$2,资质!$X:$AD,5,0))</f>
        <v>11772.72323280307</v>
      </c>
      <c r="J44">
        <f>IF($B44&gt;VLOOKUP(J$2,资质!$X:$Z,3,0),"满级",VLOOKUP($A44,level!$K:$N,2,0)+unit!$M$2+VLOOKUP($B44,rank!$O:$R,2,0)*VLOOKUP(J$2,资质!$X:$AD,4,0)+VLOOKUP(J$2,资质!$X:$AD,5,0))</f>
        <v>12447.886746763455</v>
      </c>
      <c r="K44">
        <f>IF($B44&gt;VLOOKUP(K$2,资质!$X:$Z,3,0),"满级",VLOOKUP($A44,level!$K:$N,2,0)+unit!$M$2+VLOOKUP($B44,rank!$O:$R,2,0)*VLOOKUP(K$2,资质!$X:$AD,4,0)+VLOOKUP(K$2,资质!$X:$AD,5,0))</f>
        <v>13193.393419591412</v>
      </c>
      <c r="L44">
        <f>IF($B44&gt;VLOOKUP(L$2,资质!$X:$Z,3,0),"满级",VLOOKUP($A44,level!$K:$N,2,0)+unit!$M$2+VLOOKUP($B44,rank!$O:$R,2,0)*VLOOKUP(L$2,资质!$X:$AD,4,0)+VLOOKUP(L$2,资质!$X:$AD,5,0))</f>
        <v>14731.302204492376</v>
      </c>
      <c r="M44">
        <f>IF($B44&gt;VLOOKUP(M$2,资质!$X:$Z,3,0),"满级",VLOOKUP($A44,level!$K:$N,2,0)+unit!$M$2+VLOOKUP($B44,rank!$O:$R,2,0)*VLOOKUP(M$2,资质!$X:$AD,4,0)+VLOOKUP(M$2,资质!$X:$AD,5,0))</f>
        <v>15518.883961472569</v>
      </c>
      <c r="N44">
        <f>IF($B44&gt;VLOOKUP(N$2,资质!$X:$Z,3,0),"满级",VLOOKUP($A44,level!$K:$N,2,0)+unit!$M$2+VLOOKUP($B44,rank!$O:$R,2,0)*VLOOKUP(N$2,资质!$X:$AD,4,0)+VLOOKUP(N$2,资质!$X:$AD,5,0))</f>
        <v>16306.465718452762</v>
      </c>
      <c r="O44">
        <f>IF($B44&gt;VLOOKUP(O$2,资质!$X:$Z,3,0),"满级",VLOOKUP($A44,level!$K:$N,2,0)+unit!$M$2+VLOOKUP($B44,rank!$O:$R,2,0)*VLOOKUP(O$2,资质!$X:$AD,4,0)+VLOOKUP(O$2,资质!$X:$AD,5,0))</f>
        <v>17094.047475432955</v>
      </c>
      <c r="P44">
        <f>IF($B44&gt;VLOOKUP(P$2,资质!$X:$Z,3,0),"满级",VLOOKUP($A44,level!$K:$N,2,0)+unit!$M$2+VLOOKUP($B44,rank!$O:$R,2,0)*VLOOKUP(P$2,资质!$X:$AD,4,0)+VLOOKUP(P$2,资质!$X:$AD,5,0))</f>
        <v>17881.629232413146</v>
      </c>
      <c r="Q44">
        <f>IF($B44&gt;VLOOKUP(Q$2,资质!$X:$Z,3,0),"满级",VLOOKUP($A44,level!$K:$N,2,0)+unit!$M$2+VLOOKUP($B44,rank!$O:$R,2,0)*VLOOKUP(Q$2,资质!$X:$AD,4,0)+VLOOKUP(Q$2,资质!$X:$AD,5,0))</f>
        <v>18669.210989393341</v>
      </c>
      <c r="AU44">
        <v>42</v>
      </c>
      <c r="AV44" t="s">
        <v>309</v>
      </c>
      <c r="AW44">
        <v>0.92669999999999997</v>
      </c>
      <c r="AX44">
        <v>0.8</v>
      </c>
      <c r="AY44">
        <v>0.8</v>
      </c>
      <c r="AZ44" t="s">
        <v>318</v>
      </c>
      <c r="BA44" t="s">
        <v>322</v>
      </c>
      <c r="BC44">
        <f t="shared" si="4"/>
        <v>333.61200000000002</v>
      </c>
      <c r="BD44">
        <f t="shared" si="5"/>
        <v>444</v>
      </c>
      <c r="BE44">
        <f t="shared" si="6"/>
        <v>110.39999999999999</v>
      </c>
      <c r="BF44">
        <f t="shared" si="1"/>
        <v>888.01199999999994</v>
      </c>
      <c r="BG44">
        <f t="shared" si="7"/>
        <v>14</v>
      </c>
      <c r="BH44">
        <f t="shared" si="8"/>
        <v>0.97899165222452988</v>
      </c>
    </row>
    <row r="45" spans="1:60" x14ac:dyDescent="0.2">
      <c r="A45">
        <v>43</v>
      </c>
      <c r="B45">
        <f t="shared" si="10"/>
        <v>4</v>
      </c>
      <c r="C45">
        <f>IF($B45&gt;VLOOKUP(C$2,资质!$X:$Z,3,0),"满级",VLOOKUP($A45,level!$K:$N,2,0)+unit!$M$2+VLOOKUP($B45,rank!$O:$R,2,0)*VLOOKUP(C$2,资质!$X:$AD,4,0)+VLOOKUP(C$2,资质!$X:$AD,5,0))</f>
        <v>5192.3719622524104</v>
      </c>
      <c r="D45">
        <f>IF($B45&gt;VLOOKUP(D$2,资质!$X:$Z,3,0),"满级",VLOOKUP($A45,level!$K:$N,2,0)+unit!$M$2+VLOOKUP($B45,rank!$O:$R,2,0)*VLOOKUP(D$2,资质!$X:$AD,4,0)+VLOOKUP(D$2,资质!$X:$AD,5,0))</f>
        <v>5544.087756590272</v>
      </c>
      <c r="E45">
        <f>IF($B45&gt;VLOOKUP(E$2,资质!$X:$Z,3,0),"满级",VLOOKUP($A45,level!$K:$N,2,0)+unit!$M$2+VLOOKUP($B45,rank!$O:$R,2,0)*VLOOKUP(E$2,资质!$X:$AD,4,0)+VLOOKUP(E$2,资质!$X:$AD,5,0))</f>
        <v>6392.6989901731813</v>
      </c>
      <c r="F45">
        <f>IF($B45&gt;VLOOKUP(F$2,资质!$X:$Z,3,0),"满级",VLOOKUP($A45,level!$K:$N,2,0)+unit!$M$2+VLOOKUP($B45,rank!$O:$R,2,0)*VLOOKUP(F$2,资质!$X:$AD,4,0)+VLOOKUP(F$2,资质!$X:$AD,5,0))</f>
        <v>7761.6533826236646</v>
      </c>
      <c r="G45">
        <f>IF($B45&gt;VLOOKUP(G$2,资质!$X:$Z,3,0),"满级",VLOOKUP($A45,level!$K:$N,2,0)+unit!$M$2+VLOOKUP($B45,rank!$O:$R,2,0)*VLOOKUP(G$2,资质!$X:$AD,4,0)+VLOOKUP(G$2,资质!$X:$AD,5,0))</f>
        <v>9200.9509339417182</v>
      </c>
      <c r="H45">
        <f>IF($B45&gt;VLOOKUP(H$2,资质!$X:$Z,3,0),"满级",VLOOKUP($A45,level!$K:$N,2,0)+unit!$M$2+VLOOKUP($B45,rank!$O:$R,2,0)*VLOOKUP(H$2,资质!$X:$AD,4,0)+VLOOKUP(H$2,资质!$X:$AD,5,0))</f>
        <v>10560.591644127344</v>
      </c>
      <c r="I45">
        <f>IF($B45&gt;VLOOKUP(I$2,资质!$X:$Z,3,0),"满级",VLOOKUP($A45,level!$K:$N,2,0)+unit!$M$2+VLOOKUP($B45,rank!$O:$R,2,0)*VLOOKUP(I$2,资质!$X:$AD,4,0)+VLOOKUP(I$2,资质!$X:$AD,5,0))</f>
        <v>11864.023232803069</v>
      </c>
      <c r="J45">
        <f>IF($B45&gt;VLOOKUP(J$2,资质!$X:$Z,3,0),"满级",VLOOKUP($A45,level!$K:$N,2,0)+unit!$M$2+VLOOKUP($B45,rank!$O:$R,2,0)*VLOOKUP(J$2,资质!$X:$AD,4,0)+VLOOKUP(J$2,资质!$X:$AD,5,0))</f>
        <v>12539.186746763455</v>
      </c>
      <c r="K45">
        <f>IF($B45&gt;VLOOKUP(K$2,资质!$X:$Z,3,0),"满级",VLOOKUP($A45,level!$K:$N,2,0)+unit!$M$2+VLOOKUP($B45,rank!$O:$R,2,0)*VLOOKUP(K$2,资质!$X:$AD,4,0)+VLOOKUP(K$2,资质!$X:$AD,5,0))</f>
        <v>13284.693419591413</v>
      </c>
      <c r="L45">
        <f>IF($B45&gt;VLOOKUP(L$2,资质!$X:$Z,3,0),"满级",VLOOKUP($A45,level!$K:$N,2,0)+unit!$M$2+VLOOKUP($B45,rank!$O:$R,2,0)*VLOOKUP(L$2,资质!$X:$AD,4,0)+VLOOKUP(L$2,资质!$X:$AD,5,0))</f>
        <v>14822.602204492376</v>
      </c>
      <c r="M45">
        <f>IF($B45&gt;VLOOKUP(M$2,资质!$X:$Z,3,0),"满级",VLOOKUP($A45,level!$K:$N,2,0)+unit!$M$2+VLOOKUP($B45,rank!$O:$R,2,0)*VLOOKUP(M$2,资质!$X:$AD,4,0)+VLOOKUP(M$2,资质!$X:$AD,5,0))</f>
        <v>15610.183961472569</v>
      </c>
      <c r="N45">
        <f>IF($B45&gt;VLOOKUP(N$2,资质!$X:$Z,3,0),"满级",VLOOKUP($A45,level!$K:$N,2,0)+unit!$M$2+VLOOKUP($B45,rank!$O:$R,2,0)*VLOOKUP(N$2,资质!$X:$AD,4,0)+VLOOKUP(N$2,资质!$X:$AD,5,0))</f>
        <v>16397.765718452763</v>
      </c>
      <c r="O45">
        <f>IF($B45&gt;VLOOKUP(O$2,资质!$X:$Z,3,0),"满级",VLOOKUP($A45,level!$K:$N,2,0)+unit!$M$2+VLOOKUP($B45,rank!$O:$R,2,0)*VLOOKUP(O$2,资质!$X:$AD,4,0)+VLOOKUP(O$2,资质!$X:$AD,5,0))</f>
        <v>17185.347475432955</v>
      </c>
      <c r="P45">
        <f>IF($B45&gt;VLOOKUP(P$2,资质!$X:$Z,3,0),"满级",VLOOKUP($A45,level!$K:$N,2,0)+unit!$M$2+VLOOKUP($B45,rank!$O:$R,2,0)*VLOOKUP(P$2,资质!$X:$AD,4,0)+VLOOKUP(P$2,资质!$X:$AD,5,0))</f>
        <v>17972.929232413146</v>
      </c>
      <c r="Q45">
        <f>IF($B45&gt;VLOOKUP(Q$2,资质!$X:$Z,3,0),"满级",VLOOKUP($A45,level!$K:$N,2,0)+unit!$M$2+VLOOKUP($B45,rank!$O:$R,2,0)*VLOOKUP(Q$2,资质!$X:$AD,4,0)+VLOOKUP(Q$2,资质!$X:$AD,5,0))</f>
        <v>18760.51098939334</v>
      </c>
      <c r="AU45">
        <v>43</v>
      </c>
      <c r="AV45" t="s">
        <v>310</v>
      </c>
      <c r="AW45">
        <v>0.91</v>
      </c>
      <c r="AX45">
        <v>0.82</v>
      </c>
      <c r="AY45">
        <v>0.76</v>
      </c>
      <c r="AZ45" t="s">
        <v>318</v>
      </c>
      <c r="BA45" t="s">
        <v>322</v>
      </c>
      <c r="BC45">
        <f t="shared" si="4"/>
        <v>327.60000000000002</v>
      </c>
      <c r="BD45">
        <f t="shared" si="5"/>
        <v>455.1</v>
      </c>
      <c r="BE45">
        <f t="shared" si="6"/>
        <v>104.87999999999998</v>
      </c>
      <c r="BF45">
        <f t="shared" si="1"/>
        <v>887.58</v>
      </c>
      <c r="BG45">
        <f t="shared" si="7"/>
        <v>15</v>
      </c>
      <c r="BH45">
        <f t="shared" si="8"/>
        <v>0.9785153924512825</v>
      </c>
    </row>
    <row r="46" spans="1:60" x14ac:dyDescent="0.2">
      <c r="A46">
        <v>44</v>
      </c>
      <c r="B46">
        <f t="shared" si="10"/>
        <v>4</v>
      </c>
      <c r="C46">
        <f>IF($B46&gt;VLOOKUP(C$2,资质!$X:$Z,3,0),"满级",VLOOKUP($A46,level!$K:$N,2,0)+unit!$M$2+VLOOKUP($B46,rank!$O:$R,2,0)*VLOOKUP(C$2,资质!$X:$AD,4,0)+VLOOKUP(C$2,资质!$X:$AD,5,0))</f>
        <v>5285.271962252411</v>
      </c>
      <c r="D46">
        <f>IF($B46&gt;VLOOKUP(D$2,资质!$X:$Z,3,0),"满级",VLOOKUP($A46,level!$K:$N,2,0)+unit!$M$2+VLOOKUP($B46,rank!$O:$R,2,0)*VLOOKUP(D$2,资质!$X:$AD,4,0)+VLOOKUP(D$2,资质!$X:$AD,5,0))</f>
        <v>5636.9877565902716</v>
      </c>
      <c r="E46">
        <f>IF($B46&gt;VLOOKUP(E$2,资质!$X:$Z,3,0),"满级",VLOOKUP($A46,level!$K:$N,2,0)+unit!$M$2+VLOOKUP($B46,rank!$O:$R,2,0)*VLOOKUP(E$2,资质!$X:$AD,4,0)+VLOOKUP(E$2,资质!$X:$AD,5,0))</f>
        <v>6485.5989901731818</v>
      </c>
      <c r="F46">
        <f>IF($B46&gt;VLOOKUP(F$2,资质!$X:$Z,3,0),"满级",VLOOKUP($A46,level!$K:$N,2,0)+unit!$M$2+VLOOKUP($B46,rank!$O:$R,2,0)*VLOOKUP(F$2,资质!$X:$AD,4,0)+VLOOKUP(F$2,资质!$X:$AD,5,0))</f>
        <v>7854.5533826236642</v>
      </c>
      <c r="G46">
        <f>IF($B46&gt;VLOOKUP(G$2,资质!$X:$Z,3,0),"满级",VLOOKUP($A46,level!$K:$N,2,0)+unit!$M$2+VLOOKUP($B46,rank!$O:$R,2,0)*VLOOKUP(G$2,资质!$X:$AD,4,0)+VLOOKUP(G$2,资质!$X:$AD,5,0))</f>
        <v>9293.8509339417178</v>
      </c>
      <c r="H46">
        <f>IF($B46&gt;VLOOKUP(H$2,资质!$X:$Z,3,0),"满级",VLOOKUP($A46,level!$K:$N,2,0)+unit!$M$2+VLOOKUP($B46,rank!$O:$R,2,0)*VLOOKUP(H$2,资质!$X:$AD,4,0)+VLOOKUP(H$2,资质!$X:$AD,5,0))</f>
        <v>10653.491644127345</v>
      </c>
      <c r="I46">
        <f>IF($B46&gt;VLOOKUP(I$2,资质!$X:$Z,3,0),"满级",VLOOKUP($A46,level!$K:$N,2,0)+unit!$M$2+VLOOKUP($B46,rank!$O:$R,2,0)*VLOOKUP(I$2,资质!$X:$AD,4,0)+VLOOKUP(I$2,资质!$X:$AD,5,0))</f>
        <v>11956.923232803068</v>
      </c>
      <c r="J46">
        <f>IF($B46&gt;VLOOKUP(J$2,资质!$X:$Z,3,0),"满级",VLOOKUP($A46,level!$K:$N,2,0)+unit!$M$2+VLOOKUP($B46,rank!$O:$R,2,0)*VLOOKUP(J$2,资质!$X:$AD,4,0)+VLOOKUP(J$2,资质!$X:$AD,5,0))</f>
        <v>12632.086746763454</v>
      </c>
      <c r="K46">
        <f>IF($B46&gt;VLOOKUP(K$2,资质!$X:$Z,3,0),"满级",VLOOKUP($A46,level!$K:$N,2,0)+unit!$M$2+VLOOKUP($B46,rank!$O:$R,2,0)*VLOOKUP(K$2,资质!$X:$AD,4,0)+VLOOKUP(K$2,资质!$X:$AD,5,0))</f>
        <v>13377.593419591412</v>
      </c>
      <c r="L46">
        <f>IF($B46&gt;VLOOKUP(L$2,资质!$X:$Z,3,0),"满级",VLOOKUP($A46,level!$K:$N,2,0)+unit!$M$2+VLOOKUP($B46,rank!$O:$R,2,0)*VLOOKUP(L$2,资质!$X:$AD,4,0)+VLOOKUP(L$2,资质!$X:$AD,5,0))</f>
        <v>14915.502204492375</v>
      </c>
      <c r="M46">
        <f>IF($B46&gt;VLOOKUP(M$2,资质!$X:$Z,3,0),"满级",VLOOKUP($A46,level!$K:$N,2,0)+unit!$M$2+VLOOKUP($B46,rank!$O:$R,2,0)*VLOOKUP(M$2,资质!$X:$AD,4,0)+VLOOKUP(M$2,资质!$X:$AD,5,0))</f>
        <v>15703.08396147257</v>
      </c>
      <c r="N46">
        <f>IF($B46&gt;VLOOKUP(N$2,资质!$X:$Z,3,0),"满级",VLOOKUP($A46,level!$K:$N,2,0)+unit!$M$2+VLOOKUP($B46,rank!$O:$R,2,0)*VLOOKUP(N$2,资质!$X:$AD,4,0)+VLOOKUP(N$2,资质!$X:$AD,5,0))</f>
        <v>16490.665718452761</v>
      </c>
      <c r="O46">
        <f>IF($B46&gt;VLOOKUP(O$2,资质!$X:$Z,3,0),"满级",VLOOKUP($A46,level!$K:$N,2,0)+unit!$M$2+VLOOKUP($B46,rank!$O:$R,2,0)*VLOOKUP(O$2,资质!$X:$AD,4,0)+VLOOKUP(O$2,资质!$X:$AD,5,0))</f>
        <v>17278.247475432952</v>
      </c>
      <c r="P46">
        <f>IF($B46&gt;VLOOKUP(P$2,资质!$X:$Z,3,0),"满级",VLOOKUP($A46,level!$K:$N,2,0)+unit!$M$2+VLOOKUP($B46,rank!$O:$R,2,0)*VLOOKUP(P$2,资质!$X:$AD,4,0)+VLOOKUP(P$2,资质!$X:$AD,5,0))</f>
        <v>18065.829232413147</v>
      </c>
      <c r="Q46">
        <f>IF($B46&gt;VLOOKUP(Q$2,资质!$X:$Z,3,0),"满级",VLOOKUP($A46,level!$K:$N,2,0)+unit!$M$2+VLOOKUP($B46,rank!$O:$R,2,0)*VLOOKUP(Q$2,资质!$X:$AD,4,0)+VLOOKUP(Q$2,资质!$X:$AD,5,0))</f>
        <v>18853.410989393342</v>
      </c>
      <c r="AU46">
        <v>44</v>
      </c>
      <c r="AV46" t="s">
        <v>311</v>
      </c>
      <c r="AW46">
        <v>1.04</v>
      </c>
      <c r="AX46">
        <v>0.72799999999999998</v>
      </c>
      <c r="AY46">
        <v>0.8</v>
      </c>
      <c r="AZ46" t="s">
        <v>318</v>
      </c>
      <c r="BA46" t="s">
        <v>322</v>
      </c>
      <c r="BC46">
        <f t="shared" si="4"/>
        <v>374.40000000000009</v>
      </c>
      <c r="BD46">
        <f t="shared" si="5"/>
        <v>404.04</v>
      </c>
      <c r="BE46">
        <f t="shared" si="6"/>
        <v>110.39999999999999</v>
      </c>
      <c r="BF46">
        <f t="shared" si="1"/>
        <v>888.84000000000015</v>
      </c>
      <c r="BG46">
        <f t="shared" si="7"/>
        <v>12</v>
      </c>
      <c r="BH46">
        <f t="shared" si="8"/>
        <v>0.97990448345658765</v>
      </c>
    </row>
    <row r="47" spans="1:60" x14ac:dyDescent="0.2">
      <c r="A47">
        <v>45</v>
      </c>
      <c r="B47">
        <f t="shared" si="10"/>
        <v>4</v>
      </c>
      <c r="C47">
        <f>IF($B47&gt;VLOOKUP(C$2,资质!$X:$Z,3,0),"满级",VLOOKUP($A47,level!$K:$N,2,0)+unit!$M$2+VLOOKUP($B47,rank!$O:$R,2,0)*VLOOKUP(C$2,资质!$X:$AD,4,0)+VLOOKUP(C$2,资质!$X:$AD,5,0))</f>
        <v>5379.771962252411</v>
      </c>
      <c r="D47">
        <f>IF($B47&gt;VLOOKUP(D$2,资质!$X:$Z,3,0),"满级",VLOOKUP($A47,level!$K:$N,2,0)+unit!$M$2+VLOOKUP($B47,rank!$O:$R,2,0)*VLOOKUP(D$2,资质!$X:$AD,4,0)+VLOOKUP(D$2,资质!$X:$AD,5,0))</f>
        <v>5731.4877565902716</v>
      </c>
      <c r="E47">
        <f>IF($B47&gt;VLOOKUP(E$2,资质!$X:$Z,3,0),"满级",VLOOKUP($A47,level!$K:$N,2,0)+unit!$M$2+VLOOKUP($B47,rank!$O:$R,2,0)*VLOOKUP(E$2,资质!$X:$AD,4,0)+VLOOKUP(E$2,资质!$X:$AD,5,0))</f>
        <v>6580.0989901731818</v>
      </c>
      <c r="F47">
        <f>IF($B47&gt;VLOOKUP(F$2,资质!$X:$Z,3,0),"满级",VLOOKUP($A47,level!$K:$N,2,0)+unit!$M$2+VLOOKUP($B47,rank!$O:$R,2,0)*VLOOKUP(F$2,资质!$X:$AD,4,0)+VLOOKUP(F$2,资质!$X:$AD,5,0))</f>
        <v>7949.0533826236642</v>
      </c>
      <c r="G47">
        <f>IF($B47&gt;VLOOKUP(G$2,资质!$X:$Z,3,0),"满级",VLOOKUP($A47,level!$K:$N,2,0)+unit!$M$2+VLOOKUP($B47,rank!$O:$R,2,0)*VLOOKUP(G$2,资质!$X:$AD,4,0)+VLOOKUP(G$2,资质!$X:$AD,5,0))</f>
        <v>9388.3509339417178</v>
      </c>
      <c r="H47">
        <f>IF($B47&gt;VLOOKUP(H$2,资质!$X:$Z,3,0),"满级",VLOOKUP($A47,level!$K:$N,2,0)+unit!$M$2+VLOOKUP($B47,rank!$O:$R,2,0)*VLOOKUP(H$2,资质!$X:$AD,4,0)+VLOOKUP(H$2,资质!$X:$AD,5,0))</f>
        <v>10747.991644127345</v>
      </c>
      <c r="I47">
        <f>IF($B47&gt;VLOOKUP(I$2,资质!$X:$Z,3,0),"满级",VLOOKUP($A47,level!$K:$N,2,0)+unit!$M$2+VLOOKUP($B47,rank!$O:$R,2,0)*VLOOKUP(I$2,资质!$X:$AD,4,0)+VLOOKUP(I$2,资质!$X:$AD,5,0))</f>
        <v>12051.423232803068</v>
      </c>
      <c r="J47">
        <f>IF($B47&gt;VLOOKUP(J$2,资质!$X:$Z,3,0),"满级",VLOOKUP($A47,level!$K:$N,2,0)+unit!$M$2+VLOOKUP($B47,rank!$O:$R,2,0)*VLOOKUP(J$2,资质!$X:$AD,4,0)+VLOOKUP(J$2,资质!$X:$AD,5,0))</f>
        <v>12726.586746763454</v>
      </c>
      <c r="K47">
        <f>IF($B47&gt;VLOOKUP(K$2,资质!$X:$Z,3,0),"满级",VLOOKUP($A47,level!$K:$N,2,0)+unit!$M$2+VLOOKUP($B47,rank!$O:$R,2,0)*VLOOKUP(K$2,资质!$X:$AD,4,0)+VLOOKUP(K$2,资质!$X:$AD,5,0))</f>
        <v>13472.093419591412</v>
      </c>
      <c r="L47">
        <f>IF($B47&gt;VLOOKUP(L$2,资质!$X:$Z,3,0),"满级",VLOOKUP($A47,level!$K:$N,2,0)+unit!$M$2+VLOOKUP($B47,rank!$O:$R,2,0)*VLOOKUP(L$2,资质!$X:$AD,4,0)+VLOOKUP(L$2,资质!$X:$AD,5,0))</f>
        <v>15010.002204492375</v>
      </c>
      <c r="M47">
        <f>IF($B47&gt;VLOOKUP(M$2,资质!$X:$Z,3,0),"满级",VLOOKUP($A47,level!$K:$N,2,0)+unit!$M$2+VLOOKUP($B47,rank!$O:$R,2,0)*VLOOKUP(M$2,资质!$X:$AD,4,0)+VLOOKUP(M$2,资质!$X:$AD,5,0))</f>
        <v>15797.58396147257</v>
      </c>
      <c r="N47">
        <f>IF($B47&gt;VLOOKUP(N$2,资质!$X:$Z,3,0),"满级",VLOOKUP($A47,level!$K:$N,2,0)+unit!$M$2+VLOOKUP($B47,rank!$O:$R,2,0)*VLOOKUP(N$2,资质!$X:$AD,4,0)+VLOOKUP(N$2,资质!$X:$AD,5,0))</f>
        <v>16585.165718452761</v>
      </c>
      <c r="O47">
        <f>IF($B47&gt;VLOOKUP(O$2,资质!$X:$Z,3,0),"满级",VLOOKUP($A47,level!$K:$N,2,0)+unit!$M$2+VLOOKUP($B47,rank!$O:$R,2,0)*VLOOKUP(O$2,资质!$X:$AD,4,0)+VLOOKUP(O$2,资质!$X:$AD,5,0))</f>
        <v>17372.747475432952</v>
      </c>
      <c r="P47">
        <f>IF($B47&gt;VLOOKUP(P$2,资质!$X:$Z,3,0),"满级",VLOOKUP($A47,level!$K:$N,2,0)+unit!$M$2+VLOOKUP($B47,rank!$O:$R,2,0)*VLOOKUP(P$2,资质!$X:$AD,4,0)+VLOOKUP(P$2,资质!$X:$AD,5,0))</f>
        <v>18160.329232413147</v>
      </c>
      <c r="Q47">
        <f>IF($B47&gt;VLOOKUP(Q$2,资质!$X:$Z,3,0),"满级",VLOOKUP($A47,level!$K:$N,2,0)+unit!$M$2+VLOOKUP($B47,rank!$O:$R,2,0)*VLOOKUP(Q$2,资质!$X:$AD,4,0)+VLOOKUP(Q$2,资质!$X:$AD,5,0))</f>
        <v>18947.910989393342</v>
      </c>
      <c r="AU47">
        <v>45</v>
      </c>
      <c r="AV47" t="s">
        <v>312</v>
      </c>
      <c r="AW47">
        <v>0.9</v>
      </c>
      <c r="AX47">
        <v>0.84</v>
      </c>
      <c r="AY47">
        <v>0.76</v>
      </c>
      <c r="AZ47" t="s">
        <v>319</v>
      </c>
      <c r="BA47" t="s">
        <v>327</v>
      </c>
      <c r="BC47">
        <f t="shared" si="4"/>
        <v>324</v>
      </c>
      <c r="BD47">
        <f t="shared" si="5"/>
        <v>466.20000000000005</v>
      </c>
      <c r="BE47">
        <f t="shared" si="6"/>
        <v>104.87999999999998</v>
      </c>
      <c r="BF47">
        <f t="shared" si="1"/>
        <v>895.08</v>
      </c>
      <c r="BG47">
        <f t="shared" si="7"/>
        <v>6</v>
      </c>
      <c r="BH47">
        <f t="shared" si="8"/>
        <v>0.98678379129238381</v>
      </c>
    </row>
    <row r="48" spans="1:60" x14ac:dyDescent="0.2">
      <c r="A48">
        <v>46</v>
      </c>
      <c r="B48">
        <f t="shared" si="10"/>
        <v>4</v>
      </c>
      <c r="C48">
        <f>IF($B48&gt;VLOOKUP(C$2,资质!$X:$Z,3,0),"满级",VLOOKUP($A48,level!$K:$N,2,0)+unit!$M$2+VLOOKUP($B48,rank!$O:$R,2,0)*VLOOKUP(C$2,资质!$X:$AD,4,0)+VLOOKUP(C$2,资质!$X:$AD,5,0))</f>
        <v>5475.8719622524104</v>
      </c>
      <c r="D48">
        <f>IF($B48&gt;VLOOKUP(D$2,资质!$X:$Z,3,0),"满级",VLOOKUP($A48,level!$K:$N,2,0)+unit!$M$2+VLOOKUP($B48,rank!$O:$R,2,0)*VLOOKUP(D$2,资质!$X:$AD,4,0)+VLOOKUP(D$2,资质!$X:$AD,5,0))</f>
        <v>5827.587756590272</v>
      </c>
      <c r="E48">
        <f>IF($B48&gt;VLOOKUP(E$2,资质!$X:$Z,3,0),"满级",VLOOKUP($A48,level!$K:$N,2,0)+unit!$M$2+VLOOKUP($B48,rank!$O:$R,2,0)*VLOOKUP(E$2,资质!$X:$AD,4,0)+VLOOKUP(E$2,资质!$X:$AD,5,0))</f>
        <v>6676.1989901731813</v>
      </c>
      <c r="F48">
        <f>IF($B48&gt;VLOOKUP(F$2,资质!$X:$Z,3,0),"满级",VLOOKUP($A48,level!$K:$N,2,0)+unit!$M$2+VLOOKUP($B48,rank!$O:$R,2,0)*VLOOKUP(F$2,资质!$X:$AD,4,0)+VLOOKUP(F$2,资质!$X:$AD,5,0))</f>
        <v>8045.1533826236646</v>
      </c>
      <c r="G48">
        <f>IF($B48&gt;VLOOKUP(G$2,资质!$X:$Z,3,0),"满级",VLOOKUP($A48,level!$K:$N,2,0)+unit!$M$2+VLOOKUP($B48,rank!$O:$R,2,0)*VLOOKUP(G$2,资质!$X:$AD,4,0)+VLOOKUP(G$2,资质!$X:$AD,5,0))</f>
        <v>9484.4509339417182</v>
      </c>
      <c r="H48">
        <f>IF($B48&gt;VLOOKUP(H$2,资质!$X:$Z,3,0),"满级",VLOOKUP($A48,level!$K:$N,2,0)+unit!$M$2+VLOOKUP($B48,rank!$O:$R,2,0)*VLOOKUP(H$2,资质!$X:$AD,4,0)+VLOOKUP(H$2,资质!$X:$AD,5,0))</f>
        <v>10844.091644127344</v>
      </c>
      <c r="I48">
        <f>IF($B48&gt;VLOOKUP(I$2,资质!$X:$Z,3,0),"满级",VLOOKUP($A48,level!$K:$N,2,0)+unit!$M$2+VLOOKUP($B48,rank!$O:$R,2,0)*VLOOKUP(I$2,资质!$X:$AD,4,0)+VLOOKUP(I$2,资质!$X:$AD,5,0))</f>
        <v>12147.523232803069</v>
      </c>
      <c r="J48">
        <f>IF($B48&gt;VLOOKUP(J$2,资质!$X:$Z,3,0),"满级",VLOOKUP($A48,level!$K:$N,2,0)+unit!$M$2+VLOOKUP($B48,rank!$O:$R,2,0)*VLOOKUP(J$2,资质!$X:$AD,4,0)+VLOOKUP(J$2,资质!$X:$AD,5,0))</f>
        <v>12822.686746763455</v>
      </c>
      <c r="K48">
        <f>IF($B48&gt;VLOOKUP(K$2,资质!$X:$Z,3,0),"满级",VLOOKUP($A48,level!$K:$N,2,0)+unit!$M$2+VLOOKUP($B48,rank!$O:$R,2,0)*VLOOKUP(K$2,资质!$X:$AD,4,0)+VLOOKUP(K$2,资质!$X:$AD,5,0))</f>
        <v>13568.193419591413</v>
      </c>
      <c r="L48">
        <f>IF($B48&gt;VLOOKUP(L$2,资质!$X:$Z,3,0),"满级",VLOOKUP($A48,level!$K:$N,2,0)+unit!$M$2+VLOOKUP($B48,rank!$O:$R,2,0)*VLOOKUP(L$2,资质!$X:$AD,4,0)+VLOOKUP(L$2,资质!$X:$AD,5,0))</f>
        <v>15106.102204492376</v>
      </c>
      <c r="M48">
        <f>IF($B48&gt;VLOOKUP(M$2,资质!$X:$Z,3,0),"满级",VLOOKUP($A48,level!$K:$N,2,0)+unit!$M$2+VLOOKUP($B48,rank!$O:$R,2,0)*VLOOKUP(M$2,资质!$X:$AD,4,0)+VLOOKUP(M$2,资质!$X:$AD,5,0))</f>
        <v>15893.683961472569</v>
      </c>
      <c r="N48">
        <f>IF($B48&gt;VLOOKUP(N$2,资质!$X:$Z,3,0),"满级",VLOOKUP($A48,level!$K:$N,2,0)+unit!$M$2+VLOOKUP($B48,rank!$O:$R,2,0)*VLOOKUP(N$2,资质!$X:$AD,4,0)+VLOOKUP(N$2,资质!$X:$AD,5,0))</f>
        <v>16681.265718452763</v>
      </c>
      <c r="O48">
        <f>IF($B48&gt;VLOOKUP(O$2,资质!$X:$Z,3,0),"满级",VLOOKUP($A48,level!$K:$N,2,0)+unit!$M$2+VLOOKUP($B48,rank!$O:$R,2,0)*VLOOKUP(O$2,资质!$X:$AD,4,0)+VLOOKUP(O$2,资质!$X:$AD,5,0))</f>
        <v>17468.847475432955</v>
      </c>
      <c r="P48">
        <f>IF($B48&gt;VLOOKUP(P$2,资质!$X:$Z,3,0),"满级",VLOOKUP($A48,level!$K:$N,2,0)+unit!$M$2+VLOOKUP($B48,rank!$O:$R,2,0)*VLOOKUP(P$2,资质!$X:$AD,4,0)+VLOOKUP(P$2,资质!$X:$AD,5,0))</f>
        <v>18256.429232413146</v>
      </c>
      <c r="Q48">
        <f>IF($B48&gt;VLOOKUP(Q$2,资质!$X:$Z,3,0),"满级",VLOOKUP($A48,level!$K:$N,2,0)+unit!$M$2+VLOOKUP($B48,rank!$O:$R,2,0)*VLOOKUP(Q$2,资质!$X:$AD,4,0)+VLOOKUP(Q$2,资质!$X:$AD,5,0))</f>
        <v>19044.01098939334</v>
      </c>
      <c r="AU48">
        <v>46</v>
      </c>
      <c r="AV48" t="s">
        <v>313</v>
      </c>
      <c r="AW48">
        <v>1.0432999999999999</v>
      </c>
      <c r="AX48">
        <v>0.71199999999999997</v>
      </c>
      <c r="AY48">
        <v>0.88</v>
      </c>
      <c r="AZ48" t="s">
        <v>318</v>
      </c>
      <c r="BA48" t="s">
        <v>322</v>
      </c>
      <c r="BC48">
        <f t="shared" si="4"/>
        <v>375.58799999999997</v>
      </c>
      <c r="BD48">
        <f t="shared" si="5"/>
        <v>395.15999999999997</v>
      </c>
      <c r="BE48">
        <f t="shared" si="6"/>
        <v>121.44</v>
      </c>
      <c r="BF48">
        <f t="shared" si="1"/>
        <v>892.18799999999987</v>
      </c>
      <c r="BG48">
        <f t="shared" si="7"/>
        <v>9</v>
      </c>
      <c r="BH48">
        <f t="shared" si="8"/>
        <v>0.98359549669925495</v>
      </c>
    </row>
    <row r="49" spans="1:60" x14ac:dyDescent="0.2">
      <c r="A49">
        <v>47</v>
      </c>
      <c r="B49">
        <f t="shared" si="10"/>
        <v>4</v>
      </c>
      <c r="C49">
        <f>IF($B49&gt;VLOOKUP(C$2,资质!$X:$Z,3,0),"满级",VLOOKUP($A49,level!$K:$N,2,0)+unit!$M$2+VLOOKUP($B49,rank!$O:$R,2,0)*VLOOKUP(C$2,资质!$X:$AD,4,0)+VLOOKUP(C$2,资质!$X:$AD,5,0))</f>
        <v>5573.5719622524102</v>
      </c>
      <c r="D49">
        <f>IF($B49&gt;VLOOKUP(D$2,资质!$X:$Z,3,0),"满级",VLOOKUP($A49,level!$K:$N,2,0)+unit!$M$2+VLOOKUP($B49,rank!$O:$R,2,0)*VLOOKUP(D$2,资质!$X:$AD,4,0)+VLOOKUP(D$2,资质!$X:$AD,5,0))</f>
        <v>5925.2877565902727</v>
      </c>
      <c r="E49">
        <f>IF($B49&gt;VLOOKUP(E$2,资质!$X:$Z,3,0),"满级",VLOOKUP($A49,level!$K:$N,2,0)+unit!$M$2+VLOOKUP($B49,rank!$O:$R,2,0)*VLOOKUP(E$2,资质!$X:$AD,4,0)+VLOOKUP(E$2,资质!$X:$AD,5,0))</f>
        <v>6773.898990173182</v>
      </c>
      <c r="F49">
        <f>IF($B49&gt;VLOOKUP(F$2,资质!$X:$Z,3,0),"满级",VLOOKUP($A49,level!$K:$N,2,0)+unit!$M$2+VLOOKUP($B49,rank!$O:$R,2,0)*VLOOKUP(F$2,资质!$X:$AD,4,0)+VLOOKUP(F$2,资质!$X:$AD,5,0))</f>
        <v>8142.8533826236644</v>
      </c>
      <c r="G49">
        <f>IF($B49&gt;VLOOKUP(G$2,资质!$X:$Z,3,0),"满级",VLOOKUP($A49,level!$K:$N,2,0)+unit!$M$2+VLOOKUP($B49,rank!$O:$R,2,0)*VLOOKUP(G$2,资质!$X:$AD,4,0)+VLOOKUP(G$2,资质!$X:$AD,5,0))</f>
        <v>9582.1509339417189</v>
      </c>
      <c r="H49">
        <f>IF($B49&gt;VLOOKUP(H$2,资质!$X:$Z,3,0),"满级",VLOOKUP($A49,level!$K:$N,2,0)+unit!$M$2+VLOOKUP($B49,rank!$O:$R,2,0)*VLOOKUP(H$2,资质!$X:$AD,4,0)+VLOOKUP(H$2,资质!$X:$AD,5,0))</f>
        <v>10941.791644127345</v>
      </c>
      <c r="I49">
        <f>IF($B49&gt;VLOOKUP(I$2,资质!$X:$Z,3,0),"满级",VLOOKUP($A49,level!$K:$N,2,0)+unit!$M$2+VLOOKUP($B49,rank!$O:$R,2,0)*VLOOKUP(I$2,资质!$X:$AD,4,0)+VLOOKUP(I$2,资质!$X:$AD,5,0))</f>
        <v>12245.22323280307</v>
      </c>
      <c r="J49">
        <f>IF($B49&gt;VLOOKUP(J$2,资质!$X:$Z,3,0),"满级",VLOOKUP($A49,level!$K:$N,2,0)+unit!$M$2+VLOOKUP($B49,rank!$O:$R,2,0)*VLOOKUP(J$2,资质!$X:$AD,4,0)+VLOOKUP(J$2,资质!$X:$AD,5,0))</f>
        <v>12920.386746763455</v>
      </c>
      <c r="K49">
        <f>IF($B49&gt;VLOOKUP(K$2,资质!$X:$Z,3,0),"满级",VLOOKUP($A49,level!$K:$N,2,0)+unit!$M$2+VLOOKUP($B49,rank!$O:$R,2,0)*VLOOKUP(K$2,资质!$X:$AD,4,0)+VLOOKUP(K$2,资质!$X:$AD,5,0))</f>
        <v>13665.893419591412</v>
      </c>
      <c r="L49">
        <f>IF($B49&gt;VLOOKUP(L$2,资质!$X:$Z,3,0),"满级",VLOOKUP($A49,level!$K:$N,2,0)+unit!$M$2+VLOOKUP($B49,rank!$O:$R,2,0)*VLOOKUP(L$2,资质!$X:$AD,4,0)+VLOOKUP(L$2,资质!$X:$AD,5,0))</f>
        <v>15203.802204492376</v>
      </c>
      <c r="M49">
        <f>IF($B49&gt;VLOOKUP(M$2,资质!$X:$Z,3,0),"满级",VLOOKUP($A49,level!$K:$N,2,0)+unit!$M$2+VLOOKUP($B49,rank!$O:$R,2,0)*VLOOKUP(M$2,资质!$X:$AD,4,0)+VLOOKUP(M$2,资质!$X:$AD,5,0))</f>
        <v>15991.383961472569</v>
      </c>
      <c r="N49">
        <f>IF($B49&gt;VLOOKUP(N$2,资质!$X:$Z,3,0),"满级",VLOOKUP($A49,level!$K:$N,2,0)+unit!$M$2+VLOOKUP($B49,rank!$O:$R,2,0)*VLOOKUP(N$2,资质!$X:$AD,4,0)+VLOOKUP(N$2,资质!$X:$AD,5,0))</f>
        <v>16778.96571845276</v>
      </c>
      <c r="O49">
        <f>IF($B49&gt;VLOOKUP(O$2,资质!$X:$Z,3,0),"满级",VLOOKUP($A49,level!$K:$N,2,0)+unit!$M$2+VLOOKUP($B49,rank!$O:$R,2,0)*VLOOKUP(O$2,资质!$X:$AD,4,0)+VLOOKUP(O$2,资质!$X:$AD,5,0))</f>
        <v>17566.547475432955</v>
      </c>
      <c r="P49">
        <f>IF($B49&gt;VLOOKUP(P$2,资质!$X:$Z,3,0),"满级",VLOOKUP($A49,level!$K:$N,2,0)+unit!$M$2+VLOOKUP($B49,rank!$O:$R,2,0)*VLOOKUP(P$2,资质!$X:$AD,4,0)+VLOOKUP(P$2,资质!$X:$AD,5,0))</f>
        <v>18354.129232413146</v>
      </c>
      <c r="Q49">
        <f>IF($B49&gt;VLOOKUP(Q$2,资质!$X:$Z,3,0),"满级",VLOOKUP($A49,level!$K:$N,2,0)+unit!$M$2+VLOOKUP($B49,rank!$O:$R,2,0)*VLOOKUP(Q$2,资质!$X:$AD,4,0)+VLOOKUP(Q$2,资质!$X:$AD,5,0))</f>
        <v>19141.710989393341</v>
      </c>
      <c r="AU49">
        <v>49</v>
      </c>
      <c r="AV49" t="s">
        <v>314</v>
      </c>
      <c r="AW49">
        <v>1.0432999999999999</v>
      </c>
      <c r="AX49">
        <v>0.71199999999999997</v>
      </c>
      <c r="AY49">
        <v>0.88</v>
      </c>
      <c r="AZ49" t="s">
        <v>319</v>
      </c>
      <c r="BA49" t="s">
        <v>327</v>
      </c>
      <c r="BC49">
        <f t="shared" si="4"/>
        <v>375.58799999999997</v>
      </c>
      <c r="BD49">
        <f t="shared" si="5"/>
        <v>395.15999999999997</v>
      </c>
      <c r="BE49">
        <f t="shared" si="6"/>
        <v>121.44</v>
      </c>
      <c r="BF49">
        <f t="shared" si="1"/>
        <v>892.18799999999987</v>
      </c>
      <c r="BG49">
        <f t="shared" si="7"/>
        <v>9</v>
      </c>
      <c r="BH49">
        <f t="shared" si="8"/>
        <v>0.98359549669925495</v>
      </c>
    </row>
    <row r="50" spans="1:60" x14ac:dyDescent="0.2">
      <c r="A50">
        <v>48</v>
      </c>
      <c r="B50">
        <f t="shared" si="10"/>
        <v>4</v>
      </c>
      <c r="C50">
        <f>IF($B50&gt;VLOOKUP(C$2,资质!$X:$Z,3,0),"满级",VLOOKUP($A50,level!$K:$N,2,0)+unit!$M$2+VLOOKUP($B50,rank!$O:$R,2,0)*VLOOKUP(C$2,资质!$X:$AD,4,0)+VLOOKUP(C$2,资质!$X:$AD,5,0))</f>
        <v>5672.9719622524099</v>
      </c>
      <c r="D50">
        <f>IF($B50&gt;VLOOKUP(D$2,资质!$X:$Z,3,0),"满级",VLOOKUP($A50,level!$K:$N,2,0)+unit!$M$2+VLOOKUP($B50,rank!$O:$R,2,0)*VLOOKUP(D$2,资质!$X:$AD,4,0)+VLOOKUP(D$2,资质!$X:$AD,5,0))</f>
        <v>6024.6877565902723</v>
      </c>
      <c r="E50">
        <f>IF($B50&gt;VLOOKUP(E$2,资质!$X:$Z,3,0),"满级",VLOOKUP($A50,level!$K:$N,2,0)+unit!$M$2+VLOOKUP($B50,rank!$O:$R,2,0)*VLOOKUP(E$2,资质!$X:$AD,4,0)+VLOOKUP(E$2,资质!$X:$AD,5,0))</f>
        <v>6873.2989901731817</v>
      </c>
      <c r="F50">
        <f>IF($B50&gt;VLOOKUP(F$2,资质!$X:$Z,3,0),"满级",VLOOKUP($A50,level!$K:$N,2,0)+unit!$M$2+VLOOKUP($B50,rank!$O:$R,2,0)*VLOOKUP(F$2,资质!$X:$AD,4,0)+VLOOKUP(F$2,资质!$X:$AD,5,0))</f>
        <v>8242.2533826236649</v>
      </c>
      <c r="G50">
        <f>IF($B50&gt;VLOOKUP(G$2,资质!$X:$Z,3,0),"满级",VLOOKUP($A50,level!$K:$N,2,0)+unit!$M$2+VLOOKUP($B50,rank!$O:$R,2,0)*VLOOKUP(G$2,资质!$X:$AD,4,0)+VLOOKUP(G$2,资质!$X:$AD,5,0))</f>
        <v>9681.5509339417185</v>
      </c>
      <c r="H50">
        <f>IF($B50&gt;VLOOKUP(H$2,资质!$X:$Z,3,0),"满级",VLOOKUP($A50,level!$K:$N,2,0)+unit!$M$2+VLOOKUP($B50,rank!$O:$R,2,0)*VLOOKUP(H$2,资质!$X:$AD,4,0)+VLOOKUP(H$2,资质!$X:$AD,5,0))</f>
        <v>11041.191644127344</v>
      </c>
      <c r="I50">
        <f>IF($B50&gt;VLOOKUP(I$2,资质!$X:$Z,3,0),"满级",VLOOKUP($A50,level!$K:$N,2,0)+unit!$M$2+VLOOKUP($B50,rank!$O:$R,2,0)*VLOOKUP(I$2,资质!$X:$AD,4,0)+VLOOKUP(I$2,资质!$X:$AD,5,0))</f>
        <v>12344.623232803067</v>
      </c>
      <c r="J50">
        <f>IF($B50&gt;VLOOKUP(J$2,资质!$X:$Z,3,0),"满级",VLOOKUP($A50,level!$K:$N,2,0)+unit!$M$2+VLOOKUP($B50,rank!$O:$R,2,0)*VLOOKUP(J$2,资质!$X:$AD,4,0)+VLOOKUP(J$2,资质!$X:$AD,5,0))</f>
        <v>13019.786746763453</v>
      </c>
      <c r="K50">
        <f>IF($B50&gt;VLOOKUP(K$2,资质!$X:$Z,3,0),"满级",VLOOKUP($A50,level!$K:$N,2,0)+unit!$M$2+VLOOKUP($B50,rank!$O:$R,2,0)*VLOOKUP(K$2,资质!$X:$AD,4,0)+VLOOKUP(K$2,资质!$X:$AD,5,0))</f>
        <v>13765.293419591413</v>
      </c>
      <c r="L50">
        <f>IF($B50&gt;VLOOKUP(L$2,资质!$X:$Z,3,0),"满级",VLOOKUP($A50,level!$K:$N,2,0)+unit!$M$2+VLOOKUP($B50,rank!$O:$R,2,0)*VLOOKUP(L$2,资质!$X:$AD,4,0)+VLOOKUP(L$2,资质!$X:$AD,5,0))</f>
        <v>15303.202204492376</v>
      </c>
      <c r="M50">
        <f>IF($B50&gt;VLOOKUP(M$2,资质!$X:$Z,3,0),"满级",VLOOKUP($A50,level!$K:$N,2,0)+unit!$M$2+VLOOKUP($B50,rank!$O:$R,2,0)*VLOOKUP(M$2,资质!$X:$AD,4,0)+VLOOKUP(M$2,资质!$X:$AD,5,0))</f>
        <v>16090.783961472569</v>
      </c>
      <c r="N50">
        <f>IF($B50&gt;VLOOKUP(N$2,资质!$X:$Z,3,0),"满级",VLOOKUP($A50,level!$K:$N,2,0)+unit!$M$2+VLOOKUP($B50,rank!$O:$R,2,0)*VLOOKUP(N$2,资质!$X:$AD,4,0)+VLOOKUP(N$2,资质!$X:$AD,5,0))</f>
        <v>16878.365718452762</v>
      </c>
      <c r="O50">
        <f>IF($B50&gt;VLOOKUP(O$2,资质!$X:$Z,3,0),"满级",VLOOKUP($A50,level!$K:$N,2,0)+unit!$M$2+VLOOKUP($B50,rank!$O:$R,2,0)*VLOOKUP(O$2,资质!$X:$AD,4,0)+VLOOKUP(O$2,资质!$X:$AD,5,0))</f>
        <v>17665.947475432953</v>
      </c>
      <c r="P50">
        <f>IF($B50&gt;VLOOKUP(P$2,资质!$X:$Z,3,0),"满级",VLOOKUP($A50,level!$K:$N,2,0)+unit!$M$2+VLOOKUP($B50,rank!$O:$R,2,0)*VLOOKUP(P$2,资质!$X:$AD,4,0)+VLOOKUP(P$2,资质!$X:$AD,5,0))</f>
        <v>18453.529232413148</v>
      </c>
      <c r="Q50">
        <f>IF($B50&gt;VLOOKUP(Q$2,资质!$X:$Z,3,0),"满级",VLOOKUP($A50,level!$K:$N,2,0)+unit!$M$2+VLOOKUP($B50,rank!$O:$R,2,0)*VLOOKUP(Q$2,资质!$X:$AD,4,0)+VLOOKUP(Q$2,资质!$X:$AD,5,0))</f>
        <v>19241.110989393339</v>
      </c>
      <c r="AU50">
        <v>51</v>
      </c>
      <c r="AV50" t="s">
        <v>270</v>
      </c>
      <c r="AW50">
        <v>0.9</v>
      </c>
      <c r="AX50">
        <v>0.83599999999999997</v>
      </c>
      <c r="AY50">
        <v>0.78</v>
      </c>
      <c r="AZ50" t="s">
        <v>320</v>
      </c>
      <c r="BA50" t="s">
        <v>326</v>
      </c>
      <c r="BC50">
        <f t="shared" si="4"/>
        <v>324</v>
      </c>
      <c r="BD50">
        <f t="shared" si="5"/>
        <v>463.97999999999996</v>
      </c>
      <c r="BE50">
        <f t="shared" si="6"/>
        <v>107.63999999999999</v>
      </c>
      <c r="BF50">
        <f t="shared" si="1"/>
        <v>895.61999999999989</v>
      </c>
      <c r="BG50">
        <f t="shared" si="7"/>
        <v>5</v>
      </c>
      <c r="BH50">
        <f t="shared" si="8"/>
        <v>0.9873791160089429</v>
      </c>
    </row>
    <row r="51" spans="1:60" x14ac:dyDescent="0.2">
      <c r="A51">
        <v>49</v>
      </c>
      <c r="B51">
        <f t="shared" si="10"/>
        <v>4</v>
      </c>
      <c r="C51">
        <f>IF($B51&gt;VLOOKUP(C$2,资质!$X:$Z,3,0),"满级",VLOOKUP($A51,level!$K:$N,2,0)+unit!$M$2+VLOOKUP($B51,rank!$O:$R,2,0)*VLOOKUP(C$2,资质!$X:$AD,4,0)+VLOOKUP(C$2,资质!$X:$AD,5,0))</f>
        <v>5774.0719622524102</v>
      </c>
      <c r="D51">
        <f>IF($B51&gt;VLOOKUP(D$2,资质!$X:$Z,3,0),"满级",VLOOKUP($A51,level!$K:$N,2,0)+unit!$M$2+VLOOKUP($B51,rank!$O:$R,2,0)*VLOOKUP(D$2,资质!$X:$AD,4,0)+VLOOKUP(D$2,资质!$X:$AD,5,0))</f>
        <v>6125.7877565902727</v>
      </c>
      <c r="E51">
        <f>IF($B51&gt;VLOOKUP(E$2,资质!$X:$Z,3,0),"满级",VLOOKUP($A51,level!$K:$N,2,0)+unit!$M$2+VLOOKUP($B51,rank!$O:$R,2,0)*VLOOKUP(E$2,资质!$X:$AD,4,0)+VLOOKUP(E$2,资质!$X:$AD,5,0))</f>
        <v>6974.398990173182</v>
      </c>
      <c r="F51">
        <f>IF($B51&gt;VLOOKUP(F$2,资质!$X:$Z,3,0),"满级",VLOOKUP($A51,level!$K:$N,2,0)+unit!$M$2+VLOOKUP($B51,rank!$O:$R,2,0)*VLOOKUP(F$2,资质!$X:$AD,4,0)+VLOOKUP(F$2,资质!$X:$AD,5,0))</f>
        <v>8343.3533826236635</v>
      </c>
      <c r="G51">
        <f>IF($B51&gt;VLOOKUP(G$2,资质!$X:$Z,3,0),"满级",VLOOKUP($A51,level!$K:$N,2,0)+unit!$M$2+VLOOKUP($B51,rank!$O:$R,2,0)*VLOOKUP(G$2,资质!$X:$AD,4,0)+VLOOKUP(G$2,资质!$X:$AD,5,0))</f>
        <v>9782.6509339417189</v>
      </c>
      <c r="H51">
        <f>IF($B51&gt;VLOOKUP(H$2,资质!$X:$Z,3,0),"满级",VLOOKUP($A51,level!$K:$N,2,0)+unit!$M$2+VLOOKUP($B51,rank!$O:$R,2,0)*VLOOKUP(H$2,资质!$X:$AD,4,0)+VLOOKUP(H$2,资质!$X:$AD,5,0))</f>
        <v>11142.291644127345</v>
      </c>
      <c r="I51">
        <f>IF($B51&gt;VLOOKUP(I$2,资质!$X:$Z,3,0),"满级",VLOOKUP($A51,level!$K:$N,2,0)+unit!$M$2+VLOOKUP($B51,rank!$O:$R,2,0)*VLOOKUP(I$2,资质!$X:$AD,4,0)+VLOOKUP(I$2,资质!$X:$AD,5,0))</f>
        <v>12445.72323280307</v>
      </c>
      <c r="J51">
        <f>IF($B51&gt;VLOOKUP(J$2,资质!$X:$Z,3,0),"满级",VLOOKUP($A51,level!$K:$N,2,0)+unit!$M$2+VLOOKUP($B51,rank!$O:$R,2,0)*VLOOKUP(J$2,资质!$X:$AD,4,0)+VLOOKUP(J$2,资质!$X:$AD,5,0))</f>
        <v>13120.886746763455</v>
      </c>
      <c r="K51">
        <f>IF($B51&gt;VLOOKUP(K$2,资质!$X:$Z,3,0),"满级",VLOOKUP($A51,level!$K:$N,2,0)+unit!$M$2+VLOOKUP($B51,rank!$O:$R,2,0)*VLOOKUP(K$2,资质!$X:$AD,4,0)+VLOOKUP(K$2,资质!$X:$AD,5,0))</f>
        <v>13866.393419591412</v>
      </c>
      <c r="L51">
        <f>IF($B51&gt;VLOOKUP(L$2,资质!$X:$Z,3,0),"满级",VLOOKUP($A51,level!$K:$N,2,0)+unit!$M$2+VLOOKUP($B51,rank!$O:$R,2,0)*VLOOKUP(L$2,资质!$X:$AD,4,0)+VLOOKUP(L$2,资质!$X:$AD,5,0))</f>
        <v>15404.302204492376</v>
      </c>
      <c r="M51">
        <f>IF($B51&gt;VLOOKUP(M$2,资质!$X:$Z,3,0),"满级",VLOOKUP($A51,level!$K:$N,2,0)+unit!$M$2+VLOOKUP($B51,rank!$O:$R,2,0)*VLOOKUP(M$2,资质!$X:$AD,4,0)+VLOOKUP(M$2,资质!$X:$AD,5,0))</f>
        <v>16191.883961472569</v>
      </c>
      <c r="N51">
        <f>IF($B51&gt;VLOOKUP(N$2,资质!$X:$Z,3,0),"满级",VLOOKUP($A51,level!$K:$N,2,0)+unit!$M$2+VLOOKUP($B51,rank!$O:$R,2,0)*VLOOKUP(N$2,资质!$X:$AD,4,0)+VLOOKUP(N$2,资质!$X:$AD,5,0))</f>
        <v>16979.46571845276</v>
      </c>
      <c r="O51">
        <f>IF($B51&gt;VLOOKUP(O$2,资质!$X:$Z,3,0),"满级",VLOOKUP($A51,level!$K:$N,2,0)+unit!$M$2+VLOOKUP($B51,rank!$O:$R,2,0)*VLOOKUP(O$2,资质!$X:$AD,4,0)+VLOOKUP(O$2,资质!$X:$AD,5,0))</f>
        <v>17767.047475432955</v>
      </c>
      <c r="P51">
        <f>IF($B51&gt;VLOOKUP(P$2,资质!$X:$Z,3,0),"满级",VLOOKUP($A51,level!$K:$N,2,0)+unit!$M$2+VLOOKUP($B51,rank!$O:$R,2,0)*VLOOKUP(P$2,资质!$X:$AD,4,0)+VLOOKUP(P$2,资质!$X:$AD,5,0))</f>
        <v>18554.629232413146</v>
      </c>
      <c r="Q51">
        <f>IF($B51&gt;VLOOKUP(Q$2,资质!$X:$Z,3,0),"满级",VLOOKUP($A51,level!$K:$N,2,0)+unit!$M$2+VLOOKUP($B51,rank!$O:$R,2,0)*VLOOKUP(Q$2,资质!$X:$AD,4,0)+VLOOKUP(Q$2,资质!$X:$AD,5,0))</f>
        <v>19342.210989393341</v>
      </c>
      <c r="AU51">
        <v>55</v>
      </c>
      <c r="AV51" t="s">
        <v>315</v>
      </c>
      <c r="AW51">
        <v>0.93330000000000002</v>
      </c>
      <c r="AX51">
        <v>0.84</v>
      </c>
      <c r="AY51">
        <v>0.76</v>
      </c>
      <c r="AZ51" t="s">
        <v>319</v>
      </c>
      <c r="BA51" t="s">
        <v>327</v>
      </c>
      <c r="BC51">
        <f t="shared" si="4"/>
        <v>335.98800000000006</v>
      </c>
      <c r="BD51">
        <f t="shared" si="5"/>
        <v>466.20000000000005</v>
      </c>
      <c r="BE51">
        <f t="shared" si="6"/>
        <v>104.87999999999998</v>
      </c>
      <c r="BF51">
        <f t="shared" si="1"/>
        <v>907.0680000000001</v>
      </c>
      <c r="BG51">
        <f t="shared" si="7"/>
        <v>1</v>
      </c>
      <c r="BH51">
        <f t="shared" si="8"/>
        <v>1</v>
      </c>
    </row>
    <row r="52" spans="1:60" x14ac:dyDescent="0.2">
      <c r="A52">
        <v>50</v>
      </c>
      <c r="B52">
        <f t="shared" si="10"/>
        <v>4</v>
      </c>
      <c r="C52">
        <f>IF($B52&gt;VLOOKUP(C$2,资质!$X:$Z,3,0),"满级",VLOOKUP($A52,level!$K:$N,2,0)+unit!$M$2+VLOOKUP($B52,rank!$O:$R,2,0)*VLOOKUP(C$2,资质!$X:$AD,4,0)+VLOOKUP(C$2,资质!$X:$AD,5,0))</f>
        <v>5876.771962252411</v>
      </c>
      <c r="D52">
        <f>IF($B52&gt;VLOOKUP(D$2,资质!$X:$Z,3,0),"满级",VLOOKUP($A52,level!$K:$N,2,0)+unit!$M$2+VLOOKUP($B52,rank!$O:$R,2,0)*VLOOKUP(D$2,资质!$X:$AD,4,0)+VLOOKUP(D$2,资质!$X:$AD,5,0))</f>
        <v>6228.4877565902716</v>
      </c>
      <c r="E52">
        <f>IF($B52&gt;VLOOKUP(E$2,资质!$X:$Z,3,0),"满级",VLOOKUP($A52,level!$K:$N,2,0)+unit!$M$2+VLOOKUP($B52,rank!$O:$R,2,0)*VLOOKUP(E$2,资质!$X:$AD,4,0)+VLOOKUP(E$2,资质!$X:$AD,5,0))</f>
        <v>7077.0989901731818</v>
      </c>
      <c r="F52">
        <f>IF($B52&gt;VLOOKUP(F$2,资质!$X:$Z,3,0),"满级",VLOOKUP($A52,level!$K:$N,2,0)+unit!$M$2+VLOOKUP($B52,rank!$O:$R,2,0)*VLOOKUP(F$2,资质!$X:$AD,4,0)+VLOOKUP(F$2,资质!$X:$AD,5,0))</f>
        <v>8446.0533826236642</v>
      </c>
      <c r="G52">
        <f>IF($B52&gt;VLOOKUP(G$2,资质!$X:$Z,3,0),"满级",VLOOKUP($A52,level!$K:$N,2,0)+unit!$M$2+VLOOKUP($B52,rank!$O:$R,2,0)*VLOOKUP(G$2,资质!$X:$AD,4,0)+VLOOKUP(G$2,资质!$X:$AD,5,0))</f>
        <v>9885.3509339417178</v>
      </c>
      <c r="H52">
        <f>IF($B52&gt;VLOOKUP(H$2,资质!$X:$Z,3,0),"满级",VLOOKUP($A52,level!$K:$N,2,0)+unit!$M$2+VLOOKUP($B52,rank!$O:$R,2,0)*VLOOKUP(H$2,资质!$X:$AD,4,0)+VLOOKUP(H$2,资质!$X:$AD,5,0))</f>
        <v>11244.991644127345</v>
      </c>
      <c r="I52">
        <f>IF($B52&gt;VLOOKUP(I$2,资质!$X:$Z,3,0),"满级",VLOOKUP($A52,level!$K:$N,2,0)+unit!$M$2+VLOOKUP($B52,rank!$O:$R,2,0)*VLOOKUP(I$2,资质!$X:$AD,4,0)+VLOOKUP(I$2,资质!$X:$AD,5,0))</f>
        <v>12548.423232803068</v>
      </c>
      <c r="J52">
        <f>IF($B52&gt;VLOOKUP(J$2,资质!$X:$Z,3,0),"满级",VLOOKUP($A52,level!$K:$N,2,0)+unit!$M$2+VLOOKUP($B52,rank!$O:$R,2,0)*VLOOKUP(J$2,资质!$X:$AD,4,0)+VLOOKUP(J$2,资质!$X:$AD,5,0))</f>
        <v>13223.586746763454</v>
      </c>
      <c r="K52">
        <f>IF($B52&gt;VLOOKUP(K$2,资质!$X:$Z,3,0),"满级",VLOOKUP($A52,level!$K:$N,2,0)+unit!$M$2+VLOOKUP($B52,rank!$O:$R,2,0)*VLOOKUP(K$2,资质!$X:$AD,4,0)+VLOOKUP(K$2,资质!$X:$AD,5,0))</f>
        <v>13969.093419591412</v>
      </c>
      <c r="L52">
        <f>IF($B52&gt;VLOOKUP(L$2,资质!$X:$Z,3,0),"满级",VLOOKUP($A52,level!$K:$N,2,0)+unit!$M$2+VLOOKUP($B52,rank!$O:$R,2,0)*VLOOKUP(L$2,资质!$X:$AD,4,0)+VLOOKUP(L$2,资质!$X:$AD,5,0))</f>
        <v>15507.002204492375</v>
      </c>
      <c r="M52">
        <f>IF($B52&gt;VLOOKUP(M$2,资质!$X:$Z,3,0),"满级",VLOOKUP($A52,level!$K:$N,2,0)+unit!$M$2+VLOOKUP($B52,rank!$O:$R,2,0)*VLOOKUP(M$2,资质!$X:$AD,4,0)+VLOOKUP(M$2,资质!$X:$AD,5,0))</f>
        <v>16294.58396147257</v>
      </c>
      <c r="N52">
        <f>IF($B52&gt;VLOOKUP(N$2,资质!$X:$Z,3,0),"满级",VLOOKUP($A52,level!$K:$N,2,0)+unit!$M$2+VLOOKUP($B52,rank!$O:$R,2,0)*VLOOKUP(N$2,资质!$X:$AD,4,0)+VLOOKUP(N$2,资质!$X:$AD,5,0))</f>
        <v>17082.165718452761</v>
      </c>
      <c r="O52">
        <f>IF($B52&gt;VLOOKUP(O$2,资质!$X:$Z,3,0),"满级",VLOOKUP($A52,level!$K:$N,2,0)+unit!$M$2+VLOOKUP($B52,rank!$O:$R,2,0)*VLOOKUP(O$2,资质!$X:$AD,4,0)+VLOOKUP(O$2,资质!$X:$AD,5,0))</f>
        <v>17869.747475432952</v>
      </c>
      <c r="P52">
        <f>IF($B52&gt;VLOOKUP(P$2,资质!$X:$Z,3,0),"满级",VLOOKUP($A52,level!$K:$N,2,0)+unit!$M$2+VLOOKUP($B52,rank!$O:$R,2,0)*VLOOKUP(P$2,资质!$X:$AD,4,0)+VLOOKUP(P$2,资质!$X:$AD,5,0))</f>
        <v>18657.329232413147</v>
      </c>
      <c r="Q52">
        <f>IF($B52&gt;VLOOKUP(Q$2,资质!$X:$Z,3,0),"满级",VLOOKUP($A52,level!$K:$N,2,0)+unit!$M$2+VLOOKUP($B52,rank!$O:$R,2,0)*VLOOKUP(Q$2,资质!$X:$AD,4,0)+VLOOKUP(Q$2,资质!$X:$AD,5,0))</f>
        <v>19444.910989393342</v>
      </c>
      <c r="AU52">
        <v>56</v>
      </c>
      <c r="AV52" t="s">
        <v>316</v>
      </c>
      <c r="AW52">
        <v>1.0233000000000001</v>
      </c>
      <c r="AX52">
        <v>0.752</v>
      </c>
      <c r="AY52">
        <v>0.86</v>
      </c>
      <c r="AZ52" t="s">
        <v>318</v>
      </c>
      <c r="BA52" t="s">
        <v>322</v>
      </c>
      <c r="BC52">
        <f t="shared" si="4"/>
        <v>368.38800000000003</v>
      </c>
      <c r="BD52">
        <f t="shared" si="5"/>
        <v>417.35999999999996</v>
      </c>
      <c r="BE52">
        <f t="shared" si="6"/>
        <v>118.67999999999998</v>
      </c>
      <c r="BF52">
        <f t="shared" si="1"/>
        <v>904.42799999999988</v>
      </c>
      <c r="BG52">
        <f t="shared" si="7"/>
        <v>2</v>
      </c>
      <c r="BH52">
        <f t="shared" si="8"/>
        <v>0.99708952360793213</v>
      </c>
    </row>
    <row r="53" spans="1:60" x14ac:dyDescent="0.2">
      <c r="A53">
        <v>51</v>
      </c>
      <c r="B53">
        <f t="shared" si="10"/>
        <v>4</v>
      </c>
      <c r="C53">
        <f>IF($B53&gt;VLOOKUP(C$2,资质!$X:$Z,3,0),"满级",VLOOKUP($A53,level!$K:$N,2,0)+unit!$M$2+VLOOKUP($B53,rank!$O:$R,2,0)*VLOOKUP(C$2,资质!$X:$AD,4,0)+VLOOKUP(C$2,资质!$X:$AD,5,0))</f>
        <v>5981.3719622524104</v>
      </c>
      <c r="D53">
        <f>IF($B53&gt;VLOOKUP(D$2,资质!$X:$Z,3,0),"满级",VLOOKUP($A53,level!$K:$N,2,0)+unit!$M$2+VLOOKUP($B53,rank!$O:$R,2,0)*VLOOKUP(D$2,资质!$X:$AD,4,0)+VLOOKUP(D$2,资质!$X:$AD,5,0))</f>
        <v>6333.087756590272</v>
      </c>
      <c r="E53">
        <f>IF($B53&gt;VLOOKUP(E$2,资质!$X:$Z,3,0),"满级",VLOOKUP($A53,level!$K:$N,2,0)+unit!$M$2+VLOOKUP($B53,rank!$O:$R,2,0)*VLOOKUP(E$2,资质!$X:$AD,4,0)+VLOOKUP(E$2,资质!$X:$AD,5,0))</f>
        <v>7181.6989901731813</v>
      </c>
      <c r="F53">
        <f>IF($B53&gt;VLOOKUP(F$2,资质!$X:$Z,3,0),"满级",VLOOKUP($A53,level!$K:$N,2,0)+unit!$M$2+VLOOKUP($B53,rank!$O:$R,2,0)*VLOOKUP(F$2,资质!$X:$AD,4,0)+VLOOKUP(F$2,资质!$X:$AD,5,0))</f>
        <v>8550.6533826236646</v>
      </c>
      <c r="G53">
        <f>IF($B53&gt;VLOOKUP(G$2,资质!$X:$Z,3,0),"满级",VLOOKUP($A53,level!$K:$N,2,0)+unit!$M$2+VLOOKUP($B53,rank!$O:$R,2,0)*VLOOKUP(G$2,资质!$X:$AD,4,0)+VLOOKUP(G$2,资质!$X:$AD,5,0))</f>
        <v>9989.9509339417182</v>
      </c>
      <c r="H53">
        <f>IF($B53&gt;VLOOKUP(H$2,资质!$X:$Z,3,0),"满级",VLOOKUP($A53,level!$K:$N,2,0)+unit!$M$2+VLOOKUP($B53,rank!$O:$R,2,0)*VLOOKUP(H$2,资质!$X:$AD,4,0)+VLOOKUP(H$2,资质!$X:$AD,5,0))</f>
        <v>11349.591644127344</v>
      </c>
      <c r="I53">
        <f>IF($B53&gt;VLOOKUP(I$2,资质!$X:$Z,3,0),"满级",VLOOKUP($A53,level!$K:$N,2,0)+unit!$M$2+VLOOKUP($B53,rank!$O:$R,2,0)*VLOOKUP(I$2,资质!$X:$AD,4,0)+VLOOKUP(I$2,资质!$X:$AD,5,0))</f>
        <v>12653.023232803069</v>
      </c>
      <c r="J53">
        <f>IF($B53&gt;VLOOKUP(J$2,资质!$X:$Z,3,0),"满级",VLOOKUP($A53,level!$K:$N,2,0)+unit!$M$2+VLOOKUP($B53,rank!$O:$R,2,0)*VLOOKUP(J$2,资质!$X:$AD,4,0)+VLOOKUP(J$2,资质!$X:$AD,5,0))</f>
        <v>13328.186746763455</v>
      </c>
      <c r="K53">
        <f>IF($B53&gt;VLOOKUP(K$2,资质!$X:$Z,3,0),"满级",VLOOKUP($A53,level!$K:$N,2,0)+unit!$M$2+VLOOKUP($B53,rank!$O:$R,2,0)*VLOOKUP(K$2,资质!$X:$AD,4,0)+VLOOKUP(K$2,资质!$X:$AD,5,0))</f>
        <v>14073.693419591413</v>
      </c>
      <c r="L53">
        <f>IF($B53&gt;VLOOKUP(L$2,资质!$X:$Z,3,0),"满级",VLOOKUP($A53,level!$K:$N,2,0)+unit!$M$2+VLOOKUP($B53,rank!$O:$R,2,0)*VLOOKUP(L$2,资质!$X:$AD,4,0)+VLOOKUP(L$2,资质!$X:$AD,5,0))</f>
        <v>15611.602204492376</v>
      </c>
      <c r="M53">
        <f>IF($B53&gt;VLOOKUP(M$2,资质!$X:$Z,3,0),"满级",VLOOKUP($A53,level!$K:$N,2,0)+unit!$M$2+VLOOKUP($B53,rank!$O:$R,2,0)*VLOOKUP(M$2,资质!$X:$AD,4,0)+VLOOKUP(M$2,资质!$X:$AD,5,0))</f>
        <v>16399.183961472569</v>
      </c>
      <c r="N53">
        <f>IF($B53&gt;VLOOKUP(N$2,资质!$X:$Z,3,0),"满级",VLOOKUP($A53,level!$K:$N,2,0)+unit!$M$2+VLOOKUP($B53,rank!$O:$R,2,0)*VLOOKUP(N$2,资质!$X:$AD,4,0)+VLOOKUP(N$2,资质!$X:$AD,5,0))</f>
        <v>17186.765718452763</v>
      </c>
      <c r="O53">
        <f>IF($B53&gt;VLOOKUP(O$2,资质!$X:$Z,3,0),"满级",VLOOKUP($A53,level!$K:$N,2,0)+unit!$M$2+VLOOKUP($B53,rank!$O:$R,2,0)*VLOOKUP(O$2,资质!$X:$AD,4,0)+VLOOKUP(O$2,资质!$X:$AD,5,0))</f>
        <v>17974.347475432955</v>
      </c>
      <c r="P53">
        <f>IF($B53&gt;VLOOKUP(P$2,资质!$X:$Z,3,0),"满级",VLOOKUP($A53,level!$K:$N,2,0)+unit!$M$2+VLOOKUP($B53,rank!$O:$R,2,0)*VLOOKUP(P$2,资质!$X:$AD,4,0)+VLOOKUP(P$2,资质!$X:$AD,5,0))</f>
        <v>18761.929232413146</v>
      </c>
      <c r="Q53">
        <f>IF($B53&gt;VLOOKUP(Q$2,资质!$X:$Z,3,0),"满级",VLOOKUP($A53,level!$K:$N,2,0)+unit!$M$2+VLOOKUP($B53,rank!$O:$R,2,0)*VLOOKUP(Q$2,资质!$X:$AD,4,0)+VLOOKUP(Q$2,资质!$X:$AD,5,0))</f>
        <v>19549.51098939334</v>
      </c>
    </row>
    <row r="54" spans="1:60" x14ac:dyDescent="0.2">
      <c r="A54">
        <v>52</v>
      </c>
      <c r="B54">
        <f t="shared" si="10"/>
        <v>4</v>
      </c>
      <c r="C54">
        <f>IF($B54&gt;VLOOKUP(C$2,资质!$X:$Z,3,0),"满级",VLOOKUP($A54,level!$K:$N,2,0)+unit!$M$2+VLOOKUP($B54,rank!$O:$R,2,0)*VLOOKUP(C$2,资质!$X:$AD,4,0)+VLOOKUP(C$2,资质!$X:$AD,5,0))</f>
        <v>6087.6719622524106</v>
      </c>
      <c r="D54">
        <f>IF($B54&gt;VLOOKUP(D$2,资质!$X:$Z,3,0),"满级",VLOOKUP($A54,level!$K:$N,2,0)+unit!$M$2+VLOOKUP($B54,rank!$O:$R,2,0)*VLOOKUP(D$2,资质!$X:$AD,4,0)+VLOOKUP(D$2,资质!$X:$AD,5,0))</f>
        <v>6439.3877565902721</v>
      </c>
      <c r="E54">
        <f>IF($B54&gt;VLOOKUP(E$2,资质!$X:$Z,3,0),"满级",VLOOKUP($A54,level!$K:$N,2,0)+unit!$M$2+VLOOKUP($B54,rank!$O:$R,2,0)*VLOOKUP(E$2,资质!$X:$AD,4,0)+VLOOKUP(E$2,资质!$X:$AD,5,0))</f>
        <v>7287.9989901731824</v>
      </c>
      <c r="F54">
        <f>IF($B54&gt;VLOOKUP(F$2,资质!$X:$Z,3,0),"满级",VLOOKUP($A54,level!$K:$N,2,0)+unit!$M$2+VLOOKUP($B54,rank!$O:$R,2,0)*VLOOKUP(F$2,资质!$X:$AD,4,0)+VLOOKUP(F$2,资质!$X:$AD,5,0))</f>
        <v>8656.9533826236639</v>
      </c>
      <c r="G54">
        <f>IF($B54&gt;VLOOKUP(G$2,资质!$X:$Z,3,0),"满级",VLOOKUP($A54,level!$K:$N,2,0)+unit!$M$2+VLOOKUP($B54,rank!$O:$R,2,0)*VLOOKUP(G$2,资质!$X:$AD,4,0)+VLOOKUP(G$2,资质!$X:$AD,5,0))</f>
        <v>10096.250933941719</v>
      </c>
      <c r="H54">
        <f>IF($B54&gt;VLOOKUP(H$2,资质!$X:$Z,3,0),"满级",VLOOKUP($A54,level!$K:$N,2,0)+unit!$M$2+VLOOKUP($B54,rank!$O:$R,2,0)*VLOOKUP(H$2,资质!$X:$AD,4,0)+VLOOKUP(H$2,资质!$X:$AD,5,0))</f>
        <v>11455.891644127345</v>
      </c>
      <c r="I54">
        <f>IF($B54&gt;VLOOKUP(I$2,资质!$X:$Z,3,0),"满级",VLOOKUP($A54,level!$K:$N,2,0)+unit!$M$2+VLOOKUP($B54,rank!$O:$R,2,0)*VLOOKUP(I$2,资质!$X:$AD,4,0)+VLOOKUP(I$2,资质!$X:$AD,5,0))</f>
        <v>12759.323232803068</v>
      </c>
      <c r="J54">
        <f>IF($B54&gt;VLOOKUP(J$2,资质!$X:$Z,3,0),"满级",VLOOKUP($A54,level!$K:$N,2,0)+unit!$M$2+VLOOKUP($B54,rank!$O:$R,2,0)*VLOOKUP(J$2,资质!$X:$AD,4,0)+VLOOKUP(J$2,资质!$X:$AD,5,0))</f>
        <v>13434.486746763454</v>
      </c>
      <c r="K54">
        <f>IF($B54&gt;VLOOKUP(K$2,资质!$X:$Z,3,0),"满级",VLOOKUP($A54,level!$K:$N,2,0)+unit!$M$2+VLOOKUP($B54,rank!$O:$R,2,0)*VLOOKUP(K$2,资质!$X:$AD,4,0)+VLOOKUP(K$2,资质!$X:$AD,5,0))</f>
        <v>14179.993419591412</v>
      </c>
      <c r="L54">
        <f>IF($B54&gt;VLOOKUP(L$2,资质!$X:$Z,3,0),"满级",VLOOKUP($A54,level!$K:$N,2,0)+unit!$M$2+VLOOKUP($B54,rank!$O:$R,2,0)*VLOOKUP(L$2,资质!$X:$AD,4,0)+VLOOKUP(L$2,资质!$X:$AD,5,0))</f>
        <v>15717.902204492377</v>
      </c>
      <c r="M54">
        <f>IF($B54&gt;VLOOKUP(M$2,资质!$X:$Z,3,0),"满级",VLOOKUP($A54,level!$K:$N,2,0)+unit!$M$2+VLOOKUP($B54,rank!$O:$R,2,0)*VLOOKUP(M$2,资质!$X:$AD,4,0)+VLOOKUP(M$2,资质!$X:$AD,5,0))</f>
        <v>16505.483961472572</v>
      </c>
      <c r="N54">
        <f>IF($B54&gt;VLOOKUP(N$2,资质!$X:$Z,3,0),"满级",VLOOKUP($A54,level!$K:$N,2,0)+unit!$M$2+VLOOKUP($B54,rank!$O:$R,2,0)*VLOOKUP(N$2,资质!$X:$AD,4,0)+VLOOKUP(N$2,资质!$X:$AD,5,0))</f>
        <v>17293.065718452763</v>
      </c>
      <c r="O54">
        <f>IF($B54&gt;VLOOKUP(O$2,资质!$X:$Z,3,0),"满级",VLOOKUP($A54,level!$K:$N,2,0)+unit!$M$2+VLOOKUP($B54,rank!$O:$R,2,0)*VLOOKUP(O$2,资质!$X:$AD,4,0)+VLOOKUP(O$2,资质!$X:$AD,5,0))</f>
        <v>18080.647475432954</v>
      </c>
      <c r="P54">
        <f>IF($B54&gt;VLOOKUP(P$2,资质!$X:$Z,3,0),"满级",VLOOKUP($A54,level!$K:$N,2,0)+unit!$M$2+VLOOKUP($B54,rank!$O:$R,2,0)*VLOOKUP(P$2,资质!$X:$AD,4,0)+VLOOKUP(P$2,资质!$X:$AD,5,0))</f>
        <v>18868.229232413149</v>
      </c>
      <c r="Q54">
        <f>IF($B54&gt;VLOOKUP(Q$2,资质!$X:$Z,3,0),"满级",VLOOKUP($A54,level!$K:$N,2,0)+unit!$M$2+VLOOKUP($B54,rank!$O:$R,2,0)*VLOOKUP(Q$2,资质!$X:$AD,4,0)+VLOOKUP(Q$2,资质!$X:$AD,5,0))</f>
        <v>19655.81098939334</v>
      </c>
      <c r="AW54">
        <f>AVERAGE(AW3:AW52)</f>
        <v>0.89179600000000003</v>
      </c>
      <c r="AX54">
        <f t="shared" ref="AX54:AY54" si="11">AVERAGE(AX3:AX52)</f>
        <v>0.82040000000000035</v>
      </c>
      <c r="AY54">
        <f t="shared" si="11"/>
        <v>0.7532399999999998</v>
      </c>
    </row>
    <row r="55" spans="1:60" x14ac:dyDescent="0.2">
      <c r="A55">
        <v>53</v>
      </c>
      <c r="B55">
        <f t="shared" si="10"/>
        <v>4</v>
      </c>
      <c r="C55">
        <f>IF($B55&gt;VLOOKUP(C$2,资质!$X:$Z,3,0),"满级",VLOOKUP($A55,level!$K:$N,2,0)+unit!$M$2+VLOOKUP($B55,rank!$O:$R,2,0)*VLOOKUP(C$2,资质!$X:$AD,4,0)+VLOOKUP(C$2,资质!$X:$AD,5,0))</f>
        <v>6195.771962252411</v>
      </c>
      <c r="D55">
        <f>IF($B55&gt;VLOOKUP(D$2,资质!$X:$Z,3,0),"满级",VLOOKUP($A55,level!$K:$N,2,0)+unit!$M$2+VLOOKUP($B55,rank!$O:$R,2,0)*VLOOKUP(D$2,资质!$X:$AD,4,0)+VLOOKUP(D$2,资质!$X:$AD,5,0))</f>
        <v>6547.4877565902716</v>
      </c>
      <c r="E55">
        <f>IF($B55&gt;VLOOKUP(E$2,资质!$X:$Z,3,0),"满级",VLOOKUP($A55,level!$K:$N,2,0)+unit!$M$2+VLOOKUP($B55,rank!$O:$R,2,0)*VLOOKUP(E$2,资质!$X:$AD,4,0)+VLOOKUP(E$2,资质!$X:$AD,5,0))</f>
        <v>7396.0989901731818</v>
      </c>
      <c r="F55">
        <f>IF($B55&gt;VLOOKUP(F$2,资质!$X:$Z,3,0),"满级",VLOOKUP($A55,level!$K:$N,2,0)+unit!$M$2+VLOOKUP($B55,rank!$O:$R,2,0)*VLOOKUP(F$2,资质!$X:$AD,4,0)+VLOOKUP(F$2,资质!$X:$AD,5,0))</f>
        <v>8765.0533826236642</v>
      </c>
      <c r="G55">
        <f>IF($B55&gt;VLOOKUP(G$2,资质!$X:$Z,3,0),"满级",VLOOKUP($A55,level!$K:$N,2,0)+unit!$M$2+VLOOKUP($B55,rank!$O:$R,2,0)*VLOOKUP(G$2,资质!$X:$AD,4,0)+VLOOKUP(G$2,资质!$X:$AD,5,0))</f>
        <v>10204.350933941718</v>
      </c>
      <c r="H55">
        <f>IF($B55&gt;VLOOKUP(H$2,资质!$X:$Z,3,0),"满级",VLOOKUP($A55,level!$K:$N,2,0)+unit!$M$2+VLOOKUP($B55,rank!$O:$R,2,0)*VLOOKUP(H$2,资质!$X:$AD,4,0)+VLOOKUP(H$2,资质!$X:$AD,5,0))</f>
        <v>11563.991644127345</v>
      </c>
      <c r="I55">
        <f>IF($B55&gt;VLOOKUP(I$2,资质!$X:$Z,3,0),"满级",VLOOKUP($A55,level!$K:$N,2,0)+unit!$M$2+VLOOKUP($B55,rank!$O:$R,2,0)*VLOOKUP(I$2,资质!$X:$AD,4,0)+VLOOKUP(I$2,资质!$X:$AD,5,0))</f>
        <v>12867.423232803068</v>
      </c>
      <c r="J55">
        <f>IF($B55&gt;VLOOKUP(J$2,资质!$X:$Z,3,0),"满级",VLOOKUP($A55,level!$K:$N,2,0)+unit!$M$2+VLOOKUP($B55,rank!$O:$R,2,0)*VLOOKUP(J$2,资质!$X:$AD,4,0)+VLOOKUP(J$2,资质!$X:$AD,5,0))</f>
        <v>13542.586746763454</v>
      </c>
      <c r="K55">
        <f>IF($B55&gt;VLOOKUP(K$2,资质!$X:$Z,3,0),"满级",VLOOKUP($A55,level!$K:$N,2,0)+unit!$M$2+VLOOKUP($B55,rank!$O:$R,2,0)*VLOOKUP(K$2,资质!$X:$AD,4,0)+VLOOKUP(K$2,资质!$X:$AD,5,0))</f>
        <v>14288.093419591412</v>
      </c>
      <c r="L55">
        <f>IF($B55&gt;VLOOKUP(L$2,资质!$X:$Z,3,0),"满级",VLOOKUP($A55,level!$K:$N,2,0)+unit!$M$2+VLOOKUP($B55,rank!$O:$R,2,0)*VLOOKUP(L$2,资质!$X:$AD,4,0)+VLOOKUP(L$2,资质!$X:$AD,5,0))</f>
        <v>15826.002204492375</v>
      </c>
      <c r="M55">
        <f>IF($B55&gt;VLOOKUP(M$2,资质!$X:$Z,3,0),"满级",VLOOKUP($A55,level!$K:$N,2,0)+unit!$M$2+VLOOKUP($B55,rank!$O:$R,2,0)*VLOOKUP(M$2,资质!$X:$AD,4,0)+VLOOKUP(M$2,资质!$X:$AD,5,0))</f>
        <v>16613.58396147257</v>
      </c>
      <c r="N55">
        <f>IF($B55&gt;VLOOKUP(N$2,资质!$X:$Z,3,0),"满级",VLOOKUP($A55,level!$K:$N,2,0)+unit!$M$2+VLOOKUP($B55,rank!$O:$R,2,0)*VLOOKUP(N$2,资质!$X:$AD,4,0)+VLOOKUP(N$2,资质!$X:$AD,5,0))</f>
        <v>17401.165718452761</v>
      </c>
      <c r="O55">
        <f>IF($B55&gt;VLOOKUP(O$2,资质!$X:$Z,3,0),"满级",VLOOKUP($A55,level!$K:$N,2,0)+unit!$M$2+VLOOKUP($B55,rank!$O:$R,2,0)*VLOOKUP(O$2,资质!$X:$AD,4,0)+VLOOKUP(O$2,资质!$X:$AD,5,0))</f>
        <v>18188.747475432952</v>
      </c>
      <c r="P55">
        <f>IF($B55&gt;VLOOKUP(P$2,资质!$X:$Z,3,0),"满级",VLOOKUP($A55,level!$K:$N,2,0)+unit!$M$2+VLOOKUP($B55,rank!$O:$R,2,0)*VLOOKUP(P$2,资质!$X:$AD,4,0)+VLOOKUP(P$2,资质!$X:$AD,5,0))</f>
        <v>18976.329232413147</v>
      </c>
      <c r="Q55">
        <f>IF($B55&gt;VLOOKUP(Q$2,资质!$X:$Z,3,0),"满级",VLOOKUP($A55,level!$K:$N,2,0)+unit!$M$2+VLOOKUP($B55,rank!$O:$R,2,0)*VLOOKUP(Q$2,资质!$X:$AD,4,0)+VLOOKUP(Q$2,资质!$X:$AD,5,0))</f>
        <v>19763.910989393342</v>
      </c>
    </row>
    <row r="56" spans="1:60" x14ac:dyDescent="0.2">
      <c r="A56">
        <v>54</v>
      </c>
      <c r="B56">
        <f t="shared" si="10"/>
        <v>4</v>
      </c>
      <c r="C56">
        <f>IF($B56&gt;VLOOKUP(C$2,资质!$X:$Z,3,0),"满级",VLOOKUP($A56,level!$K:$N,2,0)+unit!$M$2+VLOOKUP($B56,rank!$O:$R,2,0)*VLOOKUP(C$2,资质!$X:$AD,4,0)+VLOOKUP(C$2,资质!$X:$AD,5,0))</f>
        <v>6305.771962252411</v>
      </c>
      <c r="D56">
        <f>IF($B56&gt;VLOOKUP(D$2,资质!$X:$Z,3,0),"满级",VLOOKUP($A56,level!$K:$N,2,0)+unit!$M$2+VLOOKUP($B56,rank!$O:$R,2,0)*VLOOKUP(D$2,资质!$X:$AD,4,0)+VLOOKUP(D$2,资质!$X:$AD,5,0))</f>
        <v>6657.4877565902716</v>
      </c>
      <c r="E56">
        <f>IF($B56&gt;VLOOKUP(E$2,资质!$X:$Z,3,0),"满级",VLOOKUP($A56,level!$K:$N,2,0)+unit!$M$2+VLOOKUP($B56,rank!$O:$R,2,0)*VLOOKUP(E$2,资质!$X:$AD,4,0)+VLOOKUP(E$2,资质!$X:$AD,5,0))</f>
        <v>7506.0989901731818</v>
      </c>
      <c r="F56">
        <f>IF($B56&gt;VLOOKUP(F$2,资质!$X:$Z,3,0),"满级",VLOOKUP($A56,level!$K:$N,2,0)+unit!$M$2+VLOOKUP($B56,rank!$O:$R,2,0)*VLOOKUP(F$2,资质!$X:$AD,4,0)+VLOOKUP(F$2,资质!$X:$AD,5,0))</f>
        <v>8875.0533826236642</v>
      </c>
      <c r="G56">
        <f>IF($B56&gt;VLOOKUP(G$2,资质!$X:$Z,3,0),"满级",VLOOKUP($A56,level!$K:$N,2,0)+unit!$M$2+VLOOKUP($B56,rank!$O:$R,2,0)*VLOOKUP(G$2,资质!$X:$AD,4,0)+VLOOKUP(G$2,资质!$X:$AD,5,0))</f>
        <v>10314.350933941718</v>
      </c>
      <c r="H56">
        <f>IF($B56&gt;VLOOKUP(H$2,资质!$X:$Z,3,0),"满级",VLOOKUP($A56,level!$K:$N,2,0)+unit!$M$2+VLOOKUP($B56,rank!$O:$R,2,0)*VLOOKUP(H$2,资质!$X:$AD,4,0)+VLOOKUP(H$2,资质!$X:$AD,5,0))</f>
        <v>11673.991644127345</v>
      </c>
      <c r="I56">
        <f>IF($B56&gt;VLOOKUP(I$2,资质!$X:$Z,3,0),"满级",VLOOKUP($A56,level!$K:$N,2,0)+unit!$M$2+VLOOKUP($B56,rank!$O:$R,2,0)*VLOOKUP(I$2,资质!$X:$AD,4,0)+VLOOKUP(I$2,资质!$X:$AD,5,0))</f>
        <v>12977.423232803068</v>
      </c>
      <c r="J56">
        <f>IF($B56&gt;VLOOKUP(J$2,资质!$X:$Z,3,0),"满级",VLOOKUP($A56,level!$K:$N,2,0)+unit!$M$2+VLOOKUP($B56,rank!$O:$R,2,0)*VLOOKUP(J$2,资质!$X:$AD,4,0)+VLOOKUP(J$2,资质!$X:$AD,5,0))</f>
        <v>13652.586746763454</v>
      </c>
      <c r="K56">
        <f>IF($B56&gt;VLOOKUP(K$2,资质!$X:$Z,3,0),"满级",VLOOKUP($A56,level!$K:$N,2,0)+unit!$M$2+VLOOKUP($B56,rank!$O:$R,2,0)*VLOOKUP(K$2,资质!$X:$AD,4,0)+VLOOKUP(K$2,资质!$X:$AD,5,0))</f>
        <v>14398.093419591412</v>
      </c>
      <c r="L56">
        <f>IF($B56&gt;VLOOKUP(L$2,资质!$X:$Z,3,0),"满级",VLOOKUP($A56,level!$K:$N,2,0)+unit!$M$2+VLOOKUP($B56,rank!$O:$R,2,0)*VLOOKUP(L$2,资质!$X:$AD,4,0)+VLOOKUP(L$2,资质!$X:$AD,5,0))</f>
        <v>15936.002204492375</v>
      </c>
      <c r="M56">
        <f>IF($B56&gt;VLOOKUP(M$2,资质!$X:$Z,3,0),"满级",VLOOKUP($A56,level!$K:$N,2,0)+unit!$M$2+VLOOKUP($B56,rank!$O:$R,2,0)*VLOOKUP(M$2,资质!$X:$AD,4,0)+VLOOKUP(M$2,资质!$X:$AD,5,0))</f>
        <v>16723.58396147257</v>
      </c>
      <c r="N56">
        <f>IF($B56&gt;VLOOKUP(N$2,资质!$X:$Z,3,0),"满级",VLOOKUP($A56,level!$K:$N,2,0)+unit!$M$2+VLOOKUP($B56,rank!$O:$R,2,0)*VLOOKUP(N$2,资质!$X:$AD,4,0)+VLOOKUP(N$2,资质!$X:$AD,5,0))</f>
        <v>17511.165718452761</v>
      </c>
      <c r="O56">
        <f>IF($B56&gt;VLOOKUP(O$2,资质!$X:$Z,3,0),"满级",VLOOKUP($A56,level!$K:$N,2,0)+unit!$M$2+VLOOKUP($B56,rank!$O:$R,2,0)*VLOOKUP(O$2,资质!$X:$AD,4,0)+VLOOKUP(O$2,资质!$X:$AD,5,0))</f>
        <v>18298.747475432952</v>
      </c>
      <c r="P56">
        <f>IF($B56&gt;VLOOKUP(P$2,资质!$X:$Z,3,0),"满级",VLOOKUP($A56,level!$K:$N,2,0)+unit!$M$2+VLOOKUP($B56,rank!$O:$R,2,0)*VLOOKUP(P$2,资质!$X:$AD,4,0)+VLOOKUP(P$2,资质!$X:$AD,5,0))</f>
        <v>19086.329232413147</v>
      </c>
      <c r="Q56">
        <f>IF($B56&gt;VLOOKUP(Q$2,资质!$X:$Z,3,0),"满级",VLOOKUP($A56,level!$K:$N,2,0)+unit!$M$2+VLOOKUP($B56,rank!$O:$R,2,0)*VLOOKUP(Q$2,资质!$X:$AD,4,0)+VLOOKUP(Q$2,资质!$X:$AD,5,0))</f>
        <v>19873.910989393342</v>
      </c>
    </row>
    <row r="57" spans="1:60" x14ac:dyDescent="0.2">
      <c r="A57">
        <v>55</v>
      </c>
      <c r="B57">
        <f t="shared" si="10"/>
        <v>4</v>
      </c>
      <c r="C57">
        <f>IF($B57&gt;VLOOKUP(C$2,资质!$X:$Z,3,0),"满级",VLOOKUP($A57,level!$K:$N,2,0)+unit!$M$2+VLOOKUP($B57,rank!$O:$R,2,0)*VLOOKUP(C$2,资质!$X:$AD,4,0)+VLOOKUP(C$2,资质!$X:$AD,5,0))</f>
        <v>6417.5719622524102</v>
      </c>
      <c r="D57">
        <f>IF($B57&gt;VLOOKUP(D$2,资质!$X:$Z,3,0),"满级",VLOOKUP($A57,level!$K:$N,2,0)+unit!$M$2+VLOOKUP($B57,rank!$O:$R,2,0)*VLOOKUP(D$2,资质!$X:$AD,4,0)+VLOOKUP(D$2,资质!$X:$AD,5,0))</f>
        <v>6769.2877565902727</v>
      </c>
      <c r="E57">
        <f>IF($B57&gt;VLOOKUP(E$2,资质!$X:$Z,3,0),"满级",VLOOKUP($A57,level!$K:$N,2,0)+unit!$M$2+VLOOKUP($B57,rank!$O:$R,2,0)*VLOOKUP(E$2,资质!$X:$AD,4,0)+VLOOKUP(E$2,资质!$X:$AD,5,0))</f>
        <v>7617.898990173182</v>
      </c>
      <c r="F57">
        <f>IF($B57&gt;VLOOKUP(F$2,资质!$X:$Z,3,0),"满级",VLOOKUP($A57,level!$K:$N,2,0)+unit!$M$2+VLOOKUP($B57,rank!$O:$R,2,0)*VLOOKUP(F$2,资质!$X:$AD,4,0)+VLOOKUP(F$2,资质!$X:$AD,5,0))</f>
        <v>8986.8533826236635</v>
      </c>
      <c r="G57">
        <f>IF($B57&gt;VLOOKUP(G$2,资质!$X:$Z,3,0),"满级",VLOOKUP($A57,level!$K:$N,2,0)+unit!$M$2+VLOOKUP($B57,rank!$O:$R,2,0)*VLOOKUP(G$2,资质!$X:$AD,4,0)+VLOOKUP(G$2,资质!$X:$AD,5,0))</f>
        <v>10426.150933941719</v>
      </c>
      <c r="H57">
        <f>IF($B57&gt;VLOOKUP(H$2,资质!$X:$Z,3,0),"满级",VLOOKUP($A57,level!$K:$N,2,0)+unit!$M$2+VLOOKUP($B57,rank!$O:$R,2,0)*VLOOKUP(H$2,资质!$X:$AD,4,0)+VLOOKUP(H$2,资质!$X:$AD,5,0))</f>
        <v>11785.791644127345</v>
      </c>
      <c r="I57">
        <f>IF($B57&gt;VLOOKUP(I$2,资质!$X:$Z,3,0),"满级",VLOOKUP($A57,level!$K:$N,2,0)+unit!$M$2+VLOOKUP($B57,rank!$O:$R,2,0)*VLOOKUP(I$2,资质!$X:$AD,4,0)+VLOOKUP(I$2,资质!$X:$AD,5,0))</f>
        <v>13089.22323280307</v>
      </c>
      <c r="J57">
        <f>IF($B57&gt;VLOOKUP(J$2,资质!$X:$Z,3,0),"满级",VLOOKUP($A57,level!$K:$N,2,0)+unit!$M$2+VLOOKUP($B57,rank!$O:$R,2,0)*VLOOKUP(J$2,资质!$X:$AD,4,0)+VLOOKUP(J$2,资质!$X:$AD,5,0))</f>
        <v>13764.386746763455</v>
      </c>
      <c r="K57">
        <f>IF($B57&gt;VLOOKUP(K$2,资质!$X:$Z,3,0),"满级",VLOOKUP($A57,level!$K:$N,2,0)+unit!$M$2+VLOOKUP($B57,rank!$O:$R,2,0)*VLOOKUP(K$2,资质!$X:$AD,4,0)+VLOOKUP(K$2,资质!$X:$AD,5,0))</f>
        <v>14509.893419591412</v>
      </c>
      <c r="L57">
        <f>IF($B57&gt;VLOOKUP(L$2,资质!$X:$Z,3,0),"满级",VLOOKUP($A57,level!$K:$N,2,0)+unit!$M$2+VLOOKUP($B57,rank!$O:$R,2,0)*VLOOKUP(L$2,资质!$X:$AD,4,0)+VLOOKUP(L$2,资质!$X:$AD,5,0))</f>
        <v>16047.802204492376</v>
      </c>
      <c r="M57">
        <f>IF($B57&gt;VLOOKUP(M$2,资质!$X:$Z,3,0),"满级",VLOOKUP($A57,level!$K:$N,2,0)+unit!$M$2+VLOOKUP($B57,rank!$O:$R,2,0)*VLOOKUP(M$2,资质!$X:$AD,4,0)+VLOOKUP(M$2,资质!$X:$AD,5,0))</f>
        <v>16835.383961472569</v>
      </c>
      <c r="N57">
        <f>IF($B57&gt;VLOOKUP(N$2,资质!$X:$Z,3,0),"满级",VLOOKUP($A57,level!$K:$N,2,0)+unit!$M$2+VLOOKUP($B57,rank!$O:$R,2,0)*VLOOKUP(N$2,资质!$X:$AD,4,0)+VLOOKUP(N$2,资质!$X:$AD,5,0))</f>
        <v>17622.96571845276</v>
      </c>
      <c r="O57">
        <f>IF($B57&gt;VLOOKUP(O$2,资质!$X:$Z,3,0),"满级",VLOOKUP($A57,level!$K:$N,2,0)+unit!$M$2+VLOOKUP($B57,rank!$O:$R,2,0)*VLOOKUP(O$2,资质!$X:$AD,4,0)+VLOOKUP(O$2,资质!$X:$AD,5,0))</f>
        <v>18410.547475432955</v>
      </c>
      <c r="P57">
        <f>IF($B57&gt;VLOOKUP(P$2,资质!$X:$Z,3,0),"满级",VLOOKUP($A57,level!$K:$N,2,0)+unit!$M$2+VLOOKUP($B57,rank!$O:$R,2,0)*VLOOKUP(P$2,资质!$X:$AD,4,0)+VLOOKUP(P$2,资质!$X:$AD,5,0))</f>
        <v>19198.129232413146</v>
      </c>
      <c r="Q57">
        <f>IF($B57&gt;VLOOKUP(Q$2,资质!$X:$Z,3,0),"满级",VLOOKUP($A57,level!$K:$N,2,0)+unit!$M$2+VLOOKUP($B57,rank!$O:$R,2,0)*VLOOKUP(Q$2,资质!$X:$AD,4,0)+VLOOKUP(Q$2,资质!$X:$AD,5,0))</f>
        <v>19985.710989393341</v>
      </c>
    </row>
    <row r="58" spans="1:60" x14ac:dyDescent="0.2">
      <c r="A58">
        <v>56</v>
      </c>
      <c r="B58">
        <f t="shared" si="10"/>
        <v>4</v>
      </c>
      <c r="C58">
        <f>IF($B58&gt;VLOOKUP(C$2,资质!$X:$Z,3,0),"满级",VLOOKUP($A58,level!$K:$N,2,0)+unit!$M$2+VLOOKUP($B58,rank!$O:$R,2,0)*VLOOKUP(C$2,资质!$X:$AD,4,0)+VLOOKUP(C$2,资质!$X:$AD,5,0))</f>
        <v>6531.271962252411</v>
      </c>
      <c r="D58">
        <f>IF($B58&gt;VLOOKUP(D$2,资质!$X:$Z,3,0),"满级",VLOOKUP($A58,level!$K:$N,2,0)+unit!$M$2+VLOOKUP($B58,rank!$O:$R,2,0)*VLOOKUP(D$2,资质!$X:$AD,4,0)+VLOOKUP(D$2,资质!$X:$AD,5,0))</f>
        <v>6882.9877565902716</v>
      </c>
      <c r="E58">
        <f>IF($B58&gt;VLOOKUP(E$2,资质!$X:$Z,3,0),"满级",VLOOKUP($A58,level!$K:$N,2,0)+unit!$M$2+VLOOKUP($B58,rank!$O:$R,2,0)*VLOOKUP(E$2,资质!$X:$AD,4,0)+VLOOKUP(E$2,资质!$X:$AD,5,0))</f>
        <v>7731.5989901731818</v>
      </c>
      <c r="F58">
        <f>IF($B58&gt;VLOOKUP(F$2,资质!$X:$Z,3,0),"满级",VLOOKUP($A58,level!$K:$N,2,0)+unit!$M$2+VLOOKUP($B58,rank!$O:$R,2,0)*VLOOKUP(F$2,资质!$X:$AD,4,0)+VLOOKUP(F$2,资质!$X:$AD,5,0))</f>
        <v>9100.5533826236642</v>
      </c>
      <c r="G58">
        <f>IF($B58&gt;VLOOKUP(G$2,资质!$X:$Z,3,0),"满级",VLOOKUP($A58,level!$K:$N,2,0)+unit!$M$2+VLOOKUP($B58,rank!$O:$R,2,0)*VLOOKUP(G$2,资质!$X:$AD,4,0)+VLOOKUP(G$2,资质!$X:$AD,5,0))</f>
        <v>10539.850933941718</v>
      </c>
      <c r="H58">
        <f>IF($B58&gt;VLOOKUP(H$2,资质!$X:$Z,3,0),"满级",VLOOKUP($A58,level!$K:$N,2,0)+unit!$M$2+VLOOKUP($B58,rank!$O:$R,2,0)*VLOOKUP(H$2,资质!$X:$AD,4,0)+VLOOKUP(H$2,资质!$X:$AD,5,0))</f>
        <v>11899.491644127345</v>
      </c>
      <c r="I58">
        <f>IF($B58&gt;VLOOKUP(I$2,资质!$X:$Z,3,0),"满级",VLOOKUP($A58,level!$K:$N,2,0)+unit!$M$2+VLOOKUP($B58,rank!$O:$R,2,0)*VLOOKUP(I$2,资质!$X:$AD,4,0)+VLOOKUP(I$2,资质!$X:$AD,5,0))</f>
        <v>13202.923232803068</v>
      </c>
      <c r="J58">
        <f>IF($B58&gt;VLOOKUP(J$2,资质!$X:$Z,3,0),"满级",VLOOKUP($A58,level!$K:$N,2,0)+unit!$M$2+VLOOKUP($B58,rank!$O:$R,2,0)*VLOOKUP(J$2,资质!$X:$AD,4,0)+VLOOKUP(J$2,资质!$X:$AD,5,0))</f>
        <v>13878.086746763454</v>
      </c>
      <c r="K58">
        <f>IF($B58&gt;VLOOKUP(K$2,资质!$X:$Z,3,0),"满级",VLOOKUP($A58,level!$K:$N,2,0)+unit!$M$2+VLOOKUP($B58,rank!$O:$R,2,0)*VLOOKUP(K$2,资质!$X:$AD,4,0)+VLOOKUP(K$2,资质!$X:$AD,5,0))</f>
        <v>14623.593419591412</v>
      </c>
      <c r="L58">
        <f>IF($B58&gt;VLOOKUP(L$2,资质!$X:$Z,3,0),"满级",VLOOKUP($A58,level!$K:$N,2,0)+unit!$M$2+VLOOKUP($B58,rank!$O:$R,2,0)*VLOOKUP(L$2,资质!$X:$AD,4,0)+VLOOKUP(L$2,资质!$X:$AD,5,0))</f>
        <v>16161.502204492375</v>
      </c>
      <c r="M58">
        <f>IF($B58&gt;VLOOKUP(M$2,资质!$X:$Z,3,0),"满级",VLOOKUP($A58,level!$K:$N,2,0)+unit!$M$2+VLOOKUP($B58,rank!$O:$R,2,0)*VLOOKUP(M$2,资质!$X:$AD,4,0)+VLOOKUP(M$2,资质!$X:$AD,5,0))</f>
        <v>16949.08396147257</v>
      </c>
      <c r="N58">
        <f>IF($B58&gt;VLOOKUP(N$2,资质!$X:$Z,3,0),"满级",VLOOKUP($A58,level!$K:$N,2,0)+unit!$M$2+VLOOKUP($B58,rank!$O:$R,2,0)*VLOOKUP(N$2,资质!$X:$AD,4,0)+VLOOKUP(N$2,资质!$X:$AD,5,0))</f>
        <v>17736.665718452761</v>
      </c>
      <c r="O58">
        <f>IF($B58&gt;VLOOKUP(O$2,资质!$X:$Z,3,0),"满级",VLOOKUP($A58,level!$K:$N,2,0)+unit!$M$2+VLOOKUP($B58,rank!$O:$R,2,0)*VLOOKUP(O$2,资质!$X:$AD,4,0)+VLOOKUP(O$2,资质!$X:$AD,5,0))</f>
        <v>18524.247475432952</v>
      </c>
      <c r="P58">
        <f>IF($B58&gt;VLOOKUP(P$2,资质!$X:$Z,3,0),"满级",VLOOKUP($A58,level!$K:$N,2,0)+unit!$M$2+VLOOKUP($B58,rank!$O:$R,2,0)*VLOOKUP(P$2,资质!$X:$AD,4,0)+VLOOKUP(P$2,资质!$X:$AD,5,0))</f>
        <v>19311.829232413147</v>
      </c>
      <c r="Q58">
        <f>IF($B58&gt;VLOOKUP(Q$2,资质!$X:$Z,3,0),"满级",VLOOKUP($A58,level!$K:$N,2,0)+unit!$M$2+VLOOKUP($B58,rank!$O:$R,2,0)*VLOOKUP(Q$2,资质!$X:$AD,4,0)+VLOOKUP(Q$2,资质!$X:$AD,5,0))</f>
        <v>20099.410989393342</v>
      </c>
    </row>
    <row r="59" spans="1:60" x14ac:dyDescent="0.2">
      <c r="A59">
        <v>57</v>
      </c>
      <c r="B59">
        <f t="shared" si="10"/>
        <v>4</v>
      </c>
      <c r="C59">
        <f>IF($B59&gt;VLOOKUP(C$2,资质!$X:$Z,3,0),"满级",VLOOKUP($A59,level!$K:$N,2,0)+unit!$M$2+VLOOKUP($B59,rank!$O:$R,2,0)*VLOOKUP(C$2,资质!$X:$AD,4,0)+VLOOKUP(C$2,资质!$X:$AD,5,0))</f>
        <v>6646.9719622524099</v>
      </c>
      <c r="D59">
        <f>IF($B59&gt;VLOOKUP(D$2,资质!$X:$Z,3,0),"满级",VLOOKUP($A59,level!$K:$N,2,0)+unit!$M$2+VLOOKUP($B59,rank!$O:$R,2,0)*VLOOKUP(D$2,资质!$X:$AD,4,0)+VLOOKUP(D$2,资质!$X:$AD,5,0))</f>
        <v>6998.6877565902723</v>
      </c>
      <c r="E59">
        <f>IF($B59&gt;VLOOKUP(E$2,资质!$X:$Z,3,0),"满级",VLOOKUP($A59,level!$K:$N,2,0)+unit!$M$2+VLOOKUP($B59,rank!$O:$R,2,0)*VLOOKUP(E$2,资质!$X:$AD,4,0)+VLOOKUP(E$2,资质!$X:$AD,5,0))</f>
        <v>7847.2989901731817</v>
      </c>
      <c r="F59">
        <f>IF($B59&gt;VLOOKUP(F$2,资质!$X:$Z,3,0),"满级",VLOOKUP($A59,level!$K:$N,2,0)+unit!$M$2+VLOOKUP($B59,rank!$O:$R,2,0)*VLOOKUP(F$2,资质!$X:$AD,4,0)+VLOOKUP(F$2,资质!$X:$AD,5,0))</f>
        <v>9216.2533826236649</v>
      </c>
      <c r="G59">
        <f>IF($B59&gt;VLOOKUP(G$2,资质!$X:$Z,3,0),"满级",VLOOKUP($A59,level!$K:$N,2,0)+unit!$M$2+VLOOKUP($B59,rank!$O:$R,2,0)*VLOOKUP(G$2,资质!$X:$AD,4,0)+VLOOKUP(G$2,资质!$X:$AD,5,0))</f>
        <v>10655.550933941719</v>
      </c>
      <c r="H59">
        <f>IF($B59&gt;VLOOKUP(H$2,资质!$X:$Z,3,0),"满级",VLOOKUP($A59,level!$K:$N,2,0)+unit!$M$2+VLOOKUP($B59,rank!$O:$R,2,0)*VLOOKUP(H$2,资质!$X:$AD,4,0)+VLOOKUP(H$2,资质!$X:$AD,5,0))</f>
        <v>12015.191644127344</v>
      </c>
      <c r="I59">
        <f>IF($B59&gt;VLOOKUP(I$2,资质!$X:$Z,3,0),"满级",VLOOKUP($A59,level!$K:$N,2,0)+unit!$M$2+VLOOKUP($B59,rank!$O:$R,2,0)*VLOOKUP(I$2,资质!$X:$AD,4,0)+VLOOKUP(I$2,资质!$X:$AD,5,0))</f>
        <v>13318.623232803067</v>
      </c>
      <c r="J59">
        <f>IF($B59&gt;VLOOKUP(J$2,资质!$X:$Z,3,0),"满级",VLOOKUP($A59,level!$K:$N,2,0)+unit!$M$2+VLOOKUP($B59,rank!$O:$R,2,0)*VLOOKUP(J$2,资质!$X:$AD,4,0)+VLOOKUP(J$2,资质!$X:$AD,5,0))</f>
        <v>13993.786746763453</v>
      </c>
      <c r="K59">
        <f>IF($B59&gt;VLOOKUP(K$2,资质!$X:$Z,3,0),"满级",VLOOKUP($A59,level!$K:$N,2,0)+unit!$M$2+VLOOKUP($B59,rank!$O:$R,2,0)*VLOOKUP(K$2,资质!$X:$AD,4,0)+VLOOKUP(K$2,资质!$X:$AD,5,0))</f>
        <v>14739.293419591413</v>
      </c>
      <c r="L59">
        <f>IF($B59&gt;VLOOKUP(L$2,资质!$X:$Z,3,0),"满级",VLOOKUP($A59,level!$K:$N,2,0)+unit!$M$2+VLOOKUP($B59,rank!$O:$R,2,0)*VLOOKUP(L$2,资质!$X:$AD,4,0)+VLOOKUP(L$2,资质!$X:$AD,5,0))</f>
        <v>16277.202204492376</v>
      </c>
      <c r="M59">
        <f>IF($B59&gt;VLOOKUP(M$2,资质!$X:$Z,3,0),"满级",VLOOKUP($A59,level!$K:$N,2,0)+unit!$M$2+VLOOKUP($B59,rank!$O:$R,2,0)*VLOOKUP(M$2,资质!$X:$AD,4,0)+VLOOKUP(M$2,资质!$X:$AD,5,0))</f>
        <v>17064.783961472567</v>
      </c>
      <c r="N59">
        <f>IF($B59&gt;VLOOKUP(N$2,资质!$X:$Z,3,0),"满级",VLOOKUP($A59,level!$K:$N,2,0)+unit!$M$2+VLOOKUP($B59,rank!$O:$R,2,0)*VLOOKUP(N$2,资质!$X:$AD,4,0)+VLOOKUP(N$2,资质!$X:$AD,5,0))</f>
        <v>17852.365718452762</v>
      </c>
      <c r="O59">
        <f>IF($B59&gt;VLOOKUP(O$2,资质!$X:$Z,3,0),"满级",VLOOKUP($A59,level!$K:$N,2,0)+unit!$M$2+VLOOKUP($B59,rank!$O:$R,2,0)*VLOOKUP(O$2,资质!$X:$AD,4,0)+VLOOKUP(O$2,资质!$X:$AD,5,0))</f>
        <v>18639.947475432953</v>
      </c>
      <c r="P59">
        <f>IF($B59&gt;VLOOKUP(P$2,资质!$X:$Z,3,0),"满级",VLOOKUP($A59,level!$K:$N,2,0)+unit!$M$2+VLOOKUP($B59,rank!$O:$R,2,0)*VLOOKUP(P$2,资质!$X:$AD,4,0)+VLOOKUP(P$2,资质!$X:$AD,5,0))</f>
        <v>19427.529232413148</v>
      </c>
      <c r="Q59">
        <f>IF($B59&gt;VLOOKUP(Q$2,资质!$X:$Z,3,0),"满级",VLOOKUP($A59,level!$K:$N,2,0)+unit!$M$2+VLOOKUP($B59,rank!$O:$R,2,0)*VLOOKUP(Q$2,资质!$X:$AD,4,0)+VLOOKUP(Q$2,资质!$X:$AD,5,0))</f>
        <v>20215.110989393339</v>
      </c>
    </row>
    <row r="60" spans="1:60" x14ac:dyDescent="0.2">
      <c r="A60">
        <v>58</v>
      </c>
      <c r="B60">
        <f t="shared" si="10"/>
        <v>4</v>
      </c>
      <c r="C60">
        <f>IF($B60&gt;VLOOKUP(C$2,资质!$X:$Z,3,0),"满级",VLOOKUP($A60,level!$K:$N,2,0)+unit!$M$2+VLOOKUP($B60,rank!$O:$R,2,0)*VLOOKUP(C$2,资质!$X:$AD,4,0)+VLOOKUP(C$2,资质!$X:$AD,5,0))</f>
        <v>6764.5719622524102</v>
      </c>
      <c r="D60">
        <f>IF($B60&gt;VLOOKUP(D$2,资质!$X:$Z,3,0),"满级",VLOOKUP($A60,level!$K:$N,2,0)+unit!$M$2+VLOOKUP($B60,rank!$O:$R,2,0)*VLOOKUP(D$2,资质!$X:$AD,4,0)+VLOOKUP(D$2,资质!$X:$AD,5,0))</f>
        <v>7116.2877565902727</v>
      </c>
      <c r="E60">
        <f>IF($B60&gt;VLOOKUP(E$2,资质!$X:$Z,3,0),"满级",VLOOKUP($A60,level!$K:$N,2,0)+unit!$M$2+VLOOKUP($B60,rank!$O:$R,2,0)*VLOOKUP(E$2,资质!$X:$AD,4,0)+VLOOKUP(E$2,资质!$X:$AD,5,0))</f>
        <v>7964.898990173182</v>
      </c>
      <c r="F60">
        <f>IF($B60&gt;VLOOKUP(F$2,资质!$X:$Z,3,0),"满级",VLOOKUP($A60,level!$K:$N,2,0)+unit!$M$2+VLOOKUP($B60,rank!$O:$R,2,0)*VLOOKUP(F$2,资质!$X:$AD,4,0)+VLOOKUP(F$2,资质!$X:$AD,5,0))</f>
        <v>9333.8533826236635</v>
      </c>
      <c r="G60">
        <f>IF($B60&gt;VLOOKUP(G$2,资质!$X:$Z,3,0),"满级",VLOOKUP($A60,level!$K:$N,2,0)+unit!$M$2+VLOOKUP($B60,rank!$O:$R,2,0)*VLOOKUP(G$2,资质!$X:$AD,4,0)+VLOOKUP(G$2,资质!$X:$AD,5,0))</f>
        <v>10773.150933941719</v>
      </c>
      <c r="H60">
        <f>IF($B60&gt;VLOOKUP(H$2,资质!$X:$Z,3,0),"满级",VLOOKUP($A60,level!$K:$N,2,0)+unit!$M$2+VLOOKUP($B60,rank!$O:$R,2,0)*VLOOKUP(H$2,资质!$X:$AD,4,0)+VLOOKUP(H$2,资质!$X:$AD,5,0))</f>
        <v>12132.791644127345</v>
      </c>
      <c r="I60">
        <f>IF($B60&gt;VLOOKUP(I$2,资质!$X:$Z,3,0),"满级",VLOOKUP($A60,level!$K:$N,2,0)+unit!$M$2+VLOOKUP($B60,rank!$O:$R,2,0)*VLOOKUP(I$2,资质!$X:$AD,4,0)+VLOOKUP(I$2,资质!$X:$AD,5,0))</f>
        <v>13436.22323280307</v>
      </c>
      <c r="J60">
        <f>IF($B60&gt;VLOOKUP(J$2,资质!$X:$Z,3,0),"满级",VLOOKUP($A60,level!$K:$N,2,0)+unit!$M$2+VLOOKUP($B60,rank!$O:$R,2,0)*VLOOKUP(J$2,资质!$X:$AD,4,0)+VLOOKUP(J$2,资质!$X:$AD,5,0))</f>
        <v>14111.386746763455</v>
      </c>
      <c r="K60">
        <f>IF($B60&gt;VLOOKUP(K$2,资质!$X:$Z,3,0),"满级",VLOOKUP($A60,level!$K:$N,2,0)+unit!$M$2+VLOOKUP($B60,rank!$O:$R,2,0)*VLOOKUP(K$2,资质!$X:$AD,4,0)+VLOOKUP(K$2,资质!$X:$AD,5,0))</f>
        <v>14856.893419591412</v>
      </c>
      <c r="L60">
        <f>IF($B60&gt;VLOOKUP(L$2,资质!$X:$Z,3,0),"满级",VLOOKUP($A60,level!$K:$N,2,0)+unit!$M$2+VLOOKUP($B60,rank!$O:$R,2,0)*VLOOKUP(L$2,资质!$X:$AD,4,0)+VLOOKUP(L$2,资质!$X:$AD,5,0))</f>
        <v>16394.802204492378</v>
      </c>
      <c r="M60">
        <f>IF($B60&gt;VLOOKUP(M$2,资质!$X:$Z,3,0),"满级",VLOOKUP($A60,level!$K:$N,2,0)+unit!$M$2+VLOOKUP($B60,rank!$O:$R,2,0)*VLOOKUP(M$2,资质!$X:$AD,4,0)+VLOOKUP(M$2,资质!$X:$AD,5,0))</f>
        <v>17182.383961472569</v>
      </c>
      <c r="N60">
        <f>IF($B60&gt;VLOOKUP(N$2,资质!$X:$Z,3,0),"满级",VLOOKUP($A60,level!$K:$N,2,0)+unit!$M$2+VLOOKUP($B60,rank!$O:$R,2,0)*VLOOKUP(N$2,资质!$X:$AD,4,0)+VLOOKUP(N$2,资质!$X:$AD,5,0))</f>
        <v>17969.96571845276</v>
      </c>
      <c r="O60">
        <f>IF($B60&gt;VLOOKUP(O$2,资质!$X:$Z,3,0),"满级",VLOOKUP($A60,level!$K:$N,2,0)+unit!$M$2+VLOOKUP($B60,rank!$O:$R,2,0)*VLOOKUP(O$2,资质!$X:$AD,4,0)+VLOOKUP(O$2,资质!$X:$AD,5,0))</f>
        <v>18757.547475432955</v>
      </c>
      <c r="P60">
        <f>IF($B60&gt;VLOOKUP(P$2,资质!$X:$Z,3,0),"满级",VLOOKUP($A60,level!$K:$N,2,0)+unit!$M$2+VLOOKUP($B60,rank!$O:$R,2,0)*VLOOKUP(P$2,资质!$X:$AD,4,0)+VLOOKUP(P$2,资质!$X:$AD,5,0))</f>
        <v>19545.129232413146</v>
      </c>
      <c r="Q60">
        <f>IF($B60&gt;VLOOKUP(Q$2,资质!$X:$Z,3,0),"满级",VLOOKUP($A60,level!$K:$N,2,0)+unit!$M$2+VLOOKUP($B60,rank!$O:$R,2,0)*VLOOKUP(Q$2,资质!$X:$AD,4,0)+VLOOKUP(Q$2,资质!$X:$AD,5,0))</f>
        <v>20332.710989393341</v>
      </c>
    </row>
    <row r="61" spans="1:60" x14ac:dyDescent="0.2">
      <c r="A61">
        <v>59</v>
      </c>
      <c r="B61">
        <f t="shared" si="10"/>
        <v>4</v>
      </c>
      <c r="C61">
        <f>IF($B61&gt;VLOOKUP(C$2,资质!$X:$Z,3,0),"满级",VLOOKUP($A61,level!$K:$N,2,0)+unit!$M$2+VLOOKUP($B61,rank!$O:$R,2,0)*VLOOKUP(C$2,资质!$X:$AD,4,0)+VLOOKUP(C$2,资质!$X:$AD,5,0))</f>
        <v>6884.1719622524106</v>
      </c>
      <c r="D61">
        <f>IF($B61&gt;VLOOKUP(D$2,资质!$X:$Z,3,0),"满级",VLOOKUP($A61,level!$K:$N,2,0)+unit!$M$2+VLOOKUP($B61,rank!$O:$R,2,0)*VLOOKUP(D$2,资质!$X:$AD,4,0)+VLOOKUP(D$2,资质!$X:$AD,5,0))</f>
        <v>7235.8877565902712</v>
      </c>
      <c r="E61">
        <f>IF($B61&gt;VLOOKUP(E$2,资质!$X:$Z,3,0),"满级",VLOOKUP($A61,level!$K:$N,2,0)+unit!$M$2+VLOOKUP($B61,rank!$O:$R,2,0)*VLOOKUP(E$2,资质!$X:$AD,4,0)+VLOOKUP(E$2,资质!$X:$AD,5,0))</f>
        <v>8084.4989901731815</v>
      </c>
      <c r="F61">
        <f>IF($B61&gt;VLOOKUP(F$2,资质!$X:$Z,3,0),"满级",VLOOKUP($A61,level!$K:$N,2,0)+unit!$M$2+VLOOKUP($B61,rank!$O:$R,2,0)*VLOOKUP(F$2,资质!$X:$AD,4,0)+VLOOKUP(F$2,资质!$X:$AD,5,0))</f>
        <v>9453.4533826236639</v>
      </c>
      <c r="G61">
        <f>IF($B61&gt;VLOOKUP(G$2,资质!$X:$Z,3,0),"满级",VLOOKUP($A61,level!$K:$N,2,0)+unit!$M$2+VLOOKUP($B61,rank!$O:$R,2,0)*VLOOKUP(G$2,资质!$X:$AD,4,0)+VLOOKUP(G$2,资质!$X:$AD,5,0))</f>
        <v>10892.750933941719</v>
      </c>
      <c r="H61">
        <f>IF($B61&gt;VLOOKUP(H$2,资质!$X:$Z,3,0),"满级",VLOOKUP($A61,level!$K:$N,2,0)+unit!$M$2+VLOOKUP($B61,rank!$O:$R,2,0)*VLOOKUP(H$2,资质!$X:$AD,4,0)+VLOOKUP(H$2,资质!$X:$AD,5,0))</f>
        <v>12252.391644127343</v>
      </c>
      <c r="I61">
        <f>IF($B61&gt;VLOOKUP(I$2,资质!$X:$Z,3,0),"满级",VLOOKUP($A61,level!$K:$N,2,0)+unit!$M$2+VLOOKUP($B61,rank!$O:$R,2,0)*VLOOKUP(I$2,资质!$X:$AD,4,0)+VLOOKUP(I$2,资质!$X:$AD,5,0))</f>
        <v>13555.823232803068</v>
      </c>
      <c r="J61">
        <f>IF($B61&gt;VLOOKUP(J$2,资质!$X:$Z,3,0),"满级",VLOOKUP($A61,level!$K:$N,2,0)+unit!$M$2+VLOOKUP($B61,rank!$O:$R,2,0)*VLOOKUP(J$2,资质!$X:$AD,4,0)+VLOOKUP(J$2,资质!$X:$AD,5,0))</f>
        <v>14230.986746763454</v>
      </c>
      <c r="K61">
        <f>IF($B61&gt;VLOOKUP(K$2,资质!$X:$Z,3,0),"满级",VLOOKUP($A61,level!$K:$N,2,0)+unit!$M$2+VLOOKUP($B61,rank!$O:$R,2,0)*VLOOKUP(K$2,资质!$X:$AD,4,0)+VLOOKUP(K$2,资质!$X:$AD,5,0))</f>
        <v>14976.493419591412</v>
      </c>
      <c r="L61">
        <f>IF($B61&gt;VLOOKUP(L$2,资质!$X:$Z,3,0),"满级",VLOOKUP($A61,level!$K:$N,2,0)+unit!$M$2+VLOOKUP($B61,rank!$O:$R,2,0)*VLOOKUP(L$2,资质!$X:$AD,4,0)+VLOOKUP(L$2,资质!$X:$AD,5,0))</f>
        <v>16514.402204492377</v>
      </c>
      <c r="M61">
        <f>IF($B61&gt;VLOOKUP(M$2,资质!$X:$Z,3,0),"满级",VLOOKUP($A61,level!$K:$N,2,0)+unit!$M$2+VLOOKUP($B61,rank!$O:$R,2,0)*VLOOKUP(M$2,资质!$X:$AD,4,0)+VLOOKUP(M$2,资质!$X:$AD,5,0))</f>
        <v>17301.983961472568</v>
      </c>
      <c r="N61">
        <f>IF($B61&gt;VLOOKUP(N$2,资质!$X:$Z,3,0),"满级",VLOOKUP($A61,level!$K:$N,2,0)+unit!$M$2+VLOOKUP($B61,rank!$O:$R,2,0)*VLOOKUP(N$2,资质!$X:$AD,4,0)+VLOOKUP(N$2,资质!$X:$AD,5,0))</f>
        <v>18089.565718452763</v>
      </c>
      <c r="O61">
        <f>IF($B61&gt;VLOOKUP(O$2,资质!$X:$Z,3,0),"满级",VLOOKUP($A61,level!$K:$N,2,0)+unit!$M$2+VLOOKUP($B61,rank!$O:$R,2,0)*VLOOKUP(O$2,资质!$X:$AD,4,0)+VLOOKUP(O$2,资质!$X:$AD,5,0))</f>
        <v>18877.147475432954</v>
      </c>
      <c r="P61">
        <f>IF($B61&gt;VLOOKUP(P$2,资质!$X:$Z,3,0),"满级",VLOOKUP($A61,level!$K:$N,2,0)+unit!$M$2+VLOOKUP($B61,rank!$O:$R,2,0)*VLOOKUP(P$2,资质!$X:$AD,4,0)+VLOOKUP(P$2,资质!$X:$AD,5,0))</f>
        <v>19664.729232413149</v>
      </c>
      <c r="Q61">
        <f>IF($B61&gt;VLOOKUP(Q$2,资质!$X:$Z,3,0),"满级",VLOOKUP($A61,level!$K:$N,2,0)+unit!$M$2+VLOOKUP($B61,rank!$O:$R,2,0)*VLOOKUP(Q$2,资质!$X:$AD,4,0)+VLOOKUP(Q$2,资质!$X:$AD,5,0))</f>
        <v>20452.31098939334</v>
      </c>
    </row>
    <row r="62" spans="1:60" x14ac:dyDescent="0.2">
      <c r="A62">
        <v>60</v>
      </c>
      <c r="B62">
        <f t="shared" si="10"/>
        <v>4</v>
      </c>
      <c r="C62">
        <f>IF($B62&gt;VLOOKUP(C$2,资质!$X:$Z,3,0),"满级",VLOOKUP($A62,level!$K:$N,2,0)+unit!$M$2+VLOOKUP($B62,rank!$O:$R,2,0)*VLOOKUP(C$2,资质!$X:$AD,4,0)+VLOOKUP(C$2,资质!$X:$AD,5,0))</f>
        <v>7005.8719622524113</v>
      </c>
      <c r="D62">
        <f>IF($B62&gt;VLOOKUP(D$2,资质!$X:$Z,3,0),"满级",VLOOKUP($A62,level!$K:$N,2,0)+unit!$M$2+VLOOKUP($B62,rank!$O:$R,2,0)*VLOOKUP(D$2,资质!$X:$AD,4,0)+VLOOKUP(D$2,资质!$X:$AD,5,0))</f>
        <v>7357.587756590272</v>
      </c>
      <c r="E62">
        <f>IF($B62&gt;VLOOKUP(E$2,资质!$X:$Z,3,0),"满级",VLOOKUP($A62,level!$K:$N,2,0)+unit!$M$2+VLOOKUP($B62,rank!$O:$R,2,0)*VLOOKUP(E$2,资质!$X:$AD,4,0)+VLOOKUP(E$2,资质!$X:$AD,5,0))</f>
        <v>8206.1989901731831</v>
      </c>
      <c r="F62">
        <f>IF($B62&gt;VLOOKUP(F$2,资质!$X:$Z,3,0),"满级",VLOOKUP($A62,level!$K:$N,2,0)+unit!$M$2+VLOOKUP($B62,rank!$O:$R,2,0)*VLOOKUP(F$2,资质!$X:$AD,4,0)+VLOOKUP(F$2,资质!$X:$AD,5,0))</f>
        <v>9575.1533826236646</v>
      </c>
      <c r="G62">
        <f>IF($B62&gt;VLOOKUP(G$2,资质!$X:$Z,3,0),"满级",VLOOKUP($A62,level!$K:$N,2,0)+unit!$M$2+VLOOKUP($B62,rank!$O:$R,2,0)*VLOOKUP(G$2,资质!$X:$AD,4,0)+VLOOKUP(G$2,资质!$X:$AD,5,0))</f>
        <v>11014.45093394172</v>
      </c>
      <c r="H62">
        <f>IF($B62&gt;VLOOKUP(H$2,资质!$X:$Z,3,0),"满级",VLOOKUP($A62,level!$K:$N,2,0)+unit!$M$2+VLOOKUP($B62,rank!$O:$R,2,0)*VLOOKUP(H$2,资质!$X:$AD,4,0)+VLOOKUP(H$2,资质!$X:$AD,5,0))</f>
        <v>12374.091644127344</v>
      </c>
      <c r="I62">
        <f>IF($B62&gt;VLOOKUP(I$2,资质!$X:$Z,3,0),"满级",VLOOKUP($A62,level!$K:$N,2,0)+unit!$M$2+VLOOKUP($B62,rank!$O:$R,2,0)*VLOOKUP(I$2,资质!$X:$AD,4,0)+VLOOKUP(I$2,资质!$X:$AD,5,0))</f>
        <v>13677.523232803069</v>
      </c>
      <c r="J62">
        <f>IF($B62&gt;VLOOKUP(J$2,资质!$X:$Z,3,0),"满级",VLOOKUP($A62,level!$K:$N,2,0)+unit!$M$2+VLOOKUP($B62,rank!$O:$R,2,0)*VLOOKUP(J$2,资质!$X:$AD,4,0)+VLOOKUP(J$2,资质!$X:$AD,5,0))</f>
        <v>14352.686746763455</v>
      </c>
      <c r="K62">
        <f>IF($B62&gt;VLOOKUP(K$2,资质!$X:$Z,3,0),"满级",VLOOKUP($A62,level!$K:$N,2,0)+unit!$M$2+VLOOKUP($B62,rank!$O:$R,2,0)*VLOOKUP(K$2,资质!$X:$AD,4,0)+VLOOKUP(K$2,资质!$X:$AD,5,0))</f>
        <v>15098.193419591413</v>
      </c>
      <c r="L62">
        <f>IF($B62&gt;VLOOKUP(L$2,资质!$X:$Z,3,0),"满级",VLOOKUP($A62,level!$K:$N,2,0)+unit!$M$2+VLOOKUP($B62,rank!$O:$R,2,0)*VLOOKUP(L$2,资质!$X:$AD,4,0)+VLOOKUP(L$2,资质!$X:$AD,5,0))</f>
        <v>16636.102204492377</v>
      </c>
      <c r="M62">
        <f>IF($B62&gt;VLOOKUP(M$2,资质!$X:$Z,3,0),"满级",VLOOKUP($A62,level!$K:$N,2,0)+unit!$M$2+VLOOKUP($B62,rank!$O:$R,2,0)*VLOOKUP(M$2,资质!$X:$AD,4,0)+VLOOKUP(M$2,资质!$X:$AD,5,0))</f>
        <v>17423.683961472569</v>
      </c>
      <c r="N62">
        <f>IF($B62&gt;VLOOKUP(N$2,资质!$X:$Z,3,0),"满级",VLOOKUP($A62,level!$K:$N,2,0)+unit!$M$2+VLOOKUP($B62,rank!$O:$R,2,0)*VLOOKUP(N$2,资质!$X:$AD,4,0)+VLOOKUP(N$2,资质!$X:$AD,5,0))</f>
        <v>18211.265718452763</v>
      </c>
      <c r="O62">
        <f>IF($B62&gt;VLOOKUP(O$2,资质!$X:$Z,3,0),"满级",VLOOKUP($A62,level!$K:$N,2,0)+unit!$M$2+VLOOKUP($B62,rank!$O:$R,2,0)*VLOOKUP(O$2,资质!$X:$AD,4,0)+VLOOKUP(O$2,资质!$X:$AD,5,0))</f>
        <v>18998.847475432955</v>
      </c>
      <c r="P62">
        <f>IF($B62&gt;VLOOKUP(P$2,资质!$X:$Z,3,0),"满级",VLOOKUP($A62,level!$K:$N,2,0)+unit!$M$2+VLOOKUP($B62,rank!$O:$R,2,0)*VLOOKUP(P$2,资质!$X:$AD,4,0)+VLOOKUP(P$2,资质!$X:$AD,5,0))</f>
        <v>19786.429232413146</v>
      </c>
      <c r="Q62">
        <f>IF($B62&gt;VLOOKUP(Q$2,资质!$X:$Z,3,0),"满级",VLOOKUP($A62,level!$K:$N,2,0)+unit!$M$2+VLOOKUP($B62,rank!$O:$R,2,0)*VLOOKUP(Q$2,资质!$X:$AD,4,0)+VLOOKUP(Q$2,资质!$X:$AD,5,0))</f>
        <v>20574.01098939334</v>
      </c>
    </row>
    <row r="63" spans="1:60" x14ac:dyDescent="0.2">
      <c r="A63">
        <v>61</v>
      </c>
      <c r="B63">
        <f t="shared" si="10"/>
        <v>5</v>
      </c>
      <c r="C63">
        <f>IF($B63&gt;VLOOKUP(C$2,资质!$X:$Z,3,0),"满级",VLOOKUP($A63,level!$K:$N,2,0)+unit!$M$2+VLOOKUP($B63,rank!$O:$R,2,0)*VLOOKUP(C$2,资质!$X:$AD,4,0)+VLOOKUP(C$2,资质!$X:$AD,5,0))</f>
        <v>8380.2166328155454</v>
      </c>
      <c r="D63">
        <f>IF($B63&gt;VLOOKUP(D$2,资质!$X:$Z,3,0),"满级",VLOOKUP($A63,level!$K:$N,2,0)+unit!$M$2+VLOOKUP($B63,rank!$O:$R,2,0)*VLOOKUP(D$2,资质!$X:$AD,4,0)+VLOOKUP(D$2,资质!$X:$AD,5,0))</f>
        <v>8919.5291277378783</v>
      </c>
      <c r="E63">
        <f>IF($B63&gt;VLOOKUP(E$2,资质!$X:$Z,3,0),"满级",VLOOKUP($A63,level!$K:$N,2,0)+unit!$M$2+VLOOKUP($B63,rank!$O:$R,2,0)*VLOOKUP(E$2,资质!$X:$AD,4,0)+VLOOKUP(E$2,资质!$X:$AD,5,0))</f>
        <v>9980.7499553165217</v>
      </c>
      <c r="F63">
        <f>IF($B63&gt;VLOOKUP(F$2,资质!$X:$Z,3,0),"满级",VLOOKUP($A63,level!$K:$N,2,0)+unit!$M$2+VLOOKUP($B63,rank!$O:$R,2,0)*VLOOKUP(F$2,资质!$X:$AD,4,0)+VLOOKUP(F$2,资质!$X:$AD,5,0))</f>
        <v>11599.83328187963</v>
      </c>
      <c r="G63">
        <f>IF($B63&gt;VLOOKUP(G$2,资质!$X:$Z,3,0),"满级",VLOOKUP($A63,level!$K:$N,2,0)+unit!$M$2+VLOOKUP($B63,rank!$O:$R,2,0)*VLOOKUP(G$2,资质!$X:$AD,4,0)+VLOOKUP(G$2,资质!$X:$AD,5,0))</f>
        <v>13326.779107427206</v>
      </c>
      <c r="H63">
        <f>IF($B63&gt;VLOOKUP(H$2,资质!$X:$Z,3,0),"满级",VLOOKUP($A63,level!$K:$N,2,0)+unit!$M$2+VLOOKUP($B63,rank!$O:$R,2,0)*VLOOKUP(H$2,资质!$X:$AD,4,0)+VLOOKUP(H$2,资质!$X:$AD,5,0))</f>
        <v>15011.587431959246</v>
      </c>
      <c r="I63">
        <f>IF($B63&gt;VLOOKUP(I$2,资质!$X:$Z,3,0),"满级",VLOOKUP($A63,level!$K:$N,2,0)+unit!$M$2+VLOOKUP($B63,rank!$O:$R,2,0)*VLOOKUP(I$2,资质!$X:$AD,4,0)+VLOOKUP(I$2,资质!$X:$AD,5,0))</f>
        <v>16690.21242180391</v>
      </c>
      <c r="J63">
        <f>IF($B63&gt;VLOOKUP(J$2,资质!$X:$Z,3,0),"满级",VLOOKUP($A63,level!$K:$N,2,0)+unit!$M$2+VLOOKUP($B63,rank!$O:$R,2,0)*VLOOKUP(J$2,资质!$X:$AD,4,0)+VLOOKUP(J$2,资质!$X:$AD,5,0))</f>
        <v>17565.479083054397</v>
      </c>
      <c r="K63">
        <f>IF($B63&gt;VLOOKUP(K$2,资质!$X:$Z,3,0),"满级",VLOOKUP($A63,level!$K:$N,2,0)+unit!$M$2+VLOOKUP($B63,rank!$O:$R,2,0)*VLOOKUP(K$2,资质!$X:$AD,4,0)+VLOOKUP(K$2,资质!$X:$AD,5,0))</f>
        <v>18548.608243289353</v>
      </c>
      <c r="L63">
        <f>IF($B63&gt;VLOOKUP(L$2,资质!$X:$Z,3,0),"满级",VLOOKUP($A63,level!$K:$N,2,0)+unit!$M$2+VLOOKUP($B63,rank!$O:$R,2,0)*VLOOKUP(L$2,资质!$X:$AD,4,0)+VLOOKUP(L$2,资质!$X:$AD,5,0))</f>
        <v>20586.774896415569</v>
      </c>
      <c r="M63">
        <f>IF($B63&gt;VLOOKUP(M$2,资质!$X:$Z,3,0),"满级",VLOOKUP($A63,level!$K:$N,2,0)+unit!$M$2+VLOOKUP($B63,rank!$O:$R,2,0)*VLOOKUP(M$2,资质!$X:$AD,4,0)+VLOOKUP(M$2,资质!$X:$AD,5,0))</f>
        <v>21474.408227040814</v>
      </c>
      <c r="N63">
        <f>IF($B63&gt;VLOOKUP(N$2,资质!$X:$Z,3,0),"满级",VLOOKUP($A63,level!$K:$N,2,0)+unit!$M$2+VLOOKUP($B63,rank!$O:$R,2,0)*VLOOKUP(N$2,资质!$X:$AD,4,0)+VLOOKUP(N$2,资质!$X:$AD,5,0))</f>
        <v>22362.041557666056</v>
      </c>
      <c r="O63">
        <f>IF($B63&gt;VLOOKUP(O$2,资质!$X:$Z,3,0),"满级",VLOOKUP($A63,level!$K:$N,2,0)+unit!$M$2+VLOOKUP($B63,rank!$O:$R,2,0)*VLOOKUP(O$2,资质!$X:$AD,4,0)+VLOOKUP(O$2,资质!$X:$AD,5,0))</f>
        <v>23249.674888291302</v>
      </c>
      <c r="P63">
        <f>IF($B63&gt;VLOOKUP(P$2,资质!$X:$Z,3,0),"满级",VLOOKUP($A63,level!$K:$N,2,0)+unit!$M$2+VLOOKUP($B63,rank!$O:$R,2,0)*VLOOKUP(P$2,资质!$X:$AD,4,0)+VLOOKUP(P$2,资质!$X:$AD,5,0))</f>
        <v>24137.308218916543</v>
      </c>
      <c r="Q63">
        <f>IF($B63&gt;VLOOKUP(Q$2,资质!$X:$Z,3,0),"满级",VLOOKUP($A63,level!$K:$N,2,0)+unit!$M$2+VLOOKUP($B63,rank!$O:$R,2,0)*VLOOKUP(Q$2,资质!$X:$AD,4,0)+VLOOKUP(Q$2,资质!$X:$AD,5,0))</f>
        <v>25024.941549541789</v>
      </c>
      <c r="R63">
        <f>F63/F62</f>
        <v>1.2114514325097097</v>
      </c>
    </row>
    <row r="64" spans="1:60" x14ac:dyDescent="0.2">
      <c r="A64">
        <v>62</v>
      </c>
      <c r="B64">
        <f t="shared" si="10"/>
        <v>5</v>
      </c>
      <c r="C64">
        <f>IF($B64&gt;VLOOKUP(C$2,资质!$X:$Z,3,0),"满级",VLOOKUP($A64,level!$K:$N,2,0)+unit!$M$2+VLOOKUP($B64,rank!$O:$R,2,0)*VLOOKUP(C$2,资质!$X:$AD,4,0)+VLOOKUP(C$2,资质!$X:$AD,5,0))</f>
        <v>8506.0166328155465</v>
      </c>
      <c r="D64">
        <f>IF($B64&gt;VLOOKUP(D$2,资质!$X:$Z,3,0),"满级",VLOOKUP($A64,level!$K:$N,2,0)+unit!$M$2+VLOOKUP($B64,rank!$O:$R,2,0)*VLOOKUP(D$2,资质!$X:$AD,4,0)+VLOOKUP(D$2,资质!$X:$AD,5,0))</f>
        <v>9045.3291277378776</v>
      </c>
      <c r="E64">
        <f>IF($B64&gt;VLOOKUP(E$2,资质!$X:$Z,3,0),"满级",VLOOKUP($A64,level!$K:$N,2,0)+unit!$M$2+VLOOKUP($B64,rank!$O:$R,2,0)*VLOOKUP(E$2,资质!$X:$AD,4,0)+VLOOKUP(E$2,资质!$X:$AD,5,0))</f>
        <v>10106.549955316521</v>
      </c>
      <c r="F64">
        <f>IF($B64&gt;VLOOKUP(F$2,资质!$X:$Z,3,0),"满级",VLOOKUP($A64,level!$K:$N,2,0)+unit!$M$2+VLOOKUP($B64,rank!$O:$R,2,0)*VLOOKUP(F$2,资质!$X:$AD,4,0)+VLOOKUP(F$2,资质!$X:$AD,5,0))</f>
        <v>11725.633281879629</v>
      </c>
      <c r="G64">
        <f>IF($B64&gt;VLOOKUP(G$2,资质!$X:$Z,3,0),"满级",VLOOKUP($A64,level!$K:$N,2,0)+unit!$M$2+VLOOKUP($B64,rank!$O:$R,2,0)*VLOOKUP(G$2,资质!$X:$AD,4,0)+VLOOKUP(G$2,资质!$X:$AD,5,0))</f>
        <v>13452.579107427206</v>
      </c>
      <c r="H64">
        <f>IF($B64&gt;VLOOKUP(H$2,资质!$X:$Z,3,0),"满级",VLOOKUP($A64,level!$K:$N,2,0)+unit!$M$2+VLOOKUP($B64,rank!$O:$R,2,0)*VLOOKUP(H$2,资质!$X:$AD,4,0)+VLOOKUP(H$2,资质!$X:$AD,5,0))</f>
        <v>15137.387431959247</v>
      </c>
      <c r="I64">
        <f>IF($B64&gt;VLOOKUP(I$2,资质!$X:$Z,3,0),"满级",VLOOKUP($A64,level!$K:$N,2,0)+unit!$M$2+VLOOKUP($B64,rank!$O:$R,2,0)*VLOOKUP(I$2,资质!$X:$AD,4,0)+VLOOKUP(I$2,资质!$X:$AD,5,0))</f>
        <v>16816.012421803913</v>
      </c>
      <c r="J64">
        <f>IF($B64&gt;VLOOKUP(J$2,资质!$X:$Z,3,0),"满级",VLOOKUP($A64,level!$K:$N,2,0)+unit!$M$2+VLOOKUP($B64,rank!$O:$R,2,0)*VLOOKUP(J$2,资质!$X:$AD,4,0)+VLOOKUP(J$2,资质!$X:$AD,5,0))</f>
        <v>17691.279083054396</v>
      </c>
      <c r="K64">
        <f>IF($B64&gt;VLOOKUP(K$2,资质!$X:$Z,3,0),"满级",VLOOKUP($A64,level!$K:$N,2,0)+unit!$M$2+VLOOKUP($B64,rank!$O:$R,2,0)*VLOOKUP(K$2,资质!$X:$AD,4,0)+VLOOKUP(K$2,资质!$X:$AD,5,0))</f>
        <v>18674.408243289352</v>
      </c>
      <c r="L64">
        <f>IF($B64&gt;VLOOKUP(L$2,资质!$X:$Z,3,0),"满级",VLOOKUP($A64,level!$K:$N,2,0)+unit!$M$2+VLOOKUP($B64,rank!$O:$R,2,0)*VLOOKUP(L$2,资质!$X:$AD,4,0)+VLOOKUP(L$2,资质!$X:$AD,5,0))</f>
        <v>20712.574896415572</v>
      </c>
      <c r="M64">
        <f>IF($B64&gt;VLOOKUP(M$2,资质!$X:$Z,3,0),"满级",VLOOKUP($A64,level!$K:$N,2,0)+unit!$M$2+VLOOKUP($B64,rank!$O:$R,2,0)*VLOOKUP(M$2,资质!$X:$AD,4,0)+VLOOKUP(M$2,资质!$X:$AD,5,0))</f>
        <v>21600.208227040814</v>
      </c>
      <c r="N64">
        <f>IF($B64&gt;VLOOKUP(N$2,资质!$X:$Z,3,0),"满级",VLOOKUP($A64,level!$K:$N,2,0)+unit!$M$2+VLOOKUP($B64,rank!$O:$R,2,0)*VLOOKUP(N$2,资质!$X:$AD,4,0)+VLOOKUP(N$2,资质!$X:$AD,5,0))</f>
        <v>22487.841557666055</v>
      </c>
      <c r="O64">
        <f>IF($B64&gt;VLOOKUP(O$2,资质!$X:$Z,3,0),"满级",VLOOKUP($A64,level!$K:$N,2,0)+unit!$M$2+VLOOKUP($B64,rank!$O:$R,2,0)*VLOOKUP(O$2,资质!$X:$AD,4,0)+VLOOKUP(O$2,资质!$X:$AD,5,0))</f>
        <v>23375.474888291301</v>
      </c>
      <c r="P64">
        <f>IF($B64&gt;VLOOKUP(P$2,资质!$X:$Z,3,0),"满级",VLOOKUP($A64,level!$K:$N,2,0)+unit!$M$2+VLOOKUP($B64,rank!$O:$R,2,0)*VLOOKUP(P$2,资质!$X:$AD,4,0)+VLOOKUP(P$2,资质!$X:$AD,5,0))</f>
        <v>24263.108218916546</v>
      </c>
      <c r="Q64">
        <f>IF($B64&gt;VLOOKUP(Q$2,资质!$X:$Z,3,0),"满级",VLOOKUP($A64,level!$K:$N,2,0)+unit!$M$2+VLOOKUP($B64,rank!$O:$R,2,0)*VLOOKUP(Q$2,资质!$X:$AD,4,0)+VLOOKUP(Q$2,资质!$X:$AD,5,0))</f>
        <v>25150.741549541788</v>
      </c>
    </row>
    <row r="65" spans="1:17" x14ac:dyDescent="0.2">
      <c r="A65">
        <v>63</v>
      </c>
      <c r="B65">
        <f t="shared" si="10"/>
        <v>5</v>
      </c>
      <c r="C65">
        <f>IF($B65&gt;VLOOKUP(C$2,资质!$X:$Z,3,0),"满级",VLOOKUP($A65,level!$K:$N,2,0)+unit!$M$2+VLOOKUP($B65,rank!$O:$R,2,0)*VLOOKUP(C$2,资质!$X:$AD,4,0)+VLOOKUP(C$2,资质!$X:$AD,5,0))</f>
        <v>8634.0166328155465</v>
      </c>
      <c r="D65">
        <f>IF($B65&gt;VLOOKUP(D$2,资质!$X:$Z,3,0),"满级",VLOOKUP($A65,level!$K:$N,2,0)+unit!$M$2+VLOOKUP($B65,rank!$O:$R,2,0)*VLOOKUP(D$2,资质!$X:$AD,4,0)+VLOOKUP(D$2,资质!$X:$AD,5,0))</f>
        <v>9173.3291277378776</v>
      </c>
      <c r="E65">
        <f>IF($B65&gt;VLOOKUP(E$2,资质!$X:$Z,3,0),"满级",VLOOKUP($A65,level!$K:$N,2,0)+unit!$M$2+VLOOKUP($B65,rank!$O:$R,2,0)*VLOOKUP(E$2,资质!$X:$AD,4,0)+VLOOKUP(E$2,资质!$X:$AD,5,0))</f>
        <v>10234.549955316521</v>
      </c>
      <c r="F65">
        <f>IF($B65&gt;VLOOKUP(F$2,资质!$X:$Z,3,0),"满级",VLOOKUP($A65,level!$K:$N,2,0)+unit!$M$2+VLOOKUP($B65,rank!$O:$R,2,0)*VLOOKUP(F$2,资质!$X:$AD,4,0)+VLOOKUP(F$2,资质!$X:$AD,5,0))</f>
        <v>11853.633281879629</v>
      </c>
      <c r="G65">
        <f>IF($B65&gt;VLOOKUP(G$2,资质!$X:$Z,3,0),"满级",VLOOKUP($A65,level!$K:$N,2,0)+unit!$M$2+VLOOKUP($B65,rank!$O:$R,2,0)*VLOOKUP(G$2,资质!$X:$AD,4,0)+VLOOKUP(G$2,资质!$X:$AD,5,0))</f>
        <v>13580.579107427206</v>
      </c>
      <c r="H65">
        <f>IF($B65&gt;VLOOKUP(H$2,资质!$X:$Z,3,0),"满级",VLOOKUP($A65,level!$K:$N,2,0)+unit!$M$2+VLOOKUP($B65,rank!$O:$R,2,0)*VLOOKUP(H$2,资质!$X:$AD,4,0)+VLOOKUP(H$2,资质!$X:$AD,5,0))</f>
        <v>15265.387431959247</v>
      </c>
      <c r="I65">
        <f>IF($B65&gt;VLOOKUP(I$2,资质!$X:$Z,3,0),"满级",VLOOKUP($A65,level!$K:$N,2,0)+unit!$M$2+VLOOKUP($B65,rank!$O:$R,2,0)*VLOOKUP(I$2,资质!$X:$AD,4,0)+VLOOKUP(I$2,资质!$X:$AD,5,0))</f>
        <v>16944.012421803913</v>
      </c>
      <c r="J65">
        <f>IF($B65&gt;VLOOKUP(J$2,资质!$X:$Z,3,0),"满级",VLOOKUP($A65,level!$K:$N,2,0)+unit!$M$2+VLOOKUP($B65,rank!$O:$R,2,0)*VLOOKUP(J$2,资质!$X:$AD,4,0)+VLOOKUP(J$2,资质!$X:$AD,5,0))</f>
        <v>17819.279083054396</v>
      </c>
      <c r="K65">
        <f>IF($B65&gt;VLOOKUP(K$2,资质!$X:$Z,3,0),"满级",VLOOKUP($A65,level!$K:$N,2,0)+unit!$M$2+VLOOKUP($B65,rank!$O:$R,2,0)*VLOOKUP(K$2,资质!$X:$AD,4,0)+VLOOKUP(K$2,资质!$X:$AD,5,0))</f>
        <v>18802.408243289352</v>
      </c>
      <c r="L65">
        <f>IF($B65&gt;VLOOKUP(L$2,资质!$X:$Z,3,0),"满级",VLOOKUP($A65,level!$K:$N,2,0)+unit!$M$2+VLOOKUP($B65,rank!$O:$R,2,0)*VLOOKUP(L$2,资质!$X:$AD,4,0)+VLOOKUP(L$2,资质!$X:$AD,5,0))</f>
        <v>20840.574896415572</v>
      </c>
      <c r="M65">
        <f>IF($B65&gt;VLOOKUP(M$2,资质!$X:$Z,3,0),"满级",VLOOKUP($A65,level!$K:$N,2,0)+unit!$M$2+VLOOKUP($B65,rank!$O:$R,2,0)*VLOOKUP(M$2,资质!$X:$AD,4,0)+VLOOKUP(M$2,资质!$X:$AD,5,0))</f>
        <v>21728.208227040814</v>
      </c>
      <c r="N65">
        <f>IF($B65&gt;VLOOKUP(N$2,资质!$X:$Z,3,0),"满级",VLOOKUP($A65,level!$K:$N,2,0)+unit!$M$2+VLOOKUP($B65,rank!$O:$R,2,0)*VLOOKUP(N$2,资质!$X:$AD,4,0)+VLOOKUP(N$2,资质!$X:$AD,5,0))</f>
        <v>22615.841557666055</v>
      </c>
      <c r="O65">
        <f>IF($B65&gt;VLOOKUP(O$2,资质!$X:$Z,3,0),"满级",VLOOKUP($A65,level!$K:$N,2,0)+unit!$M$2+VLOOKUP($B65,rank!$O:$R,2,0)*VLOOKUP(O$2,资质!$X:$AD,4,0)+VLOOKUP(O$2,资质!$X:$AD,5,0))</f>
        <v>23503.474888291301</v>
      </c>
      <c r="P65">
        <f>IF($B65&gt;VLOOKUP(P$2,资质!$X:$Z,3,0),"满级",VLOOKUP($A65,level!$K:$N,2,0)+unit!$M$2+VLOOKUP($B65,rank!$O:$R,2,0)*VLOOKUP(P$2,资质!$X:$AD,4,0)+VLOOKUP(P$2,资质!$X:$AD,5,0))</f>
        <v>24391.108218916546</v>
      </c>
      <c r="Q65">
        <f>IF($B65&gt;VLOOKUP(Q$2,资质!$X:$Z,3,0),"满级",VLOOKUP($A65,level!$K:$N,2,0)+unit!$M$2+VLOOKUP($B65,rank!$O:$R,2,0)*VLOOKUP(Q$2,资质!$X:$AD,4,0)+VLOOKUP(Q$2,资质!$X:$AD,5,0))</f>
        <v>25278.741549541788</v>
      </c>
    </row>
    <row r="66" spans="1:17" x14ac:dyDescent="0.2">
      <c r="A66">
        <v>64</v>
      </c>
      <c r="B66">
        <f t="shared" si="10"/>
        <v>5</v>
      </c>
      <c r="C66">
        <f>IF($B66&gt;VLOOKUP(C$2,资质!$X:$Z,3,0),"满级",VLOOKUP($A66,level!$K:$N,2,0)+unit!$M$2+VLOOKUP($B66,rank!$O:$R,2,0)*VLOOKUP(C$2,资质!$X:$AD,4,0)+VLOOKUP(C$2,资质!$X:$AD,5,0))</f>
        <v>8764.2166328155454</v>
      </c>
      <c r="D66">
        <f>IF($B66&gt;VLOOKUP(D$2,资质!$X:$Z,3,0),"满级",VLOOKUP($A66,level!$K:$N,2,0)+unit!$M$2+VLOOKUP($B66,rank!$O:$R,2,0)*VLOOKUP(D$2,资质!$X:$AD,4,0)+VLOOKUP(D$2,资质!$X:$AD,5,0))</f>
        <v>9303.5291277378783</v>
      </c>
      <c r="E66">
        <f>IF($B66&gt;VLOOKUP(E$2,资质!$X:$Z,3,0),"满级",VLOOKUP($A66,level!$K:$N,2,0)+unit!$M$2+VLOOKUP($B66,rank!$O:$R,2,0)*VLOOKUP(E$2,资质!$X:$AD,4,0)+VLOOKUP(E$2,资质!$X:$AD,5,0))</f>
        <v>10364.749955316522</v>
      </c>
      <c r="F66">
        <f>IF($B66&gt;VLOOKUP(F$2,资质!$X:$Z,3,0),"满级",VLOOKUP($A66,level!$K:$N,2,0)+unit!$M$2+VLOOKUP($B66,rank!$O:$R,2,0)*VLOOKUP(F$2,资质!$X:$AD,4,0)+VLOOKUP(F$2,资质!$X:$AD,5,0))</f>
        <v>11983.83328187963</v>
      </c>
      <c r="G66">
        <f>IF($B66&gt;VLOOKUP(G$2,资质!$X:$Z,3,0),"满级",VLOOKUP($A66,level!$K:$N,2,0)+unit!$M$2+VLOOKUP($B66,rank!$O:$R,2,0)*VLOOKUP(G$2,资质!$X:$AD,4,0)+VLOOKUP(G$2,资质!$X:$AD,5,0))</f>
        <v>13710.779107427206</v>
      </c>
      <c r="H66">
        <f>IF($B66&gt;VLOOKUP(H$2,资质!$X:$Z,3,0),"满级",VLOOKUP($A66,level!$K:$N,2,0)+unit!$M$2+VLOOKUP($B66,rank!$O:$R,2,0)*VLOOKUP(H$2,资质!$X:$AD,4,0)+VLOOKUP(H$2,资质!$X:$AD,5,0))</f>
        <v>15395.587431959246</v>
      </c>
      <c r="I66">
        <f>IF($B66&gt;VLOOKUP(I$2,资质!$X:$Z,3,0),"满级",VLOOKUP($A66,level!$K:$N,2,0)+unit!$M$2+VLOOKUP($B66,rank!$O:$R,2,0)*VLOOKUP(I$2,资质!$X:$AD,4,0)+VLOOKUP(I$2,资质!$X:$AD,5,0))</f>
        <v>17074.21242180391</v>
      </c>
      <c r="J66">
        <f>IF($B66&gt;VLOOKUP(J$2,资质!$X:$Z,3,0),"满级",VLOOKUP($A66,level!$K:$N,2,0)+unit!$M$2+VLOOKUP($B66,rank!$O:$R,2,0)*VLOOKUP(J$2,资质!$X:$AD,4,0)+VLOOKUP(J$2,资质!$X:$AD,5,0))</f>
        <v>17949.479083054397</v>
      </c>
      <c r="K66">
        <f>IF($B66&gt;VLOOKUP(K$2,资质!$X:$Z,3,0),"满级",VLOOKUP($A66,level!$K:$N,2,0)+unit!$M$2+VLOOKUP($B66,rank!$O:$R,2,0)*VLOOKUP(K$2,资质!$X:$AD,4,0)+VLOOKUP(K$2,资质!$X:$AD,5,0))</f>
        <v>18932.608243289353</v>
      </c>
      <c r="L66">
        <f>IF($B66&gt;VLOOKUP(L$2,资质!$X:$Z,3,0),"满级",VLOOKUP($A66,level!$K:$N,2,0)+unit!$M$2+VLOOKUP($B66,rank!$O:$R,2,0)*VLOOKUP(L$2,资质!$X:$AD,4,0)+VLOOKUP(L$2,资质!$X:$AD,5,0))</f>
        <v>20970.774896415569</v>
      </c>
      <c r="M66">
        <f>IF($B66&gt;VLOOKUP(M$2,资质!$X:$Z,3,0),"满级",VLOOKUP($A66,level!$K:$N,2,0)+unit!$M$2+VLOOKUP($B66,rank!$O:$R,2,0)*VLOOKUP(M$2,资质!$X:$AD,4,0)+VLOOKUP(M$2,资质!$X:$AD,5,0))</f>
        <v>21858.408227040814</v>
      </c>
      <c r="N66">
        <f>IF($B66&gt;VLOOKUP(N$2,资质!$X:$Z,3,0),"满级",VLOOKUP($A66,level!$K:$N,2,0)+unit!$M$2+VLOOKUP($B66,rank!$O:$R,2,0)*VLOOKUP(N$2,资质!$X:$AD,4,0)+VLOOKUP(N$2,资质!$X:$AD,5,0))</f>
        <v>22746.041557666056</v>
      </c>
      <c r="O66">
        <f>IF($B66&gt;VLOOKUP(O$2,资质!$X:$Z,3,0),"满级",VLOOKUP($A66,level!$K:$N,2,0)+unit!$M$2+VLOOKUP($B66,rank!$O:$R,2,0)*VLOOKUP(O$2,资质!$X:$AD,4,0)+VLOOKUP(O$2,资质!$X:$AD,5,0))</f>
        <v>23633.674888291302</v>
      </c>
      <c r="P66">
        <f>IF($B66&gt;VLOOKUP(P$2,资质!$X:$Z,3,0),"满级",VLOOKUP($A66,level!$K:$N,2,0)+unit!$M$2+VLOOKUP($B66,rank!$O:$R,2,0)*VLOOKUP(P$2,资质!$X:$AD,4,0)+VLOOKUP(P$2,资质!$X:$AD,5,0))</f>
        <v>24521.308218916543</v>
      </c>
      <c r="Q66">
        <f>IF($B66&gt;VLOOKUP(Q$2,资质!$X:$Z,3,0),"满级",VLOOKUP($A66,level!$K:$N,2,0)+unit!$M$2+VLOOKUP($B66,rank!$O:$R,2,0)*VLOOKUP(Q$2,资质!$X:$AD,4,0)+VLOOKUP(Q$2,资质!$X:$AD,5,0))</f>
        <v>25408.941549541789</v>
      </c>
    </row>
    <row r="67" spans="1:17" x14ac:dyDescent="0.2">
      <c r="A67">
        <v>65</v>
      </c>
      <c r="B67">
        <f t="shared" si="10"/>
        <v>5</v>
      </c>
      <c r="C67">
        <f>IF($B67&gt;VLOOKUP(C$2,资质!$X:$Z,3,0),"满级",VLOOKUP($A67,level!$K:$N,2,0)+unit!$M$2+VLOOKUP($B67,rank!$O:$R,2,0)*VLOOKUP(C$2,资质!$X:$AD,4,0)+VLOOKUP(C$2,资质!$X:$AD,5,0))</f>
        <v>8896.5166328155465</v>
      </c>
      <c r="D67">
        <f>IF($B67&gt;VLOOKUP(D$2,资质!$X:$Z,3,0),"满级",VLOOKUP($A67,level!$K:$N,2,0)+unit!$M$2+VLOOKUP($B67,rank!$O:$R,2,0)*VLOOKUP(D$2,资质!$X:$AD,4,0)+VLOOKUP(D$2,资质!$X:$AD,5,0))</f>
        <v>9435.8291277378776</v>
      </c>
      <c r="E67">
        <f>IF($B67&gt;VLOOKUP(E$2,资质!$X:$Z,3,0),"满级",VLOOKUP($A67,level!$K:$N,2,0)+unit!$M$2+VLOOKUP($B67,rank!$O:$R,2,0)*VLOOKUP(E$2,资质!$X:$AD,4,0)+VLOOKUP(E$2,资质!$X:$AD,5,0))</f>
        <v>10497.049955316521</v>
      </c>
      <c r="F67">
        <f>IF($B67&gt;VLOOKUP(F$2,资质!$X:$Z,3,0),"满级",VLOOKUP($A67,level!$K:$N,2,0)+unit!$M$2+VLOOKUP($B67,rank!$O:$R,2,0)*VLOOKUP(F$2,资质!$X:$AD,4,0)+VLOOKUP(F$2,资质!$X:$AD,5,0))</f>
        <v>12116.133281879629</v>
      </c>
      <c r="G67">
        <f>IF($B67&gt;VLOOKUP(G$2,资质!$X:$Z,3,0),"满级",VLOOKUP($A67,level!$K:$N,2,0)+unit!$M$2+VLOOKUP($B67,rank!$O:$R,2,0)*VLOOKUP(G$2,资质!$X:$AD,4,0)+VLOOKUP(G$2,资质!$X:$AD,5,0))</f>
        <v>13843.079107427206</v>
      </c>
      <c r="H67">
        <f>IF($B67&gt;VLOOKUP(H$2,资质!$X:$Z,3,0),"满级",VLOOKUP($A67,level!$K:$N,2,0)+unit!$M$2+VLOOKUP($B67,rank!$O:$R,2,0)*VLOOKUP(H$2,资质!$X:$AD,4,0)+VLOOKUP(H$2,资质!$X:$AD,5,0))</f>
        <v>15527.887431959247</v>
      </c>
      <c r="I67">
        <f>IF($B67&gt;VLOOKUP(I$2,资质!$X:$Z,3,0),"满级",VLOOKUP($A67,level!$K:$N,2,0)+unit!$M$2+VLOOKUP($B67,rank!$O:$R,2,0)*VLOOKUP(I$2,资质!$X:$AD,4,0)+VLOOKUP(I$2,资质!$X:$AD,5,0))</f>
        <v>17206.512421803913</v>
      </c>
      <c r="J67">
        <f>IF($B67&gt;VLOOKUP(J$2,资质!$X:$Z,3,0),"满级",VLOOKUP($A67,level!$K:$N,2,0)+unit!$M$2+VLOOKUP($B67,rank!$O:$R,2,0)*VLOOKUP(J$2,资质!$X:$AD,4,0)+VLOOKUP(J$2,资质!$X:$AD,5,0))</f>
        <v>18081.779083054396</v>
      </c>
      <c r="K67">
        <f>IF($B67&gt;VLOOKUP(K$2,资质!$X:$Z,3,0),"满级",VLOOKUP($A67,level!$K:$N,2,0)+unit!$M$2+VLOOKUP($B67,rank!$O:$R,2,0)*VLOOKUP(K$2,资质!$X:$AD,4,0)+VLOOKUP(K$2,资质!$X:$AD,5,0))</f>
        <v>19064.908243289352</v>
      </c>
      <c r="L67">
        <f>IF($B67&gt;VLOOKUP(L$2,资质!$X:$Z,3,0),"满级",VLOOKUP($A67,level!$K:$N,2,0)+unit!$M$2+VLOOKUP($B67,rank!$O:$R,2,0)*VLOOKUP(L$2,资质!$X:$AD,4,0)+VLOOKUP(L$2,资质!$X:$AD,5,0))</f>
        <v>21103.074896415572</v>
      </c>
      <c r="M67">
        <f>IF($B67&gt;VLOOKUP(M$2,资质!$X:$Z,3,0),"满级",VLOOKUP($A67,level!$K:$N,2,0)+unit!$M$2+VLOOKUP($B67,rank!$O:$R,2,0)*VLOOKUP(M$2,资质!$X:$AD,4,0)+VLOOKUP(M$2,资质!$X:$AD,5,0))</f>
        <v>21990.708227040814</v>
      </c>
      <c r="N67">
        <f>IF($B67&gt;VLOOKUP(N$2,资质!$X:$Z,3,0),"满级",VLOOKUP($A67,level!$K:$N,2,0)+unit!$M$2+VLOOKUP($B67,rank!$O:$R,2,0)*VLOOKUP(N$2,资质!$X:$AD,4,0)+VLOOKUP(N$2,资质!$X:$AD,5,0))</f>
        <v>22878.341557666055</v>
      </c>
      <c r="O67">
        <f>IF($B67&gt;VLOOKUP(O$2,资质!$X:$Z,3,0),"满级",VLOOKUP($A67,level!$K:$N,2,0)+unit!$M$2+VLOOKUP($B67,rank!$O:$R,2,0)*VLOOKUP(O$2,资质!$X:$AD,4,0)+VLOOKUP(O$2,资质!$X:$AD,5,0))</f>
        <v>23765.974888291301</v>
      </c>
      <c r="P67">
        <f>IF($B67&gt;VLOOKUP(P$2,资质!$X:$Z,3,0),"满级",VLOOKUP($A67,level!$K:$N,2,0)+unit!$M$2+VLOOKUP($B67,rank!$O:$R,2,0)*VLOOKUP(P$2,资质!$X:$AD,4,0)+VLOOKUP(P$2,资质!$X:$AD,5,0))</f>
        <v>24653.608218916546</v>
      </c>
      <c r="Q67">
        <f>IF($B67&gt;VLOOKUP(Q$2,资质!$X:$Z,3,0),"满级",VLOOKUP($A67,level!$K:$N,2,0)+unit!$M$2+VLOOKUP($B67,rank!$O:$R,2,0)*VLOOKUP(Q$2,资质!$X:$AD,4,0)+VLOOKUP(Q$2,资质!$X:$AD,5,0))</f>
        <v>25541.241549541788</v>
      </c>
    </row>
    <row r="68" spans="1:17" x14ac:dyDescent="0.2">
      <c r="A68">
        <v>66</v>
      </c>
      <c r="B68">
        <f t="shared" si="10"/>
        <v>5</v>
      </c>
      <c r="C68">
        <f>IF($B68&gt;VLOOKUP(C$2,资质!$X:$Z,3,0),"满级",VLOOKUP($A68,level!$K:$N,2,0)+unit!$M$2+VLOOKUP($B68,rank!$O:$R,2,0)*VLOOKUP(C$2,资质!$X:$AD,4,0)+VLOOKUP(C$2,资质!$X:$AD,5,0))</f>
        <v>9031.116632815545</v>
      </c>
      <c r="D68">
        <f>IF($B68&gt;VLOOKUP(D$2,资质!$X:$Z,3,0),"满级",VLOOKUP($A68,level!$K:$N,2,0)+unit!$M$2+VLOOKUP($B68,rank!$O:$R,2,0)*VLOOKUP(D$2,资质!$X:$AD,4,0)+VLOOKUP(D$2,资质!$X:$AD,5,0))</f>
        <v>9570.4291277378761</v>
      </c>
      <c r="E68">
        <f>IF($B68&gt;VLOOKUP(E$2,资质!$X:$Z,3,0),"满级",VLOOKUP($A68,level!$K:$N,2,0)+unit!$M$2+VLOOKUP($B68,rank!$O:$R,2,0)*VLOOKUP(E$2,资质!$X:$AD,4,0)+VLOOKUP(E$2,资质!$X:$AD,5,0))</f>
        <v>10631.649955316519</v>
      </c>
      <c r="F68">
        <f>IF($B68&gt;VLOOKUP(F$2,资质!$X:$Z,3,0),"满级",VLOOKUP($A68,level!$K:$N,2,0)+unit!$M$2+VLOOKUP($B68,rank!$O:$R,2,0)*VLOOKUP(F$2,资质!$X:$AD,4,0)+VLOOKUP(F$2,资质!$X:$AD,5,0))</f>
        <v>12250.733281879629</v>
      </c>
      <c r="G68">
        <f>IF($B68&gt;VLOOKUP(G$2,资质!$X:$Z,3,0),"满级",VLOOKUP($A68,level!$K:$N,2,0)+unit!$M$2+VLOOKUP($B68,rank!$O:$R,2,0)*VLOOKUP(G$2,资质!$X:$AD,4,0)+VLOOKUP(G$2,资质!$X:$AD,5,0))</f>
        <v>13977.679107427204</v>
      </c>
      <c r="H68">
        <f>IF($B68&gt;VLOOKUP(H$2,资质!$X:$Z,3,0),"满级",VLOOKUP($A68,level!$K:$N,2,0)+unit!$M$2+VLOOKUP($B68,rank!$O:$R,2,0)*VLOOKUP(H$2,资质!$X:$AD,4,0)+VLOOKUP(H$2,资质!$X:$AD,5,0))</f>
        <v>15662.487431959245</v>
      </c>
      <c r="I68">
        <f>IF($B68&gt;VLOOKUP(I$2,资质!$X:$Z,3,0),"满级",VLOOKUP($A68,level!$K:$N,2,0)+unit!$M$2+VLOOKUP($B68,rank!$O:$R,2,0)*VLOOKUP(I$2,资质!$X:$AD,4,0)+VLOOKUP(I$2,资质!$X:$AD,5,0))</f>
        <v>17341.112421803911</v>
      </c>
      <c r="J68">
        <f>IF($B68&gt;VLOOKUP(J$2,资质!$X:$Z,3,0),"满级",VLOOKUP($A68,level!$K:$N,2,0)+unit!$M$2+VLOOKUP($B68,rank!$O:$R,2,0)*VLOOKUP(J$2,资质!$X:$AD,4,0)+VLOOKUP(J$2,资质!$X:$AD,5,0))</f>
        <v>18216.379083054399</v>
      </c>
      <c r="K68">
        <f>IF($B68&gt;VLOOKUP(K$2,资质!$X:$Z,3,0),"满级",VLOOKUP($A68,level!$K:$N,2,0)+unit!$M$2+VLOOKUP($B68,rank!$O:$R,2,0)*VLOOKUP(K$2,资质!$X:$AD,4,0)+VLOOKUP(K$2,资质!$X:$AD,5,0))</f>
        <v>19199.508243289351</v>
      </c>
      <c r="L68">
        <f>IF($B68&gt;VLOOKUP(L$2,资质!$X:$Z,3,0),"满级",VLOOKUP($A68,level!$K:$N,2,0)+unit!$M$2+VLOOKUP($B68,rank!$O:$R,2,0)*VLOOKUP(L$2,资质!$X:$AD,4,0)+VLOOKUP(L$2,资质!$X:$AD,5,0))</f>
        <v>21237.67489641557</v>
      </c>
      <c r="M68">
        <f>IF($B68&gt;VLOOKUP(M$2,资质!$X:$Z,3,0),"满级",VLOOKUP($A68,level!$K:$N,2,0)+unit!$M$2+VLOOKUP($B68,rank!$O:$R,2,0)*VLOOKUP(M$2,资质!$X:$AD,4,0)+VLOOKUP(M$2,资质!$X:$AD,5,0))</f>
        <v>22125.308227040812</v>
      </c>
      <c r="N68">
        <f>IF($B68&gt;VLOOKUP(N$2,资质!$X:$Z,3,0),"满级",VLOOKUP($A68,level!$K:$N,2,0)+unit!$M$2+VLOOKUP($B68,rank!$O:$R,2,0)*VLOOKUP(N$2,资质!$X:$AD,4,0)+VLOOKUP(N$2,资质!$X:$AD,5,0))</f>
        <v>23012.941557666058</v>
      </c>
      <c r="O68">
        <f>IF($B68&gt;VLOOKUP(O$2,资质!$X:$Z,3,0),"满级",VLOOKUP($A68,level!$K:$N,2,0)+unit!$M$2+VLOOKUP($B68,rank!$O:$R,2,0)*VLOOKUP(O$2,资质!$X:$AD,4,0)+VLOOKUP(O$2,资质!$X:$AD,5,0))</f>
        <v>23900.574888291299</v>
      </c>
      <c r="P68">
        <f>IF($B68&gt;VLOOKUP(P$2,资质!$X:$Z,3,0),"满级",VLOOKUP($A68,level!$K:$N,2,0)+unit!$M$2+VLOOKUP($B68,rank!$O:$R,2,0)*VLOOKUP(P$2,资质!$X:$AD,4,0)+VLOOKUP(P$2,资质!$X:$AD,5,0))</f>
        <v>24788.208218916545</v>
      </c>
      <c r="Q68">
        <f>IF($B68&gt;VLOOKUP(Q$2,资质!$X:$Z,3,0),"满级",VLOOKUP($A68,level!$K:$N,2,0)+unit!$M$2+VLOOKUP($B68,rank!$O:$R,2,0)*VLOOKUP(Q$2,资质!$X:$AD,4,0)+VLOOKUP(Q$2,资质!$X:$AD,5,0))</f>
        <v>25675.841549541787</v>
      </c>
    </row>
    <row r="69" spans="1:17" x14ac:dyDescent="0.2">
      <c r="A69">
        <v>67</v>
      </c>
      <c r="B69">
        <f t="shared" si="10"/>
        <v>5</v>
      </c>
      <c r="C69">
        <f>IF($B69&gt;VLOOKUP(C$2,资质!$X:$Z,3,0),"满级",VLOOKUP($A69,level!$K:$N,2,0)+unit!$M$2+VLOOKUP($B69,rank!$O:$R,2,0)*VLOOKUP(C$2,资质!$X:$AD,4,0)+VLOOKUP(C$2,资质!$X:$AD,5,0))</f>
        <v>9168.0166328155465</v>
      </c>
      <c r="D69">
        <f>IF($B69&gt;VLOOKUP(D$2,资质!$X:$Z,3,0),"满级",VLOOKUP($A69,level!$K:$N,2,0)+unit!$M$2+VLOOKUP($B69,rank!$O:$R,2,0)*VLOOKUP(D$2,资质!$X:$AD,4,0)+VLOOKUP(D$2,资质!$X:$AD,5,0))</f>
        <v>9707.3291277378776</v>
      </c>
      <c r="E69">
        <f>IF($B69&gt;VLOOKUP(E$2,资质!$X:$Z,3,0),"满级",VLOOKUP($A69,level!$K:$N,2,0)+unit!$M$2+VLOOKUP($B69,rank!$O:$R,2,0)*VLOOKUP(E$2,资质!$X:$AD,4,0)+VLOOKUP(E$2,资质!$X:$AD,5,0))</f>
        <v>10768.549955316521</v>
      </c>
      <c r="F69">
        <f>IF($B69&gt;VLOOKUP(F$2,资质!$X:$Z,3,0),"满级",VLOOKUP($A69,level!$K:$N,2,0)+unit!$M$2+VLOOKUP($B69,rank!$O:$R,2,0)*VLOOKUP(F$2,资质!$X:$AD,4,0)+VLOOKUP(F$2,资质!$X:$AD,5,0))</f>
        <v>12387.633281879629</v>
      </c>
      <c r="G69">
        <f>IF($B69&gt;VLOOKUP(G$2,资质!$X:$Z,3,0),"满级",VLOOKUP($A69,level!$K:$N,2,0)+unit!$M$2+VLOOKUP($B69,rank!$O:$R,2,0)*VLOOKUP(G$2,资质!$X:$AD,4,0)+VLOOKUP(G$2,资质!$X:$AD,5,0))</f>
        <v>14114.579107427206</v>
      </c>
      <c r="H69">
        <f>IF($B69&gt;VLOOKUP(H$2,资质!$X:$Z,3,0),"满级",VLOOKUP($A69,level!$K:$N,2,0)+unit!$M$2+VLOOKUP($B69,rank!$O:$R,2,0)*VLOOKUP(H$2,资质!$X:$AD,4,0)+VLOOKUP(H$2,资质!$X:$AD,5,0))</f>
        <v>15799.387431959247</v>
      </c>
      <c r="I69">
        <f>IF($B69&gt;VLOOKUP(I$2,资质!$X:$Z,3,0),"满级",VLOOKUP($A69,level!$K:$N,2,0)+unit!$M$2+VLOOKUP($B69,rank!$O:$R,2,0)*VLOOKUP(I$2,资质!$X:$AD,4,0)+VLOOKUP(I$2,资质!$X:$AD,5,0))</f>
        <v>17478.012421803913</v>
      </c>
      <c r="J69">
        <f>IF($B69&gt;VLOOKUP(J$2,资质!$X:$Z,3,0),"满级",VLOOKUP($A69,level!$K:$N,2,0)+unit!$M$2+VLOOKUP($B69,rank!$O:$R,2,0)*VLOOKUP(J$2,资质!$X:$AD,4,0)+VLOOKUP(J$2,资质!$X:$AD,5,0))</f>
        <v>18353.279083054396</v>
      </c>
      <c r="K69">
        <f>IF($B69&gt;VLOOKUP(K$2,资质!$X:$Z,3,0),"满级",VLOOKUP($A69,level!$K:$N,2,0)+unit!$M$2+VLOOKUP($B69,rank!$O:$R,2,0)*VLOOKUP(K$2,资质!$X:$AD,4,0)+VLOOKUP(K$2,资质!$X:$AD,5,0))</f>
        <v>19336.408243289352</v>
      </c>
      <c r="L69">
        <f>IF($B69&gt;VLOOKUP(L$2,资质!$X:$Z,3,0),"满级",VLOOKUP($A69,level!$K:$N,2,0)+unit!$M$2+VLOOKUP($B69,rank!$O:$R,2,0)*VLOOKUP(L$2,资质!$X:$AD,4,0)+VLOOKUP(L$2,资质!$X:$AD,5,0))</f>
        <v>21374.574896415572</v>
      </c>
      <c r="M69">
        <f>IF($B69&gt;VLOOKUP(M$2,资质!$X:$Z,3,0),"满级",VLOOKUP($A69,level!$K:$N,2,0)+unit!$M$2+VLOOKUP($B69,rank!$O:$R,2,0)*VLOOKUP(M$2,资质!$X:$AD,4,0)+VLOOKUP(M$2,资质!$X:$AD,5,0))</f>
        <v>22262.208227040814</v>
      </c>
      <c r="N69">
        <f>IF($B69&gt;VLOOKUP(N$2,资质!$X:$Z,3,0),"满级",VLOOKUP($A69,level!$K:$N,2,0)+unit!$M$2+VLOOKUP($B69,rank!$O:$R,2,0)*VLOOKUP(N$2,资质!$X:$AD,4,0)+VLOOKUP(N$2,资质!$X:$AD,5,0))</f>
        <v>23149.841557666055</v>
      </c>
      <c r="O69">
        <f>IF($B69&gt;VLOOKUP(O$2,资质!$X:$Z,3,0),"满级",VLOOKUP($A69,level!$K:$N,2,0)+unit!$M$2+VLOOKUP($B69,rank!$O:$R,2,0)*VLOOKUP(O$2,资质!$X:$AD,4,0)+VLOOKUP(O$2,资质!$X:$AD,5,0))</f>
        <v>24037.474888291301</v>
      </c>
      <c r="P69">
        <f>IF($B69&gt;VLOOKUP(P$2,资质!$X:$Z,3,0),"满级",VLOOKUP($A69,level!$K:$N,2,0)+unit!$M$2+VLOOKUP($B69,rank!$O:$R,2,0)*VLOOKUP(P$2,资质!$X:$AD,4,0)+VLOOKUP(P$2,资质!$X:$AD,5,0))</f>
        <v>24925.108218916546</v>
      </c>
      <c r="Q69">
        <f>IF($B69&gt;VLOOKUP(Q$2,资质!$X:$Z,3,0),"满级",VLOOKUP($A69,level!$K:$N,2,0)+unit!$M$2+VLOOKUP($B69,rank!$O:$R,2,0)*VLOOKUP(Q$2,资质!$X:$AD,4,0)+VLOOKUP(Q$2,资质!$X:$AD,5,0))</f>
        <v>25812.741549541788</v>
      </c>
    </row>
    <row r="70" spans="1:17" x14ac:dyDescent="0.2">
      <c r="A70">
        <v>68</v>
      </c>
      <c r="B70">
        <f t="shared" si="10"/>
        <v>5</v>
      </c>
      <c r="C70">
        <f>IF($B70&gt;VLOOKUP(C$2,资质!$X:$Z,3,0),"满级",VLOOKUP($A70,level!$K:$N,2,0)+unit!$M$2+VLOOKUP($B70,rank!$O:$R,2,0)*VLOOKUP(C$2,资质!$X:$AD,4,0)+VLOOKUP(C$2,资质!$X:$AD,5,0))</f>
        <v>9307.3166328155457</v>
      </c>
      <c r="D70">
        <f>IF($B70&gt;VLOOKUP(D$2,资质!$X:$Z,3,0),"满级",VLOOKUP($A70,level!$K:$N,2,0)+unit!$M$2+VLOOKUP($B70,rank!$O:$R,2,0)*VLOOKUP(D$2,资质!$X:$AD,4,0)+VLOOKUP(D$2,资质!$X:$AD,5,0))</f>
        <v>9846.6291277378768</v>
      </c>
      <c r="E70">
        <f>IF($B70&gt;VLOOKUP(E$2,资质!$X:$Z,3,0),"满级",VLOOKUP($A70,level!$K:$N,2,0)+unit!$M$2+VLOOKUP($B70,rank!$O:$R,2,0)*VLOOKUP(E$2,资质!$X:$AD,4,0)+VLOOKUP(E$2,资质!$X:$AD,5,0))</f>
        <v>10907.84995531652</v>
      </c>
      <c r="F70">
        <f>IF($B70&gt;VLOOKUP(F$2,资质!$X:$Z,3,0),"满级",VLOOKUP($A70,level!$K:$N,2,0)+unit!$M$2+VLOOKUP($B70,rank!$O:$R,2,0)*VLOOKUP(F$2,资质!$X:$AD,4,0)+VLOOKUP(F$2,资质!$X:$AD,5,0))</f>
        <v>12526.933281879628</v>
      </c>
      <c r="G70">
        <f>IF($B70&gt;VLOOKUP(G$2,资质!$X:$Z,3,0),"满级",VLOOKUP($A70,level!$K:$N,2,0)+unit!$M$2+VLOOKUP($B70,rank!$O:$R,2,0)*VLOOKUP(G$2,资质!$X:$AD,4,0)+VLOOKUP(G$2,资质!$X:$AD,5,0))</f>
        <v>14253.879107427205</v>
      </c>
      <c r="H70">
        <f>IF($B70&gt;VLOOKUP(H$2,资质!$X:$Z,3,0),"满级",VLOOKUP($A70,level!$K:$N,2,0)+unit!$M$2+VLOOKUP($B70,rank!$O:$R,2,0)*VLOOKUP(H$2,资质!$X:$AD,4,0)+VLOOKUP(H$2,资质!$X:$AD,5,0))</f>
        <v>15938.687431959246</v>
      </c>
      <c r="I70">
        <f>IF($B70&gt;VLOOKUP(I$2,资质!$X:$Z,3,0),"满级",VLOOKUP($A70,level!$K:$N,2,0)+unit!$M$2+VLOOKUP($B70,rank!$O:$R,2,0)*VLOOKUP(I$2,资质!$X:$AD,4,0)+VLOOKUP(I$2,资质!$X:$AD,5,0))</f>
        <v>17617.312421803908</v>
      </c>
      <c r="J70">
        <f>IF($B70&gt;VLOOKUP(J$2,资质!$X:$Z,3,0),"满级",VLOOKUP($A70,level!$K:$N,2,0)+unit!$M$2+VLOOKUP($B70,rank!$O:$R,2,0)*VLOOKUP(J$2,资质!$X:$AD,4,0)+VLOOKUP(J$2,资质!$X:$AD,5,0))</f>
        <v>18492.579083054399</v>
      </c>
      <c r="K70">
        <f>IF($B70&gt;VLOOKUP(K$2,资质!$X:$Z,3,0),"满级",VLOOKUP($A70,level!$K:$N,2,0)+unit!$M$2+VLOOKUP($B70,rank!$O:$R,2,0)*VLOOKUP(K$2,资质!$X:$AD,4,0)+VLOOKUP(K$2,资质!$X:$AD,5,0))</f>
        <v>19475.708243289351</v>
      </c>
      <c r="L70">
        <f>IF($B70&gt;VLOOKUP(L$2,资质!$X:$Z,3,0),"满级",VLOOKUP($A70,level!$K:$N,2,0)+unit!$M$2+VLOOKUP($B70,rank!$O:$R,2,0)*VLOOKUP(L$2,资质!$X:$AD,4,0)+VLOOKUP(L$2,资质!$X:$AD,5,0))</f>
        <v>21513.874896415567</v>
      </c>
      <c r="M70">
        <f>IF($B70&gt;VLOOKUP(M$2,资质!$X:$Z,3,0),"满级",VLOOKUP($A70,level!$K:$N,2,0)+unit!$M$2+VLOOKUP($B70,rank!$O:$R,2,0)*VLOOKUP(M$2,资质!$X:$AD,4,0)+VLOOKUP(M$2,资质!$X:$AD,5,0))</f>
        <v>22401.508227040813</v>
      </c>
      <c r="N70">
        <f>IF($B70&gt;VLOOKUP(N$2,资质!$X:$Z,3,0),"满级",VLOOKUP($A70,level!$K:$N,2,0)+unit!$M$2+VLOOKUP($B70,rank!$O:$R,2,0)*VLOOKUP(N$2,资质!$X:$AD,4,0)+VLOOKUP(N$2,资质!$X:$AD,5,0))</f>
        <v>23289.141557666058</v>
      </c>
      <c r="O70">
        <f>IF($B70&gt;VLOOKUP(O$2,资质!$X:$Z,3,0),"满级",VLOOKUP($A70,level!$K:$N,2,0)+unit!$M$2+VLOOKUP($B70,rank!$O:$R,2,0)*VLOOKUP(O$2,资质!$X:$AD,4,0)+VLOOKUP(O$2,资质!$X:$AD,5,0))</f>
        <v>24176.7748882913</v>
      </c>
      <c r="P70">
        <f>IF($B70&gt;VLOOKUP(P$2,资质!$X:$Z,3,0),"满级",VLOOKUP($A70,level!$K:$N,2,0)+unit!$M$2+VLOOKUP($B70,rank!$O:$R,2,0)*VLOOKUP(P$2,资质!$X:$AD,4,0)+VLOOKUP(P$2,资质!$X:$AD,5,0))</f>
        <v>25064.408218916542</v>
      </c>
      <c r="Q70">
        <f>IF($B70&gt;VLOOKUP(Q$2,资质!$X:$Z,3,0),"满级",VLOOKUP($A70,level!$K:$N,2,0)+unit!$M$2+VLOOKUP($B70,rank!$O:$R,2,0)*VLOOKUP(Q$2,资质!$X:$AD,4,0)+VLOOKUP(Q$2,资质!$X:$AD,5,0))</f>
        <v>25952.041549541787</v>
      </c>
    </row>
    <row r="71" spans="1:17" x14ac:dyDescent="0.2">
      <c r="A71">
        <v>69</v>
      </c>
      <c r="B71">
        <f t="shared" si="10"/>
        <v>5</v>
      </c>
      <c r="C71">
        <f>IF($B71&gt;VLOOKUP(C$2,资质!$X:$Z,3,0),"满级",VLOOKUP($A71,level!$K:$N,2,0)+unit!$M$2+VLOOKUP($B71,rank!$O:$R,2,0)*VLOOKUP(C$2,资质!$X:$AD,4,0)+VLOOKUP(C$2,资质!$X:$AD,5,0))</f>
        <v>9448.9166328155461</v>
      </c>
      <c r="D71">
        <f>IF($B71&gt;VLOOKUP(D$2,资质!$X:$Z,3,0),"满级",VLOOKUP($A71,level!$K:$N,2,0)+unit!$M$2+VLOOKUP($B71,rank!$O:$R,2,0)*VLOOKUP(D$2,资质!$X:$AD,4,0)+VLOOKUP(D$2,资质!$X:$AD,5,0))</f>
        <v>9988.2291277378772</v>
      </c>
      <c r="E71">
        <f>IF($B71&gt;VLOOKUP(E$2,资质!$X:$Z,3,0),"满级",VLOOKUP($A71,level!$K:$N,2,0)+unit!$M$2+VLOOKUP($B71,rank!$O:$R,2,0)*VLOOKUP(E$2,资质!$X:$AD,4,0)+VLOOKUP(E$2,资质!$X:$AD,5,0))</f>
        <v>11049.449955316521</v>
      </c>
      <c r="F71">
        <f>IF($B71&gt;VLOOKUP(F$2,资质!$X:$Z,3,0),"满级",VLOOKUP($A71,level!$K:$N,2,0)+unit!$M$2+VLOOKUP($B71,rank!$O:$R,2,0)*VLOOKUP(F$2,资质!$X:$AD,4,0)+VLOOKUP(F$2,资质!$X:$AD,5,0))</f>
        <v>12668.533281879631</v>
      </c>
      <c r="G71">
        <f>IF($B71&gt;VLOOKUP(G$2,资质!$X:$Z,3,0),"满级",VLOOKUP($A71,level!$K:$N,2,0)+unit!$M$2+VLOOKUP($B71,rank!$O:$R,2,0)*VLOOKUP(G$2,资质!$X:$AD,4,0)+VLOOKUP(G$2,资质!$X:$AD,5,0))</f>
        <v>14395.479107427205</v>
      </c>
      <c r="H71">
        <f>IF($B71&gt;VLOOKUP(H$2,资质!$X:$Z,3,0),"满级",VLOOKUP($A71,level!$K:$N,2,0)+unit!$M$2+VLOOKUP($B71,rank!$O:$R,2,0)*VLOOKUP(H$2,资质!$X:$AD,4,0)+VLOOKUP(H$2,资质!$X:$AD,5,0))</f>
        <v>16080.287431959245</v>
      </c>
      <c r="I71">
        <f>IF($B71&gt;VLOOKUP(I$2,资质!$X:$Z,3,0),"满级",VLOOKUP($A71,level!$K:$N,2,0)+unit!$M$2+VLOOKUP($B71,rank!$O:$R,2,0)*VLOOKUP(I$2,资质!$X:$AD,4,0)+VLOOKUP(I$2,资质!$X:$AD,5,0))</f>
        <v>17758.912421803911</v>
      </c>
      <c r="J71">
        <f>IF($B71&gt;VLOOKUP(J$2,资质!$X:$Z,3,0),"满级",VLOOKUP($A71,level!$K:$N,2,0)+unit!$M$2+VLOOKUP($B71,rank!$O:$R,2,0)*VLOOKUP(J$2,资质!$X:$AD,4,0)+VLOOKUP(J$2,资质!$X:$AD,5,0))</f>
        <v>18634.179083054398</v>
      </c>
      <c r="K71">
        <f>IF($B71&gt;VLOOKUP(K$2,资质!$X:$Z,3,0),"满级",VLOOKUP($A71,level!$K:$N,2,0)+unit!$M$2+VLOOKUP($B71,rank!$O:$R,2,0)*VLOOKUP(K$2,资质!$X:$AD,4,0)+VLOOKUP(K$2,资质!$X:$AD,5,0))</f>
        <v>19617.30824328935</v>
      </c>
      <c r="L71">
        <f>IF($B71&gt;VLOOKUP(L$2,资质!$X:$Z,3,0),"满级",VLOOKUP($A71,level!$K:$N,2,0)+unit!$M$2+VLOOKUP($B71,rank!$O:$R,2,0)*VLOOKUP(L$2,资质!$X:$AD,4,0)+VLOOKUP(L$2,资质!$X:$AD,5,0))</f>
        <v>21655.47489641557</v>
      </c>
      <c r="M71">
        <f>IF($B71&gt;VLOOKUP(M$2,资质!$X:$Z,3,0),"满级",VLOOKUP($A71,level!$K:$N,2,0)+unit!$M$2+VLOOKUP($B71,rank!$O:$R,2,0)*VLOOKUP(M$2,资质!$X:$AD,4,0)+VLOOKUP(M$2,资质!$X:$AD,5,0))</f>
        <v>22543.108227040815</v>
      </c>
      <c r="N71">
        <f>IF($B71&gt;VLOOKUP(N$2,资质!$X:$Z,3,0),"满级",VLOOKUP($A71,level!$K:$N,2,0)+unit!$M$2+VLOOKUP($B71,rank!$O:$R,2,0)*VLOOKUP(N$2,资质!$X:$AD,4,0)+VLOOKUP(N$2,资质!$X:$AD,5,0))</f>
        <v>23430.741557666057</v>
      </c>
      <c r="O71">
        <f>IF($B71&gt;VLOOKUP(O$2,资质!$X:$Z,3,0),"满级",VLOOKUP($A71,level!$K:$N,2,0)+unit!$M$2+VLOOKUP($B71,rank!$O:$R,2,0)*VLOOKUP(O$2,资质!$X:$AD,4,0)+VLOOKUP(O$2,资质!$X:$AD,5,0))</f>
        <v>24318.374888291299</v>
      </c>
      <c r="P71">
        <f>IF($B71&gt;VLOOKUP(P$2,资质!$X:$Z,3,0),"满级",VLOOKUP($A71,level!$K:$N,2,0)+unit!$M$2+VLOOKUP($B71,rank!$O:$R,2,0)*VLOOKUP(P$2,资质!$X:$AD,4,0)+VLOOKUP(P$2,资质!$X:$AD,5,0))</f>
        <v>25206.008218916544</v>
      </c>
      <c r="Q71">
        <f>IF($B71&gt;VLOOKUP(Q$2,资质!$X:$Z,3,0),"满级",VLOOKUP($A71,level!$K:$N,2,0)+unit!$M$2+VLOOKUP($B71,rank!$O:$R,2,0)*VLOOKUP(Q$2,资质!$X:$AD,4,0)+VLOOKUP(Q$2,资质!$X:$AD,5,0))</f>
        <v>26093.64154954179</v>
      </c>
    </row>
    <row r="72" spans="1:17" x14ac:dyDescent="0.2">
      <c r="A72">
        <v>70</v>
      </c>
      <c r="B72">
        <f t="shared" si="10"/>
        <v>5</v>
      </c>
      <c r="C72">
        <f>IF($B72&gt;VLOOKUP(C$2,资质!$X:$Z,3,0),"满级",VLOOKUP($A72,level!$K:$N,2,0)+unit!$M$2+VLOOKUP($B72,rank!$O:$R,2,0)*VLOOKUP(C$2,资质!$X:$AD,4,0)+VLOOKUP(C$2,资质!$X:$AD,5,0))</f>
        <v>9592.9166328155461</v>
      </c>
      <c r="D72">
        <f>IF($B72&gt;VLOOKUP(D$2,资质!$X:$Z,3,0),"满级",VLOOKUP($A72,level!$K:$N,2,0)+unit!$M$2+VLOOKUP($B72,rank!$O:$R,2,0)*VLOOKUP(D$2,资质!$X:$AD,4,0)+VLOOKUP(D$2,资质!$X:$AD,5,0))</f>
        <v>10132.229127737877</v>
      </c>
      <c r="E72">
        <f>IF($B72&gt;VLOOKUP(E$2,资质!$X:$Z,3,0),"满级",VLOOKUP($A72,level!$K:$N,2,0)+unit!$M$2+VLOOKUP($B72,rank!$O:$R,2,0)*VLOOKUP(E$2,资质!$X:$AD,4,0)+VLOOKUP(E$2,资质!$X:$AD,5,0))</f>
        <v>11193.449955316521</v>
      </c>
      <c r="F72">
        <f>IF($B72&gt;VLOOKUP(F$2,资质!$X:$Z,3,0),"满级",VLOOKUP($A72,level!$K:$N,2,0)+unit!$M$2+VLOOKUP($B72,rank!$O:$R,2,0)*VLOOKUP(F$2,资质!$X:$AD,4,0)+VLOOKUP(F$2,资质!$X:$AD,5,0))</f>
        <v>12812.533281879631</v>
      </c>
      <c r="G72">
        <f>IF($B72&gt;VLOOKUP(G$2,资质!$X:$Z,3,0),"满级",VLOOKUP($A72,level!$K:$N,2,0)+unit!$M$2+VLOOKUP($B72,rank!$O:$R,2,0)*VLOOKUP(G$2,资质!$X:$AD,4,0)+VLOOKUP(G$2,资质!$X:$AD,5,0))</f>
        <v>14539.479107427205</v>
      </c>
      <c r="H72">
        <f>IF($B72&gt;VLOOKUP(H$2,资质!$X:$Z,3,0),"满级",VLOOKUP($A72,level!$K:$N,2,0)+unit!$M$2+VLOOKUP($B72,rank!$O:$R,2,0)*VLOOKUP(H$2,资质!$X:$AD,4,0)+VLOOKUP(H$2,资质!$X:$AD,5,0))</f>
        <v>16224.287431959245</v>
      </c>
      <c r="I72">
        <f>IF($B72&gt;VLOOKUP(I$2,资质!$X:$Z,3,0),"满级",VLOOKUP($A72,level!$K:$N,2,0)+unit!$M$2+VLOOKUP($B72,rank!$O:$R,2,0)*VLOOKUP(I$2,资质!$X:$AD,4,0)+VLOOKUP(I$2,资质!$X:$AD,5,0))</f>
        <v>17902.912421803911</v>
      </c>
      <c r="J72">
        <f>IF($B72&gt;VLOOKUP(J$2,资质!$X:$Z,3,0),"满级",VLOOKUP($A72,level!$K:$N,2,0)+unit!$M$2+VLOOKUP($B72,rank!$O:$R,2,0)*VLOOKUP(J$2,资质!$X:$AD,4,0)+VLOOKUP(J$2,资质!$X:$AD,5,0))</f>
        <v>18778.179083054398</v>
      </c>
      <c r="K72">
        <f>IF($B72&gt;VLOOKUP(K$2,资质!$X:$Z,3,0),"满级",VLOOKUP($A72,level!$K:$N,2,0)+unit!$M$2+VLOOKUP($B72,rank!$O:$R,2,0)*VLOOKUP(K$2,资质!$X:$AD,4,0)+VLOOKUP(K$2,资质!$X:$AD,5,0))</f>
        <v>19761.30824328935</v>
      </c>
      <c r="L72">
        <f>IF($B72&gt;VLOOKUP(L$2,资质!$X:$Z,3,0),"满级",VLOOKUP($A72,level!$K:$N,2,0)+unit!$M$2+VLOOKUP($B72,rank!$O:$R,2,0)*VLOOKUP(L$2,资质!$X:$AD,4,0)+VLOOKUP(L$2,资质!$X:$AD,5,0))</f>
        <v>21799.47489641557</v>
      </c>
      <c r="M72">
        <f>IF($B72&gt;VLOOKUP(M$2,资质!$X:$Z,3,0),"满级",VLOOKUP($A72,level!$K:$N,2,0)+unit!$M$2+VLOOKUP($B72,rank!$O:$R,2,0)*VLOOKUP(M$2,资质!$X:$AD,4,0)+VLOOKUP(M$2,资质!$X:$AD,5,0))</f>
        <v>22687.108227040815</v>
      </c>
      <c r="N72">
        <f>IF($B72&gt;VLOOKUP(N$2,资质!$X:$Z,3,0),"满级",VLOOKUP($A72,level!$K:$N,2,0)+unit!$M$2+VLOOKUP($B72,rank!$O:$R,2,0)*VLOOKUP(N$2,资质!$X:$AD,4,0)+VLOOKUP(N$2,资质!$X:$AD,5,0))</f>
        <v>23574.741557666057</v>
      </c>
      <c r="O72">
        <f>IF($B72&gt;VLOOKUP(O$2,资质!$X:$Z,3,0),"满级",VLOOKUP($A72,level!$K:$N,2,0)+unit!$M$2+VLOOKUP($B72,rank!$O:$R,2,0)*VLOOKUP(O$2,资质!$X:$AD,4,0)+VLOOKUP(O$2,资质!$X:$AD,5,0))</f>
        <v>24462.374888291299</v>
      </c>
      <c r="P72">
        <f>IF($B72&gt;VLOOKUP(P$2,资质!$X:$Z,3,0),"满级",VLOOKUP($A72,level!$K:$N,2,0)+unit!$M$2+VLOOKUP($B72,rank!$O:$R,2,0)*VLOOKUP(P$2,资质!$X:$AD,4,0)+VLOOKUP(P$2,资质!$X:$AD,5,0))</f>
        <v>25350.008218916544</v>
      </c>
      <c r="Q72">
        <f>IF($B72&gt;VLOOKUP(Q$2,资质!$X:$Z,3,0),"满级",VLOOKUP($A72,level!$K:$N,2,0)+unit!$M$2+VLOOKUP($B72,rank!$O:$R,2,0)*VLOOKUP(Q$2,资质!$X:$AD,4,0)+VLOOKUP(Q$2,资质!$X:$AD,5,0))</f>
        <v>26237.64154954179</v>
      </c>
    </row>
    <row r="73" spans="1:17" x14ac:dyDescent="0.2">
      <c r="A73">
        <v>71</v>
      </c>
      <c r="B73">
        <f t="shared" si="10"/>
        <v>5</v>
      </c>
      <c r="C73">
        <f>IF($B73&gt;VLOOKUP(C$2,资质!$X:$Z,3,0),"满级",VLOOKUP($A73,level!$K:$N,2,0)+unit!$M$2+VLOOKUP($B73,rank!$O:$R,2,0)*VLOOKUP(C$2,资质!$X:$AD,4,0)+VLOOKUP(C$2,资质!$X:$AD,5,0))</f>
        <v>9739.3166328155457</v>
      </c>
      <c r="D73">
        <f>IF($B73&gt;VLOOKUP(D$2,资质!$X:$Z,3,0),"满级",VLOOKUP($A73,level!$K:$N,2,0)+unit!$M$2+VLOOKUP($B73,rank!$O:$R,2,0)*VLOOKUP(D$2,资质!$X:$AD,4,0)+VLOOKUP(D$2,资质!$X:$AD,5,0))</f>
        <v>10278.629127737877</v>
      </c>
      <c r="E73">
        <f>IF($B73&gt;VLOOKUP(E$2,资质!$X:$Z,3,0),"满级",VLOOKUP($A73,level!$K:$N,2,0)+unit!$M$2+VLOOKUP($B73,rank!$O:$R,2,0)*VLOOKUP(E$2,资质!$X:$AD,4,0)+VLOOKUP(E$2,资质!$X:$AD,5,0))</f>
        <v>11339.84995531652</v>
      </c>
      <c r="F73">
        <f>IF($B73&gt;VLOOKUP(F$2,资质!$X:$Z,3,0),"满级",VLOOKUP($A73,level!$K:$N,2,0)+unit!$M$2+VLOOKUP($B73,rank!$O:$R,2,0)*VLOOKUP(F$2,资质!$X:$AD,4,0)+VLOOKUP(F$2,资质!$X:$AD,5,0))</f>
        <v>12958.933281879628</v>
      </c>
      <c r="G73">
        <f>IF($B73&gt;VLOOKUP(G$2,资质!$X:$Z,3,0),"满级",VLOOKUP($A73,level!$K:$N,2,0)+unit!$M$2+VLOOKUP($B73,rank!$O:$R,2,0)*VLOOKUP(G$2,资质!$X:$AD,4,0)+VLOOKUP(G$2,资质!$X:$AD,5,0))</f>
        <v>14685.879107427205</v>
      </c>
      <c r="H73">
        <f>IF($B73&gt;VLOOKUP(H$2,资质!$X:$Z,3,0),"满级",VLOOKUP($A73,level!$K:$N,2,0)+unit!$M$2+VLOOKUP($B73,rank!$O:$R,2,0)*VLOOKUP(H$2,资质!$X:$AD,4,0)+VLOOKUP(H$2,资质!$X:$AD,5,0))</f>
        <v>16370.687431959246</v>
      </c>
      <c r="I73">
        <f>IF($B73&gt;VLOOKUP(I$2,资质!$X:$Z,3,0),"满级",VLOOKUP($A73,level!$K:$N,2,0)+unit!$M$2+VLOOKUP($B73,rank!$O:$R,2,0)*VLOOKUP(I$2,资质!$X:$AD,4,0)+VLOOKUP(I$2,资质!$X:$AD,5,0))</f>
        <v>18049.312421803908</v>
      </c>
      <c r="J73">
        <f>IF($B73&gt;VLOOKUP(J$2,资质!$X:$Z,3,0),"满级",VLOOKUP($A73,level!$K:$N,2,0)+unit!$M$2+VLOOKUP($B73,rank!$O:$R,2,0)*VLOOKUP(J$2,资质!$X:$AD,4,0)+VLOOKUP(J$2,资质!$X:$AD,5,0))</f>
        <v>18924.579083054399</v>
      </c>
      <c r="K73">
        <f>IF($B73&gt;VLOOKUP(K$2,资质!$X:$Z,3,0),"满级",VLOOKUP($A73,level!$K:$N,2,0)+unit!$M$2+VLOOKUP($B73,rank!$O:$R,2,0)*VLOOKUP(K$2,资质!$X:$AD,4,0)+VLOOKUP(K$2,资质!$X:$AD,5,0))</f>
        <v>19907.708243289351</v>
      </c>
      <c r="L73">
        <f>IF($B73&gt;VLOOKUP(L$2,资质!$X:$Z,3,0),"满级",VLOOKUP($A73,level!$K:$N,2,0)+unit!$M$2+VLOOKUP($B73,rank!$O:$R,2,0)*VLOOKUP(L$2,资质!$X:$AD,4,0)+VLOOKUP(L$2,资质!$X:$AD,5,0))</f>
        <v>21945.874896415567</v>
      </c>
      <c r="M73">
        <f>IF($B73&gt;VLOOKUP(M$2,资质!$X:$Z,3,0),"满级",VLOOKUP($A73,level!$K:$N,2,0)+unit!$M$2+VLOOKUP($B73,rank!$O:$R,2,0)*VLOOKUP(M$2,资质!$X:$AD,4,0)+VLOOKUP(M$2,资质!$X:$AD,5,0))</f>
        <v>22833.508227040813</v>
      </c>
      <c r="N73">
        <f>IF($B73&gt;VLOOKUP(N$2,资质!$X:$Z,3,0),"满级",VLOOKUP($A73,level!$K:$N,2,0)+unit!$M$2+VLOOKUP($B73,rank!$O:$R,2,0)*VLOOKUP(N$2,资质!$X:$AD,4,0)+VLOOKUP(N$2,资质!$X:$AD,5,0))</f>
        <v>23721.141557666058</v>
      </c>
      <c r="O73">
        <f>IF($B73&gt;VLOOKUP(O$2,资质!$X:$Z,3,0),"满级",VLOOKUP($A73,level!$K:$N,2,0)+unit!$M$2+VLOOKUP($B73,rank!$O:$R,2,0)*VLOOKUP(O$2,资质!$X:$AD,4,0)+VLOOKUP(O$2,资质!$X:$AD,5,0))</f>
        <v>24608.7748882913</v>
      </c>
      <c r="P73">
        <f>IF($B73&gt;VLOOKUP(P$2,资质!$X:$Z,3,0),"满级",VLOOKUP($A73,level!$K:$N,2,0)+unit!$M$2+VLOOKUP($B73,rank!$O:$R,2,0)*VLOOKUP(P$2,资质!$X:$AD,4,0)+VLOOKUP(P$2,资质!$X:$AD,5,0))</f>
        <v>25496.408218916542</v>
      </c>
      <c r="Q73">
        <f>IF($B73&gt;VLOOKUP(Q$2,资质!$X:$Z,3,0),"满级",VLOOKUP($A73,level!$K:$N,2,0)+unit!$M$2+VLOOKUP($B73,rank!$O:$R,2,0)*VLOOKUP(Q$2,资质!$X:$AD,4,0)+VLOOKUP(Q$2,资质!$X:$AD,5,0))</f>
        <v>26384.041549541787</v>
      </c>
    </row>
    <row r="74" spans="1:17" x14ac:dyDescent="0.2">
      <c r="A74">
        <v>72</v>
      </c>
      <c r="B74">
        <f t="shared" si="10"/>
        <v>5</v>
      </c>
      <c r="C74">
        <f>IF($B74&gt;VLOOKUP(C$2,资质!$X:$Z,3,0),"满级",VLOOKUP($A74,level!$K:$N,2,0)+unit!$M$2+VLOOKUP($B74,rank!$O:$R,2,0)*VLOOKUP(C$2,资质!$X:$AD,4,0)+VLOOKUP(C$2,资质!$X:$AD,5,0))</f>
        <v>9888.2166328155454</v>
      </c>
      <c r="D74">
        <f>IF($B74&gt;VLOOKUP(D$2,资质!$X:$Z,3,0),"满级",VLOOKUP($A74,level!$K:$N,2,0)+unit!$M$2+VLOOKUP($B74,rank!$O:$R,2,0)*VLOOKUP(D$2,资质!$X:$AD,4,0)+VLOOKUP(D$2,资质!$X:$AD,5,0))</f>
        <v>10427.529127737878</v>
      </c>
      <c r="E74">
        <f>IF($B74&gt;VLOOKUP(E$2,资质!$X:$Z,3,0),"满级",VLOOKUP($A74,level!$K:$N,2,0)+unit!$M$2+VLOOKUP($B74,rank!$O:$R,2,0)*VLOOKUP(E$2,资质!$X:$AD,4,0)+VLOOKUP(E$2,资质!$X:$AD,5,0))</f>
        <v>11488.749955316522</v>
      </c>
      <c r="F74">
        <f>IF($B74&gt;VLOOKUP(F$2,资质!$X:$Z,3,0),"满级",VLOOKUP($A74,level!$K:$N,2,0)+unit!$M$2+VLOOKUP($B74,rank!$O:$R,2,0)*VLOOKUP(F$2,资质!$X:$AD,4,0)+VLOOKUP(F$2,资质!$X:$AD,5,0))</f>
        <v>13107.83328187963</v>
      </c>
      <c r="G74">
        <f>IF($B74&gt;VLOOKUP(G$2,资质!$X:$Z,3,0),"满级",VLOOKUP($A74,level!$K:$N,2,0)+unit!$M$2+VLOOKUP($B74,rank!$O:$R,2,0)*VLOOKUP(G$2,资质!$X:$AD,4,0)+VLOOKUP(G$2,资质!$X:$AD,5,0))</f>
        <v>14834.779107427206</v>
      </c>
      <c r="H74">
        <f>IF($B74&gt;VLOOKUP(H$2,资质!$X:$Z,3,0),"满级",VLOOKUP($A74,level!$K:$N,2,0)+unit!$M$2+VLOOKUP($B74,rank!$O:$R,2,0)*VLOOKUP(H$2,资质!$X:$AD,4,0)+VLOOKUP(H$2,资质!$X:$AD,5,0))</f>
        <v>16519.587431959248</v>
      </c>
      <c r="I74">
        <f>IF($B74&gt;VLOOKUP(I$2,资质!$X:$Z,3,0),"满级",VLOOKUP($A74,level!$K:$N,2,0)+unit!$M$2+VLOOKUP($B74,rank!$O:$R,2,0)*VLOOKUP(I$2,资质!$X:$AD,4,0)+VLOOKUP(I$2,资质!$X:$AD,5,0))</f>
        <v>18198.21242180391</v>
      </c>
      <c r="J74">
        <f>IF($B74&gt;VLOOKUP(J$2,资质!$X:$Z,3,0),"满级",VLOOKUP($A74,level!$K:$N,2,0)+unit!$M$2+VLOOKUP($B74,rank!$O:$R,2,0)*VLOOKUP(J$2,资质!$X:$AD,4,0)+VLOOKUP(J$2,资质!$X:$AD,5,0))</f>
        <v>19073.479083054397</v>
      </c>
      <c r="K74">
        <f>IF($B74&gt;VLOOKUP(K$2,资质!$X:$Z,3,0),"满级",VLOOKUP($A74,level!$K:$N,2,0)+unit!$M$2+VLOOKUP($B74,rank!$O:$R,2,0)*VLOOKUP(K$2,资质!$X:$AD,4,0)+VLOOKUP(K$2,资质!$X:$AD,5,0))</f>
        <v>20056.608243289353</v>
      </c>
      <c r="L74">
        <f>IF($B74&gt;VLOOKUP(L$2,资质!$X:$Z,3,0),"满级",VLOOKUP($A74,level!$K:$N,2,0)+unit!$M$2+VLOOKUP($B74,rank!$O:$R,2,0)*VLOOKUP(L$2,资质!$X:$AD,4,0)+VLOOKUP(L$2,资质!$X:$AD,5,0))</f>
        <v>22094.774896415569</v>
      </c>
      <c r="M74">
        <f>IF($B74&gt;VLOOKUP(M$2,资质!$X:$Z,3,0),"满级",VLOOKUP($A74,level!$K:$N,2,0)+unit!$M$2+VLOOKUP($B74,rank!$O:$R,2,0)*VLOOKUP(M$2,资质!$X:$AD,4,0)+VLOOKUP(M$2,资质!$X:$AD,5,0))</f>
        <v>22982.408227040814</v>
      </c>
      <c r="N74">
        <f>IF($B74&gt;VLOOKUP(N$2,资质!$X:$Z,3,0),"满级",VLOOKUP($A74,level!$K:$N,2,0)+unit!$M$2+VLOOKUP($B74,rank!$O:$R,2,0)*VLOOKUP(N$2,资质!$X:$AD,4,0)+VLOOKUP(N$2,资质!$X:$AD,5,0))</f>
        <v>23870.041557666056</v>
      </c>
      <c r="O74">
        <f>IF($B74&gt;VLOOKUP(O$2,资质!$X:$Z,3,0),"满级",VLOOKUP($A74,level!$K:$N,2,0)+unit!$M$2+VLOOKUP($B74,rank!$O:$R,2,0)*VLOOKUP(O$2,资质!$X:$AD,4,0)+VLOOKUP(O$2,资质!$X:$AD,5,0))</f>
        <v>24757.674888291302</v>
      </c>
      <c r="P74">
        <f>IF($B74&gt;VLOOKUP(P$2,资质!$X:$Z,3,0),"满级",VLOOKUP($A74,level!$K:$N,2,0)+unit!$M$2+VLOOKUP($B74,rank!$O:$R,2,0)*VLOOKUP(P$2,资质!$X:$AD,4,0)+VLOOKUP(P$2,资质!$X:$AD,5,0))</f>
        <v>25645.308218916543</v>
      </c>
      <c r="Q74">
        <f>IF($B74&gt;VLOOKUP(Q$2,资质!$X:$Z,3,0),"满级",VLOOKUP($A74,level!$K:$N,2,0)+unit!$M$2+VLOOKUP($B74,rank!$O:$R,2,0)*VLOOKUP(Q$2,资质!$X:$AD,4,0)+VLOOKUP(Q$2,资质!$X:$AD,5,0))</f>
        <v>26532.941549541789</v>
      </c>
    </row>
    <row r="75" spans="1:17" x14ac:dyDescent="0.2">
      <c r="A75">
        <v>73</v>
      </c>
      <c r="B75">
        <f t="shared" si="10"/>
        <v>5</v>
      </c>
      <c r="C75">
        <f>IF($B75&gt;VLOOKUP(C$2,资质!$X:$Z,3,0),"满级",VLOOKUP($A75,level!$K:$N,2,0)+unit!$M$2+VLOOKUP($B75,rank!$O:$R,2,0)*VLOOKUP(C$2,资质!$X:$AD,4,0)+VLOOKUP(C$2,资质!$X:$AD,5,0))</f>
        <v>10039.716632815545</v>
      </c>
      <c r="D75">
        <f>IF($B75&gt;VLOOKUP(D$2,资质!$X:$Z,3,0),"满级",VLOOKUP($A75,level!$K:$N,2,0)+unit!$M$2+VLOOKUP($B75,rank!$O:$R,2,0)*VLOOKUP(D$2,资质!$X:$AD,4,0)+VLOOKUP(D$2,资质!$X:$AD,5,0))</f>
        <v>10579.029127737878</v>
      </c>
      <c r="E75">
        <f>IF($B75&gt;VLOOKUP(E$2,资质!$X:$Z,3,0),"满级",VLOOKUP($A75,level!$K:$N,2,0)+unit!$M$2+VLOOKUP($B75,rank!$O:$R,2,0)*VLOOKUP(E$2,资质!$X:$AD,4,0)+VLOOKUP(E$2,资质!$X:$AD,5,0))</f>
        <v>11640.249955316522</v>
      </c>
      <c r="F75">
        <f>IF($B75&gt;VLOOKUP(F$2,资质!$X:$Z,3,0),"满级",VLOOKUP($A75,level!$K:$N,2,0)+unit!$M$2+VLOOKUP($B75,rank!$O:$R,2,0)*VLOOKUP(F$2,资质!$X:$AD,4,0)+VLOOKUP(F$2,资质!$X:$AD,5,0))</f>
        <v>13259.33328187963</v>
      </c>
      <c r="G75">
        <f>IF($B75&gt;VLOOKUP(G$2,资质!$X:$Z,3,0),"满级",VLOOKUP($A75,level!$K:$N,2,0)+unit!$M$2+VLOOKUP($B75,rank!$O:$R,2,0)*VLOOKUP(G$2,资质!$X:$AD,4,0)+VLOOKUP(G$2,资质!$X:$AD,5,0))</f>
        <v>14986.279107427206</v>
      </c>
      <c r="H75">
        <f>IF($B75&gt;VLOOKUP(H$2,资质!$X:$Z,3,0),"满级",VLOOKUP($A75,level!$K:$N,2,0)+unit!$M$2+VLOOKUP($B75,rank!$O:$R,2,0)*VLOOKUP(H$2,资质!$X:$AD,4,0)+VLOOKUP(H$2,资质!$X:$AD,5,0))</f>
        <v>16671.087431959248</v>
      </c>
      <c r="I75">
        <f>IF($B75&gt;VLOOKUP(I$2,资质!$X:$Z,3,0),"满级",VLOOKUP($A75,level!$K:$N,2,0)+unit!$M$2+VLOOKUP($B75,rank!$O:$R,2,0)*VLOOKUP(I$2,资质!$X:$AD,4,0)+VLOOKUP(I$2,资质!$X:$AD,5,0))</f>
        <v>18349.71242180391</v>
      </c>
      <c r="J75">
        <f>IF($B75&gt;VLOOKUP(J$2,资质!$X:$Z,3,0),"满级",VLOOKUP($A75,level!$K:$N,2,0)+unit!$M$2+VLOOKUP($B75,rank!$O:$R,2,0)*VLOOKUP(J$2,资质!$X:$AD,4,0)+VLOOKUP(J$2,资质!$X:$AD,5,0))</f>
        <v>19224.979083054397</v>
      </c>
      <c r="K75">
        <f>IF($B75&gt;VLOOKUP(K$2,资质!$X:$Z,3,0),"满级",VLOOKUP($A75,level!$K:$N,2,0)+unit!$M$2+VLOOKUP($B75,rank!$O:$R,2,0)*VLOOKUP(K$2,资质!$X:$AD,4,0)+VLOOKUP(K$2,资质!$X:$AD,5,0))</f>
        <v>20208.108243289353</v>
      </c>
      <c r="L75">
        <f>IF($B75&gt;VLOOKUP(L$2,资质!$X:$Z,3,0),"满级",VLOOKUP($A75,level!$K:$N,2,0)+unit!$M$2+VLOOKUP($B75,rank!$O:$R,2,0)*VLOOKUP(L$2,资质!$X:$AD,4,0)+VLOOKUP(L$2,资质!$X:$AD,5,0))</f>
        <v>22246.274896415569</v>
      </c>
      <c r="M75">
        <f>IF($B75&gt;VLOOKUP(M$2,资质!$X:$Z,3,0),"满级",VLOOKUP($A75,level!$K:$N,2,0)+unit!$M$2+VLOOKUP($B75,rank!$O:$R,2,0)*VLOOKUP(M$2,资质!$X:$AD,4,0)+VLOOKUP(M$2,资质!$X:$AD,5,0))</f>
        <v>23133.908227040814</v>
      </c>
      <c r="N75">
        <f>IF($B75&gt;VLOOKUP(N$2,资质!$X:$Z,3,0),"满级",VLOOKUP($A75,level!$K:$N,2,0)+unit!$M$2+VLOOKUP($B75,rank!$O:$R,2,0)*VLOOKUP(N$2,资质!$X:$AD,4,0)+VLOOKUP(N$2,资质!$X:$AD,5,0))</f>
        <v>24021.541557666056</v>
      </c>
      <c r="O75">
        <f>IF($B75&gt;VLOOKUP(O$2,资质!$X:$Z,3,0),"满级",VLOOKUP($A75,level!$K:$N,2,0)+unit!$M$2+VLOOKUP($B75,rank!$O:$R,2,0)*VLOOKUP(O$2,资质!$X:$AD,4,0)+VLOOKUP(O$2,资质!$X:$AD,5,0))</f>
        <v>24909.174888291302</v>
      </c>
      <c r="P75">
        <f>IF($B75&gt;VLOOKUP(P$2,资质!$X:$Z,3,0),"满级",VLOOKUP($A75,level!$K:$N,2,0)+unit!$M$2+VLOOKUP($B75,rank!$O:$R,2,0)*VLOOKUP(P$2,资质!$X:$AD,4,0)+VLOOKUP(P$2,资质!$X:$AD,5,0))</f>
        <v>25796.808218916543</v>
      </c>
      <c r="Q75">
        <f>IF($B75&gt;VLOOKUP(Q$2,资质!$X:$Z,3,0),"满级",VLOOKUP($A75,level!$K:$N,2,0)+unit!$M$2+VLOOKUP($B75,rank!$O:$R,2,0)*VLOOKUP(Q$2,资质!$X:$AD,4,0)+VLOOKUP(Q$2,资质!$X:$AD,5,0))</f>
        <v>26684.441549541789</v>
      </c>
    </row>
    <row r="76" spans="1:17" x14ac:dyDescent="0.2">
      <c r="A76">
        <v>74</v>
      </c>
      <c r="B76">
        <f t="shared" si="10"/>
        <v>5</v>
      </c>
      <c r="C76">
        <f>IF($B76&gt;VLOOKUP(C$2,资质!$X:$Z,3,0),"满级",VLOOKUP($A76,level!$K:$N,2,0)+unit!$M$2+VLOOKUP($B76,rank!$O:$R,2,0)*VLOOKUP(C$2,资质!$X:$AD,4,0)+VLOOKUP(C$2,资质!$X:$AD,5,0))</f>
        <v>10193.716632815545</v>
      </c>
      <c r="D76">
        <f>IF($B76&gt;VLOOKUP(D$2,资质!$X:$Z,3,0),"满级",VLOOKUP($A76,level!$K:$N,2,0)+unit!$M$2+VLOOKUP($B76,rank!$O:$R,2,0)*VLOOKUP(D$2,资质!$X:$AD,4,0)+VLOOKUP(D$2,资质!$X:$AD,5,0))</f>
        <v>10733.029127737878</v>
      </c>
      <c r="E76">
        <f>IF($B76&gt;VLOOKUP(E$2,资质!$X:$Z,3,0),"满级",VLOOKUP($A76,level!$K:$N,2,0)+unit!$M$2+VLOOKUP($B76,rank!$O:$R,2,0)*VLOOKUP(E$2,资质!$X:$AD,4,0)+VLOOKUP(E$2,资质!$X:$AD,5,0))</f>
        <v>11794.249955316522</v>
      </c>
      <c r="F76">
        <f>IF($B76&gt;VLOOKUP(F$2,资质!$X:$Z,3,0),"满级",VLOOKUP($A76,level!$K:$N,2,0)+unit!$M$2+VLOOKUP($B76,rank!$O:$R,2,0)*VLOOKUP(F$2,资质!$X:$AD,4,0)+VLOOKUP(F$2,资质!$X:$AD,5,0))</f>
        <v>13413.33328187963</v>
      </c>
      <c r="G76">
        <f>IF($B76&gt;VLOOKUP(G$2,资质!$X:$Z,3,0),"满级",VLOOKUP($A76,level!$K:$N,2,0)+unit!$M$2+VLOOKUP($B76,rank!$O:$R,2,0)*VLOOKUP(G$2,资质!$X:$AD,4,0)+VLOOKUP(G$2,资质!$X:$AD,5,0))</f>
        <v>15140.279107427206</v>
      </c>
      <c r="H76">
        <f>IF($B76&gt;VLOOKUP(H$2,资质!$X:$Z,3,0),"满级",VLOOKUP($A76,level!$K:$N,2,0)+unit!$M$2+VLOOKUP($B76,rank!$O:$R,2,0)*VLOOKUP(H$2,资质!$X:$AD,4,0)+VLOOKUP(H$2,资质!$X:$AD,5,0))</f>
        <v>16825.087431959248</v>
      </c>
      <c r="I76">
        <f>IF($B76&gt;VLOOKUP(I$2,资质!$X:$Z,3,0),"满级",VLOOKUP($A76,level!$K:$N,2,0)+unit!$M$2+VLOOKUP($B76,rank!$O:$R,2,0)*VLOOKUP(I$2,资质!$X:$AD,4,0)+VLOOKUP(I$2,资质!$X:$AD,5,0))</f>
        <v>18503.71242180391</v>
      </c>
      <c r="J76">
        <f>IF($B76&gt;VLOOKUP(J$2,资质!$X:$Z,3,0),"满级",VLOOKUP($A76,level!$K:$N,2,0)+unit!$M$2+VLOOKUP($B76,rank!$O:$R,2,0)*VLOOKUP(J$2,资质!$X:$AD,4,0)+VLOOKUP(J$2,资质!$X:$AD,5,0))</f>
        <v>19378.979083054397</v>
      </c>
      <c r="K76">
        <f>IF($B76&gt;VLOOKUP(K$2,资质!$X:$Z,3,0),"满级",VLOOKUP($A76,level!$K:$N,2,0)+unit!$M$2+VLOOKUP($B76,rank!$O:$R,2,0)*VLOOKUP(K$2,资质!$X:$AD,4,0)+VLOOKUP(K$2,资质!$X:$AD,5,0))</f>
        <v>20362.108243289353</v>
      </c>
      <c r="L76">
        <f>IF($B76&gt;VLOOKUP(L$2,资质!$X:$Z,3,0),"满级",VLOOKUP($A76,level!$K:$N,2,0)+unit!$M$2+VLOOKUP($B76,rank!$O:$R,2,0)*VLOOKUP(L$2,资质!$X:$AD,4,0)+VLOOKUP(L$2,资质!$X:$AD,5,0))</f>
        <v>22400.274896415569</v>
      </c>
      <c r="M76">
        <f>IF($B76&gt;VLOOKUP(M$2,资质!$X:$Z,3,0),"满级",VLOOKUP($A76,level!$K:$N,2,0)+unit!$M$2+VLOOKUP($B76,rank!$O:$R,2,0)*VLOOKUP(M$2,资质!$X:$AD,4,0)+VLOOKUP(M$2,资质!$X:$AD,5,0))</f>
        <v>23287.908227040814</v>
      </c>
      <c r="N76">
        <f>IF($B76&gt;VLOOKUP(N$2,资质!$X:$Z,3,0),"满级",VLOOKUP($A76,level!$K:$N,2,0)+unit!$M$2+VLOOKUP($B76,rank!$O:$R,2,0)*VLOOKUP(N$2,资质!$X:$AD,4,0)+VLOOKUP(N$2,资质!$X:$AD,5,0))</f>
        <v>24175.541557666056</v>
      </c>
      <c r="O76">
        <f>IF($B76&gt;VLOOKUP(O$2,资质!$X:$Z,3,0),"满级",VLOOKUP($A76,level!$K:$N,2,0)+unit!$M$2+VLOOKUP($B76,rank!$O:$R,2,0)*VLOOKUP(O$2,资质!$X:$AD,4,0)+VLOOKUP(O$2,资质!$X:$AD,5,0))</f>
        <v>25063.174888291302</v>
      </c>
      <c r="P76">
        <f>IF($B76&gt;VLOOKUP(P$2,资质!$X:$Z,3,0),"满级",VLOOKUP($A76,level!$K:$N,2,0)+unit!$M$2+VLOOKUP($B76,rank!$O:$R,2,0)*VLOOKUP(P$2,资质!$X:$AD,4,0)+VLOOKUP(P$2,资质!$X:$AD,5,0))</f>
        <v>25950.808218916543</v>
      </c>
      <c r="Q76">
        <f>IF($B76&gt;VLOOKUP(Q$2,资质!$X:$Z,3,0),"满级",VLOOKUP($A76,level!$K:$N,2,0)+unit!$M$2+VLOOKUP($B76,rank!$O:$R,2,0)*VLOOKUP(Q$2,资质!$X:$AD,4,0)+VLOOKUP(Q$2,资质!$X:$AD,5,0))</f>
        <v>26838.441549541789</v>
      </c>
    </row>
    <row r="77" spans="1:17" x14ac:dyDescent="0.2">
      <c r="A77">
        <v>75</v>
      </c>
      <c r="B77">
        <f t="shared" si="10"/>
        <v>5</v>
      </c>
      <c r="C77">
        <f>IF($B77&gt;VLOOKUP(C$2,资质!$X:$Z,3,0),"满级",VLOOKUP($A77,level!$K:$N,2,0)+unit!$M$2+VLOOKUP($B77,rank!$O:$R,2,0)*VLOOKUP(C$2,资质!$X:$AD,4,0)+VLOOKUP(C$2,资质!$X:$AD,5,0))</f>
        <v>10350.416632815546</v>
      </c>
      <c r="D77">
        <f>IF($B77&gt;VLOOKUP(D$2,资质!$X:$Z,3,0),"满级",VLOOKUP($A77,level!$K:$N,2,0)+unit!$M$2+VLOOKUP($B77,rank!$O:$R,2,0)*VLOOKUP(D$2,资质!$X:$AD,4,0)+VLOOKUP(D$2,资质!$X:$AD,5,0))</f>
        <v>10889.729127737877</v>
      </c>
      <c r="E77">
        <f>IF($B77&gt;VLOOKUP(E$2,资质!$X:$Z,3,0),"满级",VLOOKUP($A77,level!$K:$N,2,0)+unit!$M$2+VLOOKUP($B77,rank!$O:$R,2,0)*VLOOKUP(E$2,资质!$X:$AD,4,0)+VLOOKUP(E$2,资质!$X:$AD,5,0))</f>
        <v>11950.949955316521</v>
      </c>
      <c r="F77">
        <f>IF($B77&gt;VLOOKUP(F$2,资质!$X:$Z,3,0),"满级",VLOOKUP($A77,level!$K:$N,2,0)+unit!$M$2+VLOOKUP($B77,rank!$O:$R,2,0)*VLOOKUP(F$2,资质!$X:$AD,4,0)+VLOOKUP(F$2,资质!$X:$AD,5,0))</f>
        <v>13570.033281879631</v>
      </c>
      <c r="G77">
        <f>IF($B77&gt;VLOOKUP(G$2,资质!$X:$Z,3,0),"满级",VLOOKUP($A77,level!$K:$N,2,0)+unit!$M$2+VLOOKUP($B77,rank!$O:$R,2,0)*VLOOKUP(G$2,资质!$X:$AD,4,0)+VLOOKUP(G$2,资质!$X:$AD,5,0))</f>
        <v>15296.979107427205</v>
      </c>
      <c r="H77">
        <f>IF($B77&gt;VLOOKUP(H$2,资质!$X:$Z,3,0),"满级",VLOOKUP($A77,level!$K:$N,2,0)+unit!$M$2+VLOOKUP($B77,rank!$O:$R,2,0)*VLOOKUP(H$2,资质!$X:$AD,4,0)+VLOOKUP(H$2,资质!$X:$AD,5,0))</f>
        <v>16981.787431959245</v>
      </c>
      <c r="I77">
        <f>IF($B77&gt;VLOOKUP(I$2,资质!$X:$Z,3,0),"满级",VLOOKUP($A77,level!$K:$N,2,0)+unit!$M$2+VLOOKUP($B77,rank!$O:$R,2,0)*VLOOKUP(I$2,资质!$X:$AD,4,0)+VLOOKUP(I$2,资质!$X:$AD,5,0))</f>
        <v>18660.412421803911</v>
      </c>
      <c r="J77">
        <f>IF($B77&gt;VLOOKUP(J$2,资质!$X:$Z,3,0),"满级",VLOOKUP($A77,level!$K:$N,2,0)+unit!$M$2+VLOOKUP($B77,rank!$O:$R,2,0)*VLOOKUP(J$2,资质!$X:$AD,4,0)+VLOOKUP(J$2,资质!$X:$AD,5,0))</f>
        <v>19535.679083054398</v>
      </c>
      <c r="K77">
        <f>IF($B77&gt;VLOOKUP(K$2,资质!$X:$Z,3,0),"满级",VLOOKUP($A77,level!$K:$N,2,0)+unit!$M$2+VLOOKUP($B77,rank!$O:$R,2,0)*VLOOKUP(K$2,资质!$X:$AD,4,0)+VLOOKUP(K$2,资质!$X:$AD,5,0))</f>
        <v>20518.80824328935</v>
      </c>
      <c r="L77">
        <f>IF($B77&gt;VLOOKUP(L$2,资质!$X:$Z,3,0),"满级",VLOOKUP($A77,level!$K:$N,2,0)+unit!$M$2+VLOOKUP($B77,rank!$O:$R,2,0)*VLOOKUP(L$2,资质!$X:$AD,4,0)+VLOOKUP(L$2,资质!$X:$AD,5,0))</f>
        <v>22556.97489641557</v>
      </c>
      <c r="M77">
        <f>IF($B77&gt;VLOOKUP(M$2,资质!$X:$Z,3,0),"满级",VLOOKUP($A77,level!$K:$N,2,0)+unit!$M$2+VLOOKUP($B77,rank!$O:$R,2,0)*VLOOKUP(M$2,资质!$X:$AD,4,0)+VLOOKUP(M$2,资质!$X:$AD,5,0))</f>
        <v>23444.608227040815</v>
      </c>
      <c r="N77">
        <f>IF($B77&gt;VLOOKUP(N$2,资质!$X:$Z,3,0),"满级",VLOOKUP($A77,level!$K:$N,2,0)+unit!$M$2+VLOOKUP($B77,rank!$O:$R,2,0)*VLOOKUP(N$2,资质!$X:$AD,4,0)+VLOOKUP(N$2,资质!$X:$AD,5,0))</f>
        <v>24332.241557666057</v>
      </c>
      <c r="O77">
        <f>IF($B77&gt;VLOOKUP(O$2,资质!$X:$Z,3,0),"满级",VLOOKUP($A77,level!$K:$N,2,0)+unit!$M$2+VLOOKUP($B77,rank!$O:$R,2,0)*VLOOKUP(O$2,资质!$X:$AD,4,0)+VLOOKUP(O$2,资质!$X:$AD,5,0))</f>
        <v>25219.874888291299</v>
      </c>
      <c r="P77">
        <f>IF($B77&gt;VLOOKUP(P$2,资质!$X:$Z,3,0),"满级",VLOOKUP($A77,level!$K:$N,2,0)+unit!$M$2+VLOOKUP($B77,rank!$O:$R,2,0)*VLOOKUP(P$2,资质!$X:$AD,4,0)+VLOOKUP(P$2,资质!$X:$AD,5,0))</f>
        <v>26107.508218916544</v>
      </c>
      <c r="Q77">
        <f>IF($B77&gt;VLOOKUP(Q$2,资质!$X:$Z,3,0),"满级",VLOOKUP($A77,level!$K:$N,2,0)+unit!$M$2+VLOOKUP($B77,rank!$O:$R,2,0)*VLOOKUP(Q$2,资质!$X:$AD,4,0)+VLOOKUP(Q$2,资质!$X:$AD,5,0))</f>
        <v>26995.14154954179</v>
      </c>
    </row>
    <row r="78" spans="1:17" x14ac:dyDescent="0.2">
      <c r="A78">
        <v>76</v>
      </c>
      <c r="B78">
        <f t="shared" si="10"/>
        <v>5</v>
      </c>
      <c r="C78">
        <f>IF($B78&gt;VLOOKUP(C$2,资质!$X:$Z,3,0),"满级",VLOOKUP($A78,level!$K:$N,2,0)+unit!$M$2+VLOOKUP($B78,rank!$O:$R,2,0)*VLOOKUP(C$2,资质!$X:$AD,4,0)+VLOOKUP(C$2,资质!$X:$AD,5,0))</f>
        <v>10509.716632815545</v>
      </c>
      <c r="D78">
        <f>IF($B78&gt;VLOOKUP(D$2,资质!$X:$Z,3,0),"满级",VLOOKUP($A78,level!$K:$N,2,0)+unit!$M$2+VLOOKUP($B78,rank!$O:$R,2,0)*VLOOKUP(D$2,资质!$X:$AD,4,0)+VLOOKUP(D$2,资质!$X:$AD,5,0))</f>
        <v>11049.029127737878</v>
      </c>
      <c r="E78">
        <f>IF($B78&gt;VLOOKUP(E$2,资质!$X:$Z,3,0),"满级",VLOOKUP($A78,level!$K:$N,2,0)+unit!$M$2+VLOOKUP($B78,rank!$O:$R,2,0)*VLOOKUP(E$2,资质!$X:$AD,4,0)+VLOOKUP(E$2,资质!$X:$AD,5,0))</f>
        <v>12110.249955316522</v>
      </c>
      <c r="F78">
        <f>IF($B78&gt;VLOOKUP(F$2,资质!$X:$Z,3,0),"满级",VLOOKUP($A78,level!$K:$N,2,0)+unit!$M$2+VLOOKUP($B78,rank!$O:$R,2,0)*VLOOKUP(F$2,资质!$X:$AD,4,0)+VLOOKUP(F$2,资质!$X:$AD,5,0))</f>
        <v>13729.33328187963</v>
      </c>
      <c r="G78">
        <f>IF($B78&gt;VLOOKUP(G$2,资质!$X:$Z,3,0),"满级",VLOOKUP($A78,level!$K:$N,2,0)+unit!$M$2+VLOOKUP($B78,rank!$O:$R,2,0)*VLOOKUP(G$2,资质!$X:$AD,4,0)+VLOOKUP(G$2,资质!$X:$AD,5,0))</f>
        <v>15456.279107427206</v>
      </c>
      <c r="H78">
        <f>IF($B78&gt;VLOOKUP(H$2,资质!$X:$Z,3,0),"满级",VLOOKUP($A78,level!$K:$N,2,0)+unit!$M$2+VLOOKUP($B78,rank!$O:$R,2,0)*VLOOKUP(H$2,资质!$X:$AD,4,0)+VLOOKUP(H$2,资质!$X:$AD,5,0))</f>
        <v>17141.087431959248</v>
      </c>
      <c r="I78">
        <f>IF($B78&gt;VLOOKUP(I$2,资质!$X:$Z,3,0),"满级",VLOOKUP($A78,level!$K:$N,2,0)+unit!$M$2+VLOOKUP($B78,rank!$O:$R,2,0)*VLOOKUP(I$2,资质!$X:$AD,4,0)+VLOOKUP(I$2,资质!$X:$AD,5,0))</f>
        <v>18819.71242180391</v>
      </c>
      <c r="J78">
        <f>IF($B78&gt;VLOOKUP(J$2,资质!$X:$Z,3,0),"满级",VLOOKUP($A78,level!$K:$N,2,0)+unit!$M$2+VLOOKUP($B78,rank!$O:$R,2,0)*VLOOKUP(J$2,资质!$X:$AD,4,0)+VLOOKUP(J$2,资质!$X:$AD,5,0))</f>
        <v>19694.979083054397</v>
      </c>
      <c r="K78">
        <f>IF($B78&gt;VLOOKUP(K$2,资质!$X:$Z,3,0),"满级",VLOOKUP($A78,level!$K:$N,2,0)+unit!$M$2+VLOOKUP($B78,rank!$O:$R,2,0)*VLOOKUP(K$2,资质!$X:$AD,4,0)+VLOOKUP(K$2,资质!$X:$AD,5,0))</f>
        <v>20678.108243289353</v>
      </c>
      <c r="L78">
        <f>IF($B78&gt;VLOOKUP(L$2,资质!$X:$Z,3,0),"满级",VLOOKUP($A78,level!$K:$N,2,0)+unit!$M$2+VLOOKUP($B78,rank!$O:$R,2,0)*VLOOKUP(L$2,资质!$X:$AD,4,0)+VLOOKUP(L$2,资质!$X:$AD,5,0))</f>
        <v>22716.274896415569</v>
      </c>
      <c r="M78">
        <f>IF($B78&gt;VLOOKUP(M$2,资质!$X:$Z,3,0),"满级",VLOOKUP($A78,level!$K:$N,2,0)+unit!$M$2+VLOOKUP($B78,rank!$O:$R,2,0)*VLOOKUP(M$2,资质!$X:$AD,4,0)+VLOOKUP(M$2,资质!$X:$AD,5,0))</f>
        <v>23603.908227040814</v>
      </c>
      <c r="N78">
        <f>IF($B78&gt;VLOOKUP(N$2,资质!$X:$Z,3,0),"满级",VLOOKUP($A78,level!$K:$N,2,0)+unit!$M$2+VLOOKUP($B78,rank!$O:$R,2,0)*VLOOKUP(N$2,资质!$X:$AD,4,0)+VLOOKUP(N$2,资质!$X:$AD,5,0))</f>
        <v>24491.541557666056</v>
      </c>
      <c r="O78">
        <f>IF($B78&gt;VLOOKUP(O$2,资质!$X:$Z,3,0),"满级",VLOOKUP($A78,level!$K:$N,2,0)+unit!$M$2+VLOOKUP($B78,rank!$O:$R,2,0)*VLOOKUP(O$2,资质!$X:$AD,4,0)+VLOOKUP(O$2,资质!$X:$AD,5,0))</f>
        <v>25379.174888291302</v>
      </c>
      <c r="P78">
        <f>IF($B78&gt;VLOOKUP(P$2,资质!$X:$Z,3,0),"满级",VLOOKUP($A78,level!$K:$N,2,0)+unit!$M$2+VLOOKUP($B78,rank!$O:$R,2,0)*VLOOKUP(P$2,资质!$X:$AD,4,0)+VLOOKUP(P$2,资质!$X:$AD,5,0))</f>
        <v>26266.808218916543</v>
      </c>
      <c r="Q78">
        <f>IF($B78&gt;VLOOKUP(Q$2,资质!$X:$Z,3,0),"满级",VLOOKUP($A78,level!$K:$N,2,0)+unit!$M$2+VLOOKUP($B78,rank!$O:$R,2,0)*VLOOKUP(Q$2,资质!$X:$AD,4,0)+VLOOKUP(Q$2,资质!$X:$AD,5,0))</f>
        <v>27154.441549541789</v>
      </c>
    </row>
    <row r="79" spans="1:17" x14ac:dyDescent="0.2">
      <c r="A79">
        <v>77</v>
      </c>
      <c r="B79">
        <f t="shared" si="10"/>
        <v>5</v>
      </c>
      <c r="C79">
        <f>IF($B79&gt;VLOOKUP(C$2,资质!$X:$Z,3,0),"满级",VLOOKUP($A79,level!$K:$N,2,0)+unit!$M$2+VLOOKUP($B79,rank!$O:$R,2,0)*VLOOKUP(C$2,资质!$X:$AD,4,0)+VLOOKUP(C$2,资质!$X:$AD,5,0))</f>
        <v>10671.816632815546</v>
      </c>
      <c r="D79">
        <f>IF($B79&gt;VLOOKUP(D$2,资质!$X:$Z,3,0),"满级",VLOOKUP($A79,level!$K:$N,2,0)+unit!$M$2+VLOOKUP($B79,rank!$O:$R,2,0)*VLOOKUP(D$2,资质!$X:$AD,4,0)+VLOOKUP(D$2,资质!$X:$AD,5,0))</f>
        <v>11211.129127737877</v>
      </c>
      <c r="E79">
        <f>IF($B79&gt;VLOOKUP(E$2,资质!$X:$Z,3,0),"满级",VLOOKUP($A79,level!$K:$N,2,0)+unit!$M$2+VLOOKUP($B79,rank!$O:$R,2,0)*VLOOKUP(E$2,资质!$X:$AD,4,0)+VLOOKUP(E$2,资质!$X:$AD,5,0))</f>
        <v>12272.34995531652</v>
      </c>
      <c r="F79">
        <f>IF($B79&gt;VLOOKUP(F$2,资质!$X:$Z,3,0),"满级",VLOOKUP($A79,level!$K:$N,2,0)+unit!$M$2+VLOOKUP($B79,rank!$O:$R,2,0)*VLOOKUP(F$2,资质!$X:$AD,4,0)+VLOOKUP(F$2,资质!$X:$AD,5,0))</f>
        <v>13891.433281879628</v>
      </c>
      <c r="G79">
        <f>IF($B79&gt;VLOOKUP(G$2,资质!$X:$Z,3,0),"满级",VLOOKUP($A79,level!$K:$N,2,0)+unit!$M$2+VLOOKUP($B79,rank!$O:$R,2,0)*VLOOKUP(G$2,资质!$X:$AD,4,0)+VLOOKUP(G$2,资质!$X:$AD,5,0))</f>
        <v>15618.379107427205</v>
      </c>
      <c r="H79">
        <f>IF($B79&gt;VLOOKUP(H$2,资质!$X:$Z,3,0),"满级",VLOOKUP($A79,level!$K:$N,2,0)+unit!$M$2+VLOOKUP($B79,rank!$O:$R,2,0)*VLOOKUP(H$2,资质!$X:$AD,4,0)+VLOOKUP(H$2,资质!$X:$AD,5,0))</f>
        <v>17303.187431959246</v>
      </c>
      <c r="I79">
        <f>IF($B79&gt;VLOOKUP(I$2,资质!$X:$Z,3,0),"满级",VLOOKUP($A79,level!$K:$N,2,0)+unit!$M$2+VLOOKUP($B79,rank!$O:$R,2,0)*VLOOKUP(I$2,资质!$X:$AD,4,0)+VLOOKUP(I$2,资质!$X:$AD,5,0))</f>
        <v>18981.812421803908</v>
      </c>
      <c r="J79">
        <f>IF($B79&gt;VLOOKUP(J$2,资质!$X:$Z,3,0),"满级",VLOOKUP($A79,level!$K:$N,2,0)+unit!$M$2+VLOOKUP($B79,rank!$O:$R,2,0)*VLOOKUP(J$2,资质!$X:$AD,4,0)+VLOOKUP(J$2,资质!$X:$AD,5,0))</f>
        <v>19857.079083054399</v>
      </c>
      <c r="K79">
        <f>IF($B79&gt;VLOOKUP(K$2,资质!$X:$Z,3,0),"满级",VLOOKUP($A79,level!$K:$N,2,0)+unit!$M$2+VLOOKUP($B79,rank!$O:$R,2,0)*VLOOKUP(K$2,资质!$X:$AD,4,0)+VLOOKUP(K$2,资质!$X:$AD,5,0))</f>
        <v>20840.208243289351</v>
      </c>
      <c r="L79">
        <f>IF($B79&gt;VLOOKUP(L$2,资质!$X:$Z,3,0),"满级",VLOOKUP($A79,level!$K:$N,2,0)+unit!$M$2+VLOOKUP($B79,rank!$O:$R,2,0)*VLOOKUP(L$2,资质!$X:$AD,4,0)+VLOOKUP(L$2,资质!$X:$AD,5,0))</f>
        <v>22878.374896415567</v>
      </c>
      <c r="M79">
        <f>IF($B79&gt;VLOOKUP(M$2,资质!$X:$Z,3,0),"满级",VLOOKUP($A79,level!$K:$N,2,0)+unit!$M$2+VLOOKUP($B79,rank!$O:$R,2,0)*VLOOKUP(M$2,资质!$X:$AD,4,0)+VLOOKUP(M$2,资质!$X:$AD,5,0))</f>
        <v>23766.008227040813</v>
      </c>
      <c r="N79">
        <f>IF($B79&gt;VLOOKUP(N$2,资质!$X:$Z,3,0),"满级",VLOOKUP($A79,level!$K:$N,2,0)+unit!$M$2+VLOOKUP($B79,rank!$O:$R,2,0)*VLOOKUP(N$2,资质!$X:$AD,4,0)+VLOOKUP(N$2,资质!$X:$AD,5,0))</f>
        <v>24653.641557666058</v>
      </c>
      <c r="O79">
        <f>IF($B79&gt;VLOOKUP(O$2,资质!$X:$Z,3,0),"满级",VLOOKUP($A79,level!$K:$N,2,0)+unit!$M$2+VLOOKUP($B79,rank!$O:$R,2,0)*VLOOKUP(O$2,资质!$X:$AD,4,0)+VLOOKUP(O$2,资质!$X:$AD,5,0))</f>
        <v>25541.2748882913</v>
      </c>
      <c r="P79">
        <f>IF($B79&gt;VLOOKUP(P$2,资质!$X:$Z,3,0),"满级",VLOOKUP($A79,level!$K:$N,2,0)+unit!$M$2+VLOOKUP($B79,rank!$O:$R,2,0)*VLOOKUP(P$2,资质!$X:$AD,4,0)+VLOOKUP(P$2,资质!$X:$AD,5,0))</f>
        <v>26428.908218916542</v>
      </c>
      <c r="Q79">
        <f>IF($B79&gt;VLOOKUP(Q$2,资质!$X:$Z,3,0),"满级",VLOOKUP($A79,level!$K:$N,2,0)+unit!$M$2+VLOOKUP($B79,rank!$O:$R,2,0)*VLOOKUP(Q$2,资质!$X:$AD,4,0)+VLOOKUP(Q$2,资质!$X:$AD,5,0))</f>
        <v>27316.541549541787</v>
      </c>
    </row>
    <row r="80" spans="1:17" x14ac:dyDescent="0.2">
      <c r="A80">
        <v>78</v>
      </c>
      <c r="B80">
        <f t="shared" si="10"/>
        <v>5</v>
      </c>
      <c r="C80">
        <f>IF($B80&gt;VLOOKUP(C$2,资质!$X:$Z,3,0),"满级",VLOOKUP($A80,level!$K:$N,2,0)+unit!$M$2+VLOOKUP($B80,rank!$O:$R,2,0)*VLOOKUP(C$2,资质!$X:$AD,4,0)+VLOOKUP(C$2,资质!$X:$AD,5,0))</f>
        <v>10836.616632815545</v>
      </c>
      <c r="D80">
        <f>IF($B80&gt;VLOOKUP(D$2,资质!$X:$Z,3,0),"满级",VLOOKUP($A80,level!$K:$N,2,0)+unit!$M$2+VLOOKUP($B80,rank!$O:$R,2,0)*VLOOKUP(D$2,资质!$X:$AD,4,0)+VLOOKUP(D$2,资质!$X:$AD,5,0))</f>
        <v>11375.929127737876</v>
      </c>
      <c r="E80">
        <f>IF($B80&gt;VLOOKUP(E$2,资质!$X:$Z,3,0),"满级",VLOOKUP($A80,level!$K:$N,2,0)+unit!$M$2+VLOOKUP($B80,rank!$O:$R,2,0)*VLOOKUP(E$2,资质!$X:$AD,4,0)+VLOOKUP(E$2,资质!$X:$AD,5,0))</f>
        <v>12437.149955316519</v>
      </c>
      <c r="F80">
        <f>IF($B80&gt;VLOOKUP(F$2,资质!$X:$Z,3,0),"满级",VLOOKUP($A80,level!$K:$N,2,0)+unit!$M$2+VLOOKUP($B80,rank!$O:$R,2,0)*VLOOKUP(F$2,资质!$X:$AD,4,0)+VLOOKUP(F$2,资质!$X:$AD,5,0))</f>
        <v>14056.233281879629</v>
      </c>
      <c r="G80">
        <f>IF($B80&gt;VLOOKUP(G$2,资质!$X:$Z,3,0),"满级",VLOOKUP($A80,level!$K:$N,2,0)+unit!$M$2+VLOOKUP($B80,rank!$O:$R,2,0)*VLOOKUP(G$2,资质!$X:$AD,4,0)+VLOOKUP(G$2,资质!$X:$AD,5,0))</f>
        <v>15783.179107427204</v>
      </c>
      <c r="H80">
        <f>IF($B80&gt;VLOOKUP(H$2,资质!$X:$Z,3,0),"满级",VLOOKUP($A80,level!$K:$N,2,0)+unit!$M$2+VLOOKUP($B80,rank!$O:$R,2,0)*VLOOKUP(H$2,资质!$X:$AD,4,0)+VLOOKUP(H$2,资质!$X:$AD,5,0))</f>
        <v>17467.987431959245</v>
      </c>
      <c r="I80">
        <f>IF($B80&gt;VLOOKUP(I$2,资质!$X:$Z,3,0),"满级",VLOOKUP($A80,level!$K:$N,2,0)+unit!$M$2+VLOOKUP($B80,rank!$O:$R,2,0)*VLOOKUP(I$2,资质!$X:$AD,4,0)+VLOOKUP(I$2,资质!$X:$AD,5,0))</f>
        <v>19146.612421803911</v>
      </c>
      <c r="J80">
        <f>IF($B80&gt;VLOOKUP(J$2,资质!$X:$Z,3,0),"满级",VLOOKUP($A80,level!$K:$N,2,0)+unit!$M$2+VLOOKUP($B80,rank!$O:$R,2,0)*VLOOKUP(J$2,资质!$X:$AD,4,0)+VLOOKUP(J$2,资质!$X:$AD,5,0))</f>
        <v>20021.879083054399</v>
      </c>
      <c r="K80">
        <f>IF($B80&gt;VLOOKUP(K$2,资质!$X:$Z,3,0),"满级",VLOOKUP($A80,level!$K:$N,2,0)+unit!$M$2+VLOOKUP($B80,rank!$O:$R,2,0)*VLOOKUP(K$2,资质!$X:$AD,4,0)+VLOOKUP(K$2,资质!$X:$AD,5,0))</f>
        <v>21005.008243289351</v>
      </c>
      <c r="L80">
        <f>IF($B80&gt;VLOOKUP(L$2,资质!$X:$Z,3,0),"满级",VLOOKUP($A80,level!$K:$N,2,0)+unit!$M$2+VLOOKUP($B80,rank!$O:$R,2,0)*VLOOKUP(L$2,资质!$X:$AD,4,0)+VLOOKUP(L$2,资质!$X:$AD,5,0))</f>
        <v>23043.17489641557</v>
      </c>
      <c r="M80">
        <f>IF($B80&gt;VLOOKUP(M$2,资质!$X:$Z,3,0),"满级",VLOOKUP($A80,level!$K:$N,2,0)+unit!$M$2+VLOOKUP($B80,rank!$O:$R,2,0)*VLOOKUP(M$2,资质!$X:$AD,4,0)+VLOOKUP(M$2,资质!$X:$AD,5,0))</f>
        <v>23930.808227040812</v>
      </c>
      <c r="N80">
        <f>IF($B80&gt;VLOOKUP(N$2,资质!$X:$Z,3,0),"满级",VLOOKUP($A80,level!$K:$N,2,0)+unit!$M$2+VLOOKUP($B80,rank!$O:$R,2,0)*VLOOKUP(N$2,资质!$X:$AD,4,0)+VLOOKUP(N$2,资质!$X:$AD,5,0))</f>
        <v>24818.441557666058</v>
      </c>
      <c r="O80">
        <f>IF($B80&gt;VLOOKUP(O$2,资质!$X:$Z,3,0),"满级",VLOOKUP($A80,level!$K:$N,2,0)+unit!$M$2+VLOOKUP($B80,rank!$O:$R,2,0)*VLOOKUP(O$2,资质!$X:$AD,4,0)+VLOOKUP(O$2,资质!$X:$AD,5,0))</f>
        <v>25706.074888291299</v>
      </c>
      <c r="P80">
        <f>IF($B80&gt;VLOOKUP(P$2,资质!$X:$Z,3,0),"满级",VLOOKUP($A80,level!$K:$N,2,0)+unit!$M$2+VLOOKUP($B80,rank!$O:$R,2,0)*VLOOKUP(P$2,资质!$X:$AD,4,0)+VLOOKUP(P$2,资质!$X:$AD,5,0))</f>
        <v>26593.708218916545</v>
      </c>
      <c r="Q80">
        <f>IF($B80&gt;VLOOKUP(Q$2,资质!$X:$Z,3,0),"满级",VLOOKUP($A80,level!$K:$N,2,0)+unit!$M$2+VLOOKUP($B80,rank!$O:$R,2,0)*VLOOKUP(Q$2,资质!$X:$AD,4,0)+VLOOKUP(Q$2,资质!$X:$AD,5,0))</f>
        <v>27481.341549541787</v>
      </c>
    </row>
    <row r="81" spans="1:18" x14ac:dyDescent="0.2">
      <c r="A81">
        <v>79</v>
      </c>
      <c r="B81">
        <f t="shared" si="10"/>
        <v>5</v>
      </c>
      <c r="C81">
        <f>IF($B81&gt;VLOOKUP(C$2,资质!$X:$Z,3,0),"满级",VLOOKUP($A81,level!$K:$N,2,0)+unit!$M$2+VLOOKUP($B81,rank!$O:$R,2,0)*VLOOKUP(C$2,资质!$X:$AD,4,0)+VLOOKUP(C$2,资质!$X:$AD,5,0))</f>
        <v>11004.116632815545</v>
      </c>
      <c r="D81">
        <f>IF($B81&gt;VLOOKUP(D$2,资质!$X:$Z,3,0),"满级",VLOOKUP($A81,level!$K:$N,2,0)+unit!$M$2+VLOOKUP($B81,rank!$O:$R,2,0)*VLOOKUP(D$2,资质!$X:$AD,4,0)+VLOOKUP(D$2,资质!$X:$AD,5,0))</f>
        <v>11543.429127737876</v>
      </c>
      <c r="E81">
        <f>IF($B81&gt;VLOOKUP(E$2,资质!$X:$Z,3,0),"满级",VLOOKUP($A81,level!$K:$N,2,0)+unit!$M$2+VLOOKUP($B81,rank!$O:$R,2,0)*VLOOKUP(E$2,资质!$X:$AD,4,0)+VLOOKUP(E$2,资质!$X:$AD,5,0))</f>
        <v>12604.649955316519</v>
      </c>
      <c r="F81">
        <f>IF($B81&gt;VLOOKUP(F$2,资质!$X:$Z,3,0),"满级",VLOOKUP($A81,level!$K:$N,2,0)+unit!$M$2+VLOOKUP($B81,rank!$O:$R,2,0)*VLOOKUP(F$2,资质!$X:$AD,4,0)+VLOOKUP(F$2,资质!$X:$AD,5,0))</f>
        <v>14223.733281879629</v>
      </c>
      <c r="G81">
        <f>IF($B81&gt;VLOOKUP(G$2,资质!$X:$Z,3,0),"满级",VLOOKUP($A81,level!$K:$N,2,0)+unit!$M$2+VLOOKUP($B81,rank!$O:$R,2,0)*VLOOKUP(G$2,资质!$X:$AD,4,0)+VLOOKUP(G$2,资质!$X:$AD,5,0))</f>
        <v>15950.679107427204</v>
      </c>
      <c r="H81">
        <f>IF($B81&gt;VLOOKUP(H$2,资质!$X:$Z,3,0),"满级",VLOOKUP($A81,level!$K:$N,2,0)+unit!$M$2+VLOOKUP($B81,rank!$O:$R,2,0)*VLOOKUP(H$2,资质!$X:$AD,4,0)+VLOOKUP(H$2,资质!$X:$AD,5,0))</f>
        <v>17635.487431959245</v>
      </c>
      <c r="I81">
        <f>IF($B81&gt;VLOOKUP(I$2,资质!$X:$Z,3,0),"满级",VLOOKUP($A81,level!$K:$N,2,0)+unit!$M$2+VLOOKUP($B81,rank!$O:$R,2,0)*VLOOKUP(I$2,资质!$X:$AD,4,0)+VLOOKUP(I$2,资质!$X:$AD,5,0))</f>
        <v>19314.112421803911</v>
      </c>
      <c r="J81">
        <f>IF($B81&gt;VLOOKUP(J$2,资质!$X:$Z,3,0),"满级",VLOOKUP($A81,level!$K:$N,2,0)+unit!$M$2+VLOOKUP($B81,rank!$O:$R,2,0)*VLOOKUP(J$2,资质!$X:$AD,4,0)+VLOOKUP(J$2,资质!$X:$AD,5,0))</f>
        <v>20189.379083054399</v>
      </c>
      <c r="K81">
        <f>IF($B81&gt;VLOOKUP(K$2,资质!$X:$Z,3,0),"满级",VLOOKUP($A81,level!$K:$N,2,0)+unit!$M$2+VLOOKUP($B81,rank!$O:$R,2,0)*VLOOKUP(K$2,资质!$X:$AD,4,0)+VLOOKUP(K$2,资质!$X:$AD,5,0))</f>
        <v>21172.508243289351</v>
      </c>
      <c r="L81">
        <f>IF($B81&gt;VLOOKUP(L$2,资质!$X:$Z,3,0),"满级",VLOOKUP($A81,level!$K:$N,2,0)+unit!$M$2+VLOOKUP($B81,rank!$O:$R,2,0)*VLOOKUP(L$2,资质!$X:$AD,4,0)+VLOOKUP(L$2,资质!$X:$AD,5,0))</f>
        <v>23210.67489641557</v>
      </c>
      <c r="M81">
        <f>IF($B81&gt;VLOOKUP(M$2,资质!$X:$Z,3,0),"满级",VLOOKUP($A81,level!$K:$N,2,0)+unit!$M$2+VLOOKUP($B81,rank!$O:$R,2,0)*VLOOKUP(M$2,资质!$X:$AD,4,0)+VLOOKUP(M$2,资质!$X:$AD,5,0))</f>
        <v>24098.308227040812</v>
      </c>
      <c r="N81">
        <f>IF($B81&gt;VLOOKUP(N$2,资质!$X:$Z,3,0),"满级",VLOOKUP($A81,level!$K:$N,2,0)+unit!$M$2+VLOOKUP($B81,rank!$O:$R,2,0)*VLOOKUP(N$2,资质!$X:$AD,4,0)+VLOOKUP(N$2,资质!$X:$AD,5,0))</f>
        <v>24985.941557666058</v>
      </c>
      <c r="O81">
        <f>IF($B81&gt;VLOOKUP(O$2,资质!$X:$Z,3,0),"满级",VLOOKUP($A81,level!$K:$N,2,0)+unit!$M$2+VLOOKUP($B81,rank!$O:$R,2,0)*VLOOKUP(O$2,资质!$X:$AD,4,0)+VLOOKUP(O$2,资质!$X:$AD,5,0))</f>
        <v>25873.574888291299</v>
      </c>
      <c r="P81">
        <f>IF($B81&gt;VLOOKUP(P$2,资质!$X:$Z,3,0),"满级",VLOOKUP($A81,level!$K:$N,2,0)+unit!$M$2+VLOOKUP($B81,rank!$O:$R,2,0)*VLOOKUP(P$2,资质!$X:$AD,4,0)+VLOOKUP(P$2,资质!$X:$AD,5,0))</f>
        <v>26761.208218916545</v>
      </c>
      <c r="Q81">
        <f>IF($B81&gt;VLOOKUP(Q$2,资质!$X:$Z,3,0),"满级",VLOOKUP($A81,level!$K:$N,2,0)+unit!$M$2+VLOOKUP($B81,rank!$O:$R,2,0)*VLOOKUP(Q$2,资质!$X:$AD,4,0)+VLOOKUP(Q$2,资质!$X:$AD,5,0))</f>
        <v>27648.841549541787</v>
      </c>
    </row>
    <row r="82" spans="1:18" x14ac:dyDescent="0.2">
      <c r="A82">
        <v>80</v>
      </c>
      <c r="B82">
        <f t="shared" si="10"/>
        <v>5</v>
      </c>
      <c r="C82">
        <f>IF($B82&gt;VLOOKUP(C$2,资质!$X:$Z,3,0),"满级",VLOOKUP($A82,level!$K:$N,2,0)+unit!$M$2+VLOOKUP($B82,rank!$O:$R,2,0)*VLOOKUP(C$2,资质!$X:$AD,4,0)+VLOOKUP(C$2,资质!$X:$AD,5,0))</f>
        <v>11174.616632815545</v>
      </c>
      <c r="D82">
        <f>IF($B82&gt;VLOOKUP(D$2,资质!$X:$Z,3,0),"满级",VLOOKUP($A82,level!$K:$N,2,0)+unit!$M$2+VLOOKUP($B82,rank!$O:$R,2,0)*VLOOKUP(D$2,资质!$X:$AD,4,0)+VLOOKUP(D$2,资质!$X:$AD,5,0))</f>
        <v>11713.929127737876</v>
      </c>
      <c r="E82">
        <f>IF($B82&gt;VLOOKUP(E$2,资质!$X:$Z,3,0),"满级",VLOOKUP($A82,level!$K:$N,2,0)+unit!$M$2+VLOOKUP($B82,rank!$O:$R,2,0)*VLOOKUP(E$2,资质!$X:$AD,4,0)+VLOOKUP(E$2,资质!$X:$AD,5,0))</f>
        <v>12775.149955316519</v>
      </c>
      <c r="F82">
        <f>IF($B82&gt;VLOOKUP(F$2,资质!$X:$Z,3,0),"满级",VLOOKUP($A82,level!$K:$N,2,0)+unit!$M$2+VLOOKUP($B82,rank!$O:$R,2,0)*VLOOKUP(F$2,资质!$X:$AD,4,0)+VLOOKUP(F$2,资质!$X:$AD,5,0))</f>
        <v>14394.233281879629</v>
      </c>
      <c r="G82">
        <f>IF($B82&gt;VLOOKUP(G$2,资质!$X:$Z,3,0),"满级",VLOOKUP($A82,level!$K:$N,2,0)+unit!$M$2+VLOOKUP($B82,rank!$O:$R,2,0)*VLOOKUP(G$2,资质!$X:$AD,4,0)+VLOOKUP(G$2,资质!$X:$AD,5,0))</f>
        <v>16121.179107427204</v>
      </c>
      <c r="H82">
        <f>IF($B82&gt;VLOOKUP(H$2,资质!$X:$Z,3,0),"满级",VLOOKUP($A82,level!$K:$N,2,0)+unit!$M$2+VLOOKUP($B82,rank!$O:$R,2,0)*VLOOKUP(H$2,资质!$X:$AD,4,0)+VLOOKUP(H$2,资质!$X:$AD,5,0))</f>
        <v>17805.987431959245</v>
      </c>
      <c r="I82">
        <f>IF($B82&gt;VLOOKUP(I$2,资质!$X:$Z,3,0),"满级",VLOOKUP($A82,level!$K:$N,2,0)+unit!$M$2+VLOOKUP($B82,rank!$O:$R,2,0)*VLOOKUP(I$2,资质!$X:$AD,4,0)+VLOOKUP(I$2,资质!$X:$AD,5,0))</f>
        <v>19484.612421803911</v>
      </c>
      <c r="J82">
        <f>IF($B82&gt;VLOOKUP(J$2,资质!$X:$Z,3,0),"满级",VLOOKUP($A82,level!$K:$N,2,0)+unit!$M$2+VLOOKUP($B82,rank!$O:$R,2,0)*VLOOKUP(J$2,资质!$X:$AD,4,0)+VLOOKUP(J$2,资质!$X:$AD,5,0))</f>
        <v>20359.879083054399</v>
      </c>
      <c r="K82">
        <f>IF($B82&gt;VLOOKUP(K$2,资质!$X:$Z,3,0),"满级",VLOOKUP($A82,level!$K:$N,2,0)+unit!$M$2+VLOOKUP($B82,rank!$O:$R,2,0)*VLOOKUP(K$2,资质!$X:$AD,4,0)+VLOOKUP(K$2,资质!$X:$AD,5,0))</f>
        <v>21343.008243289351</v>
      </c>
      <c r="L82">
        <f>IF($B82&gt;VLOOKUP(L$2,资质!$X:$Z,3,0),"满级",VLOOKUP($A82,level!$K:$N,2,0)+unit!$M$2+VLOOKUP($B82,rank!$O:$R,2,0)*VLOOKUP(L$2,资质!$X:$AD,4,0)+VLOOKUP(L$2,资质!$X:$AD,5,0))</f>
        <v>23381.17489641557</v>
      </c>
      <c r="M82">
        <f>IF($B82&gt;VLOOKUP(M$2,资质!$X:$Z,3,0),"满级",VLOOKUP($A82,level!$K:$N,2,0)+unit!$M$2+VLOOKUP($B82,rank!$O:$R,2,0)*VLOOKUP(M$2,资质!$X:$AD,4,0)+VLOOKUP(M$2,资质!$X:$AD,5,0))</f>
        <v>24268.808227040812</v>
      </c>
      <c r="N82">
        <f>IF($B82&gt;VLOOKUP(N$2,资质!$X:$Z,3,0),"满级",VLOOKUP($A82,level!$K:$N,2,0)+unit!$M$2+VLOOKUP($B82,rank!$O:$R,2,0)*VLOOKUP(N$2,资质!$X:$AD,4,0)+VLOOKUP(N$2,资质!$X:$AD,5,0))</f>
        <v>25156.441557666058</v>
      </c>
      <c r="O82">
        <f>IF($B82&gt;VLOOKUP(O$2,资质!$X:$Z,3,0),"满级",VLOOKUP($A82,level!$K:$N,2,0)+unit!$M$2+VLOOKUP($B82,rank!$O:$R,2,0)*VLOOKUP(O$2,资质!$X:$AD,4,0)+VLOOKUP(O$2,资质!$X:$AD,5,0))</f>
        <v>26044.074888291299</v>
      </c>
      <c r="P82">
        <f>IF($B82&gt;VLOOKUP(P$2,资质!$X:$Z,3,0),"满级",VLOOKUP($A82,level!$K:$N,2,0)+unit!$M$2+VLOOKUP($B82,rank!$O:$R,2,0)*VLOOKUP(P$2,资质!$X:$AD,4,0)+VLOOKUP(P$2,资质!$X:$AD,5,0))</f>
        <v>26931.708218916545</v>
      </c>
      <c r="Q82">
        <f>IF($B82&gt;VLOOKUP(Q$2,资质!$X:$Z,3,0),"满级",VLOOKUP($A82,level!$K:$N,2,0)+unit!$M$2+VLOOKUP($B82,rank!$O:$R,2,0)*VLOOKUP(Q$2,资质!$X:$AD,4,0)+VLOOKUP(Q$2,资质!$X:$AD,5,0))</f>
        <v>27819.341549541787</v>
      </c>
    </row>
    <row r="83" spans="1:18" x14ac:dyDescent="0.2">
      <c r="A83">
        <v>81</v>
      </c>
      <c r="B83">
        <f t="shared" si="10"/>
        <v>6</v>
      </c>
      <c r="C83">
        <f>IF($B83&gt;VLOOKUP(C$2,资质!$X:$Z,3,0),"满级",VLOOKUP($A83,level!$K:$N,2,0)+unit!$M$2+VLOOKUP($B83,rank!$O:$R,2,0)*VLOOKUP(C$2,资质!$X:$AD,4,0)+VLOOKUP(C$2,资质!$X:$AD,5,0))</f>
        <v>13099.957379441264</v>
      </c>
      <c r="D83">
        <f>IF($B83&gt;VLOOKUP(D$2,资质!$X:$Z,3,0),"满级",VLOOKUP($A83,level!$K:$N,2,0)+unit!$M$2+VLOOKUP($B83,rank!$O:$R,2,0)*VLOOKUP(D$2,资质!$X:$AD,4,0)+VLOOKUP(D$2,资质!$X:$AD,5,0))</f>
        <v>13902.075986357453</v>
      </c>
      <c r="E83">
        <f>IF($B83&gt;VLOOKUP(E$2,资质!$X:$Z,3,0),"满级",VLOOKUP($A83,level!$K:$N,2,0)+unit!$M$2+VLOOKUP($B83,rank!$O:$R,2,0)*VLOOKUP(E$2,资质!$X:$AD,4,0)+VLOOKUP(E$2,资质!$X:$AD,5,0))</f>
        <v>15261.14374086247</v>
      </c>
      <c r="F83">
        <f>IF($B83&gt;VLOOKUP(F$2,资质!$X:$Z,3,0),"满级",VLOOKUP($A83,level!$K:$N,2,0)+unit!$M$2+VLOOKUP($B83,rank!$O:$R,2,0)*VLOOKUP(F$2,资质!$X:$AD,4,0)+VLOOKUP(F$2,资质!$X:$AD,5,0))</f>
        <v>17230.635216750721</v>
      </c>
      <c r="G83">
        <f>IF($B83&gt;VLOOKUP(G$2,资质!$X:$Z,3,0),"满级",VLOOKUP($A83,level!$K:$N,2,0)+unit!$M$2+VLOOKUP($B83,rank!$O:$R,2,0)*VLOOKUP(G$2,资质!$X:$AD,4,0)+VLOOKUP(G$2,资质!$X:$AD,5,0))</f>
        <v>19360.550414022211</v>
      </c>
      <c r="H83">
        <f>IF($B83&gt;VLOOKUP(H$2,资质!$X:$Z,3,0),"满级",VLOOKUP($A83,level!$K:$N,2,0)+unit!$M$2+VLOOKUP($B83,rank!$O:$R,2,0)*VLOOKUP(H$2,资质!$X:$AD,4,0)+VLOOKUP(H$2,资质!$X:$AD,5,0))</f>
        <v>21500.889332676939</v>
      </c>
      <c r="I83">
        <f>IF($B83&gt;VLOOKUP(I$2,资质!$X:$Z,3,0),"满级",VLOOKUP($A83,level!$K:$N,2,0)+unit!$M$2+VLOOKUP($B83,rank!$O:$R,2,0)*VLOOKUP(I$2,资质!$X:$AD,4,0)+VLOOKUP(I$2,资质!$X:$AD,5,0))</f>
        <v>23705.126546509324</v>
      </c>
      <c r="J83">
        <f>IF($B83&gt;VLOOKUP(J$2,资质!$X:$Z,3,0),"满级",VLOOKUP($A83,level!$K:$N,2,0)+unit!$M$2+VLOOKUP($B83,rank!$O:$R,2,0)*VLOOKUP(J$2,资质!$X:$AD,4,0)+VLOOKUP(J$2,资质!$X:$AD,5,0))</f>
        <v>24860.719727219926</v>
      </c>
      <c r="K83">
        <f>IF($B83&gt;VLOOKUP(K$2,资质!$X:$Z,3,0),"满级",VLOOKUP($A83,level!$K:$N,2,0)+unit!$M$2+VLOOKUP($B83,rank!$O:$R,2,0)*VLOOKUP(K$2,资质!$X:$AD,4,0)+VLOOKUP(K$2,资质!$X:$AD,5,0))</f>
        <v>26176.736629313764</v>
      </c>
      <c r="L83">
        <f>IF($B83&gt;VLOOKUP(L$2,资质!$X:$Z,3,0),"满级",VLOOKUP($A83,level!$K:$N,2,0)+unit!$M$2+VLOOKUP($B83,rank!$O:$R,2,0)*VLOOKUP(L$2,资质!$X:$AD,4,0)+VLOOKUP(L$2,资质!$X:$AD,5,0))</f>
        <v>28915.71958109027</v>
      </c>
      <c r="M83">
        <f>IF($B83&gt;VLOOKUP(M$2,资质!$X:$Z,3,0),"满级",VLOOKUP($A83,level!$K:$N,2,0)+unit!$M$2+VLOOKUP($B83,rank!$O:$R,2,0)*VLOOKUP(M$2,资质!$X:$AD,4,0)+VLOOKUP(M$2,资质!$X:$AD,5,0))</f>
        <v>29943.516171445572</v>
      </c>
      <c r="N83">
        <f>IF($B83&gt;VLOOKUP(N$2,资质!$X:$Z,3,0),"满级",VLOOKUP($A83,level!$K:$N,2,0)+unit!$M$2+VLOOKUP($B83,rank!$O:$R,2,0)*VLOOKUP(N$2,资质!$X:$AD,4,0)+VLOOKUP(N$2,资质!$X:$AD,5,0))</f>
        <v>30971.312761800873</v>
      </c>
      <c r="O83">
        <f>IF($B83&gt;VLOOKUP(O$2,资质!$X:$Z,3,0),"满级",VLOOKUP($A83,level!$K:$N,2,0)+unit!$M$2+VLOOKUP($B83,rank!$O:$R,2,0)*VLOOKUP(O$2,资质!$X:$AD,4,0)+VLOOKUP(O$2,资质!$X:$AD,5,0))</f>
        <v>31999.109352156171</v>
      </c>
      <c r="P83">
        <f>IF($B83&gt;VLOOKUP(P$2,资质!$X:$Z,3,0),"满级",VLOOKUP($A83,level!$K:$N,2,0)+unit!$M$2+VLOOKUP($B83,rank!$O:$R,2,0)*VLOOKUP(P$2,资质!$X:$AD,4,0)+VLOOKUP(P$2,资质!$X:$AD,5,0))</f>
        <v>33026.905942511468</v>
      </c>
      <c r="Q83">
        <f>IF($B83&gt;VLOOKUP(Q$2,资质!$X:$Z,3,0),"满级",VLOOKUP($A83,level!$K:$N,2,0)+unit!$M$2+VLOOKUP($B83,rank!$O:$R,2,0)*VLOOKUP(Q$2,资质!$X:$AD,4,0)+VLOOKUP(Q$2,资质!$X:$AD,5,0))</f>
        <v>34054.702532866773</v>
      </c>
      <c r="R83">
        <f>F83/F82</f>
        <v>1.1970512690274191</v>
      </c>
    </row>
    <row r="84" spans="1:18" x14ac:dyDescent="0.2">
      <c r="A84">
        <v>82</v>
      </c>
      <c r="B84">
        <f t="shared" si="10"/>
        <v>6</v>
      </c>
      <c r="C84">
        <f>IF($B84&gt;VLOOKUP(C$2,资质!$X:$Z,3,0),"满级",VLOOKUP($A84,level!$K:$N,2,0)+unit!$M$2+VLOOKUP($B84,rank!$O:$R,2,0)*VLOOKUP(C$2,资质!$X:$AD,4,0)+VLOOKUP(C$2,资质!$X:$AD,5,0))</f>
        <v>13276.257379441264</v>
      </c>
      <c r="D84">
        <f>IF($B84&gt;VLOOKUP(D$2,资质!$X:$Z,3,0),"满级",VLOOKUP($A84,level!$K:$N,2,0)+unit!$M$2+VLOOKUP($B84,rank!$O:$R,2,0)*VLOOKUP(D$2,资质!$X:$AD,4,0)+VLOOKUP(D$2,资质!$X:$AD,5,0))</f>
        <v>14078.375986357454</v>
      </c>
      <c r="E84">
        <f>IF($B84&gt;VLOOKUP(E$2,资质!$X:$Z,3,0),"满级",VLOOKUP($A84,level!$K:$N,2,0)+unit!$M$2+VLOOKUP($B84,rank!$O:$R,2,0)*VLOOKUP(E$2,资质!$X:$AD,4,0)+VLOOKUP(E$2,资质!$X:$AD,5,0))</f>
        <v>15437.443740862469</v>
      </c>
      <c r="F84">
        <f>IF($B84&gt;VLOOKUP(F$2,资质!$X:$Z,3,0),"满级",VLOOKUP($A84,level!$K:$N,2,0)+unit!$M$2+VLOOKUP($B84,rank!$O:$R,2,0)*VLOOKUP(F$2,资质!$X:$AD,4,0)+VLOOKUP(F$2,资质!$X:$AD,5,0))</f>
        <v>17406.935216750724</v>
      </c>
      <c r="G84">
        <f>IF($B84&gt;VLOOKUP(G$2,资质!$X:$Z,3,0),"满级",VLOOKUP($A84,level!$K:$N,2,0)+unit!$M$2+VLOOKUP($B84,rank!$O:$R,2,0)*VLOOKUP(G$2,资质!$X:$AD,4,0)+VLOOKUP(G$2,资质!$X:$AD,5,0))</f>
        <v>19536.850414022214</v>
      </c>
      <c r="H84">
        <f>IF($B84&gt;VLOOKUP(H$2,资质!$X:$Z,3,0),"满级",VLOOKUP($A84,level!$K:$N,2,0)+unit!$M$2+VLOOKUP($B84,rank!$O:$R,2,0)*VLOOKUP(H$2,资质!$X:$AD,4,0)+VLOOKUP(H$2,资质!$X:$AD,5,0))</f>
        <v>21677.189332676942</v>
      </c>
      <c r="I84">
        <f>IF($B84&gt;VLOOKUP(I$2,资质!$X:$Z,3,0),"满级",VLOOKUP($A84,level!$K:$N,2,0)+unit!$M$2+VLOOKUP($B84,rank!$O:$R,2,0)*VLOOKUP(I$2,资质!$X:$AD,4,0)+VLOOKUP(I$2,资质!$X:$AD,5,0))</f>
        <v>23881.426546509323</v>
      </c>
      <c r="J84">
        <f>IF($B84&gt;VLOOKUP(J$2,资质!$X:$Z,3,0),"满级",VLOOKUP($A84,level!$K:$N,2,0)+unit!$M$2+VLOOKUP($B84,rank!$O:$R,2,0)*VLOOKUP(J$2,资质!$X:$AD,4,0)+VLOOKUP(J$2,资质!$X:$AD,5,0))</f>
        <v>25037.019727219926</v>
      </c>
      <c r="K84">
        <f>IF($B84&gt;VLOOKUP(K$2,资质!$X:$Z,3,0),"满级",VLOOKUP($A84,level!$K:$N,2,0)+unit!$M$2+VLOOKUP($B84,rank!$O:$R,2,0)*VLOOKUP(K$2,资质!$X:$AD,4,0)+VLOOKUP(K$2,资质!$X:$AD,5,0))</f>
        <v>26353.036629313763</v>
      </c>
      <c r="L84">
        <f>IF($B84&gt;VLOOKUP(L$2,资质!$X:$Z,3,0),"满级",VLOOKUP($A84,level!$K:$N,2,0)+unit!$M$2+VLOOKUP($B84,rank!$O:$R,2,0)*VLOOKUP(L$2,资质!$X:$AD,4,0)+VLOOKUP(L$2,资质!$X:$AD,5,0))</f>
        <v>29092.01958109027</v>
      </c>
      <c r="M84">
        <f>IF($B84&gt;VLOOKUP(M$2,资质!$X:$Z,3,0),"满级",VLOOKUP($A84,level!$K:$N,2,0)+unit!$M$2+VLOOKUP($B84,rank!$O:$R,2,0)*VLOOKUP(M$2,资质!$X:$AD,4,0)+VLOOKUP(M$2,资质!$X:$AD,5,0))</f>
        <v>30119.816171445571</v>
      </c>
      <c r="N84">
        <f>IF($B84&gt;VLOOKUP(N$2,资质!$X:$Z,3,0),"满级",VLOOKUP($A84,level!$K:$N,2,0)+unit!$M$2+VLOOKUP($B84,rank!$O:$R,2,0)*VLOOKUP(N$2,资质!$X:$AD,4,0)+VLOOKUP(N$2,资质!$X:$AD,5,0))</f>
        <v>31147.612761800872</v>
      </c>
      <c r="O84">
        <f>IF($B84&gt;VLOOKUP(O$2,资质!$X:$Z,3,0),"满级",VLOOKUP($A84,level!$K:$N,2,0)+unit!$M$2+VLOOKUP($B84,rank!$O:$R,2,0)*VLOOKUP(O$2,资质!$X:$AD,4,0)+VLOOKUP(O$2,资质!$X:$AD,5,0))</f>
        <v>32175.40935215617</v>
      </c>
      <c r="P84">
        <f>IF($B84&gt;VLOOKUP(P$2,资质!$X:$Z,3,0),"满级",VLOOKUP($A84,level!$K:$N,2,0)+unit!$M$2+VLOOKUP($B84,rank!$O:$R,2,0)*VLOOKUP(P$2,资质!$X:$AD,4,0)+VLOOKUP(P$2,资质!$X:$AD,5,0))</f>
        <v>33203.205942511471</v>
      </c>
      <c r="Q84">
        <f>IF($B84&gt;VLOOKUP(Q$2,资质!$X:$Z,3,0),"满级",VLOOKUP($A84,level!$K:$N,2,0)+unit!$M$2+VLOOKUP($B84,rank!$O:$R,2,0)*VLOOKUP(Q$2,资质!$X:$AD,4,0)+VLOOKUP(Q$2,资质!$X:$AD,5,0))</f>
        <v>34231.002532866769</v>
      </c>
    </row>
    <row r="85" spans="1:18" x14ac:dyDescent="0.2">
      <c r="A85">
        <v>83</v>
      </c>
      <c r="B85">
        <f t="shared" si="10"/>
        <v>6</v>
      </c>
      <c r="C85">
        <f>IF($B85&gt;VLOOKUP(C$2,资质!$X:$Z,3,0),"满级",VLOOKUP($A85,level!$K:$N,2,0)+unit!$M$2+VLOOKUP($B85,rank!$O:$R,2,0)*VLOOKUP(C$2,资质!$X:$AD,4,0)+VLOOKUP(C$2,资质!$X:$AD,5,0))</f>
        <v>13455.557379441265</v>
      </c>
      <c r="D85">
        <f>IF($B85&gt;VLOOKUP(D$2,资质!$X:$Z,3,0),"满级",VLOOKUP($A85,level!$K:$N,2,0)+unit!$M$2+VLOOKUP($B85,rank!$O:$R,2,0)*VLOOKUP(D$2,资质!$X:$AD,4,0)+VLOOKUP(D$2,资质!$X:$AD,5,0))</f>
        <v>14257.675986357455</v>
      </c>
      <c r="E85">
        <f>IF($B85&gt;VLOOKUP(E$2,资质!$X:$Z,3,0),"满级",VLOOKUP($A85,level!$K:$N,2,0)+unit!$M$2+VLOOKUP($B85,rank!$O:$R,2,0)*VLOOKUP(E$2,资质!$X:$AD,4,0)+VLOOKUP(E$2,资质!$X:$AD,5,0))</f>
        <v>15616.74374086247</v>
      </c>
      <c r="F85">
        <f>IF($B85&gt;VLOOKUP(F$2,资质!$X:$Z,3,0),"满级",VLOOKUP($A85,level!$K:$N,2,0)+unit!$M$2+VLOOKUP($B85,rank!$O:$R,2,0)*VLOOKUP(F$2,资质!$X:$AD,4,0)+VLOOKUP(F$2,资质!$X:$AD,5,0))</f>
        <v>17586.235216750723</v>
      </c>
      <c r="G85">
        <f>IF($B85&gt;VLOOKUP(G$2,资质!$X:$Z,3,0),"满级",VLOOKUP($A85,level!$K:$N,2,0)+unit!$M$2+VLOOKUP($B85,rank!$O:$R,2,0)*VLOOKUP(G$2,资质!$X:$AD,4,0)+VLOOKUP(G$2,资质!$X:$AD,5,0))</f>
        <v>19716.150414022213</v>
      </c>
      <c r="H85">
        <f>IF($B85&gt;VLOOKUP(H$2,资质!$X:$Z,3,0),"满级",VLOOKUP($A85,level!$K:$N,2,0)+unit!$M$2+VLOOKUP($B85,rank!$O:$R,2,0)*VLOOKUP(H$2,资质!$X:$AD,4,0)+VLOOKUP(H$2,资质!$X:$AD,5,0))</f>
        <v>21856.489332676942</v>
      </c>
      <c r="I85">
        <f>IF($B85&gt;VLOOKUP(I$2,资质!$X:$Z,3,0),"满级",VLOOKUP($A85,level!$K:$N,2,0)+unit!$M$2+VLOOKUP($B85,rank!$O:$R,2,0)*VLOOKUP(I$2,资质!$X:$AD,4,0)+VLOOKUP(I$2,资质!$X:$AD,5,0))</f>
        <v>24060.726546509322</v>
      </c>
      <c r="J85">
        <f>IF($B85&gt;VLOOKUP(J$2,资质!$X:$Z,3,0),"满级",VLOOKUP($A85,level!$K:$N,2,0)+unit!$M$2+VLOOKUP($B85,rank!$O:$R,2,0)*VLOOKUP(J$2,资质!$X:$AD,4,0)+VLOOKUP(J$2,资质!$X:$AD,5,0))</f>
        <v>25216.319727219925</v>
      </c>
      <c r="K85">
        <f>IF($B85&gt;VLOOKUP(K$2,资质!$X:$Z,3,0),"满级",VLOOKUP($A85,level!$K:$N,2,0)+unit!$M$2+VLOOKUP($B85,rank!$O:$R,2,0)*VLOOKUP(K$2,资质!$X:$AD,4,0)+VLOOKUP(K$2,资质!$X:$AD,5,0))</f>
        <v>26532.336629313766</v>
      </c>
      <c r="L85">
        <f>IF($B85&gt;VLOOKUP(L$2,资质!$X:$Z,3,0),"满级",VLOOKUP($A85,level!$K:$N,2,0)+unit!$M$2+VLOOKUP($B85,rank!$O:$R,2,0)*VLOOKUP(L$2,资质!$X:$AD,4,0)+VLOOKUP(L$2,资质!$X:$AD,5,0))</f>
        <v>29271.319581090269</v>
      </c>
      <c r="M85">
        <f>IF($B85&gt;VLOOKUP(M$2,资质!$X:$Z,3,0),"满级",VLOOKUP($A85,level!$K:$N,2,0)+unit!$M$2+VLOOKUP($B85,rank!$O:$R,2,0)*VLOOKUP(M$2,资质!$X:$AD,4,0)+VLOOKUP(M$2,资质!$X:$AD,5,0))</f>
        <v>30299.116171445574</v>
      </c>
      <c r="N85">
        <f>IF($B85&gt;VLOOKUP(N$2,资质!$X:$Z,3,0),"满级",VLOOKUP($A85,level!$K:$N,2,0)+unit!$M$2+VLOOKUP($B85,rank!$O:$R,2,0)*VLOOKUP(N$2,资质!$X:$AD,4,0)+VLOOKUP(N$2,资质!$X:$AD,5,0))</f>
        <v>31326.912761800872</v>
      </c>
      <c r="O85">
        <f>IF($B85&gt;VLOOKUP(O$2,资质!$X:$Z,3,0),"满级",VLOOKUP($A85,level!$K:$N,2,0)+unit!$M$2+VLOOKUP($B85,rank!$O:$R,2,0)*VLOOKUP(O$2,资质!$X:$AD,4,0)+VLOOKUP(O$2,资质!$X:$AD,5,0))</f>
        <v>32354.709352156169</v>
      </c>
      <c r="P85">
        <f>IF($B85&gt;VLOOKUP(P$2,资质!$X:$Z,3,0),"满级",VLOOKUP($A85,level!$K:$N,2,0)+unit!$M$2+VLOOKUP($B85,rank!$O:$R,2,0)*VLOOKUP(P$2,资质!$X:$AD,4,0)+VLOOKUP(P$2,资质!$X:$AD,5,0))</f>
        <v>33382.505942511474</v>
      </c>
      <c r="Q85">
        <f>IF($B85&gt;VLOOKUP(Q$2,资质!$X:$Z,3,0),"满级",VLOOKUP($A85,level!$K:$N,2,0)+unit!$M$2+VLOOKUP($B85,rank!$O:$R,2,0)*VLOOKUP(Q$2,资质!$X:$AD,4,0)+VLOOKUP(Q$2,资质!$X:$AD,5,0))</f>
        <v>34410.302532866772</v>
      </c>
    </row>
    <row r="86" spans="1:18" x14ac:dyDescent="0.2">
      <c r="A86">
        <v>84</v>
      </c>
      <c r="B86">
        <f t="shared" si="10"/>
        <v>6</v>
      </c>
      <c r="C86">
        <f>IF($B86&gt;VLOOKUP(C$2,资质!$X:$Z,3,0),"满级",VLOOKUP($A86,level!$K:$N,2,0)+unit!$M$2+VLOOKUP($B86,rank!$O:$R,2,0)*VLOOKUP(C$2,资质!$X:$AD,4,0)+VLOOKUP(C$2,资质!$X:$AD,5,0))</f>
        <v>13637.857379441264</v>
      </c>
      <c r="D86">
        <f>IF($B86&gt;VLOOKUP(D$2,资质!$X:$Z,3,0),"满级",VLOOKUP($A86,level!$K:$N,2,0)+unit!$M$2+VLOOKUP($B86,rank!$O:$R,2,0)*VLOOKUP(D$2,资质!$X:$AD,4,0)+VLOOKUP(D$2,资质!$X:$AD,5,0))</f>
        <v>14439.975986357455</v>
      </c>
      <c r="E86">
        <f>IF($B86&gt;VLOOKUP(E$2,资质!$X:$Z,3,0),"满级",VLOOKUP($A86,level!$K:$N,2,0)+unit!$M$2+VLOOKUP($B86,rank!$O:$R,2,0)*VLOOKUP(E$2,资质!$X:$AD,4,0)+VLOOKUP(E$2,资质!$X:$AD,5,0))</f>
        <v>15799.043740862469</v>
      </c>
      <c r="F86">
        <f>IF($B86&gt;VLOOKUP(F$2,资质!$X:$Z,3,0),"满级",VLOOKUP($A86,level!$K:$N,2,0)+unit!$M$2+VLOOKUP($B86,rank!$O:$R,2,0)*VLOOKUP(F$2,资质!$X:$AD,4,0)+VLOOKUP(F$2,资质!$X:$AD,5,0))</f>
        <v>17768.535216750723</v>
      </c>
      <c r="G86">
        <f>IF($B86&gt;VLOOKUP(G$2,资质!$X:$Z,3,0),"满级",VLOOKUP($A86,level!$K:$N,2,0)+unit!$M$2+VLOOKUP($B86,rank!$O:$R,2,0)*VLOOKUP(G$2,资质!$X:$AD,4,0)+VLOOKUP(G$2,资质!$X:$AD,5,0))</f>
        <v>19898.450414022212</v>
      </c>
      <c r="H86">
        <f>IF($B86&gt;VLOOKUP(H$2,资质!$X:$Z,3,0),"满级",VLOOKUP($A86,level!$K:$N,2,0)+unit!$M$2+VLOOKUP($B86,rank!$O:$R,2,0)*VLOOKUP(H$2,资质!$X:$AD,4,0)+VLOOKUP(H$2,资质!$X:$AD,5,0))</f>
        <v>22038.789332676941</v>
      </c>
      <c r="I86">
        <f>IF($B86&gt;VLOOKUP(I$2,资质!$X:$Z,3,0),"满级",VLOOKUP($A86,level!$K:$N,2,0)+unit!$M$2+VLOOKUP($B86,rank!$O:$R,2,0)*VLOOKUP(I$2,资质!$X:$AD,4,0)+VLOOKUP(I$2,资质!$X:$AD,5,0))</f>
        <v>24243.026546509322</v>
      </c>
      <c r="J86">
        <f>IF($B86&gt;VLOOKUP(J$2,资质!$X:$Z,3,0),"满级",VLOOKUP($A86,level!$K:$N,2,0)+unit!$M$2+VLOOKUP($B86,rank!$O:$R,2,0)*VLOOKUP(J$2,资质!$X:$AD,4,0)+VLOOKUP(J$2,资质!$X:$AD,5,0))</f>
        <v>25398.619727219924</v>
      </c>
      <c r="K86">
        <f>IF($B86&gt;VLOOKUP(K$2,资质!$X:$Z,3,0),"满级",VLOOKUP($A86,level!$K:$N,2,0)+unit!$M$2+VLOOKUP($B86,rank!$O:$R,2,0)*VLOOKUP(K$2,资质!$X:$AD,4,0)+VLOOKUP(K$2,资质!$X:$AD,5,0))</f>
        <v>26714.636629313762</v>
      </c>
      <c r="L86">
        <f>IF($B86&gt;VLOOKUP(L$2,资质!$X:$Z,3,0),"满级",VLOOKUP($A86,level!$K:$N,2,0)+unit!$M$2+VLOOKUP($B86,rank!$O:$R,2,0)*VLOOKUP(L$2,资质!$X:$AD,4,0)+VLOOKUP(L$2,资质!$X:$AD,5,0))</f>
        <v>29453.619581090272</v>
      </c>
      <c r="M86">
        <f>IF($B86&gt;VLOOKUP(M$2,资质!$X:$Z,3,0),"满级",VLOOKUP($A86,level!$K:$N,2,0)+unit!$M$2+VLOOKUP($B86,rank!$O:$R,2,0)*VLOOKUP(M$2,资质!$X:$AD,4,0)+VLOOKUP(M$2,资质!$X:$AD,5,0))</f>
        <v>30481.416171445569</v>
      </c>
      <c r="N86">
        <f>IF($B86&gt;VLOOKUP(N$2,资质!$X:$Z,3,0),"满级",VLOOKUP($A86,level!$K:$N,2,0)+unit!$M$2+VLOOKUP($B86,rank!$O:$R,2,0)*VLOOKUP(N$2,资质!$X:$AD,4,0)+VLOOKUP(N$2,资质!$X:$AD,5,0))</f>
        <v>31509.212761800874</v>
      </c>
      <c r="O86">
        <f>IF($B86&gt;VLOOKUP(O$2,资质!$X:$Z,3,0),"满级",VLOOKUP($A86,level!$K:$N,2,0)+unit!$M$2+VLOOKUP($B86,rank!$O:$R,2,0)*VLOOKUP(O$2,资质!$X:$AD,4,0)+VLOOKUP(O$2,资质!$X:$AD,5,0))</f>
        <v>32537.009352156172</v>
      </c>
      <c r="P86">
        <f>IF($B86&gt;VLOOKUP(P$2,资质!$X:$Z,3,0),"满级",VLOOKUP($A86,level!$K:$N,2,0)+unit!$M$2+VLOOKUP($B86,rank!$O:$R,2,0)*VLOOKUP(P$2,资质!$X:$AD,4,0)+VLOOKUP(P$2,资质!$X:$AD,5,0))</f>
        <v>33564.80594251147</v>
      </c>
      <c r="Q86">
        <f>IF($B86&gt;VLOOKUP(Q$2,资质!$X:$Z,3,0),"满级",VLOOKUP($A86,level!$K:$N,2,0)+unit!$M$2+VLOOKUP($B86,rank!$O:$R,2,0)*VLOOKUP(Q$2,资质!$X:$AD,4,0)+VLOOKUP(Q$2,资质!$X:$AD,5,0))</f>
        <v>34592.602532866775</v>
      </c>
    </row>
    <row r="87" spans="1:18" x14ac:dyDescent="0.2">
      <c r="A87">
        <v>85</v>
      </c>
      <c r="B87">
        <f t="shared" si="10"/>
        <v>6</v>
      </c>
      <c r="C87">
        <f>IF($B87&gt;VLOOKUP(C$2,资质!$X:$Z,3,0),"满级",VLOOKUP($A87,level!$K:$N,2,0)+unit!$M$2+VLOOKUP($B87,rank!$O:$R,2,0)*VLOOKUP(C$2,资质!$X:$AD,4,0)+VLOOKUP(C$2,资质!$X:$AD,5,0))</f>
        <v>13823.257379441264</v>
      </c>
      <c r="D87">
        <f>IF($B87&gt;VLOOKUP(D$2,资质!$X:$Z,3,0),"满级",VLOOKUP($A87,level!$K:$N,2,0)+unit!$M$2+VLOOKUP($B87,rank!$O:$R,2,0)*VLOOKUP(D$2,资质!$X:$AD,4,0)+VLOOKUP(D$2,资质!$X:$AD,5,0))</f>
        <v>14625.375986357452</v>
      </c>
      <c r="E87">
        <f>IF($B87&gt;VLOOKUP(E$2,资质!$X:$Z,3,0),"满级",VLOOKUP($A87,level!$K:$N,2,0)+unit!$M$2+VLOOKUP($B87,rank!$O:$R,2,0)*VLOOKUP(E$2,资质!$X:$AD,4,0)+VLOOKUP(E$2,资质!$X:$AD,5,0))</f>
        <v>15984.443740862469</v>
      </c>
      <c r="F87">
        <f>IF($B87&gt;VLOOKUP(F$2,资质!$X:$Z,3,0),"满级",VLOOKUP($A87,level!$K:$N,2,0)+unit!$M$2+VLOOKUP($B87,rank!$O:$R,2,0)*VLOOKUP(F$2,资质!$X:$AD,4,0)+VLOOKUP(F$2,资质!$X:$AD,5,0))</f>
        <v>17953.93521675072</v>
      </c>
      <c r="G87">
        <f>IF($B87&gt;VLOOKUP(G$2,资质!$X:$Z,3,0),"满级",VLOOKUP($A87,level!$K:$N,2,0)+unit!$M$2+VLOOKUP($B87,rank!$O:$R,2,0)*VLOOKUP(G$2,资质!$X:$AD,4,0)+VLOOKUP(G$2,资质!$X:$AD,5,0))</f>
        <v>20083.850414022214</v>
      </c>
      <c r="H87">
        <f>IF($B87&gt;VLOOKUP(H$2,资质!$X:$Z,3,0),"满级",VLOOKUP($A87,level!$K:$N,2,0)+unit!$M$2+VLOOKUP($B87,rank!$O:$R,2,0)*VLOOKUP(H$2,资质!$X:$AD,4,0)+VLOOKUP(H$2,资质!$X:$AD,5,0))</f>
        <v>22224.189332676942</v>
      </c>
      <c r="I87">
        <f>IF($B87&gt;VLOOKUP(I$2,资质!$X:$Z,3,0),"满级",VLOOKUP($A87,level!$K:$N,2,0)+unit!$M$2+VLOOKUP($B87,rank!$O:$R,2,0)*VLOOKUP(I$2,资质!$X:$AD,4,0)+VLOOKUP(I$2,资质!$X:$AD,5,0))</f>
        <v>24428.426546509319</v>
      </c>
      <c r="J87">
        <f>IF($B87&gt;VLOOKUP(J$2,资质!$X:$Z,3,0),"满级",VLOOKUP($A87,level!$K:$N,2,0)+unit!$M$2+VLOOKUP($B87,rank!$O:$R,2,0)*VLOOKUP(J$2,资质!$X:$AD,4,0)+VLOOKUP(J$2,资质!$X:$AD,5,0))</f>
        <v>25584.019727219922</v>
      </c>
      <c r="K87">
        <f>IF($B87&gt;VLOOKUP(K$2,资质!$X:$Z,3,0),"满级",VLOOKUP($A87,level!$K:$N,2,0)+unit!$M$2+VLOOKUP($B87,rank!$O:$R,2,0)*VLOOKUP(K$2,资质!$X:$AD,4,0)+VLOOKUP(K$2,资质!$X:$AD,5,0))</f>
        <v>26900.036629313763</v>
      </c>
      <c r="L87">
        <f>IF($B87&gt;VLOOKUP(L$2,资质!$X:$Z,3,0),"满级",VLOOKUP($A87,level!$K:$N,2,0)+unit!$M$2+VLOOKUP($B87,rank!$O:$R,2,0)*VLOOKUP(L$2,资质!$X:$AD,4,0)+VLOOKUP(L$2,资质!$X:$AD,5,0))</f>
        <v>29639.01958109027</v>
      </c>
      <c r="M87">
        <f>IF($B87&gt;VLOOKUP(M$2,资质!$X:$Z,3,0),"满级",VLOOKUP($A87,level!$K:$N,2,0)+unit!$M$2+VLOOKUP($B87,rank!$O:$R,2,0)*VLOOKUP(M$2,资质!$X:$AD,4,0)+VLOOKUP(M$2,资质!$X:$AD,5,0))</f>
        <v>30666.816171445571</v>
      </c>
      <c r="N87">
        <f>IF($B87&gt;VLOOKUP(N$2,资质!$X:$Z,3,0),"满级",VLOOKUP($A87,level!$K:$N,2,0)+unit!$M$2+VLOOKUP($B87,rank!$O:$R,2,0)*VLOOKUP(N$2,资质!$X:$AD,4,0)+VLOOKUP(N$2,资质!$X:$AD,5,0))</f>
        <v>31694.612761800872</v>
      </c>
      <c r="O87">
        <f>IF($B87&gt;VLOOKUP(O$2,资质!$X:$Z,3,0),"满级",VLOOKUP($A87,level!$K:$N,2,0)+unit!$M$2+VLOOKUP($B87,rank!$O:$R,2,0)*VLOOKUP(O$2,资质!$X:$AD,4,0)+VLOOKUP(O$2,资质!$X:$AD,5,0))</f>
        <v>32722.40935215617</v>
      </c>
      <c r="P87">
        <f>IF($B87&gt;VLOOKUP(P$2,资质!$X:$Z,3,0),"满级",VLOOKUP($A87,level!$K:$N,2,0)+unit!$M$2+VLOOKUP($B87,rank!$O:$R,2,0)*VLOOKUP(P$2,资质!$X:$AD,4,0)+VLOOKUP(P$2,资质!$X:$AD,5,0))</f>
        <v>33750.205942511471</v>
      </c>
      <c r="Q87">
        <f>IF($B87&gt;VLOOKUP(Q$2,资质!$X:$Z,3,0),"满级",VLOOKUP($A87,level!$K:$N,2,0)+unit!$M$2+VLOOKUP($B87,rank!$O:$R,2,0)*VLOOKUP(Q$2,资质!$X:$AD,4,0)+VLOOKUP(Q$2,资质!$X:$AD,5,0))</f>
        <v>34778.002532866769</v>
      </c>
    </row>
    <row r="88" spans="1:18" x14ac:dyDescent="0.2">
      <c r="A88">
        <v>86</v>
      </c>
      <c r="B88">
        <f t="shared" si="10"/>
        <v>6</v>
      </c>
      <c r="C88">
        <f>IF($B88&gt;VLOOKUP(C$2,资质!$X:$Z,3,0),"满级",VLOOKUP($A88,level!$K:$N,2,0)+unit!$M$2+VLOOKUP($B88,rank!$O:$R,2,0)*VLOOKUP(C$2,资质!$X:$AD,4,0)+VLOOKUP(C$2,资质!$X:$AD,5,0))</f>
        <v>14011.857379441264</v>
      </c>
      <c r="D88">
        <f>IF($B88&gt;VLOOKUP(D$2,资质!$X:$Z,3,0),"满级",VLOOKUP($A88,level!$K:$N,2,0)+unit!$M$2+VLOOKUP($B88,rank!$O:$R,2,0)*VLOOKUP(D$2,资质!$X:$AD,4,0)+VLOOKUP(D$2,资质!$X:$AD,5,0))</f>
        <v>14813.975986357455</v>
      </c>
      <c r="E88">
        <f>IF($B88&gt;VLOOKUP(E$2,资质!$X:$Z,3,0),"满级",VLOOKUP($A88,level!$K:$N,2,0)+unit!$M$2+VLOOKUP($B88,rank!$O:$R,2,0)*VLOOKUP(E$2,资质!$X:$AD,4,0)+VLOOKUP(E$2,资质!$X:$AD,5,0))</f>
        <v>16173.043740862469</v>
      </c>
      <c r="F88">
        <f>IF($B88&gt;VLOOKUP(F$2,资质!$X:$Z,3,0),"满级",VLOOKUP($A88,level!$K:$N,2,0)+unit!$M$2+VLOOKUP($B88,rank!$O:$R,2,0)*VLOOKUP(F$2,资质!$X:$AD,4,0)+VLOOKUP(F$2,资质!$X:$AD,5,0))</f>
        <v>18142.535216750723</v>
      </c>
      <c r="G88">
        <f>IF($B88&gt;VLOOKUP(G$2,资质!$X:$Z,3,0),"满级",VLOOKUP($A88,level!$K:$N,2,0)+unit!$M$2+VLOOKUP($B88,rank!$O:$R,2,0)*VLOOKUP(G$2,资质!$X:$AD,4,0)+VLOOKUP(G$2,资质!$X:$AD,5,0))</f>
        <v>20272.450414022212</v>
      </c>
      <c r="H88">
        <f>IF($B88&gt;VLOOKUP(H$2,资质!$X:$Z,3,0),"满级",VLOOKUP($A88,level!$K:$N,2,0)+unit!$M$2+VLOOKUP($B88,rank!$O:$R,2,0)*VLOOKUP(H$2,资质!$X:$AD,4,0)+VLOOKUP(H$2,资质!$X:$AD,5,0))</f>
        <v>22412.789332676941</v>
      </c>
      <c r="I88">
        <f>IF($B88&gt;VLOOKUP(I$2,资质!$X:$Z,3,0),"满级",VLOOKUP($A88,level!$K:$N,2,0)+unit!$M$2+VLOOKUP($B88,rank!$O:$R,2,0)*VLOOKUP(I$2,资质!$X:$AD,4,0)+VLOOKUP(I$2,资质!$X:$AD,5,0))</f>
        <v>24617.026546509322</v>
      </c>
      <c r="J88">
        <f>IF($B88&gt;VLOOKUP(J$2,资质!$X:$Z,3,0),"满级",VLOOKUP($A88,level!$K:$N,2,0)+unit!$M$2+VLOOKUP($B88,rank!$O:$R,2,0)*VLOOKUP(J$2,资质!$X:$AD,4,0)+VLOOKUP(J$2,资质!$X:$AD,5,0))</f>
        <v>25772.619727219924</v>
      </c>
      <c r="K88">
        <f>IF($B88&gt;VLOOKUP(K$2,资质!$X:$Z,3,0),"满级",VLOOKUP($A88,level!$K:$N,2,0)+unit!$M$2+VLOOKUP($B88,rank!$O:$R,2,0)*VLOOKUP(K$2,资质!$X:$AD,4,0)+VLOOKUP(K$2,资质!$X:$AD,5,0))</f>
        <v>27088.636629313762</v>
      </c>
      <c r="L88">
        <f>IF($B88&gt;VLOOKUP(L$2,资质!$X:$Z,3,0),"满级",VLOOKUP($A88,level!$K:$N,2,0)+unit!$M$2+VLOOKUP($B88,rank!$O:$R,2,0)*VLOOKUP(L$2,资质!$X:$AD,4,0)+VLOOKUP(L$2,资质!$X:$AD,5,0))</f>
        <v>29827.619581090272</v>
      </c>
      <c r="M88">
        <f>IF($B88&gt;VLOOKUP(M$2,资质!$X:$Z,3,0),"满级",VLOOKUP($A88,level!$K:$N,2,0)+unit!$M$2+VLOOKUP($B88,rank!$O:$R,2,0)*VLOOKUP(M$2,资质!$X:$AD,4,0)+VLOOKUP(M$2,资质!$X:$AD,5,0))</f>
        <v>30855.416171445569</v>
      </c>
      <c r="N88">
        <f>IF($B88&gt;VLOOKUP(N$2,资质!$X:$Z,3,0),"满级",VLOOKUP($A88,level!$K:$N,2,0)+unit!$M$2+VLOOKUP($B88,rank!$O:$R,2,0)*VLOOKUP(N$2,资质!$X:$AD,4,0)+VLOOKUP(N$2,资质!$X:$AD,5,0))</f>
        <v>31883.212761800874</v>
      </c>
      <c r="O88">
        <f>IF($B88&gt;VLOOKUP(O$2,资质!$X:$Z,3,0),"满级",VLOOKUP($A88,level!$K:$N,2,0)+unit!$M$2+VLOOKUP($B88,rank!$O:$R,2,0)*VLOOKUP(O$2,资质!$X:$AD,4,0)+VLOOKUP(O$2,资质!$X:$AD,5,0))</f>
        <v>32911.009352156172</v>
      </c>
      <c r="P88">
        <f>IF($B88&gt;VLOOKUP(P$2,资质!$X:$Z,3,0),"满级",VLOOKUP($A88,level!$K:$N,2,0)+unit!$M$2+VLOOKUP($B88,rank!$O:$R,2,0)*VLOOKUP(P$2,资质!$X:$AD,4,0)+VLOOKUP(P$2,资质!$X:$AD,5,0))</f>
        <v>33938.80594251147</v>
      </c>
      <c r="Q88">
        <f>IF($B88&gt;VLOOKUP(Q$2,资质!$X:$Z,3,0),"满级",VLOOKUP($A88,level!$K:$N,2,0)+unit!$M$2+VLOOKUP($B88,rank!$O:$R,2,0)*VLOOKUP(Q$2,资质!$X:$AD,4,0)+VLOOKUP(Q$2,资质!$X:$AD,5,0))</f>
        <v>34966.602532866775</v>
      </c>
    </row>
    <row r="89" spans="1:18" x14ac:dyDescent="0.2">
      <c r="A89">
        <v>87</v>
      </c>
      <c r="B89">
        <f t="shared" si="10"/>
        <v>6</v>
      </c>
      <c r="C89">
        <f>IF($B89&gt;VLOOKUP(C$2,资质!$X:$Z,3,0),"满级",VLOOKUP($A89,level!$K:$N,2,0)+unit!$M$2+VLOOKUP($B89,rank!$O:$R,2,0)*VLOOKUP(C$2,资质!$X:$AD,4,0)+VLOOKUP(C$2,资质!$X:$AD,5,0))</f>
        <v>14203.657379441265</v>
      </c>
      <c r="D89">
        <f>IF($B89&gt;VLOOKUP(D$2,资质!$X:$Z,3,0),"满级",VLOOKUP($A89,level!$K:$N,2,0)+unit!$M$2+VLOOKUP($B89,rank!$O:$R,2,0)*VLOOKUP(D$2,资质!$X:$AD,4,0)+VLOOKUP(D$2,资质!$X:$AD,5,0))</f>
        <v>15005.775986357454</v>
      </c>
      <c r="E89">
        <f>IF($B89&gt;VLOOKUP(E$2,资质!$X:$Z,3,0),"满级",VLOOKUP($A89,level!$K:$N,2,0)+unit!$M$2+VLOOKUP($B89,rank!$O:$R,2,0)*VLOOKUP(E$2,资质!$X:$AD,4,0)+VLOOKUP(E$2,资质!$X:$AD,5,0))</f>
        <v>16364.84374086247</v>
      </c>
      <c r="F89">
        <f>IF($B89&gt;VLOOKUP(F$2,资质!$X:$Z,3,0),"满级",VLOOKUP($A89,level!$K:$N,2,0)+unit!$M$2+VLOOKUP($B89,rank!$O:$R,2,0)*VLOOKUP(F$2,资质!$X:$AD,4,0)+VLOOKUP(F$2,资质!$X:$AD,5,0))</f>
        <v>18334.335216750722</v>
      </c>
      <c r="G89">
        <f>IF($B89&gt;VLOOKUP(G$2,资质!$X:$Z,3,0),"满级",VLOOKUP($A89,level!$K:$N,2,0)+unit!$M$2+VLOOKUP($B89,rank!$O:$R,2,0)*VLOOKUP(G$2,资质!$X:$AD,4,0)+VLOOKUP(G$2,资质!$X:$AD,5,0))</f>
        <v>20464.250414022215</v>
      </c>
      <c r="H89">
        <f>IF($B89&gt;VLOOKUP(H$2,资质!$X:$Z,3,0),"满级",VLOOKUP($A89,level!$K:$N,2,0)+unit!$M$2+VLOOKUP($B89,rank!$O:$R,2,0)*VLOOKUP(H$2,资质!$X:$AD,4,0)+VLOOKUP(H$2,资质!$X:$AD,5,0))</f>
        <v>22604.589332676944</v>
      </c>
      <c r="I89">
        <f>IF($B89&gt;VLOOKUP(I$2,资质!$X:$Z,3,0),"满级",VLOOKUP($A89,level!$K:$N,2,0)+unit!$M$2+VLOOKUP($B89,rank!$O:$R,2,0)*VLOOKUP(I$2,资质!$X:$AD,4,0)+VLOOKUP(I$2,资质!$X:$AD,5,0))</f>
        <v>24808.826546509321</v>
      </c>
      <c r="J89">
        <f>IF($B89&gt;VLOOKUP(J$2,资质!$X:$Z,3,0),"满级",VLOOKUP($A89,level!$K:$N,2,0)+unit!$M$2+VLOOKUP($B89,rank!$O:$R,2,0)*VLOOKUP(J$2,资质!$X:$AD,4,0)+VLOOKUP(J$2,资质!$X:$AD,5,0))</f>
        <v>25964.419727219924</v>
      </c>
      <c r="K89">
        <f>IF($B89&gt;VLOOKUP(K$2,资质!$X:$Z,3,0),"满级",VLOOKUP($A89,level!$K:$N,2,0)+unit!$M$2+VLOOKUP($B89,rank!$O:$R,2,0)*VLOOKUP(K$2,资质!$X:$AD,4,0)+VLOOKUP(K$2,资质!$X:$AD,5,0))</f>
        <v>27280.436629313765</v>
      </c>
      <c r="L89">
        <f>IF($B89&gt;VLOOKUP(L$2,资质!$X:$Z,3,0),"满级",VLOOKUP($A89,level!$K:$N,2,0)+unit!$M$2+VLOOKUP($B89,rank!$O:$R,2,0)*VLOOKUP(L$2,资质!$X:$AD,4,0)+VLOOKUP(L$2,资质!$X:$AD,5,0))</f>
        <v>30019.419581090271</v>
      </c>
      <c r="M89">
        <f>IF($B89&gt;VLOOKUP(M$2,资质!$X:$Z,3,0),"满级",VLOOKUP($A89,level!$K:$N,2,0)+unit!$M$2+VLOOKUP($B89,rank!$O:$R,2,0)*VLOOKUP(M$2,资质!$X:$AD,4,0)+VLOOKUP(M$2,资质!$X:$AD,5,0))</f>
        <v>31047.216171445572</v>
      </c>
      <c r="N89">
        <f>IF($B89&gt;VLOOKUP(N$2,资质!$X:$Z,3,0),"满级",VLOOKUP($A89,level!$K:$N,2,0)+unit!$M$2+VLOOKUP($B89,rank!$O:$R,2,0)*VLOOKUP(N$2,资质!$X:$AD,4,0)+VLOOKUP(N$2,资质!$X:$AD,5,0))</f>
        <v>32075.012761800874</v>
      </c>
      <c r="O89">
        <f>IF($B89&gt;VLOOKUP(O$2,资质!$X:$Z,3,0),"满级",VLOOKUP($A89,level!$K:$N,2,0)+unit!$M$2+VLOOKUP($B89,rank!$O:$R,2,0)*VLOOKUP(O$2,资质!$X:$AD,4,0)+VLOOKUP(O$2,资质!$X:$AD,5,0))</f>
        <v>33102.809352156168</v>
      </c>
      <c r="P89">
        <f>IF($B89&gt;VLOOKUP(P$2,资质!$X:$Z,3,0),"满级",VLOOKUP($A89,level!$K:$N,2,0)+unit!$M$2+VLOOKUP($B89,rank!$O:$R,2,0)*VLOOKUP(P$2,资质!$X:$AD,4,0)+VLOOKUP(P$2,资质!$X:$AD,5,0))</f>
        <v>34130.605942511473</v>
      </c>
      <c r="Q89">
        <f>IF($B89&gt;VLOOKUP(Q$2,资质!$X:$Z,3,0),"满级",VLOOKUP($A89,level!$K:$N,2,0)+unit!$M$2+VLOOKUP($B89,rank!$O:$R,2,0)*VLOOKUP(Q$2,资质!$X:$AD,4,0)+VLOOKUP(Q$2,资质!$X:$AD,5,0))</f>
        <v>35158.402532866778</v>
      </c>
    </row>
    <row r="90" spans="1:18" x14ac:dyDescent="0.2">
      <c r="A90">
        <v>88</v>
      </c>
      <c r="B90">
        <f t="shared" si="10"/>
        <v>6</v>
      </c>
      <c r="C90">
        <f>IF($B90&gt;VLOOKUP(C$2,资质!$X:$Z,3,0),"满级",VLOOKUP($A90,level!$K:$N,2,0)+unit!$M$2+VLOOKUP($B90,rank!$O:$R,2,0)*VLOOKUP(C$2,资质!$X:$AD,4,0)+VLOOKUP(C$2,资质!$X:$AD,5,0))</f>
        <v>14398.657379441265</v>
      </c>
      <c r="D90">
        <f>IF($B90&gt;VLOOKUP(D$2,资质!$X:$Z,3,0),"满级",VLOOKUP($A90,level!$K:$N,2,0)+unit!$M$2+VLOOKUP($B90,rank!$O:$R,2,0)*VLOOKUP(D$2,资质!$X:$AD,4,0)+VLOOKUP(D$2,资质!$X:$AD,5,0))</f>
        <v>15200.775986357454</v>
      </c>
      <c r="E90">
        <f>IF($B90&gt;VLOOKUP(E$2,资质!$X:$Z,3,0),"满级",VLOOKUP($A90,level!$K:$N,2,0)+unit!$M$2+VLOOKUP($B90,rank!$O:$R,2,0)*VLOOKUP(E$2,资质!$X:$AD,4,0)+VLOOKUP(E$2,资质!$X:$AD,5,0))</f>
        <v>16559.84374086247</v>
      </c>
      <c r="F90">
        <f>IF($B90&gt;VLOOKUP(F$2,资质!$X:$Z,3,0),"满级",VLOOKUP($A90,level!$K:$N,2,0)+unit!$M$2+VLOOKUP($B90,rank!$O:$R,2,0)*VLOOKUP(F$2,资质!$X:$AD,4,0)+VLOOKUP(F$2,资质!$X:$AD,5,0))</f>
        <v>18529.335216750722</v>
      </c>
      <c r="G90">
        <f>IF($B90&gt;VLOOKUP(G$2,资质!$X:$Z,3,0),"满级",VLOOKUP($A90,level!$K:$N,2,0)+unit!$M$2+VLOOKUP($B90,rank!$O:$R,2,0)*VLOOKUP(G$2,资质!$X:$AD,4,0)+VLOOKUP(G$2,资质!$X:$AD,5,0))</f>
        <v>20659.250414022215</v>
      </c>
      <c r="H90">
        <f>IF($B90&gt;VLOOKUP(H$2,资质!$X:$Z,3,0),"满级",VLOOKUP($A90,level!$K:$N,2,0)+unit!$M$2+VLOOKUP($B90,rank!$O:$R,2,0)*VLOOKUP(H$2,资质!$X:$AD,4,0)+VLOOKUP(H$2,资质!$X:$AD,5,0))</f>
        <v>22799.589332676944</v>
      </c>
      <c r="I90">
        <f>IF($B90&gt;VLOOKUP(I$2,资质!$X:$Z,3,0),"满级",VLOOKUP($A90,level!$K:$N,2,0)+unit!$M$2+VLOOKUP($B90,rank!$O:$R,2,0)*VLOOKUP(I$2,资质!$X:$AD,4,0)+VLOOKUP(I$2,资质!$X:$AD,5,0))</f>
        <v>25003.826546509321</v>
      </c>
      <c r="J90">
        <f>IF($B90&gt;VLOOKUP(J$2,资质!$X:$Z,3,0),"满级",VLOOKUP($A90,level!$K:$N,2,0)+unit!$M$2+VLOOKUP($B90,rank!$O:$R,2,0)*VLOOKUP(J$2,资质!$X:$AD,4,0)+VLOOKUP(J$2,资质!$X:$AD,5,0))</f>
        <v>26159.419727219924</v>
      </c>
      <c r="K90">
        <f>IF($B90&gt;VLOOKUP(K$2,资质!$X:$Z,3,0),"满级",VLOOKUP($A90,level!$K:$N,2,0)+unit!$M$2+VLOOKUP($B90,rank!$O:$R,2,0)*VLOOKUP(K$2,资质!$X:$AD,4,0)+VLOOKUP(K$2,资质!$X:$AD,5,0))</f>
        <v>27475.436629313765</v>
      </c>
      <c r="L90">
        <f>IF($B90&gt;VLOOKUP(L$2,资质!$X:$Z,3,0),"满级",VLOOKUP($A90,level!$K:$N,2,0)+unit!$M$2+VLOOKUP($B90,rank!$O:$R,2,0)*VLOOKUP(L$2,资质!$X:$AD,4,0)+VLOOKUP(L$2,资质!$X:$AD,5,0))</f>
        <v>30214.419581090271</v>
      </c>
      <c r="M90">
        <f>IF($B90&gt;VLOOKUP(M$2,资质!$X:$Z,3,0),"满级",VLOOKUP($A90,level!$K:$N,2,0)+unit!$M$2+VLOOKUP($B90,rank!$O:$R,2,0)*VLOOKUP(M$2,资质!$X:$AD,4,0)+VLOOKUP(M$2,资质!$X:$AD,5,0))</f>
        <v>31242.216171445572</v>
      </c>
      <c r="N90">
        <f>IF($B90&gt;VLOOKUP(N$2,资质!$X:$Z,3,0),"满级",VLOOKUP($A90,level!$K:$N,2,0)+unit!$M$2+VLOOKUP($B90,rank!$O:$R,2,0)*VLOOKUP(N$2,资质!$X:$AD,4,0)+VLOOKUP(N$2,资质!$X:$AD,5,0))</f>
        <v>32270.012761800874</v>
      </c>
      <c r="O90">
        <f>IF($B90&gt;VLOOKUP(O$2,资质!$X:$Z,3,0),"满级",VLOOKUP($A90,level!$K:$N,2,0)+unit!$M$2+VLOOKUP($B90,rank!$O:$R,2,0)*VLOOKUP(O$2,资质!$X:$AD,4,0)+VLOOKUP(O$2,资质!$X:$AD,5,0))</f>
        <v>33297.809352156168</v>
      </c>
      <c r="P90">
        <f>IF($B90&gt;VLOOKUP(P$2,资质!$X:$Z,3,0),"满级",VLOOKUP($A90,level!$K:$N,2,0)+unit!$M$2+VLOOKUP($B90,rank!$O:$R,2,0)*VLOOKUP(P$2,资质!$X:$AD,4,0)+VLOOKUP(P$2,资质!$X:$AD,5,0))</f>
        <v>34325.605942511473</v>
      </c>
      <c r="Q90">
        <f>IF($B90&gt;VLOOKUP(Q$2,资质!$X:$Z,3,0),"满级",VLOOKUP($A90,level!$K:$N,2,0)+unit!$M$2+VLOOKUP($B90,rank!$O:$R,2,0)*VLOOKUP(Q$2,资质!$X:$AD,4,0)+VLOOKUP(Q$2,资质!$X:$AD,5,0))</f>
        <v>35353.402532866778</v>
      </c>
    </row>
    <row r="91" spans="1:18" x14ac:dyDescent="0.2">
      <c r="A91">
        <v>89</v>
      </c>
      <c r="B91">
        <f t="shared" si="10"/>
        <v>6</v>
      </c>
      <c r="C91">
        <f>IF($B91&gt;VLOOKUP(C$2,资质!$X:$Z,3,0),"满级",VLOOKUP($A91,level!$K:$N,2,0)+unit!$M$2+VLOOKUP($B91,rank!$O:$R,2,0)*VLOOKUP(C$2,资质!$X:$AD,4,0)+VLOOKUP(C$2,资质!$X:$AD,5,0))</f>
        <v>14597.057379441265</v>
      </c>
      <c r="D91">
        <f>IF($B91&gt;VLOOKUP(D$2,资质!$X:$Z,3,0),"满级",VLOOKUP($A91,level!$K:$N,2,0)+unit!$M$2+VLOOKUP($B91,rank!$O:$R,2,0)*VLOOKUP(D$2,资质!$X:$AD,4,0)+VLOOKUP(D$2,资质!$X:$AD,5,0))</f>
        <v>15399.175986357455</v>
      </c>
      <c r="E91">
        <f>IF($B91&gt;VLOOKUP(E$2,资质!$X:$Z,3,0),"满级",VLOOKUP($A91,level!$K:$N,2,0)+unit!$M$2+VLOOKUP($B91,rank!$O:$R,2,0)*VLOOKUP(E$2,资质!$X:$AD,4,0)+VLOOKUP(E$2,资质!$X:$AD,5,0))</f>
        <v>16758.243740862468</v>
      </c>
      <c r="F91">
        <f>IF($B91&gt;VLOOKUP(F$2,资质!$X:$Z,3,0),"满级",VLOOKUP($A91,level!$K:$N,2,0)+unit!$M$2+VLOOKUP($B91,rank!$O:$R,2,0)*VLOOKUP(F$2,资质!$X:$AD,4,0)+VLOOKUP(F$2,资质!$X:$AD,5,0))</f>
        <v>18727.735216750723</v>
      </c>
      <c r="G91">
        <f>IF($B91&gt;VLOOKUP(G$2,资质!$X:$Z,3,0),"满级",VLOOKUP($A91,level!$K:$N,2,0)+unit!$M$2+VLOOKUP($B91,rank!$O:$R,2,0)*VLOOKUP(G$2,资质!$X:$AD,4,0)+VLOOKUP(G$2,资质!$X:$AD,5,0))</f>
        <v>20857.650414022213</v>
      </c>
      <c r="H91">
        <f>IF($B91&gt;VLOOKUP(H$2,资质!$X:$Z,3,0),"满级",VLOOKUP($A91,level!$K:$N,2,0)+unit!$M$2+VLOOKUP($B91,rank!$O:$R,2,0)*VLOOKUP(H$2,资质!$X:$AD,4,0)+VLOOKUP(H$2,资质!$X:$AD,5,0))</f>
        <v>22997.989332676942</v>
      </c>
      <c r="I91">
        <f>IF($B91&gt;VLOOKUP(I$2,资质!$X:$Z,3,0),"满级",VLOOKUP($A91,level!$K:$N,2,0)+unit!$M$2+VLOOKUP($B91,rank!$O:$R,2,0)*VLOOKUP(I$2,资质!$X:$AD,4,0)+VLOOKUP(I$2,资质!$X:$AD,5,0))</f>
        <v>25202.226546509322</v>
      </c>
      <c r="J91">
        <f>IF($B91&gt;VLOOKUP(J$2,资质!$X:$Z,3,0),"满级",VLOOKUP($A91,level!$K:$N,2,0)+unit!$M$2+VLOOKUP($B91,rank!$O:$R,2,0)*VLOOKUP(J$2,资质!$X:$AD,4,0)+VLOOKUP(J$2,资质!$X:$AD,5,0))</f>
        <v>26357.819727219925</v>
      </c>
      <c r="K91">
        <f>IF($B91&gt;VLOOKUP(K$2,资质!$X:$Z,3,0),"满级",VLOOKUP($A91,level!$K:$N,2,0)+unit!$M$2+VLOOKUP($B91,rank!$O:$R,2,0)*VLOOKUP(K$2,资质!$X:$AD,4,0)+VLOOKUP(K$2,资质!$X:$AD,5,0))</f>
        <v>27673.836629313766</v>
      </c>
      <c r="L91">
        <f>IF($B91&gt;VLOOKUP(L$2,资质!$X:$Z,3,0),"满级",VLOOKUP($A91,level!$K:$N,2,0)+unit!$M$2+VLOOKUP($B91,rank!$O:$R,2,0)*VLOOKUP(L$2,资质!$X:$AD,4,0)+VLOOKUP(L$2,资质!$X:$AD,5,0))</f>
        <v>30412.819581090269</v>
      </c>
      <c r="M91">
        <f>IF($B91&gt;VLOOKUP(M$2,资质!$X:$Z,3,0),"满级",VLOOKUP($A91,level!$K:$N,2,0)+unit!$M$2+VLOOKUP($B91,rank!$O:$R,2,0)*VLOOKUP(M$2,资质!$X:$AD,4,0)+VLOOKUP(M$2,资质!$X:$AD,5,0))</f>
        <v>31440.616171445574</v>
      </c>
      <c r="N91">
        <f>IF($B91&gt;VLOOKUP(N$2,资质!$X:$Z,3,0),"满级",VLOOKUP($A91,level!$K:$N,2,0)+unit!$M$2+VLOOKUP($B91,rank!$O:$R,2,0)*VLOOKUP(N$2,资质!$X:$AD,4,0)+VLOOKUP(N$2,资质!$X:$AD,5,0))</f>
        <v>32468.412761800872</v>
      </c>
      <c r="O91">
        <f>IF($B91&gt;VLOOKUP(O$2,资质!$X:$Z,3,0),"满级",VLOOKUP($A91,level!$K:$N,2,0)+unit!$M$2+VLOOKUP($B91,rank!$O:$R,2,0)*VLOOKUP(O$2,资质!$X:$AD,4,0)+VLOOKUP(O$2,资质!$X:$AD,5,0))</f>
        <v>33496.209352156169</v>
      </c>
      <c r="P91">
        <f>IF($B91&gt;VLOOKUP(P$2,资质!$X:$Z,3,0),"满级",VLOOKUP($A91,level!$K:$N,2,0)+unit!$M$2+VLOOKUP($B91,rank!$O:$R,2,0)*VLOOKUP(P$2,资质!$X:$AD,4,0)+VLOOKUP(P$2,资质!$X:$AD,5,0))</f>
        <v>34524.005942511474</v>
      </c>
      <c r="Q91">
        <f>IF($B91&gt;VLOOKUP(Q$2,资质!$X:$Z,3,0),"满级",VLOOKUP($A91,level!$K:$N,2,0)+unit!$M$2+VLOOKUP($B91,rank!$O:$R,2,0)*VLOOKUP(Q$2,资质!$X:$AD,4,0)+VLOOKUP(Q$2,资质!$X:$AD,5,0))</f>
        <v>35551.802532866772</v>
      </c>
    </row>
    <row r="92" spans="1:18" x14ac:dyDescent="0.2">
      <c r="A92">
        <v>90</v>
      </c>
      <c r="B92">
        <f t="shared" si="10"/>
        <v>6</v>
      </c>
      <c r="C92">
        <f>IF($B92&gt;VLOOKUP(C$2,资质!$X:$Z,3,0),"满级",VLOOKUP($A92,level!$K:$N,2,0)+unit!$M$2+VLOOKUP($B92,rank!$O:$R,2,0)*VLOOKUP(C$2,资质!$X:$AD,4,0)+VLOOKUP(C$2,资质!$X:$AD,5,0))</f>
        <v>14798.757379441264</v>
      </c>
      <c r="D92">
        <f>IF($B92&gt;VLOOKUP(D$2,资质!$X:$Z,3,0),"满级",VLOOKUP($A92,level!$K:$N,2,0)+unit!$M$2+VLOOKUP($B92,rank!$O:$R,2,0)*VLOOKUP(D$2,资质!$X:$AD,4,0)+VLOOKUP(D$2,资质!$X:$AD,5,0))</f>
        <v>15600.875986357452</v>
      </c>
      <c r="E92">
        <f>IF($B92&gt;VLOOKUP(E$2,资质!$X:$Z,3,0),"满级",VLOOKUP($A92,level!$K:$N,2,0)+unit!$M$2+VLOOKUP($B92,rank!$O:$R,2,0)*VLOOKUP(E$2,资质!$X:$AD,4,0)+VLOOKUP(E$2,资质!$X:$AD,5,0))</f>
        <v>16959.943740862469</v>
      </c>
      <c r="F92">
        <f>IF($B92&gt;VLOOKUP(F$2,资质!$X:$Z,3,0),"满级",VLOOKUP($A92,level!$K:$N,2,0)+unit!$M$2+VLOOKUP($B92,rank!$O:$R,2,0)*VLOOKUP(F$2,资质!$X:$AD,4,0)+VLOOKUP(F$2,资质!$X:$AD,5,0))</f>
        <v>18929.43521675072</v>
      </c>
      <c r="G92">
        <f>IF($B92&gt;VLOOKUP(G$2,资质!$X:$Z,3,0),"满级",VLOOKUP($A92,level!$K:$N,2,0)+unit!$M$2+VLOOKUP($B92,rank!$O:$R,2,0)*VLOOKUP(G$2,资质!$X:$AD,4,0)+VLOOKUP(G$2,资质!$X:$AD,5,0))</f>
        <v>21059.350414022214</v>
      </c>
      <c r="H92">
        <f>IF($B92&gt;VLOOKUP(H$2,资质!$X:$Z,3,0),"满级",VLOOKUP($A92,level!$K:$N,2,0)+unit!$M$2+VLOOKUP($B92,rank!$O:$R,2,0)*VLOOKUP(H$2,资质!$X:$AD,4,0)+VLOOKUP(H$2,资质!$X:$AD,5,0))</f>
        <v>23199.689332676942</v>
      </c>
      <c r="I92">
        <f>IF($B92&gt;VLOOKUP(I$2,资质!$X:$Z,3,0),"满级",VLOOKUP($A92,level!$K:$N,2,0)+unit!$M$2+VLOOKUP($B92,rank!$O:$R,2,0)*VLOOKUP(I$2,资质!$X:$AD,4,0)+VLOOKUP(I$2,资质!$X:$AD,5,0))</f>
        <v>25403.926546509319</v>
      </c>
      <c r="J92">
        <f>IF($B92&gt;VLOOKUP(J$2,资质!$X:$Z,3,0),"满级",VLOOKUP($A92,level!$K:$N,2,0)+unit!$M$2+VLOOKUP($B92,rank!$O:$R,2,0)*VLOOKUP(J$2,资质!$X:$AD,4,0)+VLOOKUP(J$2,资质!$X:$AD,5,0))</f>
        <v>26559.519727219922</v>
      </c>
      <c r="K92">
        <f>IF($B92&gt;VLOOKUP(K$2,资质!$X:$Z,3,0),"满级",VLOOKUP($A92,level!$K:$N,2,0)+unit!$M$2+VLOOKUP($B92,rank!$O:$R,2,0)*VLOOKUP(K$2,资质!$X:$AD,4,0)+VLOOKUP(K$2,资质!$X:$AD,5,0))</f>
        <v>27875.536629313763</v>
      </c>
      <c r="L92">
        <f>IF($B92&gt;VLOOKUP(L$2,资质!$X:$Z,3,0),"满级",VLOOKUP($A92,level!$K:$N,2,0)+unit!$M$2+VLOOKUP($B92,rank!$O:$R,2,0)*VLOOKUP(L$2,资质!$X:$AD,4,0)+VLOOKUP(L$2,资质!$X:$AD,5,0))</f>
        <v>30614.51958109027</v>
      </c>
      <c r="M92">
        <f>IF($B92&gt;VLOOKUP(M$2,资质!$X:$Z,3,0),"满级",VLOOKUP($A92,level!$K:$N,2,0)+unit!$M$2+VLOOKUP($B92,rank!$O:$R,2,0)*VLOOKUP(M$2,资质!$X:$AD,4,0)+VLOOKUP(M$2,资质!$X:$AD,5,0))</f>
        <v>31642.316171445571</v>
      </c>
      <c r="N92">
        <f>IF($B92&gt;VLOOKUP(N$2,资质!$X:$Z,3,0),"满级",VLOOKUP($A92,level!$K:$N,2,0)+unit!$M$2+VLOOKUP($B92,rank!$O:$R,2,0)*VLOOKUP(N$2,资质!$X:$AD,4,0)+VLOOKUP(N$2,资质!$X:$AD,5,0))</f>
        <v>32670.112761800872</v>
      </c>
      <c r="O92">
        <f>IF($B92&gt;VLOOKUP(O$2,资质!$X:$Z,3,0),"满级",VLOOKUP($A92,level!$K:$N,2,0)+unit!$M$2+VLOOKUP($B92,rank!$O:$R,2,0)*VLOOKUP(O$2,资质!$X:$AD,4,0)+VLOOKUP(O$2,资质!$X:$AD,5,0))</f>
        <v>33697.909352156174</v>
      </c>
      <c r="P92">
        <f>IF($B92&gt;VLOOKUP(P$2,资质!$X:$Z,3,0),"满级",VLOOKUP($A92,level!$K:$N,2,0)+unit!$M$2+VLOOKUP($B92,rank!$O:$R,2,0)*VLOOKUP(P$2,资质!$X:$AD,4,0)+VLOOKUP(P$2,资质!$X:$AD,5,0))</f>
        <v>34725.705942511471</v>
      </c>
      <c r="Q92">
        <f>IF($B92&gt;VLOOKUP(Q$2,资质!$X:$Z,3,0),"满级",VLOOKUP($A92,level!$K:$N,2,0)+unit!$M$2+VLOOKUP($B92,rank!$O:$R,2,0)*VLOOKUP(Q$2,资质!$X:$AD,4,0)+VLOOKUP(Q$2,资质!$X:$AD,5,0))</f>
        <v>35753.502532866769</v>
      </c>
    </row>
    <row r="93" spans="1:18" x14ac:dyDescent="0.2">
      <c r="A93">
        <v>91</v>
      </c>
      <c r="B93">
        <f t="shared" si="10"/>
        <v>6</v>
      </c>
      <c r="C93">
        <f>IF($B93&gt;VLOOKUP(C$2,资质!$X:$Z,3,0),"满级",VLOOKUP($A93,level!$K:$N,2,0)+unit!$M$2+VLOOKUP($B93,rank!$O:$R,2,0)*VLOOKUP(C$2,资质!$X:$AD,4,0)+VLOOKUP(C$2,资质!$X:$AD,5,0))</f>
        <v>15003.957379441264</v>
      </c>
      <c r="D93">
        <f>IF($B93&gt;VLOOKUP(D$2,资质!$X:$Z,3,0),"满级",VLOOKUP($A93,level!$K:$N,2,0)+unit!$M$2+VLOOKUP($B93,rank!$O:$R,2,0)*VLOOKUP(D$2,资质!$X:$AD,4,0)+VLOOKUP(D$2,资质!$X:$AD,5,0))</f>
        <v>15806.075986357453</v>
      </c>
      <c r="E93">
        <f>IF($B93&gt;VLOOKUP(E$2,资质!$X:$Z,3,0),"满级",VLOOKUP($A93,level!$K:$N,2,0)+unit!$M$2+VLOOKUP($B93,rank!$O:$R,2,0)*VLOOKUP(E$2,资质!$X:$AD,4,0)+VLOOKUP(E$2,资质!$X:$AD,5,0))</f>
        <v>17165.14374086247</v>
      </c>
      <c r="F93">
        <f>IF($B93&gt;VLOOKUP(F$2,资质!$X:$Z,3,0),"满级",VLOOKUP($A93,level!$K:$N,2,0)+unit!$M$2+VLOOKUP($B93,rank!$O:$R,2,0)*VLOOKUP(F$2,资质!$X:$AD,4,0)+VLOOKUP(F$2,资质!$X:$AD,5,0))</f>
        <v>19134.635216750721</v>
      </c>
      <c r="G93">
        <f>IF($B93&gt;VLOOKUP(G$2,资质!$X:$Z,3,0),"满级",VLOOKUP($A93,level!$K:$N,2,0)+unit!$M$2+VLOOKUP($B93,rank!$O:$R,2,0)*VLOOKUP(G$2,资质!$X:$AD,4,0)+VLOOKUP(G$2,资质!$X:$AD,5,0))</f>
        <v>21264.550414022211</v>
      </c>
      <c r="H93">
        <f>IF($B93&gt;VLOOKUP(H$2,资质!$X:$Z,3,0),"满级",VLOOKUP($A93,level!$K:$N,2,0)+unit!$M$2+VLOOKUP($B93,rank!$O:$R,2,0)*VLOOKUP(H$2,资质!$X:$AD,4,0)+VLOOKUP(H$2,资质!$X:$AD,5,0))</f>
        <v>23404.889332676939</v>
      </c>
      <c r="I93">
        <f>IF($B93&gt;VLOOKUP(I$2,资质!$X:$Z,3,0),"满级",VLOOKUP($A93,level!$K:$N,2,0)+unit!$M$2+VLOOKUP($B93,rank!$O:$R,2,0)*VLOOKUP(I$2,资质!$X:$AD,4,0)+VLOOKUP(I$2,资质!$X:$AD,5,0))</f>
        <v>25609.126546509324</v>
      </c>
      <c r="J93">
        <f>IF($B93&gt;VLOOKUP(J$2,资质!$X:$Z,3,0),"满级",VLOOKUP($A93,level!$K:$N,2,0)+unit!$M$2+VLOOKUP($B93,rank!$O:$R,2,0)*VLOOKUP(J$2,资质!$X:$AD,4,0)+VLOOKUP(J$2,资质!$X:$AD,5,0))</f>
        <v>26764.719727219926</v>
      </c>
      <c r="K93">
        <f>IF($B93&gt;VLOOKUP(K$2,资质!$X:$Z,3,0),"满级",VLOOKUP($A93,level!$K:$N,2,0)+unit!$M$2+VLOOKUP($B93,rank!$O:$R,2,0)*VLOOKUP(K$2,资质!$X:$AD,4,0)+VLOOKUP(K$2,资质!$X:$AD,5,0))</f>
        <v>28080.736629313764</v>
      </c>
      <c r="L93">
        <f>IF($B93&gt;VLOOKUP(L$2,资质!$X:$Z,3,0),"满级",VLOOKUP($A93,level!$K:$N,2,0)+unit!$M$2+VLOOKUP($B93,rank!$O:$R,2,0)*VLOOKUP(L$2,资质!$X:$AD,4,0)+VLOOKUP(L$2,资质!$X:$AD,5,0))</f>
        <v>30819.71958109027</v>
      </c>
      <c r="M93">
        <f>IF($B93&gt;VLOOKUP(M$2,资质!$X:$Z,3,0),"满级",VLOOKUP($A93,level!$K:$N,2,0)+unit!$M$2+VLOOKUP($B93,rank!$O:$R,2,0)*VLOOKUP(M$2,资质!$X:$AD,4,0)+VLOOKUP(M$2,资质!$X:$AD,5,0))</f>
        <v>31847.516171445572</v>
      </c>
      <c r="N93">
        <f>IF($B93&gt;VLOOKUP(N$2,资质!$X:$Z,3,0),"满级",VLOOKUP($A93,level!$K:$N,2,0)+unit!$M$2+VLOOKUP($B93,rank!$O:$R,2,0)*VLOOKUP(N$2,资质!$X:$AD,4,0)+VLOOKUP(N$2,资质!$X:$AD,5,0))</f>
        <v>32875.312761800873</v>
      </c>
      <c r="O93">
        <f>IF($B93&gt;VLOOKUP(O$2,资质!$X:$Z,3,0),"满级",VLOOKUP($A93,level!$K:$N,2,0)+unit!$M$2+VLOOKUP($B93,rank!$O:$R,2,0)*VLOOKUP(O$2,资质!$X:$AD,4,0)+VLOOKUP(O$2,资质!$X:$AD,5,0))</f>
        <v>33903.109352156171</v>
      </c>
      <c r="P93">
        <f>IF($B93&gt;VLOOKUP(P$2,资质!$X:$Z,3,0),"满级",VLOOKUP($A93,level!$K:$N,2,0)+unit!$M$2+VLOOKUP($B93,rank!$O:$R,2,0)*VLOOKUP(P$2,资质!$X:$AD,4,0)+VLOOKUP(P$2,资质!$X:$AD,5,0))</f>
        <v>34930.905942511468</v>
      </c>
      <c r="Q93">
        <f>IF($B93&gt;VLOOKUP(Q$2,资质!$X:$Z,3,0),"满级",VLOOKUP($A93,level!$K:$N,2,0)+unit!$M$2+VLOOKUP($B93,rank!$O:$R,2,0)*VLOOKUP(Q$2,资质!$X:$AD,4,0)+VLOOKUP(Q$2,资质!$X:$AD,5,0))</f>
        <v>35958.702532866773</v>
      </c>
    </row>
    <row r="94" spans="1:18" x14ac:dyDescent="0.2">
      <c r="A94">
        <v>92</v>
      </c>
      <c r="B94">
        <f t="shared" si="10"/>
        <v>6</v>
      </c>
      <c r="C94">
        <f>IF($B94&gt;VLOOKUP(C$2,资质!$X:$Z,3,0),"满级",VLOOKUP($A94,level!$K:$N,2,0)+unit!$M$2+VLOOKUP($B94,rank!$O:$R,2,0)*VLOOKUP(C$2,资质!$X:$AD,4,0)+VLOOKUP(C$2,资质!$X:$AD,5,0))</f>
        <v>15212.557379441265</v>
      </c>
      <c r="D94">
        <f>IF($B94&gt;VLOOKUP(D$2,资质!$X:$Z,3,0),"满级",VLOOKUP($A94,level!$K:$N,2,0)+unit!$M$2+VLOOKUP($B94,rank!$O:$R,2,0)*VLOOKUP(D$2,资质!$X:$AD,4,0)+VLOOKUP(D$2,资质!$X:$AD,5,0))</f>
        <v>16014.675986357455</v>
      </c>
      <c r="E94">
        <f>IF($B94&gt;VLOOKUP(E$2,资质!$X:$Z,3,0),"满级",VLOOKUP($A94,level!$K:$N,2,0)+unit!$M$2+VLOOKUP($B94,rank!$O:$R,2,0)*VLOOKUP(E$2,资质!$X:$AD,4,0)+VLOOKUP(E$2,资质!$X:$AD,5,0))</f>
        <v>17373.743740862468</v>
      </c>
      <c r="F94">
        <f>IF($B94&gt;VLOOKUP(F$2,资质!$X:$Z,3,0),"满级",VLOOKUP($A94,level!$K:$N,2,0)+unit!$M$2+VLOOKUP($B94,rank!$O:$R,2,0)*VLOOKUP(F$2,资质!$X:$AD,4,0)+VLOOKUP(F$2,资质!$X:$AD,5,0))</f>
        <v>19343.235216750723</v>
      </c>
      <c r="G94">
        <f>IF($B94&gt;VLOOKUP(G$2,资质!$X:$Z,3,0),"满级",VLOOKUP($A94,level!$K:$N,2,0)+unit!$M$2+VLOOKUP($B94,rank!$O:$R,2,0)*VLOOKUP(G$2,资质!$X:$AD,4,0)+VLOOKUP(G$2,资质!$X:$AD,5,0))</f>
        <v>21473.150414022213</v>
      </c>
      <c r="H94">
        <f>IF($B94&gt;VLOOKUP(H$2,资质!$X:$Z,3,0),"满级",VLOOKUP($A94,level!$K:$N,2,0)+unit!$M$2+VLOOKUP($B94,rank!$O:$R,2,0)*VLOOKUP(H$2,资质!$X:$AD,4,0)+VLOOKUP(H$2,资质!$X:$AD,5,0))</f>
        <v>23613.489332676942</v>
      </c>
      <c r="I94">
        <f>IF($B94&gt;VLOOKUP(I$2,资质!$X:$Z,3,0),"满级",VLOOKUP($A94,level!$K:$N,2,0)+unit!$M$2+VLOOKUP($B94,rank!$O:$R,2,0)*VLOOKUP(I$2,资质!$X:$AD,4,0)+VLOOKUP(I$2,资质!$X:$AD,5,0))</f>
        <v>25817.726546509322</v>
      </c>
      <c r="J94">
        <f>IF($B94&gt;VLOOKUP(J$2,资质!$X:$Z,3,0),"满级",VLOOKUP($A94,level!$K:$N,2,0)+unit!$M$2+VLOOKUP($B94,rank!$O:$R,2,0)*VLOOKUP(J$2,资质!$X:$AD,4,0)+VLOOKUP(J$2,资质!$X:$AD,5,0))</f>
        <v>26973.319727219925</v>
      </c>
      <c r="K94">
        <f>IF($B94&gt;VLOOKUP(K$2,资质!$X:$Z,3,0),"满级",VLOOKUP($A94,level!$K:$N,2,0)+unit!$M$2+VLOOKUP($B94,rank!$O:$R,2,0)*VLOOKUP(K$2,资质!$X:$AD,4,0)+VLOOKUP(K$2,资质!$X:$AD,5,0))</f>
        <v>28289.336629313766</v>
      </c>
      <c r="L94">
        <f>IF($B94&gt;VLOOKUP(L$2,资质!$X:$Z,3,0),"满级",VLOOKUP($A94,level!$K:$N,2,0)+unit!$M$2+VLOOKUP($B94,rank!$O:$R,2,0)*VLOOKUP(L$2,资质!$X:$AD,4,0)+VLOOKUP(L$2,资质!$X:$AD,5,0))</f>
        <v>31028.319581090269</v>
      </c>
      <c r="M94">
        <f>IF($B94&gt;VLOOKUP(M$2,资质!$X:$Z,3,0),"满级",VLOOKUP($A94,level!$K:$N,2,0)+unit!$M$2+VLOOKUP($B94,rank!$O:$R,2,0)*VLOOKUP(M$2,资质!$X:$AD,4,0)+VLOOKUP(M$2,资质!$X:$AD,5,0))</f>
        <v>32056.116171445574</v>
      </c>
      <c r="N94">
        <f>IF($B94&gt;VLOOKUP(N$2,资质!$X:$Z,3,0),"满级",VLOOKUP($A94,level!$K:$N,2,0)+unit!$M$2+VLOOKUP($B94,rank!$O:$R,2,0)*VLOOKUP(N$2,资质!$X:$AD,4,0)+VLOOKUP(N$2,资质!$X:$AD,5,0))</f>
        <v>33083.912761800872</v>
      </c>
      <c r="O94">
        <f>IF($B94&gt;VLOOKUP(O$2,资质!$X:$Z,3,0),"满级",VLOOKUP($A94,level!$K:$N,2,0)+unit!$M$2+VLOOKUP($B94,rank!$O:$R,2,0)*VLOOKUP(O$2,资质!$X:$AD,4,0)+VLOOKUP(O$2,资质!$X:$AD,5,0))</f>
        <v>34111.709352156169</v>
      </c>
      <c r="P94">
        <f>IF($B94&gt;VLOOKUP(P$2,资质!$X:$Z,3,0),"满级",VLOOKUP($A94,level!$K:$N,2,0)+unit!$M$2+VLOOKUP($B94,rank!$O:$R,2,0)*VLOOKUP(P$2,资质!$X:$AD,4,0)+VLOOKUP(P$2,资质!$X:$AD,5,0))</f>
        <v>35139.505942511474</v>
      </c>
      <c r="Q94">
        <f>IF($B94&gt;VLOOKUP(Q$2,资质!$X:$Z,3,0),"满级",VLOOKUP($A94,level!$K:$N,2,0)+unit!$M$2+VLOOKUP($B94,rank!$O:$R,2,0)*VLOOKUP(Q$2,资质!$X:$AD,4,0)+VLOOKUP(Q$2,资质!$X:$AD,5,0))</f>
        <v>36167.302532866772</v>
      </c>
    </row>
    <row r="95" spans="1:18" x14ac:dyDescent="0.2">
      <c r="A95">
        <v>93</v>
      </c>
      <c r="B95">
        <f t="shared" si="10"/>
        <v>6</v>
      </c>
      <c r="C95">
        <f>IF($B95&gt;VLOOKUP(C$2,资质!$X:$Z,3,0),"满级",VLOOKUP($A95,level!$K:$N,2,0)+unit!$M$2+VLOOKUP($B95,rank!$O:$R,2,0)*VLOOKUP(C$2,资质!$X:$AD,4,0)+VLOOKUP(C$2,资质!$X:$AD,5,0))</f>
        <v>15424.757379441264</v>
      </c>
      <c r="D95">
        <f>IF($B95&gt;VLOOKUP(D$2,资质!$X:$Z,3,0),"满级",VLOOKUP($A95,level!$K:$N,2,0)+unit!$M$2+VLOOKUP($B95,rank!$O:$R,2,0)*VLOOKUP(D$2,资质!$X:$AD,4,0)+VLOOKUP(D$2,资质!$X:$AD,5,0))</f>
        <v>16226.875986357452</v>
      </c>
      <c r="E95">
        <f>IF($B95&gt;VLOOKUP(E$2,资质!$X:$Z,3,0),"满级",VLOOKUP($A95,level!$K:$N,2,0)+unit!$M$2+VLOOKUP($B95,rank!$O:$R,2,0)*VLOOKUP(E$2,资质!$X:$AD,4,0)+VLOOKUP(E$2,资质!$X:$AD,5,0))</f>
        <v>17585.943740862469</v>
      </c>
      <c r="F95">
        <f>IF($B95&gt;VLOOKUP(F$2,资质!$X:$Z,3,0),"满级",VLOOKUP($A95,level!$K:$N,2,0)+unit!$M$2+VLOOKUP($B95,rank!$O:$R,2,0)*VLOOKUP(F$2,资质!$X:$AD,4,0)+VLOOKUP(F$2,资质!$X:$AD,5,0))</f>
        <v>19555.43521675072</v>
      </c>
      <c r="G95">
        <f>IF($B95&gt;VLOOKUP(G$2,资质!$X:$Z,3,0),"满级",VLOOKUP($A95,level!$K:$N,2,0)+unit!$M$2+VLOOKUP($B95,rank!$O:$R,2,0)*VLOOKUP(G$2,资质!$X:$AD,4,0)+VLOOKUP(G$2,资质!$X:$AD,5,0))</f>
        <v>21685.350414022214</v>
      </c>
      <c r="H95">
        <f>IF($B95&gt;VLOOKUP(H$2,资质!$X:$Z,3,0),"满级",VLOOKUP($A95,level!$K:$N,2,0)+unit!$M$2+VLOOKUP($B95,rank!$O:$R,2,0)*VLOOKUP(H$2,资质!$X:$AD,4,0)+VLOOKUP(H$2,资质!$X:$AD,5,0))</f>
        <v>23825.689332676942</v>
      </c>
      <c r="I95">
        <f>IF($B95&gt;VLOOKUP(I$2,资质!$X:$Z,3,0),"满级",VLOOKUP($A95,level!$K:$N,2,0)+unit!$M$2+VLOOKUP($B95,rank!$O:$R,2,0)*VLOOKUP(I$2,资质!$X:$AD,4,0)+VLOOKUP(I$2,资质!$X:$AD,5,0))</f>
        <v>26029.926546509319</v>
      </c>
      <c r="J95">
        <f>IF($B95&gt;VLOOKUP(J$2,资质!$X:$Z,3,0),"满级",VLOOKUP($A95,level!$K:$N,2,0)+unit!$M$2+VLOOKUP($B95,rank!$O:$R,2,0)*VLOOKUP(J$2,资质!$X:$AD,4,0)+VLOOKUP(J$2,资质!$X:$AD,5,0))</f>
        <v>27185.519727219922</v>
      </c>
      <c r="K95">
        <f>IF($B95&gt;VLOOKUP(K$2,资质!$X:$Z,3,0),"满级",VLOOKUP($A95,level!$K:$N,2,0)+unit!$M$2+VLOOKUP($B95,rank!$O:$R,2,0)*VLOOKUP(K$2,资质!$X:$AD,4,0)+VLOOKUP(K$2,资质!$X:$AD,5,0))</f>
        <v>28501.536629313763</v>
      </c>
      <c r="L95">
        <f>IF($B95&gt;VLOOKUP(L$2,资质!$X:$Z,3,0),"满级",VLOOKUP($A95,level!$K:$N,2,0)+unit!$M$2+VLOOKUP($B95,rank!$O:$R,2,0)*VLOOKUP(L$2,资质!$X:$AD,4,0)+VLOOKUP(L$2,资质!$X:$AD,5,0))</f>
        <v>31240.51958109027</v>
      </c>
      <c r="M95">
        <f>IF($B95&gt;VLOOKUP(M$2,资质!$X:$Z,3,0),"满级",VLOOKUP($A95,level!$K:$N,2,0)+unit!$M$2+VLOOKUP($B95,rank!$O:$R,2,0)*VLOOKUP(M$2,资质!$X:$AD,4,0)+VLOOKUP(M$2,资质!$X:$AD,5,0))</f>
        <v>32268.316171445571</v>
      </c>
      <c r="N95">
        <f>IF($B95&gt;VLOOKUP(N$2,资质!$X:$Z,3,0),"满级",VLOOKUP($A95,level!$K:$N,2,0)+unit!$M$2+VLOOKUP($B95,rank!$O:$R,2,0)*VLOOKUP(N$2,资质!$X:$AD,4,0)+VLOOKUP(N$2,资质!$X:$AD,5,0))</f>
        <v>33296.112761800876</v>
      </c>
      <c r="O95">
        <f>IF($B95&gt;VLOOKUP(O$2,资质!$X:$Z,3,0),"满级",VLOOKUP($A95,level!$K:$N,2,0)+unit!$M$2+VLOOKUP($B95,rank!$O:$R,2,0)*VLOOKUP(O$2,资质!$X:$AD,4,0)+VLOOKUP(O$2,资质!$X:$AD,5,0))</f>
        <v>34323.909352156174</v>
      </c>
      <c r="P95">
        <f>IF($B95&gt;VLOOKUP(P$2,资质!$X:$Z,3,0),"满级",VLOOKUP($A95,level!$K:$N,2,0)+unit!$M$2+VLOOKUP($B95,rank!$O:$R,2,0)*VLOOKUP(P$2,资质!$X:$AD,4,0)+VLOOKUP(P$2,资质!$X:$AD,5,0))</f>
        <v>35351.705942511471</v>
      </c>
      <c r="Q95">
        <f>IF($B95&gt;VLOOKUP(Q$2,资质!$X:$Z,3,0),"满级",VLOOKUP($A95,level!$K:$N,2,0)+unit!$M$2+VLOOKUP($B95,rank!$O:$R,2,0)*VLOOKUP(Q$2,资质!$X:$AD,4,0)+VLOOKUP(Q$2,资质!$X:$AD,5,0))</f>
        <v>36379.502532866769</v>
      </c>
    </row>
    <row r="96" spans="1:18" x14ac:dyDescent="0.2">
      <c r="A96">
        <v>94</v>
      </c>
      <c r="B96">
        <f>MIN(B76+1,13)</f>
        <v>6</v>
      </c>
      <c r="C96">
        <f>IF($B96&gt;VLOOKUP(C$2,资质!$X:$Z,3,0),"满级",VLOOKUP($A96,level!$K:$N,2,0)+unit!$M$2+VLOOKUP($B96,rank!$O:$R,2,0)*VLOOKUP(C$2,资质!$X:$AD,4,0)+VLOOKUP(C$2,资质!$X:$AD,5,0))</f>
        <v>15640.657379441265</v>
      </c>
      <c r="D96">
        <f>IF($B96&gt;VLOOKUP(D$2,资质!$X:$Z,3,0),"满级",VLOOKUP($A96,level!$K:$N,2,0)+unit!$M$2+VLOOKUP($B96,rank!$O:$R,2,0)*VLOOKUP(D$2,资质!$X:$AD,4,0)+VLOOKUP(D$2,资质!$X:$AD,5,0))</f>
        <v>16442.775986357454</v>
      </c>
      <c r="E96">
        <f>IF($B96&gt;VLOOKUP(E$2,资质!$X:$Z,3,0),"满级",VLOOKUP($A96,level!$K:$N,2,0)+unit!$M$2+VLOOKUP($B96,rank!$O:$R,2,0)*VLOOKUP(E$2,资质!$X:$AD,4,0)+VLOOKUP(E$2,资质!$X:$AD,5,0))</f>
        <v>17801.84374086247</v>
      </c>
      <c r="F96">
        <f>IF($B96&gt;VLOOKUP(F$2,资质!$X:$Z,3,0),"满级",VLOOKUP($A96,level!$K:$N,2,0)+unit!$M$2+VLOOKUP($B96,rank!$O:$R,2,0)*VLOOKUP(F$2,资质!$X:$AD,4,0)+VLOOKUP(F$2,资质!$X:$AD,5,0))</f>
        <v>19771.335216750722</v>
      </c>
      <c r="G96">
        <f>IF($B96&gt;VLOOKUP(G$2,资质!$X:$Z,3,0),"满级",VLOOKUP($A96,level!$K:$N,2,0)+unit!$M$2+VLOOKUP($B96,rank!$O:$R,2,0)*VLOOKUP(G$2,资质!$X:$AD,4,0)+VLOOKUP(G$2,资质!$X:$AD,5,0))</f>
        <v>21901.250414022215</v>
      </c>
      <c r="H96">
        <f>IF($B96&gt;VLOOKUP(H$2,资质!$X:$Z,3,0),"满级",VLOOKUP($A96,level!$K:$N,2,0)+unit!$M$2+VLOOKUP($B96,rank!$O:$R,2,0)*VLOOKUP(H$2,资质!$X:$AD,4,0)+VLOOKUP(H$2,资质!$X:$AD,5,0))</f>
        <v>24041.589332676944</v>
      </c>
      <c r="I96">
        <f>IF($B96&gt;VLOOKUP(I$2,资质!$X:$Z,3,0),"满级",VLOOKUP($A96,level!$K:$N,2,0)+unit!$M$2+VLOOKUP($B96,rank!$O:$R,2,0)*VLOOKUP(I$2,资质!$X:$AD,4,0)+VLOOKUP(I$2,资质!$X:$AD,5,0))</f>
        <v>26245.826546509321</v>
      </c>
      <c r="J96">
        <f>IF($B96&gt;VLOOKUP(J$2,资质!$X:$Z,3,0),"满级",VLOOKUP($A96,level!$K:$N,2,0)+unit!$M$2+VLOOKUP($B96,rank!$O:$R,2,0)*VLOOKUP(J$2,资质!$X:$AD,4,0)+VLOOKUP(J$2,资质!$X:$AD,5,0))</f>
        <v>27401.419727219924</v>
      </c>
      <c r="K96">
        <f>IF($B96&gt;VLOOKUP(K$2,资质!$X:$Z,3,0),"满级",VLOOKUP($A96,level!$K:$N,2,0)+unit!$M$2+VLOOKUP($B96,rank!$O:$R,2,0)*VLOOKUP(K$2,资质!$X:$AD,4,0)+VLOOKUP(K$2,资质!$X:$AD,5,0))</f>
        <v>28717.436629313765</v>
      </c>
      <c r="L96">
        <f>IF($B96&gt;VLOOKUP(L$2,资质!$X:$Z,3,0),"满级",VLOOKUP($A96,level!$K:$N,2,0)+unit!$M$2+VLOOKUP($B96,rank!$O:$R,2,0)*VLOOKUP(L$2,资质!$X:$AD,4,0)+VLOOKUP(L$2,资质!$X:$AD,5,0))</f>
        <v>31456.419581090271</v>
      </c>
      <c r="M96">
        <f>IF($B96&gt;VLOOKUP(M$2,资质!$X:$Z,3,0),"满级",VLOOKUP($A96,level!$K:$N,2,0)+unit!$M$2+VLOOKUP($B96,rank!$O:$R,2,0)*VLOOKUP(M$2,资质!$X:$AD,4,0)+VLOOKUP(M$2,资质!$X:$AD,5,0))</f>
        <v>32484.216171445572</v>
      </c>
      <c r="N96">
        <f>IF($B96&gt;VLOOKUP(N$2,资质!$X:$Z,3,0),"满级",VLOOKUP($A96,level!$K:$N,2,0)+unit!$M$2+VLOOKUP($B96,rank!$O:$R,2,0)*VLOOKUP(N$2,资质!$X:$AD,4,0)+VLOOKUP(N$2,资质!$X:$AD,5,0))</f>
        <v>33512.01276180087</v>
      </c>
      <c r="O96">
        <f>IF($B96&gt;VLOOKUP(O$2,资质!$X:$Z,3,0),"满级",VLOOKUP($A96,level!$K:$N,2,0)+unit!$M$2+VLOOKUP($B96,rank!$O:$R,2,0)*VLOOKUP(O$2,资质!$X:$AD,4,0)+VLOOKUP(O$2,资质!$X:$AD,5,0))</f>
        <v>34539.809352156168</v>
      </c>
      <c r="P96">
        <f>IF($B96&gt;VLOOKUP(P$2,资质!$X:$Z,3,0),"满级",VLOOKUP($A96,level!$K:$N,2,0)+unit!$M$2+VLOOKUP($B96,rank!$O:$R,2,0)*VLOOKUP(P$2,资质!$X:$AD,4,0)+VLOOKUP(P$2,资质!$X:$AD,5,0))</f>
        <v>35567.605942511473</v>
      </c>
      <c r="Q96">
        <f>IF($B96&gt;VLOOKUP(Q$2,资质!$X:$Z,3,0),"满级",VLOOKUP($A96,level!$K:$N,2,0)+unit!$M$2+VLOOKUP($B96,rank!$O:$R,2,0)*VLOOKUP(Q$2,资质!$X:$AD,4,0)+VLOOKUP(Q$2,资质!$X:$AD,5,0))</f>
        <v>36595.402532866778</v>
      </c>
    </row>
    <row r="97" spans="1:18" x14ac:dyDescent="0.2">
      <c r="A97">
        <v>95</v>
      </c>
      <c r="B97">
        <f t="shared" si="10"/>
        <v>6</v>
      </c>
      <c r="C97">
        <f>IF($B97&gt;VLOOKUP(C$2,资质!$X:$Z,3,0),"满级",VLOOKUP($A97,level!$K:$N,2,0)+unit!$M$2+VLOOKUP($B97,rank!$O:$R,2,0)*VLOOKUP(C$2,资质!$X:$AD,4,0)+VLOOKUP(C$2,资质!$X:$AD,5,0))</f>
        <v>15860.057379441265</v>
      </c>
      <c r="D97">
        <f>IF($B97&gt;VLOOKUP(D$2,资质!$X:$Z,3,0),"满级",VLOOKUP($A97,level!$K:$N,2,0)+unit!$M$2+VLOOKUP($B97,rank!$O:$R,2,0)*VLOOKUP(D$2,资质!$X:$AD,4,0)+VLOOKUP(D$2,资质!$X:$AD,5,0))</f>
        <v>16662.175986357455</v>
      </c>
      <c r="E97">
        <f>IF($B97&gt;VLOOKUP(E$2,资质!$X:$Z,3,0),"满级",VLOOKUP($A97,level!$K:$N,2,0)+unit!$M$2+VLOOKUP($B97,rank!$O:$R,2,0)*VLOOKUP(E$2,资质!$X:$AD,4,0)+VLOOKUP(E$2,资质!$X:$AD,5,0))</f>
        <v>18021.243740862468</v>
      </c>
      <c r="F97">
        <f>IF($B97&gt;VLOOKUP(F$2,资质!$X:$Z,3,0),"满级",VLOOKUP($A97,level!$K:$N,2,0)+unit!$M$2+VLOOKUP($B97,rank!$O:$R,2,0)*VLOOKUP(F$2,资质!$X:$AD,4,0)+VLOOKUP(F$2,资质!$X:$AD,5,0))</f>
        <v>19990.735216750723</v>
      </c>
      <c r="G97">
        <f>IF($B97&gt;VLOOKUP(G$2,资质!$X:$Z,3,0),"满级",VLOOKUP($A97,level!$K:$N,2,0)+unit!$M$2+VLOOKUP($B97,rank!$O:$R,2,0)*VLOOKUP(G$2,资质!$X:$AD,4,0)+VLOOKUP(G$2,资质!$X:$AD,5,0))</f>
        <v>22120.650414022213</v>
      </c>
      <c r="H97">
        <f>IF($B97&gt;VLOOKUP(H$2,资质!$X:$Z,3,0),"满级",VLOOKUP($A97,level!$K:$N,2,0)+unit!$M$2+VLOOKUP($B97,rank!$O:$R,2,0)*VLOOKUP(H$2,资质!$X:$AD,4,0)+VLOOKUP(H$2,资质!$X:$AD,5,0))</f>
        <v>24260.989332676942</v>
      </c>
      <c r="I97">
        <f>IF($B97&gt;VLOOKUP(I$2,资质!$X:$Z,3,0),"满级",VLOOKUP($A97,level!$K:$N,2,0)+unit!$M$2+VLOOKUP($B97,rank!$O:$R,2,0)*VLOOKUP(I$2,资质!$X:$AD,4,0)+VLOOKUP(I$2,资质!$X:$AD,5,0))</f>
        <v>26465.226546509322</v>
      </c>
      <c r="J97">
        <f>IF($B97&gt;VLOOKUP(J$2,资质!$X:$Z,3,0),"满级",VLOOKUP($A97,level!$K:$N,2,0)+unit!$M$2+VLOOKUP($B97,rank!$O:$R,2,0)*VLOOKUP(J$2,资质!$X:$AD,4,0)+VLOOKUP(J$2,资质!$X:$AD,5,0))</f>
        <v>27620.819727219925</v>
      </c>
      <c r="K97">
        <f>IF($B97&gt;VLOOKUP(K$2,资质!$X:$Z,3,0),"满级",VLOOKUP($A97,level!$K:$N,2,0)+unit!$M$2+VLOOKUP($B97,rank!$O:$R,2,0)*VLOOKUP(K$2,资质!$X:$AD,4,0)+VLOOKUP(K$2,资质!$X:$AD,5,0))</f>
        <v>28936.836629313766</v>
      </c>
      <c r="L97">
        <f>IF($B97&gt;VLOOKUP(L$2,资质!$X:$Z,3,0),"满级",VLOOKUP($A97,level!$K:$N,2,0)+unit!$M$2+VLOOKUP($B97,rank!$O:$R,2,0)*VLOOKUP(L$2,资质!$X:$AD,4,0)+VLOOKUP(L$2,资质!$X:$AD,5,0))</f>
        <v>31675.819581090269</v>
      </c>
      <c r="M97">
        <f>IF($B97&gt;VLOOKUP(M$2,资质!$X:$Z,3,0),"满级",VLOOKUP($A97,level!$K:$N,2,0)+unit!$M$2+VLOOKUP($B97,rank!$O:$R,2,0)*VLOOKUP(M$2,资质!$X:$AD,4,0)+VLOOKUP(M$2,资质!$X:$AD,5,0))</f>
        <v>32703.616171445574</v>
      </c>
      <c r="N97">
        <f>IF($B97&gt;VLOOKUP(N$2,资质!$X:$Z,3,0),"满级",VLOOKUP($A97,level!$K:$N,2,0)+unit!$M$2+VLOOKUP($B97,rank!$O:$R,2,0)*VLOOKUP(N$2,资质!$X:$AD,4,0)+VLOOKUP(N$2,资质!$X:$AD,5,0))</f>
        <v>33731.412761800872</v>
      </c>
      <c r="O97">
        <f>IF($B97&gt;VLOOKUP(O$2,资质!$X:$Z,3,0),"满级",VLOOKUP($A97,level!$K:$N,2,0)+unit!$M$2+VLOOKUP($B97,rank!$O:$R,2,0)*VLOOKUP(O$2,资质!$X:$AD,4,0)+VLOOKUP(O$2,资质!$X:$AD,5,0))</f>
        <v>34759.209352156169</v>
      </c>
      <c r="P97">
        <f>IF($B97&gt;VLOOKUP(P$2,资质!$X:$Z,3,0),"满级",VLOOKUP($A97,level!$K:$N,2,0)+unit!$M$2+VLOOKUP($B97,rank!$O:$R,2,0)*VLOOKUP(P$2,资质!$X:$AD,4,0)+VLOOKUP(P$2,资质!$X:$AD,5,0))</f>
        <v>35787.005942511474</v>
      </c>
      <c r="Q97">
        <f>IF($B97&gt;VLOOKUP(Q$2,资质!$X:$Z,3,0),"满级",VLOOKUP($A97,level!$K:$N,2,0)+unit!$M$2+VLOOKUP($B97,rank!$O:$R,2,0)*VLOOKUP(Q$2,资质!$X:$AD,4,0)+VLOOKUP(Q$2,资质!$X:$AD,5,0))</f>
        <v>36814.802532866772</v>
      </c>
    </row>
    <row r="98" spans="1:18" x14ac:dyDescent="0.2">
      <c r="A98">
        <v>96</v>
      </c>
      <c r="B98">
        <f t="shared" si="10"/>
        <v>6</v>
      </c>
      <c r="C98">
        <f>IF($B98&gt;VLOOKUP(C$2,资质!$X:$Z,3,0),"满级",VLOOKUP($A98,level!$K:$N,2,0)+unit!$M$2+VLOOKUP($B98,rank!$O:$R,2,0)*VLOOKUP(C$2,资质!$X:$AD,4,0)+VLOOKUP(C$2,资质!$X:$AD,5,0))</f>
        <v>16083.257379441264</v>
      </c>
      <c r="D98">
        <f>IF($B98&gt;VLOOKUP(D$2,资质!$X:$Z,3,0),"满级",VLOOKUP($A98,level!$K:$N,2,0)+unit!$M$2+VLOOKUP($B98,rank!$O:$R,2,0)*VLOOKUP(D$2,资质!$X:$AD,4,0)+VLOOKUP(D$2,资质!$X:$AD,5,0))</f>
        <v>16885.375986357452</v>
      </c>
      <c r="E98">
        <f>IF($B98&gt;VLOOKUP(E$2,资质!$X:$Z,3,0),"满级",VLOOKUP($A98,level!$K:$N,2,0)+unit!$M$2+VLOOKUP($B98,rank!$O:$R,2,0)*VLOOKUP(E$2,资质!$X:$AD,4,0)+VLOOKUP(E$2,资质!$X:$AD,5,0))</f>
        <v>18244.443740862469</v>
      </c>
      <c r="F98">
        <f>IF($B98&gt;VLOOKUP(F$2,资质!$X:$Z,3,0),"满级",VLOOKUP($A98,level!$K:$N,2,0)+unit!$M$2+VLOOKUP($B98,rank!$O:$R,2,0)*VLOOKUP(F$2,资质!$X:$AD,4,0)+VLOOKUP(F$2,资质!$X:$AD,5,0))</f>
        <v>20213.93521675072</v>
      </c>
      <c r="G98">
        <f>IF($B98&gt;VLOOKUP(G$2,资质!$X:$Z,3,0),"满级",VLOOKUP($A98,level!$K:$N,2,0)+unit!$M$2+VLOOKUP($B98,rank!$O:$R,2,0)*VLOOKUP(G$2,资质!$X:$AD,4,0)+VLOOKUP(G$2,资质!$X:$AD,5,0))</f>
        <v>22343.850414022214</v>
      </c>
      <c r="H98">
        <f>IF($B98&gt;VLOOKUP(H$2,资质!$X:$Z,3,0),"满级",VLOOKUP($A98,level!$K:$N,2,0)+unit!$M$2+VLOOKUP($B98,rank!$O:$R,2,0)*VLOOKUP(H$2,资质!$X:$AD,4,0)+VLOOKUP(H$2,资质!$X:$AD,5,0))</f>
        <v>24484.189332676942</v>
      </c>
      <c r="I98">
        <f>IF($B98&gt;VLOOKUP(I$2,资质!$X:$Z,3,0),"满级",VLOOKUP($A98,level!$K:$N,2,0)+unit!$M$2+VLOOKUP($B98,rank!$O:$R,2,0)*VLOOKUP(I$2,资质!$X:$AD,4,0)+VLOOKUP(I$2,资质!$X:$AD,5,0))</f>
        <v>26688.426546509319</v>
      </c>
      <c r="J98">
        <f>IF($B98&gt;VLOOKUP(J$2,资质!$X:$Z,3,0),"满级",VLOOKUP($A98,level!$K:$N,2,0)+unit!$M$2+VLOOKUP($B98,rank!$O:$R,2,0)*VLOOKUP(J$2,资质!$X:$AD,4,0)+VLOOKUP(J$2,资质!$X:$AD,5,0))</f>
        <v>27844.019727219922</v>
      </c>
      <c r="K98">
        <f>IF($B98&gt;VLOOKUP(K$2,资质!$X:$Z,3,0),"满级",VLOOKUP($A98,level!$K:$N,2,0)+unit!$M$2+VLOOKUP($B98,rank!$O:$R,2,0)*VLOOKUP(K$2,资质!$X:$AD,4,0)+VLOOKUP(K$2,资质!$X:$AD,5,0))</f>
        <v>29160.036629313763</v>
      </c>
      <c r="L98">
        <f>IF($B98&gt;VLOOKUP(L$2,资质!$X:$Z,3,0),"满级",VLOOKUP($A98,level!$K:$N,2,0)+unit!$M$2+VLOOKUP($B98,rank!$O:$R,2,0)*VLOOKUP(L$2,资质!$X:$AD,4,0)+VLOOKUP(L$2,资质!$X:$AD,5,0))</f>
        <v>31899.01958109027</v>
      </c>
      <c r="M98">
        <f>IF($B98&gt;VLOOKUP(M$2,资质!$X:$Z,3,0),"满级",VLOOKUP($A98,level!$K:$N,2,0)+unit!$M$2+VLOOKUP($B98,rank!$O:$R,2,0)*VLOOKUP(M$2,资质!$X:$AD,4,0)+VLOOKUP(M$2,资质!$X:$AD,5,0))</f>
        <v>32926.816171445571</v>
      </c>
      <c r="N98">
        <f>IF($B98&gt;VLOOKUP(N$2,资质!$X:$Z,3,0),"满级",VLOOKUP($A98,level!$K:$N,2,0)+unit!$M$2+VLOOKUP($B98,rank!$O:$R,2,0)*VLOOKUP(N$2,资质!$X:$AD,4,0)+VLOOKUP(N$2,资质!$X:$AD,5,0))</f>
        <v>33954.612761800876</v>
      </c>
      <c r="O98">
        <f>IF($B98&gt;VLOOKUP(O$2,资质!$X:$Z,3,0),"满级",VLOOKUP($A98,level!$K:$N,2,0)+unit!$M$2+VLOOKUP($B98,rank!$O:$R,2,0)*VLOOKUP(O$2,资质!$X:$AD,4,0)+VLOOKUP(O$2,资质!$X:$AD,5,0))</f>
        <v>34982.409352156174</v>
      </c>
      <c r="P98">
        <f>IF($B98&gt;VLOOKUP(P$2,资质!$X:$Z,3,0),"满级",VLOOKUP($A98,level!$K:$N,2,0)+unit!$M$2+VLOOKUP($B98,rank!$O:$R,2,0)*VLOOKUP(P$2,资质!$X:$AD,4,0)+VLOOKUP(P$2,资质!$X:$AD,5,0))</f>
        <v>36010.205942511471</v>
      </c>
      <c r="Q98">
        <f>IF($B98&gt;VLOOKUP(Q$2,资质!$X:$Z,3,0),"满级",VLOOKUP($A98,level!$K:$N,2,0)+unit!$M$2+VLOOKUP($B98,rank!$O:$R,2,0)*VLOOKUP(Q$2,资质!$X:$AD,4,0)+VLOOKUP(Q$2,资质!$X:$AD,5,0))</f>
        <v>37038.002532866769</v>
      </c>
    </row>
    <row r="99" spans="1:18" x14ac:dyDescent="0.2">
      <c r="A99">
        <v>97</v>
      </c>
      <c r="B99">
        <f t="shared" si="10"/>
        <v>6</v>
      </c>
      <c r="C99">
        <f>IF($B99&gt;VLOOKUP(C$2,资质!$X:$Z,3,0),"满级",VLOOKUP($A99,level!$K:$N,2,0)+unit!$M$2+VLOOKUP($B99,rank!$O:$R,2,0)*VLOOKUP(C$2,资质!$X:$AD,4,0)+VLOOKUP(C$2,资质!$X:$AD,5,0))</f>
        <v>16310.257379441264</v>
      </c>
      <c r="D99">
        <f>IF($B99&gt;VLOOKUP(D$2,资质!$X:$Z,3,0),"满级",VLOOKUP($A99,level!$K:$N,2,0)+unit!$M$2+VLOOKUP($B99,rank!$O:$R,2,0)*VLOOKUP(D$2,资质!$X:$AD,4,0)+VLOOKUP(D$2,资质!$X:$AD,5,0))</f>
        <v>17112.375986357452</v>
      </c>
      <c r="E99">
        <f>IF($B99&gt;VLOOKUP(E$2,资质!$X:$Z,3,0),"满级",VLOOKUP($A99,level!$K:$N,2,0)+unit!$M$2+VLOOKUP($B99,rank!$O:$R,2,0)*VLOOKUP(E$2,资质!$X:$AD,4,0)+VLOOKUP(E$2,资质!$X:$AD,5,0))</f>
        <v>18471.443740862469</v>
      </c>
      <c r="F99">
        <f>IF($B99&gt;VLOOKUP(F$2,资质!$X:$Z,3,0),"满级",VLOOKUP($A99,level!$K:$N,2,0)+unit!$M$2+VLOOKUP($B99,rank!$O:$R,2,0)*VLOOKUP(F$2,资质!$X:$AD,4,0)+VLOOKUP(F$2,资质!$X:$AD,5,0))</f>
        <v>20440.93521675072</v>
      </c>
      <c r="G99">
        <f>IF($B99&gt;VLOOKUP(G$2,资质!$X:$Z,3,0),"满级",VLOOKUP($A99,level!$K:$N,2,0)+unit!$M$2+VLOOKUP($B99,rank!$O:$R,2,0)*VLOOKUP(G$2,资质!$X:$AD,4,0)+VLOOKUP(G$2,资质!$X:$AD,5,0))</f>
        <v>22570.850414022214</v>
      </c>
      <c r="H99">
        <f>IF($B99&gt;VLOOKUP(H$2,资质!$X:$Z,3,0),"满级",VLOOKUP($A99,level!$K:$N,2,0)+unit!$M$2+VLOOKUP($B99,rank!$O:$R,2,0)*VLOOKUP(H$2,资质!$X:$AD,4,0)+VLOOKUP(H$2,资质!$X:$AD,5,0))</f>
        <v>24711.189332676942</v>
      </c>
      <c r="I99">
        <f>IF($B99&gt;VLOOKUP(I$2,资质!$X:$Z,3,0),"满级",VLOOKUP($A99,level!$K:$N,2,0)+unit!$M$2+VLOOKUP($B99,rank!$O:$R,2,0)*VLOOKUP(I$2,资质!$X:$AD,4,0)+VLOOKUP(I$2,资质!$X:$AD,5,0))</f>
        <v>26915.426546509319</v>
      </c>
      <c r="J99">
        <f>IF($B99&gt;VLOOKUP(J$2,资质!$X:$Z,3,0),"满级",VLOOKUP($A99,level!$K:$N,2,0)+unit!$M$2+VLOOKUP($B99,rank!$O:$R,2,0)*VLOOKUP(J$2,资质!$X:$AD,4,0)+VLOOKUP(J$2,资质!$X:$AD,5,0))</f>
        <v>28071.019727219922</v>
      </c>
      <c r="K99">
        <f>IF($B99&gt;VLOOKUP(K$2,资质!$X:$Z,3,0),"满级",VLOOKUP($A99,level!$K:$N,2,0)+unit!$M$2+VLOOKUP($B99,rank!$O:$R,2,0)*VLOOKUP(K$2,资质!$X:$AD,4,0)+VLOOKUP(K$2,资质!$X:$AD,5,0))</f>
        <v>29387.036629313763</v>
      </c>
      <c r="L99">
        <f>IF($B99&gt;VLOOKUP(L$2,资质!$X:$Z,3,0),"满级",VLOOKUP($A99,level!$K:$N,2,0)+unit!$M$2+VLOOKUP($B99,rank!$O:$R,2,0)*VLOOKUP(L$2,资质!$X:$AD,4,0)+VLOOKUP(L$2,资质!$X:$AD,5,0))</f>
        <v>32126.01958109027</v>
      </c>
      <c r="M99">
        <f>IF($B99&gt;VLOOKUP(M$2,资质!$X:$Z,3,0),"满级",VLOOKUP($A99,level!$K:$N,2,0)+unit!$M$2+VLOOKUP($B99,rank!$O:$R,2,0)*VLOOKUP(M$2,资质!$X:$AD,4,0)+VLOOKUP(M$2,资质!$X:$AD,5,0))</f>
        <v>33153.816171445571</v>
      </c>
      <c r="N99">
        <f>IF($B99&gt;VLOOKUP(N$2,资质!$X:$Z,3,0),"满级",VLOOKUP($A99,level!$K:$N,2,0)+unit!$M$2+VLOOKUP($B99,rank!$O:$R,2,0)*VLOOKUP(N$2,资质!$X:$AD,4,0)+VLOOKUP(N$2,资质!$X:$AD,5,0))</f>
        <v>34181.612761800876</v>
      </c>
      <c r="O99">
        <f>IF($B99&gt;VLOOKUP(O$2,资质!$X:$Z,3,0),"满级",VLOOKUP($A99,level!$K:$N,2,0)+unit!$M$2+VLOOKUP($B99,rank!$O:$R,2,0)*VLOOKUP(O$2,资质!$X:$AD,4,0)+VLOOKUP(O$2,资质!$X:$AD,5,0))</f>
        <v>35209.409352156174</v>
      </c>
      <c r="P99">
        <f>IF($B99&gt;VLOOKUP(P$2,资质!$X:$Z,3,0),"满级",VLOOKUP($A99,level!$K:$N,2,0)+unit!$M$2+VLOOKUP($B99,rank!$O:$R,2,0)*VLOOKUP(P$2,资质!$X:$AD,4,0)+VLOOKUP(P$2,资质!$X:$AD,5,0))</f>
        <v>36237.205942511471</v>
      </c>
      <c r="Q99">
        <f>IF($B99&gt;VLOOKUP(Q$2,资质!$X:$Z,3,0),"满级",VLOOKUP($A99,level!$K:$N,2,0)+unit!$M$2+VLOOKUP($B99,rank!$O:$R,2,0)*VLOOKUP(Q$2,资质!$X:$AD,4,0)+VLOOKUP(Q$2,资质!$X:$AD,5,0))</f>
        <v>37265.002532866769</v>
      </c>
    </row>
    <row r="100" spans="1:18" x14ac:dyDescent="0.2">
      <c r="A100">
        <v>98</v>
      </c>
      <c r="B100">
        <f t="shared" si="10"/>
        <v>6</v>
      </c>
      <c r="C100">
        <f>IF($B100&gt;VLOOKUP(C$2,资质!$X:$Z,3,0),"满级",VLOOKUP($A100,level!$K:$N,2,0)+unit!$M$2+VLOOKUP($B100,rank!$O:$R,2,0)*VLOOKUP(C$2,资质!$X:$AD,4,0)+VLOOKUP(C$2,资质!$X:$AD,5,0))</f>
        <v>16541.157379441265</v>
      </c>
      <c r="D100">
        <f>IF($B100&gt;VLOOKUP(D$2,资质!$X:$Z,3,0),"满级",VLOOKUP($A100,level!$K:$N,2,0)+unit!$M$2+VLOOKUP($B100,rank!$O:$R,2,0)*VLOOKUP(D$2,资质!$X:$AD,4,0)+VLOOKUP(D$2,资质!$X:$AD,5,0))</f>
        <v>17343.275986357454</v>
      </c>
      <c r="E100">
        <f>IF($B100&gt;VLOOKUP(E$2,资质!$X:$Z,3,0),"满级",VLOOKUP($A100,level!$K:$N,2,0)+unit!$M$2+VLOOKUP($B100,rank!$O:$R,2,0)*VLOOKUP(E$2,资质!$X:$AD,4,0)+VLOOKUP(E$2,资质!$X:$AD,5,0))</f>
        <v>18702.34374086247</v>
      </c>
      <c r="F100">
        <f>IF($B100&gt;VLOOKUP(F$2,资质!$X:$Z,3,0),"满级",VLOOKUP($A100,level!$K:$N,2,0)+unit!$M$2+VLOOKUP($B100,rank!$O:$R,2,0)*VLOOKUP(F$2,资质!$X:$AD,4,0)+VLOOKUP(F$2,资质!$X:$AD,5,0))</f>
        <v>20671.835216750722</v>
      </c>
      <c r="G100">
        <f>IF($B100&gt;VLOOKUP(G$2,资质!$X:$Z,3,0),"满级",VLOOKUP($A100,level!$K:$N,2,0)+unit!$M$2+VLOOKUP($B100,rank!$O:$R,2,0)*VLOOKUP(G$2,资质!$X:$AD,4,0)+VLOOKUP(G$2,资质!$X:$AD,5,0))</f>
        <v>22801.750414022215</v>
      </c>
      <c r="H100">
        <f>IF($B100&gt;VLOOKUP(H$2,资质!$X:$Z,3,0),"满级",VLOOKUP($A100,level!$K:$N,2,0)+unit!$M$2+VLOOKUP($B100,rank!$O:$R,2,0)*VLOOKUP(H$2,资质!$X:$AD,4,0)+VLOOKUP(H$2,资质!$X:$AD,5,0))</f>
        <v>24942.089332676944</v>
      </c>
      <c r="I100">
        <f>IF($B100&gt;VLOOKUP(I$2,资质!$X:$Z,3,0),"满级",VLOOKUP($A100,level!$K:$N,2,0)+unit!$M$2+VLOOKUP($B100,rank!$O:$R,2,0)*VLOOKUP(I$2,资质!$X:$AD,4,0)+VLOOKUP(I$2,资质!$X:$AD,5,0))</f>
        <v>27146.326546509321</v>
      </c>
      <c r="J100">
        <f>IF($B100&gt;VLOOKUP(J$2,资质!$X:$Z,3,0),"满级",VLOOKUP($A100,level!$K:$N,2,0)+unit!$M$2+VLOOKUP($B100,rank!$O:$R,2,0)*VLOOKUP(J$2,资质!$X:$AD,4,0)+VLOOKUP(J$2,资质!$X:$AD,5,0))</f>
        <v>28301.919727219924</v>
      </c>
      <c r="K100">
        <f>IF($B100&gt;VLOOKUP(K$2,资质!$X:$Z,3,0),"满级",VLOOKUP($A100,level!$K:$N,2,0)+unit!$M$2+VLOOKUP($B100,rank!$O:$R,2,0)*VLOOKUP(K$2,资质!$X:$AD,4,0)+VLOOKUP(K$2,资质!$X:$AD,5,0))</f>
        <v>29617.936629313765</v>
      </c>
      <c r="L100">
        <f>IF($B100&gt;VLOOKUP(L$2,资质!$X:$Z,3,0),"满级",VLOOKUP($A100,level!$K:$N,2,0)+unit!$M$2+VLOOKUP($B100,rank!$O:$R,2,0)*VLOOKUP(L$2,资质!$X:$AD,4,0)+VLOOKUP(L$2,资质!$X:$AD,5,0))</f>
        <v>32356.919581090271</v>
      </c>
      <c r="M100">
        <f>IF($B100&gt;VLOOKUP(M$2,资质!$X:$Z,3,0),"满级",VLOOKUP($A100,level!$K:$N,2,0)+unit!$M$2+VLOOKUP($B100,rank!$O:$R,2,0)*VLOOKUP(M$2,资质!$X:$AD,4,0)+VLOOKUP(M$2,资质!$X:$AD,5,0))</f>
        <v>33384.716171445572</v>
      </c>
      <c r="N100">
        <f>IF($B100&gt;VLOOKUP(N$2,资质!$X:$Z,3,0),"满级",VLOOKUP($A100,level!$K:$N,2,0)+unit!$M$2+VLOOKUP($B100,rank!$O:$R,2,0)*VLOOKUP(N$2,资质!$X:$AD,4,0)+VLOOKUP(N$2,资质!$X:$AD,5,0))</f>
        <v>34412.51276180087</v>
      </c>
      <c r="O100">
        <f>IF($B100&gt;VLOOKUP(O$2,资质!$X:$Z,3,0),"满级",VLOOKUP($A100,level!$K:$N,2,0)+unit!$M$2+VLOOKUP($B100,rank!$O:$R,2,0)*VLOOKUP(O$2,资质!$X:$AD,4,0)+VLOOKUP(O$2,资质!$X:$AD,5,0))</f>
        <v>35440.309352156168</v>
      </c>
      <c r="P100">
        <f>IF($B100&gt;VLOOKUP(P$2,资质!$X:$Z,3,0),"满级",VLOOKUP($A100,level!$K:$N,2,0)+unit!$M$2+VLOOKUP($B100,rank!$O:$R,2,0)*VLOOKUP(P$2,资质!$X:$AD,4,0)+VLOOKUP(P$2,资质!$X:$AD,5,0))</f>
        <v>36468.105942511473</v>
      </c>
      <c r="Q100">
        <f>IF($B100&gt;VLOOKUP(Q$2,资质!$X:$Z,3,0),"满级",VLOOKUP($A100,level!$K:$N,2,0)+unit!$M$2+VLOOKUP($B100,rank!$O:$R,2,0)*VLOOKUP(Q$2,资质!$X:$AD,4,0)+VLOOKUP(Q$2,资质!$X:$AD,5,0))</f>
        <v>37495.902532866778</v>
      </c>
    </row>
    <row r="101" spans="1:18" x14ac:dyDescent="0.2">
      <c r="A101">
        <v>99</v>
      </c>
      <c r="B101">
        <f t="shared" si="10"/>
        <v>6</v>
      </c>
      <c r="C101">
        <f>IF($B101&gt;VLOOKUP(C$2,资质!$X:$Z,3,0),"满级",VLOOKUP($A101,level!$K:$N,2,0)+unit!$M$2+VLOOKUP($B101,rank!$O:$R,2,0)*VLOOKUP(C$2,资质!$X:$AD,4,0)+VLOOKUP(C$2,资质!$X:$AD,5,0))</f>
        <v>16775.957379441264</v>
      </c>
      <c r="D101">
        <f>IF($B101&gt;VLOOKUP(D$2,资质!$X:$Z,3,0),"满级",VLOOKUP($A101,level!$K:$N,2,0)+unit!$M$2+VLOOKUP($B101,rank!$O:$R,2,0)*VLOOKUP(D$2,资质!$X:$AD,4,0)+VLOOKUP(D$2,资质!$X:$AD,5,0))</f>
        <v>17578.075986357453</v>
      </c>
      <c r="E101">
        <f>IF($B101&gt;VLOOKUP(E$2,资质!$X:$Z,3,0),"满级",VLOOKUP($A101,level!$K:$N,2,0)+unit!$M$2+VLOOKUP($B101,rank!$O:$R,2,0)*VLOOKUP(E$2,资质!$X:$AD,4,0)+VLOOKUP(E$2,资质!$X:$AD,5,0))</f>
        <v>18937.14374086247</v>
      </c>
      <c r="F101">
        <f>IF($B101&gt;VLOOKUP(F$2,资质!$X:$Z,3,0),"满级",VLOOKUP($A101,level!$K:$N,2,0)+unit!$M$2+VLOOKUP($B101,rank!$O:$R,2,0)*VLOOKUP(F$2,资质!$X:$AD,4,0)+VLOOKUP(F$2,资质!$X:$AD,5,0))</f>
        <v>20906.635216750721</v>
      </c>
      <c r="G101">
        <f>IF($B101&gt;VLOOKUP(G$2,资质!$X:$Z,3,0),"满级",VLOOKUP($A101,level!$K:$N,2,0)+unit!$M$2+VLOOKUP($B101,rank!$O:$R,2,0)*VLOOKUP(G$2,资质!$X:$AD,4,0)+VLOOKUP(G$2,资质!$X:$AD,5,0))</f>
        <v>23036.550414022211</v>
      </c>
      <c r="H101">
        <f>IF($B101&gt;VLOOKUP(H$2,资质!$X:$Z,3,0),"满级",VLOOKUP($A101,level!$K:$N,2,0)+unit!$M$2+VLOOKUP($B101,rank!$O:$R,2,0)*VLOOKUP(H$2,资质!$X:$AD,4,0)+VLOOKUP(H$2,资质!$X:$AD,5,0))</f>
        <v>25176.889332676939</v>
      </c>
      <c r="I101">
        <f>IF($B101&gt;VLOOKUP(I$2,资质!$X:$Z,3,0),"满级",VLOOKUP($A101,level!$K:$N,2,0)+unit!$M$2+VLOOKUP($B101,rank!$O:$R,2,0)*VLOOKUP(I$2,资质!$X:$AD,4,0)+VLOOKUP(I$2,资质!$X:$AD,5,0))</f>
        <v>27381.126546509324</v>
      </c>
      <c r="J101">
        <f>IF($B101&gt;VLOOKUP(J$2,资质!$X:$Z,3,0),"满级",VLOOKUP($A101,level!$K:$N,2,0)+unit!$M$2+VLOOKUP($B101,rank!$O:$R,2,0)*VLOOKUP(J$2,资质!$X:$AD,4,0)+VLOOKUP(J$2,资质!$X:$AD,5,0))</f>
        <v>28536.719727219926</v>
      </c>
      <c r="K101">
        <f>IF($B101&gt;VLOOKUP(K$2,资质!$X:$Z,3,0),"满级",VLOOKUP($A101,level!$K:$N,2,0)+unit!$M$2+VLOOKUP($B101,rank!$O:$R,2,0)*VLOOKUP(K$2,资质!$X:$AD,4,0)+VLOOKUP(K$2,资质!$X:$AD,5,0))</f>
        <v>29852.736629313764</v>
      </c>
      <c r="L101">
        <f>IF($B101&gt;VLOOKUP(L$2,资质!$X:$Z,3,0),"满级",VLOOKUP($A101,level!$K:$N,2,0)+unit!$M$2+VLOOKUP($B101,rank!$O:$R,2,0)*VLOOKUP(L$2,资质!$X:$AD,4,0)+VLOOKUP(L$2,资质!$X:$AD,5,0))</f>
        <v>32591.71958109027</v>
      </c>
      <c r="M101">
        <f>IF($B101&gt;VLOOKUP(M$2,资质!$X:$Z,3,0),"满级",VLOOKUP($A101,level!$K:$N,2,0)+unit!$M$2+VLOOKUP($B101,rank!$O:$R,2,0)*VLOOKUP(M$2,资质!$X:$AD,4,0)+VLOOKUP(M$2,资质!$X:$AD,5,0))</f>
        <v>33619.516171445575</v>
      </c>
      <c r="N101">
        <f>IF($B101&gt;VLOOKUP(N$2,资质!$X:$Z,3,0),"满级",VLOOKUP($A101,level!$K:$N,2,0)+unit!$M$2+VLOOKUP($B101,rank!$O:$R,2,0)*VLOOKUP(N$2,资质!$X:$AD,4,0)+VLOOKUP(N$2,资质!$X:$AD,5,0))</f>
        <v>34647.312761800873</v>
      </c>
      <c r="O101">
        <f>IF($B101&gt;VLOOKUP(O$2,资质!$X:$Z,3,0),"满级",VLOOKUP($A101,level!$K:$N,2,0)+unit!$M$2+VLOOKUP($B101,rank!$O:$R,2,0)*VLOOKUP(O$2,资质!$X:$AD,4,0)+VLOOKUP(O$2,资质!$X:$AD,5,0))</f>
        <v>35675.109352156171</v>
      </c>
      <c r="P101">
        <f>IF($B101&gt;VLOOKUP(P$2,资质!$X:$Z,3,0),"满级",VLOOKUP($A101,level!$K:$N,2,0)+unit!$M$2+VLOOKUP($B101,rank!$O:$R,2,0)*VLOOKUP(P$2,资质!$X:$AD,4,0)+VLOOKUP(P$2,资质!$X:$AD,5,0))</f>
        <v>36702.905942511468</v>
      </c>
      <c r="Q101">
        <f>IF($B101&gt;VLOOKUP(Q$2,资质!$X:$Z,3,0),"满级",VLOOKUP($A101,level!$K:$N,2,0)+unit!$M$2+VLOOKUP($B101,rank!$O:$R,2,0)*VLOOKUP(Q$2,资质!$X:$AD,4,0)+VLOOKUP(Q$2,资质!$X:$AD,5,0))</f>
        <v>37730.702532866773</v>
      </c>
    </row>
    <row r="102" spans="1:18" x14ac:dyDescent="0.2">
      <c r="A102">
        <v>100</v>
      </c>
      <c r="B102">
        <f t="shared" si="10"/>
        <v>6</v>
      </c>
      <c r="C102">
        <f>IF($B102&gt;VLOOKUP(C$2,资质!$X:$Z,3,0),"满级",VLOOKUP($A102,level!$K:$N,2,0)+unit!$M$2+VLOOKUP($B102,rank!$O:$R,2,0)*VLOOKUP(C$2,资质!$X:$AD,4,0)+VLOOKUP(C$2,资质!$X:$AD,5,0))</f>
        <v>17014.657379441265</v>
      </c>
      <c r="D102">
        <f>IF($B102&gt;VLOOKUP(D$2,资质!$X:$Z,3,0),"满级",VLOOKUP($A102,level!$K:$N,2,0)+unit!$M$2+VLOOKUP($B102,rank!$O:$R,2,0)*VLOOKUP(D$2,资质!$X:$AD,4,0)+VLOOKUP(D$2,资质!$X:$AD,5,0))</f>
        <v>17816.775986357454</v>
      </c>
      <c r="E102">
        <f>IF($B102&gt;VLOOKUP(E$2,资质!$X:$Z,3,0),"满级",VLOOKUP($A102,level!$K:$N,2,0)+unit!$M$2+VLOOKUP($B102,rank!$O:$R,2,0)*VLOOKUP(E$2,资质!$X:$AD,4,0)+VLOOKUP(E$2,资质!$X:$AD,5,0))</f>
        <v>19175.84374086247</v>
      </c>
      <c r="F102">
        <f>IF($B102&gt;VLOOKUP(F$2,资质!$X:$Z,3,0),"满级",VLOOKUP($A102,level!$K:$N,2,0)+unit!$M$2+VLOOKUP($B102,rank!$O:$R,2,0)*VLOOKUP(F$2,资质!$X:$AD,4,0)+VLOOKUP(F$2,资质!$X:$AD,5,0))</f>
        <v>21145.335216750722</v>
      </c>
      <c r="G102">
        <f>IF($B102&gt;VLOOKUP(G$2,资质!$X:$Z,3,0),"满级",VLOOKUP($A102,level!$K:$N,2,0)+unit!$M$2+VLOOKUP($B102,rank!$O:$R,2,0)*VLOOKUP(G$2,资质!$X:$AD,4,0)+VLOOKUP(G$2,资质!$X:$AD,5,0))</f>
        <v>23275.250414022215</v>
      </c>
      <c r="H102">
        <f>IF($B102&gt;VLOOKUP(H$2,资质!$X:$Z,3,0),"满级",VLOOKUP($A102,level!$K:$N,2,0)+unit!$M$2+VLOOKUP($B102,rank!$O:$R,2,0)*VLOOKUP(H$2,资质!$X:$AD,4,0)+VLOOKUP(H$2,资质!$X:$AD,5,0))</f>
        <v>25415.589332676944</v>
      </c>
      <c r="I102">
        <f>IF($B102&gt;VLOOKUP(I$2,资质!$X:$Z,3,0),"满级",VLOOKUP($A102,level!$K:$N,2,0)+unit!$M$2+VLOOKUP($B102,rank!$O:$R,2,0)*VLOOKUP(I$2,资质!$X:$AD,4,0)+VLOOKUP(I$2,资质!$X:$AD,5,0))</f>
        <v>27619.826546509321</v>
      </c>
      <c r="J102">
        <f>IF($B102&gt;VLOOKUP(J$2,资质!$X:$Z,3,0),"满级",VLOOKUP($A102,level!$K:$N,2,0)+unit!$M$2+VLOOKUP($B102,rank!$O:$R,2,0)*VLOOKUP(J$2,资质!$X:$AD,4,0)+VLOOKUP(J$2,资质!$X:$AD,5,0))</f>
        <v>28775.419727219924</v>
      </c>
      <c r="K102">
        <f>IF($B102&gt;VLOOKUP(K$2,资质!$X:$Z,3,0),"满级",VLOOKUP($A102,level!$K:$N,2,0)+unit!$M$2+VLOOKUP($B102,rank!$O:$R,2,0)*VLOOKUP(K$2,资质!$X:$AD,4,0)+VLOOKUP(K$2,资质!$X:$AD,5,0))</f>
        <v>30091.436629313765</v>
      </c>
      <c r="L102">
        <f>IF($B102&gt;VLOOKUP(L$2,资质!$X:$Z,3,0),"满级",VLOOKUP($A102,level!$K:$N,2,0)+unit!$M$2+VLOOKUP($B102,rank!$O:$R,2,0)*VLOOKUP(L$2,资质!$X:$AD,4,0)+VLOOKUP(L$2,资质!$X:$AD,5,0))</f>
        <v>32830.419581090275</v>
      </c>
      <c r="M102">
        <f>IF($B102&gt;VLOOKUP(M$2,资质!$X:$Z,3,0),"满级",VLOOKUP($A102,level!$K:$N,2,0)+unit!$M$2+VLOOKUP($B102,rank!$O:$R,2,0)*VLOOKUP(M$2,资质!$X:$AD,4,0)+VLOOKUP(M$2,资质!$X:$AD,5,0))</f>
        <v>33858.216171445572</v>
      </c>
      <c r="N102">
        <f>IF($B102&gt;VLOOKUP(N$2,资质!$X:$Z,3,0),"满级",VLOOKUP($A102,level!$K:$N,2,0)+unit!$M$2+VLOOKUP($B102,rank!$O:$R,2,0)*VLOOKUP(N$2,资质!$X:$AD,4,0)+VLOOKUP(N$2,资质!$X:$AD,5,0))</f>
        <v>34886.01276180087</v>
      </c>
      <c r="O102">
        <f>IF($B102&gt;VLOOKUP(O$2,资质!$X:$Z,3,0),"满级",VLOOKUP($A102,level!$K:$N,2,0)+unit!$M$2+VLOOKUP($B102,rank!$O:$R,2,0)*VLOOKUP(O$2,资质!$X:$AD,4,0)+VLOOKUP(O$2,资质!$X:$AD,5,0))</f>
        <v>35913.809352156168</v>
      </c>
      <c r="P102">
        <f>IF($B102&gt;VLOOKUP(P$2,资质!$X:$Z,3,0),"满级",VLOOKUP($A102,level!$K:$N,2,0)+unit!$M$2+VLOOKUP($B102,rank!$O:$R,2,0)*VLOOKUP(P$2,资质!$X:$AD,4,0)+VLOOKUP(P$2,资质!$X:$AD,5,0))</f>
        <v>36941.605942511473</v>
      </c>
      <c r="Q102">
        <f>IF($B102&gt;VLOOKUP(Q$2,资质!$X:$Z,3,0),"满级",VLOOKUP($A102,level!$K:$N,2,0)+unit!$M$2+VLOOKUP($B102,rank!$O:$R,2,0)*VLOOKUP(Q$2,资质!$X:$AD,4,0)+VLOOKUP(Q$2,资质!$X:$AD,5,0))</f>
        <v>37969.402532866778</v>
      </c>
    </row>
    <row r="103" spans="1:18" x14ac:dyDescent="0.2">
      <c r="A103">
        <v>101</v>
      </c>
      <c r="B103">
        <f t="shared" si="10"/>
        <v>7</v>
      </c>
      <c r="C103" t="str">
        <f>IF($B103&gt;VLOOKUP(C$2,资质!$X:$Z,3,0),"满级",VLOOKUP($A103,level!$K:$N,2,0)+unit!$M$2+VLOOKUP($B103,rank!$O:$R,2,0)*VLOOKUP(C$2,资质!$X:$AD,4,0)+VLOOKUP(C$2,资质!$X:$AD,5,0))</f>
        <v>满级</v>
      </c>
      <c r="D103" t="str">
        <f>IF($B103&gt;VLOOKUP(D$2,资质!$X:$Z,3,0),"满级",VLOOKUP($A103,level!$K:$N,2,0)+unit!$M$2+VLOOKUP($B103,rank!$O:$R,2,0)*VLOOKUP(D$2,资质!$X:$AD,4,0)+VLOOKUP(D$2,资质!$X:$AD,5,0))</f>
        <v>满级</v>
      </c>
      <c r="E103" t="str">
        <f>IF($B103&gt;VLOOKUP(E$2,资质!$X:$Z,3,0),"满级",VLOOKUP($A103,level!$K:$N,2,0)+unit!$M$2+VLOOKUP($B103,rank!$O:$R,2,0)*VLOOKUP(E$2,资质!$X:$AD,4,0)+VLOOKUP(E$2,资质!$X:$AD,5,0))</f>
        <v>满级</v>
      </c>
      <c r="F103" t="str">
        <f>IF($B103&gt;VLOOKUP(F$2,资质!$X:$Z,3,0),"满级",VLOOKUP($A103,level!$K:$N,2,0)+unit!$M$2+VLOOKUP($B103,rank!$O:$R,2,0)*VLOOKUP(F$2,资质!$X:$AD,4,0)+VLOOKUP(F$2,资质!$X:$AD,5,0))</f>
        <v>满级</v>
      </c>
      <c r="G103">
        <f>IF($B103&gt;VLOOKUP(G$2,资质!$X:$Z,3,0),"满级",VLOOKUP($A103,level!$K:$N,2,0)+unit!$M$2+VLOOKUP($B103,rank!$O:$R,2,0)*VLOOKUP(G$2,资质!$X:$AD,4,0)+VLOOKUP(G$2,资质!$X:$AD,5,0))</f>
        <v>27813.582665731352</v>
      </c>
      <c r="H103">
        <f>IF($B103&gt;VLOOKUP(H$2,资质!$X:$Z,3,0),"满级",VLOOKUP($A103,level!$K:$N,2,0)+unit!$M$2+VLOOKUP($B103,rank!$O:$R,2,0)*VLOOKUP(H$2,资质!$X:$AD,4,0)+VLOOKUP(H$2,资质!$X:$AD,5,0))</f>
        <v>30592.100090354295</v>
      </c>
      <c r="I103">
        <f>IF($B103&gt;VLOOKUP(I$2,资质!$X:$Z,3,0),"满级",VLOOKUP($A103,level!$K:$N,2,0)+unit!$M$2+VLOOKUP($B103,rank!$O:$R,2,0)*VLOOKUP(I$2,资质!$X:$AD,4,0)+VLOOKUP(I$2,资质!$X:$AD,5,0))</f>
        <v>33532.697118765383</v>
      </c>
      <c r="J103">
        <f>IF($B103&gt;VLOOKUP(J$2,资质!$X:$Z,3,0),"满级",VLOOKUP($A103,level!$K:$N,2,0)+unit!$M$2+VLOOKUP($B103,rank!$O:$R,2,0)*VLOOKUP(J$2,资质!$X:$AD,4,0)+VLOOKUP(J$2,资质!$X:$AD,5,0))</f>
        <v>35081.015533917969</v>
      </c>
      <c r="K103">
        <f>IF($B103&gt;VLOOKUP(K$2,资质!$X:$Z,3,0),"满级",VLOOKUP($A103,level!$K:$N,2,0)+unit!$M$2+VLOOKUP($B103,rank!$O:$R,2,0)*VLOOKUP(K$2,资质!$X:$AD,4,0)+VLOOKUP(K$2,资质!$X:$AD,5,0))</f>
        <v>36863.393651911661</v>
      </c>
      <c r="L103">
        <f>IF($B103&gt;VLOOKUP(L$2,资质!$X:$Z,3,0),"满级",VLOOKUP($A103,level!$K:$N,2,0)+unit!$M$2+VLOOKUP($B103,rank!$O:$R,2,0)*VLOOKUP(L$2,资质!$X:$AD,4,0)+VLOOKUP(L$2,资质!$X:$AD,5,0))</f>
        <v>40584.189689793107</v>
      </c>
      <c r="M103">
        <f>IF($B103&gt;VLOOKUP(M$2,资质!$X:$Z,3,0),"满级",VLOOKUP($A103,level!$K:$N,2,0)+unit!$M$2+VLOOKUP($B103,rank!$O:$R,2,0)*VLOOKUP(M$2,资质!$X:$AD,4,0)+VLOOKUP(M$2,资质!$X:$AD,5,0))</f>
        <v>41808.348897369404</v>
      </c>
      <c r="N103">
        <f>IF($B103&gt;VLOOKUP(N$2,资质!$X:$Z,3,0),"满级",VLOOKUP($A103,level!$K:$N,2,0)+unit!$M$2+VLOOKUP($B103,rank!$O:$R,2,0)*VLOOKUP(N$2,资质!$X:$AD,4,0)+VLOOKUP(N$2,资质!$X:$AD,5,0))</f>
        <v>43032.508104945693</v>
      </c>
      <c r="O103">
        <f>IF($B103&gt;VLOOKUP(O$2,资质!$X:$Z,3,0),"满级",VLOOKUP($A103,level!$K:$N,2,0)+unit!$M$2+VLOOKUP($B103,rank!$O:$R,2,0)*VLOOKUP(O$2,资质!$X:$AD,4,0)+VLOOKUP(O$2,资质!$X:$AD,5,0))</f>
        <v>44256.667312521982</v>
      </c>
      <c r="P103">
        <f>IF($B103&gt;VLOOKUP(P$2,资质!$X:$Z,3,0),"满级",VLOOKUP($A103,level!$K:$N,2,0)+unit!$M$2+VLOOKUP($B103,rank!$O:$R,2,0)*VLOOKUP(P$2,资质!$X:$AD,4,0)+VLOOKUP(P$2,资质!$X:$AD,5,0))</f>
        <v>45480.826520098271</v>
      </c>
      <c r="Q103">
        <f>IF($B103&gt;VLOOKUP(Q$2,资质!$X:$Z,3,0),"满级",VLOOKUP($A103,level!$K:$N,2,0)+unit!$M$2+VLOOKUP($B103,rank!$O:$R,2,0)*VLOOKUP(Q$2,资质!$X:$AD,4,0)+VLOOKUP(Q$2,资质!$X:$AD,5,0))</f>
        <v>46704.985727674561</v>
      </c>
      <c r="R103">
        <f>G103/G102</f>
        <v>1.1949853243673378</v>
      </c>
    </row>
    <row r="104" spans="1:18" x14ac:dyDescent="0.2">
      <c r="A104">
        <v>102</v>
      </c>
      <c r="B104">
        <f t="shared" si="10"/>
        <v>7</v>
      </c>
      <c r="C104" t="str">
        <f>IF($B104&gt;VLOOKUP(C$2,资质!$X:$Z,3,0),"满级",VLOOKUP($A104,level!$K:$N,2,0)+unit!$M$2+VLOOKUP($B104,rank!$O:$R,2,0)*VLOOKUP(C$2,资质!$X:$AD,4,0)+VLOOKUP(C$2,资质!$X:$AD,5,0))</f>
        <v>满级</v>
      </c>
      <c r="D104" t="str">
        <f>IF($B104&gt;VLOOKUP(D$2,资质!$X:$Z,3,0),"满级",VLOOKUP($A104,level!$K:$N,2,0)+unit!$M$2+VLOOKUP($B104,rank!$O:$R,2,0)*VLOOKUP(D$2,资质!$X:$AD,4,0)+VLOOKUP(D$2,资质!$X:$AD,5,0))</f>
        <v>满级</v>
      </c>
      <c r="E104" t="str">
        <f>IF($B104&gt;VLOOKUP(E$2,资质!$X:$Z,3,0),"满级",VLOOKUP($A104,level!$K:$N,2,0)+unit!$M$2+VLOOKUP($B104,rank!$O:$R,2,0)*VLOOKUP(E$2,资质!$X:$AD,4,0)+VLOOKUP(E$2,资质!$X:$AD,5,0))</f>
        <v>满级</v>
      </c>
      <c r="F104" t="str">
        <f>IF($B104&gt;VLOOKUP(F$2,资质!$X:$Z,3,0),"满级",VLOOKUP($A104,level!$K:$N,2,0)+unit!$M$2+VLOOKUP($B104,rank!$O:$R,2,0)*VLOOKUP(F$2,资质!$X:$AD,4,0)+VLOOKUP(F$2,资质!$X:$AD,5,0))</f>
        <v>满级</v>
      </c>
      <c r="G104">
        <f>IF($B104&gt;VLOOKUP(G$2,资质!$X:$Z,3,0),"满级",VLOOKUP($A104,level!$K:$N,2,0)+unit!$M$2+VLOOKUP($B104,rank!$O:$R,2,0)*VLOOKUP(G$2,资质!$X:$AD,4,0)+VLOOKUP(G$2,资质!$X:$AD,5,0))</f>
        <v>28060.482665731353</v>
      </c>
      <c r="H104">
        <f>IF($B104&gt;VLOOKUP(H$2,资质!$X:$Z,3,0),"满级",VLOOKUP($A104,level!$K:$N,2,0)+unit!$M$2+VLOOKUP($B104,rank!$O:$R,2,0)*VLOOKUP(H$2,资质!$X:$AD,4,0)+VLOOKUP(H$2,资质!$X:$AD,5,0))</f>
        <v>30839.000090354297</v>
      </c>
      <c r="I104">
        <f>IF($B104&gt;VLOOKUP(I$2,资质!$X:$Z,3,0),"满级",VLOOKUP($A104,level!$K:$N,2,0)+unit!$M$2+VLOOKUP($B104,rank!$O:$R,2,0)*VLOOKUP(I$2,资质!$X:$AD,4,0)+VLOOKUP(I$2,资质!$X:$AD,5,0))</f>
        <v>33779.597118765385</v>
      </c>
      <c r="J104">
        <f>IF($B104&gt;VLOOKUP(J$2,资质!$X:$Z,3,0),"满级",VLOOKUP($A104,level!$K:$N,2,0)+unit!$M$2+VLOOKUP($B104,rank!$O:$R,2,0)*VLOOKUP(J$2,资质!$X:$AD,4,0)+VLOOKUP(J$2,资质!$X:$AD,5,0))</f>
        <v>35327.915533917971</v>
      </c>
      <c r="K104">
        <f>IF($B104&gt;VLOOKUP(K$2,资质!$X:$Z,3,0),"满级",VLOOKUP($A104,level!$K:$N,2,0)+unit!$M$2+VLOOKUP($B104,rank!$O:$R,2,0)*VLOOKUP(K$2,资质!$X:$AD,4,0)+VLOOKUP(K$2,资质!$X:$AD,5,0))</f>
        <v>37110.293651911663</v>
      </c>
      <c r="L104">
        <f>IF($B104&gt;VLOOKUP(L$2,资质!$X:$Z,3,0),"满级",VLOOKUP($A104,level!$K:$N,2,0)+unit!$M$2+VLOOKUP($B104,rank!$O:$R,2,0)*VLOOKUP(L$2,资质!$X:$AD,4,0)+VLOOKUP(L$2,资质!$X:$AD,5,0))</f>
        <v>40831.089689793109</v>
      </c>
      <c r="M104">
        <f>IF($B104&gt;VLOOKUP(M$2,资质!$X:$Z,3,0),"满级",VLOOKUP($A104,level!$K:$N,2,0)+unit!$M$2+VLOOKUP($B104,rank!$O:$R,2,0)*VLOOKUP(M$2,资质!$X:$AD,4,0)+VLOOKUP(M$2,资质!$X:$AD,5,0))</f>
        <v>42055.248897369398</v>
      </c>
      <c r="N104">
        <f>IF($B104&gt;VLOOKUP(N$2,资质!$X:$Z,3,0),"满级",VLOOKUP($A104,level!$K:$N,2,0)+unit!$M$2+VLOOKUP($B104,rank!$O:$R,2,0)*VLOOKUP(N$2,资质!$X:$AD,4,0)+VLOOKUP(N$2,资质!$X:$AD,5,0))</f>
        <v>43279.408104945687</v>
      </c>
      <c r="O104">
        <f>IF($B104&gt;VLOOKUP(O$2,资质!$X:$Z,3,0),"满级",VLOOKUP($A104,level!$K:$N,2,0)+unit!$M$2+VLOOKUP($B104,rank!$O:$R,2,0)*VLOOKUP(O$2,资质!$X:$AD,4,0)+VLOOKUP(O$2,资质!$X:$AD,5,0))</f>
        <v>44503.567312521976</v>
      </c>
      <c r="P104">
        <f>IF($B104&gt;VLOOKUP(P$2,资质!$X:$Z,3,0),"满级",VLOOKUP($A104,level!$K:$N,2,0)+unit!$M$2+VLOOKUP($B104,rank!$O:$R,2,0)*VLOOKUP(P$2,资质!$X:$AD,4,0)+VLOOKUP(P$2,资质!$X:$AD,5,0))</f>
        <v>45727.726520098266</v>
      </c>
      <c r="Q104">
        <f>IF($B104&gt;VLOOKUP(Q$2,资质!$X:$Z,3,0),"满级",VLOOKUP($A104,level!$K:$N,2,0)+unit!$M$2+VLOOKUP($B104,rank!$O:$R,2,0)*VLOOKUP(Q$2,资质!$X:$AD,4,0)+VLOOKUP(Q$2,资质!$X:$AD,5,0))</f>
        <v>46951.885727674562</v>
      </c>
    </row>
    <row r="105" spans="1:18" x14ac:dyDescent="0.2">
      <c r="A105">
        <v>103</v>
      </c>
      <c r="B105">
        <f t="shared" si="10"/>
        <v>7</v>
      </c>
      <c r="C105" t="str">
        <f>IF($B105&gt;VLOOKUP(C$2,资质!$X:$Z,3,0),"满级",VLOOKUP($A105,level!$K:$N,2,0)+unit!$M$2+VLOOKUP($B105,rank!$O:$R,2,0)*VLOOKUP(C$2,资质!$X:$AD,4,0)+VLOOKUP(C$2,资质!$X:$AD,5,0))</f>
        <v>满级</v>
      </c>
      <c r="D105" t="str">
        <f>IF($B105&gt;VLOOKUP(D$2,资质!$X:$Z,3,0),"满级",VLOOKUP($A105,level!$K:$N,2,0)+unit!$M$2+VLOOKUP($B105,rank!$O:$R,2,0)*VLOOKUP(D$2,资质!$X:$AD,4,0)+VLOOKUP(D$2,资质!$X:$AD,5,0))</f>
        <v>满级</v>
      </c>
      <c r="E105" t="str">
        <f>IF($B105&gt;VLOOKUP(E$2,资质!$X:$Z,3,0),"满级",VLOOKUP($A105,level!$K:$N,2,0)+unit!$M$2+VLOOKUP($B105,rank!$O:$R,2,0)*VLOOKUP(E$2,资质!$X:$AD,4,0)+VLOOKUP(E$2,资质!$X:$AD,5,0))</f>
        <v>满级</v>
      </c>
      <c r="F105" t="str">
        <f>IF($B105&gt;VLOOKUP(F$2,资质!$X:$Z,3,0),"满级",VLOOKUP($A105,level!$K:$N,2,0)+unit!$M$2+VLOOKUP($B105,rank!$O:$R,2,0)*VLOOKUP(F$2,资质!$X:$AD,4,0)+VLOOKUP(F$2,资质!$X:$AD,5,0))</f>
        <v>满级</v>
      </c>
      <c r="G105">
        <f>IF($B105&gt;VLOOKUP(G$2,资质!$X:$Z,3,0),"满级",VLOOKUP($A105,level!$K:$N,2,0)+unit!$M$2+VLOOKUP($B105,rank!$O:$R,2,0)*VLOOKUP(G$2,资质!$X:$AD,4,0)+VLOOKUP(G$2,资质!$X:$AD,5,0))</f>
        <v>28311.682665731354</v>
      </c>
      <c r="H105">
        <f>IF($B105&gt;VLOOKUP(H$2,资质!$X:$Z,3,0),"满级",VLOOKUP($A105,level!$K:$N,2,0)+unit!$M$2+VLOOKUP($B105,rank!$O:$R,2,0)*VLOOKUP(H$2,资质!$X:$AD,4,0)+VLOOKUP(H$2,资质!$X:$AD,5,0))</f>
        <v>31090.200090354294</v>
      </c>
      <c r="I105">
        <f>IF($B105&gt;VLOOKUP(I$2,资质!$X:$Z,3,0),"满级",VLOOKUP($A105,level!$K:$N,2,0)+unit!$M$2+VLOOKUP($B105,rank!$O:$R,2,0)*VLOOKUP(I$2,资质!$X:$AD,4,0)+VLOOKUP(I$2,资质!$X:$AD,5,0))</f>
        <v>34030.797118765389</v>
      </c>
      <c r="J105">
        <f>IF($B105&gt;VLOOKUP(J$2,资质!$X:$Z,3,0),"满级",VLOOKUP($A105,level!$K:$N,2,0)+unit!$M$2+VLOOKUP($B105,rank!$O:$R,2,0)*VLOOKUP(J$2,资质!$X:$AD,4,0)+VLOOKUP(J$2,资质!$X:$AD,5,0))</f>
        <v>35579.115533917968</v>
      </c>
      <c r="K105">
        <f>IF($B105&gt;VLOOKUP(K$2,资质!$X:$Z,3,0),"满级",VLOOKUP($A105,level!$K:$N,2,0)+unit!$M$2+VLOOKUP($B105,rank!$O:$R,2,0)*VLOOKUP(K$2,资质!$X:$AD,4,0)+VLOOKUP(K$2,资质!$X:$AD,5,0))</f>
        <v>37361.49365191166</v>
      </c>
      <c r="L105">
        <f>IF($B105&gt;VLOOKUP(L$2,资质!$X:$Z,3,0),"满级",VLOOKUP($A105,level!$K:$N,2,0)+unit!$M$2+VLOOKUP($B105,rank!$O:$R,2,0)*VLOOKUP(L$2,资质!$X:$AD,4,0)+VLOOKUP(L$2,资质!$X:$AD,5,0))</f>
        <v>41082.289689793106</v>
      </c>
      <c r="M105">
        <f>IF($B105&gt;VLOOKUP(M$2,资质!$X:$Z,3,0),"满级",VLOOKUP($A105,level!$K:$N,2,0)+unit!$M$2+VLOOKUP($B105,rank!$O:$R,2,0)*VLOOKUP(M$2,资质!$X:$AD,4,0)+VLOOKUP(M$2,资质!$X:$AD,5,0))</f>
        <v>42306.448897369402</v>
      </c>
      <c r="N105">
        <f>IF($B105&gt;VLOOKUP(N$2,资质!$X:$Z,3,0),"满级",VLOOKUP($A105,level!$K:$N,2,0)+unit!$M$2+VLOOKUP($B105,rank!$O:$R,2,0)*VLOOKUP(N$2,资质!$X:$AD,4,0)+VLOOKUP(N$2,资质!$X:$AD,5,0))</f>
        <v>43530.608104945692</v>
      </c>
      <c r="O105">
        <f>IF($B105&gt;VLOOKUP(O$2,资质!$X:$Z,3,0),"满级",VLOOKUP($A105,level!$K:$N,2,0)+unit!$M$2+VLOOKUP($B105,rank!$O:$R,2,0)*VLOOKUP(O$2,资质!$X:$AD,4,0)+VLOOKUP(O$2,资质!$X:$AD,5,0))</f>
        <v>44754.767312521981</v>
      </c>
      <c r="P105">
        <f>IF($B105&gt;VLOOKUP(P$2,资质!$X:$Z,3,0),"满级",VLOOKUP($A105,level!$K:$N,2,0)+unit!$M$2+VLOOKUP($B105,rank!$O:$R,2,0)*VLOOKUP(P$2,资质!$X:$AD,4,0)+VLOOKUP(P$2,资质!$X:$AD,5,0))</f>
        <v>45978.92652009827</v>
      </c>
      <c r="Q105">
        <f>IF($B105&gt;VLOOKUP(Q$2,资质!$X:$Z,3,0),"满级",VLOOKUP($A105,level!$K:$N,2,0)+unit!$M$2+VLOOKUP($B105,rank!$O:$R,2,0)*VLOOKUP(Q$2,资质!$X:$AD,4,0)+VLOOKUP(Q$2,资质!$X:$AD,5,0))</f>
        <v>47203.085727674566</v>
      </c>
    </row>
    <row r="106" spans="1:18" x14ac:dyDescent="0.2">
      <c r="A106">
        <v>104</v>
      </c>
      <c r="B106">
        <f t="shared" si="10"/>
        <v>7</v>
      </c>
      <c r="C106" t="str">
        <f>IF($B106&gt;VLOOKUP(C$2,资质!$X:$Z,3,0),"满级",VLOOKUP($A106,level!$K:$N,2,0)+unit!$M$2+VLOOKUP($B106,rank!$O:$R,2,0)*VLOOKUP(C$2,资质!$X:$AD,4,0)+VLOOKUP(C$2,资质!$X:$AD,5,0))</f>
        <v>满级</v>
      </c>
      <c r="D106" t="str">
        <f>IF($B106&gt;VLOOKUP(D$2,资质!$X:$Z,3,0),"满级",VLOOKUP($A106,level!$K:$N,2,0)+unit!$M$2+VLOOKUP($B106,rank!$O:$R,2,0)*VLOOKUP(D$2,资质!$X:$AD,4,0)+VLOOKUP(D$2,资质!$X:$AD,5,0))</f>
        <v>满级</v>
      </c>
      <c r="E106" t="str">
        <f>IF($B106&gt;VLOOKUP(E$2,资质!$X:$Z,3,0),"满级",VLOOKUP($A106,level!$K:$N,2,0)+unit!$M$2+VLOOKUP($B106,rank!$O:$R,2,0)*VLOOKUP(E$2,资质!$X:$AD,4,0)+VLOOKUP(E$2,资质!$X:$AD,5,0))</f>
        <v>满级</v>
      </c>
      <c r="F106" t="str">
        <f>IF($B106&gt;VLOOKUP(F$2,资质!$X:$Z,3,0),"满级",VLOOKUP($A106,level!$K:$N,2,0)+unit!$M$2+VLOOKUP($B106,rank!$O:$R,2,0)*VLOOKUP(F$2,资质!$X:$AD,4,0)+VLOOKUP(F$2,资质!$X:$AD,5,0))</f>
        <v>满级</v>
      </c>
      <c r="G106">
        <f>IF($B106&gt;VLOOKUP(G$2,资质!$X:$Z,3,0),"满级",VLOOKUP($A106,level!$K:$N,2,0)+unit!$M$2+VLOOKUP($B106,rank!$O:$R,2,0)*VLOOKUP(G$2,资质!$X:$AD,4,0)+VLOOKUP(G$2,资质!$X:$AD,5,0))</f>
        <v>28567.082665731352</v>
      </c>
      <c r="H106">
        <f>IF($B106&gt;VLOOKUP(H$2,资质!$X:$Z,3,0),"满级",VLOOKUP($A106,level!$K:$N,2,0)+unit!$M$2+VLOOKUP($B106,rank!$O:$R,2,0)*VLOOKUP(H$2,资质!$X:$AD,4,0)+VLOOKUP(H$2,资质!$X:$AD,5,0))</f>
        <v>31345.600090354295</v>
      </c>
      <c r="I106">
        <f>IF($B106&gt;VLOOKUP(I$2,资质!$X:$Z,3,0),"满级",VLOOKUP($A106,level!$K:$N,2,0)+unit!$M$2+VLOOKUP($B106,rank!$O:$R,2,0)*VLOOKUP(I$2,资质!$X:$AD,4,0)+VLOOKUP(I$2,资质!$X:$AD,5,0))</f>
        <v>34286.197118765383</v>
      </c>
      <c r="J106">
        <f>IF($B106&gt;VLOOKUP(J$2,资质!$X:$Z,3,0),"满级",VLOOKUP($A106,level!$K:$N,2,0)+unit!$M$2+VLOOKUP($B106,rank!$O:$R,2,0)*VLOOKUP(J$2,资质!$X:$AD,4,0)+VLOOKUP(J$2,资质!$X:$AD,5,0))</f>
        <v>35834.515533917969</v>
      </c>
      <c r="K106">
        <f>IF($B106&gt;VLOOKUP(K$2,资质!$X:$Z,3,0),"满级",VLOOKUP($A106,level!$K:$N,2,0)+unit!$M$2+VLOOKUP($B106,rank!$O:$R,2,0)*VLOOKUP(K$2,资质!$X:$AD,4,0)+VLOOKUP(K$2,资质!$X:$AD,5,0))</f>
        <v>37616.893651911661</v>
      </c>
      <c r="L106">
        <f>IF($B106&gt;VLOOKUP(L$2,资质!$X:$Z,3,0),"满级",VLOOKUP($A106,level!$K:$N,2,0)+unit!$M$2+VLOOKUP($B106,rank!$O:$R,2,0)*VLOOKUP(L$2,资质!$X:$AD,4,0)+VLOOKUP(L$2,资质!$X:$AD,5,0))</f>
        <v>41337.689689793107</v>
      </c>
      <c r="M106">
        <f>IF($B106&gt;VLOOKUP(M$2,资质!$X:$Z,3,0),"满级",VLOOKUP($A106,level!$K:$N,2,0)+unit!$M$2+VLOOKUP($B106,rank!$O:$R,2,0)*VLOOKUP(M$2,资质!$X:$AD,4,0)+VLOOKUP(M$2,资质!$X:$AD,5,0))</f>
        <v>42561.848897369404</v>
      </c>
      <c r="N106">
        <f>IF($B106&gt;VLOOKUP(N$2,资质!$X:$Z,3,0),"满级",VLOOKUP($A106,level!$K:$N,2,0)+unit!$M$2+VLOOKUP($B106,rank!$O:$R,2,0)*VLOOKUP(N$2,资质!$X:$AD,4,0)+VLOOKUP(N$2,资质!$X:$AD,5,0))</f>
        <v>43786.008104945693</v>
      </c>
      <c r="O106">
        <f>IF($B106&gt;VLOOKUP(O$2,资质!$X:$Z,3,0),"满级",VLOOKUP($A106,level!$K:$N,2,0)+unit!$M$2+VLOOKUP($B106,rank!$O:$R,2,0)*VLOOKUP(O$2,资质!$X:$AD,4,0)+VLOOKUP(O$2,资质!$X:$AD,5,0))</f>
        <v>45010.167312521982</v>
      </c>
      <c r="P106">
        <f>IF($B106&gt;VLOOKUP(P$2,资质!$X:$Z,3,0),"满级",VLOOKUP($A106,level!$K:$N,2,0)+unit!$M$2+VLOOKUP($B106,rank!$O:$R,2,0)*VLOOKUP(P$2,资质!$X:$AD,4,0)+VLOOKUP(P$2,资质!$X:$AD,5,0))</f>
        <v>46234.326520098271</v>
      </c>
      <c r="Q106">
        <f>IF($B106&gt;VLOOKUP(Q$2,资质!$X:$Z,3,0),"满级",VLOOKUP($A106,level!$K:$N,2,0)+unit!$M$2+VLOOKUP($B106,rank!$O:$R,2,0)*VLOOKUP(Q$2,资质!$X:$AD,4,0)+VLOOKUP(Q$2,资质!$X:$AD,5,0))</f>
        <v>47458.485727674561</v>
      </c>
    </row>
    <row r="107" spans="1:18" x14ac:dyDescent="0.2">
      <c r="A107">
        <v>105</v>
      </c>
      <c r="B107">
        <f t="shared" si="10"/>
        <v>7</v>
      </c>
      <c r="C107" t="str">
        <f>IF($B107&gt;VLOOKUP(C$2,资质!$X:$Z,3,0),"满级",VLOOKUP($A107,level!$K:$N,2,0)+unit!$M$2+VLOOKUP($B107,rank!$O:$R,2,0)*VLOOKUP(C$2,资质!$X:$AD,4,0)+VLOOKUP(C$2,资质!$X:$AD,5,0))</f>
        <v>满级</v>
      </c>
      <c r="D107" t="str">
        <f>IF($B107&gt;VLOOKUP(D$2,资质!$X:$Z,3,0),"满级",VLOOKUP($A107,level!$K:$N,2,0)+unit!$M$2+VLOOKUP($B107,rank!$O:$R,2,0)*VLOOKUP(D$2,资质!$X:$AD,4,0)+VLOOKUP(D$2,资质!$X:$AD,5,0))</f>
        <v>满级</v>
      </c>
      <c r="E107" t="str">
        <f>IF($B107&gt;VLOOKUP(E$2,资质!$X:$Z,3,0),"满级",VLOOKUP($A107,level!$K:$N,2,0)+unit!$M$2+VLOOKUP($B107,rank!$O:$R,2,0)*VLOOKUP(E$2,资质!$X:$AD,4,0)+VLOOKUP(E$2,资质!$X:$AD,5,0))</f>
        <v>满级</v>
      </c>
      <c r="F107" t="str">
        <f>IF($B107&gt;VLOOKUP(F$2,资质!$X:$Z,3,0),"满级",VLOOKUP($A107,level!$K:$N,2,0)+unit!$M$2+VLOOKUP($B107,rank!$O:$R,2,0)*VLOOKUP(F$2,资质!$X:$AD,4,0)+VLOOKUP(F$2,资质!$X:$AD,5,0))</f>
        <v>满级</v>
      </c>
      <c r="G107">
        <f>IF($B107&gt;VLOOKUP(G$2,资质!$X:$Z,3,0),"满级",VLOOKUP($A107,level!$K:$N,2,0)+unit!$M$2+VLOOKUP($B107,rank!$O:$R,2,0)*VLOOKUP(G$2,资质!$X:$AD,4,0)+VLOOKUP(G$2,资质!$X:$AD,5,0))</f>
        <v>28826.882665731355</v>
      </c>
      <c r="H107">
        <f>IF($B107&gt;VLOOKUP(H$2,资质!$X:$Z,3,0),"满级",VLOOKUP($A107,level!$K:$N,2,0)+unit!$M$2+VLOOKUP($B107,rank!$O:$R,2,0)*VLOOKUP(H$2,资质!$X:$AD,4,0)+VLOOKUP(H$2,资质!$X:$AD,5,0))</f>
        <v>31605.400090354295</v>
      </c>
      <c r="I107">
        <f>IF($B107&gt;VLOOKUP(I$2,资质!$X:$Z,3,0),"满级",VLOOKUP($A107,level!$K:$N,2,0)+unit!$M$2+VLOOKUP($B107,rank!$O:$R,2,0)*VLOOKUP(I$2,资质!$X:$AD,4,0)+VLOOKUP(I$2,资质!$X:$AD,5,0))</f>
        <v>34545.997118765386</v>
      </c>
      <c r="J107">
        <f>IF($B107&gt;VLOOKUP(J$2,资质!$X:$Z,3,0),"满级",VLOOKUP($A107,level!$K:$N,2,0)+unit!$M$2+VLOOKUP($B107,rank!$O:$R,2,0)*VLOOKUP(J$2,资质!$X:$AD,4,0)+VLOOKUP(J$2,资质!$X:$AD,5,0))</f>
        <v>36094.315533917965</v>
      </c>
      <c r="K107">
        <f>IF($B107&gt;VLOOKUP(K$2,资质!$X:$Z,3,0),"满级",VLOOKUP($A107,level!$K:$N,2,0)+unit!$M$2+VLOOKUP($B107,rank!$O:$R,2,0)*VLOOKUP(K$2,资质!$X:$AD,4,0)+VLOOKUP(K$2,资质!$X:$AD,5,0))</f>
        <v>37876.693651911657</v>
      </c>
      <c r="L107">
        <f>IF($B107&gt;VLOOKUP(L$2,资质!$X:$Z,3,0),"满级",VLOOKUP($A107,level!$K:$N,2,0)+unit!$M$2+VLOOKUP($B107,rank!$O:$R,2,0)*VLOOKUP(L$2,资质!$X:$AD,4,0)+VLOOKUP(L$2,资质!$X:$AD,5,0))</f>
        <v>41597.48968979311</v>
      </c>
      <c r="M107">
        <f>IF($B107&gt;VLOOKUP(M$2,资质!$X:$Z,3,0),"满级",VLOOKUP($A107,level!$K:$N,2,0)+unit!$M$2+VLOOKUP($B107,rank!$O:$R,2,0)*VLOOKUP(M$2,资质!$X:$AD,4,0)+VLOOKUP(M$2,资质!$X:$AD,5,0))</f>
        <v>42821.648897369399</v>
      </c>
      <c r="N107">
        <f>IF($B107&gt;VLOOKUP(N$2,资质!$X:$Z,3,0),"满级",VLOOKUP($A107,level!$K:$N,2,0)+unit!$M$2+VLOOKUP($B107,rank!$O:$R,2,0)*VLOOKUP(N$2,资质!$X:$AD,4,0)+VLOOKUP(N$2,资质!$X:$AD,5,0))</f>
        <v>44045.808104945689</v>
      </c>
      <c r="O107">
        <f>IF($B107&gt;VLOOKUP(O$2,资质!$X:$Z,3,0),"满级",VLOOKUP($A107,level!$K:$N,2,0)+unit!$M$2+VLOOKUP($B107,rank!$O:$R,2,0)*VLOOKUP(O$2,资质!$X:$AD,4,0)+VLOOKUP(O$2,资质!$X:$AD,5,0))</f>
        <v>45269.967312521978</v>
      </c>
      <c r="P107">
        <f>IF($B107&gt;VLOOKUP(P$2,资质!$X:$Z,3,0),"满级",VLOOKUP($A107,level!$K:$N,2,0)+unit!$M$2+VLOOKUP($B107,rank!$O:$R,2,0)*VLOOKUP(P$2,资质!$X:$AD,4,0)+VLOOKUP(P$2,资质!$X:$AD,5,0))</f>
        <v>46494.126520098267</v>
      </c>
      <c r="Q107">
        <f>IF($B107&gt;VLOOKUP(Q$2,资质!$X:$Z,3,0),"满级",VLOOKUP($A107,level!$K:$N,2,0)+unit!$M$2+VLOOKUP($B107,rank!$O:$R,2,0)*VLOOKUP(Q$2,资质!$X:$AD,4,0)+VLOOKUP(Q$2,资质!$X:$AD,5,0))</f>
        <v>47718.285727674564</v>
      </c>
    </row>
    <row r="108" spans="1:18" x14ac:dyDescent="0.2">
      <c r="A108">
        <v>106</v>
      </c>
      <c r="B108">
        <f t="shared" ref="B108:B171" si="12">MIN(B88+1,13)</f>
        <v>7</v>
      </c>
      <c r="C108" t="str">
        <f>IF($B108&gt;VLOOKUP(C$2,资质!$X:$Z,3,0),"满级",VLOOKUP($A108,level!$K:$N,2,0)+unit!$M$2+VLOOKUP($B108,rank!$O:$R,2,0)*VLOOKUP(C$2,资质!$X:$AD,4,0)+VLOOKUP(C$2,资质!$X:$AD,5,0))</f>
        <v>满级</v>
      </c>
      <c r="D108" t="str">
        <f>IF($B108&gt;VLOOKUP(D$2,资质!$X:$Z,3,0),"满级",VLOOKUP($A108,level!$K:$N,2,0)+unit!$M$2+VLOOKUP($B108,rank!$O:$R,2,0)*VLOOKUP(D$2,资质!$X:$AD,4,0)+VLOOKUP(D$2,资质!$X:$AD,5,0))</f>
        <v>满级</v>
      </c>
      <c r="E108" t="str">
        <f>IF($B108&gt;VLOOKUP(E$2,资质!$X:$Z,3,0),"满级",VLOOKUP($A108,level!$K:$N,2,0)+unit!$M$2+VLOOKUP($B108,rank!$O:$R,2,0)*VLOOKUP(E$2,资质!$X:$AD,4,0)+VLOOKUP(E$2,资质!$X:$AD,5,0))</f>
        <v>满级</v>
      </c>
      <c r="F108" t="str">
        <f>IF($B108&gt;VLOOKUP(F$2,资质!$X:$Z,3,0),"满级",VLOOKUP($A108,level!$K:$N,2,0)+unit!$M$2+VLOOKUP($B108,rank!$O:$R,2,0)*VLOOKUP(F$2,资质!$X:$AD,4,0)+VLOOKUP(F$2,资质!$X:$AD,5,0))</f>
        <v>满级</v>
      </c>
      <c r="G108">
        <f>IF($B108&gt;VLOOKUP(G$2,资质!$X:$Z,3,0),"满级",VLOOKUP($A108,level!$K:$N,2,0)+unit!$M$2+VLOOKUP($B108,rank!$O:$R,2,0)*VLOOKUP(G$2,资质!$X:$AD,4,0)+VLOOKUP(G$2,资质!$X:$AD,5,0))</f>
        <v>29091.082665731352</v>
      </c>
      <c r="H108">
        <f>IF($B108&gt;VLOOKUP(H$2,资质!$X:$Z,3,0),"满级",VLOOKUP($A108,level!$K:$N,2,0)+unit!$M$2+VLOOKUP($B108,rank!$O:$R,2,0)*VLOOKUP(H$2,资质!$X:$AD,4,0)+VLOOKUP(H$2,资质!$X:$AD,5,0))</f>
        <v>31869.600090354295</v>
      </c>
      <c r="I108">
        <f>IF($B108&gt;VLOOKUP(I$2,资质!$X:$Z,3,0),"满级",VLOOKUP($A108,level!$K:$N,2,0)+unit!$M$2+VLOOKUP($B108,rank!$O:$R,2,0)*VLOOKUP(I$2,资质!$X:$AD,4,0)+VLOOKUP(I$2,资质!$X:$AD,5,0))</f>
        <v>34810.197118765383</v>
      </c>
      <c r="J108">
        <f>IF($B108&gt;VLOOKUP(J$2,资质!$X:$Z,3,0),"满级",VLOOKUP($A108,level!$K:$N,2,0)+unit!$M$2+VLOOKUP($B108,rank!$O:$R,2,0)*VLOOKUP(J$2,资质!$X:$AD,4,0)+VLOOKUP(J$2,资质!$X:$AD,5,0))</f>
        <v>36358.515533917969</v>
      </c>
      <c r="K108">
        <f>IF($B108&gt;VLOOKUP(K$2,资质!$X:$Z,3,0),"满级",VLOOKUP($A108,level!$K:$N,2,0)+unit!$M$2+VLOOKUP($B108,rank!$O:$R,2,0)*VLOOKUP(K$2,资质!$X:$AD,4,0)+VLOOKUP(K$2,资质!$X:$AD,5,0))</f>
        <v>38140.893651911661</v>
      </c>
      <c r="L108">
        <f>IF($B108&gt;VLOOKUP(L$2,资质!$X:$Z,3,0),"满级",VLOOKUP($A108,level!$K:$N,2,0)+unit!$M$2+VLOOKUP($B108,rank!$O:$R,2,0)*VLOOKUP(L$2,资质!$X:$AD,4,0)+VLOOKUP(L$2,资质!$X:$AD,5,0))</f>
        <v>41861.689689793107</v>
      </c>
      <c r="M108">
        <f>IF($B108&gt;VLOOKUP(M$2,资质!$X:$Z,3,0),"满级",VLOOKUP($A108,level!$K:$N,2,0)+unit!$M$2+VLOOKUP($B108,rank!$O:$R,2,0)*VLOOKUP(M$2,资质!$X:$AD,4,0)+VLOOKUP(M$2,资质!$X:$AD,5,0))</f>
        <v>43085.848897369404</v>
      </c>
      <c r="N108">
        <f>IF($B108&gt;VLOOKUP(N$2,资质!$X:$Z,3,0),"满级",VLOOKUP($A108,level!$K:$N,2,0)+unit!$M$2+VLOOKUP($B108,rank!$O:$R,2,0)*VLOOKUP(N$2,资质!$X:$AD,4,0)+VLOOKUP(N$2,资质!$X:$AD,5,0))</f>
        <v>44310.008104945693</v>
      </c>
      <c r="O108">
        <f>IF($B108&gt;VLOOKUP(O$2,资质!$X:$Z,3,0),"满级",VLOOKUP($A108,level!$K:$N,2,0)+unit!$M$2+VLOOKUP($B108,rank!$O:$R,2,0)*VLOOKUP(O$2,资质!$X:$AD,4,0)+VLOOKUP(O$2,资质!$X:$AD,5,0))</f>
        <v>45534.167312521982</v>
      </c>
      <c r="P108">
        <f>IF($B108&gt;VLOOKUP(P$2,资质!$X:$Z,3,0),"满级",VLOOKUP($A108,level!$K:$N,2,0)+unit!$M$2+VLOOKUP($B108,rank!$O:$R,2,0)*VLOOKUP(P$2,资质!$X:$AD,4,0)+VLOOKUP(P$2,资质!$X:$AD,5,0))</f>
        <v>46758.326520098271</v>
      </c>
      <c r="Q108">
        <f>IF($B108&gt;VLOOKUP(Q$2,资质!$X:$Z,3,0),"满级",VLOOKUP($A108,level!$K:$N,2,0)+unit!$M$2+VLOOKUP($B108,rank!$O:$R,2,0)*VLOOKUP(Q$2,资质!$X:$AD,4,0)+VLOOKUP(Q$2,资质!$X:$AD,5,0))</f>
        <v>47982.485727674561</v>
      </c>
    </row>
    <row r="109" spans="1:18" x14ac:dyDescent="0.2">
      <c r="A109">
        <v>107</v>
      </c>
      <c r="B109">
        <f t="shared" si="12"/>
        <v>7</v>
      </c>
      <c r="C109" t="str">
        <f>IF($B109&gt;VLOOKUP(C$2,资质!$X:$Z,3,0),"满级",VLOOKUP($A109,level!$K:$N,2,0)+unit!$M$2+VLOOKUP($B109,rank!$O:$R,2,0)*VLOOKUP(C$2,资质!$X:$AD,4,0)+VLOOKUP(C$2,资质!$X:$AD,5,0))</f>
        <v>满级</v>
      </c>
      <c r="D109" t="str">
        <f>IF($B109&gt;VLOOKUP(D$2,资质!$X:$Z,3,0),"满级",VLOOKUP($A109,level!$K:$N,2,0)+unit!$M$2+VLOOKUP($B109,rank!$O:$R,2,0)*VLOOKUP(D$2,资质!$X:$AD,4,0)+VLOOKUP(D$2,资质!$X:$AD,5,0))</f>
        <v>满级</v>
      </c>
      <c r="E109" t="str">
        <f>IF($B109&gt;VLOOKUP(E$2,资质!$X:$Z,3,0),"满级",VLOOKUP($A109,level!$K:$N,2,0)+unit!$M$2+VLOOKUP($B109,rank!$O:$R,2,0)*VLOOKUP(E$2,资质!$X:$AD,4,0)+VLOOKUP(E$2,资质!$X:$AD,5,0))</f>
        <v>满级</v>
      </c>
      <c r="F109" t="str">
        <f>IF($B109&gt;VLOOKUP(F$2,资质!$X:$Z,3,0),"满级",VLOOKUP($A109,level!$K:$N,2,0)+unit!$M$2+VLOOKUP($B109,rank!$O:$R,2,0)*VLOOKUP(F$2,资质!$X:$AD,4,0)+VLOOKUP(F$2,资质!$X:$AD,5,0))</f>
        <v>满级</v>
      </c>
      <c r="G109">
        <f>IF($B109&gt;VLOOKUP(G$2,资质!$X:$Z,3,0),"满级",VLOOKUP($A109,level!$K:$N,2,0)+unit!$M$2+VLOOKUP($B109,rank!$O:$R,2,0)*VLOOKUP(G$2,资质!$X:$AD,4,0)+VLOOKUP(G$2,资质!$X:$AD,5,0))</f>
        <v>29359.782665731353</v>
      </c>
      <c r="H109">
        <f>IF($B109&gt;VLOOKUP(H$2,资质!$X:$Z,3,0),"满级",VLOOKUP($A109,level!$K:$N,2,0)+unit!$M$2+VLOOKUP($B109,rank!$O:$R,2,0)*VLOOKUP(H$2,资质!$X:$AD,4,0)+VLOOKUP(H$2,资质!$X:$AD,5,0))</f>
        <v>32138.300090354292</v>
      </c>
      <c r="I109">
        <f>IF($B109&gt;VLOOKUP(I$2,资质!$X:$Z,3,0),"满级",VLOOKUP($A109,level!$K:$N,2,0)+unit!$M$2+VLOOKUP($B109,rank!$O:$R,2,0)*VLOOKUP(I$2,资质!$X:$AD,4,0)+VLOOKUP(I$2,资质!$X:$AD,5,0))</f>
        <v>35078.897118765381</v>
      </c>
      <c r="J109">
        <f>IF($B109&gt;VLOOKUP(J$2,资质!$X:$Z,3,0),"满级",VLOOKUP($A109,level!$K:$N,2,0)+unit!$M$2+VLOOKUP($B109,rank!$O:$R,2,0)*VLOOKUP(J$2,资质!$X:$AD,4,0)+VLOOKUP(J$2,资质!$X:$AD,5,0))</f>
        <v>36627.215533917966</v>
      </c>
      <c r="K109">
        <f>IF($B109&gt;VLOOKUP(K$2,资质!$X:$Z,3,0),"满级",VLOOKUP($A109,level!$K:$N,2,0)+unit!$M$2+VLOOKUP($B109,rank!$O:$R,2,0)*VLOOKUP(K$2,资质!$X:$AD,4,0)+VLOOKUP(K$2,资质!$X:$AD,5,0))</f>
        <v>38409.593651911659</v>
      </c>
      <c r="L109">
        <f>IF($B109&gt;VLOOKUP(L$2,资质!$X:$Z,3,0),"满级",VLOOKUP($A109,level!$K:$N,2,0)+unit!$M$2+VLOOKUP($B109,rank!$O:$R,2,0)*VLOOKUP(L$2,资质!$X:$AD,4,0)+VLOOKUP(L$2,资质!$X:$AD,5,0))</f>
        <v>42130.389689793112</v>
      </c>
      <c r="M109">
        <f>IF($B109&gt;VLOOKUP(M$2,资质!$X:$Z,3,0),"满级",VLOOKUP($A109,level!$K:$N,2,0)+unit!$M$2+VLOOKUP($B109,rank!$O:$R,2,0)*VLOOKUP(M$2,资质!$X:$AD,4,0)+VLOOKUP(M$2,资质!$X:$AD,5,0))</f>
        <v>43354.548897369401</v>
      </c>
      <c r="N109">
        <f>IF($B109&gt;VLOOKUP(N$2,资质!$X:$Z,3,0),"满级",VLOOKUP($A109,level!$K:$N,2,0)+unit!$M$2+VLOOKUP($B109,rank!$O:$R,2,0)*VLOOKUP(N$2,资质!$X:$AD,4,0)+VLOOKUP(N$2,资质!$X:$AD,5,0))</f>
        <v>44578.70810494569</v>
      </c>
      <c r="O109">
        <f>IF($B109&gt;VLOOKUP(O$2,资质!$X:$Z,3,0),"满级",VLOOKUP($A109,level!$K:$N,2,0)+unit!$M$2+VLOOKUP($B109,rank!$O:$R,2,0)*VLOOKUP(O$2,资质!$X:$AD,4,0)+VLOOKUP(O$2,资质!$X:$AD,5,0))</f>
        <v>45802.867312521979</v>
      </c>
      <c r="P109">
        <f>IF($B109&gt;VLOOKUP(P$2,资质!$X:$Z,3,0),"满级",VLOOKUP($A109,level!$K:$N,2,0)+unit!$M$2+VLOOKUP($B109,rank!$O:$R,2,0)*VLOOKUP(P$2,资质!$X:$AD,4,0)+VLOOKUP(P$2,资质!$X:$AD,5,0))</f>
        <v>47027.026520098269</v>
      </c>
      <c r="Q109">
        <f>IF($B109&gt;VLOOKUP(Q$2,资质!$X:$Z,3,0),"满级",VLOOKUP($A109,level!$K:$N,2,0)+unit!$M$2+VLOOKUP($B109,rank!$O:$R,2,0)*VLOOKUP(Q$2,资质!$X:$AD,4,0)+VLOOKUP(Q$2,资质!$X:$AD,5,0))</f>
        <v>48251.185727674558</v>
      </c>
    </row>
    <row r="110" spans="1:18" x14ac:dyDescent="0.2">
      <c r="A110">
        <v>108</v>
      </c>
      <c r="B110">
        <f t="shared" si="12"/>
        <v>7</v>
      </c>
      <c r="C110" t="str">
        <f>IF($B110&gt;VLOOKUP(C$2,资质!$X:$Z,3,0),"满级",VLOOKUP($A110,level!$K:$N,2,0)+unit!$M$2+VLOOKUP($B110,rank!$O:$R,2,0)*VLOOKUP(C$2,资质!$X:$AD,4,0)+VLOOKUP(C$2,资质!$X:$AD,5,0))</f>
        <v>满级</v>
      </c>
      <c r="D110" t="str">
        <f>IF($B110&gt;VLOOKUP(D$2,资质!$X:$Z,3,0),"满级",VLOOKUP($A110,level!$K:$N,2,0)+unit!$M$2+VLOOKUP($B110,rank!$O:$R,2,0)*VLOOKUP(D$2,资质!$X:$AD,4,0)+VLOOKUP(D$2,资质!$X:$AD,5,0))</f>
        <v>满级</v>
      </c>
      <c r="E110" t="str">
        <f>IF($B110&gt;VLOOKUP(E$2,资质!$X:$Z,3,0),"满级",VLOOKUP($A110,level!$K:$N,2,0)+unit!$M$2+VLOOKUP($B110,rank!$O:$R,2,0)*VLOOKUP(E$2,资质!$X:$AD,4,0)+VLOOKUP(E$2,资质!$X:$AD,5,0))</f>
        <v>满级</v>
      </c>
      <c r="F110" t="str">
        <f>IF($B110&gt;VLOOKUP(F$2,资质!$X:$Z,3,0),"满级",VLOOKUP($A110,level!$K:$N,2,0)+unit!$M$2+VLOOKUP($B110,rank!$O:$R,2,0)*VLOOKUP(F$2,资质!$X:$AD,4,0)+VLOOKUP(F$2,资质!$X:$AD,5,0))</f>
        <v>满级</v>
      </c>
      <c r="G110">
        <f>IF($B110&gt;VLOOKUP(G$2,资质!$X:$Z,3,0),"满级",VLOOKUP($A110,level!$K:$N,2,0)+unit!$M$2+VLOOKUP($B110,rank!$O:$R,2,0)*VLOOKUP(G$2,资质!$X:$AD,4,0)+VLOOKUP(G$2,资质!$X:$AD,5,0))</f>
        <v>29632.982665731353</v>
      </c>
      <c r="H110">
        <f>IF($B110&gt;VLOOKUP(H$2,资质!$X:$Z,3,0),"满级",VLOOKUP($A110,level!$K:$N,2,0)+unit!$M$2+VLOOKUP($B110,rank!$O:$R,2,0)*VLOOKUP(H$2,资质!$X:$AD,4,0)+VLOOKUP(H$2,资质!$X:$AD,5,0))</f>
        <v>32411.500090354297</v>
      </c>
      <c r="I110">
        <f>IF($B110&gt;VLOOKUP(I$2,资质!$X:$Z,3,0),"满级",VLOOKUP($A110,level!$K:$N,2,0)+unit!$M$2+VLOOKUP($B110,rank!$O:$R,2,0)*VLOOKUP(I$2,资质!$X:$AD,4,0)+VLOOKUP(I$2,资质!$X:$AD,5,0))</f>
        <v>35352.097118765385</v>
      </c>
      <c r="J110">
        <f>IF($B110&gt;VLOOKUP(J$2,资质!$X:$Z,3,0),"满级",VLOOKUP($A110,level!$K:$N,2,0)+unit!$M$2+VLOOKUP($B110,rank!$O:$R,2,0)*VLOOKUP(J$2,资质!$X:$AD,4,0)+VLOOKUP(J$2,资质!$X:$AD,5,0))</f>
        <v>36900.415533917971</v>
      </c>
      <c r="K110">
        <f>IF($B110&gt;VLOOKUP(K$2,资质!$X:$Z,3,0),"满级",VLOOKUP($A110,level!$K:$N,2,0)+unit!$M$2+VLOOKUP($B110,rank!$O:$R,2,0)*VLOOKUP(K$2,资质!$X:$AD,4,0)+VLOOKUP(K$2,资质!$X:$AD,5,0))</f>
        <v>38682.793651911663</v>
      </c>
      <c r="L110">
        <f>IF($B110&gt;VLOOKUP(L$2,资质!$X:$Z,3,0),"满级",VLOOKUP($A110,level!$K:$N,2,0)+unit!$M$2+VLOOKUP($B110,rank!$O:$R,2,0)*VLOOKUP(L$2,资质!$X:$AD,4,0)+VLOOKUP(L$2,资质!$X:$AD,5,0))</f>
        <v>42403.589689793109</v>
      </c>
      <c r="M110">
        <f>IF($B110&gt;VLOOKUP(M$2,资质!$X:$Z,3,0),"满级",VLOOKUP($A110,level!$K:$N,2,0)+unit!$M$2+VLOOKUP($B110,rank!$O:$R,2,0)*VLOOKUP(M$2,资质!$X:$AD,4,0)+VLOOKUP(M$2,资质!$X:$AD,5,0))</f>
        <v>43627.748897369398</v>
      </c>
      <c r="N110">
        <f>IF($B110&gt;VLOOKUP(N$2,资质!$X:$Z,3,0),"满级",VLOOKUP($A110,level!$K:$N,2,0)+unit!$M$2+VLOOKUP($B110,rank!$O:$R,2,0)*VLOOKUP(N$2,资质!$X:$AD,4,0)+VLOOKUP(N$2,资质!$X:$AD,5,0))</f>
        <v>44851.908104945687</v>
      </c>
      <c r="O110">
        <f>IF($B110&gt;VLOOKUP(O$2,资质!$X:$Z,3,0),"满级",VLOOKUP($A110,level!$K:$N,2,0)+unit!$M$2+VLOOKUP($B110,rank!$O:$R,2,0)*VLOOKUP(O$2,资质!$X:$AD,4,0)+VLOOKUP(O$2,资质!$X:$AD,5,0))</f>
        <v>46076.067312521976</v>
      </c>
      <c r="P110">
        <f>IF($B110&gt;VLOOKUP(P$2,资质!$X:$Z,3,0),"满级",VLOOKUP($A110,level!$K:$N,2,0)+unit!$M$2+VLOOKUP($B110,rank!$O:$R,2,0)*VLOOKUP(P$2,资质!$X:$AD,4,0)+VLOOKUP(P$2,资质!$X:$AD,5,0))</f>
        <v>47300.226520098266</v>
      </c>
      <c r="Q110">
        <f>IF($B110&gt;VLOOKUP(Q$2,资质!$X:$Z,3,0),"满级",VLOOKUP($A110,level!$K:$N,2,0)+unit!$M$2+VLOOKUP($B110,rank!$O:$R,2,0)*VLOOKUP(Q$2,资质!$X:$AD,4,0)+VLOOKUP(Q$2,资质!$X:$AD,5,0))</f>
        <v>48524.385727674562</v>
      </c>
    </row>
    <row r="111" spans="1:18" x14ac:dyDescent="0.2">
      <c r="A111">
        <v>109</v>
      </c>
      <c r="B111">
        <f t="shared" si="12"/>
        <v>7</v>
      </c>
      <c r="C111" t="str">
        <f>IF($B111&gt;VLOOKUP(C$2,资质!$X:$Z,3,0),"满级",VLOOKUP($A111,level!$K:$N,2,0)+unit!$M$2+VLOOKUP($B111,rank!$O:$R,2,0)*VLOOKUP(C$2,资质!$X:$AD,4,0)+VLOOKUP(C$2,资质!$X:$AD,5,0))</f>
        <v>满级</v>
      </c>
      <c r="D111" t="str">
        <f>IF($B111&gt;VLOOKUP(D$2,资质!$X:$Z,3,0),"满级",VLOOKUP($A111,level!$K:$N,2,0)+unit!$M$2+VLOOKUP($B111,rank!$O:$R,2,0)*VLOOKUP(D$2,资质!$X:$AD,4,0)+VLOOKUP(D$2,资质!$X:$AD,5,0))</f>
        <v>满级</v>
      </c>
      <c r="E111" t="str">
        <f>IF($B111&gt;VLOOKUP(E$2,资质!$X:$Z,3,0),"满级",VLOOKUP($A111,level!$K:$N,2,0)+unit!$M$2+VLOOKUP($B111,rank!$O:$R,2,0)*VLOOKUP(E$2,资质!$X:$AD,4,0)+VLOOKUP(E$2,资质!$X:$AD,5,0))</f>
        <v>满级</v>
      </c>
      <c r="F111" t="str">
        <f>IF($B111&gt;VLOOKUP(F$2,资质!$X:$Z,3,0),"满级",VLOOKUP($A111,level!$K:$N,2,0)+unit!$M$2+VLOOKUP($B111,rank!$O:$R,2,0)*VLOOKUP(F$2,资质!$X:$AD,4,0)+VLOOKUP(F$2,资质!$X:$AD,5,0))</f>
        <v>满级</v>
      </c>
      <c r="G111">
        <f>IF($B111&gt;VLOOKUP(G$2,资质!$X:$Z,3,0),"满级",VLOOKUP($A111,level!$K:$N,2,0)+unit!$M$2+VLOOKUP($B111,rank!$O:$R,2,0)*VLOOKUP(G$2,资质!$X:$AD,4,0)+VLOOKUP(G$2,资质!$X:$AD,5,0))</f>
        <v>29910.882665731355</v>
      </c>
      <c r="H111">
        <f>IF($B111&gt;VLOOKUP(H$2,资质!$X:$Z,3,0),"满级",VLOOKUP($A111,level!$K:$N,2,0)+unit!$M$2+VLOOKUP($B111,rank!$O:$R,2,0)*VLOOKUP(H$2,资质!$X:$AD,4,0)+VLOOKUP(H$2,资质!$X:$AD,5,0))</f>
        <v>32689.400090354295</v>
      </c>
      <c r="I111">
        <f>IF($B111&gt;VLOOKUP(I$2,资质!$X:$Z,3,0),"满级",VLOOKUP($A111,level!$K:$N,2,0)+unit!$M$2+VLOOKUP($B111,rank!$O:$R,2,0)*VLOOKUP(I$2,资质!$X:$AD,4,0)+VLOOKUP(I$2,资质!$X:$AD,5,0))</f>
        <v>35629.997118765386</v>
      </c>
      <c r="J111">
        <f>IF($B111&gt;VLOOKUP(J$2,资质!$X:$Z,3,0),"满级",VLOOKUP($A111,level!$K:$N,2,0)+unit!$M$2+VLOOKUP($B111,rank!$O:$R,2,0)*VLOOKUP(J$2,资质!$X:$AD,4,0)+VLOOKUP(J$2,资质!$X:$AD,5,0))</f>
        <v>37178.315533917965</v>
      </c>
      <c r="K111">
        <f>IF($B111&gt;VLOOKUP(K$2,资质!$X:$Z,3,0),"满级",VLOOKUP($A111,level!$K:$N,2,0)+unit!$M$2+VLOOKUP($B111,rank!$O:$R,2,0)*VLOOKUP(K$2,资质!$X:$AD,4,0)+VLOOKUP(K$2,资质!$X:$AD,5,0))</f>
        <v>38960.693651911657</v>
      </c>
      <c r="L111">
        <f>IF($B111&gt;VLOOKUP(L$2,资质!$X:$Z,3,0),"满级",VLOOKUP($A111,level!$K:$N,2,0)+unit!$M$2+VLOOKUP($B111,rank!$O:$R,2,0)*VLOOKUP(L$2,资质!$X:$AD,4,0)+VLOOKUP(L$2,资质!$X:$AD,5,0))</f>
        <v>42681.48968979311</v>
      </c>
      <c r="M111">
        <f>IF($B111&gt;VLOOKUP(M$2,资质!$X:$Z,3,0),"满级",VLOOKUP($A111,level!$K:$N,2,0)+unit!$M$2+VLOOKUP($B111,rank!$O:$R,2,0)*VLOOKUP(M$2,资质!$X:$AD,4,0)+VLOOKUP(M$2,资质!$X:$AD,5,0))</f>
        <v>43905.648897369399</v>
      </c>
      <c r="N111">
        <f>IF($B111&gt;VLOOKUP(N$2,资质!$X:$Z,3,0),"满级",VLOOKUP($A111,level!$K:$N,2,0)+unit!$M$2+VLOOKUP($B111,rank!$O:$R,2,0)*VLOOKUP(N$2,资质!$X:$AD,4,0)+VLOOKUP(N$2,资质!$X:$AD,5,0))</f>
        <v>45129.808104945689</v>
      </c>
      <c r="O111">
        <f>IF($B111&gt;VLOOKUP(O$2,资质!$X:$Z,3,0),"满级",VLOOKUP($A111,level!$K:$N,2,0)+unit!$M$2+VLOOKUP($B111,rank!$O:$R,2,0)*VLOOKUP(O$2,资质!$X:$AD,4,0)+VLOOKUP(O$2,资质!$X:$AD,5,0))</f>
        <v>46353.967312521978</v>
      </c>
      <c r="P111">
        <f>IF($B111&gt;VLOOKUP(P$2,资质!$X:$Z,3,0),"满级",VLOOKUP($A111,level!$K:$N,2,0)+unit!$M$2+VLOOKUP($B111,rank!$O:$R,2,0)*VLOOKUP(P$2,资质!$X:$AD,4,0)+VLOOKUP(P$2,资质!$X:$AD,5,0))</f>
        <v>47578.126520098267</v>
      </c>
      <c r="Q111">
        <f>IF($B111&gt;VLOOKUP(Q$2,资质!$X:$Z,3,0),"满级",VLOOKUP($A111,level!$K:$N,2,0)+unit!$M$2+VLOOKUP($B111,rank!$O:$R,2,0)*VLOOKUP(Q$2,资质!$X:$AD,4,0)+VLOOKUP(Q$2,资质!$X:$AD,5,0))</f>
        <v>48802.285727674564</v>
      </c>
    </row>
    <row r="112" spans="1:18" x14ac:dyDescent="0.2">
      <c r="A112">
        <v>110</v>
      </c>
      <c r="B112">
        <f t="shared" si="12"/>
        <v>7</v>
      </c>
      <c r="C112" t="str">
        <f>IF($B112&gt;VLOOKUP(C$2,资质!$X:$Z,3,0),"满级",VLOOKUP($A112,level!$K:$N,2,0)+unit!$M$2+VLOOKUP($B112,rank!$O:$R,2,0)*VLOOKUP(C$2,资质!$X:$AD,4,0)+VLOOKUP(C$2,资质!$X:$AD,5,0))</f>
        <v>满级</v>
      </c>
      <c r="D112" t="str">
        <f>IF($B112&gt;VLOOKUP(D$2,资质!$X:$Z,3,0),"满级",VLOOKUP($A112,level!$K:$N,2,0)+unit!$M$2+VLOOKUP($B112,rank!$O:$R,2,0)*VLOOKUP(D$2,资质!$X:$AD,4,0)+VLOOKUP(D$2,资质!$X:$AD,5,0))</f>
        <v>满级</v>
      </c>
      <c r="E112" t="str">
        <f>IF($B112&gt;VLOOKUP(E$2,资质!$X:$Z,3,0),"满级",VLOOKUP($A112,level!$K:$N,2,0)+unit!$M$2+VLOOKUP($B112,rank!$O:$R,2,0)*VLOOKUP(E$2,资质!$X:$AD,4,0)+VLOOKUP(E$2,资质!$X:$AD,5,0))</f>
        <v>满级</v>
      </c>
      <c r="F112" t="str">
        <f>IF($B112&gt;VLOOKUP(F$2,资质!$X:$Z,3,0),"满级",VLOOKUP($A112,level!$K:$N,2,0)+unit!$M$2+VLOOKUP($B112,rank!$O:$R,2,0)*VLOOKUP(F$2,资质!$X:$AD,4,0)+VLOOKUP(F$2,资质!$X:$AD,5,0))</f>
        <v>满级</v>
      </c>
      <c r="G112">
        <f>IF($B112&gt;VLOOKUP(G$2,资质!$X:$Z,3,0),"满级",VLOOKUP($A112,level!$K:$N,2,0)+unit!$M$2+VLOOKUP($B112,rank!$O:$R,2,0)*VLOOKUP(G$2,资质!$X:$AD,4,0)+VLOOKUP(G$2,资质!$X:$AD,5,0))</f>
        <v>30193.482665731353</v>
      </c>
      <c r="H112">
        <f>IF($B112&gt;VLOOKUP(H$2,资质!$X:$Z,3,0),"满级",VLOOKUP($A112,level!$K:$N,2,0)+unit!$M$2+VLOOKUP($B112,rank!$O:$R,2,0)*VLOOKUP(H$2,资质!$X:$AD,4,0)+VLOOKUP(H$2,资质!$X:$AD,5,0))</f>
        <v>32972.000090354297</v>
      </c>
      <c r="I112">
        <f>IF($B112&gt;VLOOKUP(I$2,资质!$X:$Z,3,0),"满级",VLOOKUP($A112,level!$K:$N,2,0)+unit!$M$2+VLOOKUP($B112,rank!$O:$R,2,0)*VLOOKUP(I$2,资质!$X:$AD,4,0)+VLOOKUP(I$2,资质!$X:$AD,5,0))</f>
        <v>35912.597118765385</v>
      </c>
      <c r="J112">
        <f>IF($B112&gt;VLOOKUP(J$2,资质!$X:$Z,3,0),"满级",VLOOKUP($A112,level!$K:$N,2,0)+unit!$M$2+VLOOKUP($B112,rank!$O:$R,2,0)*VLOOKUP(J$2,资质!$X:$AD,4,0)+VLOOKUP(J$2,资质!$X:$AD,5,0))</f>
        <v>37460.915533917971</v>
      </c>
      <c r="K112">
        <f>IF($B112&gt;VLOOKUP(K$2,资质!$X:$Z,3,0),"满级",VLOOKUP($A112,level!$K:$N,2,0)+unit!$M$2+VLOOKUP($B112,rank!$O:$R,2,0)*VLOOKUP(K$2,资质!$X:$AD,4,0)+VLOOKUP(K$2,资质!$X:$AD,5,0))</f>
        <v>39243.293651911663</v>
      </c>
      <c r="L112">
        <f>IF($B112&gt;VLOOKUP(L$2,资质!$X:$Z,3,0),"满级",VLOOKUP($A112,level!$K:$N,2,0)+unit!$M$2+VLOOKUP($B112,rank!$O:$R,2,0)*VLOOKUP(L$2,资质!$X:$AD,4,0)+VLOOKUP(L$2,资质!$X:$AD,5,0))</f>
        <v>42964.089689793109</v>
      </c>
      <c r="M112">
        <f>IF($B112&gt;VLOOKUP(M$2,资质!$X:$Z,3,0),"满级",VLOOKUP($A112,level!$K:$N,2,0)+unit!$M$2+VLOOKUP($B112,rank!$O:$R,2,0)*VLOOKUP(M$2,资质!$X:$AD,4,0)+VLOOKUP(M$2,资质!$X:$AD,5,0))</f>
        <v>44188.248897369398</v>
      </c>
      <c r="N112">
        <f>IF($B112&gt;VLOOKUP(N$2,资质!$X:$Z,3,0),"满级",VLOOKUP($A112,level!$K:$N,2,0)+unit!$M$2+VLOOKUP($B112,rank!$O:$R,2,0)*VLOOKUP(N$2,资质!$X:$AD,4,0)+VLOOKUP(N$2,资质!$X:$AD,5,0))</f>
        <v>45412.408104945687</v>
      </c>
      <c r="O112">
        <f>IF($B112&gt;VLOOKUP(O$2,资质!$X:$Z,3,0),"满级",VLOOKUP($A112,level!$K:$N,2,0)+unit!$M$2+VLOOKUP($B112,rank!$O:$R,2,0)*VLOOKUP(O$2,资质!$X:$AD,4,0)+VLOOKUP(O$2,资质!$X:$AD,5,0))</f>
        <v>46636.567312521976</v>
      </c>
      <c r="P112">
        <f>IF($B112&gt;VLOOKUP(P$2,资质!$X:$Z,3,0),"满级",VLOOKUP($A112,level!$K:$N,2,0)+unit!$M$2+VLOOKUP($B112,rank!$O:$R,2,0)*VLOOKUP(P$2,资质!$X:$AD,4,0)+VLOOKUP(P$2,资质!$X:$AD,5,0))</f>
        <v>47860.726520098266</v>
      </c>
      <c r="Q112">
        <f>IF($B112&gt;VLOOKUP(Q$2,资质!$X:$Z,3,0),"满级",VLOOKUP($A112,level!$K:$N,2,0)+unit!$M$2+VLOOKUP($B112,rank!$O:$R,2,0)*VLOOKUP(Q$2,资质!$X:$AD,4,0)+VLOOKUP(Q$2,资质!$X:$AD,5,0))</f>
        <v>49084.885727674562</v>
      </c>
    </row>
    <row r="113" spans="1:18" x14ac:dyDescent="0.2">
      <c r="A113">
        <v>111</v>
      </c>
      <c r="B113">
        <f t="shared" si="12"/>
        <v>7</v>
      </c>
      <c r="C113" t="str">
        <f>IF($B113&gt;VLOOKUP(C$2,资质!$X:$Z,3,0),"满级",VLOOKUP($A113,level!$K:$N,2,0)+unit!$M$2+VLOOKUP($B113,rank!$O:$R,2,0)*VLOOKUP(C$2,资质!$X:$AD,4,0)+VLOOKUP(C$2,资质!$X:$AD,5,0))</f>
        <v>满级</v>
      </c>
      <c r="D113" t="str">
        <f>IF($B113&gt;VLOOKUP(D$2,资质!$X:$Z,3,0),"满级",VLOOKUP($A113,level!$K:$N,2,0)+unit!$M$2+VLOOKUP($B113,rank!$O:$R,2,0)*VLOOKUP(D$2,资质!$X:$AD,4,0)+VLOOKUP(D$2,资质!$X:$AD,5,0))</f>
        <v>满级</v>
      </c>
      <c r="E113" t="str">
        <f>IF($B113&gt;VLOOKUP(E$2,资质!$X:$Z,3,0),"满级",VLOOKUP($A113,level!$K:$N,2,0)+unit!$M$2+VLOOKUP($B113,rank!$O:$R,2,0)*VLOOKUP(E$2,资质!$X:$AD,4,0)+VLOOKUP(E$2,资质!$X:$AD,5,0))</f>
        <v>满级</v>
      </c>
      <c r="F113" t="str">
        <f>IF($B113&gt;VLOOKUP(F$2,资质!$X:$Z,3,0),"满级",VLOOKUP($A113,level!$K:$N,2,0)+unit!$M$2+VLOOKUP($B113,rank!$O:$R,2,0)*VLOOKUP(F$2,资质!$X:$AD,4,0)+VLOOKUP(F$2,资质!$X:$AD,5,0))</f>
        <v>满级</v>
      </c>
      <c r="G113">
        <f>IF($B113&gt;VLOOKUP(G$2,资质!$X:$Z,3,0),"满级",VLOOKUP($A113,level!$K:$N,2,0)+unit!$M$2+VLOOKUP($B113,rank!$O:$R,2,0)*VLOOKUP(G$2,资质!$X:$AD,4,0)+VLOOKUP(G$2,资质!$X:$AD,5,0))</f>
        <v>30480.882665731355</v>
      </c>
      <c r="H113">
        <f>IF($B113&gt;VLOOKUP(H$2,资质!$X:$Z,3,0),"满级",VLOOKUP($A113,level!$K:$N,2,0)+unit!$M$2+VLOOKUP($B113,rank!$O:$R,2,0)*VLOOKUP(H$2,资质!$X:$AD,4,0)+VLOOKUP(H$2,资质!$X:$AD,5,0))</f>
        <v>33259.400090354291</v>
      </c>
      <c r="I113">
        <f>IF($B113&gt;VLOOKUP(I$2,资质!$X:$Z,3,0),"满级",VLOOKUP($A113,level!$K:$N,2,0)+unit!$M$2+VLOOKUP($B113,rank!$O:$R,2,0)*VLOOKUP(I$2,资质!$X:$AD,4,0)+VLOOKUP(I$2,资质!$X:$AD,5,0))</f>
        <v>36199.997118765386</v>
      </c>
      <c r="J113">
        <f>IF($B113&gt;VLOOKUP(J$2,资质!$X:$Z,3,0),"满级",VLOOKUP($A113,level!$K:$N,2,0)+unit!$M$2+VLOOKUP($B113,rank!$O:$R,2,0)*VLOOKUP(J$2,资质!$X:$AD,4,0)+VLOOKUP(J$2,资质!$X:$AD,5,0))</f>
        <v>37748.315533917965</v>
      </c>
      <c r="K113">
        <f>IF($B113&gt;VLOOKUP(K$2,资质!$X:$Z,3,0),"满级",VLOOKUP($A113,level!$K:$N,2,0)+unit!$M$2+VLOOKUP($B113,rank!$O:$R,2,0)*VLOOKUP(K$2,资质!$X:$AD,4,0)+VLOOKUP(K$2,资质!$X:$AD,5,0))</f>
        <v>39530.693651911657</v>
      </c>
      <c r="L113">
        <f>IF($B113&gt;VLOOKUP(L$2,资质!$X:$Z,3,0),"满级",VLOOKUP($A113,level!$K:$N,2,0)+unit!$M$2+VLOOKUP($B113,rank!$O:$R,2,0)*VLOOKUP(L$2,资质!$X:$AD,4,0)+VLOOKUP(L$2,资质!$X:$AD,5,0))</f>
        <v>43251.48968979311</v>
      </c>
      <c r="M113">
        <f>IF($B113&gt;VLOOKUP(M$2,资质!$X:$Z,3,0),"满级",VLOOKUP($A113,level!$K:$N,2,0)+unit!$M$2+VLOOKUP($B113,rank!$O:$R,2,0)*VLOOKUP(M$2,资质!$X:$AD,4,0)+VLOOKUP(M$2,资质!$X:$AD,5,0))</f>
        <v>44475.648897369399</v>
      </c>
      <c r="N113">
        <f>IF($B113&gt;VLOOKUP(N$2,资质!$X:$Z,3,0),"满级",VLOOKUP($A113,level!$K:$N,2,0)+unit!$M$2+VLOOKUP($B113,rank!$O:$R,2,0)*VLOOKUP(N$2,资质!$X:$AD,4,0)+VLOOKUP(N$2,资质!$X:$AD,5,0))</f>
        <v>45699.808104945689</v>
      </c>
      <c r="O113">
        <f>IF($B113&gt;VLOOKUP(O$2,资质!$X:$Z,3,0),"满级",VLOOKUP($A113,level!$K:$N,2,0)+unit!$M$2+VLOOKUP($B113,rank!$O:$R,2,0)*VLOOKUP(O$2,资质!$X:$AD,4,0)+VLOOKUP(O$2,资质!$X:$AD,5,0))</f>
        <v>46923.967312521978</v>
      </c>
      <c r="P113">
        <f>IF($B113&gt;VLOOKUP(P$2,资质!$X:$Z,3,0),"满级",VLOOKUP($A113,level!$K:$N,2,0)+unit!$M$2+VLOOKUP($B113,rank!$O:$R,2,0)*VLOOKUP(P$2,资质!$X:$AD,4,0)+VLOOKUP(P$2,资质!$X:$AD,5,0))</f>
        <v>48148.126520098267</v>
      </c>
      <c r="Q113">
        <f>IF($B113&gt;VLOOKUP(Q$2,资质!$X:$Z,3,0),"满级",VLOOKUP($A113,level!$K:$N,2,0)+unit!$M$2+VLOOKUP($B113,rank!$O:$R,2,0)*VLOOKUP(Q$2,资质!$X:$AD,4,0)+VLOOKUP(Q$2,资质!$X:$AD,5,0))</f>
        <v>49372.285727674564</v>
      </c>
    </row>
    <row r="114" spans="1:18" x14ac:dyDescent="0.2">
      <c r="A114">
        <v>112</v>
      </c>
      <c r="B114">
        <f t="shared" si="12"/>
        <v>7</v>
      </c>
      <c r="C114" t="str">
        <f>IF($B114&gt;VLOOKUP(C$2,资质!$X:$Z,3,0),"满级",VLOOKUP($A114,level!$K:$N,2,0)+unit!$M$2+VLOOKUP($B114,rank!$O:$R,2,0)*VLOOKUP(C$2,资质!$X:$AD,4,0)+VLOOKUP(C$2,资质!$X:$AD,5,0))</f>
        <v>满级</v>
      </c>
      <c r="D114" t="str">
        <f>IF($B114&gt;VLOOKUP(D$2,资质!$X:$Z,3,0),"满级",VLOOKUP($A114,level!$K:$N,2,0)+unit!$M$2+VLOOKUP($B114,rank!$O:$R,2,0)*VLOOKUP(D$2,资质!$X:$AD,4,0)+VLOOKUP(D$2,资质!$X:$AD,5,0))</f>
        <v>满级</v>
      </c>
      <c r="E114" t="str">
        <f>IF($B114&gt;VLOOKUP(E$2,资质!$X:$Z,3,0),"满级",VLOOKUP($A114,level!$K:$N,2,0)+unit!$M$2+VLOOKUP($B114,rank!$O:$R,2,0)*VLOOKUP(E$2,资质!$X:$AD,4,0)+VLOOKUP(E$2,资质!$X:$AD,5,0))</f>
        <v>满级</v>
      </c>
      <c r="F114" t="str">
        <f>IF($B114&gt;VLOOKUP(F$2,资质!$X:$Z,3,0),"满级",VLOOKUP($A114,level!$K:$N,2,0)+unit!$M$2+VLOOKUP($B114,rank!$O:$R,2,0)*VLOOKUP(F$2,资质!$X:$AD,4,0)+VLOOKUP(F$2,资质!$X:$AD,5,0))</f>
        <v>满级</v>
      </c>
      <c r="G114">
        <f>IF($B114&gt;VLOOKUP(G$2,资质!$X:$Z,3,0),"满级",VLOOKUP($A114,level!$K:$N,2,0)+unit!$M$2+VLOOKUP($B114,rank!$O:$R,2,0)*VLOOKUP(G$2,资质!$X:$AD,4,0)+VLOOKUP(G$2,资质!$X:$AD,5,0))</f>
        <v>30773.282665731353</v>
      </c>
      <c r="H114">
        <f>IF($B114&gt;VLOOKUP(H$2,资质!$X:$Z,3,0),"满级",VLOOKUP($A114,level!$K:$N,2,0)+unit!$M$2+VLOOKUP($B114,rank!$O:$R,2,0)*VLOOKUP(H$2,资质!$X:$AD,4,0)+VLOOKUP(H$2,资质!$X:$AD,5,0))</f>
        <v>33551.800090354292</v>
      </c>
      <c r="I114">
        <f>IF($B114&gt;VLOOKUP(I$2,资质!$X:$Z,3,0),"满级",VLOOKUP($A114,level!$K:$N,2,0)+unit!$M$2+VLOOKUP($B114,rank!$O:$R,2,0)*VLOOKUP(I$2,资质!$X:$AD,4,0)+VLOOKUP(I$2,资质!$X:$AD,5,0))</f>
        <v>36492.397118765381</v>
      </c>
      <c r="J114">
        <f>IF($B114&gt;VLOOKUP(J$2,资质!$X:$Z,3,0),"满级",VLOOKUP($A114,level!$K:$N,2,0)+unit!$M$2+VLOOKUP($B114,rank!$O:$R,2,0)*VLOOKUP(J$2,资质!$X:$AD,4,0)+VLOOKUP(J$2,资质!$X:$AD,5,0))</f>
        <v>38040.715533917966</v>
      </c>
      <c r="K114">
        <f>IF($B114&gt;VLOOKUP(K$2,资质!$X:$Z,3,0),"满级",VLOOKUP($A114,level!$K:$N,2,0)+unit!$M$2+VLOOKUP($B114,rank!$O:$R,2,0)*VLOOKUP(K$2,资质!$X:$AD,4,0)+VLOOKUP(K$2,资质!$X:$AD,5,0))</f>
        <v>39823.093651911659</v>
      </c>
      <c r="L114">
        <f>IF($B114&gt;VLOOKUP(L$2,资质!$X:$Z,3,0),"满级",VLOOKUP($A114,level!$K:$N,2,0)+unit!$M$2+VLOOKUP($B114,rank!$O:$R,2,0)*VLOOKUP(L$2,资质!$X:$AD,4,0)+VLOOKUP(L$2,资质!$X:$AD,5,0))</f>
        <v>43543.889689793112</v>
      </c>
      <c r="M114">
        <f>IF($B114&gt;VLOOKUP(M$2,资质!$X:$Z,3,0),"满级",VLOOKUP($A114,level!$K:$N,2,0)+unit!$M$2+VLOOKUP($B114,rank!$O:$R,2,0)*VLOOKUP(M$2,资质!$X:$AD,4,0)+VLOOKUP(M$2,资质!$X:$AD,5,0))</f>
        <v>44768.048897369401</v>
      </c>
      <c r="N114">
        <f>IF($B114&gt;VLOOKUP(N$2,资质!$X:$Z,3,0),"满级",VLOOKUP($A114,level!$K:$N,2,0)+unit!$M$2+VLOOKUP($B114,rank!$O:$R,2,0)*VLOOKUP(N$2,资质!$X:$AD,4,0)+VLOOKUP(N$2,资质!$X:$AD,5,0))</f>
        <v>45992.20810494569</v>
      </c>
      <c r="O114">
        <f>IF($B114&gt;VLOOKUP(O$2,资质!$X:$Z,3,0),"满级",VLOOKUP($A114,level!$K:$N,2,0)+unit!$M$2+VLOOKUP($B114,rank!$O:$R,2,0)*VLOOKUP(O$2,资质!$X:$AD,4,0)+VLOOKUP(O$2,资质!$X:$AD,5,0))</f>
        <v>47216.367312521979</v>
      </c>
      <c r="P114">
        <f>IF($B114&gt;VLOOKUP(P$2,资质!$X:$Z,3,0),"满级",VLOOKUP($A114,level!$K:$N,2,0)+unit!$M$2+VLOOKUP($B114,rank!$O:$R,2,0)*VLOOKUP(P$2,资质!$X:$AD,4,0)+VLOOKUP(P$2,资质!$X:$AD,5,0))</f>
        <v>48440.526520098269</v>
      </c>
      <c r="Q114">
        <f>IF($B114&gt;VLOOKUP(Q$2,资质!$X:$Z,3,0),"满级",VLOOKUP($A114,level!$K:$N,2,0)+unit!$M$2+VLOOKUP($B114,rank!$O:$R,2,0)*VLOOKUP(Q$2,资质!$X:$AD,4,0)+VLOOKUP(Q$2,资质!$X:$AD,5,0))</f>
        <v>49664.685727674558</v>
      </c>
    </row>
    <row r="115" spans="1:18" x14ac:dyDescent="0.2">
      <c r="A115">
        <v>113</v>
      </c>
      <c r="B115">
        <f t="shared" si="12"/>
        <v>7</v>
      </c>
      <c r="C115" t="str">
        <f>IF($B115&gt;VLOOKUP(C$2,资质!$X:$Z,3,0),"满级",VLOOKUP($A115,level!$K:$N,2,0)+unit!$M$2+VLOOKUP($B115,rank!$O:$R,2,0)*VLOOKUP(C$2,资质!$X:$AD,4,0)+VLOOKUP(C$2,资质!$X:$AD,5,0))</f>
        <v>满级</v>
      </c>
      <c r="D115" t="str">
        <f>IF($B115&gt;VLOOKUP(D$2,资质!$X:$Z,3,0),"满级",VLOOKUP($A115,level!$K:$N,2,0)+unit!$M$2+VLOOKUP($B115,rank!$O:$R,2,0)*VLOOKUP(D$2,资质!$X:$AD,4,0)+VLOOKUP(D$2,资质!$X:$AD,5,0))</f>
        <v>满级</v>
      </c>
      <c r="E115" t="str">
        <f>IF($B115&gt;VLOOKUP(E$2,资质!$X:$Z,3,0),"满级",VLOOKUP($A115,level!$K:$N,2,0)+unit!$M$2+VLOOKUP($B115,rank!$O:$R,2,0)*VLOOKUP(E$2,资质!$X:$AD,4,0)+VLOOKUP(E$2,资质!$X:$AD,5,0))</f>
        <v>满级</v>
      </c>
      <c r="F115" t="str">
        <f>IF($B115&gt;VLOOKUP(F$2,资质!$X:$Z,3,0),"满级",VLOOKUP($A115,level!$K:$N,2,0)+unit!$M$2+VLOOKUP($B115,rank!$O:$R,2,0)*VLOOKUP(F$2,资质!$X:$AD,4,0)+VLOOKUP(F$2,资质!$X:$AD,5,0))</f>
        <v>满级</v>
      </c>
      <c r="G115">
        <f>IF($B115&gt;VLOOKUP(G$2,资质!$X:$Z,3,0),"满级",VLOOKUP($A115,level!$K:$N,2,0)+unit!$M$2+VLOOKUP($B115,rank!$O:$R,2,0)*VLOOKUP(G$2,资质!$X:$AD,4,0)+VLOOKUP(G$2,资质!$X:$AD,5,0))</f>
        <v>31070.482665731353</v>
      </c>
      <c r="H115">
        <f>IF($B115&gt;VLOOKUP(H$2,资质!$X:$Z,3,0),"满级",VLOOKUP($A115,level!$K:$N,2,0)+unit!$M$2+VLOOKUP($B115,rank!$O:$R,2,0)*VLOOKUP(H$2,资质!$X:$AD,4,0)+VLOOKUP(H$2,资质!$X:$AD,5,0))</f>
        <v>33849.000090354297</v>
      </c>
      <c r="I115">
        <f>IF($B115&gt;VLOOKUP(I$2,资质!$X:$Z,3,0),"满级",VLOOKUP($A115,level!$K:$N,2,0)+unit!$M$2+VLOOKUP($B115,rank!$O:$R,2,0)*VLOOKUP(I$2,资质!$X:$AD,4,0)+VLOOKUP(I$2,资质!$X:$AD,5,0))</f>
        <v>36789.597118765385</v>
      </c>
      <c r="J115">
        <f>IF($B115&gt;VLOOKUP(J$2,资质!$X:$Z,3,0),"满级",VLOOKUP($A115,level!$K:$N,2,0)+unit!$M$2+VLOOKUP($B115,rank!$O:$R,2,0)*VLOOKUP(J$2,资质!$X:$AD,4,0)+VLOOKUP(J$2,资质!$X:$AD,5,0))</f>
        <v>38337.915533917971</v>
      </c>
      <c r="K115">
        <f>IF($B115&gt;VLOOKUP(K$2,资质!$X:$Z,3,0),"满级",VLOOKUP($A115,level!$K:$N,2,0)+unit!$M$2+VLOOKUP($B115,rank!$O:$R,2,0)*VLOOKUP(K$2,资质!$X:$AD,4,0)+VLOOKUP(K$2,资质!$X:$AD,5,0))</f>
        <v>40120.293651911663</v>
      </c>
      <c r="L115">
        <f>IF($B115&gt;VLOOKUP(L$2,资质!$X:$Z,3,0),"满级",VLOOKUP($A115,level!$K:$N,2,0)+unit!$M$2+VLOOKUP($B115,rank!$O:$R,2,0)*VLOOKUP(L$2,资质!$X:$AD,4,0)+VLOOKUP(L$2,资质!$X:$AD,5,0))</f>
        <v>43841.089689793109</v>
      </c>
      <c r="M115">
        <f>IF($B115&gt;VLOOKUP(M$2,资质!$X:$Z,3,0),"满级",VLOOKUP($A115,level!$K:$N,2,0)+unit!$M$2+VLOOKUP($B115,rank!$O:$R,2,0)*VLOOKUP(M$2,资质!$X:$AD,4,0)+VLOOKUP(M$2,资质!$X:$AD,5,0))</f>
        <v>45065.248897369398</v>
      </c>
      <c r="N115">
        <f>IF($B115&gt;VLOOKUP(N$2,资质!$X:$Z,3,0),"满级",VLOOKUP($A115,level!$K:$N,2,0)+unit!$M$2+VLOOKUP($B115,rank!$O:$R,2,0)*VLOOKUP(N$2,资质!$X:$AD,4,0)+VLOOKUP(N$2,资质!$X:$AD,5,0))</f>
        <v>46289.408104945687</v>
      </c>
      <c r="O115">
        <f>IF($B115&gt;VLOOKUP(O$2,资质!$X:$Z,3,0),"满级",VLOOKUP($A115,level!$K:$N,2,0)+unit!$M$2+VLOOKUP($B115,rank!$O:$R,2,0)*VLOOKUP(O$2,资质!$X:$AD,4,0)+VLOOKUP(O$2,资质!$X:$AD,5,0))</f>
        <v>47513.567312521976</v>
      </c>
      <c r="P115">
        <f>IF($B115&gt;VLOOKUP(P$2,资质!$X:$Z,3,0),"满级",VLOOKUP($A115,level!$K:$N,2,0)+unit!$M$2+VLOOKUP($B115,rank!$O:$R,2,0)*VLOOKUP(P$2,资质!$X:$AD,4,0)+VLOOKUP(P$2,资质!$X:$AD,5,0))</f>
        <v>48737.726520098266</v>
      </c>
      <c r="Q115">
        <f>IF($B115&gt;VLOOKUP(Q$2,资质!$X:$Z,3,0),"满级",VLOOKUP($A115,level!$K:$N,2,0)+unit!$M$2+VLOOKUP($B115,rank!$O:$R,2,0)*VLOOKUP(Q$2,资质!$X:$AD,4,0)+VLOOKUP(Q$2,资质!$X:$AD,5,0))</f>
        <v>49961.885727674562</v>
      </c>
    </row>
    <row r="116" spans="1:18" x14ac:dyDescent="0.2">
      <c r="A116">
        <v>114</v>
      </c>
      <c r="B116">
        <f t="shared" si="12"/>
        <v>7</v>
      </c>
      <c r="C116" t="str">
        <f>IF($B116&gt;VLOOKUP(C$2,资质!$X:$Z,3,0),"满级",VLOOKUP($A116,level!$K:$N,2,0)+unit!$M$2+VLOOKUP($B116,rank!$O:$R,2,0)*VLOOKUP(C$2,资质!$X:$AD,4,0)+VLOOKUP(C$2,资质!$X:$AD,5,0))</f>
        <v>满级</v>
      </c>
      <c r="D116" t="str">
        <f>IF($B116&gt;VLOOKUP(D$2,资质!$X:$Z,3,0),"满级",VLOOKUP($A116,level!$K:$N,2,0)+unit!$M$2+VLOOKUP($B116,rank!$O:$R,2,0)*VLOOKUP(D$2,资质!$X:$AD,4,0)+VLOOKUP(D$2,资质!$X:$AD,5,0))</f>
        <v>满级</v>
      </c>
      <c r="E116" t="str">
        <f>IF($B116&gt;VLOOKUP(E$2,资质!$X:$Z,3,0),"满级",VLOOKUP($A116,level!$K:$N,2,0)+unit!$M$2+VLOOKUP($B116,rank!$O:$R,2,0)*VLOOKUP(E$2,资质!$X:$AD,4,0)+VLOOKUP(E$2,资质!$X:$AD,5,0))</f>
        <v>满级</v>
      </c>
      <c r="F116" t="str">
        <f>IF($B116&gt;VLOOKUP(F$2,资质!$X:$Z,3,0),"满级",VLOOKUP($A116,level!$K:$N,2,0)+unit!$M$2+VLOOKUP($B116,rank!$O:$R,2,0)*VLOOKUP(F$2,资质!$X:$AD,4,0)+VLOOKUP(F$2,资质!$X:$AD,5,0))</f>
        <v>满级</v>
      </c>
      <c r="G116">
        <f>IF($B116&gt;VLOOKUP(G$2,资质!$X:$Z,3,0),"满级",VLOOKUP($A116,level!$K:$N,2,0)+unit!$M$2+VLOOKUP($B116,rank!$O:$R,2,0)*VLOOKUP(G$2,资质!$X:$AD,4,0)+VLOOKUP(G$2,资质!$X:$AD,5,0))</f>
        <v>31372.882665731355</v>
      </c>
      <c r="H116">
        <f>IF($B116&gt;VLOOKUP(H$2,资质!$X:$Z,3,0),"满级",VLOOKUP($A116,level!$K:$N,2,0)+unit!$M$2+VLOOKUP($B116,rank!$O:$R,2,0)*VLOOKUP(H$2,资质!$X:$AD,4,0)+VLOOKUP(H$2,资质!$X:$AD,5,0))</f>
        <v>34151.400090354291</v>
      </c>
      <c r="I116">
        <f>IF($B116&gt;VLOOKUP(I$2,资质!$X:$Z,3,0),"满级",VLOOKUP($A116,level!$K:$N,2,0)+unit!$M$2+VLOOKUP($B116,rank!$O:$R,2,0)*VLOOKUP(I$2,资质!$X:$AD,4,0)+VLOOKUP(I$2,资质!$X:$AD,5,0))</f>
        <v>37091.997118765386</v>
      </c>
      <c r="J116">
        <f>IF($B116&gt;VLOOKUP(J$2,资质!$X:$Z,3,0),"满级",VLOOKUP($A116,level!$K:$N,2,0)+unit!$M$2+VLOOKUP($B116,rank!$O:$R,2,0)*VLOOKUP(J$2,资质!$X:$AD,4,0)+VLOOKUP(J$2,资质!$X:$AD,5,0))</f>
        <v>38640.315533917965</v>
      </c>
      <c r="K116">
        <f>IF($B116&gt;VLOOKUP(K$2,资质!$X:$Z,3,0),"满级",VLOOKUP($A116,level!$K:$N,2,0)+unit!$M$2+VLOOKUP($B116,rank!$O:$R,2,0)*VLOOKUP(K$2,资质!$X:$AD,4,0)+VLOOKUP(K$2,资质!$X:$AD,5,0))</f>
        <v>40422.693651911657</v>
      </c>
      <c r="L116">
        <f>IF($B116&gt;VLOOKUP(L$2,资质!$X:$Z,3,0),"满级",VLOOKUP($A116,level!$K:$N,2,0)+unit!$M$2+VLOOKUP($B116,rank!$O:$R,2,0)*VLOOKUP(L$2,资质!$X:$AD,4,0)+VLOOKUP(L$2,资质!$X:$AD,5,0))</f>
        <v>44143.48968979311</v>
      </c>
      <c r="M116">
        <f>IF($B116&gt;VLOOKUP(M$2,资质!$X:$Z,3,0),"满级",VLOOKUP($A116,level!$K:$N,2,0)+unit!$M$2+VLOOKUP($B116,rank!$O:$R,2,0)*VLOOKUP(M$2,资质!$X:$AD,4,0)+VLOOKUP(M$2,资质!$X:$AD,5,0))</f>
        <v>45367.648897369399</v>
      </c>
      <c r="N116">
        <f>IF($B116&gt;VLOOKUP(N$2,资质!$X:$Z,3,0),"满级",VLOOKUP($A116,level!$K:$N,2,0)+unit!$M$2+VLOOKUP($B116,rank!$O:$R,2,0)*VLOOKUP(N$2,资质!$X:$AD,4,0)+VLOOKUP(N$2,资质!$X:$AD,5,0))</f>
        <v>46591.808104945689</v>
      </c>
      <c r="O116">
        <f>IF($B116&gt;VLOOKUP(O$2,资质!$X:$Z,3,0),"满级",VLOOKUP($A116,level!$K:$N,2,0)+unit!$M$2+VLOOKUP($B116,rank!$O:$R,2,0)*VLOOKUP(O$2,资质!$X:$AD,4,0)+VLOOKUP(O$2,资质!$X:$AD,5,0))</f>
        <v>47815.967312521978</v>
      </c>
      <c r="P116">
        <f>IF($B116&gt;VLOOKUP(P$2,资质!$X:$Z,3,0),"满级",VLOOKUP($A116,level!$K:$N,2,0)+unit!$M$2+VLOOKUP($B116,rank!$O:$R,2,0)*VLOOKUP(P$2,资质!$X:$AD,4,0)+VLOOKUP(P$2,资质!$X:$AD,5,0))</f>
        <v>49040.126520098267</v>
      </c>
      <c r="Q116">
        <f>IF($B116&gt;VLOOKUP(Q$2,资质!$X:$Z,3,0),"满级",VLOOKUP($A116,level!$K:$N,2,0)+unit!$M$2+VLOOKUP($B116,rank!$O:$R,2,0)*VLOOKUP(Q$2,资质!$X:$AD,4,0)+VLOOKUP(Q$2,资质!$X:$AD,5,0))</f>
        <v>50264.285727674564</v>
      </c>
    </row>
    <row r="117" spans="1:18" x14ac:dyDescent="0.2">
      <c r="A117">
        <v>115</v>
      </c>
      <c r="B117">
        <f t="shared" si="12"/>
        <v>7</v>
      </c>
      <c r="C117" t="str">
        <f>IF($B117&gt;VLOOKUP(C$2,资质!$X:$Z,3,0),"满级",VLOOKUP($A117,level!$K:$N,2,0)+unit!$M$2+VLOOKUP($B117,rank!$O:$R,2,0)*VLOOKUP(C$2,资质!$X:$AD,4,0)+VLOOKUP(C$2,资质!$X:$AD,5,0))</f>
        <v>满级</v>
      </c>
      <c r="D117" t="str">
        <f>IF($B117&gt;VLOOKUP(D$2,资质!$X:$Z,3,0),"满级",VLOOKUP($A117,level!$K:$N,2,0)+unit!$M$2+VLOOKUP($B117,rank!$O:$R,2,0)*VLOOKUP(D$2,资质!$X:$AD,4,0)+VLOOKUP(D$2,资质!$X:$AD,5,0))</f>
        <v>满级</v>
      </c>
      <c r="E117" t="str">
        <f>IF($B117&gt;VLOOKUP(E$2,资质!$X:$Z,3,0),"满级",VLOOKUP($A117,level!$K:$N,2,0)+unit!$M$2+VLOOKUP($B117,rank!$O:$R,2,0)*VLOOKUP(E$2,资质!$X:$AD,4,0)+VLOOKUP(E$2,资质!$X:$AD,5,0))</f>
        <v>满级</v>
      </c>
      <c r="F117" t="str">
        <f>IF($B117&gt;VLOOKUP(F$2,资质!$X:$Z,3,0),"满级",VLOOKUP($A117,level!$K:$N,2,0)+unit!$M$2+VLOOKUP($B117,rank!$O:$R,2,0)*VLOOKUP(F$2,资质!$X:$AD,4,0)+VLOOKUP(F$2,资质!$X:$AD,5,0))</f>
        <v>满级</v>
      </c>
      <c r="G117">
        <f>IF($B117&gt;VLOOKUP(G$2,资质!$X:$Z,3,0),"满级",VLOOKUP($A117,level!$K:$N,2,0)+unit!$M$2+VLOOKUP($B117,rank!$O:$R,2,0)*VLOOKUP(G$2,资质!$X:$AD,4,0)+VLOOKUP(G$2,资质!$X:$AD,5,0))</f>
        <v>31680.282665731353</v>
      </c>
      <c r="H117">
        <f>IF($B117&gt;VLOOKUP(H$2,资质!$X:$Z,3,0),"满级",VLOOKUP($A117,level!$K:$N,2,0)+unit!$M$2+VLOOKUP($B117,rank!$O:$R,2,0)*VLOOKUP(H$2,资质!$X:$AD,4,0)+VLOOKUP(H$2,资质!$X:$AD,5,0))</f>
        <v>34458.800090354292</v>
      </c>
      <c r="I117">
        <f>IF($B117&gt;VLOOKUP(I$2,资质!$X:$Z,3,0),"满级",VLOOKUP($A117,level!$K:$N,2,0)+unit!$M$2+VLOOKUP($B117,rank!$O:$R,2,0)*VLOOKUP(I$2,资质!$X:$AD,4,0)+VLOOKUP(I$2,资质!$X:$AD,5,0))</f>
        <v>37399.397118765381</v>
      </c>
      <c r="J117">
        <f>IF($B117&gt;VLOOKUP(J$2,资质!$X:$Z,3,0),"满级",VLOOKUP($A117,level!$K:$N,2,0)+unit!$M$2+VLOOKUP($B117,rank!$O:$R,2,0)*VLOOKUP(J$2,资质!$X:$AD,4,0)+VLOOKUP(J$2,资质!$X:$AD,5,0))</f>
        <v>38947.715533917966</v>
      </c>
      <c r="K117">
        <f>IF($B117&gt;VLOOKUP(K$2,资质!$X:$Z,3,0),"满级",VLOOKUP($A117,level!$K:$N,2,0)+unit!$M$2+VLOOKUP($B117,rank!$O:$R,2,0)*VLOOKUP(K$2,资质!$X:$AD,4,0)+VLOOKUP(K$2,资质!$X:$AD,5,0))</f>
        <v>40730.093651911659</v>
      </c>
      <c r="L117">
        <f>IF($B117&gt;VLOOKUP(L$2,资质!$X:$Z,3,0),"满级",VLOOKUP($A117,level!$K:$N,2,0)+unit!$M$2+VLOOKUP($B117,rank!$O:$R,2,0)*VLOOKUP(L$2,资质!$X:$AD,4,0)+VLOOKUP(L$2,资质!$X:$AD,5,0))</f>
        <v>44450.889689793112</v>
      </c>
      <c r="M117">
        <f>IF($B117&gt;VLOOKUP(M$2,资质!$X:$Z,3,0),"满级",VLOOKUP($A117,level!$K:$N,2,0)+unit!$M$2+VLOOKUP($B117,rank!$O:$R,2,0)*VLOOKUP(M$2,资质!$X:$AD,4,0)+VLOOKUP(M$2,资质!$X:$AD,5,0))</f>
        <v>45675.048897369401</v>
      </c>
      <c r="N117">
        <f>IF($B117&gt;VLOOKUP(N$2,资质!$X:$Z,3,0),"满级",VLOOKUP($A117,level!$K:$N,2,0)+unit!$M$2+VLOOKUP($B117,rank!$O:$R,2,0)*VLOOKUP(N$2,资质!$X:$AD,4,0)+VLOOKUP(N$2,资质!$X:$AD,5,0))</f>
        <v>46899.20810494569</v>
      </c>
      <c r="O117">
        <f>IF($B117&gt;VLOOKUP(O$2,资质!$X:$Z,3,0),"满级",VLOOKUP($A117,level!$K:$N,2,0)+unit!$M$2+VLOOKUP($B117,rank!$O:$R,2,0)*VLOOKUP(O$2,资质!$X:$AD,4,0)+VLOOKUP(O$2,资质!$X:$AD,5,0))</f>
        <v>48123.367312521979</v>
      </c>
      <c r="P117">
        <f>IF($B117&gt;VLOOKUP(P$2,资质!$X:$Z,3,0),"满级",VLOOKUP($A117,level!$K:$N,2,0)+unit!$M$2+VLOOKUP($B117,rank!$O:$R,2,0)*VLOOKUP(P$2,资质!$X:$AD,4,0)+VLOOKUP(P$2,资质!$X:$AD,5,0))</f>
        <v>49347.526520098269</v>
      </c>
      <c r="Q117">
        <f>IF($B117&gt;VLOOKUP(Q$2,资质!$X:$Z,3,0),"满级",VLOOKUP($A117,level!$K:$N,2,0)+unit!$M$2+VLOOKUP($B117,rank!$O:$R,2,0)*VLOOKUP(Q$2,资质!$X:$AD,4,0)+VLOOKUP(Q$2,资质!$X:$AD,5,0))</f>
        <v>50571.685727674558</v>
      </c>
    </row>
    <row r="118" spans="1:18" x14ac:dyDescent="0.2">
      <c r="A118">
        <v>116</v>
      </c>
      <c r="B118">
        <f t="shared" si="12"/>
        <v>7</v>
      </c>
      <c r="C118" t="str">
        <f>IF($B118&gt;VLOOKUP(C$2,资质!$X:$Z,3,0),"满级",VLOOKUP($A118,level!$K:$N,2,0)+unit!$M$2+VLOOKUP($B118,rank!$O:$R,2,0)*VLOOKUP(C$2,资质!$X:$AD,4,0)+VLOOKUP(C$2,资质!$X:$AD,5,0))</f>
        <v>满级</v>
      </c>
      <c r="D118" t="str">
        <f>IF($B118&gt;VLOOKUP(D$2,资质!$X:$Z,3,0),"满级",VLOOKUP($A118,level!$K:$N,2,0)+unit!$M$2+VLOOKUP($B118,rank!$O:$R,2,0)*VLOOKUP(D$2,资质!$X:$AD,4,0)+VLOOKUP(D$2,资质!$X:$AD,5,0))</f>
        <v>满级</v>
      </c>
      <c r="E118" t="str">
        <f>IF($B118&gt;VLOOKUP(E$2,资质!$X:$Z,3,0),"满级",VLOOKUP($A118,level!$K:$N,2,0)+unit!$M$2+VLOOKUP($B118,rank!$O:$R,2,0)*VLOOKUP(E$2,资质!$X:$AD,4,0)+VLOOKUP(E$2,资质!$X:$AD,5,0))</f>
        <v>满级</v>
      </c>
      <c r="F118" t="str">
        <f>IF($B118&gt;VLOOKUP(F$2,资质!$X:$Z,3,0),"满级",VLOOKUP($A118,level!$K:$N,2,0)+unit!$M$2+VLOOKUP($B118,rank!$O:$R,2,0)*VLOOKUP(F$2,资质!$X:$AD,4,0)+VLOOKUP(F$2,资质!$X:$AD,5,0))</f>
        <v>满级</v>
      </c>
      <c r="G118">
        <f>IF($B118&gt;VLOOKUP(G$2,资质!$X:$Z,3,0),"满级",VLOOKUP($A118,level!$K:$N,2,0)+unit!$M$2+VLOOKUP($B118,rank!$O:$R,2,0)*VLOOKUP(G$2,资质!$X:$AD,4,0)+VLOOKUP(G$2,资质!$X:$AD,5,0))</f>
        <v>31992.982665731353</v>
      </c>
      <c r="H118">
        <f>IF($B118&gt;VLOOKUP(H$2,资质!$X:$Z,3,0),"满级",VLOOKUP($A118,level!$K:$N,2,0)+unit!$M$2+VLOOKUP($B118,rank!$O:$R,2,0)*VLOOKUP(H$2,资质!$X:$AD,4,0)+VLOOKUP(H$2,资质!$X:$AD,5,0))</f>
        <v>34771.500090354297</v>
      </c>
      <c r="I118">
        <f>IF($B118&gt;VLOOKUP(I$2,资质!$X:$Z,3,0),"满级",VLOOKUP($A118,level!$K:$N,2,0)+unit!$M$2+VLOOKUP($B118,rank!$O:$R,2,0)*VLOOKUP(I$2,资质!$X:$AD,4,0)+VLOOKUP(I$2,资质!$X:$AD,5,0))</f>
        <v>37712.097118765385</v>
      </c>
      <c r="J118">
        <f>IF($B118&gt;VLOOKUP(J$2,资质!$X:$Z,3,0),"满级",VLOOKUP($A118,level!$K:$N,2,0)+unit!$M$2+VLOOKUP($B118,rank!$O:$R,2,0)*VLOOKUP(J$2,资质!$X:$AD,4,0)+VLOOKUP(J$2,资质!$X:$AD,5,0))</f>
        <v>39260.415533917971</v>
      </c>
      <c r="K118">
        <f>IF($B118&gt;VLOOKUP(K$2,资质!$X:$Z,3,0),"满级",VLOOKUP($A118,level!$K:$N,2,0)+unit!$M$2+VLOOKUP($B118,rank!$O:$R,2,0)*VLOOKUP(K$2,资质!$X:$AD,4,0)+VLOOKUP(K$2,资质!$X:$AD,5,0))</f>
        <v>41042.793651911663</v>
      </c>
      <c r="L118">
        <f>IF($B118&gt;VLOOKUP(L$2,资质!$X:$Z,3,0),"满级",VLOOKUP($A118,level!$K:$N,2,0)+unit!$M$2+VLOOKUP($B118,rank!$O:$R,2,0)*VLOOKUP(L$2,资质!$X:$AD,4,0)+VLOOKUP(L$2,资质!$X:$AD,5,0))</f>
        <v>44763.589689793109</v>
      </c>
      <c r="M118">
        <f>IF($B118&gt;VLOOKUP(M$2,资质!$X:$Z,3,0),"满级",VLOOKUP($A118,level!$K:$N,2,0)+unit!$M$2+VLOOKUP($B118,rank!$O:$R,2,0)*VLOOKUP(M$2,资质!$X:$AD,4,0)+VLOOKUP(M$2,资质!$X:$AD,5,0))</f>
        <v>45987.748897369398</v>
      </c>
      <c r="N118">
        <f>IF($B118&gt;VLOOKUP(N$2,资质!$X:$Z,3,0),"满级",VLOOKUP($A118,level!$K:$N,2,0)+unit!$M$2+VLOOKUP($B118,rank!$O:$R,2,0)*VLOOKUP(N$2,资质!$X:$AD,4,0)+VLOOKUP(N$2,资质!$X:$AD,5,0))</f>
        <v>47211.908104945687</v>
      </c>
      <c r="O118">
        <f>IF($B118&gt;VLOOKUP(O$2,资质!$X:$Z,3,0),"满级",VLOOKUP($A118,level!$K:$N,2,0)+unit!$M$2+VLOOKUP($B118,rank!$O:$R,2,0)*VLOOKUP(O$2,资质!$X:$AD,4,0)+VLOOKUP(O$2,资质!$X:$AD,5,0))</f>
        <v>48436.067312521976</v>
      </c>
      <c r="P118">
        <f>IF($B118&gt;VLOOKUP(P$2,资质!$X:$Z,3,0),"满级",VLOOKUP($A118,level!$K:$N,2,0)+unit!$M$2+VLOOKUP($B118,rank!$O:$R,2,0)*VLOOKUP(P$2,资质!$X:$AD,4,0)+VLOOKUP(P$2,资质!$X:$AD,5,0))</f>
        <v>49660.226520098266</v>
      </c>
      <c r="Q118">
        <f>IF($B118&gt;VLOOKUP(Q$2,资质!$X:$Z,3,0),"满级",VLOOKUP($A118,level!$K:$N,2,0)+unit!$M$2+VLOOKUP($B118,rank!$O:$R,2,0)*VLOOKUP(Q$2,资质!$X:$AD,4,0)+VLOOKUP(Q$2,资质!$X:$AD,5,0))</f>
        <v>50884.385727674562</v>
      </c>
    </row>
    <row r="119" spans="1:18" x14ac:dyDescent="0.2">
      <c r="A119">
        <v>117</v>
      </c>
      <c r="B119">
        <f t="shared" si="12"/>
        <v>7</v>
      </c>
      <c r="C119" t="str">
        <f>IF($B119&gt;VLOOKUP(C$2,资质!$X:$Z,3,0),"满级",VLOOKUP($A119,level!$K:$N,2,0)+unit!$M$2+VLOOKUP($B119,rank!$O:$R,2,0)*VLOOKUP(C$2,资质!$X:$AD,4,0)+VLOOKUP(C$2,资质!$X:$AD,5,0))</f>
        <v>满级</v>
      </c>
      <c r="D119" t="str">
        <f>IF($B119&gt;VLOOKUP(D$2,资质!$X:$Z,3,0),"满级",VLOOKUP($A119,level!$K:$N,2,0)+unit!$M$2+VLOOKUP($B119,rank!$O:$R,2,0)*VLOOKUP(D$2,资质!$X:$AD,4,0)+VLOOKUP(D$2,资质!$X:$AD,5,0))</f>
        <v>满级</v>
      </c>
      <c r="E119" t="str">
        <f>IF($B119&gt;VLOOKUP(E$2,资质!$X:$Z,3,0),"满级",VLOOKUP($A119,level!$K:$N,2,0)+unit!$M$2+VLOOKUP($B119,rank!$O:$R,2,0)*VLOOKUP(E$2,资质!$X:$AD,4,0)+VLOOKUP(E$2,资质!$X:$AD,5,0))</f>
        <v>满级</v>
      </c>
      <c r="F119" t="str">
        <f>IF($B119&gt;VLOOKUP(F$2,资质!$X:$Z,3,0),"满级",VLOOKUP($A119,level!$K:$N,2,0)+unit!$M$2+VLOOKUP($B119,rank!$O:$R,2,0)*VLOOKUP(F$2,资质!$X:$AD,4,0)+VLOOKUP(F$2,资质!$X:$AD,5,0))</f>
        <v>满级</v>
      </c>
      <c r="G119">
        <f>IF($B119&gt;VLOOKUP(G$2,资质!$X:$Z,3,0),"满级",VLOOKUP($A119,level!$K:$N,2,0)+unit!$M$2+VLOOKUP($B119,rank!$O:$R,2,0)*VLOOKUP(G$2,资质!$X:$AD,4,0)+VLOOKUP(G$2,资质!$X:$AD,5,0))</f>
        <v>32310.982665731353</v>
      </c>
      <c r="H119">
        <f>IF($B119&gt;VLOOKUP(H$2,资质!$X:$Z,3,0),"满级",VLOOKUP($A119,level!$K:$N,2,0)+unit!$M$2+VLOOKUP($B119,rank!$O:$R,2,0)*VLOOKUP(H$2,资质!$X:$AD,4,0)+VLOOKUP(H$2,资质!$X:$AD,5,0))</f>
        <v>35089.500090354297</v>
      </c>
      <c r="I119">
        <f>IF($B119&gt;VLOOKUP(I$2,资质!$X:$Z,3,0),"满级",VLOOKUP($A119,level!$K:$N,2,0)+unit!$M$2+VLOOKUP($B119,rank!$O:$R,2,0)*VLOOKUP(I$2,资质!$X:$AD,4,0)+VLOOKUP(I$2,资质!$X:$AD,5,0))</f>
        <v>38030.097118765385</v>
      </c>
      <c r="J119">
        <f>IF($B119&gt;VLOOKUP(J$2,资质!$X:$Z,3,0),"满级",VLOOKUP($A119,level!$K:$N,2,0)+unit!$M$2+VLOOKUP($B119,rank!$O:$R,2,0)*VLOOKUP(J$2,资质!$X:$AD,4,0)+VLOOKUP(J$2,资质!$X:$AD,5,0))</f>
        <v>39578.415533917971</v>
      </c>
      <c r="K119">
        <f>IF($B119&gt;VLOOKUP(K$2,资质!$X:$Z,3,0),"满级",VLOOKUP($A119,level!$K:$N,2,0)+unit!$M$2+VLOOKUP($B119,rank!$O:$R,2,0)*VLOOKUP(K$2,资质!$X:$AD,4,0)+VLOOKUP(K$2,资质!$X:$AD,5,0))</f>
        <v>41360.793651911663</v>
      </c>
      <c r="L119">
        <f>IF($B119&gt;VLOOKUP(L$2,资质!$X:$Z,3,0),"满级",VLOOKUP($A119,level!$K:$N,2,0)+unit!$M$2+VLOOKUP($B119,rank!$O:$R,2,0)*VLOOKUP(L$2,资质!$X:$AD,4,0)+VLOOKUP(L$2,资质!$X:$AD,5,0))</f>
        <v>45081.589689793109</v>
      </c>
      <c r="M119">
        <f>IF($B119&gt;VLOOKUP(M$2,资质!$X:$Z,3,0),"满级",VLOOKUP($A119,level!$K:$N,2,0)+unit!$M$2+VLOOKUP($B119,rank!$O:$R,2,0)*VLOOKUP(M$2,资质!$X:$AD,4,0)+VLOOKUP(M$2,资质!$X:$AD,5,0))</f>
        <v>46305.748897369398</v>
      </c>
      <c r="N119">
        <f>IF($B119&gt;VLOOKUP(N$2,资质!$X:$Z,3,0),"满级",VLOOKUP($A119,level!$K:$N,2,0)+unit!$M$2+VLOOKUP($B119,rank!$O:$R,2,0)*VLOOKUP(N$2,资质!$X:$AD,4,0)+VLOOKUP(N$2,资质!$X:$AD,5,0))</f>
        <v>47529.908104945687</v>
      </c>
      <c r="O119">
        <f>IF($B119&gt;VLOOKUP(O$2,资质!$X:$Z,3,0),"满级",VLOOKUP($A119,level!$K:$N,2,0)+unit!$M$2+VLOOKUP($B119,rank!$O:$R,2,0)*VLOOKUP(O$2,资质!$X:$AD,4,0)+VLOOKUP(O$2,资质!$X:$AD,5,0))</f>
        <v>48754.067312521976</v>
      </c>
      <c r="P119">
        <f>IF($B119&gt;VLOOKUP(P$2,资质!$X:$Z,3,0),"满级",VLOOKUP($A119,level!$K:$N,2,0)+unit!$M$2+VLOOKUP($B119,rank!$O:$R,2,0)*VLOOKUP(P$2,资质!$X:$AD,4,0)+VLOOKUP(P$2,资质!$X:$AD,5,0))</f>
        <v>49978.226520098266</v>
      </c>
      <c r="Q119">
        <f>IF($B119&gt;VLOOKUP(Q$2,资质!$X:$Z,3,0),"满级",VLOOKUP($A119,level!$K:$N,2,0)+unit!$M$2+VLOOKUP($B119,rank!$O:$R,2,0)*VLOOKUP(Q$2,资质!$X:$AD,4,0)+VLOOKUP(Q$2,资质!$X:$AD,5,0))</f>
        <v>51202.385727674562</v>
      </c>
    </row>
    <row r="120" spans="1:18" x14ac:dyDescent="0.2">
      <c r="A120">
        <v>118</v>
      </c>
      <c r="B120">
        <f t="shared" si="12"/>
        <v>7</v>
      </c>
      <c r="C120" t="str">
        <f>IF($B120&gt;VLOOKUP(C$2,资质!$X:$Z,3,0),"满级",VLOOKUP($A120,level!$K:$N,2,0)+unit!$M$2+VLOOKUP($B120,rank!$O:$R,2,0)*VLOOKUP(C$2,资质!$X:$AD,4,0)+VLOOKUP(C$2,资质!$X:$AD,5,0))</f>
        <v>满级</v>
      </c>
      <c r="D120" t="str">
        <f>IF($B120&gt;VLOOKUP(D$2,资质!$X:$Z,3,0),"满级",VLOOKUP($A120,level!$K:$N,2,0)+unit!$M$2+VLOOKUP($B120,rank!$O:$R,2,0)*VLOOKUP(D$2,资质!$X:$AD,4,0)+VLOOKUP(D$2,资质!$X:$AD,5,0))</f>
        <v>满级</v>
      </c>
      <c r="E120" t="str">
        <f>IF($B120&gt;VLOOKUP(E$2,资质!$X:$Z,3,0),"满级",VLOOKUP($A120,level!$K:$N,2,0)+unit!$M$2+VLOOKUP($B120,rank!$O:$R,2,0)*VLOOKUP(E$2,资质!$X:$AD,4,0)+VLOOKUP(E$2,资质!$X:$AD,5,0))</f>
        <v>满级</v>
      </c>
      <c r="F120" t="str">
        <f>IF($B120&gt;VLOOKUP(F$2,资质!$X:$Z,3,0),"满级",VLOOKUP($A120,level!$K:$N,2,0)+unit!$M$2+VLOOKUP($B120,rank!$O:$R,2,0)*VLOOKUP(F$2,资质!$X:$AD,4,0)+VLOOKUP(F$2,资质!$X:$AD,5,0))</f>
        <v>满级</v>
      </c>
      <c r="G120">
        <f>IF($B120&gt;VLOOKUP(G$2,资质!$X:$Z,3,0),"满级",VLOOKUP($A120,level!$K:$N,2,0)+unit!$M$2+VLOOKUP($B120,rank!$O:$R,2,0)*VLOOKUP(G$2,资质!$X:$AD,4,0)+VLOOKUP(G$2,资质!$X:$AD,5,0))</f>
        <v>32634.482665731353</v>
      </c>
      <c r="H120">
        <f>IF($B120&gt;VLOOKUP(H$2,资质!$X:$Z,3,0),"满级",VLOOKUP($A120,level!$K:$N,2,0)+unit!$M$2+VLOOKUP($B120,rank!$O:$R,2,0)*VLOOKUP(H$2,资质!$X:$AD,4,0)+VLOOKUP(H$2,资质!$X:$AD,5,0))</f>
        <v>35413.000090354297</v>
      </c>
      <c r="I120">
        <f>IF($B120&gt;VLOOKUP(I$2,资质!$X:$Z,3,0),"满级",VLOOKUP($A120,level!$K:$N,2,0)+unit!$M$2+VLOOKUP($B120,rank!$O:$R,2,0)*VLOOKUP(I$2,资质!$X:$AD,4,0)+VLOOKUP(I$2,资质!$X:$AD,5,0))</f>
        <v>38353.597118765385</v>
      </c>
      <c r="J120">
        <f>IF($B120&gt;VLOOKUP(J$2,资质!$X:$Z,3,0),"满级",VLOOKUP($A120,level!$K:$N,2,0)+unit!$M$2+VLOOKUP($B120,rank!$O:$R,2,0)*VLOOKUP(J$2,资质!$X:$AD,4,0)+VLOOKUP(J$2,资质!$X:$AD,5,0))</f>
        <v>39901.915533917971</v>
      </c>
      <c r="K120">
        <f>IF($B120&gt;VLOOKUP(K$2,资质!$X:$Z,3,0),"满级",VLOOKUP($A120,level!$K:$N,2,0)+unit!$M$2+VLOOKUP($B120,rank!$O:$R,2,0)*VLOOKUP(K$2,资质!$X:$AD,4,0)+VLOOKUP(K$2,资质!$X:$AD,5,0))</f>
        <v>41684.293651911663</v>
      </c>
      <c r="L120">
        <f>IF($B120&gt;VLOOKUP(L$2,资质!$X:$Z,3,0),"满级",VLOOKUP($A120,level!$K:$N,2,0)+unit!$M$2+VLOOKUP($B120,rank!$O:$R,2,0)*VLOOKUP(L$2,资质!$X:$AD,4,0)+VLOOKUP(L$2,资质!$X:$AD,5,0))</f>
        <v>45405.089689793109</v>
      </c>
      <c r="M120">
        <f>IF($B120&gt;VLOOKUP(M$2,资质!$X:$Z,3,0),"满级",VLOOKUP($A120,level!$K:$N,2,0)+unit!$M$2+VLOOKUP($B120,rank!$O:$R,2,0)*VLOOKUP(M$2,资质!$X:$AD,4,0)+VLOOKUP(M$2,资质!$X:$AD,5,0))</f>
        <v>46629.248897369398</v>
      </c>
      <c r="N120">
        <f>IF($B120&gt;VLOOKUP(N$2,资质!$X:$Z,3,0),"满级",VLOOKUP($A120,level!$K:$N,2,0)+unit!$M$2+VLOOKUP($B120,rank!$O:$R,2,0)*VLOOKUP(N$2,资质!$X:$AD,4,0)+VLOOKUP(N$2,资质!$X:$AD,5,0))</f>
        <v>47853.408104945687</v>
      </c>
      <c r="O120">
        <f>IF($B120&gt;VLOOKUP(O$2,资质!$X:$Z,3,0),"满级",VLOOKUP($A120,level!$K:$N,2,0)+unit!$M$2+VLOOKUP($B120,rank!$O:$R,2,0)*VLOOKUP(O$2,资质!$X:$AD,4,0)+VLOOKUP(O$2,资质!$X:$AD,5,0))</f>
        <v>49077.567312521976</v>
      </c>
      <c r="P120">
        <f>IF($B120&gt;VLOOKUP(P$2,资质!$X:$Z,3,0),"满级",VLOOKUP($A120,level!$K:$N,2,0)+unit!$M$2+VLOOKUP($B120,rank!$O:$R,2,0)*VLOOKUP(P$2,资质!$X:$AD,4,0)+VLOOKUP(P$2,资质!$X:$AD,5,0))</f>
        <v>50301.726520098266</v>
      </c>
      <c r="Q120">
        <f>IF($B120&gt;VLOOKUP(Q$2,资质!$X:$Z,3,0),"满级",VLOOKUP($A120,level!$K:$N,2,0)+unit!$M$2+VLOOKUP($B120,rank!$O:$R,2,0)*VLOOKUP(Q$2,资质!$X:$AD,4,0)+VLOOKUP(Q$2,资质!$X:$AD,5,0))</f>
        <v>51525.885727674562</v>
      </c>
    </row>
    <row r="121" spans="1:18" x14ac:dyDescent="0.2">
      <c r="A121">
        <v>119</v>
      </c>
      <c r="B121">
        <f t="shared" si="12"/>
        <v>7</v>
      </c>
      <c r="C121" t="str">
        <f>IF($B121&gt;VLOOKUP(C$2,资质!$X:$Z,3,0),"满级",VLOOKUP($A121,level!$K:$N,2,0)+unit!$M$2+VLOOKUP($B121,rank!$O:$R,2,0)*VLOOKUP(C$2,资质!$X:$AD,4,0)+VLOOKUP(C$2,资质!$X:$AD,5,0))</f>
        <v>满级</v>
      </c>
      <c r="D121" t="str">
        <f>IF($B121&gt;VLOOKUP(D$2,资质!$X:$Z,3,0),"满级",VLOOKUP($A121,level!$K:$N,2,0)+unit!$M$2+VLOOKUP($B121,rank!$O:$R,2,0)*VLOOKUP(D$2,资质!$X:$AD,4,0)+VLOOKUP(D$2,资质!$X:$AD,5,0))</f>
        <v>满级</v>
      </c>
      <c r="E121" t="str">
        <f>IF($B121&gt;VLOOKUP(E$2,资质!$X:$Z,3,0),"满级",VLOOKUP($A121,level!$K:$N,2,0)+unit!$M$2+VLOOKUP($B121,rank!$O:$R,2,0)*VLOOKUP(E$2,资质!$X:$AD,4,0)+VLOOKUP(E$2,资质!$X:$AD,5,0))</f>
        <v>满级</v>
      </c>
      <c r="F121" t="str">
        <f>IF($B121&gt;VLOOKUP(F$2,资质!$X:$Z,3,0),"满级",VLOOKUP($A121,level!$K:$N,2,0)+unit!$M$2+VLOOKUP($B121,rank!$O:$R,2,0)*VLOOKUP(F$2,资质!$X:$AD,4,0)+VLOOKUP(F$2,资质!$X:$AD,5,0))</f>
        <v>满级</v>
      </c>
      <c r="G121">
        <f>IF($B121&gt;VLOOKUP(G$2,资质!$X:$Z,3,0),"满级",VLOOKUP($A121,level!$K:$N,2,0)+unit!$M$2+VLOOKUP($B121,rank!$O:$R,2,0)*VLOOKUP(G$2,资质!$X:$AD,4,0)+VLOOKUP(G$2,资质!$X:$AD,5,0))</f>
        <v>32963.382665731355</v>
      </c>
      <c r="H121">
        <f>IF($B121&gt;VLOOKUP(H$2,资质!$X:$Z,3,0),"满级",VLOOKUP($A121,level!$K:$N,2,0)+unit!$M$2+VLOOKUP($B121,rank!$O:$R,2,0)*VLOOKUP(H$2,资质!$X:$AD,4,0)+VLOOKUP(H$2,资质!$X:$AD,5,0))</f>
        <v>35741.900090354298</v>
      </c>
      <c r="I121">
        <f>IF($B121&gt;VLOOKUP(I$2,资质!$X:$Z,3,0),"满级",VLOOKUP($A121,level!$K:$N,2,0)+unit!$M$2+VLOOKUP($B121,rank!$O:$R,2,0)*VLOOKUP(I$2,资质!$X:$AD,4,0)+VLOOKUP(I$2,资质!$X:$AD,5,0))</f>
        <v>38682.497118765386</v>
      </c>
      <c r="J121">
        <f>IF($B121&gt;VLOOKUP(J$2,资质!$X:$Z,3,0),"满级",VLOOKUP($A121,level!$K:$N,2,0)+unit!$M$2+VLOOKUP($B121,rank!$O:$R,2,0)*VLOOKUP(J$2,资质!$X:$AD,4,0)+VLOOKUP(J$2,资质!$X:$AD,5,0))</f>
        <v>40230.815533917965</v>
      </c>
      <c r="K121">
        <f>IF($B121&gt;VLOOKUP(K$2,资质!$X:$Z,3,0),"满级",VLOOKUP($A121,level!$K:$N,2,0)+unit!$M$2+VLOOKUP($B121,rank!$O:$R,2,0)*VLOOKUP(K$2,资质!$X:$AD,4,0)+VLOOKUP(K$2,资质!$X:$AD,5,0))</f>
        <v>42013.193651911657</v>
      </c>
      <c r="L121">
        <f>IF($B121&gt;VLOOKUP(L$2,资质!$X:$Z,3,0),"满级",VLOOKUP($A121,level!$K:$N,2,0)+unit!$M$2+VLOOKUP($B121,rank!$O:$R,2,0)*VLOOKUP(L$2,资质!$X:$AD,4,0)+VLOOKUP(L$2,资质!$X:$AD,5,0))</f>
        <v>45733.98968979311</v>
      </c>
      <c r="M121">
        <f>IF($B121&gt;VLOOKUP(M$2,资质!$X:$Z,3,0),"满级",VLOOKUP($A121,level!$K:$N,2,0)+unit!$M$2+VLOOKUP($B121,rank!$O:$R,2,0)*VLOOKUP(M$2,资质!$X:$AD,4,0)+VLOOKUP(M$2,资质!$X:$AD,5,0))</f>
        <v>46958.148897369407</v>
      </c>
      <c r="N121">
        <f>IF($B121&gt;VLOOKUP(N$2,资质!$X:$Z,3,0),"满级",VLOOKUP($A121,level!$K:$N,2,0)+unit!$M$2+VLOOKUP($B121,rank!$O:$R,2,0)*VLOOKUP(N$2,资质!$X:$AD,4,0)+VLOOKUP(N$2,资质!$X:$AD,5,0))</f>
        <v>48182.308104945696</v>
      </c>
      <c r="O121">
        <f>IF($B121&gt;VLOOKUP(O$2,资质!$X:$Z,3,0),"满级",VLOOKUP($A121,level!$K:$N,2,0)+unit!$M$2+VLOOKUP($B121,rank!$O:$R,2,0)*VLOOKUP(O$2,资质!$X:$AD,4,0)+VLOOKUP(O$2,资质!$X:$AD,5,0))</f>
        <v>49406.467312521985</v>
      </c>
      <c r="P121">
        <f>IF($B121&gt;VLOOKUP(P$2,资质!$X:$Z,3,0),"满级",VLOOKUP($A121,level!$K:$N,2,0)+unit!$M$2+VLOOKUP($B121,rank!$O:$R,2,0)*VLOOKUP(P$2,资质!$X:$AD,4,0)+VLOOKUP(P$2,资质!$X:$AD,5,0))</f>
        <v>50630.626520098274</v>
      </c>
      <c r="Q121">
        <f>IF($B121&gt;VLOOKUP(Q$2,资质!$X:$Z,3,0),"满级",VLOOKUP($A121,level!$K:$N,2,0)+unit!$M$2+VLOOKUP($B121,rank!$O:$R,2,0)*VLOOKUP(Q$2,资质!$X:$AD,4,0)+VLOOKUP(Q$2,资质!$X:$AD,5,0))</f>
        <v>51854.785727674564</v>
      </c>
    </row>
    <row r="122" spans="1:18" x14ac:dyDescent="0.2">
      <c r="A122">
        <v>120</v>
      </c>
      <c r="B122">
        <f t="shared" si="12"/>
        <v>7</v>
      </c>
      <c r="C122" t="str">
        <f>IF($B122&gt;VLOOKUP(C$2,资质!$X:$Z,3,0),"满级",VLOOKUP($A122,level!$K:$N,2,0)+unit!$M$2+VLOOKUP($B122,rank!$O:$R,2,0)*VLOOKUP(C$2,资质!$X:$AD,4,0)+VLOOKUP(C$2,资质!$X:$AD,5,0))</f>
        <v>满级</v>
      </c>
      <c r="D122" t="str">
        <f>IF($B122&gt;VLOOKUP(D$2,资质!$X:$Z,3,0),"满级",VLOOKUP($A122,level!$K:$N,2,0)+unit!$M$2+VLOOKUP($B122,rank!$O:$R,2,0)*VLOOKUP(D$2,资质!$X:$AD,4,0)+VLOOKUP(D$2,资质!$X:$AD,5,0))</f>
        <v>满级</v>
      </c>
      <c r="E122" t="str">
        <f>IF($B122&gt;VLOOKUP(E$2,资质!$X:$Z,3,0),"满级",VLOOKUP($A122,level!$K:$N,2,0)+unit!$M$2+VLOOKUP($B122,rank!$O:$R,2,0)*VLOOKUP(E$2,资质!$X:$AD,4,0)+VLOOKUP(E$2,资质!$X:$AD,5,0))</f>
        <v>满级</v>
      </c>
      <c r="F122" t="str">
        <f>IF($B122&gt;VLOOKUP(F$2,资质!$X:$Z,3,0),"满级",VLOOKUP($A122,level!$K:$N,2,0)+unit!$M$2+VLOOKUP($B122,rank!$O:$R,2,0)*VLOOKUP(F$2,资质!$X:$AD,4,0)+VLOOKUP(F$2,资质!$X:$AD,5,0))</f>
        <v>满级</v>
      </c>
      <c r="G122">
        <f>IF($B122&gt;VLOOKUP(G$2,资质!$X:$Z,3,0),"满级",VLOOKUP($A122,level!$K:$N,2,0)+unit!$M$2+VLOOKUP($B122,rank!$O:$R,2,0)*VLOOKUP(G$2,资质!$X:$AD,4,0)+VLOOKUP(G$2,资质!$X:$AD,5,0))</f>
        <v>33297.882665731355</v>
      </c>
      <c r="H122">
        <f>IF($B122&gt;VLOOKUP(H$2,资质!$X:$Z,3,0),"满级",VLOOKUP($A122,level!$K:$N,2,0)+unit!$M$2+VLOOKUP($B122,rank!$O:$R,2,0)*VLOOKUP(H$2,资质!$X:$AD,4,0)+VLOOKUP(H$2,资质!$X:$AD,5,0))</f>
        <v>36076.400090354298</v>
      </c>
      <c r="I122">
        <f>IF($B122&gt;VLOOKUP(I$2,资质!$X:$Z,3,0),"满级",VLOOKUP($A122,level!$K:$N,2,0)+unit!$M$2+VLOOKUP($B122,rank!$O:$R,2,0)*VLOOKUP(I$2,资质!$X:$AD,4,0)+VLOOKUP(I$2,资质!$X:$AD,5,0))</f>
        <v>39016.997118765386</v>
      </c>
      <c r="J122">
        <f>IF($B122&gt;VLOOKUP(J$2,资质!$X:$Z,3,0),"满级",VLOOKUP($A122,level!$K:$N,2,0)+unit!$M$2+VLOOKUP($B122,rank!$O:$R,2,0)*VLOOKUP(J$2,资质!$X:$AD,4,0)+VLOOKUP(J$2,资质!$X:$AD,5,0))</f>
        <v>40565.315533917965</v>
      </c>
      <c r="K122">
        <f>IF($B122&gt;VLOOKUP(K$2,资质!$X:$Z,3,0),"满级",VLOOKUP($A122,level!$K:$N,2,0)+unit!$M$2+VLOOKUP($B122,rank!$O:$R,2,0)*VLOOKUP(K$2,资质!$X:$AD,4,0)+VLOOKUP(K$2,资质!$X:$AD,5,0))</f>
        <v>42347.693651911657</v>
      </c>
      <c r="L122">
        <f>IF($B122&gt;VLOOKUP(L$2,资质!$X:$Z,3,0),"满级",VLOOKUP($A122,level!$K:$N,2,0)+unit!$M$2+VLOOKUP($B122,rank!$O:$R,2,0)*VLOOKUP(L$2,资质!$X:$AD,4,0)+VLOOKUP(L$2,资质!$X:$AD,5,0))</f>
        <v>46068.48968979311</v>
      </c>
      <c r="M122">
        <f>IF($B122&gt;VLOOKUP(M$2,资质!$X:$Z,3,0),"满级",VLOOKUP($A122,level!$K:$N,2,0)+unit!$M$2+VLOOKUP($B122,rank!$O:$R,2,0)*VLOOKUP(M$2,资质!$X:$AD,4,0)+VLOOKUP(M$2,资质!$X:$AD,5,0))</f>
        <v>47292.648897369407</v>
      </c>
      <c r="N122">
        <f>IF($B122&gt;VLOOKUP(N$2,资质!$X:$Z,3,0),"满级",VLOOKUP($A122,level!$K:$N,2,0)+unit!$M$2+VLOOKUP($B122,rank!$O:$R,2,0)*VLOOKUP(N$2,资质!$X:$AD,4,0)+VLOOKUP(N$2,资质!$X:$AD,5,0))</f>
        <v>48516.808104945696</v>
      </c>
      <c r="O122">
        <f>IF($B122&gt;VLOOKUP(O$2,资质!$X:$Z,3,0),"满级",VLOOKUP($A122,level!$K:$N,2,0)+unit!$M$2+VLOOKUP($B122,rank!$O:$R,2,0)*VLOOKUP(O$2,资质!$X:$AD,4,0)+VLOOKUP(O$2,资质!$X:$AD,5,0))</f>
        <v>49740.967312521985</v>
      </c>
      <c r="P122">
        <f>IF($B122&gt;VLOOKUP(P$2,资质!$X:$Z,3,0),"满级",VLOOKUP($A122,level!$K:$N,2,0)+unit!$M$2+VLOOKUP($B122,rank!$O:$R,2,0)*VLOOKUP(P$2,资质!$X:$AD,4,0)+VLOOKUP(P$2,资质!$X:$AD,5,0))</f>
        <v>50965.126520098274</v>
      </c>
      <c r="Q122">
        <f>IF($B122&gt;VLOOKUP(Q$2,资质!$X:$Z,3,0),"满级",VLOOKUP($A122,level!$K:$N,2,0)+unit!$M$2+VLOOKUP($B122,rank!$O:$R,2,0)*VLOOKUP(Q$2,资质!$X:$AD,4,0)+VLOOKUP(Q$2,资质!$X:$AD,5,0))</f>
        <v>52189.285727674564</v>
      </c>
    </row>
    <row r="123" spans="1:18" x14ac:dyDescent="0.2">
      <c r="A123">
        <v>121</v>
      </c>
      <c r="B123">
        <f t="shared" si="12"/>
        <v>8</v>
      </c>
      <c r="C123" t="str">
        <f>IF($B123&gt;VLOOKUP(C$2,资质!$X:$Z,3,0),"满级",VLOOKUP($A123,level!$K:$N,2,0)+unit!$M$2+VLOOKUP($B123,rank!$O:$R,2,0)*VLOOKUP(C$2,资质!$X:$AD,4,0)+VLOOKUP(C$2,资质!$X:$AD,5,0))</f>
        <v>满级</v>
      </c>
      <c r="D123" t="str">
        <f>IF($B123&gt;VLOOKUP(D$2,资质!$X:$Z,3,0),"满级",VLOOKUP($A123,level!$K:$N,2,0)+unit!$M$2+VLOOKUP($B123,rank!$O:$R,2,0)*VLOOKUP(D$2,资质!$X:$AD,4,0)+VLOOKUP(D$2,资质!$X:$AD,5,0))</f>
        <v>满级</v>
      </c>
      <c r="E123" t="str">
        <f>IF($B123&gt;VLOOKUP(E$2,资质!$X:$Z,3,0),"满级",VLOOKUP($A123,level!$K:$N,2,0)+unit!$M$2+VLOOKUP($B123,rank!$O:$R,2,0)*VLOOKUP(E$2,资质!$X:$AD,4,0)+VLOOKUP(E$2,资质!$X:$AD,5,0))</f>
        <v>满级</v>
      </c>
      <c r="F123" t="str">
        <f>IF($B123&gt;VLOOKUP(F$2,资质!$X:$Z,3,0),"满级",VLOOKUP($A123,level!$K:$N,2,0)+unit!$M$2+VLOOKUP($B123,rank!$O:$R,2,0)*VLOOKUP(F$2,资质!$X:$AD,4,0)+VLOOKUP(F$2,资质!$X:$AD,5,0))</f>
        <v>满级</v>
      </c>
      <c r="G123" t="str">
        <f>IF($B123&gt;VLOOKUP(G$2,资质!$X:$Z,3,0),"满级",VLOOKUP($A123,level!$K:$N,2,0)+unit!$M$2+VLOOKUP($B123,rank!$O:$R,2,0)*VLOOKUP(G$2,资质!$X:$AD,4,0)+VLOOKUP(G$2,资质!$X:$AD,5,0))</f>
        <v>满级</v>
      </c>
      <c r="H123">
        <f>IF($B123&gt;VLOOKUP(H$2,资质!$X:$Z,3,0),"满级",VLOOKUP($A123,level!$K:$N,2,0)+unit!$M$2+VLOOKUP($B123,rank!$O:$R,2,0)*VLOOKUP(H$2,资质!$X:$AD,4,0)+VLOOKUP(H$2,资质!$X:$AD,5,0))</f>
        <v>43328.167269416677</v>
      </c>
      <c r="I123">
        <f>IF($B123&gt;VLOOKUP(I$2,资质!$X:$Z,3,0),"满级",VLOOKUP($A123,level!$K:$N,2,0)+unit!$M$2+VLOOKUP($B123,rank!$O:$R,2,0)*VLOOKUP(I$2,资质!$X:$AD,4,0)+VLOOKUP(I$2,资质!$X:$AD,5,0))</f>
        <v>47300.341488732593</v>
      </c>
      <c r="J123">
        <f>IF($B123&gt;VLOOKUP(J$2,资质!$X:$Z,3,0),"满级",VLOOKUP($A123,level!$K:$N,2,0)+unit!$M$2+VLOOKUP($B123,rank!$O:$R,2,0)*VLOOKUP(J$2,资质!$X:$AD,4,0)+VLOOKUP(J$2,资质!$X:$AD,5,0))</f>
        <v>49398.834405701091</v>
      </c>
      <c r="K123">
        <f>IF($B123&gt;VLOOKUP(K$2,资质!$X:$Z,3,0),"满级",VLOOKUP($A123,level!$K:$N,2,0)+unit!$M$2+VLOOKUP($B123,rank!$O:$R,2,0)*VLOOKUP(K$2,资质!$X:$AD,4,0)+VLOOKUP(K$2,资质!$X:$AD,5,0))</f>
        <v>51834.544744601175</v>
      </c>
      <c r="L123">
        <f>IF($B123&gt;VLOOKUP(L$2,资质!$X:$Z,3,0),"满级",VLOOKUP($A123,level!$K:$N,2,0)+unit!$M$2+VLOOKUP($B123,rank!$O:$R,2,0)*VLOOKUP(L$2,资质!$X:$AD,4,0)+VLOOKUP(L$2,资质!$X:$AD,5,0))</f>
        <v>56930.777037022403</v>
      </c>
      <c r="M123">
        <f>IF($B123&gt;VLOOKUP(M$2,资质!$X:$Z,3,0),"满级",VLOOKUP($A123,level!$K:$N,2,0)+unit!$M$2+VLOOKUP($B123,rank!$O:$R,2,0)*VLOOKUP(M$2,资质!$X:$AD,4,0)+VLOOKUP(M$2,资质!$X:$AD,5,0))</f>
        <v>58430.023495506648</v>
      </c>
      <c r="N123">
        <f>IF($B123&gt;VLOOKUP(N$2,资质!$X:$Z,3,0),"满级",VLOOKUP($A123,level!$K:$N,2,0)+unit!$M$2+VLOOKUP($B123,rank!$O:$R,2,0)*VLOOKUP(N$2,资质!$X:$AD,4,0)+VLOOKUP(N$2,资质!$X:$AD,5,0))</f>
        <v>59929.269953990894</v>
      </c>
      <c r="O123">
        <f>IF($B123&gt;VLOOKUP(O$2,资质!$X:$Z,3,0),"满级",VLOOKUP($A123,level!$K:$N,2,0)+unit!$M$2+VLOOKUP($B123,rank!$O:$R,2,0)*VLOOKUP(O$2,资质!$X:$AD,4,0)+VLOOKUP(O$2,资质!$X:$AD,5,0))</f>
        <v>61428.516412475139</v>
      </c>
      <c r="P123">
        <f>IF($B123&gt;VLOOKUP(P$2,资质!$X:$Z,3,0),"满级",VLOOKUP($A123,level!$K:$N,2,0)+unit!$M$2+VLOOKUP($B123,rank!$O:$R,2,0)*VLOOKUP(P$2,资质!$X:$AD,4,0)+VLOOKUP(P$2,资质!$X:$AD,5,0))</f>
        <v>62927.762870959385</v>
      </c>
      <c r="Q123">
        <f>IF($B123&gt;VLOOKUP(Q$2,资质!$X:$Z,3,0),"满级",VLOOKUP($A123,level!$K:$N,2,0)+unit!$M$2+VLOOKUP($B123,rank!$O:$R,2,0)*VLOOKUP(Q$2,资质!$X:$AD,4,0)+VLOOKUP(Q$2,资质!$X:$AD,5,0))</f>
        <v>64427.00932944363</v>
      </c>
      <c r="R123">
        <f>H123/H122</f>
        <v>1.2010113858616751</v>
      </c>
    </row>
    <row r="124" spans="1:18" x14ac:dyDescent="0.2">
      <c r="A124">
        <v>122</v>
      </c>
      <c r="B124">
        <f t="shared" si="12"/>
        <v>8</v>
      </c>
      <c r="C124" t="str">
        <f>IF($B124&gt;VLOOKUP(C$2,资质!$X:$Z,3,0),"满级",VLOOKUP($A124,level!$K:$N,2,0)+unit!$M$2+VLOOKUP($B124,rank!$O:$R,2,0)*VLOOKUP(C$2,资质!$X:$AD,4,0)+VLOOKUP(C$2,资质!$X:$AD,5,0))</f>
        <v>满级</v>
      </c>
      <c r="D124" t="str">
        <f>IF($B124&gt;VLOOKUP(D$2,资质!$X:$Z,3,0),"满级",VLOOKUP($A124,level!$K:$N,2,0)+unit!$M$2+VLOOKUP($B124,rank!$O:$R,2,0)*VLOOKUP(D$2,资质!$X:$AD,4,0)+VLOOKUP(D$2,资质!$X:$AD,5,0))</f>
        <v>满级</v>
      </c>
      <c r="E124" t="str">
        <f>IF($B124&gt;VLOOKUP(E$2,资质!$X:$Z,3,0),"满级",VLOOKUP($A124,level!$K:$N,2,0)+unit!$M$2+VLOOKUP($B124,rank!$O:$R,2,0)*VLOOKUP(E$2,资质!$X:$AD,4,0)+VLOOKUP(E$2,资质!$X:$AD,5,0))</f>
        <v>满级</v>
      </c>
      <c r="F124" t="str">
        <f>IF($B124&gt;VLOOKUP(F$2,资质!$X:$Z,3,0),"满级",VLOOKUP($A124,level!$K:$N,2,0)+unit!$M$2+VLOOKUP($B124,rank!$O:$R,2,0)*VLOOKUP(F$2,资质!$X:$AD,4,0)+VLOOKUP(F$2,资质!$X:$AD,5,0))</f>
        <v>满级</v>
      </c>
      <c r="G124" t="str">
        <f>IF($B124&gt;VLOOKUP(G$2,资质!$X:$Z,3,0),"满级",VLOOKUP($A124,level!$K:$N,2,0)+unit!$M$2+VLOOKUP($B124,rank!$O:$R,2,0)*VLOOKUP(G$2,资质!$X:$AD,4,0)+VLOOKUP(G$2,资质!$X:$AD,5,0))</f>
        <v>满级</v>
      </c>
      <c r="H124">
        <f>IF($B124&gt;VLOOKUP(H$2,资质!$X:$Z,3,0),"满级",VLOOKUP($A124,level!$K:$N,2,0)+unit!$M$2+VLOOKUP($B124,rank!$O:$R,2,0)*VLOOKUP(H$2,资质!$X:$AD,4,0)+VLOOKUP(H$2,资质!$X:$AD,5,0))</f>
        <v>43674.167269416677</v>
      </c>
      <c r="I124">
        <f>IF($B124&gt;VLOOKUP(I$2,资质!$X:$Z,3,0),"满级",VLOOKUP($A124,level!$K:$N,2,0)+unit!$M$2+VLOOKUP($B124,rank!$O:$R,2,0)*VLOOKUP(I$2,资质!$X:$AD,4,0)+VLOOKUP(I$2,资质!$X:$AD,5,0))</f>
        <v>47646.341488732593</v>
      </c>
      <c r="J124">
        <f>IF($B124&gt;VLOOKUP(J$2,资质!$X:$Z,3,0),"满级",VLOOKUP($A124,level!$K:$N,2,0)+unit!$M$2+VLOOKUP($B124,rank!$O:$R,2,0)*VLOOKUP(J$2,资质!$X:$AD,4,0)+VLOOKUP(J$2,资质!$X:$AD,5,0))</f>
        <v>49744.834405701091</v>
      </c>
      <c r="K124">
        <f>IF($B124&gt;VLOOKUP(K$2,资质!$X:$Z,3,0),"满级",VLOOKUP($A124,level!$K:$N,2,0)+unit!$M$2+VLOOKUP($B124,rank!$O:$R,2,0)*VLOOKUP(K$2,资质!$X:$AD,4,0)+VLOOKUP(K$2,资质!$X:$AD,5,0))</f>
        <v>52180.544744601175</v>
      </c>
      <c r="L124">
        <f>IF($B124&gt;VLOOKUP(L$2,资质!$X:$Z,3,0),"满级",VLOOKUP($A124,level!$K:$N,2,0)+unit!$M$2+VLOOKUP($B124,rank!$O:$R,2,0)*VLOOKUP(L$2,资质!$X:$AD,4,0)+VLOOKUP(L$2,资质!$X:$AD,5,0))</f>
        <v>57276.777037022403</v>
      </c>
      <c r="M124">
        <f>IF($B124&gt;VLOOKUP(M$2,资质!$X:$Z,3,0),"满级",VLOOKUP($A124,level!$K:$N,2,0)+unit!$M$2+VLOOKUP($B124,rank!$O:$R,2,0)*VLOOKUP(M$2,资质!$X:$AD,4,0)+VLOOKUP(M$2,资质!$X:$AD,5,0))</f>
        <v>58776.023495506648</v>
      </c>
      <c r="N124">
        <f>IF($B124&gt;VLOOKUP(N$2,资质!$X:$Z,3,0),"满级",VLOOKUP($A124,level!$K:$N,2,0)+unit!$M$2+VLOOKUP($B124,rank!$O:$R,2,0)*VLOOKUP(N$2,资质!$X:$AD,4,0)+VLOOKUP(N$2,资质!$X:$AD,5,0))</f>
        <v>60275.269953990894</v>
      </c>
      <c r="O124">
        <f>IF($B124&gt;VLOOKUP(O$2,资质!$X:$Z,3,0),"满级",VLOOKUP($A124,level!$K:$N,2,0)+unit!$M$2+VLOOKUP($B124,rank!$O:$R,2,0)*VLOOKUP(O$2,资质!$X:$AD,4,0)+VLOOKUP(O$2,资质!$X:$AD,5,0))</f>
        <v>61774.516412475139</v>
      </c>
      <c r="P124">
        <f>IF($B124&gt;VLOOKUP(P$2,资质!$X:$Z,3,0),"满级",VLOOKUP($A124,level!$K:$N,2,0)+unit!$M$2+VLOOKUP($B124,rank!$O:$R,2,0)*VLOOKUP(P$2,资质!$X:$AD,4,0)+VLOOKUP(P$2,资质!$X:$AD,5,0))</f>
        <v>63273.762870959385</v>
      </c>
      <c r="Q124">
        <f>IF($B124&gt;VLOOKUP(Q$2,资质!$X:$Z,3,0),"满级",VLOOKUP($A124,level!$K:$N,2,0)+unit!$M$2+VLOOKUP($B124,rank!$O:$R,2,0)*VLOOKUP(Q$2,资质!$X:$AD,4,0)+VLOOKUP(Q$2,资质!$X:$AD,5,0))</f>
        <v>64773.00932944363</v>
      </c>
    </row>
    <row r="125" spans="1:18" x14ac:dyDescent="0.2">
      <c r="A125">
        <v>123</v>
      </c>
      <c r="B125">
        <f t="shared" si="12"/>
        <v>8</v>
      </c>
      <c r="C125" t="str">
        <f>IF($B125&gt;VLOOKUP(C$2,资质!$X:$Z,3,0),"满级",VLOOKUP($A125,level!$K:$N,2,0)+unit!$M$2+VLOOKUP($B125,rank!$O:$R,2,0)*VLOOKUP(C$2,资质!$X:$AD,4,0)+VLOOKUP(C$2,资质!$X:$AD,5,0))</f>
        <v>满级</v>
      </c>
      <c r="D125" t="str">
        <f>IF($B125&gt;VLOOKUP(D$2,资质!$X:$Z,3,0),"满级",VLOOKUP($A125,level!$K:$N,2,0)+unit!$M$2+VLOOKUP($B125,rank!$O:$R,2,0)*VLOOKUP(D$2,资质!$X:$AD,4,0)+VLOOKUP(D$2,资质!$X:$AD,5,0))</f>
        <v>满级</v>
      </c>
      <c r="E125" t="str">
        <f>IF($B125&gt;VLOOKUP(E$2,资质!$X:$Z,3,0),"满级",VLOOKUP($A125,level!$K:$N,2,0)+unit!$M$2+VLOOKUP($B125,rank!$O:$R,2,0)*VLOOKUP(E$2,资质!$X:$AD,4,0)+VLOOKUP(E$2,资质!$X:$AD,5,0))</f>
        <v>满级</v>
      </c>
      <c r="F125" t="str">
        <f>IF($B125&gt;VLOOKUP(F$2,资质!$X:$Z,3,0),"满级",VLOOKUP($A125,level!$K:$N,2,0)+unit!$M$2+VLOOKUP($B125,rank!$O:$R,2,0)*VLOOKUP(F$2,资质!$X:$AD,4,0)+VLOOKUP(F$2,资质!$X:$AD,5,0))</f>
        <v>满级</v>
      </c>
      <c r="G125" t="str">
        <f>IF($B125&gt;VLOOKUP(G$2,资质!$X:$Z,3,0),"满级",VLOOKUP($A125,level!$K:$N,2,0)+unit!$M$2+VLOOKUP($B125,rank!$O:$R,2,0)*VLOOKUP(G$2,资质!$X:$AD,4,0)+VLOOKUP(G$2,资质!$X:$AD,5,0))</f>
        <v>满级</v>
      </c>
      <c r="H125">
        <f>IF($B125&gt;VLOOKUP(H$2,资质!$X:$Z,3,0),"满级",VLOOKUP($A125,level!$K:$N,2,0)+unit!$M$2+VLOOKUP($B125,rank!$O:$R,2,0)*VLOOKUP(H$2,资质!$X:$AD,4,0)+VLOOKUP(H$2,资质!$X:$AD,5,0))</f>
        <v>44025.96726941668</v>
      </c>
      <c r="I125">
        <f>IF($B125&gt;VLOOKUP(I$2,资质!$X:$Z,3,0),"满级",VLOOKUP($A125,level!$K:$N,2,0)+unit!$M$2+VLOOKUP($B125,rank!$O:$R,2,0)*VLOOKUP(I$2,资质!$X:$AD,4,0)+VLOOKUP(I$2,资质!$X:$AD,5,0))</f>
        <v>47998.141488732595</v>
      </c>
      <c r="J125">
        <f>IF($B125&gt;VLOOKUP(J$2,资质!$X:$Z,3,0),"满级",VLOOKUP($A125,level!$K:$N,2,0)+unit!$M$2+VLOOKUP($B125,rank!$O:$R,2,0)*VLOOKUP(J$2,资质!$X:$AD,4,0)+VLOOKUP(J$2,资质!$X:$AD,5,0))</f>
        <v>50096.634405701094</v>
      </c>
      <c r="K125">
        <f>IF($B125&gt;VLOOKUP(K$2,资质!$X:$Z,3,0),"满级",VLOOKUP($A125,level!$K:$N,2,0)+unit!$M$2+VLOOKUP($B125,rank!$O:$R,2,0)*VLOOKUP(K$2,资质!$X:$AD,4,0)+VLOOKUP(K$2,资质!$X:$AD,5,0))</f>
        <v>52532.344744601178</v>
      </c>
      <c r="L125">
        <f>IF($B125&gt;VLOOKUP(L$2,资质!$X:$Z,3,0),"满级",VLOOKUP($A125,level!$K:$N,2,0)+unit!$M$2+VLOOKUP($B125,rank!$O:$R,2,0)*VLOOKUP(L$2,资质!$X:$AD,4,0)+VLOOKUP(L$2,资质!$X:$AD,5,0))</f>
        <v>57628.577037022405</v>
      </c>
      <c r="M125">
        <f>IF($B125&gt;VLOOKUP(M$2,资质!$X:$Z,3,0),"满级",VLOOKUP($A125,level!$K:$N,2,0)+unit!$M$2+VLOOKUP($B125,rank!$O:$R,2,0)*VLOOKUP(M$2,资质!$X:$AD,4,0)+VLOOKUP(M$2,资质!$X:$AD,5,0))</f>
        <v>59127.823495506651</v>
      </c>
      <c r="N125">
        <f>IF($B125&gt;VLOOKUP(N$2,资质!$X:$Z,3,0),"满级",VLOOKUP($A125,level!$K:$N,2,0)+unit!$M$2+VLOOKUP($B125,rank!$O:$R,2,0)*VLOOKUP(N$2,资质!$X:$AD,4,0)+VLOOKUP(N$2,资质!$X:$AD,5,0))</f>
        <v>60627.069953990896</v>
      </c>
      <c r="O125">
        <f>IF($B125&gt;VLOOKUP(O$2,资质!$X:$Z,3,0),"满级",VLOOKUP($A125,level!$K:$N,2,0)+unit!$M$2+VLOOKUP($B125,rank!$O:$R,2,0)*VLOOKUP(O$2,资质!$X:$AD,4,0)+VLOOKUP(O$2,资质!$X:$AD,5,0))</f>
        <v>62126.316412475142</v>
      </c>
      <c r="P125">
        <f>IF($B125&gt;VLOOKUP(P$2,资质!$X:$Z,3,0),"满级",VLOOKUP($A125,level!$K:$N,2,0)+unit!$M$2+VLOOKUP($B125,rank!$O:$R,2,0)*VLOOKUP(P$2,资质!$X:$AD,4,0)+VLOOKUP(P$2,资质!$X:$AD,5,0))</f>
        <v>63625.562870959388</v>
      </c>
      <c r="Q125">
        <f>IF($B125&gt;VLOOKUP(Q$2,资质!$X:$Z,3,0),"满级",VLOOKUP($A125,level!$K:$N,2,0)+unit!$M$2+VLOOKUP($B125,rank!$O:$R,2,0)*VLOOKUP(Q$2,资质!$X:$AD,4,0)+VLOOKUP(Q$2,资质!$X:$AD,5,0))</f>
        <v>65124.809329443633</v>
      </c>
    </row>
    <row r="126" spans="1:18" x14ac:dyDescent="0.2">
      <c r="A126">
        <v>124</v>
      </c>
      <c r="B126">
        <f t="shared" si="12"/>
        <v>8</v>
      </c>
      <c r="C126" t="str">
        <f>IF($B126&gt;VLOOKUP(C$2,资质!$X:$Z,3,0),"满级",VLOOKUP($A126,level!$K:$N,2,0)+unit!$M$2+VLOOKUP($B126,rank!$O:$R,2,0)*VLOOKUP(C$2,资质!$X:$AD,4,0)+VLOOKUP(C$2,资质!$X:$AD,5,0))</f>
        <v>满级</v>
      </c>
      <c r="D126" t="str">
        <f>IF($B126&gt;VLOOKUP(D$2,资质!$X:$Z,3,0),"满级",VLOOKUP($A126,level!$K:$N,2,0)+unit!$M$2+VLOOKUP($B126,rank!$O:$R,2,0)*VLOOKUP(D$2,资质!$X:$AD,4,0)+VLOOKUP(D$2,资质!$X:$AD,5,0))</f>
        <v>满级</v>
      </c>
      <c r="E126" t="str">
        <f>IF($B126&gt;VLOOKUP(E$2,资质!$X:$Z,3,0),"满级",VLOOKUP($A126,level!$K:$N,2,0)+unit!$M$2+VLOOKUP($B126,rank!$O:$R,2,0)*VLOOKUP(E$2,资质!$X:$AD,4,0)+VLOOKUP(E$2,资质!$X:$AD,5,0))</f>
        <v>满级</v>
      </c>
      <c r="F126" t="str">
        <f>IF($B126&gt;VLOOKUP(F$2,资质!$X:$Z,3,0),"满级",VLOOKUP($A126,level!$K:$N,2,0)+unit!$M$2+VLOOKUP($B126,rank!$O:$R,2,0)*VLOOKUP(F$2,资质!$X:$AD,4,0)+VLOOKUP(F$2,资质!$X:$AD,5,0))</f>
        <v>满级</v>
      </c>
      <c r="G126" t="str">
        <f>IF($B126&gt;VLOOKUP(G$2,资质!$X:$Z,3,0),"满级",VLOOKUP($A126,level!$K:$N,2,0)+unit!$M$2+VLOOKUP($B126,rank!$O:$R,2,0)*VLOOKUP(G$2,资质!$X:$AD,4,0)+VLOOKUP(G$2,资质!$X:$AD,5,0))</f>
        <v>满级</v>
      </c>
      <c r="H126">
        <f>IF($B126&gt;VLOOKUP(H$2,资质!$X:$Z,3,0),"满级",VLOOKUP($A126,level!$K:$N,2,0)+unit!$M$2+VLOOKUP($B126,rank!$O:$R,2,0)*VLOOKUP(H$2,资质!$X:$AD,4,0)+VLOOKUP(H$2,资质!$X:$AD,5,0))</f>
        <v>44383.767269416676</v>
      </c>
      <c r="I126">
        <f>IF($B126&gt;VLOOKUP(I$2,资质!$X:$Z,3,0),"满级",VLOOKUP($A126,level!$K:$N,2,0)+unit!$M$2+VLOOKUP($B126,rank!$O:$R,2,0)*VLOOKUP(I$2,资质!$X:$AD,4,0)+VLOOKUP(I$2,资质!$X:$AD,5,0))</f>
        <v>48355.941488732598</v>
      </c>
      <c r="J126">
        <f>IF($B126&gt;VLOOKUP(J$2,资质!$X:$Z,3,0),"满级",VLOOKUP($A126,level!$K:$N,2,0)+unit!$M$2+VLOOKUP($B126,rank!$O:$R,2,0)*VLOOKUP(J$2,资质!$X:$AD,4,0)+VLOOKUP(J$2,资质!$X:$AD,5,0))</f>
        <v>50454.434405701089</v>
      </c>
      <c r="K126">
        <f>IF($B126&gt;VLOOKUP(K$2,资质!$X:$Z,3,0),"满级",VLOOKUP($A126,level!$K:$N,2,0)+unit!$M$2+VLOOKUP($B126,rank!$O:$R,2,0)*VLOOKUP(K$2,资质!$X:$AD,4,0)+VLOOKUP(K$2,资质!$X:$AD,5,0))</f>
        <v>52890.144744601173</v>
      </c>
      <c r="L126">
        <f>IF($B126&gt;VLOOKUP(L$2,资质!$X:$Z,3,0),"满级",VLOOKUP($A126,level!$K:$N,2,0)+unit!$M$2+VLOOKUP($B126,rank!$O:$R,2,0)*VLOOKUP(L$2,资质!$X:$AD,4,0)+VLOOKUP(L$2,资质!$X:$AD,5,0))</f>
        <v>57986.377037022408</v>
      </c>
      <c r="M126">
        <f>IF($B126&gt;VLOOKUP(M$2,资质!$X:$Z,3,0),"满级",VLOOKUP($A126,level!$K:$N,2,0)+unit!$M$2+VLOOKUP($B126,rank!$O:$R,2,0)*VLOOKUP(M$2,资质!$X:$AD,4,0)+VLOOKUP(M$2,资质!$X:$AD,5,0))</f>
        <v>59485.623495506647</v>
      </c>
      <c r="N126">
        <f>IF($B126&gt;VLOOKUP(N$2,资质!$X:$Z,3,0),"满级",VLOOKUP($A126,level!$K:$N,2,0)+unit!$M$2+VLOOKUP($B126,rank!$O:$R,2,0)*VLOOKUP(N$2,资质!$X:$AD,4,0)+VLOOKUP(N$2,资质!$X:$AD,5,0))</f>
        <v>60984.869953990899</v>
      </c>
      <c r="O126">
        <f>IF($B126&gt;VLOOKUP(O$2,资质!$X:$Z,3,0),"满级",VLOOKUP($A126,level!$K:$N,2,0)+unit!$M$2+VLOOKUP($B126,rank!$O:$R,2,0)*VLOOKUP(O$2,资质!$X:$AD,4,0)+VLOOKUP(O$2,资质!$X:$AD,5,0))</f>
        <v>62484.116412475138</v>
      </c>
      <c r="P126">
        <f>IF($B126&gt;VLOOKUP(P$2,资质!$X:$Z,3,0),"满级",VLOOKUP($A126,level!$K:$N,2,0)+unit!$M$2+VLOOKUP($B126,rank!$O:$R,2,0)*VLOOKUP(P$2,资质!$X:$AD,4,0)+VLOOKUP(P$2,资质!$X:$AD,5,0))</f>
        <v>63983.36287095939</v>
      </c>
      <c r="Q126">
        <f>IF($B126&gt;VLOOKUP(Q$2,资质!$X:$Z,3,0),"满级",VLOOKUP($A126,level!$K:$N,2,0)+unit!$M$2+VLOOKUP($B126,rank!$O:$R,2,0)*VLOOKUP(Q$2,资质!$X:$AD,4,0)+VLOOKUP(Q$2,资质!$X:$AD,5,0))</f>
        <v>65482.609329443629</v>
      </c>
    </row>
    <row r="127" spans="1:18" x14ac:dyDescent="0.2">
      <c r="A127">
        <v>125</v>
      </c>
      <c r="B127">
        <f t="shared" si="12"/>
        <v>8</v>
      </c>
      <c r="C127" t="str">
        <f>IF($B127&gt;VLOOKUP(C$2,资质!$X:$Z,3,0),"满级",VLOOKUP($A127,level!$K:$N,2,0)+unit!$M$2+VLOOKUP($B127,rank!$O:$R,2,0)*VLOOKUP(C$2,资质!$X:$AD,4,0)+VLOOKUP(C$2,资质!$X:$AD,5,0))</f>
        <v>满级</v>
      </c>
      <c r="D127" t="str">
        <f>IF($B127&gt;VLOOKUP(D$2,资质!$X:$Z,3,0),"满级",VLOOKUP($A127,level!$K:$N,2,0)+unit!$M$2+VLOOKUP($B127,rank!$O:$R,2,0)*VLOOKUP(D$2,资质!$X:$AD,4,0)+VLOOKUP(D$2,资质!$X:$AD,5,0))</f>
        <v>满级</v>
      </c>
      <c r="E127" t="str">
        <f>IF($B127&gt;VLOOKUP(E$2,资质!$X:$Z,3,0),"满级",VLOOKUP($A127,level!$K:$N,2,0)+unit!$M$2+VLOOKUP($B127,rank!$O:$R,2,0)*VLOOKUP(E$2,资质!$X:$AD,4,0)+VLOOKUP(E$2,资质!$X:$AD,5,0))</f>
        <v>满级</v>
      </c>
      <c r="F127" t="str">
        <f>IF($B127&gt;VLOOKUP(F$2,资质!$X:$Z,3,0),"满级",VLOOKUP($A127,level!$K:$N,2,0)+unit!$M$2+VLOOKUP($B127,rank!$O:$R,2,0)*VLOOKUP(F$2,资质!$X:$AD,4,0)+VLOOKUP(F$2,资质!$X:$AD,5,0))</f>
        <v>满级</v>
      </c>
      <c r="G127" t="str">
        <f>IF($B127&gt;VLOOKUP(G$2,资质!$X:$Z,3,0),"满级",VLOOKUP($A127,level!$K:$N,2,0)+unit!$M$2+VLOOKUP($B127,rank!$O:$R,2,0)*VLOOKUP(G$2,资质!$X:$AD,4,0)+VLOOKUP(G$2,资质!$X:$AD,5,0))</f>
        <v>满级</v>
      </c>
      <c r="H127">
        <f>IF($B127&gt;VLOOKUP(H$2,资质!$X:$Z,3,0),"满级",VLOOKUP($A127,level!$K:$N,2,0)+unit!$M$2+VLOOKUP($B127,rank!$O:$R,2,0)*VLOOKUP(H$2,资质!$X:$AD,4,0)+VLOOKUP(H$2,资质!$X:$AD,5,0))</f>
        <v>44747.767269416676</v>
      </c>
      <c r="I127">
        <f>IF($B127&gt;VLOOKUP(I$2,资质!$X:$Z,3,0),"满级",VLOOKUP($A127,level!$K:$N,2,0)+unit!$M$2+VLOOKUP($B127,rank!$O:$R,2,0)*VLOOKUP(I$2,资质!$X:$AD,4,0)+VLOOKUP(I$2,资质!$X:$AD,5,0))</f>
        <v>48719.941488732598</v>
      </c>
      <c r="J127">
        <f>IF($B127&gt;VLOOKUP(J$2,资质!$X:$Z,3,0),"满级",VLOOKUP($A127,level!$K:$N,2,0)+unit!$M$2+VLOOKUP($B127,rank!$O:$R,2,0)*VLOOKUP(J$2,资质!$X:$AD,4,0)+VLOOKUP(J$2,资质!$X:$AD,5,0))</f>
        <v>50818.434405701089</v>
      </c>
      <c r="K127">
        <f>IF($B127&gt;VLOOKUP(K$2,资质!$X:$Z,3,0),"满级",VLOOKUP($A127,level!$K:$N,2,0)+unit!$M$2+VLOOKUP($B127,rank!$O:$R,2,0)*VLOOKUP(K$2,资质!$X:$AD,4,0)+VLOOKUP(K$2,资质!$X:$AD,5,0))</f>
        <v>53254.144744601173</v>
      </c>
      <c r="L127">
        <f>IF($B127&gt;VLOOKUP(L$2,资质!$X:$Z,3,0),"满级",VLOOKUP($A127,level!$K:$N,2,0)+unit!$M$2+VLOOKUP($B127,rank!$O:$R,2,0)*VLOOKUP(L$2,资质!$X:$AD,4,0)+VLOOKUP(L$2,资质!$X:$AD,5,0))</f>
        <v>58350.377037022408</v>
      </c>
      <c r="M127">
        <f>IF($B127&gt;VLOOKUP(M$2,资质!$X:$Z,3,0),"满级",VLOOKUP($A127,level!$K:$N,2,0)+unit!$M$2+VLOOKUP($B127,rank!$O:$R,2,0)*VLOOKUP(M$2,资质!$X:$AD,4,0)+VLOOKUP(M$2,资质!$X:$AD,5,0))</f>
        <v>59849.623495506647</v>
      </c>
      <c r="N127">
        <f>IF($B127&gt;VLOOKUP(N$2,资质!$X:$Z,3,0),"满级",VLOOKUP($A127,level!$K:$N,2,0)+unit!$M$2+VLOOKUP($B127,rank!$O:$R,2,0)*VLOOKUP(N$2,资质!$X:$AD,4,0)+VLOOKUP(N$2,资质!$X:$AD,5,0))</f>
        <v>61348.869953990899</v>
      </c>
      <c r="O127">
        <f>IF($B127&gt;VLOOKUP(O$2,资质!$X:$Z,3,0),"满级",VLOOKUP($A127,level!$K:$N,2,0)+unit!$M$2+VLOOKUP($B127,rank!$O:$R,2,0)*VLOOKUP(O$2,资质!$X:$AD,4,0)+VLOOKUP(O$2,资质!$X:$AD,5,0))</f>
        <v>62848.116412475138</v>
      </c>
      <c r="P127">
        <f>IF($B127&gt;VLOOKUP(P$2,资质!$X:$Z,3,0),"满级",VLOOKUP($A127,level!$K:$N,2,0)+unit!$M$2+VLOOKUP($B127,rank!$O:$R,2,0)*VLOOKUP(P$2,资质!$X:$AD,4,0)+VLOOKUP(P$2,资质!$X:$AD,5,0))</f>
        <v>64347.36287095939</v>
      </c>
      <c r="Q127">
        <f>IF($B127&gt;VLOOKUP(Q$2,资质!$X:$Z,3,0),"满级",VLOOKUP($A127,level!$K:$N,2,0)+unit!$M$2+VLOOKUP($B127,rank!$O:$R,2,0)*VLOOKUP(Q$2,资质!$X:$AD,4,0)+VLOOKUP(Q$2,资质!$X:$AD,5,0))</f>
        <v>65846.609329443629</v>
      </c>
    </row>
    <row r="128" spans="1:18" x14ac:dyDescent="0.2">
      <c r="A128">
        <v>126</v>
      </c>
      <c r="B128">
        <f t="shared" si="12"/>
        <v>8</v>
      </c>
      <c r="C128" t="str">
        <f>IF($B128&gt;VLOOKUP(C$2,资质!$X:$Z,3,0),"满级",VLOOKUP($A128,level!$K:$N,2,0)+unit!$M$2+VLOOKUP($B128,rank!$O:$R,2,0)*VLOOKUP(C$2,资质!$X:$AD,4,0)+VLOOKUP(C$2,资质!$X:$AD,5,0))</f>
        <v>满级</v>
      </c>
      <c r="D128" t="str">
        <f>IF($B128&gt;VLOOKUP(D$2,资质!$X:$Z,3,0),"满级",VLOOKUP($A128,level!$K:$N,2,0)+unit!$M$2+VLOOKUP($B128,rank!$O:$R,2,0)*VLOOKUP(D$2,资质!$X:$AD,4,0)+VLOOKUP(D$2,资质!$X:$AD,5,0))</f>
        <v>满级</v>
      </c>
      <c r="E128" t="str">
        <f>IF($B128&gt;VLOOKUP(E$2,资质!$X:$Z,3,0),"满级",VLOOKUP($A128,level!$K:$N,2,0)+unit!$M$2+VLOOKUP($B128,rank!$O:$R,2,0)*VLOOKUP(E$2,资质!$X:$AD,4,0)+VLOOKUP(E$2,资质!$X:$AD,5,0))</f>
        <v>满级</v>
      </c>
      <c r="F128" t="str">
        <f>IF($B128&gt;VLOOKUP(F$2,资质!$X:$Z,3,0),"满级",VLOOKUP($A128,level!$K:$N,2,0)+unit!$M$2+VLOOKUP($B128,rank!$O:$R,2,0)*VLOOKUP(F$2,资质!$X:$AD,4,0)+VLOOKUP(F$2,资质!$X:$AD,5,0))</f>
        <v>满级</v>
      </c>
      <c r="G128" t="str">
        <f>IF($B128&gt;VLOOKUP(G$2,资质!$X:$Z,3,0),"满级",VLOOKUP($A128,level!$K:$N,2,0)+unit!$M$2+VLOOKUP($B128,rank!$O:$R,2,0)*VLOOKUP(G$2,资质!$X:$AD,4,0)+VLOOKUP(G$2,资质!$X:$AD,5,0))</f>
        <v>满级</v>
      </c>
      <c r="H128">
        <f>IF($B128&gt;VLOOKUP(H$2,资质!$X:$Z,3,0),"满级",VLOOKUP($A128,level!$K:$N,2,0)+unit!$M$2+VLOOKUP($B128,rank!$O:$R,2,0)*VLOOKUP(H$2,资质!$X:$AD,4,0)+VLOOKUP(H$2,资质!$X:$AD,5,0))</f>
        <v>45117.867269416674</v>
      </c>
      <c r="I128">
        <f>IF($B128&gt;VLOOKUP(I$2,资质!$X:$Z,3,0),"满级",VLOOKUP($A128,level!$K:$N,2,0)+unit!$M$2+VLOOKUP($B128,rank!$O:$R,2,0)*VLOOKUP(I$2,资质!$X:$AD,4,0)+VLOOKUP(I$2,资质!$X:$AD,5,0))</f>
        <v>49090.041488732597</v>
      </c>
      <c r="J128">
        <f>IF($B128&gt;VLOOKUP(J$2,资质!$X:$Z,3,0),"满级",VLOOKUP($A128,level!$K:$N,2,0)+unit!$M$2+VLOOKUP($B128,rank!$O:$R,2,0)*VLOOKUP(J$2,资质!$X:$AD,4,0)+VLOOKUP(J$2,资质!$X:$AD,5,0))</f>
        <v>51188.534405701095</v>
      </c>
      <c r="K128">
        <f>IF($B128&gt;VLOOKUP(K$2,资质!$X:$Z,3,0),"满级",VLOOKUP($A128,level!$K:$N,2,0)+unit!$M$2+VLOOKUP($B128,rank!$O:$R,2,0)*VLOOKUP(K$2,资质!$X:$AD,4,0)+VLOOKUP(K$2,资质!$X:$AD,5,0))</f>
        <v>53624.244744601179</v>
      </c>
      <c r="L128">
        <f>IF($B128&gt;VLOOKUP(L$2,资质!$X:$Z,3,0),"满级",VLOOKUP($A128,level!$K:$N,2,0)+unit!$M$2+VLOOKUP($B128,rank!$O:$R,2,0)*VLOOKUP(L$2,资质!$X:$AD,4,0)+VLOOKUP(L$2,资质!$X:$AD,5,0))</f>
        <v>58720.4770370224</v>
      </c>
      <c r="M128">
        <f>IF($B128&gt;VLOOKUP(M$2,资质!$X:$Z,3,0),"满级",VLOOKUP($A128,level!$K:$N,2,0)+unit!$M$2+VLOOKUP($B128,rank!$O:$R,2,0)*VLOOKUP(M$2,资质!$X:$AD,4,0)+VLOOKUP(M$2,资质!$X:$AD,5,0))</f>
        <v>60219.723495506652</v>
      </c>
      <c r="N128">
        <f>IF($B128&gt;VLOOKUP(N$2,资质!$X:$Z,3,0),"满级",VLOOKUP($A128,level!$K:$N,2,0)+unit!$M$2+VLOOKUP($B128,rank!$O:$R,2,0)*VLOOKUP(N$2,资质!$X:$AD,4,0)+VLOOKUP(N$2,资质!$X:$AD,5,0))</f>
        <v>61718.969953990891</v>
      </c>
      <c r="O128">
        <f>IF($B128&gt;VLOOKUP(O$2,资质!$X:$Z,3,0),"满级",VLOOKUP($A128,level!$K:$N,2,0)+unit!$M$2+VLOOKUP($B128,rank!$O:$R,2,0)*VLOOKUP(O$2,资质!$X:$AD,4,0)+VLOOKUP(O$2,资质!$X:$AD,5,0))</f>
        <v>63218.216412475143</v>
      </c>
      <c r="P128">
        <f>IF($B128&gt;VLOOKUP(P$2,资质!$X:$Z,3,0),"满级",VLOOKUP($A128,level!$K:$N,2,0)+unit!$M$2+VLOOKUP($B128,rank!$O:$R,2,0)*VLOOKUP(P$2,资质!$X:$AD,4,0)+VLOOKUP(P$2,资质!$X:$AD,5,0))</f>
        <v>64717.462870959382</v>
      </c>
      <c r="Q128">
        <f>IF($B128&gt;VLOOKUP(Q$2,资质!$X:$Z,3,0),"满级",VLOOKUP($A128,level!$K:$N,2,0)+unit!$M$2+VLOOKUP($B128,rank!$O:$R,2,0)*VLOOKUP(Q$2,资质!$X:$AD,4,0)+VLOOKUP(Q$2,资质!$X:$AD,5,0))</f>
        <v>66216.709329443634</v>
      </c>
    </row>
    <row r="129" spans="1:18" x14ac:dyDescent="0.2">
      <c r="A129">
        <v>127</v>
      </c>
      <c r="B129">
        <f t="shared" si="12"/>
        <v>8</v>
      </c>
      <c r="C129" t="str">
        <f>IF($B129&gt;VLOOKUP(C$2,资质!$X:$Z,3,0),"满级",VLOOKUP($A129,level!$K:$N,2,0)+unit!$M$2+VLOOKUP($B129,rank!$O:$R,2,0)*VLOOKUP(C$2,资质!$X:$AD,4,0)+VLOOKUP(C$2,资质!$X:$AD,5,0))</f>
        <v>满级</v>
      </c>
      <c r="D129" t="str">
        <f>IF($B129&gt;VLOOKUP(D$2,资质!$X:$Z,3,0),"满级",VLOOKUP($A129,level!$K:$N,2,0)+unit!$M$2+VLOOKUP($B129,rank!$O:$R,2,0)*VLOOKUP(D$2,资质!$X:$AD,4,0)+VLOOKUP(D$2,资质!$X:$AD,5,0))</f>
        <v>满级</v>
      </c>
      <c r="E129" t="str">
        <f>IF($B129&gt;VLOOKUP(E$2,资质!$X:$Z,3,0),"满级",VLOOKUP($A129,level!$K:$N,2,0)+unit!$M$2+VLOOKUP($B129,rank!$O:$R,2,0)*VLOOKUP(E$2,资质!$X:$AD,4,0)+VLOOKUP(E$2,资质!$X:$AD,5,0))</f>
        <v>满级</v>
      </c>
      <c r="F129" t="str">
        <f>IF($B129&gt;VLOOKUP(F$2,资质!$X:$Z,3,0),"满级",VLOOKUP($A129,level!$K:$N,2,0)+unit!$M$2+VLOOKUP($B129,rank!$O:$R,2,0)*VLOOKUP(F$2,资质!$X:$AD,4,0)+VLOOKUP(F$2,资质!$X:$AD,5,0))</f>
        <v>满级</v>
      </c>
      <c r="G129" t="str">
        <f>IF($B129&gt;VLOOKUP(G$2,资质!$X:$Z,3,0),"满级",VLOOKUP($A129,level!$K:$N,2,0)+unit!$M$2+VLOOKUP($B129,rank!$O:$R,2,0)*VLOOKUP(G$2,资质!$X:$AD,4,0)+VLOOKUP(G$2,资质!$X:$AD,5,0))</f>
        <v>满级</v>
      </c>
      <c r="H129">
        <f>IF($B129&gt;VLOOKUP(H$2,资质!$X:$Z,3,0),"满级",VLOOKUP($A129,level!$K:$N,2,0)+unit!$M$2+VLOOKUP($B129,rank!$O:$R,2,0)*VLOOKUP(H$2,资质!$X:$AD,4,0)+VLOOKUP(H$2,资质!$X:$AD,5,0))</f>
        <v>45494.267269416676</v>
      </c>
      <c r="I129">
        <f>IF($B129&gt;VLOOKUP(I$2,资质!$X:$Z,3,0),"满级",VLOOKUP($A129,level!$K:$N,2,0)+unit!$M$2+VLOOKUP($B129,rank!$O:$R,2,0)*VLOOKUP(I$2,资质!$X:$AD,4,0)+VLOOKUP(I$2,资质!$X:$AD,5,0))</f>
        <v>49466.441488732598</v>
      </c>
      <c r="J129">
        <f>IF($B129&gt;VLOOKUP(J$2,资质!$X:$Z,3,0),"满级",VLOOKUP($A129,level!$K:$N,2,0)+unit!$M$2+VLOOKUP($B129,rank!$O:$R,2,0)*VLOOKUP(J$2,资质!$X:$AD,4,0)+VLOOKUP(J$2,资质!$X:$AD,5,0))</f>
        <v>51564.934405701089</v>
      </c>
      <c r="K129">
        <f>IF($B129&gt;VLOOKUP(K$2,资质!$X:$Z,3,0),"满级",VLOOKUP($A129,level!$K:$N,2,0)+unit!$M$2+VLOOKUP($B129,rank!$O:$R,2,0)*VLOOKUP(K$2,资质!$X:$AD,4,0)+VLOOKUP(K$2,资质!$X:$AD,5,0))</f>
        <v>54000.644744601173</v>
      </c>
      <c r="L129">
        <f>IF($B129&gt;VLOOKUP(L$2,资质!$X:$Z,3,0),"满级",VLOOKUP($A129,level!$K:$N,2,0)+unit!$M$2+VLOOKUP($B129,rank!$O:$R,2,0)*VLOOKUP(L$2,资质!$X:$AD,4,0)+VLOOKUP(L$2,资质!$X:$AD,5,0))</f>
        <v>59096.877037022408</v>
      </c>
      <c r="M129">
        <f>IF($B129&gt;VLOOKUP(M$2,资质!$X:$Z,3,0),"满级",VLOOKUP($A129,level!$K:$N,2,0)+unit!$M$2+VLOOKUP($B129,rank!$O:$R,2,0)*VLOOKUP(M$2,资质!$X:$AD,4,0)+VLOOKUP(M$2,资质!$X:$AD,5,0))</f>
        <v>60596.123495506647</v>
      </c>
      <c r="N129">
        <f>IF($B129&gt;VLOOKUP(N$2,资质!$X:$Z,3,0),"满级",VLOOKUP($A129,level!$K:$N,2,0)+unit!$M$2+VLOOKUP($B129,rank!$O:$R,2,0)*VLOOKUP(N$2,资质!$X:$AD,4,0)+VLOOKUP(N$2,资质!$X:$AD,5,0))</f>
        <v>62095.369953990899</v>
      </c>
      <c r="O129">
        <f>IF($B129&gt;VLOOKUP(O$2,资质!$X:$Z,3,0),"满级",VLOOKUP($A129,level!$K:$N,2,0)+unit!$M$2+VLOOKUP($B129,rank!$O:$R,2,0)*VLOOKUP(O$2,资质!$X:$AD,4,0)+VLOOKUP(O$2,资质!$X:$AD,5,0))</f>
        <v>63594.616412475138</v>
      </c>
      <c r="P129">
        <f>IF($B129&gt;VLOOKUP(P$2,资质!$X:$Z,3,0),"满级",VLOOKUP($A129,level!$K:$N,2,0)+unit!$M$2+VLOOKUP($B129,rank!$O:$R,2,0)*VLOOKUP(P$2,资质!$X:$AD,4,0)+VLOOKUP(P$2,资质!$X:$AD,5,0))</f>
        <v>65093.86287095939</v>
      </c>
      <c r="Q129">
        <f>IF($B129&gt;VLOOKUP(Q$2,资质!$X:$Z,3,0),"满级",VLOOKUP($A129,level!$K:$N,2,0)+unit!$M$2+VLOOKUP($B129,rank!$O:$R,2,0)*VLOOKUP(Q$2,资质!$X:$AD,4,0)+VLOOKUP(Q$2,资质!$X:$AD,5,0))</f>
        <v>66593.109329443629</v>
      </c>
    </row>
    <row r="130" spans="1:18" x14ac:dyDescent="0.2">
      <c r="A130">
        <v>128</v>
      </c>
      <c r="B130">
        <f t="shared" si="12"/>
        <v>8</v>
      </c>
      <c r="C130" t="str">
        <f>IF($B130&gt;VLOOKUP(C$2,资质!$X:$Z,3,0),"满级",VLOOKUP($A130,level!$K:$N,2,0)+unit!$M$2+VLOOKUP($B130,rank!$O:$R,2,0)*VLOOKUP(C$2,资质!$X:$AD,4,0)+VLOOKUP(C$2,资质!$X:$AD,5,0))</f>
        <v>满级</v>
      </c>
      <c r="D130" t="str">
        <f>IF($B130&gt;VLOOKUP(D$2,资质!$X:$Z,3,0),"满级",VLOOKUP($A130,level!$K:$N,2,0)+unit!$M$2+VLOOKUP($B130,rank!$O:$R,2,0)*VLOOKUP(D$2,资质!$X:$AD,4,0)+VLOOKUP(D$2,资质!$X:$AD,5,0))</f>
        <v>满级</v>
      </c>
      <c r="E130" t="str">
        <f>IF($B130&gt;VLOOKUP(E$2,资质!$X:$Z,3,0),"满级",VLOOKUP($A130,level!$K:$N,2,0)+unit!$M$2+VLOOKUP($B130,rank!$O:$R,2,0)*VLOOKUP(E$2,资质!$X:$AD,4,0)+VLOOKUP(E$2,资质!$X:$AD,5,0))</f>
        <v>满级</v>
      </c>
      <c r="F130" t="str">
        <f>IF($B130&gt;VLOOKUP(F$2,资质!$X:$Z,3,0),"满级",VLOOKUP($A130,level!$K:$N,2,0)+unit!$M$2+VLOOKUP($B130,rank!$O:$R,2,0)*VLOOKUP(F$2,资质!$X:$AD,4,0)+VLOOKUP(F$2,资质!$X:$AD,5,0))</f>
        <v>满级</v>
      </c>
      <c r="G130" t="str">
        <f>IF($B130&gt;VLOOKUP(G$2,资质!$X:$Z,3,0),"满级",VLOOKUP($A130,level!$K:$N,2,0)+unit!$M$2+VLOOKUP($B130,rank!$O:$R,2,0)*VLOOKUP(G$2,资质!$X:$AD,4,0)+VLOOKUP(G$2,资质!$X:$AD,5,0))</f>
        <v>满级</v>
      </c>
      <c r="H130">
        <f>IF($B130&gt;VLOOKUP(H$2,资质!$X:$Z,3,0),"满级",VLOOKUP($A130,level!$K:$N,2,0)+unit!$M$2+VLOOKUP($B130,rank!$O:$R,2,0)*VLOOKUP(H$2,资质!$X:$AD,4,0)+VLOOKUP(H$2,资质!$X:$AD,5,0))</f>
        <v>45877.067269416671</v>
      </c>
      <c r="I130">
        <f>IF($B130&gt;VLOOKUP(I$2,资质!$X:$Z,3,0),"满级",VLOOKUP($A130,level!$K:$N,2,0)+unit!$M$2+VLOOKUP($B130,rank!$O:$R,2,0)*VLOOKUP(I$2,资质!$X:$AD,4,0)+VLOOKUP(I$2,资质!$X:$AD,5,0))</f>
        <v>49849.241488732601</v>
      </c>
      <c r="J130">
        <f>IF($B130&gt;VLOOKUP(J$2,资质!$X:$Z,3,0),"满级",VLOOKUP($A130,level!$K:$N,2,0)+unit!$M$2+VLOOKUP($B130,rank!$O:$R,2,0)*VLOOKUP(J$2,资质!$X:$AD,4,0)+VLOOKUP(J$2,资质!$X:$AD,5,0))</f>
        <v>51947.734405701092</v>
      </c>
      <c r="K130">
        <f>IF($B130&gt;VLOOKUP(K$2,资质!$X:$Z,3,0),"满级",VLOOKUP($A130,level!$K:$N,2,0)+unit!$M$2+VLOOKUP($B130,rank!$O:$R,2,0)*VLOOKUP(K$2,资质!$X:$AD,4,0)+VLOOKUP(K$2,资质!$X:$AD,5,0))</f>
        <v>54383.444744601176</v>
      </c>
      <c r="L130">
        <f>IF($B130&gt;VLOOKUP(L$2,资质!$X:$Z,3,0),"满级",VLOOKUP($A130,level!$K:$N,2,0)+unit!$M$2+VLOOKUP($B130,rank!$O:$R,2,0)*VLOOKUP(L$2,资质!$X:$AD,4,0)+VLOOKUP(L$2,资质!$X:$AD,5,0))</f>
        <v>59479.677037022404</v>
      </c>
      <c r="M130">
        <f>IF($B130&gt;VLOOKUP(M$2,资质!$X:$Z,3,0),"满级",VLOOKUP($A130,level!$K:$N,2,0)+unit!$M$2+VLOOKUP($B130,rank!$O:$R,2,0)*VLOOKUP(M$2,资质!$X:$AD,4,0)+VLOOKUP(M$2,资质!$X:$AD,5,0))</f>
        <v>60978.923495506649</v>
      </c>
      <c r="N130">
        <f>IF($B130&gt;VLOOKUP(N$2,资质!$X:$Z,3,0),"满级",VLOOKUP($A130,level!$K:$N,2,0)+unit!$M$2+VLOOKUP($B130,rank!$O:$R,2,0)*VLOOKUP(N$2,资质!$X:$AD,4,0)+VLOOKUP(N$2,资质!$X:$AD,5,0))</f>
        <v>62478.169953990895</v>
      </c>
      <c r="O130">
        <f>IF($B130&gt;VLOOKUP(O$2,资质!$X:$Z,3,0),"满级",VLOOKUP($A130,level!$K:$N,2,0)+unit!$M$2+VLOOKUP($B130,rank!$O:$R,2,0)*VLOOKUP(O$2,资质!$X:$AD,4,0)+VLOOKUP(O$2,资质!$X:$AD,5,0))</f>
        <v>63977.416412475141</v>
      </c>
      <c r="P130">
        <f>IF($B130&gt;VLOOKUP(P$2,资质!$X:$Z,3,0),"满级",VLOOKUP($A130,level!$K:$N,2,0)+unit!$M$2+VLOOKUP($B130,rank!$O:$R,2,0)*VLOOKUP(P$2,资质!$X:$AD,4,0)+VLOOKUP(P$2,资质!$X:$AD,5,0))</f>
        <v>65476.662870959386</v>
      </c>
      <c r="Q130">
        <f>IF($B130&gt;VLOOKUP(Q$2,资质!$X:$Z,3,0),"满级",VLOOKUP($A130,level!$K:$N,2,0)+unit!$M$2+VLOOKUP($B130,rank!$O:$R,2,0)*VLOOKUP(Q$2,资质!$X:$AD,4,0)+VLOOKUP(Q$2,资质!$X:$AD,5,0))</f>
        <v>66975.909329443632</v>
      </c>
    </row>
    <row r="131" spans="1:18" x14ac:dyDescent="0.2">
      <c r="A131">
        <v>129</v>
      </c>
      <c r="B131">
        <f t="shared" si="12"/>
        <v>8</v>
      </c>
      <c r="C131" t="str">
        <f>IF($B131&gt;VLOOKUP(C$2,资质!$X:$Z,3,0),"满级",VLOOKUP($A131,level!$K:$N,2,0)+unit!$M$2+VLOOKUP($B131,rank!$O:$R,2,0)*VLOOKUP(C$2,资质!$X:$AD,4,0)+VLOOKUP(C$2,资质!$X:$AD,5,0))</f>
        <v>满级</v>
      </c>
      <c r="D131" t="str">
        <f>IF($B131&gt;VLOOKUP(D$2,资质!$X:$Z,3,0),"满级",VLOOKUP($A131,level!$K:$N,2,0)+unit!$M$2+VLOOKUP($B131,rank!$O:$R,2,0)*VLOOKUP(D$2,资质!$X:$AD,4,0)+VLOOKUP(D$2,资质!$X:$AD,5,0))</f>
        <v>满级</v>
      </c>
      <c r="E131" t="str">
        <f>IF($B131&gt;VLOOKUP(E$2,资质!$X:$Z,3,0),"满级",VLOOKUP($A131,level!$K:$N,2,0)+unit!$M$2+VLOOKUP($B131,rank!$O:$R,2,0)*VLOOKUP(E$2,资质!$X:$AD,4,0)+VLOOKUP(E$2,资质!$X:$AD,5,0))</f>
        <v>满级</v>
      </c>
      <c r="F131" t="str">
        <f>IF($B131&gt;VLOOKUP(F$2,资质!$X:$Z,3,0),"满级",VLOOKUP($A131,level!$K:$N,2,0)+unit!$M$2+VLOOKUP($B131,rank!$O:$R,2,0)*VLOOKUP(F$2,资质!$X:$AD,4,0)+VLOOKUP(F$2,资质!$X:$AD,5,0))</f>
        <v>满级</v>
      </c>
      <c r="G131" t="str">
        <f>IF($B131&gt;VLOOKUP(G$2,资质!$X:$Z,3,0),"满级",VLOOKUP($A131,level!$K:$N,2,0)+unit!$M$2+VLOOKUP($B131,rank!$O:$R,2,0)*VLOOKUP(G$2,资质!$X:$AD,4,0)+VLOOKUP(G$2,资质!$X:$AD,5,0))</f>
        <v>满级</v>
      </c>
      <c r="H131">
        <f>IF($B131&gt;VLOOKUP(H$2,资质!$X:$Z,3,0),"满级",VLOOKUP($A131,level!$K:$N,2,0)+unit!$M$2+VLOOKUP($B131,rank!$O:$R,2,0)*VLOOKUP(H$2,资质!$X:$AD,4,0)+VLOOKUP(H$2,资质!$X:$AD,5,0))</f>
        <v>46266.367269416674</v>
      </c>
      <c r="I131">
        <f>IF($B131&gt;VLOOKUP(I$2,资质!$X:$Z,3,0),"满级",VLOOKUP($A131,level!$K:$N,2,0)+unit!$M$2+VLOOKUP($B131,rank!$O:$R,2,0)*VLOOKUP(I$2,资质!$X:$AD,4,0)+VLOOKUP(I$2,资质!$X:$AD,5,0))</f>
        <v>50238.541488732597</v>
      </c>
      <c r="J131">
        <f>IF($B131&gt;VLOOKUP(J$2,资质!$X:$Z,3,0),"满级",VLOOKUP($A131,level!$K:$N,2,0)+unit!$M$2+VLOOKUP($B131,rank!$O:$R,2,0)*VLOOKUP(J$2,资质!$X:$AD,4,0)+VLOOKUP(J$2,资质!$X:$AD,5,0))</f>
        <v>52337.034405701095</v>
      </c>
      <c r="K131">
        <f>IF($B131&gt;VLOOKUP(K$2,资质!$X:$Z,3,0),"满级",VLOOKUP($A131,level!$K:$N,2,0)+unit!$M$2+VLOOKUP($B131,rank!$O:$R,2,0)*VLOOKUP(K$2,资质!$X:$AD,4,0)+VLOOKUP(K$2,资质!$X:$AD,5,0))</f>
        <v>54772.744744601179</v>
      </c>
      <c r="L131">
        <f>IF($B131&gt;VLOOKUP(L$2,资质!$X:$Z,3,0),"满级",VLOOKUP($A131,level!$K:$N,2,0)+unit!$M$2+VLOOKUP($B131,rank!$O:$R,2,0)*VLOOKUP(L$2,资质!$X:$AD,4,0)+VLOOKUP(L$2,资质!$X:$AD,5,0))</f>
        <v>59868.9770370224</v>
      </c>
      <c r="M131">
        <f>IF($B131&gt;VLOOKUP(M$2,资质!$X:$Z,3,0),"满级",VLOOKUP($A131,level!$K:$N,2,0)+unit!$M$2+VLOOKUP($B131,rank!$O:$R,2,0)*VLOOKUP(M$2,资质!$X:$AD,4,0)+VLOOKUP(M$2,资质!$X:$AD,5,0))</f>
        <v>61368.223495506652</v>
      </c>
      <c r="N131">
        <f>IF($B131&gt;VLOOKUP(N$2,资质!$X:$Z,3,0),"满级",VLOOKUP($A131,level!$K:$N,2,0)+unit!$M$2+VLOOKUP($B131,rank!$O:$R,2,0)*VLOOKUP(N$2,资质!$X:$AD,4,0)+VLOOKUP(N$2,资质!$X:$AD,5,0))</f>
        <v>62867.469953990891</v>
      </c>
      <c r="O131">
        <f>IF($B131&gt;VLOOKUP(O$2,资质!$X:$Z,3,0),"满级",VLOOKUP($A131,level!$K:$N,2,0)+unit!$M$2+VLOOKUP($B131,rank!$O:$R,2,0)*VLOOKUP(O$2,资质!$X:$AD,4,0)+VLOOKUP(O$2,资质!$X:$AD,5,0))</f>
        <v>64366.716412475143</v>
      </c>
      <c r="P131">
        <f>IF($B131&gt;VLOOKUP(P$2,资质!$X:$Z,3,0),"满级",VLOOKUP($A131,level!$K:$N,2,0)+unit!$M$2+VLOOKUP($B131,rank!$O:$R,2,0)*VLOOKUP(P$2,资质!$X:$AD,4,0)+VLOOKUP(P$2,资质!$X:$AD,5,0))</f>
        <v>65865.962870959382</v>
      </c>
      <c r="Q131">
        <f>IF($B131&gt;VLOOKUP(Q$2,资质!$X:$Z,3,0),"满级",VLOOKUP($A131,level!$K:$N,2,0)+unit!$M$2+VLOOKUP($B131,rank!$O:$R,2,0)*VLOOKUP(Q$2,资质!$X:$AD,4,0)+VLOOKUP(Q$2,资质!$X:$AD,5,0))</f>
        <v>67365.209329443634</v>
      </c>
    </row>
    <row r="132" spans="1:18" x14ac:dyDescent="0.2">
      <c r="A132">
        <v>130</v>
      </c>
      <c r="B132">
        <f t="shared" si="12"/>
        <v>8</v>
      </c>
      <c r="C132" t="str">
        <f>IF($B132&gt;VLOOKUP(C$2,资质!$X:$Z,3,0),"满级",VLOOKUP($A132,level!$K:$N,2,0)+unit!$M$2+VLOOKUP($B132,rank!$O:$R,2,0)*VLOOKUP(C$2,资质!$X:$AD,4,0)+VLOOKUP(C$2,资质!$X:$AD,5,0))</f>
        <v>满级</v>
      </c>
      <c r="D132" t="str">
        <f>IF($B132&gt;VLOOKUP(D$2,资质!$X:$Z,3,0),"满级",VLOOKUP($A132,level!$K:$N,2,0)+unit!$M$2+VLOOKUP($B132,rank!$O:$R,2,0)*VLOOKUP(D$2,资质!$X:$AD,4,0)+VLOOKUP(D$2,资质!$X:$AD,5,0))</f>
        <v>满级</v>
      </c>
      <c r="E132" t="str">
        <f>IF($B132&gt;VLOOKUP(E$2,资质!$X:$Z,3,0),"满级",VLOOKUP($A132,level!$K:$N,2,0)+unit!$M$2+VLOOKUP($B132,rank!$O:$R,2,0)*VLOOKUP(E$2,资质!$X:$AD,4,0)+VLOOKUP(E$2,资质!$X:$AD,5,0))</f>
        <v>满级</v>
      </c>
      <c r="F132" t="str">
        <f>IF($B132&gt;VLOOKUP(F$2,资质!$X:$Z,3,0),"满级",VLOOKUP($A132,level!$K:$N,2,0)+unit!$M$2+VLOOKUP($B132,rank!$O:$R,2,0)*VLOOKUP(F$2,资质!$X:$AD,4,0)+VLOOKUP(F$2,资质!$X:$AD,5,0))</f>
        <v>满级</v>
      </c>
      <c r="G132" t="str">
        <f>IF($B132&gt;VLOOKUP(G$2,资质!$X:$Z,3,0),"满级",VLOOKUP($A132,level!$K:$N,2,0)+unit!$M$2+VLOOKUP($B132,rank!$O:$R,2,0)*VLOOKUP(G$2,资质!$X:$AD,4,0)+VLOOKUP(G$2,资质!$X:$AD,5,0))</f>
        <v>满级</v>
      </c>
      <c r="H132">
        <f>IF($B132&gt;VLOOKUP(H$2,资质!$X:$Z,3,0),"满级",VLOOKUP($A132,level!$K:$N,2,0)+unit!$M$2+VLOOKUP($B132,rank!$O:$R,2,0)*VLOOKUP(H$2,资质!$X:$AD,4,0)+VLOOKUP(H$2,资质!$X:$AD,5,0))</f>
        <v>46662.267269416676</v>
      </c>
      <c r="I132">
        <f>IF($B132&gt;VLOOKUP(I$2,资质!$X:$Z,3,0),"满级",VLOOKUP($A132,level!$K:$N,2,0)+unit!$M$2+VLOOKUP($B132,rank!$O:$R,2,0)*VLOOKUP(I$2,资质!$X:$AD,4,0)+VLOOKUP(I$2,资质!$X:$AD,5,0))</f>
        <v>50634.441488732598</v>
      </c>
      <c r="J132">
        <f>IF($B132&gt;VLOOKUP(J$2,资质!$X:$Z,3,0),"满级",VLOOKUP($A132,level!$K:$N,2,0)+unit!$M$2+VLOOKUP($B132,rank!$O:$R,2,0)*VLOOKUP(J$2,资质!$X:$AD,4,0)+VLOOKUP(J$2,资质!$X:$AD,5,0))</f>
        <v>52732.934405701089</v>
      </c>
      <c r="K132">
        <f>IF($B132&gt;VLOOKUP(K$2,资质!$X:$Z,3,0),"满级",VLOOKUP($A132,level!$K:$N,2,0)+unit!$M$2+VLOOKUP($B132,rank!$O:$R,2,0)*VLOOKUP(K$2,资质!$X:$AD,4,0)+VLOOKUP(K$2,资质!$X:$AD,5,0))</f>
        <v>55168.644744601173</v>
      </c>
      <c r="L132">
        <f>IF($B132&gt;VLOOKUP(L$2,资质!$X:$Z,3,0),"满级",VLOOKUP($A132,level!$K:$N,2,0)+unit!$M$2+VLOOKUP($B132,rank!$O:$R,2,0)*VLOOKUP(L$2,资质!$X:$AD,4,0)+VLOOKUP(L$2,资质!$X:$AD,5,0))</f>
        <v>60264.877037022408</v>
      </c>
      <c r="M132">
        <f>IF($B132&gt;VLOOKUP(M$2,资质!$X:$Z,3,0),"满级",VLOOKUP($A132,level!$K:$N,2,0)+unit!$M$2+VLOOKUP($B132,rank!$O:$R,2,0)*VLOOKUP(M$2,资质!$X:$AD,4,0)+VLOOKUP(M$2,资质!$X:$AD,5,0))</f>
        <v>61764.123495506647</v>
      </c>
      <c r="N132">
        <f>IF($B132&gt;VLOOKUP(N$2,资质!$X:$Z,3,0),"满级",VLOOKUP($A132,level!$K:$N,2,0)+unit!$M$2+VLOOKUP($B132,rank!$O:$R,2,0)*VLOOKUP(N$2,资质!$X:$AD,4,0)+VLOOKUP(N$2,资质!$X:$AD,5,0))</f>
        <v>63263.369953990899</v>
      </c>
      <c r="O132">
        <f>IF($B132&gt;VLOOKUP(O$2,资质!$X:$Z,3,0),"满级",VLOOKUP($A132,level!$K:$N,2,0)+unit!$M$2+VLOOKUP($B132,rank!$O:$R,2,0)*VLOOKUP(O$2,资质!$X:$AD,4,0)+VLOOKUP(O$2,资质!$X:$AD,5,0))</f>
        <v>64762.616412475138</v>
      </c>
      <c r="P132">
        <f>IF($B132&gt;VLOOKUP(P$2,资质!$X:$Z,3,0),"满级",VLOOKUP($A132,level!$K:$N,2,0)+unit!$M$2+VLOOKUP($B132,rank!$O:$R,2,0)*VLOOKUP(P$2,资质!$X:$AD,4,0)+VLOOKUP(P$2,资质!$X:$AD,5,0))</f>
        <v>66261.86287095939</v>
      </c>
      <c r="Q132">
        <f>IF($B132&gt;VLOOKUP(Q$2,资质!$X:$Z,3,0),"满级",VLOOKUP($A132,level!$K:$N,2,0)+unit!$M$2+VLOOKUP($B132,rank!$O:$R,2,0)*VLOOKUP(Q$2,资质!$X:$AD,4,0)+VLOOKUP(Q$2,资质!$X:$AD,5,0))</f>
        <v>67761.109329443629</v>
      </c>
    </row>
    <row r="133" spans="1:18" x14ac:dyDescent="0.2">
      <c r="A133">
        <v>131</v>
      </c>
      <c r="B133">
        <f t="shared" si="12"/>
        <v>8</v>
      </c>
      <c r="C133" t="str">
        <f>IF($B133&gt;VLOOKUP(C$2,资质!$X:$Z,3,0),"满级",VLOOKUP($A133,level!$K:$N,2,0)+unit!$M$2+VLOOKUP($B133,rank!$O:$R,2,0)*VLOOKUP(C$2,资质!$X:$AD,4,0)+VLOOKUP(C$2,资质!$X:$AD,5,0))</f>
        <v>满级</v>
      </c>
      <c r="D133" t="str">
        <f>IF($B133&gt;VLOOKUP(D$2,资质!$X:$Z,3,0),"满级",VLOOKUP($A133,level!$K:$N,2,0)+unit!$M$2+VLOOKUP($B133,rank!$O:$R,2,0)*VLOOKUP(D$2,资质!$X:$AD,4,0)+VLOOKUP(D$2,资质!$X:$AD,5,0))</f>
        <v>满级</v>
      </c>
      <c r="E133" t="str">
        <f>IF($B133&gt;VLOOKUP(E$2,资质!$X:$Z,3,0),"满级",VLOOKUP($A133,level!$K:$N,2,0)+unit!$M$2+VLOOKUP($B133,rank!$O:$R,2,0)*VLOOKUP(E$2,资质!$X:$AD,4,0)+VLOOKUP(E$2,资质!$X:$AD,5,0))</f>
        <v>满级</v>
      </c>
      <c r="F133" t="str">
        <f>IF($B133&gt;VLOOKUP(F$2,资质!$X:$Z,3,0),"满级",VLOOKUP($A133,level!$K:$N,2,0)+unit!$M$2+VLOOKUP($B133,rank!$O:$R,2,0)*VLOOKUP(F$2,资质!$X:$AD,4,0)+VLOOKUP(F$2,资质!$X:$AD,5,0))</f>
        <v>满级</v>
      </c>
      <c r="G133" t="str">
        <f>IF($B133&gt;VLOOKUP(G$2,资质!$X:$Z,3,0),"满级",VLOOKUP($A133,level!$K:$N,2,0)+unit!$M$2+VLOOKUP($B133,rank!$O:$R,2,0)*VLOOKUP(G$2,资质!$X:$AD,4,0)+VLOOKUP(G$2,资质!$X:$AD,5,0))</f>
        <v>满级</v>
      </c>
      <c r="H133">
        <f>IF($B133&gt;VLOOKUP(H$2,资质!$X:$Z,3,0),"满级",VLOOKUP($A133,level!$K:$N,2,0)+unit!$M$2+VLOOKUP($B133,rank!$O:$R,2,0)*VLOOKUP(H$2,资质!$X:$AD,4,0)+VLOOKUP(H$2,资质!$X:$AD,5,0))</f>
        <v>47064.96726941668</v>
      </c>
      <c r="I133">
        <f>IF($B133&gt;VLOOKUP(I$2,资质!$X:$Z,3,0),"满级",VLOOKUP($A133,level!$K:$N,2,0)+unit!$M$2+VLOOKUP($B133,rank!$O:$R,2,0)*VLOOKUP(I$2,资质!$X:$AD,4,0)+VLOOKUP(I$2,资质!$X:$AD,5,0))</f>
        <v>51037.141488732595</v>
      </c>
      <c r="J133">
        <f>IF($B133&gt;VLOOKUP(J$2,资质!$X:$Z,3,0),"满级",VLOOKUP($A133,level!$K:$N,2,0)+unit!$M$2+VLOOKUP($B133,rank!$O:$R,2,0)*VLOOKUP(J$2,资质!$X:$AD,4,0)+VLOOKUP(J$2,资质!$X:$AD,5,0))</f>
        <v>53135.634405701094</v>
      </c>
      <c r="K133">
        <f>IF($B133&gt;VLOOKUP(K$2,资质!$X:$Z,3,0),"满级",VLOOKUP($A133,level!$K:$N,2,0)+unit!$M$2+VLOOKUP($B133,rank!$O:$R,2,0)*VLOOKUP(K$2,资质!$X:$AD,4,0)+VLOOKUP(K$2,资质!$X:$AD,5,0))</f>
        <v>55571.344744601178</v>
      </c>
      <c r="L133">
        <f>IF($B133&gt;VLOOKUP(L$2,资质!$X:$Z,3,0),"满级",VLOOKUP($A133,level!$K:$N,2,0)+unit!$M$2+VLOOKUP($B133,rank!$O:$R,2,0)*VLOOKUP(L$2,资质!$X:$AD,4,0)+VLOOKUP(L$2,资质!$X:$AD,5,0))</f>
        <v>60667.577037022405</v>
      </c>
      <c r="M133">
        <f>IF($B133&gt;VLOOKUP(M$2,资质!$X:$Z,3,0),"满级",VLOOKUP($A133,level!$K:$N,2,0)+unit!$M$2+VLOOKUP($B133,rank!$O:$R,2,0)*VLOOKUP(M$2,资质!$X:$AD,4,0)+VLOOKUP(M$2,资质!$X:$AD,5,0))</f>
        <v>62166.823495506651</v>
      </c>
      <c r="N133">
        <f>IF($B133&gt;VLOOKUP(N$2,资质!$X:$Z,3,0),"满级",VLOOKUP($A133,level!$K:$N,2,0)+unit!$M$2+VLOOKUP($B133,rank!$O:$R,2,0)*VLOOKUP(N$2,资质!$X:$AD,4,0)+VLOOKUP(N$2,资质!$X:$AD,5,0))</f>
        <v>63666.069953990896</v>
      </c>
      <c r="O133">
        <f>IF($B133&gt;VLOOKUP(O$2,资质!$X:$Z,3,0),"满级",VLOOKUP($A133,level!$K:$N,2,0)+unit!$M$2+VLOOKUP($B133,rank!$O:$R,2,0)*VLOOKUP(O$2,资质!$X:$AD,4,0)+VLOOKUP(O$2,资质!$X:$AD,5,0))</f>
        <v>65165.316412475142</v>
      </c>
      <c r="P133">
        <f>IF($B133&gt;VLOOKUP(P$2,资质!$X:$Z,3,0),"满级",VLOOKUP($A133,level!$K:$N,2,0)+unit!$M$2+VLOOKUP($B133,rank!$O:$R,2,0)*VLOOKUP(P$2,资质!$X:$AD,4,0)+VLOOKUP(P$2,资质!$X:$AD,5,0))</f>
        <v>66664.562870959388</v>
      </c>
      <c r="Q133">
        <f>IF($B133&gt;VLOOKUP(Q$2,资质!$X:$Z,3,0),"满级",VLOOKUP($A133,level!$K:$N,2,0)+unit!$M$2+VLOOKUP($B133,rank!$O:$R,2,0)*VLOOKUP(Q$2,资质!$X:$AD,4,0)+VLOOKUP(Q$2,资质!$X:$AD,5,0))</f>
        <v>68163.80932944364</v>
      </c>
    </row>
    <row r="134" spans="1:18" x14ac:dyDescent="0.2">
      <c r="A134">
        <v>132</v>
      </c>
      <c r="B134">
        <f t="shared" si="12"/>
        <v>8</v>
      </c>
      <c r="C134" t="str">
        <f>IF($B134&gt;VLOOKUP(C$2,资质!$X:$Z,3,0),"满级",VLOOKUP($A134,level!$K:$N,2,0)+unit!$M$2+VLOOKUP($B134,rank!$O:$R,2,0)*VLOOKUP(C$2,资质!$X:$AD,4,0)+VLOOKUP(C$2,资质!$X:$AD,5,0))</f>
        <v>满级</v>
      </c>
      <c r="D134" t="str">
        <f>IF($B134&gt;VLOOKUP(D$2,资质!$X:$Z,3,0),"满级",VLOOKUP($A134,level!$K:$N,2,0)+unit!$M$2+VLOOKUP($B134,rank!$O:$R,2,0)*VLOOKUP(D$2,资质!$X:$AD,4,0)+VLOOKUP(D$2,资质!$X:$AD,5,0))</f>
        <v>满级</v>
      </c>
      <c r="E134" t="str">
        <f>IF($B134&gt;VLOOKUP(E$2,资质!$X:$Z,3,0),"满级",VLOOKUP($A134,level!$K:$N,2,0)+unit!$M$2+VLOOKUP($B134,rank!$O:$R,2,0)*VLOOKUP(E$2,资质!$X:$AD,4,0)+VLOOKUP(E$2,资质!$X:$AD,5,0))</f>
        <v>满级</v>
      </c>
      <c r="F134" t="str">
        <f>IF($B134&gt;VLOOKUP(F$2,资质!$X:$Z,3,0),"满级",VLOOKUP($A134,level!$K:$N,2,0)+unit!$M$2+VLOOKUP($B134,rank!$O:$R,2,0)*VLOOKUP(F$2,资质!$X:$AD,4,0)+VLOOKUP(F$2,资质!$X:$AD,5,0))</f>
        <v>满级</v>
      </c>
      <c r="G134" t="str">
        <f>IF($B134&gt;VLOOKUP(G$2,资质!$X:$Z,3,0),"满级",VLOOKUP($A134,level!$K:$N,2,0)+unit!$M$2+VLOOKUP($B134,rank!$O:$R,2,0)*VLOOKUP(G$2,资质!$X:$AD,4,0)+VLOOKUP(G$2,资质!$X:$AD,5,0))</f>
        <v>满级</v>
      </c>
      <c r="H134">
        <f>IF($B134&gt;VLOOKUP(H$2,资质!$X:$Z,3,0),"满级",VLOOKUP($A134,level!$K:$N,2,0)+unit!$M$2+VLOOKUP($B134,rank!$O:$R,2,0)*VLOOKUP(H$2,资质!$X:$AD,4,0)+VLOOKUP(H$2,资质!$X:$AD,5,0))</f>
        <v>47474.46726941668</v>
      </c>
      <c r="I134">
        <f>IF($B134&gt;VLOOKUP(I$2,资质!$X:$Z,3,0),"满级",VLOOKUP($A134,level!$K:$N,2,0)+unit!$M$2+VLOOKUP($B134,rank!$O:$R,2,0)*VLOOKUP(I$2,资质!$X:$AD,4,0)+VLOOKUP(I$2,资质!$X:$AD,5,0))</f>
        <v>51446.641488732595</v>
      </c>
      <c r="J134">
        <f>IF($B134&gt;VLOOKUP(J$2,资质!$X:$Z,3,0),"满级",VLOOKUP($A134,level!$K:$N,2,0)+unit!$M$2+VLOOKUP($B134,rank!$O:$R,2,0)*VLOOKUP(J$2,资质!$X:$AD,4,0)+VLOOKUP(J$2,资质!$X:$AD,5,0))</f>
        <v>53545.134405701094</v>
      </c>
      <c r="K134">
        <f>IF($B134&gt;VLOOKUP(K$2,资质!$X:$Z,3,0),"满级",VLOOKUP($A134,level!$K:$N,2,0)+unit!$M$2+VLOOKUP($B134,rank!$O:$R,2,0)*VLOOKUP(K$2,资质!$X:$AD,4,0)+VLOOKUP(K$2,资质!$X:$AD,5,0))</f>
        <v>55980.844744601178</v>
      </c>
      <c r="L134">
        <f>IF($B134&gt;VLOOKUP(L$2,资质!$X:$Z,3,0),"满级",VLOOKUP($A134,level!$K:$N,2,0)+unit!$M$2+VLOOKUP($B134,rank!$O:$R,2,0)*VLOOKUP(L$2,资质!$X:$AD,4,0)+VLOOKUP(L$2,资质!$X:$AD,5,0))</f>
        <v>61077.077037022405</v>
      </c>
      <c r="M134">
        <f>IF($B134&gt;VLOOKUP(M$2,资质!$X:$Z,3,0),"满级",VLOOKUP($A134,level!$K:$N,2,0)+unit!$M$2+VLOOKUP($B134,rank!$O:$R,2,0)*VLOOKUP(M$2,资质!$X:$AD,4,0)+VLOOKUP(M$2,资质!$X:$AD,5,0))</f>
        <v>62576.323495506651</v>
      </c>
      <c r="N134">
        <f>IF($B134&gt;VLOOKUP(N$2,资质!$X:$Z,3,0),"满级",VLOOKUP($A134,level!$K:$N,2,0)+unit!$M$2+VLOOKUP($B134,rank!$O:$R,2,0)*VLOOKUP(N$2,资质!$X:$AD,4,0)+VLOOKUP(N$2,资质!$X:$AD,5,0))</f>
        <v>64075.569953990896</v>
      </c>
      <c r="O134">
        <f>IF($B134&gt;VLOOKUP(O$2,资质!$X:$Z,3,0),"满级",VLOOKUP($A134,level!$K:$N,2,0)+unit!$M$2+VLOOKUP($B134,rank!$O:$R,2,0)*VLOOKUP(O$2,资质!$X:$AD,4,0)+VLOOKUP(O$2,资质!$X:$AD,5,0))</f>
        <v>65574.816412475135</v>
      </c>
      <c r="P134">
        <f>IF($B134&gt;VLOOKUP(P$2,资质!$X:$Z,3,0),"满级",VLOOKUP($A134,level!$K:$N,2,0)+unit!$M$2+VLOOKUP($B134,rank!$O:$R,2,0)*VLOOKUP(P$2,资质!$X:$AD,4,0)+VLOOKUP(P$2,资质!$X:$AD,5,0))</f>
        <v>67074.062870959388</v>
      </c>
      <c r="Q134">
        <f>IF($B134&gt;VLOOKUP(Q$2,资质!$X:$Z,3,0),"满级",VLOOKUP($A134,level!$K:$N,2,0)+unit!$M$2+VLOOKUP($B134,rank!$O:$R,2,0)*VLOOKUP(Q$2,资质!$X:$AD,4,0)+VLOOKUP(Q$2,资质!$X:$AD,5,0))</f>
        <v>68573.30932944364</v>
      </c>
    </row>
    <row r="135" spans="1:18" x14ac:dyDescent="0.2">
      <c r="A135">
        <v>133</v>
      </c>
      <c r="B135">
        <f t="shared" si="12"/>
        <v>8</v>
      </c>
      <c r="C135" t="str">
        <f>IF($B135&gt;VLOOKUP(C$2,资质!$X:$Z,3,0),"满级",VLOOKUP($A135,level!$K:$N,2,0)+unit!$M$2+VLOOKUP($B135,rank!$O:$R,2,0)*VLOOKUP(C$2,资质!$X:$AD,4,0)+VLOOKUP(C$2,资质!$X:$AD,5,0))</f>
        <v>满级</v>
      </c>
      <c r="D135" t="str">
        <f>IF($B135&gt;VLOOKUP(D$2,资质!$X:$Z,3,0),"满级",VLOOKUP($A135,level!$K:$N,2,0)+unit!$M$2+VLOOKUP($B135,rank!$O:$R,2,0)*VLOOKUP(D$2,资质!$X:$AD,4,0)+VLOOKUP(D$2,资质!$X:$AD,5,0))</f>
        <v>满级</v>
      </c>
      <c r="E135" t="str">
        <f>IF($B135&gt;VLOOKUP(E$2,资质!$X:$Z,3,0),"满级",VLOOKUP($A135,level!$K:$N,2,0)+unit!$M$2+VLOOKUP($B135,rank!$O:$R,2,0)*VLOOKUP(E$2,资质!$X:$AD,4,0)+VLOOKUP(E$2,资质!$X:$AD,5,0))</f>
        <v>满级</v>
      </c>
      <c r="F135" t="str">
        <f>IF($B135&gt;VLOOKUP(F$2,资质!$X:$Z,3,0),"满级",VLOOKUP($A135,level!$K:$N,2,0)+unit!$M$2+VLOOKUP($B135,rank!$O:$R,2,0)*VLOOKUP(F$2,资质!$X:$AD,4,0)+VLOOKUP(F$2,资质!$X:$AD,5,0))</f>
        <v>满级</v>
      </c>
      <c r="G135" t="str">
        <f>IF($B135&gt;VLOOKUP(G$2,资质!$X:$Z,3,0),"满级",VLOOKUP($A135,level!$K:$N,2,0)+unit!$M$2+VLOOKUP($B135,rank!$O:$R,2,0)*VLOOKUP(G$2,资质!$X:$AD,4,0)+VLOOKUP(G$2,资质!$X:$AD,5,0))</f>
        <v>满级</v>
      </c>
      <c r="H135">
        <f>IF($B135&gt;VLOOKUP(H$2,资质!$X:$Z,3,0),"满级",VLOOKUP($A135,level!$K:$N,2,0)+unit!$M$2+VLOOKUP($B135,rank!$O:$R,2,0)*VLOOKUP(H$2,资质!$X:$AD,4,0)+VLOOKUP(H$2,资质!$X:$AD,5,0))</f>
        <v>47890.96726941668</v>
      </c>
      <c r="I135">
        <f>IF($B135&gt;VLOOKUP(I$2,资质!$X:$Z,3,0),"满级",VLOOKUP($A135,level!$K:$N,2,0)+unit!$M$2+VLOOKUP($B135,rank!$O:$R,2,0)*VLOOKUP(I$2,资质!$X:$AD,4,0)+VLOOKUP(I$2,资质!$X:$AD,5,0))</f>
        <v>51863.141488732595</v>
      </c>
      <c r="J135">
        <f>IF($B135&gt;VLOOKUP(J$2,资质!$X:$Z,3,0),"满级",VLOOKUP($A135,level!$K:$N,2,0)+unit!$M$2+VLOOKUP($B135,rank!$O:$R,2,0)*VLOOKUP(J$2,资质!$X:$AD,4,0)+VLOOKUP(J$2,资质!$X:$AD,5,0))</f>
        <v>53961.634405701094</v>
      </c>
      <c r="K135">
        <f>IF($B135&gt;VLOOKUP(K$2,资质!$X:$Z,3,0),"满级",VLOOKUP($A135,level!$K:$N,2,0)+unit!$M$2+VLOOKUP($B135,rank!$O:$R,2,0)*VLOOKUP(K$2,资质!$X:$AD,4,0)+VLOOKUP(K$2,资质!$X:$AD,5,0))</f>
        <v>56397.344744601178</v>
      </c>
      <c r="L135">
        <f>IF($B135&gt;VLOOKUP(L$2,资质!$X:$Z,3,0),"满级",VLOOKUP($A135,level!$K:$N,2,0)+unit!$M$2+VLOOKUP($B135,rank!$O:$R,2,0)*VLOOKUP(L$2,资质!$X:$AD,4,0)+VLOOKUP(L$2,资质!$X:$AD,5,0))</f>
        <v>61493.577037022405</v>
      </c>
      <c r="M135">
        <f>IF($B135&gt;VLOOKUP(M$2,资质!$X:$Z,3,0),"满级",VLOOKUP($A135,level!$K:$N,2,0)+unit!$M$2+VLOOKUP($B135,rank!$O:$R,2,0)*VLOOKUP(M$2,资质!$X:$AD,4,0)+VLOOKUP(M$2,资质!$X:$AD,5,0))</f>
        <v>62992.823495506651</v>
      </c>
      <c r="N135">
        <f>IF($B135&gt;VLOOKUP(N$2,资质!$X:$Z,3,0),"满级",VLOOKUP($A135,level!$K:$N,2,0)+unit!$M$2+VLOOKUP($B135,rank!$O:$R,2,0)*VLOOKUP(N$2,资质!$X:$AD,4,0)+VLOOKUP(N$2,资质!$X:$AD,5,0))</f>
        <v>64492.069953990896</v>
      </c>
      <c r="O135">
        <f>IF($B135&gt;VLOOKUP(O$2,资质!$X:$Z,3,0),"满级",VLOOKUP($A135,level!$K:$N,2,0)+unit!$M$2+VLOOKUP($B135,rank!$O:$R,2,0)*VLOOKUP(O$2,资质!$X:$AD,4,0)+VLOOKUP(O$2,资质!$X:$AD,5,0))</f>
        <v>65991.316412475135</v>
      </c>
      <c r="P135">
        <f>IF($B135&gt;VLOOKUP(P$2,资质!$X:$Z,3,0),"满级",VLOOKUP($A135,level!$K:$N,2,0)+unit!$M$2+VLOOKUP($B135,rank!$O:$R,2,0)*VLOOKUP(P$2,资质!$X:$AD,4,0)+VLOOKUP(P$2,资质!$X:$AD,5,0))</f>
        <v>67490.562870959388</v>
      </c>
      <c r="Q135">
        <f>IF($B135&gt;VLOOKUP(Q$2,资质!$X:$Z,3,0),"满级",VLOOKUP($A135,level!$K:$N,2,0)+unit!$M$2+VLOOKUP($B135,rank!$O:$R,2,0)*VLOOKUP(Q$2,资质!$X:$AD,4,0)+VLOOKUP(Q$2,资质!$X:$AD,5,0))</f>
        <v>68989.80932944364</v>
      </c>
    </row>
    <row r="136" spans="1:18" x14ac:dyDescent="0.2">
      <c r="A136">
        <v>134</v>
      </c>
      <c r="B136">
        <f t="shared" si="12"/>
        <v>8</v>
      </c>
      <c r="C136" t="str">
        <f>IF($B136&gt;VLOOKUP(C$2,资质!$X:$Z,3,0),"满级",VLOOKUP($A136,level!$K:$N,2,0)+unit!$M$2+VLOOKUP($B136,rank!$O:$R,2,0)*VLOOKUP(C$2,资质!$X:$AD,4,0)+VLOOKUP(C$2,资质!$X:$AD,5,0))</f>
        <v>满级</v>
      </c>
      <c r="D136" t="str">
        <f>IF($B136&gt;VLOOKUP(D$2,资质!$X:$Z,3,0),"满级",VLOOKUP($A136,level!$K:$N,2,0)+unit!$M$2+VLOOKUP($B136,rank!$O:$R,2,0)*VLOOKUP(D$2,资质!$X:$AD,4,0)+VLOOKUP(D$2,资质!$X:$AD,5,0))</f>
        <v>满级</v>
      </c>
      <c r="E136" t="str">
        <f>IF($B136&gt;VLOOKUP(E$2,资质!$X:$Z,3,0),"满级",VLOOKUP($A136,level!$K:$N,2,0)+unit!$M$2+VLOOKUP($B136,rank!$O:$R,2,0)*VLOOKUP(E$2,资质!$X:$AD,4,0)+VLOOKUP(E$2,资质!$X:$AD,5,0))</f>
        <v>满级</v>
      </c>
      <c r="F136" t="str">
        <f>IF($B136&gt;VLOOKUP(F$2,资质!$X:$Z,3,0),"满级",VLOOKUP($A136,level!$K:$N,2,0)+unit!$M$2+VLOOKUP($B136,rank!$O:$R,2,0)*VLOOKUP(F$2,资质!$X:$AD,4,0)+VLOOKUP(F$2,资质!$X:$AD,5,0))</f>
        <v>满级</v>
      </c>
      <c r="G136" t="str">
        <f>IF($B136&gt;VLOOKUP(G$2,资质!$X:$Z,3,0),"满级",VLOOKUP($A136,level!$K:$N,2,0)+unit!$M$2+VLOOKUP($B136,rank!$O:$R,2,0)*VLOOKUP(G$2,资质!$X:$AD,4,0)+VLOOKUP(G$2,资质!$X:$AD,5,0))</f>
        <v>满级</v>
      </c>
      <c r="H136">
        <f>IF($B136&gt;VLOOKUP(H$2,资质!$X:$Z,3,0),"满级",VLOOKUP($A136,level!$K:$N,2,0)+unit!$M$2+VLOOKUP($B136,rank!$O:$R,2,0)*VLOOKUP(H$2,资质!$X:$AD,4,0)+VLOOKUP(H$2,资质!$X:$AD,5,0))</f>
        <v>48314.46726941668</v>
      </c>
      <c r="I136">
        <f>IF($B136&gt;VLOOKUP(I$2,资质!$X:$Z,3,0),"满级",VLOOKUP($A136,level!$K:$N,2,0)+unit!$M$2+VLOOKUP($B136,rank!$O:$R,2,0)*VLOOKUP(I$2,资质!$X:$AD,4,0)+VLOOKUP(I$2,资质!$X:$AD,5,0))</f>
        <v>52286.641488732595</v>
      </c>
      <c r="J136">
        <f>IF($B136&gt;VLOOKUP(J$2,资质!$X:$Z,3,0),"满级",VLOOKUP($A136,level!$K:$N,2,0)+unit!$M$2+VLOOKUP($B136,rank!$O:$R,2,0)*VLOOKUP(J$2,资质!$X:$AD,4,0)+VLOOKUP(J$2,资质!$X:$AD,5,0))</f>
        <v>54385.134405701094</v>
      </c>
      <c r="K136">
        <f>IF($B136&gt;VLOOKUP(K$2,资质!$X:$Z,3,0),"满级",VLOOKUP($A136,level!$K:$N,2,0)+unit!$M$2+VLOOKUP($B136,rank!$O:$R,2,0)*VLOOKUP(K$2,资质!$X:$AD,4,0)+VLOOKUP(K$2,资质!$X:$AD,5,0))</f>
        <v>56820.844744601178</v>
      </c>
      <c r="L136">
        <f>IF($B136&gt;VLOOKUP(L$2,资质!$X:$Z,3,0),"满级",VLOOKUP($A136,level!$K:$N,2,0)+unit!$M$2+VLOOKUP($B136,rank!$O:$R,2,0)*VLOOKUP(L$2,资质!$X:$AD,4,0)+VLOOKUP(L$2,资质!$X:$AD,5,0))</f>
        <v>61917.077037022405</v>
      </c>
      <c r="M136">
        <f>IF($B136&gt;VLOOKUP(M$2,资质!$X:$Z,3,0),"满级",VLOOKUP($A136,level!$K:$N,2,0)+unit!$M$2+VLOOKUP($B136,rank!$O:$R,2,0)*VLOOKUP(M$2,资质!$X:$AD,4,0)+VLOOKUP(M$2,资质!$X:$AD,5,0))</f>
        <v>63416.323495506651</v>
      </c>
      <c r="N136">
        <f>IF($B136&gt;VLOOKUP(N$2,资质!$X:$Z,3,0),"满级",VLOOKUP($A136,level!$K:$N,2,0)+unit!$M$2+VLOOKUP($B136,rank!$O:$R,2,0)*VLOOKUP(N$2,资质!$X:$AD,4,0)+VLOOKUP(N$2,资质!$X:$AD,5,0))</f>
        <v>64915.569953990896</v>
      </c>
      <c r="O136">
        <f>IF($B136&gt;VLOOKUP(O$2,资质!$X:$Z,3,0),"满级",VLOOKUP($A136,level!$K:$N,2,0)+unit!$M$2+VLOOKUP($B136,rank!$O:$R,2,0)*VLOOKUP(O$2,资质!$X:$AD,4,0)+VLOOKUP(O$2,资质!$X:$AD,5,0))</f>
        <v>66414.816412475135</v>
      </c>
      <c r="P136">
        <f>IF($B136&gt;VLOOKUP(P$2,资质!$X:$Z,3,0),"满级",VLOOKUP($A136,level!$K:$N,2,0)+unit!$M$2+VLOOKUP($B136,rank!$O:$R,2,0)*VLOOKUP(P$2,资质!$X:$AD,4,0)+VLOOKUP(P$2,资质!$X:$AD,5,0))</f>
        <v>67914.062870959388</v>
      </c>
      <c r="Q136">
        <f>IF($B136&gt;VLOOKUP(Q$2,资质!$X:$Z,3,0),"满级",VLOOKUP($A136,level!$K:$N,2,0)+unit!$M$2+VLOOKUP($B136,rank!$O:$R,2,0)*VLOOKUP(Q$2,资质!$X:$AD,4,0)+VLOOKUP(Q$2,资质!$X:$AD,5,0))</f>
        <v>69413.30932944364</v>
      </c>
    </row>
    <row r="137" spans="1:18" x14ac:dyDescent="0.2">
      <c r="A137">
        <v>135</v>
      </c>
      <c r="B137">
        <f t="shared" si="12"/>
        <v>8</v>
      </c>
      <c r="C137" t="str">
        <f>IF($B137&gt;VLOOKUP(C$2,资质!$X:$Z,3,0),"满级",VLOOKUP($A137,level!$K:$N,2,0)+unit!$M$2+VLOOKUP($B137,rank!$O:$R,2,0)*VLOOKUP(C$2,资质!$X:$AD,4,0)+VLOOKUP(C$2,资质!$X:$AD,5,0))</f>
        <v>满级</v>
      </c>
      <c r="D137" t="str">
        <f>IF($B137&gt;VLOOKUP(D$2,资质!$X:$Z,3,0),"满级",VLOOKUP($A137,level!$K:$N,2,0)+unit!$M$2+VLOOKUP($B137,rank!$O:$R,2,0)*VLOOKUP(D$2,资质!$X:$AD,4,0)+VLOOKUP(D$2,资质!$X:$AD,5,0))</f>
        <v>满级</v>
      </c>
      <c r="E137" t="str">
        <f>IF($B137&gt;VLOOKUP(E$2,资质!$X:$Z,3,0),"满级",VLOOKUP($A137,level!$K:$N,2,0)+unit!$M$2+VLOOKUP($B137,rank!$O:$R,2,0)*VLOOKUP(E$2,资质!$X:$AD,4,0)+VLOOKUP(E$2,资质!$X:$AD,5,0))</f>
        <v>满级</v>
      </c>
      <c r="F137" t="str">
        <f>IF($B137&gt;VLOOKUP(F$2,资质!$X:$Z,3,0),"满级",VLOOKUP($A137,level!$K:$N,2,0)+unit!$M$2+VLOOKUP($B137,rank!$O:$R,2,0)*VLOOKUP(F$2,资质!$X:$AD,4,0)+VLOOKUP(F$2,资质!$X:$AD,5,0))</f>
        <v>满级</v>
      </c>
      <c r="G137" t="str">
        <f>IF($B137&gt;VLOOKUP(G$2,资质!$X:$Z,3,0),"满级",VLOOKUP($A137,level!$K:$N,2,0)+unit!$M$2+VLOOKUP($B137,rank!$O:$R,2,0)*VLOOKUP(G$2,资质!$X:$AD,4,0)+VLOOKUP(G$2,资质!$X:$AD,5,0))</f>
        <v>满级</v>
      </c>
      <c r="H137">
        <f>IF($B137&gt;VLOOKUP(H$2,资质!$X:$Z,3,0),"满级",VLOOKUP($A137,level!$K:$N,2,0)+unit!$M$2+VLOOKUP($B137,rank!$O:$R,2,0)*VLOOKUP(H$2,资质!$X:$AD,4,0)+VLOOKUP(H$2,资质!$X:$AD,5,0))</f>
        <v>48745.167269416677</v>
      </c>
      <c r="I137">
        <f>IF($B137&gt;VLOOKUP(I$2,资质!$X:$Z,3,0),"满级",VLOOKUP($A137,level!$K:$N,2,0)+unit!$M$2+VLOOKUP($B137,rank!$O:$R,2,0)*VLOOKUP(I$2,资质!$X:$AD,4,0)+VLOOKUP(I$2,资质!$X:$AD,5,0))</f>
        <v>52717.341488732593</v>
      </c>
      <c r="J137">
        <f>IF($B137&gt;VLOOKUP(J$2,资质!$X:$Z,3,0),"满级",VLOOKUP($A137,level!$K:$N,2,0)+unit!$M$2+VLOOKUP($B137,rank!$O:$R,2,0)*VLOOKUP(J$2,资质!$X:$AD,4,0)+VLOOKUP(J$2,资质!$X:$AD,5,0))</f>
        <v>54815.834405701091</v>
      </c>
      <c r="K137">
        <f>IF($B137&gt;VLOOKUP(K$2,资质!$X:$Z,3,0),"满级",VLOOKUP($A137,level!$K:$N,2,0)+unit!$M$2+VLOOKUP($B137,rank!$O:$R,2,0)*VLOOKUP(K$2,资质!$X:$AD,4,0)+VLOOKUP(K$2,资质!$X:$AD,5,0))</f>
        <v>57251.544744601175</v>
      </c>
      <c r="L137">
        <f>IF($B137&gt;VLOOKUP(L$2,资质!$X:$Z,3,0),"满级",VLOOKUP($A137,level!$K:$N,2,0)+unit!$M$2+VLOOKUP($B137,rank!$O:$R,2,0)*VLOOKUP(L$2,资质!$X:$AD,4,0)+VLOOKUP(L$2,资质!$X:$AD,5,0))</f>
        <v>62347.777037022403</v>
      </c>
      <c r="M137">
        <f>IF($B137&gt;VLOOKUP(M$2,资质!$X:$Z,3,0),"满级",VLOOKUP($A137,level!$K:$N,2,0)+unit!$M$2+VLOOKUP($B137,rank!$O:$R,2,0)*VLOOKUP(M$2,资质!$X:$AD,4,0)+VLOOKUP(M$2,资质!$X:$AD,5,0))</f>
        <v>63847.023495506648</v>
      </c>
      <c r="N137">
        <f>IF($B137&gt;VLOOKUP(N$2,资质!$X:$Z,3,0),"满级",VLOOKUP($A137,level!$K:$N,2,0)+unit!$M$2+VLOOKUP($B137,rank!$O:$R,2,0)*VLOOKUP(N$2,资质!$X:$AD,4,0)+VLOOKUP(N$2,资质!$X:$AD,5,0))</f>
        <v>65346.269953990894</v>
      </c>
      <c r="O137">
        <f>IF($B137&gt;VLOOKUP(O$2,资质!$X:$Z,3,0),"满级",VLOOKUP($A137,level!$K:$N,2,0)+unit!$M$2+VLOOKUP($B137,rank!$O:$R,2,0)*VLOOKUP(O$2,资质!$X:$AD,4,0)+VLOOKUP(O$2,资质!$X:$AD,5,0))</f>
        <v>66845.516412475146</v>
      </c>
      <c r="P137">
        <f>IF($B137&gt;VLOOKUP(P$2,资质!$X:$Z,3,0),"满级",VLOOKUP($A137,level!$K:$N,2,0)+unit!$M$2+VLOOKUP($B137,rank!$O:$R,2,0)*VLOOKUP(P$2,资质!$X:$AD,4,0)+VLOOKUP(P$2,资质!$X:$AD,5,0))</f>
        <v>68344.762870959385</v>
      </c>
      <c r="Q137">
        <f>IF($B137&gt;VLOOKUP(Q$2,资质!$X:$Z,3,0),"满级",VLOOKUP($A137,level!$K:$N,2,0)+unit!$M$2+VLOOKUP($B137,rank!$O:$R,2,0)*VLOOKUP(Q$2,资质!$X:$AD,4,0)+VLOOKUP(Q$2,资质!$X:$AD,5,0))</f>
        <v>69844.009329443623</v>
      </c>
    </row>
    <row r="138" spans="1:18" x14ac:dyDescent="0.2">
      <c r="A138">
        <v>136</v>
      </c>
      <c r="B138">
        <f t="shared" si="12"/>
        <v>8</v>
      </c>
      <c r="C138" t="str">
        <f>IF($B138&gt;VLOOKUP(C$2,资质!$X:$Z,3,0),"满级",VLOOKUP($A138,level!$K:$N,2,0)+unit!$M$2+VLOOKUP($B138,rank!$O:$R,2,0)*VLOOKUP(C$2,资质!$X:$AD,4,0)+VLOOKUP(C$2,资质!$X:$AD,5,0))</f>
        <v>满级</v>
      </c>
      <c r="D138" t="str">
        <f>IF($B138&gt;VLOOKUP(D$2,资质!$X:$Z,3,0),"满级",VLOOKUP($A138,level!$K:$N,2,0)+unit!$M$2+VLOOKUP($B138,rank!$O:$R,2,0)*VLOOKUP(D$2,资质!$X:$AD,4,0)+VLOOKUP(D$2,资质!$X:$AD,5,0))</f>
        <v>满级</v>
      </c>
      <c r="E138" t="str">
        <f>IF($B138&gt;VLOOKUP(E$2,资质!$X:$Z,3,0),"满级",VLOOKUP($A138,level!$K:$N,2,0)+unit!$M$2+VLOOKUP($B138,rank!$O:$R,2,0)*VLOOKUP(E$2,资质!$X:$AD,4,0)+VLOOKUP(E$2,资质!$X:$AD,5,0))</f>
        <v>满级</v>
      </c>
      <c r="F138" t="str">
        <f>IF($B138&gt;VLOOKUP(F$2,资质!$X:$Z,3,0),"满级",VLOOKUP($A138,level!$K:$N,2,0)+unit!$M$2+VLOOKUP($B138,rank!$O:$R,2,0)*VLOOKUP(F$2,资质!$X:$AD,4,0)+VLOOKUP(F$2,资质!$X:$AD,5,0))</f>
        <v>满级</v>
      </c>
      <c r="G138" t="str">
        <f>IF($B138&gt;VLOOKUP(G$2,资质!$X:$Z,3,0),"满级",VLOOKUP($A138,level!$K:$N,2,0)+unit!$M$2+VLOOKUP($B138,rank!$O:$R,2,0)*VLOOKUP(G$2,资质!$X:$AD,4,0)+VLOOKUP(G$2,资质!$X:$AD,5,0))</f>
        <v>满级</v>
      </c>
      <c r="H138">
        <f>IF($B138&gt;VLOOKUP(H$2,资质!$X:$Z,3,0),"满级",VLOOKUP($A138,level!$K:$N,2,0)+unit!$M$2+VLOOKUP($B138,rank!$O:$R,2,0)*VLOOKUP(H$2,资质!$X:$AD,4,0)+VLOOKUP(H$2,资质!$X:$AD,5,0))</f>
        <v>49183.267269416676</v>
      </c>
      <c r="I138">
        <f>IF($B138&gt;VLOOKUP(I$2,资质!$X:$Z,3,0),"满级",VLOOKUP($A138,level!$K:$N,2,0)+unit!$M$2+VLOOKUP($B138,rank!$O:$R,2,0)*VLOOKUP(I$2,资质!$X:$AD,4,0)+VLOOKUP(I$2,资质!$X:$AD,5,0))</f>
        <v>53155.441488732598</v>
      </c>
      <c r="J138">
        <f>IF($B138&gt;VLOOKUP(J$2,资质!$X:$Z,3,0),"满级",VLOOKUP($A138,level!$K:$N,2,0)+unit!$M$2+VLOOKUP($B138,rank!$O:$R,2,0)*VLOOKUP(J$2,资质!$X:$AD,4,0)+VLOOKUP(J$2,资质!$X:$AD,5,0))</f>
        <v>55253.934405701089</v>
      </c>
      <c r="K138">
        <f>IF($B138&gt;VLOOKUP(K$2,资质!$X:$Z,3,0),"满级",VLOOKUP($A138,level!$K:$N,2,0)+unit!$M$2+VLOOKUP($B138,rank!$O:$R,2,0)*VLOOKUP(K$2,资质!$X:$AD,4,0)+VLOOKUP(K$2,资质!$X:$AD,5,0))</f>
        <v>57689.644744601173</v>
      </c>
      <c r="L138">
        <f>IF($B138&gt;VLOOKUP(L$2,资质!$X:$Z,3,0),"满级",VLOOKUP($A138,level!$K:$N,2,0)+unit!$M$2+VLOOKUP($B138,rank!$O:$R,2,0)*VLOOKUP(L$2,资质!$X:$AD,4,0)+VLOOKUP(L$2,资质!$X:$AD,5,0))</f>
        <v>62785.877037022408</v>
      </c>
      <c r="M138">
        <f>IF($B138&gt;VLOOKUP(M$2,资质!$X:$Z,3,0),"满级",VLOOKUP($A138,level!$K:$N,2,0)+unit!$M$2+VLOOKUP($B138,rank!$O:$R,2,0)*VLOOKUP(M$2,资质!$X:$AD,4,0)+VLOOKUP(M$2,资质!$X:$AD,5,0))</f>
        <v>64285.123495506647</v>
      </c>
      <c r="N138">
        <f>IF($B138&gt;VLOOKUP(N$2,资质!$X:$Z,3,0),"满级",VLOOKUP($A138,level!$K:$N,2,0)+unit!$M$2+VLOOKUP($B138,rank!$O:$R,2,0)*VLOOKUP(N$2,资质!$X:$AD,4,0)+VLOOKUP(N$2,资质!$X:$AD,5,0))</f>
        <v>65784.369953990899</v>
      </c>
      <c r="O138">
        <f>IF($B138&gt;VLOOKUP(O$2,资质!$X:$Z,3,0),"满级",VLOOKUP($A138,level!$K:$N,2,0)+unit!$M$2+VLOOKUP($B138,rank!$O:$R,2,0)*VLOOKUP(O$2,资质!$X:$AD,4,0)+VLOOKUP(O$2,资质!$X:$AD,5,0))</f>
        <v>67283.616412475138</v>
      </c>
      <c r="P138">
        <f>IF($B138&gt;VLOOKUP(P$2,资质!$X:$Z,3,0),"满级",VLOOKUP($A138,level!$K:$N,2,0)+unit!$M$2+VLOOKUP($B138,rank!$O:$R,2,0)*VLOOKUP(P$2,资质!$X:$AD,4,0)+VLOOKUP(P$2,资质!$X:$AD,5,0))</f>
        <v>68782.86287095939</v>
      </c>
      <c r="Q138">
        <f>IF($B138&gt;VLOOKUP(Q$2,资质!$X:$Z,3,0),"满级",VLOOKUP($A138,level!$K:$N,2,0)+unit!$M$2+VLOOKUP($B138,rank!$O:$R,2,0)*VLOOKUP(Q$2,资质!$X:$AD,4,0)+VLOOKUP(Q$2,资质!$X:$AD,5,0))</f>
        <v>70282.109329443629</v>
      </c>
    </row>
    <row r="139" spans="1:18" x14ac:dyDescent="0.2">
      <c r="A139">
        <v>137</v>
      </c>
      <c r="B139">
        <f t="shared" si="12"/>
        <v>8</v>
      </c>
      <c r="C139" t="str">
        <f>IF($B139&gt;VLOOKUP(C$2,资质!$X:$Z,3,0),"满级",VLOOKUP($A139,level!$K:$N,2,0)+unit!$M$2+VLOOKUP($B139,rank!$O:$R,2,0)*VLOOKUP(C$2,资质!$X:$AD,4,0)+VLOOKUP(C$2,资质!$X:$AD,5,0))</f>
        <v>满级</v>
      </c>
      <c r="D139" t="str">
        <f>IF($B139&gt;VLOOKUP(D$2,资质!$X:$Z,3,0),"满级",VLOOKUP($A139,level!$K:$N,2,0)+unit!$M$2+VLOOKUP($B139,rank!$O:$R,2,0)*VLOOKUP(D$2,资质!$X:$AD,4,0)+VLOOKUP(D$2,资质!$X:$AD,5,0))</f>
        <v>满级</v>
      </c>
      <c r="E139" t="str">
        <f>IF($B139&gt;VLOOKUP(E$2,资质!$X:$Z,3,0),"满级",VLOOKUP($A139,level!$K:$N,2,0)+unit!$M$2+VLOOKUP($B139,rank!$O:$R,2,0)*VLOOKUP(E$2,资质!$X:$AD,4,0)+VLOOKUP(E$2,资质!$X:$AD,5,0))</f>
        <v>满级</v>
      </c>
      <c r="F139" t="str">
        <f>IF($B139&gt;VLOOKUP(F$2,资质!$X:$Z,3,0),"满级",VLOOKUP($A139,level!$K:$N,2,0)+unit!$M$2+VLOOKUP($B139,rank!$O:$R,2,0)*VLOOKUP(F$2,资质!$X:$AD,4,0)+VLOOKUP(F$2,资质!$X:$AD,5,0))</f>
        <v>满级</v>
      </c>
      <c r="G139" t="str">
        <f>IF($B139&gt;VLOOKUP(G$2,资质!$X:$Z,3,0),"满级",VLOOKUP($A139,level!$K:$N,2,0)+unit!$M$2+VLOOKUP($B139,rank!$O:$R,2,0)*VLOOKUP(G$2,资质!$X:$AD,4,0)+VLOOKUP(G$2,资质!$X:$AD,5,0))</f>
        <v>满级</v>
      </c>
      <c r="H139">
        <f>IF($B139&gt;VLOOKUP(H$2,资质!$X:$Z,3,0),"满级",VLOOKUP($A139,level!$K:$N,2,0)+unit!$M$2+VLOOKUP($B139,rank!$O:$R,2,0)*VLOOKUP(H$2,资质!$X:$AD,4,0)+VLOOKUP(H$2,资质!$X:$AD,5,0))</f>
        <v>49628.767269416676</v>
      </c>
      <c r="I139">
        <f>IF($B139&gt;VLOOKUP(I$2,资质!$X:$Z,3,0),"满级",VLOOKUP($A139,level!$K:$N,2,0)+unit!$M$2+VLOOKUP($B139,rank!$O:$R,2,0)*VLOOKUP(I$2,资质!$X:$AD,4,0)+VLOOKUP(I$2,资质!$X:$AD,5,0))</f>
        <v>53600.941488732598</v>
      </c>
      <c r="J139">
        <f>IF($B139&gt;VLOOKUP(J$2,资质!$X:$Z,3,0),"满级",VLOOKUP($A139,level!$K:$N,2,0)+unit!$M$2+VLOOKUP($B139,rank!$O:$R,2,0)*VLOOKUP(J$2,资质!$X:$AD,4,0)+VLOOKUP(J$2,资质!$X:$AD,5,0))</f>
        <v>55699.434405701089</v>
      </c>
      <c r="K139">
        <f>IF($B139&gt;VLOOKUP(K$2,资质!$X:$Z,3,0),"满级",VLOOKUP($A139,level!$K:$N,2,0)+unit!$M$2+VLOOKUP($B139,rank!$O:$R,2,0)*VLOOKUP(K$2,资质!$X:$AD,4,0)+VLOOKUP(K$2,资质!$X:$AD,5,0))</f>
        <v>58135.144744601173</v>
      </c>
      <c r="L139">
        <f>IF($B139&gt;VLOOKUP(L$2,资质!$X:$Z,3,0),"满级",VLOOKUP($A139,level!$K:$N,2,0)+unit!$M$2+VLOOKUP($B139,rank!$O:$R,2,0)*VLOOKUP(L$2,资质!$X:$AD,4,0)+VLOOKUP(L$2,资质!$X:$AD,5,0))</f>
        <v>63231.377037022408</v>
      </c>
      <c r="M139">
        <f>IF($B139&gt;VLOOKUP(M$2,资质!$X:$Z,3,0),"满级",VLOOKUP($A139,level!$K:$N,2,0)+unit!$M$2+VLOOKUP($B139,rank!$O:$R,2,0)*VLOOKUP(M$2,资质!$X:$AD,4,0)+VLOOKUP(M$2,资质!$X:$AD,5,0))</f>
        <v>64730.623495506647</v>
      </c>
      <c r="N139">
        <f>IF($B139&gt;VLOOKUP(N$2,资质!$X:$Z,3,0),"满级",VLOOKUP($A139,level!$K:$N,2,0)+unit!$M$2+VLOOKUP($B139,rank!$O:$R,2,0)*VLOOKUP(N$2,资质!$X:$AD,4,0)+VLOOKUP(N$2,资质!$X:$AD,5,0))</f>
        <v>66229.869953990899</v>
      </c>
      <c r="O139">
        <f>IF($B139&gt;VLOOKUP(O$2,资质!$X:$Z,3,0),"满级",VLOOKUP($A139,level!$K:$N,2,0)+unit!$M$2+VLOOKUP($B139,rank!$O:$R,2,0)*VLOOKUP(O$2,资质!$X:$AD,4,0)+VLOOKUP(O$2,资质!$X:$AD,5,0))</f>
        <v>67729.116412475138</v>
      </c>
      <c r="P139">
        <f>IF($B139&gt;VLOOKUP(P$2,资质!$X:$Z,3,0),"满级",VLOOKUP($A139,level!$K:$N,2,0)+unit!$M$2+VLOOKUP($B139,rank!$O:$R,2,0)*VLOOKUP(P$2,资质!$X:$AD,4,0)+VLOOKUP(P$2,资质!$X:$AD,5,0))</f>
        <v>69228.36287095939</v>
      </c>
      <c r="Q139">
        <f>IF($B139&gt;VLOOKUP(Q$2,资质!$X:$Z,3,0),"满级",VLOOKUP($A139,level!$K:$N,2,0)+unit!$M$2+VLOOKUP($B139,rank!$O:$R,2,0)*VLOOKUP(Q$2,资质!$X:$AD,4,0)+VLOOKUP(Q$2,资质!$X:$AD,5,0))</f>
        <v>70727.609329443629</v>
      </c>
    </row>
    <row r="140" spans="1:18" x14ac:dyDescent="0.2">
      <c r="A140">
        <v>138</v>
      </c>
      <c r="B140">
        <f t="shared" si="12"/>
        <v>8</v>
      </c>
      <c r="C140" t="str">
        <f>IF($B140&gt;VLOOKUP(C$2,资质!$X:$Z,3,0),"满级",VLOOKUP($A140,level!$K:$N,2,0)+unit!$M$2+VLOOKUP($B140,rank!$O:$R,2,0)*VLOOKUP(C$2,资质!$X:$AD,4,0)+VLOOKUP(C$2,资质!$X:$AD,5,0))</f>
        <v>满级</v>
      </c>
      <c r="D140" t="str">
        <f>IF($B140&gt;VLOOKUP(D$2,资质!$X:$Z,3,0),"满级",VLOOKUP($A140,level!$K:$N,2,0)+unit!$M$2+VLOOKUP($B140,rank!$O:$R,2,0)*VLOOKUP(D$2,资质!$X:$AD,4,0)+VLOOKUP(D$2,资质!$X:$AD,5,0))</f>
        <v>满级</v>
      </c>
      <c r="E140" t="str">
        <f>IF($B140&gt;VLOOKUP(E$2,资质!$X:$Z,3,0),"满级",VLOOKUP($A140,level!$K:$N,2,0)+unit!$M$2+VLOOKUP($B140,rank!$O:$R,2,0)*VLOOKUP(E$2,资质!$X:$AD,4,0)+VLOOKUP(E$2,资质!$X:$AD,5,0))</f>
        <v>满级</v>
      </c>
      <c r="F140" t="str">
        <f>IF($B140&gt;VLOOKUP(F$2,资质!$X:$Z,3,0),"满级",VLOOKUP($A140,level!$K:$N,2,0)+unit!$M$2+VLOOKUP($B140,rank!$O:$R,2,0)*VLOOKUP(F$2,资质!$X:$AD,4,0)+VLOOKUP(F$2,资质!$X:$AD,5,0))</f>
        <v>满级</v>
      </c>
      <c r="G140" t="str">
        <f>IF($B140&gt;VLOOKUP(G$2,资质!$X:$Z,3,0),"满级",VLOOKUP($A140,level!$K:$N,2,0)+unit!$M$2+VLOOKUP($B140,rank!$O:$R,2,0)*VLOOKUP(G$2,资质!$X:$AD,4,0)+VLOOKUP(G$2,资质!$X:$AD,5,0))</f>
        <v>满级</v>
      </c>
      <c r="H140">
        <f>IF($B140&gt;VLOOKUP(H$2,资质!$X:$Z,3,0),"满级",VLOOKUP($A140,level!$K:$N,2,0)+unit!$M$2+VLOOKUP($B140,rank!$O:$R,2,0)*VLOOKUP(H$2,资质!$X:$AD,4,0)+VLOOKUP(H$2,资质!$X:$AD,5,0))</f>
        <v>50081.867269416674</v>
      </c>
      <c r="I140">
        <f>IF($B140&gt;VLOOKUP(I$2,资质!$X:$Z,3,0),"满级",VLOOKUP($A140,level!$K:$N,2,0)+unit!$M$2+VLOOKUP($B140,rank!$O:$R,2,0)*VLOOKUP(I$2,资质!$X:$AD,4,0)+VLOOKUP(I$2,资质!$X:$AD,5,0))</f>
        <v>54054.041488732597</v>
      </c>
      <c r="J140">
        <f>IF($B140&gt;VLOOKUP(J$2,资质!$X:$Z,3,0),"满级",VLOOKUP($A140,level!$K:$N,2,0)+unit!$M$2+VLOOKUP($B140,rank!$O:$R,2,0)*VLOOKUP(J$2,资质!$X:$AD,4,0)+VLOOKUP(J$2,资质!$X:$AD,5,0))</f>
        <v>56152.534405701095</v>
      </c>
      <c r="K140">
        <f>IF($B140&gt;VLOOKUP(K$2,资质!$X:$Z,3,0),"满级",VLOOKUP($A140,level!$K:$N,2,0)+unit!$M$2+VLOOKUP($B140,rank!$O:$R,2,0)*VLOOKUP(K$2,资质!$X:$AD,4,0)+VLOOKUP(K$2,资质!$X:$AD,5,0))</f>
        <v>58588.244744601179</v>
      </c>
      <c r="L140">
        <f>IF($B140&gt;VLOOKUP(L$2,资质!$X:$Z,3,0),"满级",VLOOKUP($A140,level!$K:$N,2,0)+unit!$M$2+VLOOKUP($B140,rank!$O:$R,2,0)*VLOOKUP(L$2,资质!$X:$AD,4,0)+VLOOKUP(L$2,资质!$X:$AD,5,0))</f>
        <v>63684.4770370224</v>
      </c>
      <c r="M140">
        <f>IF($B140&gt;VLOOKUP(M$2,资质!$X:$Z,3,0),"满级",VLOOKUP($A140,level!$K:$N,2,0)+unit!$M$2+VLOOKUP($B140,rank!$O:$R,2,0)*VLOOKUP(M$2,资质!$X:$AD,4,0)+VLOOKUP(M$2,资质!$X:$AD,5,0))</f>
        <v>65183.723495506652</v>
      </c>
      <c r="N140">
        <f>IF($B140&gt;VLOOKUP(N$2,资质!$X:$Z,3,0),"满级",VLOOKUP($A140,level!$K:$N,2,0)+unit!$M$2+VLOOKUP($B140,rank!$O:$R,2,0)*VLOOKUP(N$2,资质!$X:$AD,4,0)+VLOOKUP(N$2,资质!$X:$AD,5,0))</f>
        <v>66682.969953990891</v>
      </c>
      <c r="O140">
        <f>IF($B140&gt;VLOOKUP(O$2,资质!$X:$Z,3,0),"满级",VLOOKUP($A140,level!$K:$N,2,0)+unit!$M$2+VLOOKUP($B140,rank!$O:$R,2,0)*VLOOKUP(O$2,资质!$X:$AD,4,0)+VLOOKUP(O$2,资质!$X:$AD,5,0))</f>
        <v>68182.216412475143</v>
      </c>
      <c r="P140">
        <f>IF($B140&gt;VLOOKUP(P$2,资质!$X:$Z,3,0),"满级",VLOOKUP($A140,level!$K:$N,2,0)+unit!$M$2+VLOOKUP($B140,rank!$O:$R,2,0)*VLOOKUP(P$2,资质!$X:$AD,4,0)+VLOOKUP(P$2,资质!$X:$AD,5,0))</f>
        <v>69681.462870959382</v>
      </c>
      <c r="Q140">
        <f>IF($B140&gt;VLOOKUP(Q$2,资质!$X:$Z,3,0),"满级",VLOOKUP($A140,level!$K:$N,2,0)+unit!$M$2+VLOOKUP($B140,rank!$O:$R,2,0)*VLOOKUP(Q$2,资质!$X:$AD,4,0)+VLOOKUP(Q$2,资质!$X:$AD,5,0))</f>
        <v>71180.709329443634</v>
      </c>
    </row>
    <row r="141" spans="1:18" x14ac:dyDescent="0.2">
      <c r="A141">
        <v>139</v>
      </c>
      <c r="B141">
        <f t="shared" si="12"/>
        <v>8</v>
      </c>
      <c r="C141" t="str">
        <f>IF($B141&gt;VLOOKUP(C$2,资质!$X:$Z,3,0),"满级",VLOOKUP($A141,level!$K:$N,2,0)+unit!$M$2+VLOOKUP($B141,rank!$O:$R,2,0)*VLOOKUP(C$2,资质!$X:$AD,4,0)+VLOOKUP(C$2,资质!$X:$AD,5,0))</f>
        <v>满级</v>
      </c>
      <c r="D141" t="str">
        <f>IF($B141&gt;VLOOKUP(D$2,资质!$X:$Z,3,0),"满级",VLOOKUP($A141,level!$K:$N,2,0)+unit!$M$2+VLOOKUP($B141,rank!$O:$R,2,0)*VLOOKUP(D$2,资质!$X:$AD,4,0)+VLOOKUP(D$2,资质!$X:$AD,5,0))</f>
        <v>满级</v>
      </c>
      <c r="E141" t="str">
        <f>IF($B141&gt;VLOOKUP(E$2,资质!$X:$Z,3,0),"满级",VLOOKUP($A141,level!$K:$N,2,0)+unit!$M$2+VLOOKUP($B141,rank!$O:$R,2,0)*VLOOKUP(E$2,资质!$X:$AD,4,0)+VLOOKUP(E$2,资质!$X:$AD,5,0))</f>
        <v>满级</v>
      </c>
      <c r="F141" t="str">
        <f>IF($B141&gt;VLOOKUP(F$2,资质!$X:$Z,3,0),"满级",VLOOKUP($A141,level!$K:$N,2,0)+unit!$M$2+VLOOKUP($B141,rank!$O:$R,2,0)*VLOOKUP(F$2,资质!$X:$AD,4,0)+VLOOKUP(F$2,资质!$X:$AD,5,0))</f>
        <v>满级</v>
      </c>
      <c r="G141" t="str">
        <f>IF($B141&gt;VLOOKUP(G$2,资质!$X:$Z,3,0),"满级",VLOOKUP($A141,level!$K:$N,2,0)+unit!$M$2+VLOOKUP($B141,rank!$O:$R,2,0)*VLOOKUP(G$2,资质!$X:$AD,4,0)+VLOOKUP(G$2,资质!$X:$AD,5,0))</f>
        <v>满级</v>
      </c>
      <c r="H141">
        <f>IF($B141&gt;VLOOKUP(H$2,资质!$X:$Z,3,0),"满级",VLOOKUP($A141,level!$K:$N,2,0)+unit!$M$2+VLOOKUP($B141,rank!$O:$R,2,0)*VLOOKUP(H$2,资质!$X:$AD,4,0)+VLOOKUP(H$2,资质!$X:$AD,5,0))</f>
        <v>50542.667269416677</v>
      </c>
      <c r="I141">
        <f>IF($B141&gt;VLOOKUP(I$2,资质!$X:$Z,3,0),"满级",VLOOKUP($A141,level!$K:$N,2,0)+unit!$M$2+VLOOKUP($B141,rank!$O:$R,2,0)*VLOOKUP(I$2,资质!$X:$AD,4,0)+VLOOKUP(I$2,资质!$X:$AD,5,0))</f>
        <v>54514.841488732593</v>
      </c>
      <c r="J141">
        <f>IF($B141&gt;VLOOKUP(J$2,资质!$X:$Z,3,0),"满级",VLOOKUP($A141,level!$K:$N,2,0)+unit!$M$2+VLOOKUP($B141,rank!$O:$R,2,0)*VLOOKUP(J$2,资质!$X:$AD,4,0)+VLOOKUP(J$2,资质!$X:$AD,5,0))</f>
        <v>56613.334405701091</v>
      </c>
      <c r="K141">
        <f>IF($B141&gt;VLOOKUP(K$2,资质!$X:$Z,3,0),"满级",VLOOKUP($A141,level!$K:$N,2,0)+unit!$M$2+VLOOKUP($B141,rank!$O:$R,2,0)*VLOOKUP(K$2,资质!$X:$AD,4,0)+VLOOKUP(K$2,资质!$X:$AD,5,0))</f>
        <v>59049.044744601175</v>
      </c>
      <c r="L141">
        <f>IF($B141&gt;VLOOKUP(L$2,资质!$X:$Z,3,0),"满级",VLOOKUP($A141,level!$K:$N,2,0)+unit!$M$2+VLOOKUP($B141,rank!$O:$R,2,0)*VLOOKUP(L$2,资质!$X:$AD,4,0)+VLOOKUP(L$2,资质!$X:$AD,5,0))</f>
        <v>64145.277037022403</v>
      </c>
      <c r="M141">
        <f>IF($B141&gt;VLOOKUP(M$2,资质!$X:$Z,3,0),"满级",VLOOKUP($A141,level!$K:$N,2,0)+unit!$M$2+VLOOKUP($B141,rank!$O:$R,2,0)*VLOOKUP(M$2,资质!$X:$AD,4,0)+VLOOKUP(M$2,资质!$X:$AD,5,0))</f>
        <v>65644.523495506641</v>
      </c>
      <c r="N141">
        <f>IF($B141&gt;VLOOKUP(N$2,资质!$X:$Z,3,0),"满级",VLOOKUP($A141,level!$K:$N,2,0)+unit!$M$2+VLOOKUP($B141,rank!$O:$R,2,0)*VLOOKUP(N$2,资质!$X:$AD,4,0)+VLOOKUP(N$2,资质!$X:$AD,5,0))</f>
        <v>67143.769953990894</v>
      </c>
      <c r="O141">
        <f>IF($B141&gt;VLOOKUP(O$2,资质!$X:$Z,3,0),"满级",VLOOKUP($A141,level!$K:$N,2,0)+unit!$M$2+VLOOKUP($B141,rank!$O:$R,2,0)*VLOOKUP(O$2,资质!$X:$AD,4,0)+VLOOKUP(O$2,资质!$X:$AD,5,0))</f>
        <v>68643.016412475146</v>
      </c>
      <c r="P141">
        <f>IF($B141&gt;VLOOKUP(P$2,资质!$X:$Z,3,0),"满级",VLOOKUP($A141,level!$K:$N,2,0)+unit!$M$2+VLOOKUP($B141,rank!$O:$R,2,0)*VLOOKUP(P$2,资质!$X:$AD,4,0)+VLOOKUP(P$2,资质!$X:$AD,5,0))</f>
        <v>70142.262870959385</v>
      </c>
      <c r="Q141">
        <f>IF($B141&gt;VLOOKUP(Q$2,资质!$X:$Z,3,0),"满级",VLOOKUP($A141,level!$K:$N,2,0)+unit!$M$2+VLOOKUP($B141,rank!$O:$R,2,0)*VLOOKUP(Q$2,资质!$X:$AD,4,0)+VLOOKUP(Q$2,资质!$X:$AD,5,0))</f>
        <v>71641.509329443623</v>
      </c>
    </row>
    <row r="142" spans="1:18" x14ac:dyDescent="0.2">
      <c r="A142">
        <v>140</v>
      </c>
      <c r="B142">
        <f t="shared" si="12"/>
        <v>8</v>
      </c>
      <c r="C142" t="str">
        <f>IF($B142&gt;VLOOKUP(C$2,资质!$X:$Z,3,0),"满级",VLOOKUP($A142,level!$K:$N,2,0)+unit!$M$2+VLOOKUP($B142,rank!$O:$R,2,0)*VLOOKUP(C$2,资质!$X:$AD,4,0)+VLOOKUP(C$2,资质!$X:$AD,5,0))</f>
        <v>满级</v>
      </c>
      <c r="D142" t="str">
        <f>IF($B142&gt;VLOOKUP(D$2,资质!$X:$Z,3,0),"满级",VLOOKUP($A142,level!$K:$N,2,0)+unit!$M$2+VLOOKUP($B142,rank!$O:$R,2,0)*VLOOKUP(D$2,资质!$X:$AD,4,0)+VLOOKUP(D$2,资质!$X:$AD,5,0))</f>
        <v>满级</v>
      </c>
      <c r="E142" t="str">
        <f>IF($B142&gt;VLOOKUP(E$2,资质!$X:$Z,3,0),"满级",VLOOKUP($A142,level!$K:$N,2,0)+unit!$M$2+VLOOKUP($B142,rank!$O:$R,2,0)*VLOOKUP(E$2,资质!$X:$AD,4,0)+VLOOKUP(E$2,资质!$X:$AD,5,0))</f>
        <v>满级</v>
      </c>
      <c r="F142" t="str">
        <f>IF($B142&gt;VLOOKUP(F$2,资质!$X:$Z,3,0),"满级",VLOOKUP($A142,level!$K:$N,2,0)+unit!$M$2+VLOOKUP($B142,rank!$O:$R,2,0)*VLOOKUP(F$2,资质!$X:$AD,4,0)+VLOOKUP(F$2,资质!$X:$AD,5,0))</f>
        <v>满级</v>
      </c>
      <c r="G142" t="str">
        <f>IF($B142&gt;VLOOKUP(G$2,资质!$X:$Z,3,0),"满级",VLOOKUP($A142,level!$K:$N,2,0)+unit!$M$2+VLOOKUP($B142,rank!$O:$R,2,0)*VLOOKUP(G$2,资质!$X:$AD,4,0)+VLOOKUP(G$2,资质!$X:$AD,5,0))</f>
        <v>满级</v>
      </c>
      <c r="H142">
        <f>IF($B142&gt;VLOOKUP(H$2,资质!$X:$Z,3,0),"满级",VLOOKUP($A142,level!$K:$N,2,0)+unit!$M$2+VLOOKUP($B142,rank!$O:$R,2,0)*VLOOKUP(H$2,资质!$X:$AD,4,0)+VLOOKUP(H$2,资质!$X:$AD,5,0))</f>
        <v>51011.267269416676</v>
      </c>
      <c r="I142">
        <f>IF($B142&gt;VLOOKUP(I$2,资质!$X:$Z,3,0),"满级",VLOOKUP($A142,level!$K:$N,2,0)+unit!$M$2+VLOOKUP($B142,rank!$O:$R,2,0)*VLOOKUP(I$2,资质!$X:$AD,4,0)+VLOOKUP(I$2,资质!$X:$AD,5,0))</f>
        <v>54983.441488732598</v>
      </c>
      <c r="J142">
        <f>IF($B142&gt;VLOOKUP(J$2,资质!$X:$Z,3,0),"满级",VLOOKUP($A142,level!$K:$N,2,0)+unit!$M$2+VLOOKUP($B142,rank!$O:$R,2,0)*VLOOKUP(J$2,资质!$X:$AD,4,0)+VLOOKUP(J$2,资质!$X:$AD,5,0))</f>
        <v>57081.934405701089</v>
      </c>
      <c r="K142">
        <f>IF($B142&gt;VLOOKUP(K$2,资质!$X:$Z,3,0),"满级",VLOOKUP($A142,level!$K:$N,2,0)+unit!$M$2+VLOOKUP($B142,rank!$O:$R,2,0)*VLOOKUP(K$2,资质!$X:$AD,4,0)+VLOOKUP(K$2,资质!$X:$AD,5,0))</f>
        <v>59517.644744601173</v>
      </c>
      <c r="L142">
        <f>IF($B142&gt;VLOOKUP(L$2,资质!$X:$Z,3,0),"满级",VLOOKUP($A142,level!$K:$N,2,0)+unit!$M$2+VLOOKUP($B142,rank!$O:$R,2,0)*VLOOKUP(L$2,资质!$X:$AD,4,0)+VLOOKUP(L$2,资质!$X:$AD,5,0))</f>
        <v>64613.877037022408</v>
      </c>
      <c r="M142">
        <f>IF($B142&gt;VLOOKUP(M$2,资质!$X:$Z,3,0),"满级",VLOOKUP($A142,level!$K:$N,2,0)+unit!$M$2+VLOOKUP($B142,rank!$O:$R,2,0)*VLOOKUP(M$2,资质!$X:$AD,4,0)+VLOOKUP(M$2,资质!$X:$AD,5,0))</f>
        <v>66113.123495506647</v>
      </c>
      <c r="N142">
        <f>IF($B142&gt;VLOOKUP(N$2,资质!$X:$Z,3,0),"满级",VLOOKUP($A142,level!$K:$N,2,0)+unit!$M$2+VLOOKUP($B142,rank!$O:$R,2,0)*VLOOKUP(N$2,资质!$X:$AD,4,0)+VLOOKUP(N$2,资质!$X:$AD,5,0))</f>
        <v>67612.369953990899</v>
      </c>
      <c r="O142">
        <f>IF($B142&gt;VLOOKUP(O$2,资质!$X:$Z,3,0),"满级",VLOOKUP($A142,level!$K:$N,2,0)+unit!$M$2+VLOOKUP($B142,rank!$O:$R,2,0)*VLOOKUP(O$2,资质!$X:$AD,4,0)+VLOOKUP(O$2,资质!$X:$AD,5,0))</f>
        <v>69111.616412475138</v>
      </c>
      <c r="P142">
        <f>IF($B142&gt;VLOOKUP(P$2,资质!$X:$Z,3,0),"满级",VLOOKUP($A142,level!$K:$N,2,0)+unit!$M$2+VLOOKUP($B142,rank!$O:$R,2,0)*VLOOKUP(P$2,资质!$X:$AD,4,0)+VLOOKUP(P$2,资质!$X:$AD,5,0))</f>
        <v>70610.86287095939</v>
      </c>
      <c r="Q142">
        <f>IF($B142&gt;VLOOKUP(Q$2,资质!$X:$Z,3,0),"满级",VLOOKUP($A142,level!$K:$N,2,0)+unit!$M$2+VLOOKUP($B142,rank!$O:$R,2,0)*VLOOKUP(Q$2,资质!$X:$AD,4,0)+VLOOKUP(Q$2,资质!$X:$AD,5,0))</f>
        <v>72110.109329443629</v>
      </c>
    </row>
    <row r="143" spans="1:18" x14ac:dyDescent="0.2">
      <c r="A143">
        <v>141</v>
      </c>
      <c r="B143">
        <f t="shared" si="12"/>
        <v>9</v>
      </c>
      <c r="C143" t="str">
        <f>IF($B143&gt;VLOOKUP(C$2,资质!$X:$Z,3,0),"满级",VLOOKUP($A143,level!$K:$N,2,0)+unit!$M$2+VLOOKUP($B143,rank!$O:$R,2,0)*VLOOKUP(C$2,资质!$X:$AD,4,0)+VLOOKUP(C$2,资质!$X:$AD,5,0))</f>
        <v>满级</v>
      </c>
      <c r="D143" t="str">
        <f>IF($B143&gt;VLOOKUP(D$2,资质!$X:$Z,3,0),"满级",VLOOKUP($A143,level!$K:$N,2,0)+unit!$M$2+VLOOKUP($B143,rank!$O:$R,2,0)*VLOOKUP(D$2,资质!$X:$AD,4,0)+VLOOKUP(D$2,资质!$X:$AD,5,0))</f>
        <v>满级</v>
      </c>
      <c r="E143" t="str">
        <f>IF($B143&gt;VLOOKUP(E$2,资质!$X:$Z,3,0),"满级",VLOOKUP($A143,level!$K:$N,2,0)+unit!$M$2+VLOOKUP($B143,rank!$O:$R,2,0)*VLOOKUP(E$2,资质!$X:$AD,4,0)+VLOOKUP(E$2,资质!$X:$AD,5,0))</f>
        <v>满级</v>
      </c>
      <c r="F143" t="str">
        <f>IF($B143&gt;VLOOKUP(F$2,资质!$X:$Z,3,0),"满级",VLOOKUP($A143,level!$K:$N,2,0)+unit!$M$2+VLOOKUP($B143,rank!$O:$R,2,0)*VLOOKUP(F$2,资质!$X:$AD,4,0)+VLOOKUP(F$2,资质!$X:$AD,5,0))</f>
        <v>满级</v>
      </c>
      <c r="G143" t="str">
        <f>IF($B143&gt;VLOOKUP(G$2,资质!$X:$Z,3,0),"满级",VLOOKUP($A143,level!$K:$N,2,0)+unit!$M$2+VLOOKUP($B143,rank!$O:$R,2,0)*VLOOKUP(G$2,资质!$X:$AD,4,0)+VLOOKUP(G$2,资质!$X:$AD,5,0))</f>
        <v>满级</v>
      </c>
      <c r="H143" t="str">
        <f>IF($B143&gt;VLOOKUP(H$2,资质!$X:$Z,3,0),"满级",VLOOKUP($A143,level!$K:$N,2,0)+unit!$M$2+VLOOKUP($B143,rank!$O:$R,2,0)*VLOOKUP(H$2,资质!$X:$AD,4,0)+VLOOKUP(H$2,资质!$X:$AD,5,0))</f>
        <v>满级</v>
      </c>
      <c r="I143">
        <f>IF($B143&gt;VLOOKUP(I$2,资质!$X:$Z,3,0),"满级",VLOOKUP($A143,level!$K:$N,2,0)+unit!$M$2+VLOOKUP($B143,rank!$O:$R,2,0)*VLOOKUP(I$2,资质!$X:$AD,4,0)+VLOOKUP(I$2,资质!$X:$AD,5,0))</f>
        <v>66587.983093373274</v>
      </c>
      <c r="J143">
        <f>IF($B143&gt;VLOOKUP(J$2,资质!$X:$Z,3,0),"满级",VLOOKUP($A143,level!$K:$N,2,0)+unit!$M$2+VLOOKUP($B143,rank!$O:$R,2,0)*VLOOKUP(J$2,资质!$X:$AD,4,0)+VLOOKUP(J$2,资质!$X:$AD,5,0))</f>
        <v>69457.242528412113</v>
      </c>
      <c r="K143">
        <f>IF($B143&gt;VLOOKUP(K$2,资质!$X:$Z,3,0),"满级",VLOOKUP($A143,level!$K:$N,2,0)+unit!$M$2+VLOOKUP($B143,rank!$O:$R,2,0)*VLOOKUP(K$2,资质!$X:$AD,4,0)+VLOOKUP(K$2,资质!$X:$AD,5,0))</f>
        <v>72808.238107520738</v>
      </c>
      <c r="L143">
        <f>IF($B143&gt;VLOOKUP(L$2,资质!$X:$Z,3,0),"满级",VLOOKUP($A143,level!$K:$N,2,0)+unit!$M$2+VLOOKUP($B143,rank!$O:$R,2,0)*VLOOKUP(L$2,资质!$X:$AD,4,0)+VLOOKUP(L$2,资质!$X:$AD,5,0))</f>
        <v>79831.38669511785</v>
      </c>
      <c r="M143">
        <f>IF($B143&gt;VLOOKUP(M$2,资质!$X:$Z,3,0),"满级",VLOOKUP($A143,level!$K:$N,2,0)+unit!$M$2+VLOOKUP($B143,rank!$O:$R,2,0)*VLOOKUP(M$2,资质!$X:$AD,4,0)+VLOOKUP(M$2,资质!$X:$AD,5,0))</f>
        <v>81716.016412637269</v>
      </c>
      <c r="N143">
        <f>IF($B143&gt;VLOOKUP(N$2,资质!$X:$Z,3,0),"满级",VLOOKUP($A143,level!$K:$N,2,0)+unit!$M$2+VLOOKUP($B143,rank!$O:$R,2,0)*VLOOKUP(N$2,资质!$X:$AD,4,0)+VLOOKUP(N$2,资质!$X:$AD,5,0))</f>
        <v>83600.646130156689</v>
      </c>
      <c r="O143">
        <f>IF($B143&gt;VLOOKUP(O$2,资质!$X:$Z,3,0),"满级",VLOOKUP($A143,level!$K:$N,2,0)+unit!$M$2+VLOOKUP($B143,rank!$O:$R,2,0)*VLOOKUP(O$2,资质!$X:$AD,4,0)+VLOOKUP(O$2,资质!$X:$AD,5,0))</f>
        <v>85485.275847676108</v>
      </c>
      <c r="P143">
        <f>IF($B143&gt;VLOOKUP(P$2,资质!$X:$Z,3,0),"满级",VLOOKUP($A143,level!$K:$N,2,0)+unit!$M$2+VLOOKUP($B143,rank!$O:$R,2,0)*VLOOKUP(P$2,资质!$X:$AD,4,0)+VLOOKUP(P$2,资质!$X:$AD,5,0))</f>
        <v>87369.905565195528</v>
      </c>
      <c r="Q143">
        <f>IF($B143&gt;VLOOKUP(Q$2,资质!$X:$Z,3,0),"满级",VLOOKUP($A143,level!$K:$N,2,0)+unit!$M$2+VLOOKUP($B143,rank!$O:$R,2,0)*VLOOKUP(Q$2,资质!$X:$AD,4,0)+VLOOKUP(Q$2,资质!$X:$AD,5,0))</f>
        <v>89254.535282714947</v>
      </c>
      <c r="R143">
        <f>I143/I142</f>
        <v>1.2110552066301401</v>
      </c>
    </row>
    <row r="144" spans="1:18" x14ac:dyDescent="0.2">
      <c r="A144">
        <v>142</v>
      </c>
      <c r="B144">
        <f t="shared" si="12"/>
        <v>9</v>
      </c>
      <c r="C144" t="str">
        <f>IF($B144&gt;VLOOKUP(C$2,资质!$X:$Z,3,0),"满级",VLOOKUP($A144,level!$K:$N,2,0)+unit!$M$2+VLOOKUP($B144,rank!$O:$R,2,0)*VLOOKUP(C$2,资质!$X:$AD,4,0)+VLOOKUP(C$2,资质!$X:$AD,5,0))</f>
        <v>满级</v>
      </c>
      <c r="D144" t="str">
        <f>IF($B144&gt;VLOOKUP(D$2,资质!$X:$Z,3,0),"满级",VLOOKUP($A144,level!$K:$N,2,0)+unit!$M$2+VLOOKUP($B144,rank!$O:$R,2,0)*VLOOKUP(D$2,资质!$X:$AD,4,0)+VLOOKUP(D$2,资质!$X:$AD,5,0))</f>
        <v>满级</v>
      </c>
      <c r="E144" t="str">
        <f>IF($B144&gt;VLOOKUP(E$2,资质!$X:$Z,3,0),"满级",VLOOKUP($A144,level!$K:$N,2,0)+unit!$M$2+VLOOKUP($B144,rank!$O:$R,2,0)*VLOOKUP(E$2,资质!$X:$AD,4,0)+VLOOKUP(E$2,资质!$X:$AD,5,0))</f>
        <v>满级</v>
      </c>
      <c r="F144" t="str">
        <f>IF($B144&gt;VLOOKUP(F$2,资质!$X:$Z,3,0),"满级",VLOOKUP($A144,level!$K:$N,2,0)+unit!$M$2+VLOOKUP($B144,rank!$O:$R,2,0)*VLOOKUP(F$2,资质!$X:$AD,4,0)+VLOOKUP(F$2,资质!$X:$AD,5,0))</f>
        <v>满级</v>
      </c>
      <c r="G144" t="str">
        <f>IF($B144&gt;VLOOKUP(G$2,资质!$X:$Z,3,0),"满级",VLOOKUP($A144,level!$K:$N,2,0)+unit!$M$2+VLOOKUP($B144,rank!$O:$R,2,0)*VLOOKUP(G$2,资质!$X:$AD,4,0)+VLOOKUP(G$2,资质!$X:$AD,5,0))</f>
        <v>满级</v>
      </c>
      <c r="H144" t="str">
        <f>IF($B144&gt;VLOOKUP(H$2,资质!$X:$Z,3,0),"满级",VLOOKUP($A144,level!$K:$N,2,0)+unit!$M$2+VLOOKUP($B144,rank!$O:$R,2,0)*VLOOKUP(H$2,资质!$X:$AD,4,0)+VLOOKUP(H$2,资质!$X:$AD,5,0))</f>
        <v>满级</v>
      </c>
      <c r="I144">
        <f>IF($B144&gt;VLOOKUP(I$2,资质!$X:$Z,3,0),"满级",VLOOKUP($A144,level!$K:$N,2,0)+unit!$M$2+VLOOKUP($B144,rank!$O:$R,2,0)*VLOOKUP(I$2,资质!$X:$AD,4,0)+VLOOKUP(I$2,资质!$X:$AD,5,0))</f>
        <v>67072.683093373285</v>
      </c>
      <c r="J144">
        <f>IF($B144&gt;VLOOKUP(J$2,资质!$X:$Z,3,0),"满级",VLOOKUP($A144,level!$K:$N,2,0)+unit!$M$2+VLOOKUP($B144,rank!$O:$R,2,0)*VLOOKUP(J$2,资质!$X:$AD,4,0)+VLOOKUP(J$2,资质!$X:$AD,5,0))</f>
        <v>69941.942528412124</v>
      </c>
      <c r="K144">
        <f>IF($B144&gt;VLOOKUP(K$2,资质!$X:$Z,3,0),"满级",VLOOKUP($A144,level!$K:$N,2,0)+unit!$M$2+VLOOKUP($B144,rank!$O:$R,2,0)*VLOOKUP(K$2,资质!$X:$AD,4,0)+VLOOKUP(K$2,资质!$X:$AD,5,0))</f>
        <v>73292.938107520749</v>
      </c>
      <c r="L144">
        <f>IF($B144&gt;VLOOKUP(L$2,资质!$X:$Z,3,0),"满级",VLOOKUP($A144,level!$K:$N,2,0)+unit!$M$2+VLOOKUP($B144,rank!$O:$R,2,0)*VLOOKUP(L$2,资质!$X:$AD,4,0)+VLOOKUP(L$2,资质!$X:$AD,5,0))</f>
        <v>80316.086695117847</v>
      </c>
      <c r="M144">
        <f>IF($B144&gt;VLOOKUP(M$2,资质!$X:$Z,3,0),"满级",VLOOKUP($A144,level!$K:$N,2,0)+unit!$M$2+VLOOKUP($B144,rank!$O:$R,2,0)*VLOOKUP(M$2,资质!$X:$AD,4,0)+VLOOKUP(M$2,资质!$X:$AD,5,0))</f>
        <v>82200.716412637266</v>
      </c>
      <c r="N144">
        <f>IF($B144&gt;VLOOKUP(N$2,资质!$X:$Z,3,0),"满级",VLOOKUP($A144,level!$K:$N,2,0)+unit!$M$2+VLOOKUP($B144,rank!$O:$R,2,0)*VLOOKUP(N$2,资质!$X:$AD,4,0)+VLOOKUP(N$2,资质!$X:$AD,5,0))</f>
        <v>84085.346130156686</v>
      </c>
      <c r="O144">
        <f>IF($B144&gt;VLOOKUP(O$2,资质!$X:$Z,3,0),"满级",VLOOKUP($A144,level!$K:$N,2,0)+unit!$M$2+VLOOKUP($B144,rank!$O:$R,2,0)*VLOOKUP(O$2,资质!$X:$AD,4,0)+VLOOKUP(O$2,资质!$X:$AD,5,0))</f>
        <v>85969.975847676105</v>
      </c>
      <c r="P144">
        <f>IF($B144&gt;VLOOKUP(P$2,资质!$X:$Z,3,0),"满级",VLOOKUP($A144,level!$K:$N,2,0)+unit!$M$2+VLOOKUP($B144,rank!$O:$R,2,0)*VLOOKUP(P$2,资质!$X:$AD,4,0)+VLOOKUP(P$2,资质!$X:$AD,5,0))</f>
        <v>87854.605565195525</v>
      </c>
      <c r="Q144">
        <f>IF($B144&gt;VLOOKUP(Q$2,资质!$X:$Z,3,0),"满级",VLOOKUP($A144,level!$K:$N,2,0)+unit!$M$2+VLOOKUP($B144,rank!$O:$R,2,0)*VLOOKUP(Q$2,资质!$X:$AD,4,0)+VLOOKUP(Q$2,资质!$X:$AD,5,0))</f>
        <v>89739.235282714944</v>
      </c>
    </row>
    <row r="145" spans="1:17" x14ac:dyDescent="0.2">
      <c r="A145">
        <v>143</v>
      </c>
      <c r="B145">
        <f t="shared" si="12"/>
        <v>9</v>
      </c>
      <c r="C145" t="str">
        <f>IF($B145&gt;VLOOKUP(C$2,资质!$X:$Z,3,0),"满级",VLOOKUP($A145,level!$K:$N,2,0)+unit!$M$2+VLOOKUP($B145,rank!$O:$R,2,0)*VLOOKUP(C$2,资质!$X:$AD,4,0)+VLOOKUP(C$2,资质!$X:$AD,5,0))</f>
        <v>满级</v>
      </c>
      <c r="D145" t="str">
        <f>IF($B145&gt;VLOOKUP(D$2,资质!$X:$Z,3,0),"满级",VLOOKUP($A145,level!$K:$N,2,0)+unit!$M$2+VLOOKUP($B145,rank!$O:$R,2,0)*VLOOKUP(D$2,资质!$X:$AD,4,0)+VLOOKUP(D$2,资质!$X:$AD,5,0))</f>
        <v>满级</v>
      </c>
      <c r="E145" t="str">
        <f>IF($B145&gt;VLOOKUP(E$2,资质!$X:$Z,3,0),"满级",VLOOKUP($A145,level!$K:$N,2,0)+unit!$M$2+VLOOKUP($B145,rank!$O:$R,2,0)*VLOOKUP(E$2,资质!$X:$AD,4,0)+VLOOKUP(E$2,资质!$X:$AD,5,0))</f>
        <v>满级</v>
      </c>
      <c r="F145" t="str">
        <f>IF($B145&gt;VLOOKUP(F$2,资质!$X:$Z,3,0),"满级",VLOOKUP($A145,level!$K:$N,2,0)+unit!$M$2+VLOOKUP($B145,rank!$O:$R,2,0)*VLOOKUP(F$2,资质!$X:$AD,4,0)+VLOOKUP(F$2,资质!$X:$AD,5,0))</f>
        <v>满级</v>
      </c>
      <c r="G145" t="str">
        <f>IF($B145&gt;VLOOKUP(G$2,资质!$X:$Z,3,0),"满级",VLOOKUP($A145,level!$K:$N,2,0)+unit!$M$2+VLOOKUP($B145,rank!$O:$R,2,0)*VLOOKUP(G$2,资质!$X:$AD,4,0)+VLOOKUP(G$2,资质!$X:$AD,5,0))</f>
        <v>满级</v>
      </c>
      <c r="H145" t="str">
        <f>IF($B145&gt;VLOOKUP(H$2,资质!$X:$Z,3,0),"满级",VLOOKUP($A145,level!$K:$N,2,0)+unit!$M$2+VLOOKUP($B145,rank!$O:$R,2,0)*VLOOKUP(H$2,资质!$X:$AD,4,0)+VLOOKUP(H$2,资质!$X:$AD,5,0))</f>
        <v>满级</v>
      </c>
      <c r="I145">
        <f>IF($B145&gt;VLOOKUP(I$2,资质!$X:$Z,3,0),"满级",VLOOKUP($A145,level!$K:$N,2,0)+unit!$M$2+VLOOKUP($B145,rank!$O:$R,2,0)*VLOOKUP(I$2,资质!$X:$AD,4,0)+VLOOKUP(I$2,资质!$X:$AD,5,0))</f>
        <v>67565.683093373285</v>
      </c>
      <c r="J145">
        <f>IF($B145&gt;VLOOKUP(J$2,资质!$X:$Z,3,0),"满级",VLOOKUP($A145,level!$K:$N,2,0)+unit!$M$2+VLOOKUP($B145,rank!$O:$R,2,0)*VLOOKUP(J$2,资质!$X:$AD,4,0)+VLOOKUP(J$2,资质!$X:$AD,5,0))</f>
        <v>70434.942528412124</v>
      </c>
      <c r="K145">
        <f>IF($B145&gt;VLOOKUP(K$2,资质!$X:$Z,3,0),"满级",VLOOKUP($A145,level!$K:$N,2,0)+unit!$M$2+VLOOKUP($B145,rank!$O:$R,2,0)*VLOOKUP(K$2,资质!$X:$AD,4,0)+VLOOKUP(K$2,资质!$X:$AD,5,0))</f>
        <v>73785.938107520749</v>
      </c>
      <c r="L145">
        <f>IF($B145&gt;VLOOKUP(L$2,资质!$X:$Z,3,0),"满级",VLOOKUP($A145,level!$K:$N,2,0)+unit!$M$2+VLOOKUP($B145,rank!$O:$R,2,0)*VLOOKUP(L$2,资质!$X:$AD,4,0)+VLOOKUP(L$2,资质!$X:$AD,5,0))</f>
        <v>80809.086695117847</v>
      </c>
      <c r="M145">
        <f>IF($B145&gt;VLOOKUP(M$2,资质!$X:$Z,3,0),"满级",VLOOKUP($A145,level!$K:$N,2,0)+unit!$M$2+VLOOKUP($B145,rank!$O:$R,2,0)*VLOOKUP(M$2,资质!$X:$AD,4,0)+VLOOKUP(M$2,资质!$X:$AD,5,0))</f>
        <v>82693.716412637266</v>
      </c>
      <c r="N145">
        <f>IF($B145&gt;VLOOKUP(N$2,资质!$X:$Z,3,0),"满级",VLOOKUP($A145,level!$K:$N,2,0)+unit!$M$2+VLOOKUP($B145,rank!$O:$R,2,0)*VLOOKUP(N$2,资质!$X:$AD,4,0)+VLOOKUP(N$2,资质!$X:$AD,5,0))</f>
        <v>84578.346130156686</v>
      </c>
      <c r="O145">
        <f>IF($B145&gt;VLOOKUP(O$2,资质!$X:$Z,3,0),"满级",VLOOKUP($A145,level!$K:$N,2,0)+unit!$M$2+VLOOKUP($B145,rank!$O:$R,2,0)*VLOOKUP(O$2,资质!$X:$AD,4,0)+VLOOKUP(O$2,资质!$X:$AD,5,0))</f>
        <v>86462.975847676105</v>
      </c>
      <c r="P145">
        <f>IF($B145&gt;VLOOKUP(P$2,资质!$X:$Z,3,0),"满级",VLOOKUP($A145,level!$K:$N,2,0)+unit!$M$2+VLOOKUP($B145,rank!$O:$R,2,0)*VLOOKUP(P$2,资质!$X:$AD,4,0)+VLOOKUP(P$2,资质!$X:$AD,5,0))</f>
        <v>88347.605565195525</v>
      </c>
      <c r="Q145">
        <f>IF($B145&gt;VLOOKUP(Q$2,资质!$X:$Z,3,0),"满级",VLOOKUP($A145,level!$K:$N,2,0)+unit!$M$2+VLOOKUP($B145,rank!$O:$R,2,0)*VLOOKUP(Q$2,资质!$X:$AD,4,0)+VLOOKUP(Q$2,资质!$X:$AD,5,0))</f>
        <v>90232.235282714944</v>
      </c>
    </row>
    <row r="146" spans="1:17" x14ac:dyDescent="0.2">
      <c r="A146">
        <v>144</v>
      </c>
      <c r="B146">
        <f t="shared" si="12"/>
        <v>9</v>
      </c>
      <c r="C146" t="str">
        <f>IF($B146&gt;VLOOKUP(C$2,资质!$X:$Z,3,0),"满级",VLOOKUP($A146,level!$K:$N,2,0)+unit!$M$2+VLOOKUP($B146,rank!$O:$R,2,0)*VLOOKUP(C$2,资质!$X:$AD,4,0)+VLOOKUP(C$2,资质!$X:$AD,5,0))</f>
        <v>满级</v>
      </c>
      <c r="D146" t="str">
        <f>IF($B146&gt;VLOOKUP(D$2,资质!$X:$Z,3,0),"满级",VLOOKUP($A146,level!$K:$N,2,0)+unit!$M$2+VLOOKUP($B146,rank!$O:$R,2,0)*VLOOKUP(D$2,资质!$X:$AD,4,0)+VLOOKUP(D$2,资质!$X:$AD,5,0))</f>
        <v>满级</v>
      </c>
      <c r="E146" t="str">
        <f>IF($B146&gt;VLOOKUP(E$2,资质!$X:$Z,3,0),"满级",VLOOKUP($A146,level!$K:$N,2,0)+unit!$M$2+VLOOKUP($B146,rank!$O:$R,2,0)*VLOOKUP(E$2,资质!$X:$AD,4,0)+VLOOKUP(E$2,资质!$X:$AD,5,0))</f>
        <v>满级</v>
      </c>
      <c r="F146" t="str">
        <f>IF($B146&gt;VLOOKUP(F$2,资质!$X:$Z,3,0),"满级",VLOOKUP($A146,level!$K:$N,2,0)+unit!$M$2+VLOOKUP($B146,rank!$O:$R,2,0)*VLOOKUP(F$2,资质!$X:$AD,4,0)+VLOOKUP(F$2,资质!$X:$AD,5,0))</f>
        <v>满级</v>
      </c>
      <c r="G146" t="str">
        <f>IF($B146&gt;VLOOKUP(G$2,资质!$X:$Z,3,0),"满级",VLOOKUP($A146,level!$K:$N,2,0)+unit!$M$2+VLOOKUP($B146,rank!$O:$R,2,0)*VLOOKUP(G$2,资质!$X:$AD,4,0)+VLOOKUP(G$2,资质!$X:$AD,5,0))</f>
        <v>满级</v>
      </c>
      <c r="H146" t="str">
        <f>IF($B146&gt;VLOOKUP(H$2,资质!$X:$Z,3,0),"满级",VLOOKUP($A146,level!$K:$N,2,0)+unit!$M$2+VLOOKUP($B146,rank!$O:$R,2,0)*VLOOKUP(H$2,资质!$X:$AD,4,0)+VLOOKUP(H$2,资质!$X:$AD,5,0))</f>
        <v>满级</v>
      </c>
      <c r="I146">
        <f>IF($B146&gt;VLOOKUP(I$2,资质!$X:$Z,3,0),"满级",VLOOKUP($A146,level!$K:$N,2,0)+unit!$M$2+VLOOKUP($B146,rank!$O:$R,2,0)*VLOOKUP(I$2,资质!$X:$AD,4,0)+VLOOKUP(I$2,资质!$X:$AD,5,0))</f>
        <v>68066.983093373274</v>
      </c>
      <c r="J146">
        <f>IF($B146&gt;VLOOKUP(J$2,资质!$X:$Z,3,0),"满级",VLOOKUP($A146,level!$K:$N,2,0)+unit!$M$2+VLOOKUP($B146,rank!$O:$R,2,0)*VLOOKUP(J$2,资质!$X:$AD,4,0)+VLOOKUP(J$2,资质!$X:$AD,5,0))</f>
        <v>70936.242528412113</v>
      </c>
      <c r="K146">
        <f>IF($B146&gt;VLOOKUP(K$2,资质!$X:$Z,3,0),"满级",VLOOKUP($A146,level!$K:$N,2,0)+unit!$M$2+VLOOKUP($B146,rank!$O:$R,2,0)*VLOOKUP(K$2,资质!$X:$AD,4,0)+VLOOKUP(K$2,资质!$X:$AD,5,0))</f>
        <v>74287.238107520738</v>
      </c>
      <c r="L146">
        <f>IF($B146&gt;VLOOKUP(L$2,资质!$X:$Z,3,0),"满级",VLOOKUP($A146,level!$K:$N,2,0)+unit!$M$2+VLOOKUP($B146,rank!$O:$R,2,0)*VLOOKUP(L$2,资质!$X:$AD,4,0)+VLOOKUP(L$2,资质!$X:$AD,5,0))</f>
        <v>81310.38669511785</v>
      </c>
      <c r="M146">
        <f>IF($B146&gt;VLOOKUP(M$2,资质!$X:$Z,3,0),"满级",VLOOKUP($A146,level!$K:$N,2,0)+unit!$M$2+VLOOKUP($B146,rank!$O:$R,2,0)*VLOOKUP(M$2,资质!$X:$AD,4,0)+VLOOKUP(M$2,资质!$X:$AD,5,0))</f>
        <v>83195.016412637269</v>
      </c>
      <c r="N146">
        <f>IF($B146&gt;VLOOKUP(N$2,资质!$X:$Z,3,0),"满级",VLOOKUP($A146,level!$K:$N,2,0)+unit!$M$2+VLOOKUP($B146,rank!$O:$R,2,0)*VLOOKUP(N$2,资质!$X:$AD,4,0)+VLOOKUP(N$2,资质!$X:$AD,5,0))</f>
        <v>85079.646130156689</v>
      </c>
      <c r="O146">
        <f>IF($B146&gt;VLOOKUP(O$2,资质!$X:$Z,3,0),"满级",VLOOKUP($A146,level!$K:$N,2,0)+unit!$M$2+VLOOKUP($B146,rank!$O:$R,2,0)*VLOOKUP(O$2,资质!$X:$AD,4,0)+VLOOKUP(O$2,资质!$X:$AD,5,0))</f>
        <v>86964.275847676108</v>
      </c>
      <c r="P146">
        <f>IF($B146&gt;VLOOKUP(P$2,资质!$X:$Z,3,0),"满级",VLOOKUP($A146,level!$K:$N,2,0)+unit!$M$2+VLOOKUP($B146,rank!$O:$R,2,0)*VLOOKUP(P$2,资质!$X:$AD,4,0)+VLOOKUP(P$2,资质!$X:$AD,5,0))</f>
        <v>88848.905565195528</v>
      </c>
      <c r="Q146">
        <f>IF($B146&gt;VLOOKUP(Q$2,资质!$X:$Z,3,0),"满级",VLOOKUP($A146,level!$K:$N,2,0)+unit!$M$2+VLOOKUP($B146,rank!$O:$R,2,0)*VLOOKUP(Q$2,资质!$X:$AD,4,0)+VLOOKUP(Q$2,资质!$X:$AD,5,0))</f>
        <v>90733.535282714947</v>
      </c>
    </row>
    <row r="147" spans="1:17" x14ac:dyDescent="0.2">
      <c r="A147">
        <v>145</v>
      </c>
      <c r="B147">
        <f t="shared" si="12"/>
        <v>9</v>
      </c>
      <c r="C147" t="str">
        <f>IF($B147&gt;VLOOKUP(C$2,资质!$X:$Z,3,0),"满级",VLOOKUP($A147,level!$K:$N,2,0)+unit!$M$2+VLOOKUP($B147,rank!$O:$R,2,0)*VLOOKUP(C$2,资质!$X:$AD,4,0)+VLOOKUP(C$2,资质!$X:$AD,5,0))</f>
        <v>满级</v>
      </c>
      <c r="D147" t="str">
        <f>IF($B147&gt;VLOOKUP(D$2,资质!$X:$Z,3,0),"满级",VLOOKUP($A147,level!$K:$N,2,0)+unit!$M$2+VLOOKUP($B147,rank!$O:$R,2,0)*VLOOKUP(D$2,资质!$X:$AD,4,0)+VLOOKUP(D$2,资质!$X:$AD,5,0))</f>
        <v>满级</v>
      </c>
      <c r="E147" t="str">
        <f>IF($B147&gt;VLOOKUP(E$2,资质!$X:$Z,3,0),"满级",VLOOKUP($A147,level!$K:$N,2,0)+unit!$M$2+VLOOKUP($B147,rank!$O:$R,2,0)*VLOOKUP(E$2,资质!$X:$AD,4,0)+VLOOKUP(E$2,资质!$X:$AD,5,0))</f>
        <v>满级</v>
      </c>
      <c r="F147" t="str">
        <f>IF($B147&gt;VLOOKUP(F$2,资质!$X:$Z,3,0),"满级",VLOOKUP($A147,level!$K:$N,2,0)+unit!$M$2+VLOOKUP($B147,rank!$O:$R,2,0)*VLOOKUP(F$2,资质!$X:$AD,4,0)+VLOOKUP(F$2,资质!$X:$AD,5,0))</f>
        <v>满级</v>
      </c>
      <c r="G147" t="str">
        <f>IF($B147&gt;VLOOKUP(G$2,资质!$X:$Z,3,0),"满级",VLOOKUP($A147,level!$K:$N,2,0)+unit!$M$2+VLOOKUP($B147,rank!$O:$R,2,0)*VLOOKUP(G$2,资质!$X:$AD,4,0)+VLOOKUP(G$2,资质!$X:$AD,5,0))</f>
        <v>满级</v>
      </c>
      <c r="H147" t="str">
        <f>IF($B147&gt;VLOOKUP(H$2,资质!$X:$Z,3,0),"满级",VLOOKUP($A147,level!$K:$N,2,0)+unit!$M$2+VLOOKUP($B147,rank!$O:$R,2,0)*VLOOKUP(H$2,资质!$X:$AD,4,0)+VLOOKUP(H$2,资质!$X:$AD,5,0))</f>
        <v>满级</v>
      </c>
      <c r="I147">
        <f>IF($B147&gt;VLOOKUP(I$2,资质!$X:$Z,3,0),"满级",VLOOKUP($A147,level!$K:$N,2,0)+unit!$M$2+VLOOKUP($B147,rank!$O:$R,2,0)*VLOOKUP(I$2,资质!$X:$AD,4,0)+VLOOKUP(I$2,资质!$X:$AD,5,0))</f>
        <v>68576.783093373277</v>
      </c>
      <c r="J147">
        <f>IF($B147&gt;VLOOKUP(J$2,资质!$X:$Z,3,0),"满级",VLOOKUP($A147,level!$K:$N,2,0)+unit!$M$2+VLOOKUP($B147,rank!$O:$R,2,0)*VLOOKUP(J$2,资质!$X:$AD,4,0)+VLOOKUP(J$2,资质!$X:$AD,5,0))</f>
        <v>71446.042528412116</v>
      </c>
      <c r="K147">
        <f>IF($B147&gt;VLOOKUP(K$2,资质!$X:$Z,3,0),"满级",VLOOKUP($A147,level!$K:$N,2,0)+unit!$M$2+VLOOKUP($B147,rank!$O:$R,2,0)*VLOOKUP(K$2,资质!$X:$AD,4,0)+VLOOKUP(K$2,资质!$X:$AD,5,0))</f>
        <v>74797.038107520741</v>
      </c>
      <c r="L147">
        <f>IF($B147&gt;VLOOKUP(L$2,资质!$X:$Z,3,0),"满级",VLOOKUP($A147,level!$K:$N,2,0)+unit!$M$2+VLOOKUP($B147,rank!$O:$R,2,0)*VLOOKUP(L$2,资质!$X:$AD,4,0)+VLOOKUP(L$2,资质!$X:$AD,5,0))</f>
        <v>81820.186695117853</v>
      </c>
      <c r="M147">
        <f>IF($B147&gt;VLOOKUP(M$2,资质!$X:$Z,3,0),"满级",VLOOKUP($A147,level!$K:$N,2,0)+unit!$M$2+VLOOKUP($B147,rank!$O:$R,2,0)*VLOOKUP(M$2,资质!$X:$AD,4,0)+VLOOKUP(M$2,资质!$X:$AD,5,0))</f>
        <v>83704.816412637272</v>
      </c>
      <c r="N147">
        <f>IF($B147&gt;VLOOKUP(N$2,资质!$X:$Z,3,0),"满级",VLOOKUP($A147,level!$K:$N,2,0)+unit!$M$2+VLOOKUP($B147,rank!$O:$R,2,0)*VLOOKUP(N$2,资质!$X:$AD,4,0)+VLOOKUP(N$2,资质!$X:$AD,5,0))</f>
        <v>85589.446130156692</v>
      </c>
      <c r="O147">
        <f>IF($B147&gt;VLOOKUP(O$2,资质!$X:$Z,3,0),"满级",VLOOKUP($A147,level!$K:$N,2,0)+unit!$M$2+VLOOKUP($B147,rank!$O:$R,2,0)*VLOOKUP(O$2,资质!$X:$AD,4,0)+VLOOKUP(O$2,资质!$X:$AD,5,0))</f>
        <v>87474.075847676111</v>
      </c>
      <c r="P147">
        <f>IF($B147&gt;VLOOKUP(P$2,资质!$X:$Z,3,0),"满级",VLOOKUP($A147,level!$K:$N,2,0)+unit!$M$2+VLOOKUP($B147,rank!$O:$R,2,0)*VLOOKUP(P$2,资质!$X:$AD,4,0)+VLOOKUP(P$2,资质!$X:$AD,5,0))</f>
        <v>89358.705565195531</v>
      </c>
      <c r="Q147">
        <f>IF($B147&gt;VLOOKUP(Q$2,资质!$X:$Z,3,0),"满级",VLOOKUP($A147,level!$K:$N,2,0)+unit!$M$2+VLOOKUP($B147,rank!$O:$R,2,0)*VLOOKUP(Q$2,资质!$X:$AD,4,0)+VLOOKUP(Q$2,资质!$X:$AD,5,0))</f>
        <v>91243.33528271495</v>
      </c>
    </row>
    <row r="148" spans="1:17" x14ac:dyDescent="0.2">
      <c r="A148">
        <v>146</v>
      </c>
      <c r="B148">
        <f t="shared" si="12"/>
        <v>9</v>
      </c>
      <c r="C148" t="str">
        <f>IF($B148&gt;VLOOKUP(C$2,资质!$X:$Z,3,0),"满级",VLOOKUP($A148,level!$K:$N,2,0)+unit!$M$2+VLOOKUP($B148,rank!$O:$R,2,0)*VLOOKUP(C$2,资质!$X:$AD,4,0)+VLOOKUP(C$2,资质!$X:$AD,5,0))</f>
        <v>满级</v>
      </c>
      <c r="D148" t="str">
        <f>IF($B148&gt;VLOOKUP(D$2,资质!$X:$Z,3,0),"满级",VLOOKUP($A148,level!$K:$N,2,0)+unit!$M$2+VLOOKUP($B148,rank!$O:$R,2,0)*VLOOKUP(D$2,资质!$X:$AD,4,0)+VLOOKUP(D$2,资质!$X:$AD,5,0))</f>
        <v>满级</v>
      </c>
      <c r="E148" t="str">
        <f>IF($B148&gt;VLOOKUP(E$2,资质!$X:$Z,3,0),"满级",VLOOKUP($A148,level!$K:$N,2,0)+unit!$M$2+VLOOKUP($B148,rank!$O:$R,2,0)*VLOOKUP(E$2,资质!$X:$AD,4,0)+VLOOKUP(E$2,资质!$X:$AD,5,0))</f>
        <v>满级</v>
      </c>
      <c r="F148" t="str">
        <f>IF($B148&gt;VLOOKUP(F$2,资质!$X:$Z,3,0),"满级",VLOOKUP($A148,level!$K:$N,2,0)+unit!$M$2+VLOOKUP($B148,rank!$O:$R,2,0)*VLOOKUP(F$2,资质!$X:$AD,4,0)+VLOOKUP(F$2,资质!$X:$AD,5,0))</f>
        <v>满级</v>
      </c>
      <c r="G148" t="str">
        <f>IF($B148&gt;VLOOKUP(G$2,资质!$X:$Z,3,0),"满级",VLOOKUP($A148,level!$K:$N,2,0)+unit!$M$2+VLOOKUP($B148,rank!$O:$R,2,0)*VLOOKUP(G$2,资质!$X:$AD,4,0)+VLOOKUP(G$2,资质!$X:$AD,5,0))</f>
        <v>满级</v>
      </c>
      <c r="H148" t="str">
        <f>IF($B148&gt;VLOOKUP(H$2,资质!$X:$Z,3,0),"满级",VLOOKUP($A148,level!$K:$N,2,0)+unit!$M$2+VLOOKUP($B148,rank!$O:$R,2,0)*VLOOKUP(H$2,资质!$X:$AD,4,0)+VLOOKUP(H$2,资质!$X:$AD,5,0))</f>
        <v>满级</v>
      </c>
      <c r="I148">
        <f>IF($B148&gt;VLOOKUP(I$2,资质!$X:$Z,3,0),"满级",VLOOKUP($A148,level!$K:$N,2,0)+unit!$M$2+VLOOKUP($B148,rank!$O:$R,2,0)*VLOOKUP(I$2,资质!$X:$AD,4,0)+VLOOKUP(I$2,资质!$X:$AD,5,0))</f>
        <v>69095.283093373277</v>
      </c>
      <c r="J148">
        <f>IF($B148&gt;VLOOKUP(J$2,资质!$X:$Z,3,0),"满级",VLOOKUP($A148,level!$K:$N,2,0)+unit!$M$2+VLOOKUP($B148,rank!$O:$R,2,0)*VLOOKUP(J$2,资质!$X:$AD,4,0)+VLOOKUP(J$2,资质!$X:$AD,5,0))</f>
        <v>71964.542528412116</v>
      </c>
      <c r="K148">
        <f>IF($B148&gt;VLOOKUP(K$2,资质!$X:$Z,3,0),"满级",VLOOKUP($A148,level!$K:$N,2,0)+unit!$M$2+VLOOKUP($B148,rank!$O:$R,2,0)*VLOOKUP(K$2,资质!$X:$AD,4,0)+VLOOKUP(K$2,资质!$X:$AD,5,0))</f>
        <v>75315.538107520741</v>
      </c>
      <c r="L148">
        <f>IF($B148&gt;VLOOKUP(L$2,资质!$X:$Z,3,0),"满级",VLOOKUP($A148,level!$K:$N,2,0)+unit!$M$2+VLOOKUP($B148,rank!$O:$R,2,0)*VLOOKUP(L$2,资质!$X:$AD,4,0)+VLOOKUP(L$2,资质!$X:$AD,5,0))</f>
        <v>82338.686695117853</v>
      </c>
      <c r="M148">
        <f>IF($B148&gt;VLOOKUP(M$2,资质!$X:$Z,3,0),"满级",VLOOKUP($A148,level!$K:$N,2,0)+unit!$M$2+VLOOKUP($B148,rank!$O:$R,2,0)*VLOOKUP(M$2,资质!$X:$AD,4,0)+VLOOKUP(M$2,资质!$X:$AD,5,0))</f>
        <v>84223.316412637272</v>
      </c>
      <c r="N148">
        <f>IF($B148&gt;VLOOKUP(N$2,资质!$X:$Z,3,0),"满级",VLOOKUP($A148,level!$K:$N,2,0)+unit!$M$2+VLOOKUP($B148,rank!$O:$R,2,0)*VLOOKUP(N$2,资质!$X:$AD,4,0)+VLOOKUP(N$2,资质!$X:$AD,5,0))</f>
        <v>86107.946130156692</v>
      </c>
      <c r="O148">
        <f>IF($B148&gt;VLOOKUP(O$2,资质!$X:$Z,3,0),"满级",VLOOKUP($A148,level!$K:$N,2,0)+unit!$M$2+VLOOKUP($B148,rank!$O:$R,2,0)*VLOOKUP(O$2,资质!$X:$AD,4,0)+VLOOKUP(O$2,资质!$X:$AD,5,0))</f>
        <v>87992.575847676111</v>
      </c>
      <c r="P148">
        <f>IF($B148&gt;VLOOKUP(P$2,资质!$X:$Z,3,0),"满级",VLOOKUP($A148,level!$K:$N,2,0)+unit!$M$2+VLOOKUP($B148,rank!$O:$R,2,0)*VLOOKUP(P$2,资质!$X:$AD,4,0)+VLOOKUP(P$2,资质!$X:$AD,5,0))</f>
        <v>89877.205565195531</v>
      </c>
      <c r="Q148">
        <f>IF($B148&gt;VLOOKUP(Q$2,资质!$X:$Z,3,0),"满级",VLOOKUP($A148,level!$K:$N,2,0)+unit!$M$2+VLOOKUP($B148,rank!$O:$R,2,0)*VLOOKUP(Q$2,资质!$X:$AD,4,0)+VLOOKUP(Q$2,资质!$X:$AD,5,0))</f>
        <v>91761.83528271495</v>
      </c>
    </row>
    <row r="149" spans="1:17" x14ac:dyDescent="0.2">
      <c r="A149">
        <v>147</v>
      </c>
      <c r="B149">
        <f t="shared" si="12"/>
        <v>9</v>
      </c>
      <c r="C149" t="str">
        <f>IF($B149&gt;VLOOKUP(C$2,资质!$X:$Z,3,0),"满级",VLOOKUP($A149,level!$K:$N,2,0)+unit!$M$2+VLOOKUP($B149,rank!$O:$R,2,0)*VLOOKUP(C$2,资质!$X:$AD,4,0)+VLOOKUP(C$2,资质!$X:$AD,5,0))</f>
        <v>满级</v>
      </c>
      <c r="D149" t="str">
        <f>IF($B149&gt;VLOOKUP(D$2,资质!$X:$Z,3,0),"满级",VLOOKUP($A149,level!$K:$N,2,0)+unit!$M$2+VLOOKUP($B149,rank!$O:$R,2,0)*VLOOKUP(D$2,资质!$X:$AD,4,0)+VLOOKUP(D$2,资质!$X:$AD,5,0))</f>
        <v>满级</v>
      </c>
      <c r="E149" t="str">
        <f>IF($B149&gt;VLOOKUP(E$2,资质!$X:$Z,3,0),"满级",VLOOKUP($A149,level!$K:$N,2,0)+unit!$M$2+VLOOKUP($B149,rank!$O:$R,2,0)*VLOOKUP(E$2,资质!$X:$AD,4,0)+VLOOKUP(E$2,资质!$X:$AD,5,0))</f>
        <v>满级</v>
      </c>
      <c r="F149" t="str">
        <f>IF($B149&gt;VLOOKUP(F$2,资质!$X:$Z,3,0),"满级",VLOOKUP($A149,level!$K:$N,2,0)+unit!$M$2+VLOOKUP($B149,rank!$O:$R,2,0)*VLOOKUP(F$2,资质!$X:$AD,4,0)+VLOOKUP(F$2,资质!$X:$AD,5,0))</f>
        <v>满级</v>
      </c>
      <c r="G149" t="str">
        <f>IF($B149&gt;VLOOKUP(G$2,资质!$X:$Z,3,0),"满级",VLOOKUP($A149,level!$K:$N,2,0)+unit!$M$2+VLOOKUP($B149,rank!$O:$R,2,0)*VLOOKUP(G$2,资质!$X:$AD,4,0)+VLOOKUP(G$2,资质!$X:$AD,5,0))</f>
        <v>满级</v>
      </c>
      <c r="H149" t="str">
        <f>IF($B149&gt;VLOOKUP(H$2,资质!$X:$Z,3,0),"满级",VLOOKUP($A149,level!$K:$N,2,0)+unit!$M$2+VLOOKUP($B149,rank!$O:$R,2,0)*VLOOKUP(H$2,资质!$X:$AD,4,0)+VLOOKUP(H$2,资质!$X:$AD,5,0))</f>
        <v>满级</v>
      </c>
      <c r="I149">
        <f>IF($B149&gt;VLOOKUP(I$2,资质!$X:$Z,3,0),"满级",VLOOKUP($A149,level!$K:$N,2,0)+unit!$M$2+VLOOKUP($B149,rank!$O:$R,2,0)*VLOOKUP(I$2,资质!$X:$AD,4,0)+VLOOKUP(I$2,资质!$X:$AD,5,0))</f>
        <v>69622.58309337328</v>
      </c>
      <c r="J149">
        <f>IF($B149&gt;VLOOKUP(J$2,资质!$X:$Z,3,0),"满级",VLOOKUP($A149,level!$K:$N,2,0)+unit!$M$2+VLOOKUP($B149,rank!$O:$R,2,0)*VLOOKUP(J$2,资质!$X:$AD,4,0)+VLOOKUP(J$2,资质!$X:$AD,5,0))</f>
        <v>72491.842528412119</v>
      </c>
      <c r="K149">
        <f>IF($B149&gt;VLOOKUP(K$2,资质!$X:$Z,3,0),"满级",VLOOKUP($A149,level!$K:$N,2,0)+unit!$M$2+VLOOKUP($B149,rank!$O:$R,2,0)*VLOOKUP(K$2,资质!$X:$AD,4,0)+VLOOKUP(K$2,资质!$X:$AD,5,0))</f>
        <v>75842.838107520744</v>
      </c>
      <c r="L149">
        <f>IF($B149&gt;VLOOKUP(L$2,资质!$X:$Z,3,0),"满级",VLOOKUP($A149,level!$K:$N,2,0)+unit!$M$2+VLOOKUP($B149,rank!$O:$R,2,0)*VLOOKUP(L$2,资质!$X:$AD,4,0)+VLOOKUP(L$2,资质!$X:$AD,5,0))</f>
        <v>82865.986695117841</v>
      </c>
      <c r="M149">
        <f>IF($B149&gt;VLOOKUP(M$2,资质!$X:$Z,3,0),"满级",VLOOKUP($A149,level!$K:$N,2,0)+unit!$M$2+VLOOKUP($B149,rank!$O:$R,2,0)*VLOOKUP(M$2,资质!$X:$AD,4,0)+VLOOKUP(M$2,资质!$X:$AD,5,0))</f>
        <v>84750.616412637261</v>
      </c>
      <c r="N149">
        <f>IF($B149&gt;VLOOKUP(N$2,资质!$X:$Z,3,0),"满级",VLOOKUP($A149,level!$K:$N,2,0)+unit!$M$2+VLOOKUP($B149,rank!$O:$R,2,0)*VLOOKUP(N$2,资质!$X:$AD,4,0)+VLOOKUP(N$2,资质!$X:$AD,5,0))</f>
        <v>86635.246130156695</v>
      </c>
      <c r="O149">
        <f>IF($B149&gt;VLOOKUP(O$2,资质!$X:$Z,3,0),"满级",VLOOKUP($A149,level!$K:$N,2,0)+unit!$M$2+VLOOKUP($B149,rank!$O:$R,2,0)*VLOOKUP(O$2,资质!$X:$AD,4,0)+VLOOKUP(O$2,资质!$X:$AD,5,0))</f>
        <v>88519.8758476761</v>
      </c>
      <c r="P149">
        <f>IF($B149&gt;VLOOKUP(P$2,资质!$X:$Z,3,0),"满级",VLOOKUP($A149,level!$K:$N,2,0)+unit!$M$2+VLOOKUP($B149,rank!$O:$R,2,0)*VLOOKUP(P$2,资质!$X:$AD,4,0)+VLOOKUP(P$2,资质!$X:$AD,5,0))</f>
        <v>90404.505565195519</v>
      </c>
      <c r="Q149">
        <f>IF($B149&gt;VLOOKUP(Q$2,资质!$X:$Z,3,0),"满级",VLOOKUP($A149,level!$K:$N,2,0)+unit!$M$2+VLOOKUP($B149,rank!$O:$R,2,0)*VLOOKUP(Q$2,资质!$X:$AD,4,0)+VLOOKUP(Q$2,资质!$X:$AD,5,0))</f>
        <v>92289.135282714953</v>
      </c>
    </row>
    <row r="150" spans="1:17" x14ac:dyDescent="0.2">
      <c r="A150">
        <v>148</v>
      </c>
      <c r="B150">
        <f t="shared" si="12"/>
        <v>9</v>
      </c>
      <c r="C150" t="str">
        <f>IF($B150&gt;VLOOKUP(C$2,资质!$X:$Z,3,0),"满级",VLOOKUP($A150,level!$K:$N,2,0)+unit!$M$2+VLOOKUP($B150,rank!$O:$R,2,0)*VLOOKUP(C$2,资质!$X:$AD,4,0)+VLOOKUP(C$2,资质!$X:$AD,5,0))</f>
        <v>满级</v>
      </c>
      <c r="D150" t="str">
        <f>IF($B150&gt;VLOOKUP(D$2,资质!$X:$Z,3,0),"满级",VLOOKUP($A150,level!$K:$N,2,0)+unit!$M$2+VLOOKUP($B150,rank!$O:$R,2,0)*VLOOKUP(D$2,资质!$X:$AD,4,0)+VLOOKUP(D$2,资质!$X:$AD,5,0))</f>
        <v>满级</v>
      </c>
      <c r="E150" t="str">
        <f>IF($B150&gt;VLOOKUP(E$2,资质!$X:$Z,3,0),"满级",VLOOKUP($A150,level!$K:$N,2,0)+unit!$M$2+VLOOKUP($B150,rank!$O:$R,2,0)*VLOOKUP(E$2,资质!$X:$AD,4,0)+VLOOKUP(E$2,资质!$X:$AD,5,0))</f>
        <v>满级</v>
      </c>
      <c r="F150" t="str">
        <f>IF($B150&gt;VLOOKUP(F$2,资质!$X:$Z,3,0),"满级",VLOOKUP($A150,level!$K:$N,2,0)+unit!$M$2+VLOOKUP($B150,rank!$O:$R,2,0)*VLOOKUP(F$2,资质!$X:$AD,4,0)+VLOOKUP(F$2,资质!$X:$AD,5,0))</f>
        <v>满级</v>
      </c>
      <c r="G150" t="str">
        <f>IF($B150&gt;VLOOKUP(G$2,资质!$X:$Z,3,0),"满级",VLOOKUP($A150,level!$K:$N,2,0)+unit!$M$2+VLOOKUP($B150,rank!$O:$R,2,0)*VLOOKUP(G$2,资质!$X:$AD,4,0)+VLOOKUP(G$2,资质!$X:$AD,5,0))</f>
        <v>满级</v>
      </c>
      <c r="H150" t="str">
        <f>IF($B150&gt;VLOOKUP(H$2,资质!$X:$Z,3,0),"满级",VLOOKUP($A150,level!$K:$N,2,0)+unit!$M$2+VLOOKUP($B150,rank!$O:$R,2,0)*VLOOKUP(H$2,资质!$X:$AD,4,0)+VLOOKUP(H$2,资质!$X:$AD,5,0))</f>
        <v>满级</v>
      </c>
      <c r="I150">
        <f>IF($B150&gt;VLOOKUP(I$2,资质!$X:$Z,3,0),"满级",VLOOKUP($A150,level!$K:$N,2,0)+unit!$M$2+VLOOKUP($B150,rank!$O:$R,2,0)*VLOOKUP(I$2,资质!$X:$AD,4,0)+VLOOKUP(I$2,资质!$X:$AD,5,0))</f>
        <v>70158.883093373282</v>
      </c>
      <c r="J150">
        <f>IF($B150&gt;VLOOKUP(J$2,资质!$X:$Z,3,0),"满级",VLOOKUP($A150,level!$K:$N,2,0)+unit!$M$2+VLOOKUP($B150,rank!$O:$R,2,0)*VLOOKUP(J$2,资质!$X:$AD,4,0)+VLOOKUP(J$2,资质!$X:$AD,5,0))</f>
        <v>73028.142528412121</v>
      </c>
      <c r="K150">
        <f>IF($B150&gt;VLOOKUP(K$2,资质!$X:$Z,3,0),"满级",VLOOKUP($A150,level!$K:$N,2,0)+unit!$M$2+VLOOKUP($B150,rank!$O:$R,2,0)*VLOOKUP(K$2,资质!$X:$AD,4,0)+VLOOKUP(K$2,资质!$X:$AD,5,0))</f>
        <v>76379.138107520746</v>
      </c>
      <c r="L150">
        <f>IF($B150&gt;VLOOKUP(L$2,资质!$X:$Z,3,0),"满级",VLOOKUP($A150,level!$K:$N,2,0)+unit!$M$2+VLOOKUP($B150,rank!$O:$R,2,0)*VLOOKUP(L$2,资质!$X:$AD,4,0)+VLOOKUP(L$2,资质!$X:$AD,5,0))</f>
        <v>83402.286695117844</v>
      </c>
      <c r="M150">
        <f>IF($B150&gt;VLOOKUP(M$2,资质!$X:$Z,3,0),"满级",VLOOKUP($A150,level!$K:$N,2,0)+unit!$M$2+VLOOKUP($B150,rank!$O:$R,2,0)*VLOOKUP(M$2,资质!$X:$AD,4,0)+VLOOKUP(M$2,资质!$X:$AD,5,0))</f>
        <v>85286.916412637263</v>
      </c>
      <c r="N150">
        <f>IF($B150&gt;VLOOKUP(N$2,资质!$X:$Z,3,0),"满级",VLOOKUP($A150,level!$K:$N,2,0)+unit!$M$2+VLOOKUP($B150,rank!$O:$R,2,0)*VLOOKUP(N$2,资质!$X:$AD,4,0)+VLOOKUP(N$2,资质!$X:$AD,5,0))</f>
        <v>87171.546130156697</v>
      </c>
      <c r="O150">
        <f>IF($B150&gt;VLOOKUP(O$2,资质!$X:$Z,3,0),"满级",VLOOKUP($A150,level!$K:$N,2,0)+unit!$M$2+VLOOKUP($B150,rank!$O:$R,2,0)*VLOOKUP(O$2,资质!$X:$AD,4,0)+VLOOKUP(O$2,资质!$X:$AD,5,0))</f>
        <v>89056.175847676102</v>
      </c>
      <c r="P150">
        <f>IF($B150&gt;VLOOKUP(P$2,资质!$X:$Z,3,0),"满级",VLOOKUP($A150,level!$K:$N,2,0)+unit!$M$2+VLOOKUP($B150,rank!$O:$R,2,0)*VLOOKUP(P$2,资质!$X:$AD,4,0)+VLOOKUP(P$2,资质!$X:$AD,5,0))</f>
        <v>90940.805565195522</v>
      </c>
      <c r="Q150">
        <f>IF($B150&gt;VLOOKUP(Q$2,资质!$X:$Z,3,0),"满级",VLOOKUP($A150,level!$K:$N,2,0)+unit!$M$2+VLOOKUP($B150,rank!$O:$R,2,0)*VLOOKUP(Q$2,资质!$X:$AD,4,0)+VLOOKUP(Q$2,资质!$X:$AD,5,0))</f>
        <v>92825.435282714956</v>
      </c>
    </row>
    <row r="151" spans="1:17" x14ac:dyDescent="0.2">
      <c r="A151">
        <v>149</v>
      </c>
      <c r="B151">
        <f t="shared" si="12"/>
        <v>9</v>
      </c>
      <c r="C151" t="str">
        <f>IF($B151&gt;VLOOKUP(C$2,资质!$X:$Z,3,0),"满级",VLOOKUP($A151,level!$K:$N,2,0)+unit!$M$2+VLOOKUP($B151,rank!$O:$R,2,0)*VLOOKUP(C$2,资质!$X:$AD,4,0)+VLOOKUP(C$2,资质!$X:$AD,5,0))</f>
        <v>满级</v>
      </c>
      <c r="D151" t="str">
        <f>IF($B151&gt;VLOOKUP(D$2,资质!$X:$Z,3,0),"满级",VLOOKUP($A151,level!$K:$N,2,0)+unit!$M$2+VLOOKUP($B151,rank!$O:$R,2,0)*VLOOKUP(D$2,资质!$X:$AD,4,0)+VLOOKUP(D$2,资质!$X:$AD,5,0))</f>
        <v>满级</v>
      </c>
      <c r="E151" t="str">
        <f>IF($B151&gt;VLOOKUP(E$2,资质!$X:$Z,3,0),"满级",VLOOKUP($A151,level!$K:$N,2,0)+unit!$M$2+VLOOKUP($B151,rank!$O:$R,2,0)*VLOOKUP(E$2,资质!$X:$AD,4,0)+VLOOKUP(E$2,资质!$X:$AD,5,0))</f>
        <v>满级</v>
      </c>
      <c r="F151" t="str">
        <f>IF($B151&gt;VLOOKUP(F$2,资质!$X:$Z,3,0),"满级",VLOOKUP($A151,level!$K:$N,2,0)+unit!$M$2+VLOOKUP($B151,rank!$O:$R,2,0)*VLOOKUP(F$2,资质!$X:$AD,4,0)+VLOOKUP(F$2,资质!$X:$AD,5,0))</f>
        <v>满级</v>
      </c>
      <c r="G151" t="str">
        <f>IF($B151&gt;VLOOKUP(G$2,资质!$X:$Z,3,0),"满级",VLOOKUP($A151,level!$K:$N,2,0)+unit!$M$2+VLOOKUP($B151,rank!$O:$R,2,0)*VLOOKUP(G$2,资质!$X:$AD,4,0)+VLOOKUP(G$2,资质!$X:$AD,5,0))</f>
        <v>满级</v>
      </c>
      <c r="H151" t="str">
        <f>IF($B151&gt;VLOOKUP(H$2,资质!$X:$Z,3,0),"满级",VLOOKUP($A151,level!$K:$N,2,0)+unit!$M$2+VLOOKUP($B151,rank!$O:$R,2,0)*VLOOKUP(H$2,资质!$X:$AD,4,0)+VLOOKUP(H$2,资质!$X:$AD,5,0))</f>
        <v>满级</v>
      </c>
      <c r="I151">
        <f>IF($B151&gt;VLOOKUP(I$2,资质!$X:$Z,3,0),"满级",VLOOKUP($A151,level!$K:$N,2,0)+unit!$M$2+VLOOKUP($B151,rank!$O:$R,2,0)*VLOOKUP(I$2,资质!$X:$AD,4,0)+VLOOKUP(I$2,资质!$X:$AD,5,0))</f>
        <v>70704.283093373277</v>
      </c>
      <c r="J151">
        <f>IF($B151&gt;VLOOKUP(J$2,资质!$X:$Z,3,0),"满级",VLOOKUP($A151,level!$K:$N,2,0)+unit!$M$2+VLOOKUP($B151,rank!$O:$R,2,0)*VLOOKUP(J$2,资质!$X:$AD,4,0)+VLOOKUP(J$2,资质!$X:$AD,5,0))</f>
        <v>73573.542528412116</v>
      </c>
      <c r="K151">
        <f>IF($B151&gt;VLOOKUP(K$2,资质!$X:$Z,3,0),"满级",VLOOKUP($A151,level!$K:$N,2,0)+unit!$M$2+VLOOKUP($B151,rank!$O:$R,2,0)*VLOOKUP(K$2,资质!$X:$AD,4,0)+VLOOKUP(K$2,资质!$X:$AD,5,0))</f>
        <v>76924.538107520741</v>
      </c>
      <c r="L151">
        <f>IF($B151&gt;VLOOKUP(L$2,资质!$X:$Z,3,0),"满级",VLOOKUP($A151,level!$K:$N,2,0)+unit!$M$2+VLOOKUP($B151,rank!$O:$R,2,0)*VLOOKUP(L$2,资质!$X:$AD,4,0)+VLOOKUP(L$2,资质!$X:$AD,5,0))</f>
        <v>83947.686695117853</v>
      </c>
      <c r="M151">
        <f>IF($B151&gt;VLOOKUP(M$2,资质!$X:$Z,3,0),"满级",VLOOKUP($A151,level!$K:$N,2,0)+unit!$M$2+VLOOKUP($B151,rank!$O:$R,2,0)*VLOOKUP(M$2,资质!$X:$AD,4,0)+VLOOKUP(M$2,资质!$X:$AD,5,0))</f>
        <v>85832.316412637272</v>
      </c>
      <c r="N151">
        <f>IF($B151&gt;VLOOKUP(N$2,资质!$X:$Z,3,0),"满级",VLOOKUP($A151,level!$K:$N,2,0)+unit!$M$2+VLOOKUP($B151,rank!$O:$R,2,0)*VLOOKUP(N$2,资质!$X:$AD,4,0)+VLOOKUP(N$2,资质!$X:$AD,5,0))</f>
        <v>87716.946130156692</v>
      </c>
      <c r="O151">
        <f>IF($B151&gt;VLOOKUP(O$2,资质!$X:$Z,3,0),"满级",VLOOKUP($A151,level!$K:$N,2,0)+unit!$M$2+VLOOKUP($B151,rank!$O:$R,2,0)*VLOOKUP(O$2,资质!$X:$AD,4,0)+VLOOKUP(O$2,资质!$X:$AD,5,0))</f>
        <v>89601.575847676111</v>
      </c>
      <c r="P151">
        <f>IF($B151&gt;VLOOKUP(P$2,资质!$X:$Z,3,0),"满级",VLOOKUP($A151,level!$K:$N,2,0)+unit!$M$2+VLOOKUP($B151,rank!$O:$R,2,0)*VLOOKUP(P$2,资质!$X:$AD,4,0)+VLOOKUP(P$2,资质!$X:$AD,5,0))</f>
        <v>91486.205565195531</v>
      </c>
      <c r="Q151">
        <f>IF($B151&gt;VLOOKUP(Q$2,资质!$X:$Z,3,0),"满级",VLOOKUP($A151,level!$K:$N,2,0)+unit!$M$2+VLOOKUP($B151,rank!$O:$R,2,0)*VLOOKUP(Q$2,资质!$X:$AD,4,0)+VLOOKUP(Q$2,资质!$X:$AD,5,0))</f>
        <v>93370.83528271495</v>
      </c>
    </row>
    <row r="152" spans="1:17" x14ac:dyDescent="0.2">
      <c r="A152">
        <v>150</v>
      </c>
      <c r="B152">
        <f t="shared" si="12"/>
        <v>9</v>
      </c>
      <c r="C152" t="str">
        <f>IF($B152&gt;VLOOKUP(C$2,资质!$X:$Z,3,0),"满级",VLOOKUP($A152,level!$K:$N,2,0)+unit!$M$2+VLOOKUP($B152,rank!$O:$R,2,0)*VLOOKUP(C$2,资质!$X:$AD,4,0)+VLOOKUP(C$2,资质!$X:$AD,5,0))</f>
        <v>满级</v>
      </c>
      <c r="D152" t="str">
        <f>IF($B152&gt;VLOOKUP(D$2,资质!$X:$Z,3,0),"满级",VLOOKUP($A152,level!$K:$N,2,0)+unit!$M$2+VLOOKUP($B152,rank!$O:$R,2,0)*VLOOKUP(D$2,资质!$X:$AD,4,0)+VLOOKUP(D$2,资质!$X:$AD,5,0))</f>
        <v>满级</v>
      </c>
      <c r="E152" t="str">
        <f>IF($B152&gt;VLOOKUP(E$2,资质!$X:$Z,3,0),"满级",VLOOKUP($A152,level!$K:$N,2,0)+unit!$M$2+VLOOKUP($B152,rank!$O:$R,2,0)*VLOOKUP(E$2,资质!$X:$AD,4,0)+VLOOKUP(E$2,资质!$X:$AD,5,0))</f>
        <v>满级</v>
      </c>
      <c r="F152" t="str">
        <f>IF($B152&gt;VLOOKUP(F$2,资质!$X:$Z,3,0),"满级",VLOOKUP($A152,level!$K:$N,2,0)+unit!$M$2+VLOOKUP($B152,rank!$O:$R,2,0)*VLOOKUP(F$2,资质!$X:$AD,4,0)+VLOOKUP(F$2,资质!$X:$AD,5,0))</f>
        <v>满级</v>
      </c>
      <c r="G152" t="str">
        <f>IF($B152&gt;VLOOKUP(G$2,资质!$X:$Z,3,0),"满级",VLOOKUP($A152,level!$K:$N,2,0)+unit!$M$2+VLOOKUP($B152,rank!$O:$R,2,0)*VLOOKUP(G$2,资质!$X:$AD,4,0)+VLOOKUP(G$2,资质!$X:$AD,5,0))</f>
        <v>满级</v>
      </c>
      <c r="H152" t="str">
        <f>IF($B152&gt;VLOOKUP(H$2,资质!$X:$Z,3,0),"满级",VLOOKUP($A152,level!$K:$N,2,0)+unit!$M$2+VLOOKUP($B152,rank!$O:$R,2,0)*VLOOKUP(H$2,资质!$X:$AD,4,0)+VLOOKUP(H$2,资质!$X:$AD,5,0))</f>
        <v>满级</v>
      </c>
      <c r="I152">
        <f>IF($B152&gt;VLOOKUP(I$2,资质!$X:$Z,3,0),"满级",VLOOKUP($A152,level!$K:$N,2,0)+unit!$M$2+VLOOKUP($B152,rank!$O:$R,2,0)*VLOOKUP(I$2,资质!$X:$AD,4,0)+VLOOKUP(I$2,资质!$X:$AD,5,0))</f>
        <v>71258.983093373274</v>
      </c>
      <c r="J152">
        <f>IF($B152&gt;VLOOKUP(J$2,资质!$X:$Z,3,0),"满级",VLOOKUP($A152,level!$K:$N,2,0)+unit!$M$2+VLOOKUP($B152,rank!$O:$R,2,0)*VLOOKUP(J$2,资质!$X:$AD,4,0)+VLOOKUP(J$2,资质!$X:$AD,5,0))</f>
        <v>74128.242528412113</v>
      </c>
      <c r="K152">
        <f>IF($B152&gt;VLOOKUP(K$2,资质!$X:$Z,3,0),"满级",VLOOKUP($A152,level!$K:$N,2,0)+unit!$M$2+VLOOKUP($B152,rank!$O:$R,2,0)*VLOOKUP(K$2,资质!$X:$AD,4,0)+VLOOKUP(K$2,资质!$X:$AD,5,0))</f>
        <v>77479.238107520738</v>
      </c>
      <c r="L152">
        <f>IF($B152&gt;VLOOKUP(L$2,资质!$X:$Z,3,0),"满级",VLOOKUP($A152,level!$K:$N,2,0)+unit!$M$2+VLOOKUP($B152,rank!$O:$R,2,0)*VLOOKUP(L$2,资质!$X:$AD,4,0)+VLOOKUP(L$2,资质!$X:$AD,5,0))</f>
        <v>84502.38669511785</v>
      </c>
      <c r="M152">
        <f>IF($B152&gt;VLOOKUP(M$2,资质!$X:$Z,3,0),"满级",VLOOKUP($A152,level!$K:$N,2,0)+unit!$M$2+VLOOKUP($B152,rank!$O:$R,2,0)*VLOOKUP(M$2,资质!$X:$AD,4,0)+VLOOKUP(M$2,资质!$X:$AD,5,0))</f>
        <v>86387.016412637269</v>
      </c>
      <c r="N152">
        <f>IF($B152&gt;VLOOKUP(N$2,资质!$X:$Z,3,0),"满级",VLOOKUP($A152,level!$K:$N,2,0)+unit!$M$2+VLOOKUP($B152,rank!$O:$R,2,0)*VLOOKUP(N$2,资质!$X:$AD,4,0)+VLOOKUP(N$2,资质!$X:$AD,5,0))</f>
        <v>88271.646130156689</v>
      </c>
      <c r="O152">
        <f>IF($B152&gt;VLOOKUP(O$2,资质!$X:$Z,3,0),"满级",VLOOKUP($A152,level!$K:$N,2,0)+unit!$M$2+VLOOKUP($B152,rank!$O:$R,2,0)*VLOOKUP(O$2,资质!$X:$AD,4,0)+VLOOKUP(O$2,资质!$X:$AD,5,0))</f>
        <v>90156.275847676108</v>
      </c>
      <c r="P152">
        <f>IF($B152&gt;VLOOKUP(P$2,资质!$X:$Z,3,0),"满级",VLOOKUP($A152,level!$K:$N,2,0)+unit!$M$2+VLOOKUP($B152,rank!$O:$R,2,0)*VLOOKUP(P$2,资质!$X:$AD,4,0)+VLOOKUP(P$2,资质!$X:$AD,5,0))</f>
        <v>92040.905565195528</v>
      </c>
      <c r="Q152">
        <f>IF($B152&gt;VLOOKUP(Q$2,资质!$X:$Z,3,0),"满级",VLOOKUP($A152,level!$K:$N,2,0)+unit!$M$2+VLOOKUP($B152,rank!$O:$R,2,0)*VLOOKUP(Q$2,资质!$X:$AD,4,0)+VLOOKUP(Q$2,资质!$X:$AD,5,0))</f>
        <v>93925.535282714947</v>
      </c>
    </row>
    <row r="153" spans="1:17" x14ac:dyDescent="0.2">
      <c r="A153">
        <v>151</v>
      </c>
      <c r="B153">
        <f t="shared" si="12"/>
        <v>9</v>
      </c>
      <c r="C153" t="str">
        <f>IF($B153&gt;VLOOKUP(C$2,资质!$X:$Z,3,0),"满级",VLOOKUP($A153,level!$K:$N,2,0)+unit!$M$2+VLOOKUP($B153,rank!$O:$R,2,0)*VLOOKUP(C$2,资质!$X:$AD,4,0)+VLOOKUP(C$2,资质!$X:$AD,5,0))</f>
        <v>满级</v>
      </c>
      <c r="D153" t="str">
        <f>IF($B153&gt;VLOOKUP(D$2,资质!$X:$Z,3,0),"满级",VLOOKUP($A153,level!$K:$N,2,0)+unit!$M$2+VLOOKUP($B153,rank!$O:$R,2,0)*VLOOKUP(D$2,资质!$X:$AD,4,0)+VLOOKUP(D$2,资质!$X:$AD,5,0))</f>
        <v>满级</v>
      </c>
      <c r="E153" t="str">
        <f>IF($B153&gt;VLOOKUP(E$2,资质!$X:$Z,3,0),"满级",VLOOKUP($A153,level!$K:$N,2,0)+unit!$M$2+VLOOKUP($B153,rank!$O:$R,2,0)*VLOOKUP(E$2,资质!$X:$AD,4,0)+VLOOKUP(E$2,资质!$X:$AD,5,0))</f>
        <v>满级</v>
      </c>
      <c r="F153" t="str">
        <f>IF($B153&gt;VLOOKUP(F$2,资质!$X:$Z,3,0),"满级",VLOOKUP($A153,level!$K:$N,2,0)+unit!$M$2+VLOOKUP($B153,rank!$O:$R,2,0)*VLOOKUP(F$2,资质!$X:$AD,4,0)+VLOOKUP(F$2,资质!$X:$AD,5,0))</f>
        <v>满级</v>
      </c>
      <c r="G153" t="str">
        <f>IF($B153&gt;VLOOKUP(G$2,资质!$X:$Z,3,0),"满级",VLOOKUP($A153,level!$K:$N,2,0)+unit!$M$2+VLOOKUP($B153,rank!$O:$R,2,0)*VLOOKUP(G$2,资质!$X:$AD,4,0)+VLOOKUP(G$2,资质!$X:$AD,5,0))</f>
        <v>满级</v>
      </c>
      <c r="H153" t="str">
        <f>IF($B153&gt;VLOOKUP(H$2,资质!$X:$Z,3,0),"满级",VLOOKUP($A153,level!$K:$N,2,0)+unit!$M$2+VLOOKUP($B153,rank!$O:$R,2,0)*VLOOKUP(H$2,资质!$X:$AD,4,0)+VLOOKUP(H$2,资质!$X:$AD,5,0))</f>
        <v>满级</v>
      </c>
      <c r="I153">
        <f>IF($B153&gt;VLOOKUP(I$2,资质!$X:$Z,3,0),"满级",VLOOKUP($A153,level!$K:$N,2,0)+unit!$M$2+VLOOKUP($B153,rank!$O:$R,2,0)*VLOOKUP(I$2,资质!$X:$AD,4,0)+VLOOKUP(I$2,资质!$X:$AD,5,0))</f>
        <v>71823.08309337328</v>
      </c>
      <c r="J153">
        <f>IF($B153&gt;VLOOKUP(J$2,资质!$X:$Z,3,0),"满级",VLOOKUP($A153,level!$K:$N,2,0)+unit!$M$2+VLOOKUP($B153,rank!$O:$R,2,0)*VLOOKUP(J$2,资质!$X:$AD,4,0)+VLOOKUP(J$2,资质!$X:$AD,5,0))</f>
        <v>74692.342528412119</v>
      </c>
      <c r="K153">
        <f>IF($B153&gt;VLOOKUP(K$2,资质!$X:$Z,3,0),"满级",VLOOKUP($A153,level!$K:$N,2,0)+unit!$M$2+VLOOKUP($B153,rank!$O:$R,2,0)*VLOOKUP(K$2,资质!$X:$AD,4,0)+VLOOKUP(K$2,资质!$X:$AD,5,0))</f>
        <v>78043.338107520744</v>
      </c>
      <c r="L153">
        <f>IF($B153&gt;VLOOKUP(L$2,资质!$X:$Z,3,0),"满级",VLOOKUP($A153,level!$K:$N,2,0)+unit!$M$2+VLOOKUP($B153,rank!$O:$R,2,0)*VLOOKUP(L$2,资质!$X:$AD,4,0)+VLOOKUP(L$2,资质!$X:$AD,5,0))</f>
        <v>85066.486695117841</v>
      </c>
      <c r="M153">
        <f>IF($B153&gt;VLOOKUP(M$2,资质!$X:$Z,3,0),"满级",VLOOKUP($A153,level!$K:$N,2,0)+unit!$M$2+VLOOKUP($B153,rank!$O:$R,2,0)*VLOOKUP(M$2,资质!$X:$AD,4,0)+VLOOKUP(M$2,资质!$X:$AD,5,0))</f>
        <v>86951.116412637261</v>
      </c>
      <c r="N153">
        <f>IF($B153&gt;VLOOKUP(N$2,资质!$X:$Z,3,0),"满级",VLOOKUP($A153,level!$K:$N,2,0)+unit!$M$2+VLOOKUP($B153,rank!$O:$R,2,0)*VLOOKUP(N$2,资质!$X:$AD,4,0)+VLOOKUP(N$2,资质!$X:$AD,5,0))</f>
        <v>88835.746130156695</v>
      </c>
      <c r="O153">
        <f>IF($B153&gt;VLOOKUP(O$2,资质!$X:$Z,3,0),"满级",VLOOKUP($A153,level!$K:$N,2,0)+unit!$M$2+VLOOKUP($B153,rank!$O:$R,2,0)*VLOOKUP(O$2,资质!$X:$AD,4,0)+VLOOKUP(O$2,资质!$X:$AD,5,0))</f>
        <v>90720.3758476761</v>
      </c>
      <c r="P153">
        <f>IF($B153&gt;VLOOKUP(P$2,资质!$X:$Z,3,0),"满级",VLOOKUP($A153,level!$K:$N,2,0)+unit!$M$2+VLOOKUP($B153,rank!$O:$R,2,0)*VLOOKUP(P$2,资质!$X:$AD,4,0)+VLOOKUP(P$2,资质!$X:$AD,5,0))</f>
        <v>92605.005565195519</v>
      </c>
      <c r="Q153">
        <f>IF($B153&gt;VLOOKUP(Q$2,资质!$X:$Z,3,0),"满级",VLOOKUP($A153,level!$K:$N,2,0)+unit!$M$2+VLOOKUP($B153,rank!$O:$R,2,0)*VLOOKUP(Q$2,资质!$X:$AD,4,0)+VLOOKUP(Q$2,资质!$X:$AD,5,0))</f>
        <v>94489.635282714953</v>
      </c>
    </row>
    <row r="154" spans="1:17" x14ac:dyDescent="0.2">
      <c r="A154">
        <v>152</v>
      </c>
      <c r="B154">
        <f t="shared" si="12"/>
        <v>9</v>
      </c>
      <c r="C154" t="str">
        <f>IF($B154&gt;VLOOKUP(C$2,资质!$X:$Z,3,0),"满级",VLOOKUP($A154,level!$K:$N,2,0)+unit!$M$2+VLOOKUP($B154,rank!$O:$R,2,0)*VLOOKUP(C$2,资质!$X:$AD,4,0)+VLOOKUP(C$2,资质!$X:$AD,5,0))</f>
        <v>满级</v>
      </c>
      <c r="D154" t="str">
        <f>IF($B154&gt;VLOOKUP(D$2,资质!$X:$Z,3,0),"满级",VLOOKUP($A154,level!$K:$N,2,0)+unit!$M$2+VLOOKUP($B154,rank!$O:$R,2,0)*VLOOKUP(D$2,资质!$X:$AD,4,0)+VLOOKUP(D$2,资质!$X:$AD,5,0))</f>
        <v>满级</v>
      </c>
      <c r="E154" t="str">
        <f>IF($B154&gt;VLOOKUP(E$2,资质!$X:$Z,3,0),"满级",VLOOKUP($A154,level!$K:$N,2,0)+unit!$M$2+VLOOKUP($B154,rank!$O:$R,2,0)*VLOOKUP(E$2,资质!$X:$AD,4,0)+VLOOKUP(E$2,资质!$X:$AD,5,0))</f>
        <v>满级</v>
      </c>
      <c r="F154" t="str">
        <f>IF($B154&gt;VLOOKUP(F$2,资质!$X:$Z,3,0),"满级",VLOOKUP($A154,level!$K:$N,2,0)+unit!$M$2+VLOOKUP($B154,rank!$O:$R,2,0)*VLOOKUP(F$2,资质!$X:$AD,4,0)+VLOOKUP(F$2,资质!$X:$AD,5,0))</f>
        <v>满级</v>
      </c>
      <c r="G154" t="str">
        <f>IF($B154&gt;VLOOKUP(G$2,资质!$X:$Z,3,0),"满级",VLOOKUP($A154,level!$K:$N,2,0)+unit!$M$2+VLOOKUP($B154,rank!$O:$R,2,0)*VLOOKUP(G$2,资质!$X:$AD,4,0)+VLOOKUP(G$2,资质!$X:$AD,5,0))</f>
        <v>满级</v>
      </c>
      <c r="H154" t="str">
        <f>IF($B154&gt;VLOOKUP(H$2,资质!$X:$Z,3,0),"满级",VLOOKUP($A154,level!$K:$N,2,0)+unit!$M$2+VLOOKUP($B154,rank!$O:$R,2,0)*VLOOKUP(H$2,资质!$X:$AD,4,0)+VLOOKUP(H$2,资质!$X:$AD,5,0))</f>
        <v>满级</v>
      </c>
      <c r="I154">
        <f>IF($B154&gt;VLOOKUP(I$2,资质!$X:$Z,3,0),"满级",VLOOKUP($A154,level!$K:$N,2,0)+unit!$M$2+VLOOKUP($B154,rank!$O:$R,2,0)*VLOOKUP(I$2,资质!$X:$AD,4,0)+VLOOKUP(I$2,资质!$X:$AD,5,0))</f>
        <v>72396.783093373277</v>
      </c>
      <c r="J154">
        <f>IF($B154&gt;VLOOKUP(J$2,资质!$X:$Z,3,0),"满级",VLOOKUP($A154,level!$K:$N,2,0)+unit!$M$2+VLOOKUP($B154,rank!$O:$R,2,0)*VLOOKUP(J$2,资质!$X:$AD,4,0)+VLOOKUP(J$2,资质!$X:$AD,5,0))</f>
        <v>75266.042528412116</v>
      </c>
      <c r="K154">
        <f>IF($B154&gt;VLOOKUP(K$2,资质!$X:$Z,3,0),"满级",VLOOKUP($A154,level!$K:$N,2,0)+unit!$M$2+VLOOKUP($B154,rank!$O:$R,2,0)*VLOOKUP(K$2,资质!$X:$AD,4,0)+VLOOKUP(K$2,资质!$X:$AD,5,0))</f>
        <v>78617.038107520741</v>
      </c>
      <c r="L154">
        <f>IF($B154&gt;VLOOKUP(L$2,资质!$X:$Z,3,0),"满级",VLOOKUP($A154,level!$K:$N,2,0)+unit!$M$2+VLOOKUP($B154,rank!$O:$R,2,0)*VLOOKUP(L$2,资质!$X:$AD,4,0)+VLOOKUP(L$2,资质!$X:$AD,5,0))</f>
        <v>85640.186695117853</v>
      </c>
      <c r="M154">
        <f>IF($B154&gt;VLOOKUP(M$2,资质!$X:$Z,3,0),"满级",VLOOKUP($A154,level!$K:$N,2,0)+unit!$M$2+VLOOKUP($B154,rank!$O:$R,2,0)*VLOOKUP(M$2,资质!$X:$AD,4,0)+VLOOKUP(M$2,资质!$X:$AD,5,0))</f>
        <v>87524.816412637272</v>
      </c>
      <c r="N154">
        <f>IF($B154&gt;VLOOKUP(N$2,资质!$X:$Z,3,0),"满级",VLOOKUP($A154,level!$K:$N,2,0)+unit!$M$2+VLOOKUP($B154,rank!$O:$R,2,0)*VLOOKUP(N$2,资质!$X:$AD,4,0)+VLOOKUP(N$2,资质!$X:$AD,5,0))</f>
        <v>89409.446130156692</v>
      </c>
      <c r="O154">
        <f>IF($B154&gt;VLOOKUP(O$2,资质!$X:$Z,3,0),"满级",VLOOKUP($A154,level!$K:$N,2,0)+unit!$M$2+VLOOKUP($B154,rank!$O:$R,2,0)*VLOOKUP(O$2,资质!$X:$AD,4,0)+VLOOKUP(O$2,资质!$X:$AD,5,0))</f>
        <v>91294.075847676111</v>
      </c>
      <c r="P154">
        <f>IF($B154&gt;VLOOKUP(P$2,资质!$X:$Z,3,0),"满级",VLOOKUP($A154,level!$K:$N,2,0)+unit!$M$2+VLOOKUP($B154,rank!$O:$R,2,0)*VLOOKUP(P$2,资质!$X:$AD,4,0)+VLOOKUP(P$2,资质!$X:$AD,5,0))</f>
        <v>93178.705565195531</v>
      </c>
      <c r="Q154">
        <f>IF($B154&gt;VLOOKUP(Q$2,资质!$X:$Z,3,0),"满级",VLOOKUP($A154,level!$K:$N,2,0)+unit!$M$2+VLOOKUP($B154,rank!$O:$R,2,0)*VLOOKUP(Q$2,资质!$X:$AD,4,0)+VLOOKUP(Q$2,资质!$X:$AD,5,0))</f>
        <v>95063.33528271495</v>
      </c>
    </row>
    <row r="155" spans="1:17" x14ac:dyDescent="0.2">
      <c r="A155">
        <v>153</v>
      </c>
      <c r="B155">
        <f t="shared" si="12"/>
        <v>9</v>
      </c>
      <c r="C155" t="str">
        <f>IF($B155&gt;VLOOKUP(C$2,资质!$X:$Z,3,0),"满级",VLOOKUP($A155,level!$K:$N,2,0)+unit!$M$2+VLOOKUP($B155,rank!$O:$R,2,0)*VLOOKUP(C$2,资质!$X:$AD,4,0)+VLOOKUP(C$2,资质!$X:$AD,5,0))</f>
        <v>满级</v>
      </c>
      <c r="D155" t="str">
        <f>IF($B155&gt;VLOOKUP(D$2,资质!$X:$Z,3,0),"满级",VLOOKUP($A155,level!$K:$N,2,0)+unit!$M$2+VLOOKUP($B155,rank!$O:$R,2,0)*VLOOKUP(D$2,资质!$X:$AD,4,0)+VLOOKUP(D$2,资质!$X:$AD,5,0))</f>
        <v>满级</v>
      </c>
      <c r="E155" t="str">
        <f>IF($B155&gt;VLOOKUP(E$2,资质!$X:$Z,3,0),"满级",VLOOKUP($A155,level!$K:$N,2,0)+unit!$M$2+VLOOKUP($B155,rank!$O:$R,2,0)*VLOOKUP(E$2,资质!$X:$AD,4,0)+VLOOKUP(E$2,资质!$X:$AD,5,0))</f>
        <v>满级</v>
      </c>
      <c r="F155" t="str">
        <f>IF($B155&gt;VLOOKUP(F$2,资质!$X:$Z,3,0),"满级",VLOOKUP($A155,level!$K:$N,2,0)+unit!$M$2+VLOOKUP($B155,rank!$O:$R,2,0)*VLOOKUP(F$2,资质!$X:$AD,4,0)+VLOOKUP(F$2,资质!$X:$AD,5,0))</f>
        <v>满级</v>
      </c>
      <c r="G155" t="str">
        <f>IF($B155&gt;VLOOKUP(G$2,资质!$X:$Z,3,0),"满级",VLOOKUP($A155,level!$K:$N,2,0)+unit!$M$2+VLOOKUP($B155,rank!$O:$R,2,0)*VLOOKUP(G$2,资质!$X:$AD,4,0)+VLOOKUP(G$2,资质!$X:$AD,5,0))</f>
        <v>满级</v>
      </c>
      <c r="H155" t="str">
        <f>IF($B155&gt;VLOOKUP(H$2,资质!$X:$Z,3,0),"满级",VLOOKUP($A155,level!$K:$N,2,0)+unit!$M$2+VLOOKUP($B155,rank!$O:$R,2,0)*VLOOKUP(H$2,资质!$X:$AD,4,0)+VLOOKUP(H$2,资质!$X:$AD,5,0))</f>
        <v>满级</v>
      </c>
      <c r="I155">
        <f>IF($B155&gt;VLOOKUP(I$2,资质!$X:$Z,3,0),"满级",VLOOKUP($A155,level!$K:$N,2,0)+unit!$M$2+VLOOKUP($B155,rank!$O:$R,2,0)*VLOOKUP(I$2,资质!$X:$AD,4,0)+VLOOKUP(I$2,资质!$X:$AD,5,0))</f>
        <v>72980.183093373285</v>
      </c>
      <c r="J155">
        <f>IF($B155&gt;VLOOKUP(J$2,资质!$X:$Z,3,0),"满级",VLOOKUP($A155,level!$K:$N,2,0)+unit!$M$2+VLOOKUP($B155,rank!$O:$R,2,0)*VLOOKUP(J$2,资质!$X:$AD,4,0)+VLOOKUP(J$2,资质!$X:$AD,5,0))</f>
        <v>75849.442528412124</v>
      </c>
      <c r="K155">
        <f>IF($B155&gt;VLOOKUP(K$2,资质!$X:$Z,3,0),"满级",VLOOKUP($A155,level!$K:$N,2,0)+unit!$M$2+VLOOKUP($B155,rank!$O:$R,2,0)*VLOOKUP(K$2,资质!$X:$AD,4,0)+VLOOKUP(K$2,资质!$X:$AD,5,0))</f>
        <v>79200.438107520749</v>
      </c>
      <c r="L155">
        <f>IF($B155&gt;VLOOKUP(L$2,资质!$X:$Z,3,0),"满级",VLOOKUP($A155,level!$K:$N,2,0)+unit!$M$2+VLOOKUP($B155,rank!$O:$R,2,0)*VLOOKUP(L$2,资质!$X:$AD,4,0)+VLOOKUP(L$2,资质!$X:$AD,5,0))</f>
        <v>86223.586695117847</v>
      </c>
      <c r="M155">
        <f>IF($B155&gt;VLOOKUP(M$2,资质!$X:$Z,3,0),"满级",VLOOKUP($A155,level!$K:$N,2,0)+unit!$M$2+VLOOKUP($B155,rank!$O:$R,2,0)*VLOOKUP(M$2,资质!$X:$AD,4,0)+VLOOKUP(M$2,资质!$X:$AD,5,0))</f>
        <v>88108.216412637266</v>
      </c>
      <c r="N155">
        <f>IF($B155&gt;VLOOKUP(N$2,资质!$X:$Z,3,0),"满级",VLOOKUP($A155,level!$K:$N,2,0)+unit!$M$2+VLOOKUP($B155,rank!$O:$R,2,0)*VLOOKUP(N$2,资质!$X:$AD,4,0)+VLOOKUP(N$2,资质!$X:$AD,5,0))</f>
        <v>89992.846130156686</v>
      </c>
      <c r="O155">
        <f>IF($B155&gt;VLOOKUP(O$2,资质!$X:$Z,3,0),"满级",VLOOKUP($A155,level!$K:$N,2,0)+unit!$M$2+VLOOKUP($B155,rank!$O:$R,2,0)*VLOOKUP(O$2,资质!$X:$AD,4,0)+VLOOKUP(O$2,资质!$X:$AD,5,0))</f>
        <v>91877.475847676105</v>
      </c>
      <c r="P155">
        <f>IF($B155&gt;VLOOKUP(P$2,资质!$X:$Z,3,0),"满级",VLOOKUP($A155,level!$K:$N,2,0)+unit!$M$2+VLOOKUP($B155,rank!$O:$R,2,0)*VLOOKUP(P$2,资质!$X:$AD,4,0)+VLOOKUP(P$2,资质!$X:$AD,5,0))</f>
        <v>93762.105565195525</v>
      </c>
      <c r="Q155">
        <f>IF($B155&gt;VLOOKUP(Q$2,资质!$X:$Z,3,0),"满级",VLOOKUP($A155,level!$K:$N,2,0)+unit!$M$2+VLOOKUP($B155,rank!$O:$R,2,0)*VLOOKUP(Q$2,资质!$X:$AD,4,0)+VLOOKUP(Q$2,资质!$X:$AD,5,0))</f>
        <v>95646.735282714944</v>
      </c>
    </row>
    <row r="156" spans="1:17" x14ac:dyDescent="0.2">
      <c r="A156">
        <v>154</v>
      </c>
      <c r="B156">
        <f t="shared" si="12"/>
        <v>9</v>
      </c>
      <c r="C156" t="str">
        <f>IF($B156&gt;VLOOKUP(C$2,资质!$X:$Z,3,0),"满级",VLOOKUP($A156,level!$K:$N,2,0)+unit!$M$2+VLOOKUP($B156,rank!$O:$R,2,0)*VLOOKUP(C$2,资质!$X:$AD,4,0)+VLOOKUP(C$2,资质!$X:$AD,5,0))</f>
        <v>满级</v>
      </c>
      <c r="D156" t="str">
        <f>IF($B156&gt;VLOOKUP(D$2,资质!$X:$Z,3,0),"满级",VLOOKUP($A156,level!$K:$N,2,0)+unit!$M$2+VLOOKUP($B156,rank!$O:$R,2,0)*VLOOKUP(D$2,资质!$X:$AD,4,0)+VLOOKUP(D$2,资质!$X:$AD,5,0))</f>
        <v>满级</v>
      </c>
      <c r="E156" t="str">
        <f>IF($B156&gt;VLOOKUP(E$2,资质!$X:$Z,3,0),"满级",VLOOKUP($A156,level!$K:$N,2,0)+unit!$M$2+VLOOKUP($B156,rank!$O:$R,2,0)*VLOOKUP(E$2,资质!$X:$AD,4,0)+VLOOKUP(E$2,资质!$X:$AD,5,0))</f>
        <v>满级</v>
      </c>
      <c r="F156" t="str">
        <f>IF($B156&gt;VLOOKUP(F$2,资质!$X:$Z,3,0),"满级",VLOOKUP($A156,level!$K:$N,2,0)+unit!$M$2+VLOOKUP($B156,rank!$O:$R,2,0)*VLOOKUP(F$2,资质!$X:$AD,4,0)+VLOOKUP(F$2,资质!$X:$AD,5,0))</f>
        <v>满级</v>
      </c>
      <c r="G156" t="str">
        <f>IF($B156&gt;VLOOKUP(G$2,资质!$X:$Z,3,0),"满级",VLOOKUP($A156,level!$K:$N,2,0)+unit!$M$2+VLOOKUP($B156,rank!$O:$R,2,0)*VLOOKUP(G$2,资质!$X:$AD,4,0)+VLOOKUP(G$2,资质!$X:$AD,5,0))</f>
        <v>满级</v>
      </c>
      <c r="H156" t="str">
        <f>IF($B156&gt;VLOOKUP(H$2,资质!$X:$Z,3,0),"满级",VLOOKUP($A156,level!$K:$N,2,0)+unit!$M$2+VLOOKUP($B156,rank!$O:$R,2,0)*VLOOKUP(H$2,资质!$X:$AD,4,0)+VLOOKUP(H$2,资质!$X:$AD,5,0))</f>
        <v>满级</v>
      </c>
      <c r="I156">
        <f>IF($B156&gt;VLOOKUP(I$2,资质!$X:$Z,3,0),"满级",VLOOKUP($A156,level!$K:$N,2,0)+unit!$M$2+VLOOKUP($B156,rank!$O:$R,2,0)*VLOOKUP(I$2,资质!$X:$AD,4,0)+VLOOKUP(I$2,资质!$X:$AD,5,0))</f>
        <v>73573.58309337328</v>
      </c>
      <c r="J156">
        <f>IF($B156&gt;VLOOKUP(J$2,资质!$X:$Z,3,0),"满级",VLOOKUP($A156,level!$K:$N,2,0)+unit!$M$2+VLOOKUP($B156,rank!$O:$R,2,0)*VLOOKUP(J$2,资质!$X:$AD,4,0)+VLOOKUP(J$2,资质!$X:$AD,5,0))</f>
        <v>76442.842528412119</v>
      </c>
      <c r="K156">
        <f>IF($B156&gt;VLOOKUP(K$2,资质!$X:$Z,3,0),"满级",VLOOKUP($A156,level!$K:$N,2,0)+unit!$M$2+VLOOKUP($B156,rank!$O:$R,2,0)*VLOOKUP(K$2,资质!$X:$AD,4,0)+VLOOKUP(K$2,资质!$X:$AD,5,0))</f>
        <v>79793.838107520744</v>
      </c>
      <c r="L156">
        <f>IF($B156&gt;VLOOKUP(L$2,资质!$X:$Z,3,0),"满级",VLOOKUP($A156,level!$K:$N,2,0)+unit!$M$2+VLOOKUP($B156,rank!$O:$R,2,0)*VLOOKUP(L$2,资质!$X:$AD,4,0)+VLOOKUP(L$2,资质!$X:$AD,5,0))</f>
        <v>86816.986695117841</v>
      </c>
      <c r="M156">
        <f>IF($B156&gt;VLOOKUP(M$2,资质!$X:$Z,3,0),"满级",VLOOKUP($A156,level!$K:$N,2,0)+unit!$M$2+VLOOKUP($B156,rank!$O:$R,2,0)*VLOOKUP(M$2,资质!$X:$AD,4,0)+VLOOKUP(M$2,资质!$X:$AD,5,0))</f>
        <v>88701.616412637261</v>
      </c>
      <c r="N156">
        <f>IF($B156&gt;VLOOKUP(N$2,资质!$X:$Z,3,0),"满级",VLOOKUP($A156,level!$K:$N,2,0)+unit!$M$2+VLOOKUP($B156,rank!$O:$R,2,0)*VLOOKUP(N$2,资质!$X:$AD,4,0)+VLOOKUP(N$2,资质!$X:$AD,5,0))</f>
        <v>90586.246130156695</v>
      </c>
      <c r="O156">
        <f>IF($B156&gt;VLOOKUP(O$2,资质!$X:$Z,3,0),"满级",VLOOKUP($A156,level!$K:$N,2,0)+unit!$M$2+VLOOKUP($B156,rank!$O:$R,2,0)*VLOOKUP(O$2,资质!$X:$AD,4,0)+VLOOKUP(O$2,资质!$X:$AD,5,0))</f>
        <v>92470.8758476761</v>
      </c>
      <c r="P156">
        <f>IF($B156&gt;VLOOKUP(P$2,资质!$X:$Z,3,0),"满级",VLOOKUP($A156,level!$K:$N,2,0)+unit!$M$2+VLOOKUP($B156,rank!$O:$R,2,0)*VLOOKUP(P$2,资质!$X:$AD,4,0)+VLOOKUP(P$2,资质!$X:$AD,5,0))</f>
        <v>94355.505565195519</v>
      </c>
      <c r="Q156">
        <f>IF($B156&gt;VLOOKUP(Q$2,资质!$X:$Z,3,0),"满级",VLOOKUP($A156,level!$K:$N,2,0)+unit!$M$2+VLOOKUP($B156,rank!$O:$R,2,0)*VLOOKUP(Q$2,资质!$X:$AD,4,0)+VLOOKUP(Q$2,资质!$X:$AD,5,0))</f>
        <v>96240.135282714953</v>
      </c>
    </row>
    <row r="157" spans="1:17" x14ac:dyDescent="0.2">
      <c r="A157">
        <v>155</v>
      </c>
      <c r="B157">
        <f t="shared" si="12"/>
        <v>9</v>
      </c>
      <c r="C157" t="str">
        <f>IF($B157&gt;VLOOKUP(C$2,资质!$X:$Z,3,0),"满级",VLOOKUP($A157,level!$K:$N,2,0)+unit!$M$2+VLOOKUP($B157,rank!$O:$R,2,0)*VLOOKUP(C$2,资质!$X:$AD,4,0)+VLOOKUP(C$2,资质!$X:$AD,5,0))</f>
        <v>满级</v>
      </c>
      <c r="D157" t="str">
        <f>IF($B157&gt;VLOOKUP(D$2,资质!$X:$Z,3,0),"满级",VLOOKUP($A157,level!$K:$N,2,0)+unit!$M$2+VLOOKUP($B157,rank!$O:$R,2,0)*VLOOKUP(D$2,资质!$X:$AD,4,0)+VLOOKUP(D$2,资质!$X:$AD,5,0))</f>
        <v>满级</v>
      </c>
      <c r="E157" t="str">
        <f>IF($B157&gt;VLOOKUP(E$2,资质!$X:$Z,3,0),"满级",VLOOKUP($A157,level!$K:$N,2,0)+unit!$M$2+VLOOKUP($B157,rank!$O:$R,2,0)*VLOOKUP(E$2,资质!$X:$AD,4,0)+VLOOKUP(E$2,资质!$X:$AD,5,0))</f>
        <v>满级</v>
      </c>
      <c r="F157" t="str">
        <f>IF($B157&gt;VLOOKUP(F$2,资质!$X:$Z,3,0),"满级",VLOOKUP($A157,level!$K:$N,2,0)+unit!$M$2+VLOOKUP($B157,rank!$O:$R,2,0)*VLOOKUP(F$2,资质!$X:$AD,4,0)+VLOOKUP(F$2,资质!$X:$AD,5,0))</f>
        <v>满级</v>
      </c>
      <c r="G157" t="str">
        <f>IF($B157&gt;VLOOKUP(G$2,资质!$X:$Z,3,0),"满级",VLOOKUP($A157,level!$K:$N,2,0)+unit!$M$2+VLOOKUP($B157,rank!$O:$R,2,0)*VLOOKUP(G$2,资质!$X:$AD,4,0)+VLOOKUP(G$2,资质!$X:$AD,5,0))</f>
        <v>满级</v>
      </c>
      <c r="H157" t="str">
        <f>IF($B157&gt;VLOOKUP(H$2,资质!$X:$Z,3,0),"满级",VLOOKUP($A157,level!$K:$N,2,0)+unit!$M$2+VLOOKUP($B157,rank!$O:$R,2,0)*VLOOKUP(H$2,资质!$X:$AD,4,0)+VLOOKUP(H$2,资质!$X:$AD,5,0))</f>
        <v>满级</v>
      </c>
      <c r="I157">
        <f>IF($B157&gt;VLOOKUP(I$2,资质!$X:$Z,3,0),"满级",VLOOKUP($A157,level!$K:$N,2,0)+unit!$M$2+VLOOKUP($B157,rank!$O:$R,2,0)*VLOOKUP(I$2,资质!$X:$AD,4,0)+VLOOKUP(I$2,资质!$X:$AD,5,0))</f>
        <v>74176.983093373274</v>
      </c>
      <c r="J157">
        <f>IF($B157&gt;VLOOKUP(J$2,资质!$X:$Z,3,0),"满级",VLOOKUP($A157,level!$K:$N,2,0)+unit!$M$2+VLOOKUP($B157,rank!$O:$R,2,0)*VLOOKUP(J$2,资质!$X:$AD,4,0)+VLOOKUP(J$2,资质!$X:$AD,5,0))</f>
        <v>77046.242528412113</v>
      </c>
      <c r="K157">
        <f>IF($B157&gt;VLOOKUP(K$2,资质!$X:$Z,3,0),"满级",VLOOKUP($A157,level!$K:$N,2,0)+unit!$M$2+VLOOKUP($B157,rank!$O:$R,2,0)*VLOOKUP(K$2,资质!$X:$AD,4,0)+VLOOKUP(K$2,资质!$X:$AD,5,0))</f>
        <v>80397.238107520738</v>
      </c>
      <c r="L157">
        <f>IF($B157&gt;VLOOKUP(L$2,资质!$X:$Z,3,0),"满级",VLOOKUP($A157,level!$K:$N,2,0)+unit!$M$2+VLOOKUP($B157,rank!$O:$R,2,0)*VLOOKUP(L$2,资质!$X:$AD,4,0)+VLOOKUP(L$2,资质!$X:$AD,5,0))</f>
        <v>87420.38669511785</v>
      </c>
      <c r="M157">
        <f>IF($B157&gt;VLOOKUP(M$2,资质!$X:$Z,3,0),"满级",VLOOKUP($A157,level!$K:$N,2,0)+unit!$M$2+VLOOKUP($B157,rank!$O:$R,2,0)*VLOOKUP(M$2,资质!$X:$AD,4,0)+VLOOKUP(M$2,资质!$X:$AD,5,0))</f>
        <v>89305.016412637269</v>
      </c>
      <c r="N157">
        <f>IF($B157&gt;VLOOKUP(N$2,资质!$X:$Z,3,0),"满级",VLOOKUP($A157,level!$K:$N,2,0)+unit!$M$2+VLOOKUP($B157,rank!$O:$R,2,0)*VLOOKUP(N$2,资质!$X:$AD,4,0)+VLOOKUP(N$2,资质!$X:$AD,5,0))</f>
        <v>91189.646130156703</v>
      </c>
      <c r="O157">
        <f>IF($B157&gt;VLOOKUP(O$2,资质!$X:$Z,3,0),"满级",VLOOKUP($A157,level!$K:$N,2,0)+unit!$M$2+VLOOKUP($B157,rank!$O:$R,2,0)*VLOOKUP(O$2,资质!$X:$AD,4,0)+VLOOKUP(O$2,资质!$X:$AD,5,0))</f>
        <v>93074.275847676108</v>
      </c>
      <c r="P157">
        <f>IF($B157&gt;VLOOKUP(P$2,资质!$X:$Z,3,0),"满级",VLOOKUP($A157,level!$K:$N,2,0)+unit!$M$2+VLOOKUP($B157,rank!$O:$R,2,0)*VLOOKUP(P$2,资质!$X:$AD,4,0)+VLOOKUP(P$2,资质!$X:$AD,5,0))</f>
        <v>94958.905565195528</v>
      </c>
      <c r="Q157">
        <f>IF($B157&gt;VLOOKUP(Q$2,资质!$X:$Z,3,0),"满级",VLOOKUP($A157,level!$K:$N,2,0)+unit!$M$2+VLOOKUP($B157,rank!$O:$R,2,0)*VLOOKUP(Q$2,资质!$X:$AD,4,0)+VLOOKUP(Q$2,资质!$X:$AD,5,0))</f>
        <v>96843.535282714962</v>
      </c>
    </row>
    <row r="158" spans="1:17" x14ac:dyDescent="0.2">
      <c r="A158">
        <v>156</v>
      </c>
      <c r="B158">
        <f t="shared" si="12"/>
        <v>9</v>
      </c>
      <c r="C158" t="str">
        <f>IF($B158&gt;VLOOKUP(C$2,资质!$X:$Z,3,0),"满级",VLOOKUP($A158,level!$K:$N,2,0)+unit!$M$2+VLOOKUP($B158,rank!$O:$R,2,0)*VLOOKUP(C$2,资质!$X:$AD,4,0)+VLOOKUP(C$2,资质!$X:$AD,5,0))</f>
        <v>满级</v>
      </c>
      <c r="D158" t="str">
        <f>IF($B158&gt;VLOOKUP(D$2,资质!$X:$Z,3,0),"满级",VLOOKUP($A158,level!$K:$N,2,0)+unit!$M$2+VLOOKUP($B158,rank!$O:$R,2,0)*VLOOKUP(D$2,资质!$X:$AD,4,0)+VLOOKUP(D$2,资质!$X:$AD,5,0))</f>
        <v>满级</v>
      </c>
      <c r="E158" t="str">
        <f>IF($B158&gt;VLOOKUP(E$2,资质!$X:$Z,3,0),"满级",VLOOKUP($A158,level!$K:$N,2,0)+unit!$M$2+VLOOKUP($B158,rank!$O:$R,2,0)*VLOOKUP(E$2,资质!$X:$AD,4,0)+VLOOKUP(E$2,资质!$X:$AD,5,0))</f>
        <v>满级</v>
      </c>
      <c r="F158" t="str">
        <f>IF($B158&gt;VLOOKUP(F$2,资质!$X:$Z,3,0),"满级",VLOOKUP($A158,level!$K:$N,2,0)+unit!$M$2+VLOOKUP($B158,rank!$O:$R,2,0)*VLOOKUP(F$2,资质!$X:$AD,4,0)+VLOOKUP(F$2,资质!$X:$AD,5,0))</f>
        <v>满级</v>
      </c>
      <c r="G158" t="str">
        <f>IF($B158&gt;VLOOKUP(G$2,资质!$X:$Z,3,0),"满级",VLOOKUP($A158,level!$K:$N,2,0)+unit!$M$2+VLOOKUP($B158,rank!$O:$R,2,0)*VLOOKUP(G$2,资质!$X:$AD,4,0)+VLOOKUP(G$2,资质!$X:$AD,5,0))</f>
        <v>满级</v>
      </c>
      <c r="H158" t="str">
        <f>IF($B158&gt;VLOOKUP(H$2,资质!$X:$Z,3,0),"满级",VLOOKUP($A158,level!$K:$N,2,0)+unit!$M$2+VLOOKUP($B158,rank!$O:$R,2,0)*VLOOKUP(H$2,资质!$X:$AD,4,0)+VLOOKUP(H$2,资质!$X:$AD,5,0))</f>
        <v>满级</v>
      </c>
      <c r="I158">
        <f>IF($B158&gt;VLOOKUP(I$2,资质!$X:$Z,3,0),"满级",VLOOKUP($A158,level!$K:$N,2,0)+unit!$M$2+VLOOKUP($B158,rank!$O:$R,2,0)*VLOOKUP(I$2,资质!$X:$AD,4,0)+VLOOKUP(I$2,资质!$X:$AD,5,0))</f>
        <v>74790.683093373285</v>
      </c>
      <c r="J158">
        <f>IF($B158&gt;VLOOKUP(J$2,资质!$X:$Z,3,0),"满级",VLOOKUP($A158,level!$K:$N,2,0)+unit!$M$2+VLOOKUP($B158,rank!$O:$R,2,0)*VLOOKUP(J$2,资质!$X:$AD,4,0)+VLOOKUP(J$2,资质!$X:$AD,5,0))</f>
        <v>77659.942528412124</v>
      </c>
      <c r="K158">
        <f>IF($B158&gt;VLOOKUP(K$2,资质!$X:$Z,3,0),"满级",VLOOKUP($A158,level!$K:$N,2,0)+unit!$M$2+VLOOKUP($B158,rank!$O:$R,2,0)*VLOOKUP(K$2,资质!$X:$AD,4,0)+VLOOKUP(K$2,资质!$X:$AD,5,0))</f>
        <v>81010.938107520749</v>
      </c>
      <c r="L158">
        <f>IF($B158&gt;VLOOKUP(L$2,资质!$X:$Z,3,0),"满级",VLOOKUP($A158,level!$K:$N,2,0)+unit!$M$2+VLOOKUP($B158,rank!$O:$R,2,0)*VLOOKUP(L$2,资质!$X:$AD,4,0)+VLOOKUP(L$2,资质!$X:$AD,5,0))</f>
        <v>88034.086695117847</v>
      </c>
      <c r="M158">
        <f>IF($B158&gt;VLOOKUP(M$2,资质!$X:$Z,3,0),"满级",VLOOKUP($A158,level!$K:$N,2,0)+unit!$M$2+VLOOKUP($B158,rank!$O:$R,2,0)*VLOOKUP(M$2,资质!$X:$AD,4,0)+VLOOKUP(M$2,资质!$X:$AD,5,0))</f>
        <v>89918.716412637266</v>
      </c>
      <c r="N158">
        <f>IF($B158&gt;VLOOKUP(N$2,资质!$X:$Z,3,0),"满级",VLOOKUP($A158,level!$K:$N,2,0)+unit!$M$2+VLOOKUP($B158,rank!$O:$R,2,0)*VLOOKUP(N$2,资质!$X:$AD,4,0)+VLOOKUP(N$2,资质!$X:$AD,5,0))</f>
        <v>91803.346130156686</v>
      </c>
      <c r="O158">
        <f>IF($B158&gt;VLOOKUP(O$2,资质!$X:$Z,3,0),"满级",VLOOKUP($A158,level!$K:$N,2,0)+unit!$M$2+VLOOKUP($B158,rank!$O:$R,2,0)*VLOOKUP(O$2,资质!$X:$AD,4,0)+VLOOKUP(O$2,资质!$X:$AD,5,0))</f>
        <v>93687.975847676105</v>
      </c>
      <c r="P158">
        <f>IF($B158&gt;VLOOKUP(P$2,资质!$X:$Z,3,0),"满级",VLOOKUP($A158,level!$K:$N,2,0)+unit!$M$2+VLOOKUP($B158,rank!$O:$R,2,0)*VLOOKUP(P$2,资质!$X:$AD,4,0)+VLOOKUP(P$2,资质!$X:$AD,5,0))</f>
        <v>95572.605565195525</v>
      </c>
      <c r="Q158">
        <f>IF($B158&gt;VLOOKUP(Q$2,资质!$X:$Z,3,0),"满级",VLOOKUP($A158,level!$K:$N,2,0)+unit!$M$2+VLOOKUP($B158,rank!$O:$R,2,0)*VLOOKUP(Q$2,资质!$X:$AD,4,0)+VLOOKUP(Q$2,资质!$X:$AD,5,0))</f>
        <v>97457.235282714944</v>
      </c>
    </row>
    <row r="159" spans="1:17" x14ac:dyDescent="0.2">
      <c r="A159">
        <v>157</v>
      </c>
      <c r="B159">
        <f t="shared" si="12"/>
        <v>9</v>
      </c>
      <c r="C159" t="str">
        <f>IF($B159&gt;VLOOKUP(C$2,资质!$X:$Z,3,0),"满级",VLOOKUP($A159,level!$K:$N,2,0)+unit!$M$2+VLOOKUP($B159,rank!$O:$R,2,0)*VLOOKUP(C$2,资质!$X:$AD,4,0)+VLOOKUP(C$2,资质!$X:$AD,5,0))</f>
        <v>满级</v>
      </c>
      <c r="D159" t="str">
        <f>IF($B159&gt;VLOOKUP(D$2,资质!$X:$Z,3,0),"满级",VLOOKUP($A159,level!$K:$N,2,0)+unit!$M$2+VLOOKUP($B159,rank!$O:$R,2,0)*VLOOKUP(D$2,资质!$X:$AD,4,0)+VLOOKUP(D$2,资质!$X:$AD,5,0))</f>
        <v>满级</v>
      </c>
      <c r="E159" t="str">
        <f>IF($B159&gt;VLOOKUP(E$2,资质!$X:$Z,3,0),"满级",VLOOKUP($A159,level!$K:$N,2,0)+unit!$M$2+VLOOKUP($B159,rank!$O:$R,2,0)*VLOOKUP(E$2,资质!$X:$AD,4,0)+VLOOKUP(E$2,资质!$X:$AD,5,0))</f>
        <v>满级</v>
      </c>
      <c r="F159" t="str">
        <f>IF($B159&gt;VLOOKUP(F$2,资质!$X:$Z,3,0),"满级",VLOOKUP($A159,level!$K:$N,2,0)+unit!$M$2+VLOOKUP($B159,rank!$O:$R,2,0)*VLOOKUP(F$2,资质!$X:$AD,4,0)+VLOOKUP(F$2,资质!$X:$AD,5,0))</f>
        <v>满级</v>
      </c>
      <c r="G159" t="str">
        <f>IF($B159&gt;VLOOKUP(G$2,资质!$X:$Z,3,0),"满级",VLOOKUP($A159,level!$K:$N,2,0)+unit!$M$2+VLOOKUP($B159,rank!$O:$R,2,0)*VLOOKUP(G$2,资质!$X:$AD,4,0)+VLOOKUP(G$2,资质!$X:$AD,5,0))</f>
        <v>满级</v>
      </c>
      <c r="H159" t="str">
        <f>IF($B159&gt;VLOOKUP(H$2,资质!$X:$Z,3,0),"满级",VLOOKUP($A159,level!$K:$N,2,0)+unit!$M$2+VLOOKUP($B159,rank!$O:$R,2,0)*VLOOKUP(H$2,资质!$X:$AD,4,0)+VLOOKUP(H$2,资质!$X:$AD,5,0))</f>
        <v>满级</v>
      </c>
      <c r="I159">
        <f>IF($B159&gt;VLOOKUP(I$2,资质!$X:$Z,3,0),"满级",VLOOKUP($A159,level!$K:$N,2,0)+unit!$M$2+VLOOKUP($B159,rank!$O:$R,2,0)*VLOOKUP(I$2,资质!$X:$AD,4,0)+VLOOKUP(I$2,资质!$X:$AD,5,0))</f>
        <v>75414.883093373268</v>
      </c>
      <c r="J159">
        <f>IF($B159&gt;VLOOKUP(J$2,资质!$X:$Z,3,0),"满级",VLOOKUP($A159,level!$K:$N,2,0)+unit!$M$2+VLOOKUP($B159,rank!$O:$R,2,0)*VLOOKUP(J$2,资质!$X:$AD,4,0)+VLOOKUP(J$2,资质!$X:$AD,5,0))</f>
        <v>78284.142528412107</v>
      </c>
      <c r="K159">
        <f>IF($B159&gt;VLOOKUP(K$2,资质!$X:$Z,3,0),"满级",VLOOKUP($A159,level!$K:$N,2,0)+unit!$M$2+VLOOKUP($B159,rank!$O:$R,2,0)*VLOOKUP(K$2,资质!$X:$AD,4,0)+VLOOKUP(K$2,资质!$X:$AD,5,0))</f>
        <v>81635.138107520732</v>
      </c>
      <c r="L159">
        <f>IF($B159&gt;VLOOKUP(L$2,资质!$X:$Z,3,0),"满级",VLOOKUP($A159,level!$K:$N,2,0)+unit!$M$2+VLOOKUP($B159,rank!$O:$R,2,0)*VLOOKUP(L$2,资质!$X:$AD,4,0)+VLOOKUP(L$2,资质!$X:$AD,5,0))</f>
        <v>88658.286695117844</v>
      </c>
      <c r="M159">
        <f>IF($B159&gt;VLOOKUP(M$2,资质!$X:$Z,3,0),"满级",VLOOKUP($A159,level!$K:$N,2,0)+unit!$M$2+VLOOKUP($B159,rank!$O:$R,2,0)*VLOOKUP(M$2,资质!$X:$AD,4,0)+VLOOKUP(M$2,资质!$X:$AD,5,0))</f>
        <v>90542.916412637263</v>
      </c>
      <c r="N159">
        <f>IF($B159&gt;VLOOKUP(N$2,资质!$X:$Z,3,0),"满级",VLOOKUP($A159,level!$K:$N,2,0)+unit!$M$2+VLOOKUP($B159,rank!$O:$R,2,0)*VLOOKUP(N$2,资质!$X:$AD,4,0)+VLOOKUP(N$2,资质!$X:$AD,5,0))</f>
        <v>92427.546130156697</v>
      </c>
      <c r="O159">
        <f>IF($B159&gt;VLOOKUP(O$2,资质!$X:$Z,3,0),"满级",VLOOKUP($A159,level!$K:$N,2,0)+unit!$M$2+VLOOKUP($B159,rank!$O:$R,2,0)*VLOOKUP(O$2,资质!$X:$AD,4,0)+VLOOKUP(O$2,资质!$X:$AD,5,0))</f>
        <v>94312.175847676102</v>
      </c>
      <c r="P159">
        <f>IF($B159&gt;VLOOKUP(P$2,资质!$X:$Z,3,0),"满级",VLOOKUP($A159,level!$K:$N,2,0)+unit!$M$2+VLOOKUP($B159,rank!$O:$R,2,0)*VLOOKUP(P$2,资质!$X:$AD,4,0)+VLOOKUP(P$2,资质!$X:$AD,5,0))</f>
        <v>96196.805565195522</v>
      </c>
      <c r="Q159">
        <f>IF($B159&gt;VLOOKUP(Q$2,资质!$X:$Z,3,0),"满级",VLOOKUP($A159,level!$K:$N,2,0)+unit!$M$2+VLOOKUP($B159,rank!$O:$R,2,0)*VLOOKUP(Q$2,资质!$X:$AD,4,0)+VLOOKUP(Q$2,资质!$X:$AD,5,0))</f>
        <v>98081.435282714956</v>
      </c>
    </row>
    <row r="160" spans="1:17" x14ac:dyDescent="0.2">
      <c r="A160">
        <v>158</v>
      </c>
      <c r="B160">
        <f t="shared" si="12"/>
        <v>9</v>
      </c>
      <c r="C160" t="str">
        <f>IF($B160&gt;VLOOKUP(C$2,资质!$X:$Z,3,0),"满级",VLOOKUP($A160,level!$K:$N,2,0)+unit!$M$2+VLOOKUP($B160,rank!$O:$R,2,0)*VLOOKUP(C$2,资质!$X:$AD,4,0)+VLOOKUP(C$2,资质!$X:$AD,5,0))</f>
        <v>满级</v>
      </c>
      <c r="D160" t="str">
        <f>IF($B160&gt;VLOOKUP(D$2,资质!$X:$Z,3,0),"满级",VLOOKUP($A160,level!$K:$N,2,0)+unit!$M$2+VLOOKUP($B160,rank!$O:$R,2,0)*VLOOKUP(D$2,资质!$X:$AD,4,0)+VLOOKUP(D$2,资质!$X:$AD,5,0))</f>
        <v>满级</v>
      </c>
      <c r="E160" t="str">
        <f>IF($B160&gt;VLOOKUP(E$2,资质!$X:$Z,3,0),"满级",VLOOKUP($A160,level!$K:$N,2,0)+unit!$M$2+VLOOKUP($B160,rank!$O:$R,2,0)*VLOOKUP(E$2,资质!$X:$AD,4,0)+VLOOKUP(E$2,资质!$X:$AD,5,0))</f>
        <v>满级</v>
      </c>
      <c r="F160" t="str">
        <f>IF($B160&gt;VLOOKUP(F$2,资质!$X:$Z,3,0),"满级",VLOOKUP($A160,level!$K:$N,2,0)+unit!$M$2+VLOOKUP($B160,rank!$O:$R,2,0)*VLOOKUP(F$2,资质!$X:$AD,4,0)+VLOOKUP(F$2,资质!$X:$AD,5,0))</f>
        <v>满级</v>
      </c>
      <c r="G160" t="str">
        <f>IF($B160&gt;VLOOKUP(G$2,资质!$X:$Z,3,0),"满级",VLOOKUP($A160,level!$K:$N,2,0)+unit!$M$2+VLOOKUP($B160,rank!$O:$R,2,0)*VLOOKUP(G$2,资质!$X:$AD,4,0)+VLOOKUP(G$2,资质!$X:$AD,5,0))</f>
        <v>满级</v>
      </c>
      <c r="H160" t="str">
        <f>IF($B160&gt;VLOOKUP(H$2,资质!$X:$Z,3,0),"满级",VLOOKUP($A160,level!$K:$N,2,0)+unit!$M$2+VLOOKUP($B160,rank!$O:$R,2,0)*VLOOKUP(H$2,资质!$X:$AD,4,0)+VLOOKUP(H$2,资质!$X:$AD,5,0))</f>
        <v>满级</v>
      </c>
      <c r="I160">
        <f>IF($B160&gt;VLOOKUP(I$2,资质!$X:$Z,3,0),"满级",VLOOKUP($A160,level!$K:$N,2,0)+unit!$M$2+VLOOKUP($B160,rank!$O:$R,2,0)*VLOOKUP(I$2,资质!$X:$AD,4,0)+VLOOKUP(I$2,资质!$X:$AD,5,0))</f>
        <v>76049.58309337328</v>
      </c>
      <c r="J160">
        <f>IF($B160&gt;VLOOKUP(J$2,资质!$X:$Z,3,0),"满级",VLOOKUP($A160,level!$K:$N,2,0)+unit!$M$2+VLOOKUP($B160,rank!$O:$R,2,0)*VLOOKUP(J$2,资质!$X:$AD,4,0)+VLOOKUP(J$2,资质!$X:$AD,5,0))</f>
        <v>78918.842528412119</v>
      </c>
      <c r="K160">
        <f>IF($B160&gt;VLOOKUP(K$2,资质!$X:$Z,3,0),"满级",VLOOKUP($A160,level!$K:$N,2,0)+unit!$M$2+VLOOKUP($B160,rank!$O:$R,2,0)*VLOOKUP(K$2,资质!$X:$AD,4,0)+VLOOKUP(K$2,资质!$X:$AD,5,0))</f>
        <v>82269.838107520744</v>
      </c>
      <c r="L160">
        <f>IF($B160&gt;VLOOKUP(L$2,资质!$X:$Z,3,0),"满级",VLOOKUP($A160,level!$K:$N,2,0)+unit!$M$2+VLOOKUP($B160,rank!$O:$R,2,0)*VLOOKUP(L$2,资质!$X:$AD,4,0)+VLOOKUP(L$2,资质!$X:$AD,5,0))</f>
        <v>89292.986695117841</v>
      </c>
      <c r="M160">
        <f>IF($B160&gt;VLOOKUP(M$2,资质!$X:$Z,3,0),"满级",VLOOKUP($A160,level!$K:$N,2,0)+unit!$M$2+VLOOKUP($B160,rank!$O:$R,2,0)*VLOOKUP(M$2,资质!$X:$AD,4,0)+VLOOKUP(M$2,资质!$X:$AD,5,0))</f>
        <v>91177.616412637261</v>
      </c>
      <c r="N160">
        <f>IF($B160&gt;VLOOKUP(N$2,资质!$X:$Z,3,0),"满级",VLOOKUP($A160,level!$K:$N,2,0)+unit!$M$2+VLOOKUP($B160,rank!$O:$R,2,0)*VLOOKUP(N$2,资质!$X:$AD,4,0)+VLOOKUP(N$2,资质!$X:$AD,5,0))</f>
        <v>93062.246130156695</v>
      </c>
      <c r="O160">
        <f>IF($B160&gt;VLOOKUP(O$2,资质!$X:$Z,3,0),"满级",VLOOKUP($A160,level!$K:$N,2,0)+unit!$M$2+VLOOKUP($B160,rank!$O:$R,2,0)*VLOOKUP(O$2,资质!$X:$AD,4,0)+VLOOKUP(O$2,资质!$X:$AD,5,0))</f>
        <v>94946.8758476761</v>
      </c>
      <c r="P160">
        <f>IF($B160&gt;VLOOKUP(P$2,资质!$X:$Z,3,0),"满级",VLOOKUP($A160,level!$K:$N,2,0)+unit!$M$2+VLOOKUP($B160,rank!$O:$R,2,0)*VLOOKUP(P$2,资质!$X:$AD,4,0)+VLOOKUP(P$2,资质!$X:$AD,5,0))</f>
        <v>96831.505565195519</v>
      </c>
      <c r="Q160">
        <f>IF($B160&gt;VLOOKUP(Q$2,资质!$X:$Z,3,0),"满级",VLOOKUP($A160,level!$K:$N,2,0)+unit!$M$2+VLOOKUP($B160,rank!$O:$R,2,0)*VLOOKUP(Q$2,资质!$X:$AD,4,0)+VLOOKUP(Q$2,资质!$X:$AD,5,0))</f>
        <v>98716.135282714953</v>
      </c>
    </row>
    <row r="161" spans="1:18" x14ac:dyDescent="0.2">
      <c r="A161">
        <v>159</v>
      </c>
      <c r="B161">
        <f t="shared" si="12"/>
        <v>9</v>
      </c>
      <c r="C161" t="str">
        <f>IF($B161&gt;VLOOKUP(C$2,资质!$X:$Z,3,0),"满级",VLOOKUP($A161,level!$K:$N,2,0)+unit!$M$2+VLOOKUP($B161,rank!$O:$R,2,0)*VLOOKUP(C$2,资质!$X:$AD,4,0)+VLOOKUP(C$2,资质!$X:$AD,5,0))</f>
        <v>满级</v>
      </c>
      <c r="D161" t="str">
        <f>IF($B161&gt;VLOOKUP(D$2,资质!$X:$Z,3,0),"满级",VLOOKUP($A161,level!$K:$N,2,0)+unit!$M$2+VLOOKUP($B161,rank!$O:$R,2,0)*VLOOKUP(D$2,资质!$X:$AD,4,0)+VLOOKUP(D$2,资质!$X:$AD,5,0))</f>
        <v>满级</v>
      </c>
      <c r="E161" t="str">
        <f>IF($B161&gt;VLOOKUP(E$2,资质!$X:$Z,3,0),"满级",VLOOKUP($A161,level!$K:$N,2,0)+unit!$M$2+VLOOKUP($B161,rank!$O:$R,2,0)*VLOOKUP(E$2,资质!$X:$AD,4,0)+VLOOKUP(E$2,资质!$X:$AD,5,0))</f>
        <v>满级</v>
      </c>
      <c r="F161" t="str">
        <f>IF($B161&gt;VLOOKUP(F$2,资质!$X:$Z,3,0),"满级",VLOOKUP($A161,level!$K:$N,2,0)+unit!$M$2+VLOOKUP($B161,rank!$O:$R,2,0)*VLOOKUP(F$2,资质!$X:$AD,4,0)+VLOOKUP(F$2,资质!$X:$AD,5,0))</f>
        <v>满级</v>
      </c>
      <c r="G161" t="str">
        <f>IF($B161&gt;VLOOKUP(G$2,资质!$X:$Z,3,0),"满级",VLOOKUP($A161,level!$K:$N,2,0)+unit!$M$2+VLOOKUP($B161,rank!$O:$R,2,0)*VLOOKUP(G$2,资质!$X:$AD,4,0)+VLOOKUP(G$2,资质!$X:$AD,5,0))</f>
        <v>满级</v>
      </c>
      <c r="H161" t="str">
        <f>IF($B161&gt;VLOOKUP(H$2,资质!$X:$Z,3,0),"满级",VLOOKUP($A161,level!$K:$N,2,0)+unit!$M$2+VLOOKUP($B161,rank!$O:$R,2,0)*VLOOKUP(H$2,资质!$X:$AD,4,0)+VLOOKUP(H$2,资质!$X:$AD,5,0))</f>
        <v>满级</v>
      </c>
      <c r="I161">
        <f>IF($B161&gt;VLOOKUP(I$2,资质!$X:$Z,3,0),"满级",VLOOKUP($A161,level!$K:$N,2,0)+unit!$M$2+VLOOKUP($B161,rank!$O:$R,2,0)*VLOOKUP(I$2,资质!$X:$AD,4,0)+VLOOKUP(I$2,资质!$X:$AD,5,0))</f>
        <v>76695.08309337328</v>
      </c>
      <c r="J161">
        <f>IF($B161&gt;VLOOKUP(J$2,资质!$X:$Z,3,0),"满级",VLOOKUP($A161,level!$K:$N,2,0)+unit!$M$2+VLOOKUP($B161,rank!$O:$R,2,0)*VLOOKUP(J$2,资质!$X:$AD,4,0)+VLOOKUP(J$2,资质!$X:$AD,5,0))</f>
        <v>79564.342528412119</v>
      </c>
      <c r="K161">
        <f>IF($B161&gt;VLOOKUP(K$2,资质!$X:$Z,3,0),"满级",VLOOKUP($A161,level!$K:$N,2,0)+unit!$M$2+VLOOKUP($B161,rank!$O:$R,2,0)*VLOOKUP(K$2,资质!$X:$AD,4,0)+VLOOKUP(K$2,资质!$X:$AD,5,0))</f>
        <v>82915.338107520744</v>
      </c>
      <c r="L161">
        <f>IF($B161&gt;VLOOKUP(L$2,资质!$X:$Z,3,0),"满级",VLOOKUP($A161,level!$K:$N,2,0)+unit!$M$2+VLOOKUP($B161,rank!$O:$R,2,0)*VLOOKUP(L$2,资质!$X:$AD,4,0)+VLOOKUP(L$2,资质!$X:$AD,5,0))</f>
        <v>89938.486695117841</v>
      </c>
      <c r="M161">
        <f>IF($B161&gt;VLOOKUP(M$2,资质!$X:$Z,3,0),"满级",VLOOKUP($A161,level!$K:$N,2,0)+unit!$M$2+VLOOKUP($B161,rank!$O:$R,2,0)*VLOOKUP(M$2,资质!$X:$AD,4,0)+VLOOKUP(M$2,资质!$X:$AD,5,0))</f>
        <v>91823.116412637261</v>
      </c>
      <c r="N161">
        <f>IF($B161&gt;VLOOKUP(N$2,资质!$X:$Z,3,0),"满级",VLOOKUP($A161,level!$K:$N,2,0)+unit!$M$2+VLOOKUP($B161,rank!$O:$R,2,0)*VLOOKUP(N$2,资质!$X:$AD,4,0)+VLOOKUP(N$2,资质!$X:$AD,5,0))</f>
        <v>93707.746130156695</v>
      </c>
      <c r="O161">
        <f>IF($B161&gt;VLOOKUP(O$2,资质!$X:$Z,3,0),"满级",VLOOKUP($A161,level!$K:$N,2,0)+unit!$M$2+VLOOKUP($B161,rank!$O:$R,2,0)*VLOOKUP(O$2,资质!$X:$AD,4,0)+VLOOKUP(O$2,资质!$X:$AD,5,0))</f>
        <v>95592.3758476761</v>
      </c>
      <c r="P161">
        <f>IF($B161&gt;VLOOKUP(P$2,资质!$X:$Z,3,0),"满级",VLOOKUP($A161,level!$K:$N,2,0)+unit!$M$2+VLOOKUP($B161,rank!$O:$R,2,0)*VLOOKUP(P$2,资质!$X:$AD,4,0)+VLOOKUP(P$2,资质!$X:$AD,5,0))</f>
        <v>97477.005565195519</v>
      </c>
      <c r="Q161">
        <f>IF($B161&gt;VLOOKUP(Q$2,资质!$X:$Z,3,0),"满级",VLOOKUP($A161,level!$K:$N,2,0)+unit!$M$2+VLOOKUP($B161,rank!$O:$R,2,0)*VLOOKUP(Q$2,资质!$X:$AD,4,0)+VLOOKUP(Q$2,资质!$X:$AD,5,0))</f>
        <v>99361.635282714953</v>
      </c>
    </row>
    <row r="162" spans="1:18" x14ac:dyDescent="0.2">
      <c r="A162">
        <v>160</v>
      </c>
      <c r="B162">
        <f t="shared" si="12"/>
        <v>9</v>
      </c>
      <c r="C162" t="str">
        <f>IF($B162&gt;VLOOKUP(C$2,资质!$X:$Z,3,0),"满级",VLOOKUP($A162,level!$K:$N,2,0)+unit!$M$2+VLOOKUP($B162,rank!$O:$R,2,0)*VLOOKUP(C$2,资质!$X:$AD,4,0)+VLOOKUP(C$2,资质!$X:$AD,5,0))</f>
        <v>满级</v>
      </c>
      <c r="D162" t="str">
        <f>IF($B162&gt;VLOOKUP(D$2,资质!$X:$Z,3,0),"满级",VLOOKUP($A162,level!$K:$N,2,0)+unit!$M$2+VLOOKUP($B162,rank!$O:$R,2,0)*VLOOKUP(D$2,资质!$X:$AD,4,0)+VLOOKUP(D$2,资质!$X:$AD,5,0))</f>
        <v>满级</v>
      </c>
      <c r="E162" t="str">
        <f>IF($B162&gt;VLOOKUP(E$2,资质!$X:$Z,3,0),"满级",VLOOKUP($A162,level!$K:$N,2,0)+unit!$M$2+VLOOKUP($B162,rank!$O:$R,2,0)*VLOOKUP(E$2,资质!$X:$AD,4,0)+VLOOKUP(E$2,资质!$X:$AD,5,0))</f>
        <v>满级</v>
      </c>
      <c r="F162" t="str">
        <f>IF($B162&gt;VLOOKUP(F$2,资质!$X:$Z,3,0),"满级",VLOOKUP($A162,level!$K:$N,2,0)+unit!$M$2+VLOOKUP($B162,rank!$O:$R,2,0)*VLOOKUP(F$2,资质!$X:$AD,4,0)+VLOOKUP(F$2,资质!$X:$AD,5,0))</f>
        <v>满级</v>
      </c>
      <c r="G162" t="str">
        <f>IF($B162&gt;VLOOKUP(G$2,资质!$X:$Z,3,0),"满级",VLOOKUP($A162,level!$K:$N,2,0)+unit!$M$2+VLOOKUP($B162,rank!$O:$R,2,0)*VLOOKUP(G$2,资质!$X:$AD,4,0)+VLOOKUP(G$2,资质!$X:$AD,5,0))</f>
        <v>满级</v>
      </c>
      <c r="H162" t="str">
        <f>IF($B162&gt;VLOOKUP(H$2,资质!$X:$Z,3,0),"满级",VLOOKUP($A162,level!$K:$N,2,0)+unit!$M$2+VLOOKUP($B162,rank!$O:$R,2,0)*VLOOKUP(H$2,资质!$X:$AD,4,0)+VLOOKUP(H$2,资质!$X:$AD,5,0))</f>
        <v>满级</v>
      </c>
      <c r="I162">
        <f>IF($B162&gt;VLOOKUP(I$2,资质!$X:$Z,3,0),"满级",VLOOKUP($A162,level!$K:$N,2,0)+unit!$M$2+VLOOKUP($B162,rank!$O:$R,2,0)*VLOOKUP(I$2,资质!$X:$AD,4,0)+VLOOKUP(I$2,资质!$X:$AD,5,0))</f>
        <v>77351.683093373285</v>
      </c>
      <c r="J162">
        <f>IF($B162&gt;VLOOKUP(J$2,资质!$X:$Z,3,0),"满级",VLOOKUP($A162,level!$K:$N,2,0)+unit!$M$2+VLOOKUP($B162,rank!$O:$R,2,0)*VLOOKUP(J$2,资质!$X:$AD,4,0)+VLOOKUP(J$2,资质!$X:$AD,5,0))</f>
        <v>80220.942528412124</v>
      </c>
      <c r="K162">
        <f>IF($B162&gt;VLOOKUP(K$2,资质!$X:$Z,3,0),"满级",VLOOKUP($A162,level!$K:$N,2,0)+unit!$M$2+VLOOKUP($B162,rank!$O:$R,2,0)*VLOOKUP(K$2,资质!$X:$AD,4,0)+VLOOKUP(K$2,资质!$X:$AD,5,0))</f>
        <v>83571.938107520749</v>
      </c>
      <c r="L162">
        <f>IF($B162&gt;VLOOKUP(L$2,资质!$X:$Z,3,0),"满级",VLOOKUP($A162,level!$K:$N,2,0)+unit!$M$2+VLOOKUP($B162,rank!$O:$R,2,0)*VLOOKUP(L$2,资质!$X:$AD,4,0)+VLOOKUP(L$2,资质!$X:$AD,5,0))</f>
        <v>90595.086695117847</v>
      </c>
      <c r="M162">
        <f>IF($B162&gt;VLOOKUP(M$2,资质!$X:$Z,3,0),"满级",VLOOKUP($A162,level!$K:$N,2,0)+unit!$M$2+VLOOKUP($B162,rank!$O:$R,2,0)*VLOOKUP(M$2,资质!$X:$AD,4,0)+VLOOKUP(M$2,资质!$X:$AD,5,0))</f>
        <v>92479.716412637266</v>
      </c>
      <c r="N162">
        <f>IF($B162&gt;VLOOKUP(N$2,资质!$X:$Z,3,0),"满级",VLOOKUP($A162,level!$K:$N,2,0)+unit!$M$2+VLOOKUP($B162,rank!$O:$R,2,0)*VLOOKUP(N$2,资质!$X:$AD,4,0)+VLOOKUP(N$2,资质!$X:$AD,5,0))</f>
        <v>94364.346130156686</v>
      </c>
      <c r="O162">
        <f>IF($B162&gt;VLOOKUP(O$2,资质!$X:$Z,3,0),"满级",VLOOKUP($A162,level!$K:$N,2,0)+unit!$M$2+VLOOKUP($B162,rank!$O:$R,2,0)*VLOOKUP(O$2,资质!$X:$AD,4,0)+VLOOKUP(O$2,资质!$X:$AD,5,0))</f>
        <v>96248.975847676105</v>
      </c>
      <c r="P162">
        <f>IF($B162&gt;VLOOKUP(P$2,资质!$X:$Z,3,0),"满级",VLOOKUP($A162,level!$K:$N,2,0)+unit!$M$2+VLOOKUP($B162,rank!$O:$R,2,0)*VLOOKUP(P$2,资质!$X:$AD,4,0)+VLOOKUP(P$2,资质!$X:$AD,5,0))</f>
        <v>98133.605565195525</v>
      </c>
      <c r="Q162">
        <f>IF($B162&gt;VLOOKUP(Q$2,资质!$X:$Z,3,0),"满级",VLOOKUP($A162,level!$K:$N,2,0)+unit!$M$2+VLOOKUP($B162,rank!$O:$R,2,0)*VLOOKUP(Q$2,资质!$X:$AD,4,0)+VLOOKUP(Q$2,资质!$X:$AD,5,0))</f>
        <v>100018.23528271494</v>
      </c>
    </row>
    <row r="163" spans="1:18" x14ac:dyDescent="0.2">
      <c r="A163">
        <v>161</v>
      </c>
      <c r="B163">
        <f t="shared" si="12"/>
        <v>10</v>
      </c>
      <c r="C163" t="str">
        <f>IF($B163&gt;VLOOKUP(C$2,资质!$X:$Z,3,0),"满级",VLOOKUP($A163,level!$K:$N,2,0)+unit!$M$2+VLOOKUP($B163,rank!$O:$R,2,0)*VLOOKUP(C$2,资质!$X:$AD,4,0)+VLOOKUP(C$2,资质!$X:$AD,5,0))</f>
        <v>满级</v>
      </c>
      <c r="D163" t="str">
        <f>IF($B163&gt;VLOOKUP(D$2,资质!$X:$Z,3,0),"满级",VLOOKUP($A163,level!$K:$N,2,0)+unit!$M$2+VLOOKUP($B163,rank!$O:$R,2,0)*VLOOKUP(D$2,资质!$X:$AD,4,0)+VLOOKUP(D$2,资质!$X:$AD,5,0))</f>
        <v>满级</v>
      </c>
      <c r="E163" t="str">
        <f>IF($B163&gt;VLOOKUP(E$2,资质!$X:$Z,3,0),"满级",VLOOKUP($A163,level!$K:$N,2,0)+unit!$M$2+VLOOKUP($B163,rank!$O:$R,2,0)*VLOOKUP(E$2,资质!$X:$AD,4,0)+VLOOKUP(E$2,资质!$X:$AD,5,0))</f>
        <v>满级</v>
      </c>
      <c r="F163" t="str">
        <f>IF($B163&gt;VLOOKUP(F$2,资质!$X:$Z,3,0),"满级",VLOOKUP($A163,level!$K:$N,2,0)+unit!$M$2+VLOOKUP($B163,rank!$O:$R,2,0)*VLOOKUP(F$2,资质!$X:$AD,4,0)+VLOOKUP(F$2,资质!$X:$AD,5,0))</f>
        <v>满级</v>
      </c>
      <c r="G163" t="str">
        <f>IF($B163&gt;VLOOKUP(G$2,资质!$X:$Z,3,0),"满级",VLOOKUP($A163,level!$K:$N,2,0)+unit!$M$2+VLOOKUP($B163,rank!$O:$R,2,0)*VLOOKUP(G$2,资质!$X:$AD,4,0)+VLOOKUP(G$2,资质!$X:$AD,5,0))</f>
        <v>满级</v>
      </c>
      <c r="H163" t="str">
        <f>IF($B163&gt;VLOOKUP(H$2,资质!$X:$Z,3,0),"满级",VLOOKUP($A163,level!$K:$N,2,0)+unit!$M$2+VLOOKUP($B163,rank!$O:$R,2,0)*VLOOKUP(H$2,资质!$X:$AD,4,0)+VLOOKUP(H$2,资质!$X:$AD,5,0))</f>
        <v>满级</v>
      </c>
      <c r="I163" t="str">
        <f>IF($B163&gt;VLOOKUP(I$2,资质!$X:$Z,3,0),"满级",VLOOKUP($A163,level!$K:$N,2,0)+unit!$M$2+VLOOKUP($B163,rank!$O:$R,2,0)*VLOOKUP(I$2,资质!$X:$AD,4,0)+VLOOKUP(I$2,资质!$X:$AD,5,0))</f>
        <v>满级</v>
      </c>
      <c r="J163">
        <f>IF($B163&gt;VLOOKUP(J$2,资质!$X:$Z,3,0),"满级",VLOOKUP($A163,level!$K:$N,2,0)+unit!$M$2+VLOOKUP($B163,rank!$O:$R,2,0)*VLOOKUP(J$2,资质!$X:$AD,4,0)+VLOOKUP(J$2,资质!$X:$AD,5,0))</f>
        <v>97557.914343193639</v>
      </c>
      <c r="K163">
        <f>IF($B163&gt;VLOOKUP(K$2,资质!$X:$Z,3,0),"满级",VLOOKUP($A163,level!$K:$N,2,0)+unit!$M$2+VLOOKUP($B163,rank!$O:$R,2,0)*VLOOKUP(K$2,资质!$X:$AD,4,0)+VLOOKUP(K$2,资质!$X:$AD,5,0))</f>
        <v>102191.16929267006</v>
      </c>
      <c r="L163">
        <f>IF($B163&gt;VLOOKUP(L$2,资质!$X:$Z,3,0),"满级",VLOOKUP($A163,level!$K:$N,2,0)+unit!$M$2+VLOOKUP($B163,rank!$O:$R,2,0)*VLOOKUP(L$2,资质!$X:$AD,4,0)+VLOOKUP(L$2,资质!$X:$AD,5,0))</f>
        <v>111913.81129156781</v>
      </c>
      <c r="M163">
        <f>IF($B163&gt;VLOOKUP(M$2,资质!$X:$Z,3,0),"满级",VLOOKUP($A163,level!$K:$N,2,0)+unit!$M$2+VLOOKUP($B163,rank!$O:$R,2,0)*VLOOKUP(M$2,资质!$X:$AD,4,0)+VLOOKUP(M$2,资质!$X:$AD,5,0))</f>
        <v>114338.33969134736</v>
      </c>
      <c r="N163">
        <f>IF($B163&gt;VLOOKUP(N$2,资质!$X:$Z,3,0),"满级",VLOOKUP($A163,level!$K:$N,2,0)+unit!$M$2+VLOOKUP($B163,rank!$O:$R,2,0)*VLOOKUP(N$2,资质!$X:$AD,4,0)+VLOOKUP(N$2,资质!$X:$AD,5,0))</f>
        <v>116762.8680911269</v>
      </c>
      <c r="O163">
        <f>IF($B163&gt;VLOOKUP(O$2,资质!$X:$Z,3,0),"满级",VLOOKUP($A163,level!$K:$N,2,0)+unit!$M$2+VLOOKUP($B163,rank!$O:$R,2,0)*VLOOKUP(O$2,资质!$X:$AD,4,0)+VLOOKUP(O$2,资质!$X:$AD,5,0))</f>
        <v>119187.39649090645</v>
      </c>
      <c r="P163">
        <f>IF($B163&gt;VLOOKUP(P$2,资质!$X:$Z,3,0),"满级",VLOOKUP($A163,level!$K:$N,2,0)+unit!$M$2+VLOOKUP($B163,rank!$O:$R,2,0)*VLOOKUP(P$2,资质!$X:$AD,4,0)+VLOOKUP(P$2,资质!$X:$AD,5,0))</f>
        <v>121611.924890686</v>
      </c>
      <c r="Q163">
        <f>IF($B163&gt;VLOOKUP(Q$2,资质!$X:$Z,3,0),"满级",VLOOKUP($A163,level!$K:$N,2,0)+unit!$M$2+VLOOKUP($B163,rank!$O:$R,2,0)*VLOOKUP(Q$2,资质!$X:$AD,4,0)+VLOOKUP(Q$2,资质!$X:$AD,5,0))</f>
        <v>124036.45329046555</v>
      </c>
      <c r="R163">
        <f>J163/J162</f>
        <v>1.2161152844675345</v>
      </c>
    </row>
    <row r="164" spans="1:18" x14ac:dyDescent="0.2">
      <c r="A164">
        <v>162</v>
      </c>
      <c r="B164">
        <f t="shared" si="12"/>
        <v>10</v>
      </c>
      <c r="C164" t="str">
        <f>IF($B164&gt;VLOOKUP(C$2,资质!$X:$Z,3,0),"满级",VLOOKUP($A164,level!$K:$N,2,0)+unit!$M$2+VLOOKUP($B164,rank!$O:$R,2,0)*VLOOKUP(C$2,资质!$X:$AD,4,0)+VLOOKUP(C$2,资质!$X:$AD,5,0))</f>
        <v>满级</v>
      </c>
      <c r="D164" t="str">
        <f>IF($B164&gt;VLOOKUP(D$2,资质!$X:$Z,3,0),"满级",VLOOKUP($A164,level!$K:$N,2,0)+unit!$M$2+VLOOKUP($B164,rank!$O:$R,2,0)*VLOOKUP(D$2,资质!$X:$AD,4,0)+VLOOKUP(D$2,资质!$X:$AD,5,0))</f>
        <v>满级</v>
      </c>
      <c r="E164" t="str">
        <f>IF($B164&gt;VLOOKUP(E$2,资质!$X:$Z,3,0),"满级",VLOOKUP($A164,level!$K:$N,2,0)+unit!$M$2+VLOOKUP($B164,rank!$O:$R,2,0)*VLOOKUP(E$2,资质!$X:$AD,4,0)+VLOOKUP(E$2,资质!$X:$AD,5,0))</f>
        <v>满级</v>
      </c>
      <c r="F164" t="str">
        <f>IF($B164&gt;VLOOKUP(F$2,资质!$X:$Z,3,0),"满级",VLOOKUP($A164,level!$K:$N,2,0)+unit!$M$2+VLOOKUP($B164,rank!$O:$R,2,0)*VLOOKUP(F$2,资质!$X:$AD,4,0)+VLOOKUP(F$2,资质!$X:$AD,5,0))</f>
        <v>满级</v>
      </c>
      <c r="G164" t="str">
        <f>IF($B164&gt;VLOOKUP(G$2,资质!$X:$Z,3,0),"满级",VLOOKUP($A164,level!$K:$N,2,0)+unit!$M$2+VLOOKUP($B164,rank!$O:$R,2,0)*VLOOKUP(G$2,资质!$X:$AD,4,0)+VLOOKUP(G$2,资质!$X:$AD,5,0))</f>
        <v>满级</v>
      </c>
      <c r="H164" t="str">
        <f>IF($B164&gt;VLOOKUP(H$2,资质!$X:$Z,3,0),"满级",VLOOKUP($A164,level!$K:$N,2,0)+unit!$M$2+VLOOKUP($B164,rank!$O:$R,2,0)*VLOOKUP(H$2,资质!$X:$AD,4,0)+VLOOKUP(H$2,资质!$X:$AD,5,0))</f>
        <v>满级</v>
      </c>
      <c r="I164" t="str">
        <f>IF($B164&gt;VLOOKUP(I$2,资质!$X:$Z,3,0),"满级",VLOOKUP($A164,level!$K:$N,2,0)+unit!$M$2+VLOOKUP($B164,rank!$O:$R,2,0)*VLOOKUP(I$2,资质!$X:$AD,4,0)+VLOOKUP(I$2,资质!$X:$AD,5,0))</f>
        <v>满级</v>
      </c>
      <c r="J164">
        <f>IF($B164&gt;VLOOKUP(J$2,资质!$X:$Z,3,0),"满级",VLOOKUP($A164,level!$K:$N,2,0)+unit!$M$2+VLOOKUP($B164,rank!$O:$R,2,0)*VLOOKUP(J$2,资质!$X:$AD,4,0)+VLOOKUP(J$2,资质!$X:$AD,5,0))</f>
        <v>98237.01434319363</v>
      </c>
      <c r="K164">
        <f>IF($B164&gt;VLOOKUP(K$2,资质!$X:$Z,3,0),"满级",VLOOKUP($A164,level!$K:$N,2,0)+unit!$M$2+VLOOKUP($B164,rank!$O:$R,2,0)*VLOOKUP(K$2,资质!$X:$AD,4,0)+VLOOKUP(K$2,资质!$X:$AD,5,0))</f>
        <v>102870.26929267007</v>
      </c>
      <c r="L164">
        <f>IF($B164&gt;VLOOKUP(L$2,资质!$X:$Z,3,0),"满级",VLOOKUP($A164,level!$K:$N,2,0)+unit!$M$2+VLOOKUP($B164,rank!$O:$R,2,0)*VLOOKUP(L$2,资质!$X:$AD,4,0)+VLOOKUP(L$2,资质!$X:$AD,5,0))</f>
        <v>112592.91129156781</v>
      </c>
      <c r="M164">
        <f>IF($B164&gt;VLOOKUP(M$2,资质!$X:$Z,3,0),"满级",VLOOKUP($A164,level!$K:$N,2,0)+unit!$M$2+VLOOKUP($B164,rank!$O:$R,2,0)*VLOOKUP(M$2,资质!$X:$AD,4,0)+VLOOKUP(M$2,资质!$X:$AD,5,0))</f>
        <v>115017.43969134736</v>
      </c>
      <c r="N164">
        <f>IF($B164&gt;VLOOKUP(N$2,资质!$X:$Z,3,0),"满级",VLOOKUP($A164,level!$K:$N,2,0)+unit!$M$2+VLOOKUP($B164,rank!$O:$R,2,0)*VLOOKUP(N$2,资质!$X:$AD,4,0)+VLOOKUP(N$2,资质!$X:$AD,5,0))</f>
        <v>117441.96809112691</v>
      </c>
      <c r="O164">
        <f>IF($B164&gt;VLOOKUP(O$2,资质!$X:$Z,3,0),"满级",VLOOKUP($A164,level!$K:$N,2,0)+unit!$M$2+VLOOKUP($B164,rank!$O:$R,2,0)*VLOOKUP(O$2,资质!$X:$AD,4,0)+VLOOKUP(O$2,资质!$X:$AD,5,0))</f>
        <v>119866.49649090646</v>
      </c>
      <c r="P164">
        <f>IF($B164&gt;VLOOKUP(P$2,资质!$X:$Z,3,0),"满级",VLOOKUP($A164,level!$K:$N,2,0)+unit!$M$2+VLOOKUP($B164,rank!$O:$R,2,0)*VLOOKUP(P$2,资质!$X:$AD,4,0)+VLOOKUP(P$2,资质!$X:$AD,5,0))</f>
        <v>122291.02489068601</v>
      </c>
      <c r="Q164">
        <f>IF($B164&gt;VLOOKUP(Q$2,资质!$X:$Z,3,0),"满级",VLOOKUP($A164,level!$K:$N,2,0)+unit!$M$2+VLOOKUP($B164,rank!$O:$R,2,0)*VLOOKUP(Q$2,资质!$X:$AD,4,0)+VLOOKUP(Q$2,资质!$X:$AD,5,0))</f>
        <v>124715.55329046556</v>
      </c>
    </row>
    <row r="165" spans="1:18" x14ac:dyDescent="0.2">
      <c r="A165">
        <v>163</v>
      </c>
      <c r="B165">
        <f t="shared" si="12"/>
        <v>10</v>
      </c>
      <c r="C165" t="str">
        <f>IF($B165&gt;VLOOKUP(C$2,资质!$X:$Z,3,0),"满级",VLOOKUP($A165,level!$K:$N,2,0)+unit!$M$2+VLOOKUP($B165,rank!$O:$R,2,0)*VLOOKUP(C$2,资质!$X:$AD,4,0)+VLOOKUP(C$2,资质!$X:$AD,5,0))</f>
        <v>满级</v>
      </c>
      <c r="D165" t="str">
        <f>IF($B165&gt;VLOOKUP(D$2,资质!$X:$Z,3,0),"满级",VLOOKUP($A165,level!$K:$N,2,0)+unit!$M$2+VLOOKUP($B165,rank!$O:$R,2,0)*VLOOKUP(D$2,资质!$X:$AD,4,0)+VLOOKUP(D$2,资质!$X:$AD,5,0))</f>
        <v>满级</v>
      </c>
      <c r="E165" t="str">
        <f>IF($B165&gt;VLOOKUP(E$2,资质!$X:$Z,3,0),"满级",VLOOKUP($A165,level!$K:$N,2,0)+unit!$M$2+VLOOKUP($B165,rank!$O:$R,2,0)*VLOOKUP(E$2,资质!$X:$AD,4,0)+VLOOKUP(E$2,资质!$X:$AD,5,0))</f>
        <v>满级</v>
      </c>
      <c r="F165" t="str">
        <f>IF($B165&gt;VLOOKUP(F$2,资质!$X:$Z,3,0),"满级",VLOOKUP($A165,level!$K:$N,2,0)+unit!$M$2+VLOOKUP($B165,rank!$O:$R,2,0)*VLOOKUP(F$2,资质!$X:$AD,4,0)+VLOOKUP(F$2,资质!$X:$AD,5,0))</f>
        <v>满级</v>
      </c>
      <c r="G165" t="str">
        <f>IF($B165&gt;VLOOKUP(G$2,资质!$X:$Z,3,0),"满级",VLOOKUP($A165,level!$K:$N,2,0)+unit!$M$2+VLOOKUP($B165,rank!$O:$R,2,0)*VLOOKUP(G$2,资质!$X:$AD,4,0)+VLOOKUP(G$2,资质!$X:$AD,5,0))</f>
        <v>满级</v>
      </c>
      <c r="H165" t="str">
        <f>IF($B165&gt;VLOOKUP(H$2,资质!$X:$Z,3,0),"满级",VLOOKUP($A165,level!$K:$N,2,0)+unit!$M$2+VLOOKUP($B165,rank!$O:$R,2,0)*VLOOKUP(H$2,资质!$X:$AD,4,0)+VLOOKUP(H$2,资质!$X:$AD,5,0))</f>
        <v>满级</v>
      </c>
      <c r="I165" t="str">
        <f>IF($B165&gt;VLOOKUP(I$2,资质!$X:$Z,3,0),"满级",VLOOKUP($A165,level!$K:$N,2,0)+unit!$M$2+VLOOKUP($B165,rank!$O:$R,2,0)*VLOOKUP(I$2,资质!$X:$AD,4,0)+VLOOKUP(I$2,资质!$X:$AD,5,0))</f>
        <v>满级</v>
      </c>
      <c r="J165">
        <f>IF($B165&gt;VLOOKUP(J$2,资质!$X:$Z,3,0),"满级",VLOOKUP($A165,level!$K:$N,2,0)+unit!$M$2+VLOOKUP($B165,rank!$O:$R,2,0)*VLOOKUP(J$2,资质!$X:$AD,4,0)+VLOOKUP(J$2,资质!$X:$AD,5,0))</f>
        <v>98927.51434319363</v>
      </c>
      <c r="K165">
        <f>IF($B165&gt;VLOOKUP(K$2,资质!$X:$Z,3,0),"满级",VLOOKUP($A165,level!$K:$N,2,0)+unit!$M$2+VLOOKUP($B165,rank!$O:$R,2,0)*VLOOKUP(K$2,资质!$X:$AD,4,0)+VLOOKUP(K$2,资质!$X:$AD,5,0))</f>
        <v>103560.76929267007</v>
      </c>
      <c r="L165">
        <f>IF($B165&gt;VLOOKUP(L$2,资质!$X:$Z,3,0),"满级",VLOOKUP($A165,level!$K:$N,2,0)+unit!$M$2+VLOOKUP($B165,rank!$O:$R,2,0)*VLOOKUP(L$2,资质!$X:$AD,4,0)+VLOOKUP(L$2,资质!$X:$AD,5,0))</f>
        <v>113283.41129156781</v>
      </c>
      <c r="M165">
        <f>IF($B165&gt;VLOOKUP(M$2,资质!$X:$Z,3,0),"满级",VLOOKUP($A165,level!$K:$N,2,0)+unit!$M$2+VLOOKUP($B165,rank!$O:$R,2,0)*VLOOKUP(M$2,资质!$X:$AD,4,0)+VLOOKUP(M$2,资质!$X:$AD,5,0))</f>
        <v>115707.93969134736</v>
      </c>
      <c r="N165">
        <f>IF($B165&gt;VLOOKUP(N$2,资质!$X:$Z,3,0),"满级",VLOOKUP($A165,level!$K:$N,2,0)+unit!$M$2+VLOOKUP($B165,rank!$O:$R,2,0)*VLOOKUP(N$2,资质!$X:$AD,4,0)+VLOOKUP(N$2,资质!$X:$AD,5,0))</f>
        <v>118132.46809112691</v>
      </c>
      <c r="O165">
        <f>IF($B165&gt;VLOOKUP(O$2,资质!$X:$Z,3,0),"满级",VLOOKUP($A165,level!$K:$N,2,0)+unit!$M$2+VLOOKUP($B165,rank!$O:$R,2,0)*VLOOKUP(O$2,资质!$X:$AD,4,0)+VLOOKUP(O$2,资质!$X:$AD,5,0))</f>
        <v>120556.99649090646</v>
      </c>
      <c r="P165">
        <f>IF($B165&gt;VLOOKUP(P$2,资质!$X:$Z,3,0),"满级",VLOOKUP($A165,level!$K:$N,2,0)+unit!$M$2+VLOOKUP($B165,rank!$O:$R,2,0)*VLOOKUP(P$2,资质!$X:$AD,4,0)+VLOOKUP(P$2,资质!$X:$AD,5,0))</f>
        <v>122981.52489068601</v>
      </c>
      <c r="Q165">
        <f>IF($B165&gt;VLOOKUP(Q$2,资质!$X:$Z,3,0),"满级",VLOOKUP($A165,level!$K:$N,2,0)+unit!$M$2+VLOOKUP($B165,rank!$O:$R,2,0)*VLOOKUP(Q$2,资质!$X:$AD,4,0)+VLOOKUP(Q$2,资质!$X:$AD,5,0))</f>
        <v>125406.05329046556</v>
      </c>
    </row>
    <row r="166" spans="1:18" x14ac:dyDescent="0.2">
      <c r="A166">
        <v>164</v>
      </c>
      <c r="B166">
        <f t="shared" si="12"/>
        <v>10</v>
      </c>
      <c r="C166" t="str">
        <f>IF($B166&gt;VLOOKUP(C$2,资质!$X:$Z,3,0),"满级",VLOOKUP($A166,level!$K:$N,2,0)+unit!$M$2+VLOOKUP($B166,rank!$O:$R,2,0)*VLOOKUP(C$2,资质!$X:$AD,4,0)+VLOOKUP(C$2,资质!$X:$AD,5,0))</f>
        <v>满级</v>
      </c>
      <c r="D166" t="str">
        <f>IF($B166&gt;VLOOKUP(D$2,资质!$X:$Z,3,0),"满级",VLOOKUP($A166,level!$K:$N,2,0)+unit!$M$2+VLOOKUP($B166,rank!$O:$R,2,0)*VLOOKUP(D$2,资质!$X:$AD,4,0)+VLOOKUP(D$2,资质!$X:$AD,5,0))</f>
        <v>满级</v>
      </c>
      <c r="E166" t="str">
        <f>IF($B166&gt;VLOOKUP(E$2,资质!$X:$Z,3,0),"满级",VLOOKUP($A166,level!$K:$N,2,0)+unit!$M$2+VLOOKUP($B166,rank!$O:$R,2,0)*VLOOKUP(E$2,资质!$X:$AD,4,0)+VLOOKUP(E$2,资质!$X:$AD,5,0))</f>
        <v>满级</v>
      </c>
      <c r="F166" t="str">
        <f>IF($B166&gt;VLOOKUP(F$2,资质!$X:$Z,3,0),"满级",VLOOKUP($A166,level!$K:$N,2,0)+unit!$M$2+VLOOKUP($B166,rank!$O:$R,2,0)*VLOOKUP(F$2,资质!$X:$AD,4,0)+VLOOKUP(F$2,资质!$X:$AD,5,0))</f>
        <v>满级</v>
      </c>
      <c r="G166" t="str">
        <f>IF($B166&gt;VLOOKUP(G$2,资质!$X:$Z,3,0),"满级",VLOOKUP($A166,level!$K:$N,2,0)+unit!$M$2+VLOOKUP($B166,rank!$O:$R,2,0)*VLOOKUP(G$2,资质!$X:$AD,4,0)+VLOOKUP(G$2,资质!$X:$AD,5,0))</f>
        <v>满级</v>
      </c>
      <c r="H166" t="str">
        <f>IF($B166&gt;VLOOKUP(H$2,资质!$X:$Z,3,0),"满级",VLOOKUP($A166,level!$K:$N,2,0)+unit!$M$2+VLOOKUP($B166,rank!$O:$R,2,0)*VLOOKUP(H$2,资质!$X:$AD,4,0)+VLOOKUP(H$2,资质!$X:$AD,5,0))</f>
        <v>满级</v>
      </c>
      <c r="I166" t="str">
        <f>IF($B166&gt;VLOOKUP(I$2,资质!$X:$Z,3,0),"满级",VLOOKUP($A166,level!$K:$N,2,0)+unit!$M$2+VLOOKUP($B166,rank!$O:$R,2,0)*VLOOKUP(I$2,资质!$X:$AD,4,0)+VLOOKUP(I$2,资质!$X:$AD,5,0))</f>
        <v>满级</v>
      </c>
      <c r="J166">
        <f>IF($B166&gt;VLOOKUP(J$2,资质!$X:$Z,3,0),"满级",VLOOKUP($A166,level!$K:$N,2,0)+unit!$M$2+VLOOKUP($B166,rank!$O:$R,2,0)*VLOOKUP(J$2,资质!$X:$AD,4,0)+VLOOKUP(J$2,资质!$X:$AD,5,0))</f>
        <v>99629.814343193633</v>
      </c>
      <c r="K166">
        <f>IF($B166&gt;VLOOKUP(K$2,资质!$X:$Z,3,0),"满级",VLOOKUP($A166,level!$K:$N,2,0)+unit!$M$2+VLOOKUP($B166,rank!$O:$R,2,0)*VLOOKUP(K$2,资质!$X:$AD,4,0)+VLOOKUP(K$2,资质!$X:$AD,5,0))</f>
        <v>104263.06929267006</v>
      </c>
      <c r="L166">
        <f>IF($B166&gt;VLOOKUP(L$2,资质!$X:$Z,3,0),"满级",VLOOKUP($A166,level!$K:$N,2,0)+unit!$M$2+VLOOKUP($B166,rank!$O:$R,2,0)*VLOOKUP(L$2,资质!$X:$AD,4,0)+VLOOKUP(L$2,资质!$X:$AD,5,0))</f>
        <v>113985.71129156782</v>
      </c>
      <c r="M166">
        <f>IF($B166&gt;VLOOKUP(M$2,资质!$X:$Z,3,0),"满级",VLOOKUP($A166,level!$K:$N,2,0)+unit!$M$2+VLOOKUP($B166,rank!$O:$R,2,0)*VLOOKUP(M$2,资质!$X:$AD,4,0)+VLOOKUP(M$2,资质!$X:$AD,5,0))</f>
        <v>116410.23969134736</v>
      </c>
      <c r="N166">
        <f>IF($B166&gt;VLOOKUP(N$2,资质!$X:$Z,3,0),"满级",VLOOKUP($A166,level!$K:$N,2,0)+unit!$M$2+VLOOKUP($B166,rank!$O:$R,2,0)*VLOOKUP(N$2,资质!$X:$AD,4,0)+VLOOKUP(N$2,资质!$X:$AD,5,0))</f>
        <v>118834.76809112691</v>
      </c>
      <c r="O166">
        <f>IF($B166&gt;VLOOKUP(O$2,资质!$X:$Z,3,0),"满级",VLOOKUP($A166,level!$K:$N,2,0)+unit!$M$2+VLOOKUP($B166,rank!$O:$R,2,0)*VLOOKUP(O$2,资质!$X:$AD,4,0)+VLOOKUP(O$2,资质!$X:$AD,5,0))</f>
        <v>121259.29649090646</v>
      </c>
      <c r="P166">
        <f>IF($B166&gt;VLOOKUP(P$2,资质!$X:$Z,3,0),"满级",VLOOKUP($A166,level!$K:$N,2,0)+unit!$M$2+VLOOKUP($B166,rank!$O:$R,2,0)*VLOOKUP(P$2,资质!$X:$AD,4,0)+VLOOKUP(P$2,资质!$X:$AD,5,0))</f>
        <v>123683.82489068601</v>
      </c>
      <c r="Q166">
        <f>IF($B166&gt;VLOOKUP(Q$2,资质!$X:$Z,3,0),"满级",VLOOKUP($A166,level!$K:$N,2,0)+unit!$M$2+VLOOKUP($B166,rank!$O:$R,2,0)*VLOOKUP(Q$2,资质!$X:$AD,4,0)+VLOOKUP(Q$2,资质!$X:$AD,5,0))</f>
        <v>126108.35329046556</v>
      </c>
    </row>
    <row r="167" spans="1:18" x14ac:dyDescent="0.2">
      <c r="A167">
        <v>165</v>
      </c>
      <c r="B167">
        <f t="shared" si="12"/>
        <v>10</v>
      </c>
      <c r="C167" t="str">
        <f>IF($B167&gt;VLOOKUP(C$2,资质!$X:$Z,3,0),"满级",VLOOKUP($A167,level!$K:$N,2,0)+unit!$M$2+VLOOKUP($B167,rank!$O:$R,2,0)*VLOOKUP(C$2,资质!$X:$AD,4,0)+VLOOKUP(C$2,资质!$X:$AD,5,0))</f>
        <v>满级</v>
      </c>
      <c r="D167" t="str">
        <f>IF($B167&gt;VLOOKUP(D$2,资质!$X:$Z,3,0),"满级",VLOOKUP($A167,level!$K:$N,2,0)+unit!$M$2+VLOOKUP($B167,rank!$O:$R,2,0)*VLOOKUP(D$2,资质!$X:$AD,4,0)+VLOOKUP(D$2,资质!$X:$AD,5,0))</f>
        <v>满级</v>
      </c>
      <c r="E167" t="str">
        <f>IF($B167&gt;VLOOKUP(E$2,资质!$X:$Z,3,0),"满级",VLOOKUP($A167,level!$K:$N,2,0)+unit!$M$2+VLOOKUP($B167,rank!$O:$R,2,0)*VLOOKUP(E$2,资质!$X:$AD,4,0)+VLOOKUP(E$2,资质!$X:$AD,5,0))</f>
        <v>满级</v>
      </c>
      <c r="F167" t="str">
        <f>IF($B167&gt;VLOOKUP(F$2,资质!$X:$Z,3,0),"满级",VLOOKUP($A167,level!$K:$N,2,0)+unit!$M$2+VLOOKUP($B167,rank!$O:$R,2,0)*VLOOKUP(F$2,资质!$X:$AD,4,0)+VLOOKUP(F$2,资质!$X:$AD,5,0))</f>
        <v>满级</v>
      </c>
      <c r="G167" t="str">
        <f>IF($B167&gt;VLOOKUP(G$2,资质!$X:$Z,3,0),"满级",VLOOKUP($A167,level!$K:$N,2,0)+unit!$M$2+VLOOKUP($B167,rank!$O:$R,2,0)*VLOOKUP(G$2,资质!$X:$AD,4,0)+VLOOKUP(G$2,资质!$X:$AD,5,0))</f>
        <v>满级</v>
      </c>
      <c r="H167" t="str">
        <f>IF($B167&gt;VLOOKUP(H$2,资质!$X:$Z,3,0),"满级",VLOOKUP($A167,level!$K:$N,2,0)+unit!$M$2+VLOOKUP($B167,rank!$O:$R,2,0)*VLOOKUP(H$2,资质!$X:$AD,4,0)+VLOOKUP(H$2,资质!$X:$AD,5,0))</f>
        <v>满级</v>
      </c>
      <c r="I167" t="str">
        <f>IF($B167&gt;VLOOKUP(I$2,资质!$X:$Z,3,0),"满级",VLOOKUP($A167,level!$K:$N,2,0)+unit!$M$2+VLOOKUP($B167,rank!$O:$R,2,0)*VLOOKUP(I$2,资质!$X:$AD,4,0)+VLOOKUP(I$2,资质!$X:$AD,5,0))</f>
        <v>满级</v>
      </c>
      <c r="J167">
        <f>IF($B167&gt;VLOOKUP(J$2,资质!$X:$Z,3,0),"满级",VLOOKUP($A167,level!$K:$N,2,0)+unit!$M$2+VLOOKUP($B167,rank!$O:$R,2,0)*VLOOKUP(J$2,资质!$X:$AD,4,0)+VLOOKUP(J$2,资质!$X:$AD,5,0))</f>
        <v>100344.11434319364</v>
      </c>
      <c r="K167">
        <f>IF($B167&gt;VLOOKUP(K$2,资质!$X:$Z,3,0),"满级",VLOOKUP($A167,level!$K:$N,2,0)+unit!$M$2+VLOOKUP($B167,rank!$O:$R,2,0)*VLOOKUP(K$2,资质!$X:$AD,4,0)+VLOOKUP(K$2,资质!$X:$AD,5,0))</f>
        <v>104977.36929267008</v>
      </c>
      <c r="L167">
        <f>IF($B167&gt;VLOOKUP(L$2,资质!$X:$Z,3,0),"满级",VLOOKUP($A167,level!$K:$N,2,0)+unit!$M$2+VLOOKUP($B167,rank!$O:$R,2,0)*VLOOKUP(L$2,资质!$X:$AD,4,0)+VLOOKUP(L$2,资质!$X:$AD,5,0))</f>
        <v>114700.01129156782</v>
      </c>
      <c r="M167">
        <f>IF($B167&gt;VLOOKUP(M$2,资质!$X:$Z,3,0),"满级",VLOOKUP($A167,level!$K:$N,2,0)+unit!$M$2+VLOOKUP($B167,rank!$O:$R,2,0)*VLOOKUP(M$2,资质!$X:$AD,4,0)+VLOOKUP(M$2,资质!$X:$AD,5,0))</f>
        <v>117124.53969134737</v>
      </c>
      <c r="N167">
        <f>IF($B167&gt;VLOOKUP(N$2,资质!$X:$Z,3,0),"满级",VLOOKUP($A167,level!$K:$N,2,0)+unit!$M$2+VLOOKUP($B167,rank!$O:$R,2,0)*VLOOKUP(N$2,资质!$X:$AD,4,0)+VLOOKUP(N$2,资质!$X:$AD,5,0))</f>
        <v>119549.06809112692</v>
      </c>
      <c r="O167">
        <f>IF($B167&gt;VLOOKUP(O$2,资质!$X:$Z,3,0),"满级",VLOOKUP($A167,level!$K:$N,2,0)+unit!$M$2+VLOOKUP($B167,rank!$O:$R,2,0)*VLOOKUP(O$2,资质!$X:$AD,4,0)+VLOOKUP(O$2,资质!$X:$AD,5,0))</f>
        <v>121973.59649090646</v>
      </c>
      <c r="P167">
        <f>IF($B167&gt;VLOOKUP(P$2,资质!$X:$Z,3,0),"满级",VLOOKUP($A167,level!$K:$N,2,0)+unit!$M$2+VLOOKUP($B167,rank!$O:$R,2,0)*VLOOKUP(P$2,资质!$X:$AD,4,0)+VLOOKUP(P$2,资质!$X:$AD,5,0))</f>
        <v>124398.12489068601</v>
      </c>
      <c r="Q167">
        <f>IF($B167&gt;VLOOKUP(Q$2,资质!$X:$Z,3,0),"满级",VLOOKUP($A167,level!$K:$N,2,0)+unit!$M$2+VLOOKUP($B167,rank!$O:$R,2,0)*VLOOKUP(Q$2,资质!$X:$AD,4,0)+VLOOKUP(Q$2,资质!$X:$AD,5,0))</f>
        <v>126822.65329046556</v>
      </c>
    </row>
    <row r="168" spans="1:18" x14ac:dyDescent="0.2">
      <c r="A168">
        <v>166</v>
      </c>
      <c r="B168">
        <f t="shared" si="12"/>
        <v>10</v>
      </c>
      <c r="C168" t="str">
        <f>IF($B168&gt;VLOOKUP(C$2,资质!$X:$Z,3,0),"满级",VLOOKUP($A168,level!$K:$N,2,0)+unit!$M$2+VLOOKUP($B168,rank!$O:$R,2,0)*VLOOKUP(C$2,资质!$X:$AD,4,0)+VLOOKUP(C$2,资质!$X:$AD,5,0))</f>
        <v>满级</v>
      </c>
      <c r="D168" t="str">
        <f>IF($B168&gt;VLOOKUP(D$2,资质!$X:$Z,3,0),"满级",VLOOKUP($A168,level!$K:$N,2,0)+unit!$M$2+VLOOKUP($B168,rank!$O:$R,2,0)*VLOOKUP(D$2,资质!$X:$AD,4,0)+VLOOKUP(D$2,资质!$X:$AD,5,0))</f>
        <v>满级</v>
      </c>
      <c r="E168" t="str">
        <f>IF($B168&gt;VLOOKUP(E$2,资质!$X:$Z,3,0),"满级",VLOOKUP($A168,level!$K:$N,2,0)+unit!$M$2+VLOOKUP($B168,rank!$O:$R,2,0)*VLOOKUP(E$2,资质!$X:$AD,4,0)+VLOOKUP(E$2,资质!$X:$AD,5,0))</f>
        <v>满级</v>
      </c>
      <c r="F168" t="str">
        <f>IF($B168&gt;VLOOKUP(F$2,资质!$X:$Z,3,0),"满级",VLOOKUP($A168,level!$K:$N,2,0)+unit!$M$2+VLOOKUP($B168,rank!$O:$R,2,0)*VLOOKUP(F$2,资质!$X:$AD,4,0)+VLOOKUP(F$2,资质!$X:$AD,5,0))</f>
        <v>满级</v>
      </c>
      <c r="G168" t="str">
        <f>IF($B168&gt;VLOOKUP(G$2,资质!$X:$Z,3,0),"满级",VLOOKUP($A168,level!$K:$N,2,0)+unit!$M$2+VLOOKUP($B168,rank!$O:$R,2,0)*VLOOKUP(G$2,资质!$X:$AD,4,0)+VLOOKUP(G$2,资质!$X:$AD,5,0))</f>
        <v>满级</v>
      </c>
      <c r="H168" t="str">
        <f>IF($B168&gt;VLOOKUP(H$2,资质!$X:$Z,3,0),"满级",VLOOKUP($A168,level!$K:$N,2,0)+unit!$M$2+VLOOKUP($B168,rank!$O:$R,2,0)*VLOOKUP(H$2,资质!$X:$AD,4,0)+VLOOKUP(H$2,资质!$X:$AD,5,0))</f>
        <v>满级</v>
      </c>
      <c r="I168" t="str">
        <f>IF($B168&gt;VLOOKUP(I$2,资质!$X:$Z,3,0),"满级",VLOOKUP($A168,level!$K:$N,2,0)+unit!$M$2+VLOOKUP($B168,rank!$O:$R,2,0)*VLOOKUP(I$2,资质!$X:$AD,4,0)+VLOOKUP(I$2,资质!$X:$AD,5,0))</f>
        <v>满级</v>
      </c>
      <c r="J168">
        <f>IF($B168&gt;VLOOKUP(J$2,资质!$X:$Z,3,0),"满级",VLOOKUP($A168,level!$K:$N,2,0)+unit!$M$2+VLOOKUP($B168,rank!$O:$R,2,0)*VLOOKUP(J$2,资质!$X:$AD,4,0)+VLOOKUP(J$2,资质!$X:$AD,5,0))</f>
        <v>101070.51434319363</v>
      </c>
      <c r="K168">
        <f>IF($B168&gt;VLOOKUP(K$2,资质!$X:$Z,3,0),"满级",VLOOKUP($A168,level!$K:$N,2,0)+unit!$M$2+VLOOKUP($B168,rank!$O:$R,2,0)*VLOOKUP(K$2,资质!$X:$AD,4,0)+VLOOKUP(K$2,资质!$X:$AD,5,0))</f>
        <v>105703.76929267007</v>
      </c>
      <c r="L168">
        <f>IF($B168&gt;VLOOKUP(L$2,资质!$X:$Z,3,0),"满级",VLOOKUP($A168,level!$K:$N,2,0)+unit!$M$2+VLOOKUP($B168,rank!$O:$R,2,0)*VLOOKUP(L$2,资质!$X:$AD,4,0)+VLOOKUP(L$2,资质!$X:$AD,5,0))</f>
        <v>115426.41129156781</v>
      </c>
      <c r="M168">
        <f>IF($B168&gt;VLOOKUP(M$2,资质!$X:$Z,3,0),"满级",VLOOKUP($A168,level!$K:$N,2,0)+unit!$M$2+VLOOKUP($B168,rank!$O:$R,2,0)*VLOOKUP(M$2,资质!$X:$AD,4,0)+VLOOKUP(M$2,资质!$X:$AD,5,0))</f>
        <v>117850.93969134736</v>
      </c>
      <c r="N168">
        <f>IF($B168&gt;VLOOKUP(N$2,资质!$X:$Z,3,0),"满级",VLOOKUP($A168,level!$K:$N,2,0)+unit!$M$2+VLOOKUP($B168,rank!$O:$R,2,0)*VLOOKUP(N$2,资质!$X:$AD,4,0)+VLOOKUP(N$2,资质!$X:$AD,5,0))</f>
        <v>120275.46809112691</v>
      </c>
      <c r="O168">
        <f>IF($B168&gt;VLOOKUP(O$2,资质!$X:$Z,3,0),"满级",VLOOKUP($A168,level!$K:$N,2,0)+unit!$M$2+VLOOKUP($B168,rank!$O:$R,2,0)*VLOOKUP(O$2,资质!$X:$AD,4,0)+VLOOKUP(O$2,资质!$X:$AD,5,0))</f>
        <v>122699.99649090646</v>
      </c>
      <c r="P168">
        <f>IF($B168&gt;VLOOKUP(P$2,资质!$X:$Z,3,0),"满级",VLOOKUP($A168,level!$K:$N,2,0)+unit!$M$2+VLOOKUP($B168,rank!$O:$R,2,0)*VLOOKUP(P$2,资质!$X:$AD,4,0)+VLOOKUP(P$2,资质!$X:$AD,5,0))</f>
        <v>125124.52489068601</v>
      </c>
      <c r="Q168">
        <f>IF($B168&gt;VLOOKUP(Q$2,资质!$X:$Z,3,0),"满级",VLOOKUP($A168,level!$K:$N,2,0)+unit!$M$2+VLOOKUP($B168,rank!$O:$R,2,0)*VLOOKUP(Q$2,资质!$X:$AD,4,0)+VLOOKUP(Q$2,资质!$X:$AD,5,0))</f>
        <v>127549.05329046556</v>
      </c>
    </row>
    <row r="169" spans="1:18" x14ac:dyDescent="0.2">
      <c r="A169">
        <v>167</v>
      </c>
      <c r="B169">
        <f t="shared" si="12"/>
        <v>10</v>
      </c>
      <c r="C169" t="str">
        <f>IF($B169&gt;VLOOKUP(C$2,资质!$X:$Z,3,0),"满级",VLOOKUP($A169,level!$K:$N,2,0)+unit!$M$2+VLOOKUP($B169,rank!$O:$R,2,0)*VLOOKUP(C$2,资质!$X:$AD,4,0)+VLOOKUP(C$2,资质!$X:$AD,5,0))</f>
        <v>满级</v>
      </c>
      <c r="D169" t="str">
        <f>IF($B169&gt;VLOOKUP(D$2,资质!$X:$Z,3,0),"满级",VLOOKUP($A169,level!$K:$N,2,0)+unit!$M$2+VLOOKUP($B169,rank!$O:$R,2,0)*VLOOKUP(D$2,资质!$X:$AD,4,0)+VLOOKUP(D$2,资质!$X:$AD,5,0))</f>
        <v>满级</v>
      </c>
      <c r="E169" t="str">
        <f>IF($B169&gt;VLOOKUP(E$2,资质!$X:$Z,3,0),"满级",VLOOKUP($A169,level!$K:$N,2,0)+unit!$M$2+VLOOKUP($B169,rank!$O:$R,2,0)*VLOOKUP(E$2,资质!$X:$AD,4,0)+VLOOKUP(E$2,资质!$X:$AD,5,0))</f>
        <v>满级</v>
      </c>
      <c r="F169" t="str">
        <f>IF($B169&gt;VLOOKUP(F$2,资质!$X:$Z,3,0),"满级",VLOOKUP($A169,level!$K:$N,2,0)+unit!$M$2+VLOOKUP($B169,rank!$O:$R,2,0)*VLOOKUP(F$2,资质!$X:$AD,4,0)+VLOOKUP(F$2,资质!$X:$AD,5,0))</f>
        <v>满级</v>
      </c>
      <c r="G169" t="str">
        <f>IF($B169&gt;VLOOKUP(G$2,资质!$X:$Z,3,0),"满级",VLOOKUP($A169,level!$K:$N,2,0)+unit!$M$2+VLOOKUP($B169,rank!$O:$R,2,0)*VLOOKUP(G$2,资质!$X:$AD,4,0)+VLOOKUP(G$2,资质!$X:$AD,5,0))</f>
        <v>满级</v>
      </c>
      <c r="H169" t="str">
        <f>IF($B169&gt;VLOOKUP(H$2,资质!$X:$Z,3,0),"满级",VLOOKUP($A169,level!$K:$N,2,0)+unit!$M$2+VLOOKUP($B169,rank!$O:$R,2,0)*VLOOKUP(H$2,资质!$X:$AD,4,0)+VLOOKUP(H$2,资质!$X:$AD,5,0))</f>
        <v>满级</v>
      </c>
      <c r="I169" t="str">
        <f>IF($B169&gt;VLOOKUP(I$2,资质!$X:$Z,3,0),"满级",VLOOKUP($A169,level!$K:$N,2,0)+unit!$M$2+VLOOKUP($B169,rank!$O:$R,2,0)*VLOOKUP(I$2,资质!$X:$AD,4,0)+VLOOKUP(I$2,资质!$X:$AD,5,0))</f>
        <v>满级</v>
      </c>
      <c r="J169">
        <f>IF($B169&gt;VLOOKUP(J$2,资质!$X:$Z,3,0),"满级",VLOOKUP($A169,level!$K:$N,2,0)+unit!$M$2+VLOOKUP($B169,rank!$O:$R,2,0)*VLOOKUP(J$2,资质!$X:$AD,4,0)+VLOOKUP(J$2,资质!$X:$AD,5,0))</f>
        <v>101809.21434319363</v>
      </c>
      <c r="K169">
        <f>IF($B169&gt;VLOOKUP(K$2,资质!$X:$Z,3,0),"满级",VLOOKUP($A169,level!$K:$N,2,0)+unit!$M$2+VLOOKUP($B169,rank!$O:$R,2,0)*VLOOKUP(K$2,资质!$X:$AD,4,0)+VLOOKUP(K$2,资质!$X:$AD,5,0))</f>
        <v>106442.46929267007</v>
      </c>
      <c r="L169">
        <f>IF($B169&gt;VLOOKUP(L$2,资质!$X:$Z,3,0),"满级",VLOOKUP($A169,level!$K:$N,2,0)+unit!$M$2+VLOOKUP($B169,rank!$O:$R,2,0)*VLOOKUP(L$2,资质!$X:$AD,4,0)+VLOOKUP(L$2,资质!$X:$AD,5,0))</f>
        <v>116165.11129156782</v>
      </c>
      <c r="M169">
        <f>IF($B169&gt;VLOOKUP(M$2,资质!$X:$Z,3,0),"满级",VLOOKUP($A169,level!$K:$N,2,0)+unit!$M$2+VLOOKUP($B169,rank!$O:$R,2,0)*VLOOKUP(M$2,资质!$X:$AD,4,0)+VLOOKUP(M$2,资质!$X:$AD,5,0))</f>
        <v>118589.63969134737</v>
      </c>
      <c r="N169">
        <f>IF($B169&gt;VLOOKUP(N$2,资质!$X:$Z,3,0),"满级",VLOOKUP($A169,level!$K:$N,2,0)+unit!$M$2+VLOOKUP($B169,rank!$O:$R,2,0)*VLOOKUP(N$2,资质!$X:$AD,4,0)+VLOOKUP(N$2,资质!$X:$AD,5,0))</f>
        <v>121014.16809112692</v>
      </c>
      <c r="O169">
        <f>IF($B169&gt;VLOOKUP(O$2,资质!$X:$Z,3,0),"满级",VLOOKUP($A169,level!$K:$N,2,0)+unit!$M$2+VLOOKUP($B169,rank!$O:$R,2,0)*VLOOKUP(O$2,资质!$X:$AD,4,0)+VLOOKUP(O$2,资质!$X:$AD,5,0))</f>
        <v>123438.69649090647</v>
      </c>
      <c r="P169">
        <f>IF($B169&gt;VLOOKUP(P$2,资质!$X:$Z,3,0),"满级",VLOOKUP($A169,level!$K:$N,2,0)+unit!$M$2+VLOOKUP($B169,rank!$O:$R,2,0)*VLOOKUP(P$2,资质!$X:$AD,4,0)+VLOOKUP(P$2,资质!$X:$AD,5,0))</f>
        <v>125863.22489068602</v>
      </c>
      <c r="Q169">
        <f>IF($B169&gt;VLOOKUP(Q$2,资质!$X:$Z,3,0),"满级",VLOOKUP($A169,level!$K:$N,2,0)+unit!$M$2+VLOOKUP($B169,rank!$O:$R,2,0)*VLOOKUP(Q$2,资质!$X:$AD,4,0)+VLOOKUP(Q$2,资质!$X:$AD,5,0))</f>
        <v>128287.75329046557</v>
      </c>
    </row>
    <row r="170" spans="1:18" x14ac:dyDescent="0.2">
      <c r="A170">
        <v>168</v>
      </c>
      <c r="B170">
        <f t="shared" si="12"/>
        <v>10</v>
      </c>
      <c r="C170" t="str">
        <f>IF($B170&gt;VLOOKUP(C$2,资质!$X:$Z,3,0),"满级",VLOOKUP($A170,level!$K:$N,2,0)+unit!$M$2+VLOOKUP($B170,rank!$O:$R,2,0)*VLOOKUP(C$2,资质!$X:$AD,4,0)+VLOOKUP(C$2,资质!$X:$AD,5,0))</f>
        <v>满级</v>
      </c>
      <c r="D170" t="str">
        <f>IF($B170&gt;VLOOKUP(D$2,资质!$X:$Z,3,0),"满级",VLOOKUP($A170,level!$K:$N,2,0)+unit!$M$2+VLOOKUP($B170,rank!$O:$R,2,0)*VLOOKUP(D$2,资质!$X:$AD,4,0)+VLOOKUP(D$2,资质!$X:$AD,5,0))</f>
        <v>满级</v>
      </c>
      <c r="E170" t="str">
        <f>IF($B170&gt;VLOOKUP(E$2,资质!$X:$Z,3,0),"满级",VLOOKUP($A170,level!$K:$N,2,0)+unit!$M$2+VLOOKUP($B170,rank!$O:$R,2,0)*VLOOKUP(E$2,资质!$X:$AD,4,0)+VLOOKUP(E$2,资质!$X:$AD,5,0))</f>
        <v>满级</v>
      </c>
      <c r="F170" t="str">
        <f>IF($B170&gt;VLOOKUP(F$2,资质!$X:$Z,3,0),"满级",VLOOKUP($A170,level!$K:$N,2,0)+unit!$M$2+VLOOKUP($B170,rank!$O:$R,2,0)*VLOOKUP(F$2,资质!$X:$AD,4,0)+VLOOKUP(F$2,资质!$X:$AD,5,0))</f>
        <v>满级</v>
      </c>
      <c r="G170" t="str">
        <f>IF($B170&gt;VLOOKUP(G$2,资质!$X:$Z,3,0),"满级",VLOOKUP($A170,level!$K:$N,2,0)+unit!$M$2+VLOOKUP($B170,rank!$O:$R,2,0)*VLOOKUP(G$2,资质!$X:$AD,4,0)+VLOOKUP(G$2,资质!$X:$AD,5,0))</f>
        <v>满级</v>
      </c>
      <c r="H170" t="str">
        <f>IF($B170&gt;VLOOKUP(H$2,资质!$X:$Z,3,0),"满级",VLOOKUP($A170,level!$K:$N,2,0)+unit!$M$2+VLOOKUP($B170,rank!$O:$R,2,0)*VLOOKUP(H$2,资质!$X:$AD,4,0)+VLOOKUP(H$2,资质!$X:$AD,5,0))</f>
        <v>满级</v>
      </c>
      <c r="I170" t="str">
        <f>IF($B170&gt;VLOOKUP(I$2,资质!$X:$Z,3,0),"满级",VLOOKUP($A170,level!$K:$N,2,0)+unit!$M$2+VLOOKUP($B170,rank!$O:$R,2,0)*VLOOKUP(I$2,资质!$X:$AD,4,0)+VLOOKUP(I$2,资质!$X:$AD,5,0))</f>
        <v>满级</v>
      </c>
      <c r="J170">
        <f>IF($B170&gt;VLOOKUP(J$2,资质!$X:$Z,3,0),"满级",VLOOKUP($A170,level!$K:$N,2,0)+unit!$M$2+VLOOKUP($B170,rank!$O:$R,2,0)*VLOOKUP(J$2,资质!$X:$AD,4,0)+VLOOKUP(J$2,资质!$X:$AD,5,0))</f>
        <v>102560.51434319363</v>
      </c>
      <c r="K170">
        <f>IF($B170&gt;VLOOKUP(K$2,资质!$X:$Z,3,0),"满级",VLOOKUP($A170,level!$K:$N,2,0)+unit!$M$2+VLOOKUP($B170,rank!$O:$R,2,0)*VLOOKUP(K$2,资质!$X:$AD,4,0)+VLOOKUP(K$2,资质!$X:$AD,5,0))</f>
        <v>107193.76929267007</v>
      </c>
      <c r="L170">
        <f>IF($B170&gt;VLOOKUP(L$2,资质!$X:$Z,3,0),"满级",VLOOKUP($A170,level!$K:$N,2,0)+unit!$M$2+VLOOKUP($B170,rank!$O:$R,2,0)*VLOOKUP(L$2,资质!$X:$AD,4,0)+VLOOKUP(L$2,资质!$X:$AD,5,0))</f>
        <v>116916.41129156781</v>
      </c>
      <c r="M170">
        <f>IF($B170&gt;VLOOKUP(M$2,资质!$X:$Z,3,0),"满级",VLOOKUP($A170,level!$K:$N,2,0)+unit!$M$2+VLOOKUP($B170,rank!$O:$R,2,0)*VLOOKUP(M$2,资质!$X:$AD,4,0)+VLOOKUP(M$2,资质!$X:$AD,5,0))</f>
        <v>119340.93969134736</v>
      </c>
      <c r="N170">
        <f>IF($B170&gt;VLOOKUP(N$2,资质!$X:$Z,3,0),"满级",VLOOKUP($A170,level!$K:$N,2,0)+unit!$M$2+VLOOKUP($B170,rank!$O:$R,2,0)*VLOOKUP(N$2,资质!$X:$AD,4,0)+VLOOKUP(N$2,资质!$X:$AD,5,0))</f>
        <v>121765.46809112691</v>
      </c>
      <c r="O170">
        <f>IF($B170&gt;VLOOKUP(O$2,资质!$X:$Z,3,0),"满级",VLOOKUP($A170,level!$K:$N,2,0)+unit!$M$2+VLOOKUP($B170,rank!$O:$R,2,0)*VLOOKUP(O$2,资质!$X:$AD,4,0)+VLOOKUP(O$2,资质!$X:$AD,5,0))</f>
        <v>124189.99649090646</v>
      </c>
      <c r="P170">
        <f>IF($B170&gt;VLOOKUP(P$2,资质!$X:$Z,3,0),"满级",VLOOKUP($A170,level!$K:$N,2,0)+unit!$M$2+VLOOKUP($B170,rank!$O:$R,2,0)*VLOOKUP(P$2,资质!$X:$AD,4,0)+VLOOKUP(P$2,资质!$X:$AD,5,0))</f>
        <v>126614.52489068601</v>
      </c>
      <c r="Q170">
        <f>IF($B170&gt;VLOOKUP(Q$2,资质!$X:$Z,3,0),"满级",VLOOKUP($A170,level!$K:$N,2,0)+unit!$M$2+VLOOKUP($B170,rank!$O:$R,2,0)*VLOOKUP(Q$2,资质!$X:$AD,4,0)+VLOOKUP(Q$2,资质!$X:$AD,5,0))</f>
        <v>129039.05329046556</v>
      </c>
    </row>
    <row r="171" spans="1:18" x14ac:dyDescent="0.2">
      <c r="A171">
        <v>169</v>
      </c>
      <c r="B171">
        <f t="shared" si="12"/>
        <v>10</v>
      </c>
      <c r="C171" t="str">
        <f>IF($B171&gt;VLOOKUP(C$2,资质!$X:$Z,3,0),"满级",VLOOKUP($A171,level!$K:$N,2,0)+unit!$M$2+VLOOKUP($B171,rank!$O:$R,2,0)*VLOOKUP(C$2,资质!$X:$AD,4,0)+VLOOKUP(C$2,资质!$X:$AD,5,0))</f>
        <v>满级</v>
      </c>
      <c r="D171" t="str">
        <f>IF($B171&gt;VLOOKUP(D$2,资质!$X:$Z,3,0),"满级",VLOOKUP($A171,level!$K:$N,2,0)+unit!$M$2+VLOOKUP($B171,rank!$O:$R,2,0)*VLOOKUP(D$2,资质!$X:$AD,4,0)+VLOOKUP(D$2,资质!$X:$AD,5,0))</f>
        <v>满级</v>
      </c>
      <c r="E171" t="str">
        <f>IF($B171&gt;VLOOKUP(E$2,资质!$X:$Z,3,0),"满级",VLOOKUP($A171,level!$K:$N,2,0)+unit!$M$2+VLOOKUP($B171,rank!$O:$R,2,0)*VLOOKUP(E$2,资质!$X:$AD,4,0)+VLOOKUP(E$2,资质!$X:$AD,5,0))</f>
        <v>满级</v>
      </c>
      <c r="F171" t="str">
        <f>IF($B171&gt;VLOOKUP(F$2,资质!$X:$Z,3,0),"满级",VLOOKUP($A171,level!$K:$N,2,0)+unit!$M$2+VLOOKUP($B171,rank!$O:$R,2,0)*VLOOKUP(F$2,资质!$X:$AD,4,0)+VLOOKUP(F$2,资质!$X:$AD,5,0))</f>
        <v>满级</v>
      </c>
      <c r="G171" t="str">
        <f>IF($B171&gt;VLOOKUP(G$2,资质!$X:$Z,3,0),"满级",VLOOKUP($A171,level!$K:$N,2,0)+unit!$M$2+VLOOKUP($B171,rank!$O:$R,2,0)*VLOOKUP(G$2,资质!$X:$AD,4,0)+VLOOKUP(G$2,资质!$X:$AD,5,0))</f>
        <v>满级</v>
      </c>
      <c r="H171" t="str">
        <f>IF($B171&gt;VLOOKUP(H$2,资质!$X:$Z,3,0),"满级",VLOOKUP($A171,level!$K:$N,2,0)+unit!$M$2+VLOOKUP($B171,rank!$O:$R,2,0)*VLOOKUP(H$2,资质!$X:$AD,4,0)+VLOOKUP(H$2,资质!$X:$AD,5,0))</f>
        <v>满级</v>
      </c>
      <c r="I171" t="str">
        <f>IF($B171&gt;VLOOKUP(I$2,资质!$X:$Z,3,0),"满级",VLOOKUP($A171,level!$K:$N,2,0)+unit!$M$2+VLOOKUP($B171,rank!$O:$R,2,0)*VLOOKUP(I$2,资质!$X:$AD,4,0)+VLOOKUP(I$2,资质!$X:$AD,5,0))</f>
        <v>满级</v>
      </c>
      <c r="J171">
        <f>IF($B171&gt;VLOOKUP(J$2,资质!$X:$Z,3,0),"满级",VLOOKUP($A171,level!$K:$N,2,0)+unit!$M$2+VLOOKUP($B171,rank!$O:$R,2,0)*VLOOKUP(J$2,资质!$X:$AD,4,0)+VLOOKUP(J$2,资质!$X:$AD,5,0))</f>
        <v>103324.61434319364</v>
      </c>
      <c r="K171">
        <f>IF($B171&gt;VLOOKUP(K$2,资质!$X:$Z,3,0),"满级",VLOOKUP($A171,level!$K:$N,2,0)+unit!$M$2+VLOOKUP($B171,rank!$O:$R,2,0)*VLOOKUP(K$2,资质!$X:$AD,4,0)+VLOOKUP(K$2,资质!$X:$AD,5,0))</f>
        <v>107957.86929267008</v>
      </c>
      <c r="L171">
        <f>IF($B171&gt;VLOOKUP(L$2,资质!$X:$Z,3,0),"满级",VLOOKUP($A171,level!$K:$N,2,0)+unit!$M$2+VLOOKUP($B171,rank!$O:$R,2,0)*VLOOKUP(L$2,资质!$X:$AD,4,0)+VLOOKUP(L$2,资质!$X:$AD,5,0))</f>
        <v>117680.51129156782</v>
      </c>
      <c r="M171">
        <f>IF($B171&gt;VLOOKUP(M$2,资质!$X:$Z,3,0),"满级",VLOOKUP($A171,level!$K:$N,2,0)+unit!$M$2+VLOOKUP($B171,rank!$O:$R,2,0)*VLOOKUP(M$2,资质!$X:$AD,4,0)+VLOOKUP(M$2,资质!$X:$AD,5,0))</f>
        <v>120105.03969134737</v>
      </c>
      <c r="N171">
        <f>IF($B171&gt;VLOOKUP(N$2,资质!$X:$Z,3,0),"满级",VLOOKUP($A171,level!$K:$N,2,0)+unit!$M$2+VLOOKUP($B171,rank!$O:$R,2,0)*VLOOKUP(N$2,资质!$X:$AD,4,0)+VLOOKUP(N$2,资质!$X:$AD,5,0))</f>
        <v>122529.56809112692</v>
      </c>
      <c r="O171">
        <f>IF($B171&gt;VLOOKUP(O$2,资质!$X:$Z,3,0),"满级",VLOOKUP($A171,level!$K:$N,2,0)+unit!$M$2+VLOOKUP($B171,rank!$O:$R,2,0)*VLOOKUP(O$2,资质!$X:$AD,4,0)+VLOOKUP(O$2,资质!$X:$AD,5,0))</f>
        <v>124954.09649090646</v>
      </c>
      <c r="P171">
        <f>IF($B171&gt;VLOOKUP(P$2,资质!$X:$Z,3,0),"满级",VLOOKUP($A171,level!$K:$N,2,0)+unit!$M$2+VLOOKUP($B171,rank!$O:$R,2,0)*VLOOKUP(P$2,资质!$X:$AD,4,0)+VLOOKUP(P$2,资质!$X:$AD,5,0))</f>
        <v>127378.62489068601</v>
      </c>
      <c r="Q171">
        <f>IF($B171&gt;VLOOKUP(Q$2,资质!$X:$Z,3,0),"满级",VLOOKUP($A171,level!$K:$N,2,0)+unit!$M$2+VLOOKUP($B171,rank!$O:$R,2,0)*VLOOKUP(Q$2,资质!$X:$AD,4,0)+VLOOKUP(Q$2,资质!$X:$AD,5,0))</f>
        <v>129803.15329046556</v>
      </c>
    </row>
    <row r="172" spans="1:18" x14ac:dyDescent="0.2">
      <c r="A172">
        <v>170</v>
      </c>
      <c r="B172">
        <f t="shared" ref="B172:B235" si="13">MIN(B152+1,13)</f>
        <v>10</v>
      </c>
      <c r="C172" t="str">
        <f>IF($B172&gt;VLOOKUP(C$2,资质!$X:$Z,3,0),"满级",VLOOKUP($A172,level!$K:$N,2,0)+unit!$M$2+VLOOKUP($B172,rank!$O:$R,2,0)*VLOOKUP(C$2,资质!$X:$AD,4,0)+VLOOKUP(C$2,资质!$X:$AD,5,0))</f>
        <v>满级</v>
      </c>
      <c r="D172" t="str">
        <f>IF($B172&gt;VLOOKUP(D$2,资质!$X:$Z,3,0),"满级",VLOOKUP($A172,level!$K:$N,2,0)+unit!$M$2+VLOOKUP($B172,rank!$O:$R,2,0)*VLOOKUP(D$2,资质!$X:$AD,4,0)+VLOOKUP(D$2,资质!$X:$AD,5,0))</f>
        <v>满级</v>
      </c>
      <c r="E172" t="str">
        <f>IF($B172&gt;VLOOKUP(E$2,资质!$X:$Z,3,0),"满级",VLOOKUP($A172,level!$K:$N,2,0)+unit!$M$2+VLOOKUP($B172,rank!$O:$R,2,0)*VLOOKUP(E$2,资质!$X:$AD,4,0)+VLOOKUP(E$2,资质!$X:$AD,5,0))</f>
        <v>满级</v>
      </c>
      <c r="F172" t="str">
        <f>IF($B172&gt;VLOOKUP(F$2,资质!$X:$Z,3,0),"满级",VLOOKUP($A172,level!$K:$N,2,0)+unit!$M$2+VLOOKUP($B172,rank!$O:$R,2,0)*VLOOKUP(F$2,资质!$X:$AD,4,0)+VLOOKUP(F$2,资质!$X:$AD,5,0))</f>
        <v>满级</v>
      </c>
      <c r="G172" t="str">
        <f>IF($B172&gt;VLOOKUP(G$2,资质!$X:$Z,3,0),"满级",VLOOKUP($A172,level!$K:$N,2,0)+unit!$M$2+VLOOKUP($B172,rank!$O:$R,2,0)*VLOOKUP(G$2,资质!$X:$AD,4,0)+VLOOKUP(G$2,资质!$X:$AD,5,0))</f>
        <v>满级</v>
      </c>
      <c r="H172" t="str">
        <f>IF($B172&gt;VLOOKUP(H$2,资质!$X:$Z,3,0),"满级",VLOOKUP($A172,level!$K:$N,2,0)+unit!$M$2+VLOOKUP($B172,rank!$O:$R,2,0)*VLOOKUP(H$2,资质!$X:$AD,4,0)+VLOOKUP(H$2,资质!$X:$AD,5,0))</f>
        <v>满级</v>
      </c>
      <c r="I172" t="str">
        <f>IF($B172&gt;VLOOKUP(I$2,资质!$X:$Z,3,0),"满级",VLOOKUP($A172,level!$K:$N,2,0)+unit!$M$2+VLOOKUP($B172,rank!$O:$R,2,0)*VLOOKUP(I$2,资质!$X:$AD,4,0)+VLOOKUP(I$2,资质!$X:$AD,5,0))</f>
        <v>满级</v>
      </c>
      <c r="J172">
        <f>IF($B172&gt;VLOOKUP(J$2,资质!$X:$Z,3,0),"满级",VLOOKUP($A172,level!$K:$N,2,0)+unit!$M$2+VLOOKUP($B172,rank!$O:$R,2,0)*VLOOKUP(J$2,资质!$X:$AD,4,0)+VLOOKUP(J$2,资质!$X:$AD,5,0))</f>
        <v>104101.61434319364</v>
      </c>
      <c r="K172">
        <f>IF($B172&gt;VLOOKUP(K$2,资质!$X:$Z,3,0),"满级",VLOOKUP($A172,level!$K:$N,2,0)+unit!$M$2+VLOOKUP($B172,rank!$O:$R,2,0)*VLOOKUP(K$2,资质!$X:$AD,4,0)+VLOOKUP(K$2,资质!$X:$AD,5,0))</f>
        <v>108734.86929267008</v>
      </c>
      <c r="L172">
        <f>IF($B172&gt;VLOOKUP(L$2,资质!$X:$Z,3,0),"满级",VLOOKUP($A172,level!$K:$N,2,0)+unit!$M$2+VLOOKUP($B172,rank!$O:$R,2,0)*VLOOKUP(L$2,资质!$X:$AD,4,0)+VLOOKUP(L$2,资质!$X:$AD,5,0))</f>
        <v>118457.51129156782</v>
      </c>
      <c r="M172">
        <f>IF($B172&gt;VLOOKUP(M$2,资质!$X:$Z,3,0),"满级",VLOOKUP($A172,level!$K:$N,2,0)+unit!$M$2+VLOOKUP($B172,rank!$O:$R,2,0)*VLOOKUP(M$2,资质!$X:$AD,4,0)+VLOOKUP(M$2,资质!$X:$AD,5,0))</f>
        <v>120882.03969134737</v>
      </c>
      <c r="N172">
        <f>IF($B172&gt;VLOOKUP(N$2,资质!$X:$Z,3,0),"满级",VLOOKUP($A172,level!$K:$N,2,0)+unit!$M$2+VLOOKUP($B172,rank!$O:$R,2,0)*VLOOKUP(N$2,资质!$X:$AD,4,0)+VLOOKUP(N$2,资质!$X:$AD,5,0))</f>
        <v>123306.56809112692</v>
      </c>
      <c r="O172">
        <f>IF($B172&gt;VLOOKUP(O$2,资质!$X:$Z,3,0),"满级",VLOOKUP($A172,level!$K:$N,2,0)+unit!$M$2+VLOOKUP($B172,rank!$O:$R,2,0)*VLOOKUP(O$2,资质!$X:$AD,4,0)+VLOOKUP(O$2,资质!$X:$AD,5,0))</f>
        <v>125731.09649090646</v>
      </c>
      <c r="P172">
        <f>IF($B172&gt;VLOOKUP(P$2,资质!$X:$Z,3,0),"满级",VLOOKUP($A172,level!$K:$N,2,0)+unit!$M$2+VLOOKUP($B172,rank!$O:$R,2,0)*VLOOKUP(P$2,资质!$X:$AD,4,0)+VLOOKUP(P$2,资质!$X:$AD,5,0))</f>
        <v>128155.62489068601</v>
      </c>
      <c r="Q172">
        <f>IF($B172&gt;VLOOKUP(Q$2,资质!$X:$Z,3,0),"满级",VLOOKUP($A172,level!$K:$N,2,0)+unit!$M$2+VLOOKUP($B172,rank!$O:$R,2,0)*VLOOKUP(Q$2,资质!$X:$AD,4,0)+VLOOKUP(Q$2,资质!$X:$AD,5,0))</f>
        <v>130580.15329046556</v>
      </c>
    </row>
    <row r="173" spans="1:18" x14ac:dyDescent="0.2">
      <c r="A173">
        <v>171</v>
      </c>
      <c r="B173">
        <f t="shared" si="13"/>
        <v>10</v>
      </c>
      <c r="C173" t="str">
        <f>IF($B173&gt;VLOOKUP(C$2,资质!$X:$Z,3,0),"满级",VLOOKUP($A173,level!$K:$N,2,0)+unit!$M$2+VLOOKUP($B173,rank!$O:$R,2,0)*VLOOKUP(C$2,资质!$X:$AD,4,0)+VLOOKUP(C$2,资质!$X:$AD,5,0))</f>
        <v>满级</v>
      </c>
      <c r="D173" t="str">
        <f>IF($B173&gt;VLOOKUP(D$2,资质!$X:$Z,3,0),"满级",VLOOKUP($A173,level!$K:$N,2,0)+unit!$M$2+VLOOKUP($B173,rank!$O:$R,2,0)*VLOOKUP(D$2,资质!$X:$AD,4,0)+VLOOKUP(D$2,资质!$X:$AD,5,0))</f>
        <v>满级</v>
      </c>
      <c r="E173" t="str">
        <f>IF($B173&gt;VLOOKUP(E$2,资质!$X:$Z,3,0),"满级",VLOOKUP($A173,level!$K:$N,2,0)+unit!$M$2+VLOOKUP($B173,rank!$O:$R,2,0)*VLOOKUP(E$2,资质!$X:$AD,4,0)+VLOOKUP(E$2,资质!$X:$AD,5,0))</f>
        <v>满级</v>
      </c>
      <c r="F173" t="str">
        <f>IF($B173&gt;VLOOKUP(F$2,资质!$X:$Z,3,0),"满级",VLOOKUP($A173,level!$K:$N,2,0)+unit!$M$2+VLOOKUP($B173,rank!$O:$R,2,0)*VLOOKUP(F$2,资质!$X:$AD,4,0)+VLOOKUP(F$2,资质!$X:$AD,5,0))</f>
        <v>满级</v>
      </c>
      <c r="G173" t="str">
        <f>IF($B173&gt;VLOOKUP(G$2,资质!$X:$Z,3,0),"满级",VLOOKUP($A173,level!$K:$N,2,0)+unit!$M$2+VLOOKUP($B173,rank!$O:$R,2,0)*VLOOKUP(G$2,资质!$X:$AD,4,0)+VLOOKUP(G$2,资质!$X:$AD,5,0))</f>
        <v>满级</v>
      </c>
      <c r="H173" t="str">
        <f>IF($B173&gt;VLOOKUP(H$2,资质!$X:$Z,3,0),"满级",VLOOKUP($A173,level!$K:$N,2,0)+unit!$M$2+VLOOKUP($B173,rank!$O:$R,2,0)*VLOOKUP(H$2,资质!$X:$AD,4,0)+VLOOKUP(H$2,资质!$X:$AD,5,0))</f>
        <v>满级</v>
      </c>
      <c r="I173" t="str">
        <f>IF($B173&gt;VLOOKUP(I$2,资质!$X:$Z,3,0),"满级",VLOOKUP($A173,level!$K:$N,2,0)+unit!$M$2+VLOOKUP($B173,rank!$O:$R,2,0)*VLOOKUP(I$2,资质!$X:$AD,4,0)+VLOOKUP(I$2,资质!$X:$AD,5,0))</f>
        <v>满级</v>
      </c>
      <c r="J173">
        <f>IF($B173&gt;VLOOKUP(J$2,资质!$X:$Z,3,0),"满级",VLOOKUP($A173,level!$K:$N,2,0)+unit!$M$2+VLOOKUP($B173,rank!$O:$R,2,0)*VLOOKUP(J$2,资质!$X:$AD,4,0)+VLOOKUP(J$2,资质!$X:$AD,5,0))</f>
        <v>104891.91434319364</v>
      </c>
      <c r="K173">
        <f>IF($B173&gt;VLOOKUP(K$2,资质!$X:$Z,3,0),"满级",VLOOKUP($A173,level!$K:$N,2,0)+unit!$M$2+VLOOKUP($B173,rank!$O:$R,2,0)*VLOOKUP(K$2,资质!$X:$AD,4,0)+VLOOKUP(K$2,资质!$X:$AD,5,0))</f>
        <v>109525.16929267006</v>
      </c>
      <c r="L173">
        <f>IF($B173&gt;VLOOKUP(L$2,资质!$X:$Z,3,0),"满级",VLOOKUP($A173,level!$K:$N,2,0)+unit!$M$2+VLOOKUP($B173,rank!$O:$R,2,0)*VLOOKUP(L$2,资质!$X:$AD,4,0)+VLOOKUP(L$2,资质!$X:$AD,5,0))</f>
        <v>119247.81129156781</v>
      </c>
      <c r="M173">
        <f>IF($B173&gt;VLOOKUP(M$2,资质!$X:$Z,3,0),"满级",VLOOKUP($A173,level!$K:$N,2,0)+unit!$M$2+VLOOKUP($B173,rank!$O:$R,2,0)*VLOOKUP(M$2,资质!$X:$AD,4,0)+VLOOKUP(M$2,资质!$X:$AD,5,0))</f>
        <v>121672.33969134736</v>
      </c>
      <c r="N173">
        <f>IF($B173&gt;VLOOKUP(N$2,资质!$X:$Z,3,0),"满级",VLOOKUP($A173,level!$K:$N,2,0)+unit!$M$2+VLOOKUP($B173,rank!$O:$R,2,0)*VLOOKUP(N$2,资质!$X:$AD,4,0)+VLOOKUP(N$2,资质!$X:$AD,5,0))</f>
        <v>124096.8680911269</v>
      </c>
      <c r="O173">
        <f>IF($B173&gt;VLOOKUP(O$2,资质!$X:$Z,3,0),"满级",VLOOKUP($A173,level!$K:$N,2,0)+unit!$M$2+VLOOKUP($B173,rank!$O:$R,2,0)*VLOOKUP(O$2,资质!$X:$AD,4,0)+VLOOKUP(O$2,资质!$X:$AD,5,0))</f>
        <v>126521.39649090645</v>
      </c>
      <c r="P173">
        <f>IF($B173&gt;VLOOKUP(P$2,资质!$X:$Z,3,0),"满级",VLOOKUP($A173,level!$K:$N,2,0)+unit!$M$2+VLOOKUP($B173,rank!$O:$R,2,0)*VLOOKUP(P$2,资质!$X:$AD,4,0)+VLOOKUP(P$2,资质!$X:$AD,5,0))</f>
        <v>128945.924890686</v>
      </c>
      <c r="Q173">
        <f>IF($B173&gt;VLOOKUP(Q$2,资质!$X:$Z,3,0),"满级",VLOOKUP($A173,level!$K:$N,2,0)+unit!$M$2+VLOOKUP($B173,rank!$O:$R,2,0)*VLOOKUP(Q$2,资质!$X:$AD,4,0)+VLOOKUP(Q$2,资质!$X:$AD,5,0))</f>
        <v>131370.45329046555</v>
      </c>
    </row>
    <row r="174" spans="1:18" x14ac:dyDescent="0.2">
      <c r="A174">
        <v>172</v>
      </c>
      <c r="B174">
        <f t="shared" si="13"/>
        <v>10</v>
      </c>
      <c r="C174" t="str">
        <f>IF($B174&gt;VLOOKUP(C$2,资质!$X:$Z,3,0),"满级",VLOOKUP($A174,level!$K:$N,2,0)+unit!$M$2+VLOOKUP($B174,rank!$O:$R,2,0)*VLOOKUP(C$2,资质!$X:$AD,4,0)+VLOOKUP(C$2,资质!$X:$AD,5,0))</f>
        <v>满级</v>
      </c>
      <c r="D174" t="str">
        <f>IF($B174&gt;VLOOKUP(D$2,资质!$X:$Z,3,0),"满级",VLOOKUP($A174,level!$K:$N,2,0)+unit!$M$2+VLOOKUP($B174,rank!$O:$R,2,0)*VLOOKUP(D$2,资质!$X:$AD,4,0)+VLOOKUP(D$2,资质!$X:$AD,5,0))</f>
        <v>满级</v>
      </c>
      <c r="E174" t="str">
        <f>IF($B174&gt;VLOOKUP(E$2,资质!$X:$Z,3,0),"满级",VLOOKUP($A174,level!$K:$N,2,0)+unit!$M$2+VLOOKUP($B174,rank!$O:$R,2,0)*VLOOKUP(E$2,资质!$X:$AD,4,0)+VLOOKUP(E$2,资质!$X:$AD,5,0))</f>
        <v>满级</v>
      </c>
      <c r="F174" t="str">
        <f>IF($B174&gt;VLOOKUP(F$2,资质!$X:$Z,3,0),"满级",VLOOKUP($A174,level!$K:$N,2,0)+unit!$M$2+VLOOKUP($B174,rank!$O:$R,2,0)*VLOOKUP(F$2,资质!$X:$AD,4,0)+VLOOKUP(F$2,资质!$X:$AD,5,0))</f>
        <v>满级</v>
      </c>
      <c r="G174" t="str">
        <f>IF($B174&gt;VLOOKUP(G$2,资质!$X:$Z,3,0),"满级",VLOOKUP($A174,level!$K:$N,2,0)+unit!$M$2+VLOOKUP($B174,rank!$O:$R,2,0)*VLOOKUP(G$2,资质!$X:$AD,4,0)+VLOOKUP(G$2,资质!$X:$AD,5,0))</f>
        <v>满级</v>
      </c>
      <c r="H174" t="str">
        <f>IF($B174&gt;VLOOKUP(H$2,资质!$X:$Z,3,0),"满级",VLOOKUP($A174,level!$K:$N,2,0)+unit!$M$2+VLOOKUP($B174,rank!$O:$R,2,0)*VLOOKUP(H$2,资质!$X:$AD,4,0)+VLOOKUP(H$2,资质!$X:$AD,5,0))</f>
        <v>满级</v>
      </c>
      <c r="I174" t="str">
        <f>IF($B174&gt;VLOOKUP(I$2,资质!$X:$Z,3,0),"满级",VLOOKUP($A174,level!$K:$N,2,0)+unit!$M$2+VLOOKUP($B174,rank!$O:$R,2,0)*VLOOKUP(I$2,资质!$X:$AD,4,0)+VLOOKUP(I$2,资质!$X:$AD,5,0))</f>
        <v>满级</v>
      </c>
      <c r="J174">
        <f>IF($B174&gt;VLOOKUP(J$2,资质!$X:$Z,3,0),"满级",VLOOKUP($A174,level!$K:$N,2,0)+unit!$M$2+VLOOKUP($B174,rank!$O:$R,2,0)*VLOOKUP(J$2,资质!$X:$AD,4,0)+VLOOKUP(J$2,资质!$X:$AD,5,0))</f>
        <v>105695.61434319364</v>
      </c>
      <c r="K174">
        <f>IF($B174&gt;VLOOKUP(K$2,资质!$X:$Z,3,0),"满级",VLOOKUP($A174,level!$K:$N,2,0)+unit!$M$2+VLOOKUP($B174,rank!$O:$R,2,0)*VLOOKUP(K$2,资质!$X:$AD,4,0)+VLOOKUP(K$2,资质!$X:$AD,5,0))</f>
        <v>110328.86929267008</v>
      </c>
      <c r="L174">
        <f>IF($B174&gt;VLOOKUP(L$2,资质!$X:$Z,3,0),"满级",VLOOKUP($A174,level!$K:$N,2,0)+unit!$M$2+VLOOKUP($B174,rank!$O:$R,2,0)*VLOOKUP(L$2,资质!$X:$AD,4,0)+VLOOKUP(L$2,资质!$X:$AD,5,0))</f>
        <v>120051.51129156782</v>
      </c>
      <c r="M174">
        <f>IF($B174&gt;VLOOKUP(M$2,资质!$X:$Z,3,0),"满级",VLOOKUP($A174,level!$K:$N,2,0)+unit!$M$2+VLOOKUP($B174,rank!$O:$R,2,0)*VLOOKUP(M$2,资质!$X:$AD,4,0)+VLOOKUP(M$2,资质!$X:$AD,5,0))</f>
        <v>122476.03969134737</v>
      </c>
      <c r="N174">
        <f>IF($B174&gt;VLOOKUP(N$2,资质!$X:$Z,3,0),"满级",VLOOKUP($A174,level!$K:$N,2,0)+unit!$M$2+VLOOKUP($B174,rank!$O:$R,2,0)*VLOOKUP(N$2,资质!$X:$AD,4,0)+VLOOKUP(N$2,资质!$X:$AD,5,0))</f>
        <v>124900.56809112692</v>
      </c>
      <c r="O174">
        <f>IF($B174&gt;VLOOKUP(O$2,资质!$X:$Z,3,0),"满级",VLOOKUP($A174,level!$K:$N,2,0)+unit!$M$2+VLOOKUP($B174,rank!$O:$R,2,0)*VLOOKUP(O$2,资质!$X:$AD,4,0)+VLOOKUP(O$2,资质!$X:$AD,5,0))</f>
        <v>127325.09649090646</v>
      </c>
      <c r="P174">
        <f>IF($B174&gt;VLOOKUP(P$2,资质!$X:$Z,3,0),"满级",VLOOKUP($A174,level!$K:$N,2,0)+unit!$M$2+VLOOKUP($B174,rank!$O:$R,2,0)*VLOOKUP(P$2,资质!$X:$AD,4,0)+VLOOKUP(P$2,资质!$X:$AD,5,0))</f>
        <v>129749.62489068601</v>
      </c>
      <c r="Q174">
        <f>IF($B174&gt;VLOOKUP(Q$2,资质!$X:$Z,3,0),"满级",VLOOKUP($A174,level!$K:$N,2,0)+unit!$M$2+VLOOKUP($B174,rank!$O:$R,2,0)*VLOOKUP(Q$2,资质!$X:$AD,4,0)+VLOOKUP(Q$2,资质!$X:$AD,5,0))</f>
        <v>132174.15329046556</v>
      </c>
    </row>
    <row r="175" spans="1:18" x14ac:dyDescent="0.2">
      <c r="A175">
        <v>173</v>
      </c>
      <c r="B175">
        <f t="shared" si="13"/>
        <v>10</v>
      </c>
      <c r="C175" t="str">
        <f>IF($B175&gt;VLOOKUP(C$2,资质!$X:$Z,3,0),"满级",VLOOKUP($A175,level!$K:$N,2,0)+unit!$M$2+VLOOKUP($B175,rank!$O:$R,2,0)*VLOOKUP(C$2,资质!$X:$AD,4,0)+VLOOKUP(C$2,资质!$X:$AD,5,0))</f>
        <v>满级</v>
      </c>
      <c r="D175" t="str">
        <f>IF($B175&gt;VLOOKUP(D$2,资质!$X:$Z,3,0),"满级",VLOOKUP($A175,level!$K:$N,2,0)+unit!$M$2+VLOOKUP($B175,rank!$O:$R,2,0)*VLOOKUP(D$2,资质!$X:$AD,4,0)+VLOOKUP(D$2,资质!$X:$AD,5,0))</f>
        <v>满级</v>
      </c>
      <c r="E175" t="str">
        <f>IF($B175&gt;VLOOKUP(E$2,资质!$X:$Z,3,0),"满级",VLOOKUP($A175,level!$K:$N,2,0)+unit!$M$2+VLOOKUP($B175,rank!$O:$R,2,0)*VLOOKUP(E$2,资质!$X:$AD,4,0)+VLOOKUP(E$2,资质!$X:$AD,5,0))</f>
        <v>满级</v>
      </c>
      <c r="F175" t="str">
        <f>IF($B175&gt;VLOOKUP(F$2,资质!$X:$Z,3,0),"满级",VLOOKUP($A175,level!$K:$N,2,0)+unit!$M$2+VLOOKUP($B175,rank!$O:$R,2,0)*VLOOKUP(F$2,资质!$X:$AD,4,0)+VLOOKUP(F$2,资质!$X:$AD,5,0))</f>
        <v>满级</v>
      </c>
      <c r="G175" t="str">
        <f>IF($B175&gt;VLOOKUP(G$2,资质!$X:$Z,3,0),"满级",VLOOKUP($A175,level!$K:$N,2,0)+unit!$M$2+VLOOKUP($B175,rank!$O:$R,2,0)*VLOOKUP(G$2,资质!$X:$AD,4,0)+VLOOKUP(G$2,资质!$X:$AD,5,0))</f>
        <v>满级</v>
      </c>
      <c r="H175" t="str">
        <f>IF($B175&gt;VLOOKUP(H$2,资质!$X:$Z,3,0),"满级",VLOOKUP($A175,level!$K:$N,2,0)+unit!$M$2+VLOOKUP($B175,rank!$O:$R,2,0)*VLOOKUP(H$2,资质!$X:$AD,4,0)+VLOOKUP(H$2,资质!$X:$AD,5,0))</f>
        <v>满级</v>
      </c>
      <c r="I175" t="str">
        <f>IF($B175&gt;VLOOKUP(I$2,资质!$X:$Z,3,0),"满级",VLOOKUP($A175,level!$K:$N,2,0)+unit!$M$2+VLOOKUP($B175,rank!$O:$R,2,0)*VLOOKUP(I$2,资质!$X:$AD,4,0)+VLOOKUP(I$2,资质!$X:$AD,5,0))</f>
        <v>满级</v>
      </c>
      <c r="J175">
        <f>IF($B175&gt;VLOOKUP(J$2,资质!$X:$Z,3,0),"满级",VLOOKUP($A175,level!$K:$N,2,0)+unit!$M$2+VLOOKUP($B175,rank!$O:$R,2,0)*VLOOKUP(J$2,资质!$X:$AD,4,0)+VLOOKUP(J$2,资质!$X:$AD,5,0))</f>
        <v>106513.01434319363</v>
      </c>
      <c r="K175">
        <f>IF($B175&gt;VLOOKUP(K$2,资质!$X:$Z,3,0),"满级",VLOOKUP($A175,level!$K:$N,2,0)+unit!$M$2+VLOOKUP($B175,rank!$O:$R,2,0)*VLOOKUP(K$2,资质!$X:$AD,4,0)+VLOOKUP(K$2,资质!$X:$AD,5,0))</f>
        <v>111146.26929267007</v>
      </c>
      <c r="L175">
        <f>IF($B175&gt;VLOOKUP(L$2,资质!$X:$Z,3,0),"满级",VLOOKUP($A175,level!$K:$N,2,0)+unit!$M$2+VLOOKUP($B175,rank!$O:$R,2,0)*VLOOKUP(L$2,资质!$X:$AD,4,0)+VLOOKUP(L$2,资质!$X:$AD,5,0))</f>
        <v>120868.91129156781</v>
      </c>
      <c r="M175">
        <f>IF($B175&gt;VLOOKUP(M$2,资质!$X:$Z,3,0),"满级",VLOOKUP($A175,level!$K:$N,2,0)+unit!$M$2+VLOOKUP($B175,rank!$O:$R,2,0)*VLOOKUP(M$2,资质!$X:$AD,4,0)+VLOOKUP(M$2,资质!$X:$AD,5,0))</f>
        <v>123293.43969134736</v>
      </c>
      <c r="N175">
        <f>IF($B175&gt;VLOOKUP(N$2,资质!$X:$Z,3,0),"满级",VLOOKUP($A175,level!$K:$N,2,0)+unit!$M$2+VLOOKUP($B175,rank!$O:$R,2,0)*VLOOKUP(N$2,资质!$X:$AD,4,0)+VLOOKUP(N$2,资质!$X:$AD,5,0))</f>
        <v>125717.96809112691</v>
      </c>
      <c r="O175">
        <f>IF($B175&gt;VLOOKUP(O$2,资质!$X:$Z,3,0),"满级",VLOOKUP($A175,level!$K:$N,2,0)+unit!$M$2+VLOOKUP($B175,rank!$O:$R,2,0)*VLOOKUP(O$2,资质!$X:$AD,4,0)+VLOOKUP(O$2,资质!$X:$AD,5,0))</f>
        <v>128142.49649090646</v>
      </c>
      <c r="P175">
        <f>IF($B175&gt;VLOOKUP(P$2,资质!$X:$Z,3,0),"满级",VLOOKUP($A175,level!$K:$N,2,0)+unit!$M$2+VLOOKUP($B175,rank!$O:$R,2,0)*VLOOKUP(P$2,资质!$X:$AD,4,0)+VLOOKUP(P$2,资质!$X:$AD,5,0))</f>
        <v>130567.02489068601</v>
      </c>
      <c r="Q175">
        <f>IF($B175&gt;VLOOKUP(Q$2,资质!$X:$Z,3,0),"满级",VLOOKUP($A175,level!$K:$N,2,0)+unit!$M$2+VLOOKUP($B175,rank!$O:$R,2,0)*VLOOKUP(Q$2,资质!$X:$AD,4,0)+VLOOKUP(Q$2,资质!$X:$AD,5,0))</f>
        <v>132991.55329046556</v>
      </c>
    </row>
    <row r="176" spans="1:18" x14ac:dyDescent="0.2">
      <c r="A176">
        <v>174</v>
      </c>
      <c r="B176">
        <f t="shared" si="13"/>
        <v>10</v>
      </c>
      <c r="C176" t="str">
        <f>IF($B176&gt;VLOOKUP(C$2,资质!$X:$Z,3,0),"满级",VLOOKUP($A176,level!$K:$N,2,0)+unit!$M$2+VLOOKUP($B176,rank!$O:$R,2,0)*VLOOKUP(C$2,资质!$X:$AD,4,0)+VLOOKUP(C$2,资质!$X:$AD,5,0))</f>
        <v>满级</v>
      </c>
      <c r="D176" t="str">
        <f>IF($B176&gt;VLOOKUP(D$2,资质!$X:$Z,3,0),"满级",VLOOKUP($A176,level!$K:$N,2,0)+unit!$M$2+VLOOKUP($B176,rank!$O:$R,2,0)*VLOOKUP(D$2,资质!$X:$AD,4,0)+VLOOKUP(D$2,资质!$X:$AD,5,0))</f>
        <v>满级</v>
      </c>
      <c r="E176" t="str">
        <f>IF($B176&gt;VLOOKUP(E$2,资质!$X:$Z,3,0),"满级",VLOOKUP($A176,level!$K:$N,2,0)+unit!$M$2+VLOOKUP($B176,rank!$O:$R,2,0)*VLOOKUP(E$2,资质!$X:$AD,4,0)+VLOOKUP(E$2,资质!$X:$AD,5,0))</f>
        <v>满级</v>
      </c>
      <c r="F176" t="str">
        <f>IF($B176&gt;VLOOKUP(F$2,资质!$X:$Z,3,0),"满级",VLOOKUP($A176,level!$K:$N,2,0)+unit!$M$2+VLOOKUP($B176,rank!$O:$R,2,0)*VLOOKUP(F$2,资质!$X:$AD,4,0)+VLOOKUP(F$2,资质!$X:$AD,5,0))</f>
        <v>满级</v>
      </c>
      <c r="G176" t="str">
        <f>IF($B176&gt;VLOOKUP(G$2,资质!$X:$Z,3,0),"满级",VLOOKUP($A176,level!$K:$N,2,0)+unit!$M$2+VLOOKUP($B176,rank!$O:$R,2,0)*VLOOKUP(G$2,资质!$X:$AD,4,0)+VLOOKUP(G$2,资质!$X:$AD,5,0))</f>
        <v>满级</v>
      </c>
      <c r="H176" t="str">
        <f>IF($B176&gt;VLOOKUP(H$2,资质!$X:$Z,3,0),"满级",VLOOKUP($A176,level!$K:$N,2,0)+unit!$M$2+VLOOKUP($B176,rank!$O:$R,2,0)*VLOOKUP(H$2,资质!$X:$AD,4,0)+VLOOKUP(H$2,资质!$X:$AD,5,0))</f>
        <v>满级</v>
      </c>
      <c r="I176" t="str">
        <f>IF($B176&gt;VLOOKUP(I$2,资质!$X:$Z,3,0),"满级",VLOOKUP($A176,level!$K:$N,2,0)+unit!$M$2+VLOOKUP($B176,rank!$O:$R,2,0)*VLOOKUP(I$2,资质!$X:$AD,4,0)+VLOOKUP(I$2,资质!$X:$AD,5,0))</f>
        <v>满级</v>
      </c>
      <c r="J176">
        <f>IF($B176&gt;VLOOKUP(J$2,资质!$X:$Z,3,0),"满级",VLOOKUP($A176,level!$K:$N,2,0)+unit!$M$2+VLOOKUP($B176,rank!$O:$R,2,0)*VLOOKUP(J$2,资质!$X:$AD,4,0)+VLOOKUP(J$2,资质!$X:$AD,5,0))</f>
        <v>107344.21434319363</v>
      </c>
      <c r="K176">
        <f>IF($B176&gt;VLOOKUP(K$2,资质!$X:$Z,3,0),"满级",VLOOKUP($A176,level!$K:$N,2,0)+unit!$M$2+VLOOKUP($B176,rank!$O:$R,2,0)*VLOOKUP(K$2,资质!$X:$AD,4,0)+VLOOKUP(K$2,资质!$X:$AD,5,0))</f>
        <v>111977.46929267007</v>
      </c>
      <c r="L176">
        <f>IF($B176&gt;VLOOKUP(L$2,资质!$X:$Z,3,0),"满级",VLOOKUP($A176,level!$K:$N,2,0)+unit!$M$2+VLOOKUP($B176,rank!$O:$R,2,0)*VLOOKUP(L$2,资质!$X:$AD,4,0)+VLOOKUP(L$2,资质!$X:$AD,5,0))</f>
        <v>121700.11129156782</v>
      </c>
      <c r="M176">
        <f>IF($B176&gt;VLOOKUP(M$2,资质!$X:$Z,3,0),"满级",VLOOKUP($A176,level!$K:$N,2,0)+unit!$M$2+VLOOKUP($B176,rank!$O:$R,2,0)*VLOOKUP(M$2,资质!$X:$AD,4,0)+VLOOKUP(M$2,资质!$X:$AD,5,0))</f>
        <v>124124.63969134737</v>
      </c>
      <c r="N176">
        <f>IF($B176&gt;VLOOKUP(N$2,资质!$X:$Z,3,0),"满级",VLOOKUP($A176,level!$K:$N,2,0)+unit!$M$2+VLOOKUP($B176,rank!$O:$R,2,0)*VLOOKUP(N$2,资质!$X:$AD,4,0)+VLOOKUP(N$2,资质!$X:$AD,5,0))</f>
        <v>126549.16809112692</v>
      </c>
      <c r="O176">
        <f>IF($B176&gt;VLOOKUP(O$2,资质!$X:$Z,3,0),"满级",VLOOKUP($A176,level!$K:$N,2,0)+unit!$M$2+VLOOKUP($B176,rank!$O:$R,2,0)*VLOOKUP(O$2,资质!$X:$AD,4,0)+VLOOKUP(O$2,资质!$X:$AD,5,0))</f>
        <v>128973.69649090647</v>
      </c>
      <c r="P176">
        <f>IF($B176&gt;VLOOKUP(P$2,资质!$X:$Z,3,0),"满级",VLOOKUP($A176,level!$K:$N,2,0)+unit!$M$2+VLOOKUP($B176,rank!$O:$R,2,0)*VLOOKUP(P$2,资质!$X:$AD,4,0)+VLOOKUP(P$2,资质!$X:$AD,5,0))</f>
        <v>131398.22489068602</v>
      </c>
      <c r="Q176">
        <f>IF($B176&gt;VLOOKUP(Q$2,资质!$X:$Z,3,0),"满级",VLOOKUP($A176,level!$K:$N,2,0)+unit!$M$2+VLOOKUP($B176,rank!$O:$R,2,0)*VLOOKUP(Q$2,资质!$X:$AD,4,0)+VLOOKUP(Q$2,资质!$X:$AD,5,0))</f>
        <v>133822.75329046557</v>
      </c>
    </row>
    <row r="177" spans="1:18" x14ac:dyDescent="0.2">
      <c r="A177">
        <v>175</v>
      </c>
      <c r="B177">
        <f t="shared" si="13"/>
        <v>10</v>
      </c>
      <c r="C177" t="str">
        <f>IF($B177&gt;VLOOKUP(C$2,资质!$X:$Z,3,0),"满级",VLOOKUP($A177,level!$K:$N,2,0)+unit!$M$2+VLOOKUP($B177,rank!$O:$R,2,0)*VLOOKUP(C$2,资质!$X:$AD,4,0)+VLOOKUP(C$2,资质!$X:$AD,5,0))</f>
        <v>满级</v>
      </c>
      <c r="D177" t="str">
        <f>IF($B177&gt;VLOOKUP(D$2,资质!$X:$Z,3,0),"满级",VLOOKUP($A177,level!$K:$N,2,0)+unit!$M$2+VLOOKUP($B177,rank!$O:$R,2,0)*VLOOKUP(D$2,资质!$X:$AD,4,0)+VLOOKUP(D$2,资质!$X:$AD,5,0))</f>
        <v>满级</v>
      </c>
      <c r="E177" t="str">
        <f>IF($B177&gt;VLOOKUP(E$2,资质!$X:$Z,3,0),"满级",VLOOKUP($A177,level!$K:$N,2,0)+unit!$M$2+VLOOKUP($B177,rank!$O:$R,2,0)*VLOOKUP(E$2,资质!$X:$AD,4,0)+VLOOKUP(E$2,资质!$X:$AD,5,0))</f>
        <v>满级</v>
      </c>
      <c r="F177" t="str">
        <f>IF($B177&gt;VLOOKUP(F$2,资质!$X:$Z,3,0),"满级",VLOOKUP($A177,level!$K:$N,2,0)+unit!$M$2+VLOOKUP($B177,rank!$O:$R,2,0)*VLOOKUP(F$2,资质!$X:$AD,4,0)+VLOOKUP(F$2,资质!$X:$AD,5,0))</f>
        <v>满级</v>
      </c>
      <c r="G177" t="str">
        <f>IF($B177&gt;VLOOKUP(G$2,资质!$X:$Z,3,0),"满级",VLOOKUP($A177,level!$K:$N,2,0)+unit!$M$2+VLOOKUP($B177,rank!$O:$R,2,0)*VLOOKUP(G$2,资质!$X:$AD,4,0)+VLOOKUP(G$2,资质!$X:$AD,5,0))</f>
        <v>满级</v>
      </c>
      <c r="H177" t="str">
        <f>IF($B177&gt;VLOOKUP(H$2,资质!$X:$Z,3,0),"满级",VLOOKUP($A177,level!$K:$N,2,0)+unit!$M$2+VLOOKUP($B177,rank!$O:$R,2,0)*VLOOKUP(H$2,资质!$X:$AD,4,0)+VLOOKUP(H$2,资质!$X:$AD,5,0))</f>
        <v>满级</v>
      </c>
      <c r="I177" t="str">
        <f>IF($B177&gt;VLOOKUP(I$2,资质!$X:$Z,3,0),"满级",VLOOKUP($A177,level!$K:$N,2,0)+unit!$M$2+VLOOKUP($B177,rank!$O:$R,2,0)*VLOOKUP(I$2,资质!$X:$AD,4,0)+VLOOKUP(I$2,资质!$X:$AD,5,0))</f>
        <v>满级</v>
      </c>
      <c r="J177">
        <f>IF($B177&gt;VLOOKUP(J$2,资质!$X:$Z,3,0),"满级",VLOOKUP($A177,level!$K:$N,2,0)+unit!$M$2+VLOOKUP($B177,rank!$O:$R,2,0)*VLOOKUP(J$2,资质!$X:$AD,4,0)+VLOOKUP(J$2,资质!$X:$AD,5,0))</f>
        <v>108189.61434319364</v>
      </c>
      <c r="K177">
        <f>IF($B177&gt;VLOOKUP(K$2,资质!$X:$Z,3,0),"满级",VLOOKUP($A177,level!$K:$N,2,0)+unit!$M$2+VLOOKUP($B177,rank!$O:$R,2,0)*VLOOKUP(K$2,资质!$X:$AD,4,0)+VLOOKUP(K$2,资质!$X:$AD,5,0))</f>
        <v>112822.86929267008</v>
      </c>
      <c r="L177">
        <f>IF($B177&gt;VLOOKUP(L$2,资质!$X:$Z,3,0),"满级",VLOOKUP($A177,level!$K:$N,2,0)+unit!$M$2+VLOOKUP($B177,rank!$O:$R,2,0)*VLOOKUP(L$2,资质!$X:$AD,4,0)+VLOOKUP(L$2,资质!$X:$AD,5,0))</f>
        <v>122545.51129156782</v>
      </c>
      <c r="M177">
        <f>IF($B177&gt;VLOOKUP(M$2,资质!$X:$Z,3,0),"满级",VLOOKUP($A177,level!$K:$N,2,0)+unit!$M$2+VLOOKUP($B177,rank!$O:$R,2,0)*VLOOKUP(M$2,资质!$X:$AD,4,0)+VLOOKUP(M$2,资质!$X:$AD,5,0))</f>
        <v>124970.03969134737</v>
      </c>
      <c r="N177">
        <f>IF($B177&gt;VLOOKUP(N$2,资质!$X:$Z,3,0),"满级",VLOOKUP($A177,level!$K:$N,2,0)+unit!$M$2+VLOOKUP($B177,rank!$O:$R,2,0)*VLOOKUP(N$2,资质!$X:$AD,4,0)+VLOOKUP(N$2,资质!$X:$AD,5,0))</f>
        <v>127394.56809112692</v>
      </c>
      <c r="O177">
        <f>IF($B177&gt;VLOOKUP(O$2,资质!$X:$Z,3,0),"满级",VLOOKUP($A177,level!$K:$N,2,0)+unit!$M$2+VLOOKUP($B177,rank!$O:$R,2,0)*VLOOKUP(O$2,资质!$X:$AD,4,0)+VLOOKUP(O$2,资质!$X:$AD,5,0))</f>
        <v>129819.09649090646</v>
      </c>
      <c r="P177">
        <f>IF($B177&gt;VLOOKUP(P$2,资质!$X:$Z,3,0),"满级",VLOOKUP($A177,level!$K:$N,2,0)+unit!$M$2+VLOOKUP($B177,rank!$O:$R,2,0)*VLOOKUP(P$2,资质!$X:$AD,4,0)+VLOOKUP(P$2,资质!$X:$AD,5,0))</f>
        <v>132243.62489068601</v>
      </c>
      <c r="Q177">
        <f>IF($B177&gt;VLOOKUP(Q$2,资质!$X:$Z,3,0),"满级",VLOOKUP($A177,level!$K:$N,2,0)+unit!$M$2+VLOOKUP($B177,rank!$O:$R,2,0)*VLOOKUP(Q$2,资质!$X:$AD,4,0)+VLOOKUP(Q$2,资质!$X:$AD,5,0))</f>
        <v>134668.15329046556</v>
      </c>
    </row>
    <row r="178" spans="1:18" x14ac:dyDescent="0.2">
      <c r="A178">
        <v>176</v>
      </c>
      <c r="B178">
        <f t="shared" si="13"/>
        <v>10</v>
      </c>
      <c r="C178" t="str">
        <f>IF($B178&gt;VLOOKUP(C$2,资质!$X:$Z,3,0),"满级",VLOOKUP($A178,level!$K:$N,2,0)+unit!$M$2+VLOOKUP($B178,rank!$O:$R,2,0)*VLOOKUP(C$2,资质!$X:$AD,4,0)+VLOOKUP(C$2,资质!$X:$AD,5,0))</f>
        <v>满级</v>
      </c>
      <c r="D178" t="str">
        <f>IF($B178&gt;VLOOKUP(D$2,资质!$X:$Z,3,0),"满级",VLOOKUP($A178,level!$K:$N,2,0)+unit!$M$2+VLOOKUP($B178,rank!$O:$R,2,0)*VLOOKUP(D$2,资质!$X:$AD,4,0)+VLOOKUP(D$2,资质!$X:$AD,5,0))</f>
        <v>满级</v>
      </c>
      <c r="E178" t="str">
        <f>IF($B178&gt;VLOOKUP(E$2,资质!$X:$Z,3,0),"满级",VLOOKUP($A178,level!$K:$N,2,0)+unit!$M$2+VLOOKUP($B178,rank!$O:$R,2,0)*VLOOKUP(E$2,资质!$X:$AD,4,0)+VLOOKUP(E$2,资质!$X:$AD,5,0))</f>
        <v>满级</v>
      </c>
      <c r="F178" t="str">
        <f>IF($B178&gt;VLOOKUP(F$2,资质!$X:$Z,3,0),"满级",VLOOKUP($A178,level!$K:$N,2,0)+unit!$M$2+VLOOKUP($B178,rank!$O:$R,2,0)*VLOOKUP(F$2,资质!$X:$AD,4,0)+VLOOKUP(F$2,资质!$X:$AD,5,0))</f>
        <v>满级</v>
      </c>
      <c r="G178" t="str">
        <f>IF($B178&gt;VLOOKUP(G$2,资质!$X:$Z,3,0),"满级",VLOOKUP($A178,level!$K:$N,2,0)+unit!$M$2+VLOOKUP($B178,rank!$O:$R,2,0)*VLOOKUP(G$2,资质!$X:$AD,4,0)+VLOOKUP(G$2,资质!$X:$AD,5,0))</f>
        <v>满级</v>
      </c>
      <c r="H178" t="str">
        <f>IF($B178&gt;VLOOKUP(H$2,资质!$X:$Z,3,0),"满级",VLOOKUP($A178,level!$K:$N,2,0)+unit!$M$2+VLOOKUP($B178,rank!$O:$R,2,0)*VLOOKUP(H$2,资质!$X:$AD,4,0)+VLOOKUP(H$2,资质!$X:$AD,5,0))</f>
        <v>满级</v>
      </c>
      <c r="I178" t="str">
        <f>IF($B178&gt;VLOOKUP(I$2,资质!$X:$Z,3,0),"满级",VLOOKUP($A178,level!$K:$N,2,0)+unit!$M$2+VLOOKUP($B178,rank!$O:$R,2,0)*VLOOKUP(I$2,资质!$X:$AD,4,0)+VLOOKUP(I$2,资质!$X:$AD,5,0))</f>
        <v>满级</v>
      </c>
      <c r="J178">
        <f>IF($B178&gt;VLOOKUP(J$2,资质!$X:$Z,3,0),"满级",VLOOKUP($A178,level!$K:$N,2,0)+unit!$M$2+VLOOKUP($B178,rank!$O:$R,2,0)*VLOOKUP(J$2,资质!$X:$AD,4,0)+VLOOKUP(J$2,资质!$X:$AD,5,0))</f>
        <v>109049.41434319364</v>
      </c>
      <c r="K178">
        <f>IF($B178&gt;VLOOKUP(K$2,资质!$X:$Z,3,0),"满级",VLOOKUP($A178,level!$K:$N,2,0)+unit!$M$2+VLOOKUP($B178,rank!$O:$R,2,0)*VLOOKUP(K$2,资质!$X:$AD,4,0)+VLOOKUP(K$2,资质!$X:$AD,5,0))</f>
        <v>113682.66929267006</v>
      </c>
      <c r="L178">
        <f>IF($B178&gt;VLOOKUP(L$2,资质!$X:$Z,3,0),"满级",VLOOKUP($A178,level!$K:$N,2,0)+unit!$M$2+VLOOKUP($B178,rank!$O:$R,2,0)*VLOOKUP(L$2,资质!$X:$AD,4,0)+VLOOKUP(L$2,资质!$X:$AD,5,0))</f>
        <v>123405.31129156781</v>
      </c>
      <c r="M178">
        <f>IF($B178&gt;VLOOKUP(M$2,资质!$X:$Z,3,0),"满级",VLOOKUP($A178,level!$K:$N,2,0)+unit!$M$2+VLOOKUP($B178,rank!$O:$R,2,0)*VLOOKUP(M$2,资质!$X:$AD,4,0)+VLOOKUP(M$2,资质!$X:$AD,5,0))</f>
        <v>125829.83969134736</v>
      </c>
      <c r="N178">
        <f>IF($B178&gt;VLOOKUP(N$2,资质!$X:$Z,3,0),"满级",VLOOKUP($A178,level!$K:$N,2,0)+unit!$M$2+VLOOKUP($B178,rank!$O:$R,2,0)*VLOOKUP(N$2,资质!$X:$AD,4,0)+VLOOKUP(N$2,资质!$X:$AD,5,0))</f>
        <v>128254.3680911269</v>
      </c>
      <c r="O178">
        <f>IF($B178&gt;VLOOKUP(O$2,资质!$X:$Z,3,0),"满级",VLOOKUP($A178,level!$K:$N,2,0)+unit!$M$2+VLOOKUP($B178,rank!$O:$R,2,0)*VLOOKUP(O$2,资质!$X:$AD,4,0)+VLOOKUP(O$2,资质!$X:$AD,5,0))</f>
        <v>130678.89649090645</v>
      </c>
      <c r="P178">
        <f>IF($B178&gt;VLOOKUP(P$2,资质!$X:$Z,3,0),"满级",VLOOKUP($A178,level!$K:$N,2,0)+unit!$M$2+VLOOKUP($B178,rank!$O:$R,2,0)*VLOOKUP(P$2,资质!$X:$AD,4,0)+VLOOKUP(P$2,资质!$X:$AD,5,0))</f>
        <v>133103.424890686</v>
      </c>
      <c r="Q178">
        <f>IF($B178&gt;VLOOKUP(Q$2,资质!$X:$Z,3,0),"满级",VLOOKUP($A178,level!$K:$N,2,0)+unit!$M$2+VLOOKUP($B178,rank!$O:$R,2,0)*VLOOKUP(Q$2,资质!$X:$AD,4,0)+VLOOKUP(Q$2,资质!$X:$AD,5,0))</f>
        <v>135527.95329046555</v>
      </c>
    </row>
    <row r="179" spans="1:18" x14ac:dyDescent="0.2">
      <c r="A179">
        <v>177</v>
      </c>
      <c r="B179">
        <f t="shared" si="13"/>
        <v>10</v>
      </c>
      <c r="C179" t="str">
        <f>IF($B179&gt;VLOOKUP(C$2,资质!$X:$Z,3,0),"满级",VLOOKUP($A179,level!$K:$N,2,0)+unit!$M$2+VLOOKUP($B179,rank!$O:$R,2,0)*VLOOKUP(C$2,资质!$X:$AD,4,0)+VLOOKUP(C$2,资质!$X:$AD,5,0))</f>
        <v>满级</v>
      </c>
      <c r="D179" t="str">
        <f>IF($B179&gt;VLOOKUP(D$2,资质!$X:$Z,3,0),"满级",VLOOKUP($A179,level!$K:$N,2,0)+unit!$M$2+VLOOKUP($B179,rank!$O:$R,2,0)*VLOOKUP(D$2,资质!$X:$AD,4,0)+VLOOKUP(D$2,资质!$X:$AD,5,0))</f>
        <v>满级</v>
      </c>
      <c r="E179" t="str">
        <f>IF($B179&gt;VLOOKUP(E$2,资质!$X:$Z,3,0),"满级",VLOOKUP($A179,level!$K:$N,2,0)+unit!$M$2+VLOOKUP($B179,rank!$O:$R,2,0)*VLOOKUP(E$2,资质!$X:$AD,4,0)+VLOOKUP(E$2,资质!$X:$AD,5,0))</f>
        <v>满级</v>
      </c>
      <c r="F179" t="str">
        <f>IF($B179&gt;VLOOKUP(F$2,资质!$X:$Z,3,0),"满级",VLOOKUP($A179,level!$K:$N,2,0)+unit!$M$2+VLOOKUP($B179,rank!$O:$R,2,0)*VLOOKUP(F$2,资质!$X:$AD,4,0)+VLOOKUP(F$2,资质!$X:$AD,5,0))</f>
        <v>满级</v>
      </c>
      <c r="G179" t="str">
        <f>IF($B179&gt;VLOOKUP(G$2,资质!$X:$Z,3,0),"满级",VLOOKUP($A179,level!$K:$N,2,0)+unit!$M$2+VLOOKUP($B179,rank!$O:$R,2,0)*VLOOKUP(G$2,资质!$X:$AD,4,0)+VLOOKUP(G$2,资质!$X:$AD,5,0))</f>
        <v>满级</v>
      </c>
      <c r="H179" t="str">
        <f>IF($B179&gt;VLOOKUP(H$2,资质!$X:$Z,3,0),"满级",VLOOKUP($A179,level!$K:$N,2,0)+unit!$M$2+VLOOKUP($B179,rank!$O:$R,2,0)*VLOOKUP(H$2,资质!$X:$AD,4,0)+VLOOKUP(H$2,资质!$X:$AD,5,0))</f>
        <v>满级</v>
      </c>
      <c r="I179" t="str">
        <f>IF($B179&gt;VLOOKUP(I$2,资质!$X:$Z,3,0),"满级",VLOOKUP($A179,level!$K:$N,2,0)+unit!$M$2+VLOOKUP($B179,rank!$O:$R,2,0)*VLOOKUP(I$2,资质!$X:$AD,4,0)+VLOOKUP(I$2,资质!$X:$AD,5,0))</f>
        <v>满级</v>
      </c>
      <c r="J179">
        <f>IF($B179&gt;VLOOKUP(J$2,资质!$X:$Z,3,0),"满级",VLOOKUP($A179,level!$K:$N,2,0)+unit!$M$2+VLOOKUP($B179,rank!$O:$R,2,0)*VLOOKUP(J$2,资质!$X:$AD,4,0)+VLOOKUP(J$2,资质!$X:$AD,5,0))</f>
        <v>109923.81434319363</v>
      </c>
      <c r="K179">
        <f>IF($B179&gt;VLOOKUP(K$2,资质!$X:$Z,3,0),"满级",VLOOKUP($A179,level!$K:$N,2,0)+unit!$M$2+VLOOKUP($B179,rank!$O:$R,2,0)*VLOOKUP(K$2,资质!$X:$AD,4,0)+VLOOKUP(K$2,资质!$X:$AD,5,0))</f>
        <v>114557.06929267006</v>
      </c>
      <c r="L179">
        <f>IF($B179&gt;VLOOKUP(L$2,资质!$X:$Z,3,0),"满级",VLOOKUP($A179,level!$K:$N,2,0)+unit!$M$2+VLOOKUP($B179,rank!$O:$R,2,0)*VLOOKUP(L$2,资质!$X:$AD,4,0)+VLOOKUP(L$2,资质!$X:$AD,5,0))</f>
        <v>124279.71129156782</v>
      </c>
      <c r="M179">
        <f>IF($B179&gt;VLOOKUP(M$2,资质!$X:$Z,3,0),"满级",VLOOKUP($A179,level!$K:$N,2,0)+unit!$M$2+VLOOKUP($B179,rank!$O:$R,2,0)*VLOOKUP(M$2,资质!$X:$AD,4,0)+VLOOKUP(M$2,资质!$X:$AD,5,0))</f>
        <v>126704.23969134736</v>
      </c>
      <c r="N179">
        <f>IF($B179&gt;VLOOKUP(N$2,资质!$X:$Z,3,0),"满级",VLOOKUP($A179,level!$K:$N,2,0)+unit!$M$2+VLOOKUP($B179,rank!$O:$R,2,0)*VLOOKUP(N$2,资质!$X:$AD,4,0)+VLOOKUP(N$2,资质!$X:$AD,5,0))</f>
        <v>129128.76809112691</v>
      </c>
      <c r="O179">
        <f>IF($B179&gt;VLOOKUP(O$2,资质!$X:$Z,3,0),"满级",VLOOKUP($A179,level!$K:$N,2,0)+unit!$M$2+VLOOKUP($B179,rank!$O:$R,2,0)*VLOOKUP(O$2,资质!$X:$AD,4,0)+VLOOKUP(O$2,资质!$X:$AD,5,0))</f>
        <v>131553.29649090645</v>
      </c>
      <c r="P179">
        <f>IF($B179&gt;VLOOKUP(P$2,资质!$X:$Z,3,0),"满级",VLOOKUP($A179,level!$K:$N,2,0)+unit!$M$2+VLOOKUP($B179,rank!$O:$R,2,0)*VLOOKUP(P$2,资质!$X:$AD,4,0)+VLOOKUP(P$2,资质!$X:$AD,5,0))</f>
        <v>133977.82489068602</v>
      </c>
      <c r="Q179">
        <f>IF($B179&gt;VLOOKUP(Q$2,资质!$X:$Z,3,0),"满级",VLOOKUP($A179,level!$K:$N,2,0)+unit!$M$2+VLOOKUP($B179,rank!$O:$R,2,0)*VLOOKUP(Q$2,资质!$X:$AD,4,0)+VLOOKUP(Q$2,资质!$X:$AD,5,0))</f>
        <v>136402.35329046554</v>
      </c>
    </row>
    <row r="180" spans="1:18" x14ac:dyDescent="0.2">
      <c r="A180">
        <v>178</v>
      </c>
      <c r="B180">
        <f t="shared" si="13"/>
        <v>10</v>
      </c>
      <c r="C180" t="str">
        <f>IF($B180&gt;VLOOKUP(C$2,资质!$X:$Z,3,0),"满级",VLOOKUP($A180,level!$K:$N,2,0)+unit!$M$2+VLOOKUP($B180,rank!$O:$R,2,0)*VLOOKUP(C$2,资质!$X:$AD,4,0)+VLOOKUP(C$2,资质!$X:$AD,5,0))</f>
        <v>满级</v>
      </c>
      <c r="D180" t="str">
        <f>IF($B180&gt;VLOOKUP(D$2,资质!$X:$Z,3,0),"满级",VLOOKUP($A180,level!$K:$N,2,0)+unit!$M$2+VLOOKUP($B180,rank!$O:$R,2,0)*VLOOKUP(D$2,资质!$X:$AD,4,0)+VLOOKUP(D$2,资质!$X:$AD,5,0))</f>
        <v>满级</v>
      </c>
      <c r="E180" t="str">
        <f>IF($B180&gt;VLOOKUP(E$2,资质!$X:$Z,3,0),"满级",VLOOKUP($A180,level!$K:$N,2,0)+unit!$M$2+VLOOKUP($B180,rank!$O:$R,2,0)*VLOOKUP(E$2,资质!$X:$AD,4,0)+VLOOKUP(E$2,资质!$X:$AD,5,0))</f>
        <v>满级</v>
      </c>
      <c r="F180" t="str">
        <f>IF($B180&gt;VLOOKUP(F$2,资质!$X:$Z,3,0),"满级",VLOOKUP($A180,level!$K:$N,2,0)+unit!$M$2+VLOOKUP($B180,rank!$O:$R,2,0)*VLOOKUP(F$2,资质!$X:$AD,4,0)+VLOOKUP(F$2,资质!$X:$AD,5,0))</f>
        <v>满级</v>
      </c>
      <c r="G180" t="str">
        <f>IF($B180&gt;VLOOKUP(G$2,资质!$X:$Z,3,0),"满级",VLOOKUP($A180,level!$K:$N,2,0)+unit!$M$2+VLOOKUP($B180,rank!$O:$R,2,0)*VLOOKUP(G$2,资质!$X:$AD,4,0)+VLOOKUP(G$2,资质!$X:$AD,5,0))</f>
        <v>满级</v>
      </c>
      <c r="H180" t="str">
        <f>IF($B180&gt;VLOOKUP(H$2,资质!$X:$Z,3,0),"满级",VLOOKUP($A180,level!$K:$N,2,0)+unit!$M$2+VLOOKUP($B180,rank!$O:$R,2,0)*VLOOKUP(H$2,资质!$X:$AD,4,0)+VLOOKUP(H$2,资质!$X:$AD,5,0))</f>
        <v>满级</v>
      </c>
      <c r="I180" t="str">
        <f>IF($B180&gt;VLOOKUP(I$2,资质!$X:$Z,3,0),"满级",VLOOKUP($A180,level!$K:$N,2,0)+unit!$M$2+VLOOKUP($B180,rank!$O:$R,2,0)*VLOOKUP(I$2,资质!$X:$AD,4,0)+VLOOKUP(I$2,资质!$X:$AD,5,0))</f>
        <v>满级</v>
      </c>
      <c r="J180">
        <f>IF($B180&gt;VLOOKUP(J$2,资质!$X:$Z,3,0),"满级",VLOOKUP($A180,level!$K:$N,2,0)+unit!$M$2+VLOOKUP($B180,rank!$O:$R,2,0)*VLOOKUP(J$2,资质!$X:$AD,4,0)+VLOOKUP(J$2,资质!$X:$AD,5,0))</f>
        <v>110813.01434319363</v>
      </c>
      <c r="K180">
        <f>IF($B180&gt;VLOOKUP(K$2,资质!$X:$Z,3,0),"满级",VLOOKUP($A180,level!$K:$N,2,0)+unit!$M$2+VLOOKUP($B180,rank!$O:$R,2,0)*VLOOKUP(K$2,资质!$X:$AD,4,0)+VLOOKUP(K$2,资质!$X:$AD,5,0))</f>
        <v>115446.26929267007</v>
      </c>
      <c r="L180">
        <f>IF($B180&gt;VLOOKUP(L$2,资质!$X:$Z,3,0),"满级",VLOOKUP($A180,level!$K:$N,2,0)+unit!$M$2+VLOOKUP($B180,rank!$O:$R,2,0)*VLOOKUP(L$2,资质!$X:$AD,4,0)+VLOOKUP(L$2,资质!$X:$AD,5,0))</f>
        <v>125168.91129156781</v>
      </c>
      <c r="M180">
        <f>IF($B180&gt;VLOOKUP(M$2,资质!$X:$Z,3,0),"满级",VLOOKUP($A180,level!$K:$N,2,0)+unit!$M$2+VLOOKUP($B180,rank!$O:$R,2,0)*VLOOKUP(M$2,资质!$X:$AD,4,0)+VLOOKUP(M$2,资质!$X:$AD,5,0))</f>
        <v>127593.43969134736</v>
      </c>
      <c r="N180">
        <f>IF($B180&gt;VLOOKUP(N$2,资质!$X:$Z,3,0),"满级",VLOOKUP($A180,level!$K:$N,2,0)+unit!$M$2+VLOOKUP($B180,rank!$O:$R,2,0)*VLOOKUP(N$2,资质!$X:$AD,4,0)+VLOOKUP(N$2,资质!$X:$AD,5,0))</f>
        <v>130017.96809112691</v>
      </c>
      <c r="O180">
        <f>IF($B180&gt;VLOOKUP(O$2,资质!$X:$Z,3,0),"满级",VLOOKUP($A180,level!$K:$N,2,0)+unit!$M$2+VLOOKUP($B180,rank!$O:$R,2,0)*VLOOKUP(O$2,资质!$X:$AD,4,0)+VLOOKUP(O$2,资质!$X:$AD,5,0))</f>
        <v>132442.49649090646</v>
      </c>
      <c r="P180">
        <f>IF($B180&gt;VLOOKUP(P$2,资质!$X:$Z,3,0),"满级",VLOOKUP($A180,level!$K:$N,2,0)+unit!$M$2+VLOOKUP($B180,rank!$O:$R,2,0)*VLOOKUP(P$2,资质!$X:$AD,4,0)+VLOOKUP(P$2,资质!$X:$AD,5,0))</f>
        <v>134867.02489068601</v>
      </c>
      <c r="Q180">
        <f>IF($B180&gt;VLOOKUP(Q$2,资质!$X:$Z,3,0),"满级",VLOOKUP($A180,level!$K:$N,2,0)+unit!$M$2+VLOOKUP($B180,rank!$O:$R,2,0)*VLOOKUP(Q$2,资质!$X:$AD,4,0)+VLOOKUP(Q$2,资质!$X:$AD,5,0))</f>
        <v>137291.55329046556</v>
      </c>
    </row>
    <row r="181" spans="1:18" x14ac:dyDescent="0.2">
      <c r="A181">
        <v>179</v>
      </c>
      <c r="B181">
        <f t="shared" si="13"/>
        <v>10</v>
      </c>
      <c r="C181" t="str">
        <f>IF($B181&gt;VLOOKUP(C$2,资质!$X:$Z,3,0),"满级",VLOOKUP($A181,level!$K:$N,2,0)+unit!$M$2+VLOOKUP($B181,rank!$O:$R,2,0)*VLOOKUP(C$2,资质!$X:$AD,4,0)+VLOOKUP(C$2,资质!$X:$AD,5,0))</f>
        <v>满级</v>
      </c>
      <c r="D181" t="str">
        <f>IF($B181&gt;VLOOKUP(D$2,资质!$X:$Z,3,0),"满级",VLOOKUP($A181,level!$K:$N,2,0)+unit!$M$2+VLOOKUP($B181,rank!$O:$R,2,0)*VLOOKUP(D$2,资质!$X:$AD,4,0)+VLOOKUP(D$2,资质!$X:$AD,5,0))</f>
        <v>满级</v>
      </c>
      <c r="E181" t="str">
        <f>IF($B181&gt;VLOOKUP(E$2,资质!$X:$Z,3,0),"满级",VLOOKUP($A181,level!$K:$N,2,0)+unit!$M$2+VLOOKUP($B181,rank!$O:$R,2,0)*VLOOKUP(E$2,资质!$X:$AD,4,0)+VLOOKUP(E$2,资质!$X:$AD,5,0))</f>
        <v>满级</v>
      </c>
      <c r="F181" t="str">
        <f>IF($B181&gt;VLOOKUP(F$2,资质!$X:$Z,3,0),"满级",VLOOKUP($A181,level!$K:$N,2,0)+unit!$M$2+VLOOKUP($B181,rank!$O:$R,2,0)*VLOOKUP(F$2,资质!$X:$AD,4,0)+VLOOKUP(F$2,资质!$X:$AD,5,0))</f>
        <v>满级</v>
      </c>
      <c r="G181" t="str">
        <f>IF($B181&gt;VLOOKUP(G$2,资质!$X:$Z,3,0),"满级",VLOOKUP($A181,level!$K:$N,2,0)+unit!$M$2+VLOOKUP($B181,rank!$O:$R,2,0)*VLOOKUP(G$2,资质!$X:$AD,4,0)+VLOOKUP(G$2,资质!$X:$AD,5,0))</f>
        <v>满级</v>
      </c>
      <c r="H181" t="str">
        <f>IF($B181&gt;VLOOKUP(H$2,资质!$X:$Z,3,0),"满级",VLOOKUP($A181,level!$K:$N,2,0)+unit!$M$2+VLOOKUP($B181,rank!$O:$R,2,0)*VLOOKUP(H$2,资质!$X:$AD,4,0)+VLOOKUP(H$2,资质!$X:$AD,5,0))</f>
        <v>满级</v>
      </c>
      <c r="I181" t="str">
        <f>IF($B181&gt;VLOOKUP(I$2,资质!$X:$Z,3,0),"满级",VLOOKUP($A181,level!$K:$N,2,0)+unit!$M$2+VLOOKUP($B181,rank!$O:$R,2,0)*VLOOKUP(I$2,资质!$X:$AD,4,0)+VLOOKUP(I$2,资质!$X:$AD,5,0))</f>
        <v>满级</v>
      </c>
      <c r="J181">
        <f>IF($B181&gt;VLOOKUP(J$2,资质!$X:$Z,3,0),"满级",VLOOKUP($A181,level!$K:$N,2,0)+unit!$M$2+VLOOKUP($B181,rank!$O:$R,2,0)*VLOOKUP(J$2,资质!$X:$AD,4,0)+VLOOKUP(J$2,资质!$X:$AD,5,0))</f>
        <v>111717.41434319364</v>
      </c>
      <c r="K181">
        <f>IF($B181&gt;VLOOKUP(K$2,资质!$X:$Z,3,0),"满级",VLOOKUP($A181,level!$K:$N,2,0)+unit!$M$2+VLOOKUP($B181,rank!$O:$R,2,0)*VLOOKUP(K$2,资质!$X:$AD,4,0)+VLOOKUP(K$2,资质!$X:$AD,5,0))</f>
        <v>116350.66929267006</v>
      </c>
      <c r="L181">
        <f>IF($B181&gt;VLOOKUP(L$2,资质!$X:$Z,3,0),"满级",VLOOKUP($A181,level!$K:$N,2,0)+unit!$M$2+VLOOKUP($B181,rank!$O:$R,2,0)*VLOOKUP(L$2,资质!$X:$AD,4,0)+VLOOKUP(L$2,资质!$X:$AD,5,0))</f>
        <v>126073.31129156781</v>
      </c>
      <c r="M181">
        <f>IF($B181&gt;VLOOKUP(M$2,资质!$X:$Z,3,0),"满级",VLOOKUP($A181,level!$K:$N,2,0)+unit!$M$2+VLOOKUP($B181,rank!$O:$R,2,0)*VLOOKUP(M$2,资质!$X:$AD,4,0)+VLOOKUP(M$2,资质!$X:$AD,5,0))</f>
        <v>128497.83969134736</v>
      </c>
      <c r="N181">
        <f>IF($B181&gt;VLOOKUP(N$2,资质!$X:$Z,3,0),"满级",VLOOKUP($A181,level!$K:$N,2,0)+unit!$M$2+VLOOKUP($B181,rank!$O:$R,2,0)*VLOOKUP(N$2,资质!$X:$AD,4,0)+VLOOKUP(N$2,资质!$X:$AD,5,0))</f>
        <v>130922.3680911269</v>
      </c>
      <c r="O181">
        <f>IF($B181&gt;VLOOKUP(O$2,资质!$X:$Z,3,0),"满级",VLOOKUP($A181,level!$K:$N,2,0)+unit!$M$2+VLOOKUP($B181,rank!$O:$R,2,0)*VLOOKUP(O$2,资质!$X:$AD,4,0)+VLOOKUP(O$2,资质!$X:$AD,5,0))</f>
        <v>133346.89649090645</v>
      </c>
      <c r="P181">
        <f>IF($B181&gt;VLOOKUP(P$2,资质!$X:$Z,3,0),"满级",VLOOKUP($A181,level!$K:$N,2,0)+unit!$M$2+VLOOKUP($B181,rank!$O:$R,2,0)*VLOOKUP(P$2,资质!$X:$AD,4,0)+VLOOKUP(P$2,资质!$X:$AD,5,0))</f>
        <v>135771.424890686</v>
      </c>
      <c r="Q181">
        <f>IF($B181&gt;VLOOKUP(Q$2,资质!$X:$Z,3,0),"满级",VLOOKUP($A181,level!$K:$N,2,0)+unit!$M$2+VLOOKUP($B181,rank!$O:$R,2,0)*VLOOKUP(Q$2,资质!$X:$AD,4,0)+VLOOKUP(Q$2,资质!$X:$AD,5,0))</f>
        <v>138195.95329046555</v>
      </c>
    </row>
    <row r="182" spans="1:18" x14ac:dyDescent="0.2">
      <c r="A182">
        <v>180</v>
      </c>
      <c r="B182">
        <f t="shared" si="13"/>
        <v>10</v>
      </c>
      <c r="C182" t="str">
        <f>IF($B182&gt;VLOOKUP(C$2,资质!$X:$Z,3,0),"满级",VLOOKUP($A182,level!$K:$N,2,0)+unit!$M$2+VLOOKUP($B182,rank!$O:$R,2,0)*VLOOKUP(C$2,资质!$X:$AD,4,0)+VLOOKUP(C$2,资质!$X:$AD,5,0))</f>
        <v>满级</v>
      </c>
      <c r="D182" t="str">
        <f>IF($B182&gt;VLOOKUP(D$2,资质!$X:$Z,3,0),"满级",VLOOKUP($A182,level!$K:$N,2,0)+unit!$M$2+VLOOKUP($B182,rank!$O:$R,2,0)*VLOOKUP(D$2,资质!$X:$AD,4,0)+VLOOKUP(D$2,资质!$X:$AD,5,0))</f>
        <v>满级</v>
      </c>
      <c r="E182" t="str">
        <f>IF($B182&gt;VLOOKUP(E$2,资质!$X:$Z,3,0),"满级",VLOOKUP($A182,level!$K:$N,2,0)+unit!$M$2+VLOOKUP($B182,rank!$O:$R,2,0)*VLOOKUP(E$2,资质!$X:$AD,4,0)+VLOOKUP(E$2,资质!$X:$AD,5,0))</f>
        <v>满级</v>
      </c>
      <c r="F182" t="str">
        <f>IF($B182&gt;VLOOKUP(F$2,资质!$X:$Z,3,0),"满级",VLOOKUP($A182,level!$K:$N,2,0)+unit!$M$2+VLOOKUP($B182,rank!$O:$R,2,0)*VLOOKUP(F$2,资质!$X:$AD,4,0)+VLOOKUP(F$2,资质!$X:$AD,5,0))</f>
        <v>满级</v>
      </c>
      <c r="G182" t="str">
        <f>IF($B182&gt;VLOOKUP(G$2,资质!$X:$Z,3,0),"满级",VLOOKUP($A182,level!$K:$N,2,0)+unit!$M$2+VLOOKUP($B182,rank!$O:$R,2,0)*VLOOKUP(G$2,资质!$X:$AD,4,0)+VLOOKUP(G$2,资质!$X:$AD,5,0))</f>
        <v>满级</v>
      </c>
      <c r="H182" t="str">
        <f>IF($B182&gt;VLOOKUP(H$2,资质!$X:$Z,3,0),"满级",VLOOKUP($A182,level!$K:$N,2,0)+unit!$M$2+VLOOKUP($B182,rank!$O:$R,2,0)*VLOOKUP(H$2,资质!$X:$AD,4,0)+VLOOKUP(H$2,资质!$X:$AD,5,0))</f>
        <v>满级</v>
      </c>
      <c r="I182" t="str">
        <f>IF($B182&gt;VLOOKUP(I$2,资质!$X:$Z,3,0),"满级",VLOOKUP($A182,level!$K:$N,2,0)+unit!$M$2+VLOOKUP($B182,rank!$O:$R,2,0)*VLOOKUP(I$2,资质!$X:$AD,4,0)+VLOOKUP(I$2,资质!$X:$AD,5,0))</f>
        <v>满级</v>
      </c>
      <c r="J182">
        <f>IF($B182&gt;VLOOKUP(J$2,资质!$X:$Z,3,0),"满级",VLOOKUP($A182,level!$K:$N,2,0)+unit!$M$2+VLOOKUP($B182,rank!$O:$R,2,0)*VLOOKUP(J$2,资质!$X:$AD,4,0)+VLOOKUP(J$2,资质!$X:$AD,5,0))</f>
        <v>112637.11434319364</v>
      </c>
      <c r="K182">
        <f>IF($B182&gt;VLOOKUP(K$2,资质!$X:$Z,3,0),"满级",VLOOKUP($A182,level!$K:$N,2,0)+unit!$M$2+VLOOKUP($B182,rank!$O:$R,2,0)*VLOOKUP(K$2,资质!$X:$AD,4,0)+VLOOKUP(K$2,资质!$X:$AD,5,0))</f>
        <v>117270.36929267008</v>
      </c>
      <c r="L182">
        <f>IF($B182&gt;VLOOKUP(L$2,资质!$X:$Z,3,0),"满级",VLOOKUP($A182,level!$K:$N,2,0)+unit!$M$2+VLOOKUP($B182,rank!$O:$R,2,0)*VLOOKUP(L$2,资质!$X:$AD,4,0)+VLOOKUP(L$2,资质!$X:$AD,5,0))</f>
        <v>126993.01129156782</v>
      </c>
      <c r="M182">
        <f>IF($B182&gt;VLOOKUP(M$2,资质!$X:$Z,3,0),"满级",VLOOKUP($A182,level!$K:$N,2,0)+unit!$M$2+VLOOKUP($B182,rank!$O:$R,2,0)*VLOOKUP(M$2,资质!$X:$AD,4,0)+VLOOKUP(M$2,资质!$X:$AD,5,0))</f>
        <v>129417.53969134737</v>
      </c>
      <c r="N182">
        <f>IF($B182&gt;VLOOKUP(N$2,资质!$X:$Z,3,0),"满级",VLOOKUP($A182,level!$K:$N,2,0)+unit!$M$2+VLOOKUP($B182,rank!$O:$R,2,0)*VLOOKUP(N$2,资质!$X:$AD,4,0)+VLOOKUP(N$2,资质!$X:$AD,5,0))</f>
        <v>131842.06809112692</v>
      </c>
      <c r="O182">
        <f>IF($B182&gt;VLOOKUP(O$2,资质!$X:$Z,3,0),"满级",VLOOKUP($A182,level!$K:$N,2,0)+unit!$M$2+VLOOKUP($B182,rank!$O:$R,2,0)*VLOOKUP(O$2,资质!$X:$AD,4,0)+VLOOKUP(O$2,资质!$X:$AD,5,0))</f>
        <v>134266.59649090646</v>
      </c>
      <c r="P182">
        <f>IF($B182&gt;VLOOKUP(P$2,资质!$X:$Z,3,0),"满级",VLOOKUP($A182,level!$K:$N,2,0)+unit!$M$2+VLOOKUP($B182,rank!$O:$R,2,0)*VLOOKUP(P$2,资质!$X:$AD,4,0)+VLOOKUP(P$2,资质!$X:$AD,5,0))</f>
        <v>136691.12489068601</v>
      </c>
      <c r="Q182">
        <f>IF($B182&gt;VLOOKUP(Q$2,资质!$X:$Z,3,0),"满级",VLOOKUP($A182,level!$K:$N,2,0)+unit!$M$2+VLOOKUP($B182,rank!$O:$R,2,0)*VLOOKUP(Q$2,资质!$X:$AD,4,0)+VLOOKUP(Q$2,资质!$X:$AD,5,0))</f>
        <v>139115.65329046556</v>
      </c>
    </row>
    <row r="183" spans="1:18" x14ac:dyDescent="0.2">
      <c r="A183">
        <v>181</v>
      </c>
      <c r="B183">
        <f t="shared" si="13"/>
        <v>11</v>
      </c>
      <c r="C183" t="str">
        <f>IF($B183&gt;VLOOKUP(C$2,资质!$X:$Z,3,0),"满级",VLOOKUP($A183,level!$K:$N,2,0)+unit!$M$2+VLOOKUP($B183,rank!$O:$R,2,0)*VLOOKUP(C$2,资质!$X:$AD,4,0)+VLOOKUP(C$2,资质!$X:$AD,5,0))</f>
        <v>满级</v>
      </c>
      <c r="D183" t="str">
        <f>IF($B183&gt;VLOOKUP(D$2,资质!$X:$Z,3,0),"满级",VLOOKUP($A183,level!$K:$N,2,0)+unit!$M$2+VLOOKUP($B183,rank!$O:$R,2,0)*VLOOKUP(D$2,资质!$X:$AD,4,0)+VLOOKUP(D$2,资质!$X:$AD,5,0))</f>
        <v>满级</v>
      </c>
      <c r="E183" t="str">
        <f>IF($B183&gt;VLOOKUP(E$2,资质!$X:$Z,3,0),"满级",VLOOKUP($A183,level!$K:$N,2,0)+unit!$M$2+VLOOKUP($B183,rank!$O:$R,2,0)*VLOOKUP(E$2,资质!$X:$AD,4,0)+VLOOKUP(E$2,资质!$X:$AD,5,0))</f>
        <v>满级</v>
      </c>
      <c r="F183" t="str">
        <f>IF($B183&gt;VLOOKUP(F$2,资质!$X:$Z,3,0),"满级",VLOOKUP($A183,level!$K:$N,2,0)+unit!$M$2+VLOOKUP($B183,rank!$O:$R,2,0)*VLOOKUP(F$2,资质!$X:$AD,4,0)+VLOOKUP(F$2,资质!$X:$AD,5,0))</f>
        <v>满级</v>
      </c>
      <c r="G183" t="str">
        <f>IF($B183&gt;VLOOKUP(G$2,资质!$X:$Z,3,0),"满级",VLOOKUP($A183,level!$K:$N,2,0)+unit!$M$2+VLOOKUP($B183,rank!$O:$R,2,0)*VLOOKUP(G$2,资质!$X:$AD,4,0)+VLOOKUP(G$2,资质!$X:$AD,5,0))</f>
        <v>满级</v>
      </c>
      <c r="H183" t="str">
        <f>IF($B183&gt;VLOOKUP(H$2,资质!$X:$Z,3,0),"满级",VLOOKUP($A183,level!$K:$N,2,0)+unit!$M$2+VLOOKUP($B183,rank!$O:$R,2,0)*VLOOKUP(H$2,资质!$X:$AD,4,0)+VLOOKUP(H$2,资质!$X:$AD,5,0))</f>
        <v>满级</v>
      </c>
      <c r="I183" t="str">
        <f>IF($B183&gt;VLOOKUP(I$2,资质!$X:$Z,3,0),"满级",VLOOKUP($A183,level!$K:$N,2,0)+unit!$M$2+VLOOKUP($B183,rank!$O:$R,2,0)*VLOOKUP(I$2,资质!$X:$AD,4,0)+VLOOKUP(I$2,资质!$X:$AD,5,0))</f>
        <v>满级</v>
      </c>
      <c r="J183" t="str">
        <f>IF($B183&gt;VLOOKUP(J$2,资质!$X:$Z,3,0),"满级",VLOOKUP($A183,level!$K:$N,2,0)+unit!$M$2+VLOOKUP($B183,rank!$O:$R,2,0)*VLOOKUP(J$2,资质!$X:$AD,4,0)+VLOOKUP(J$2,资质!$X:$AD,5,0))</f>
        <v>满级</v>
      </c>
      <c r="K183">
        <f>IF($B183&gt;VLOOKUP(K$2,资质!$X:$Z,3,0),"满级",VLOOKUP($A183,level!$K:$N,2,0)+unit!$M$2+VLOOKUP($B183,rank!$O:$R,2,0)*VLOOKUP(K$2,资质!$X:$AD,4,0)+VLOOKUP(K$2,资质!$X:$AD,5,0))</f>
        <v>143354.90738591697</v>
      </c>
      <c r="L183">
        <f>IF($B183&gt;VLOOKUP(L$2,资质!$X:$Z,3,0),"满级",VLOOKUP($A183,level!$K:$N,2,0)+unit!$M$2+VLOOKUP($B183,rank!$O:$R,2,0)*VLOOKUP(L$2,资质!$X:$AD,4,0)+VLOOKUP(L$2,资质!$X:$AD,5,0))</f>
        <v>156859.37466199472</v>
      </c>
      <c r="M183">
        <f>IF($B183&gt;VLOOKUP(M$2,资质!$X:$Z,3,0),"满级",VLOOKUP($A183,level!$K:$N,2,0)+unit!$M$2+VLOOKUP($B183,rank!$O:$R,2,0)*VLOOKUP(M$2,资质!$X:$AD,4,0)+VLOOKUP(M$2,资质!$X:$AD,5,0))</f>
        <v>160040.26811721025</v>
      </c>
      <c r="N183">
        <f>IF($B183&gt;VLOOKUP(N$2,资质!$X:$Z,3,0),"满级",VLOOKUP($A183,level!$K:$N,2,0)+unit!$M$2+VLOOKUP($B183,rank!$O:$R,2,0)*VLOOKUP(N$2,资质!$X:$AD,4,0)+VLOOKUP(N$2,资质!$X:$AD,5,0))</f>
        <v>163221.1615724258</v>
      </c>
      <c r="O183">
        <f>IF($B183&gt;VLOOKUP(O$2,资质!$X:$Z,3,0),"满级",VLOOKUP($A183,level!$K:$N,2,0)+unit!$M$2+VLOOKUP($B183,rank!$O:$R,2,0)*VLOOKUP(O$2,资质!$X:$AD,4,0)+VLOOKUP(O$2,资质!$X:$AD,5,0))</f>
        <v>166402.05502764136</v>
      </c>
      <c r="P183">
        <f>IF($B183&gt;VLOOKUP(P$2,资质!$X:$Z,3,0),"满级",VLOOKUP($A183,level!$K:$N,2,0)+unit!$M$2+VLOOKUP($B183,rank!$O:$R,2,0)*VLOOKUP(P$2,资质!$X:$AD,4,0)+VLOOKUP(P$2,资质!$X:$AD,5,0))</f>
        <v>169582.94848285691</v>
      </c>
      <c r="Q183">
        <f>IF($B183&gt;VLOOKUP(Q$2,资质!$X:$Z,3,0),"满级",VLOOKUP($A183,level!$K:$N,2,0)+unit!$M$2+VLOOKUP($B183,rank!$O:$R,2,0)*VLOOKUP(Q$2,资质!$X:$AD,4,0)+VLOOKUP(Q$2,资质!$X:$AD,5,0))</f>
        <v>172763.84193807247</v>
      </c>
      <c r="R183">
        <f>K183/K182</f>
        <v>1.222430766190802</v>
      </c>
    </row>
    <row r="184" spans="1:18" x14ac:dyDescent="0.2">
      <c r="A184">
        <v>182</v>
      </c>
      <c r="B184">
        <f t="shared" si="13"/>
        <v>11</v>
      </c>
      <c r="C184" t="str">
        <f>IF($B184&gt;VLOOKUP(C$2,资质!$X:$Z,3,0),"满级",VLOOKUP($A184,level!$K:$N,2,0)+unit!$M$2+VLOOKUP($B184,rank!$O:$R,2,0)*VLOOKUP(C$2,资质!$X:$AD,4,0)+VLOOKUP(C$2,资质!$X:$AD,5,0))</f>
        <v>满级</v>
      </c>
      <c r="D184" t="str">
        <f>IF($B184&gt;VLOOKUP(D$2,资质!$X:$Z,3,0),"满级",VLOOKUP($A184,level!$K:$N,2,0)+unit!$M$2+VLOOKUP($B184,rank!$O:$R,2,0)*VLOOKUP(D$2,资质!$X:$AD,4,0)+VLOOKUP(D$2,资质!$X:$AD,5,0))</f>
        <v>满级</v>
      </c>
      <c r="E184" t="str">
        <f>IF($B184&gt;VLOOKUP(E$2,资质!$X:$Z,3,0),"满级",VLOOKUP($A184,level!$K:$N,2,0)+unit!$M$2+VLOOKUP($B184,rank!$O:$R,2,0)*VLOOKUP(E$2,资质!$X:$AD,4,0)+VLOOKUP(E$2,资质!$X:$AD,5,0))</f>
        <v>满级</v>
      </c>
      <c r="F184" t="str">
        <f>IF($B184&gt;VLOOKUP(F$2,资质!$X:$Z,3,0),"满级",VLOOKUP($A184,level!$K:$N,2,0)+unit!$M$2+VLOOKUP($B184,rank!$O:$R,2,0)*VLOOKUP(F$2,资质!$X:$AD,4,0)+VLOOKUP(F$2,资质!$X:$AD,5,0))</f>
        <v>满级</v>
      </c>
      <c r="G184" t="str">
        <f>IF($B184&gt;VLOOKUP(G$2,资质!$X:$Z,3,0),"满级",VLOOKUP($A184,level!$K:$N,2,0)+unit!$M$2+VLOOKUP($B184,rank!$O:$R,2,0)*VLOOKUP(G$2,资质!$X:$AD,4,0)+VLOOKUP(G$2,资质!$X:$AD,5,0))</f>
        <v>满级</v>
      </c>
      <c r="H184" t="str">
        <f>IF($B184&gt;VLOOKUP(H$2,资质!$X:$Z,3,0),"满级",VLOOKUP($A184,level!$K:$N,2,0)+unit!$M$2+VLOOKUP($B184,rank!$O:$R,2,0)*VLOOKUP(H$2,资质!$X:$AD,4,0)+VLOOKUP(H$2,资质!$X:$AD,5,0))</f>
        <v>满级</v>
      </c>
      <c r="I184" t="str">
        <f>IF($B184&gt;VLOOKUP(I$2,资质!$X:$Z,3,0),"满级",VLOOKUP($A184,level!$K:$N,2,0)+unit!$M$2+VLOOKUP($B184,rank!$O:$R,2,0)*VLOOKUP(I$2,资质!$X:$AD,4,0)+VLOOKUP(I$2,资质!$X:$AD,5,0))</f>
        <v>满级</v>
      </c>
      <c r="J184" t="str">
        <f>IF($B184&gt;VLOOKUP(J$2,资质!$X:$Z,3,0),"满级",VLOOKUP($A184,level!$K:$N,2,0)+unit!$M$2+VLOOKUP($B184,rank!$O:$R,2,0)*VLOOKUP(J$2,资质!$X:$AD,4,0)+VLOOKUP(J$2,资质!$X:$AD,5,0))</f>
        <v>满级</v>
      </c>
      <c r="K184">
        <f>IF($B184&gt;VLOOKUP(K$2,资质!$X:$Z,3,0),"满级",VLOOKUP($A184,level!$K:$N,2,0)+unit!$M$2+VLOOKUP($B184,rank!$O:$R,2,0)*VLOOKUP(K$2,资质!$X:$AD,4,0)+VLOOKUP(K$2,资质!$X:$AD,5,0))</f>
        <v>144306.20738591696</v>
      </c>
      <c r="L184">
        <f>IF($B184&gt;VLOOKUP(L$2,资质!$X:$Z,3,0),"满级",VLOOKUP($A184,level!$K:$N,2,0)+unit!$M$2+VLOOKUP($B184,rank!$O:$R,2,0)*VLOOKUP(L$2,资质!$X:$AD,4,0)+VLOOKUP(L$2,资质!$X:$AD,5,0))</f>
        <v>157810.67466199474</v>
      </c>
      <c r="M184">
        <f>IF($B184&gt;VLOOKUP(M$2,资质!$X:$Z,3,0),"满级",VLOOKUP($A184,level!$K:$N,2,0)+unit!$M$2+VLOOKUP($B184,rank!$O:$R,2,0)*VLOOKUP(M$2,资质!$X:$AD,4,0)+VLOOKUP(M$2,资质!$X:$AD,5,0))</f>
        <v>160991.56811721026</v>
      </c>
      <c r="N184">
        <f>IF($B184&gt;VLOOKUP(N$2,资质!$X:$Z,3,0),"满级",VLOOKUP($A184,level!$K:$N,2,0)+unit!$M$2+VLOOKUP($B184,rank!$O:$R,2,0)*VLOOKUP(N$2,资质!$X:$AD,4,0)+VLOOKUP(N$2,资质!$X:$AD,5,0))</f>
        <v>164172.46157242582</v>
      </c>
      <c r="O184">
        <f>IF($B184&gt;VLOOKUP(O$2,资质!$X:$Z,3,0),"满级",VLOOKUP($A184,level!$K:$N,2,0)+unit!$M$2+VLOOKUP($B184,rank!$O:$R,2,0)*VLOOKUP(O$2,资质!$X:$AD,4,0)+VLOOKUP(O$2,资质!$X:$AD,5,0))</f>
        <v>167353.35502764134</v>
      </c>
      <c r="P184">
        <f>IF($B184&gt;VLOOKUP(P$2,资质!$X:$Z,3,0),"满级",VLOOKUP($A184,level!$K:$N,2,0)+unit!$M$2+VLOOKUP($B184,rank!$O:$R,2,0)*VLOOKUP(P$2,资质!$X:$AD,4,0)+VLOOKUP(P$2,资质!$X:$AD,5,0))</f>
        <v>170534.2484828569</v>
      </c>
      <c r="Q184">
        <f>IF($B184&gt;VLOOKUP(Q$2,资质!$X:$Z,3,0),"满级",VLOOKUP($A184,level!$K:$N,2,0)+unit!$M$2+VLOOKUP($B184,rank!$O:$R,2,0)*VLOOKUP(Q$2,资质!$X:$AD,4,0)+VLOOKUP(Q$2,资质!$X:$AD,5,0))</f>
        <v>173715.14193807245</v>
      </c>
    </row>
    <row r="185" spans="1:18" x14ac:dyDescent="0.2">
      <c r="A185">
        <v>183</v>
      </c>
      <c r="B185">
        <f t="shared" si="13"/>
        <v>11</v>
      </c>
      <c r="C185" t="str">
        <f>IF($B185&gt;VLOOKUP(C$2,资质!$X:$Z,3,0),"满级",VLOOKUP($A185,level!$K:$N,2,0)+unit!$M$2+VLOOKUP($B185,rank!$O:$R,2,0)*VLOOKUP(C$2,资质!$X:$AD,4,0)+VLOOKUP(C$2,资质!$X:$AD,5,0))</f>
        <v>满级</v>
      </c>
      <c r="D185" t="str">
        <f>IF($B185&gt;VLOOKUP(D$2,资质!$X:$Z,3,0),"满级",VLOOKUP($A185,level!$K:$N,2,0)+unit!$M$2+VLOOKUP($B185,rank!$O:$R,2,0)*VLOOKUP(D$2,资质!$X:$AD,4,0)+VLOOKUP(D$2,资质!$X:$AD,5,0))</f>
        <v>满级</v>
      </c>
      <c r="E185" t="str">
        <f>IF($B185&gt;VLOOKUP(E$2,资质!$X:$Z,3,0),"满级",VLOOKUP($A185,level!$K:$N,2,0)+unit!$M$2+VLOOKUP($B185,rank!$O:$R,2,0)*VLOOKUP(E$2,资质!$X:$AD,4,0)+VLOOKUP(E$2,资质!$X:$AD,5,0))</f>
        <v>满级</v>
      </c>
      <c r="F185" t="str">
        <f>IF($B185&gt;VLOOKUP(F$2,资质!$X:$Z,3,0),"满级",VLOOKUP($A185,level!$K:$N,2,0)+unit!$M$2+VLOOKUP($B185,rank!$O:$R,2,0)*VLOOKUP(F$2,资质!$X:$AD,4,0)+VLOOKUP(F$2,资质!$X:$AD,5,0))</f>
        <v>满级</v>
      </c>
      <c r="G185" t="str">
        <f>IF($B185&gt;VLOOKUP(G$2,资质!$X:$Z,3,0),"满级",VLOOKUP($A185,level!$K:$N,2,0)+unit!$M$2+VLOOKUP($B185,rank!$O:$R,2,0)*VLOOKUP(G$2,资质!$X:$AD,4,0)+VLOOKUP(G$2,资质!$X:$AD,5,0))</f>
        <v>满级</v>
      </c>
      <c r="H185" t="str">
        <f>IF($B185&gt;VLOOKUP(H$2,资质!$X:$Z,3,0),"满级",VLOOKUP($A185,level!$K:$N,2,0)+unit!$M$2+VLOOKUP($B185,rank!$O:$R,2,0)*VLOOKUP(H$2,资质!$X:$AD,4,0)+VLOOKUP(H$2,资质!$X:$AD,5,0))</f>
        <v>满级</v>
      </c>
      <c r="I185" t="str">
        <f>IF($B185&gt;VLOOKUP(I$2,资质!$X:$Z,3,0),"满级",VLOOKUP($A185,level!$K:$N,2,0)+unit!$M$2+VLOOKUP($B185,rank!$O:$R,2,0)*VLOOKUP(I$2,资质!$X:$AD,4,0)+VLOOKUP(I$2,资质!$X:$AD,5,0))</f>
        <v>满级</v>
      </c>
      <c r="J185" t="str">
        <f>IF($B185&gt;VLOOKUP(J$2,资质!$X:$Z,3,0),"满级",VLOOKUP($A185,level!$K:$N,2,0)+unit!$M$2+VLOOKUP($B185,rank!$O:$R,2,0)*VLOOKUP(J$2,资质!$X:$AD,4,0)+VLOOKUP(J$2,资质!$X:$AD,5,0))</f>
        <v>满级</v>
      </c>
      <c r="K185">
        <f>IF($B185&gt;VLOOKUP(K$2,资质!$X:$Z,3,0),"满级",VLOOKUP($A185,level!$K:$N,2,0)+unit!$M$2+VLOOKUP($B185,rank!$O:$R,2,0)*VLOOKUP(K$2,资质!$X:$AD,4,0)+VLOOKUP(K$2,资质!$X:$AD,5,0))</f>
        <v>145273.60738591698</v>
      </c>
      <c r="L185">
        <f>IF($B185&gt;VLOOKUP(L$2,资质!$X:$Z,3,0),"满级",VLOOKUP($A185,level!$K:$N,2,0)+unit!$M$2+VLOOKUP($B185,rank!$O:$R,2,0)*VLOOKUP(L$2,资质!$X:$AD,4,0)+VLOOKUP(L$2,资质!$X:$AD,5,0))</f>
        <v>158778.07466199473</v>
      </c>
      <c r="M185">
        <f>IF($B185&gt;VLOOKUP(M$2,资质!$X:$Z,3,0),"满级",VLOOKUP($A185,level!$K:$N,2,0)+unit!$M$2+VLOOKUP($B185,rank!$O:$R,2,0)*VLOOKUP(M$2,资质!$X:$AD,4,0)+VLOOKUP(M$2,资质!$X:$AD,5,0))</f>
        <v>161958.96811721026</v>
      </c>
      <c r="N185">
        <f>IF($B185&gt;VLOOKUP(N$2,资质!$X:$Z,3,0),"满级",VLOOKUP($A185,level!$K:$N,2,0)+unit!$M$2+VLOOKUP($B185,rank!$O:$R,2,0)*VLOOKUP(N$2,资质!$X:$AD,4,0)+VLOOKUP(N$2,资质!$X:$AD,5,0))</f>
        <v>165139.86157242581</v>
      </c>
      <c r="O185">
        <f>IF($B185&gt;VLOOKUP(O$2,资质!$X:$Z,3,0),"满级",VLOOKUP($A185,level!$K:$N,2,0)+unit!$M$2+VLOOKUP($B185,rank!$O:$R,2,0)*VLOOKUP(O$2,资质!$X:$AD,4,0)+VLOOKUP(O$2,资质!$X:$AD,5,0))</f>
        <v>168320.75502764137</v>
      </c>
      <c r="P185">
        <f>IF($B185&gt;VLOOKUP(P$2,资质!$X:$Z,3,0),"满级",VLOOKUP($A185,level!$K:$N,2,0)+unit!$M$2+VLOOKUP($B185,rank!$O:$R,2,0)*VLOOKUP(P$2,资质!$X:$AD,4,0)+VLOOKUP(P$2,资质!$X:$AD,5,0))</f>
        <v>171501.64848285689</v>
      </c>
      <c r="Q185">
        <f>IF($B185&gt;VLOOKUP(Q$2,资质!$X:$Z,3,0),"满级",VLOOKUP($A185,level!$K:$N,2,0)+unit!$M$2+VLOOKUP($B185,rank!$O:$R,2,0)*VLOOKUP(Q$2,资质!$X:$AD,4,0)+VLOOKUP(Q$2,资质!$X:$AD,5,0))</f>
        <v>174682.54193807245</v>
      </c>
    </row>
    <row r="186" spans="1:18" x14ac:dyDescent="0.2">
      <c r="A186">
        <v>184</v>
      </c>
      <c r="B186">
        <f t="shared" si="13"/>
        <v>11</v>
      </c>
      <c r="C186" t="str">
        <f>IF($B186&gt;VLOOKUP(C$2,资质!$X:$Z,3,0),"满级",VLOOKUP($A186,level!$K:$N,2,0)+unit!$M$2+VLOOKUP($B186,rank!$O:$R,2,0)*VLOOKUP(C$2,资质!$X:$AD,4,0)+VLOOKUP(C$2,资质!$X:$AD,5,0))</f>
        <v>满级</v>
      </c>
      <c r="D186" t="str">
        <f>IF($B186&gt;VLOOKUP(D$2,资质!$X:$Z,3,0),"满级",VLOOKUP($A186,level!$K:$N,2,0)+unit!$M$2+VLOOKUP($B186,rank!$O:$R,2,0)*VLOOKUP(D$2,资质!$X:$AD,4,0)+VLOOKUP(D$2,资质!$X:$AD,5,0))</f>
        <v>满级</v>
      </c>
      <c r="E186" t="str">
        <f>IF($B186&gt;VLOOKUP(E$2,资质!$X:$Z,3,0),"满级",VLOOKUP($A186,level!$K:$N,2,0)+unit!$M$2+VLOOKUP($B186,rank!$O:$R,2,0)*VLOOKUP(E$2,资质!$X:$AD,4,0)+VLOOKUP(E$2,资质!$X:$AD,5,0))</f>
        <v>满级</v>
      </c>
      <c r="F186" t="str">
        <f>IF($B186&gt;VLOOKUP(F$2,资质!$X:$Z,3,0),"满级",VLOOKUP($A186,level!$K:$N,2,0)+unit!$M$2+VLOOKUP($B186,rank!$O:$R,2,0)*VLOOKUP(F$2,资质!$X:$AD,4,0)+VLOOKUP(F$2,资质!$X:$AD,5,0))</f>
        <v>满级</v>
      </c>
      <c r="G186" t="str">
        <f>IF($B186&gt;VLOOKUP(G$2,资质!$X:$Z,3,0),"满级",VLOOKUP($A186,level!$K:$N,2,0)+unit!$M$2+VLOOKUP($B186,rank!$O:$R,2,0)*VLOOKUP(G$2,资质!$X:$AD,4,0)+VLOOKUP(G$2,资质!$X:$AD,5,0))</f>
        <v>满级</v>
      </c>
      <c r="H186" t="str">
        <f>IF($B186&gt;VLOOKUP(H$2,资质!$X:$Z,3,0),"满级",VLOOKUP($A186,level!$K:$N,2,0)+unit!$M$2+VLOOKUP($B186,rank!$O:$R,2,0)*VLOOKUP(H$2,资质!$X:$AD,4,0)+VLOOKUP(H$2,资质!$X:$AD,5,0))</f>
        <v>满级</v>
      </c>
      <c r="I186" t="str">
        <f>IF($B186&gt;VLOOKUP(I$2,资质!$X:$Z,3,0),"满级",VLOOKUP($A186,level!$K:$N,2,0)+unit!$M$2+VLOOKUP($B186,rank!$O:$R,2,0)*VLOOKUP(I$2,资质!$X:$AD,4,0)+VLOOKUP(I$2,资质!$X:$AD,5,0))</f>
        <v>满级</v>
      </c>
      <c r="J186" t="str">
        <f>IF($B186&gt;VLOOKUP(J$2,资质!$X:$Z,3,0),"满级",VLOOKUP($A186,level!$K:$N,2,0)+unit!$M$2+VLOOKUP($B186,rank!$O:$R,2,0)*VLOOKUP(J$2,资质!$X:$AD,4,0)+VLOOKUP(J$2,资质!$X:$AD,5,0))</f>
        <v>满级</v>
      </c>
      <c r="K186">
        <f>IF($B186&gt;VLOOKUP(K$2,资质!$X:$Z,3,0),"满级",VLOOKUP($A186,level!$K:$N,2,0)+unit!$M$2+VLOOKUP($B186,rank!$O:$R,2,0)*VLOOKUP(K$2,资质!$X:$AD,4,0)+VLOOKUP(K$2,资质!$X:$AD,5,0))</f>
        <v>146257.50738591698</v>
      </c>
      <c r="L186">
        <f>IF($B186&gt;VLOOKUP(L$2,资质!$X:$Z,3,0),"满级",VLOOKUP($A186,level!$K:$N,2,0)+unit!$M$2+VLOOKUP($B186,rank!$O:$R,2,0)*VLOOKUP(L$2,资质!$X:$AD,4,0)+VLOOKUP(L$2,资质!$X:$AD,5,0))</f>
        <v>159761.97466199473</v>
      </c>
      <c r="M186">
        <f>IF($B186&gt;VLOOKUP(M$2,资质!$X:$Z,3,0),"满级",VLOOKUP($A186,level!$K:$N,2,0)+unit!$M$2+VLOOKUP($B186,rank!$O:$R,2,0)*VLOOKUP(M$2,资质!$X:$AD,4,0)+VLOOKUP(M$2,资质!$X:$AD,5,0))</f>
        <v>162942.86811721028</v>
      </c>
      <c r="N186">
        <f>IF($B186&gt;VLOOKUP(N$2,资质!$X:$Z,3,0),"满级",VLOOKUP($A186,level!$K:$N,2,0)+unit!$M$2+VLOOKUP($B186,rank!$O:$R,2,0)*VLOOKUP(N$2,资质!$X:$AD,4,0)+VLOOKUP(N$2,资质!$X:$AD,5,0))</f>
        <v>166123.76157242584</v>
      </c>
      <c r="O186">
        <f>IF($B186&gt;VLOOKUP(O$2,资质!$X:$Z,3,0),"满级",VLOOKUP($A186,level!$K:$N,2,0)+unit!$M$2+VLOOKUP($B186,rank!$O:$R,2,0)*VLOOKUP(O$2,资质!$X:$AD,4,0)+VLOOKUP(O$2,资质!$X:$AD,5,0))</f>
        <v>169304.65502764136</v>
      </c>
      <c r="P186">
        <f>IF($B186&gt;VLOOKUP(P$2,资质!$X:$Z,3,0),"满级",VLOOKUP($A186,level!$K:$N,2,0)+unit!$M$2+VLOOKUP($B186,rank!$O:$R,2,0)*VLOOKUP(P$2,资质!$X:$AD,4,0)+VLOOKUP(P$2,资质!$X:$AD,5,0))</f>
        <v>172485.54848285689</v>
      </c>
      <c r="Q186">
        <f>IF($B186&gt;VLOOKUP(Q$2,资质!$X:$Z,3,0),"满级",VLOOKUP($A186,level!$K:$N,2,0)+unit!$M$2+VLOOKUP($B186,rank!$O:$R,2,0)*VLOOKUP(Q$2,资质!$X:$AD,4,0)+VLOOKUP(Q$2,资质!$X:$AD,5,0))</f>
        <v>175666.44193807244</v>
      </c>
    </row>
    <row r="187" spans="1:18" x14ac:dyDescent="0.2">
      <c r="A187">
        <v>185</v>
      </c>
      <c r="B187">
        <f t="shared" si="13"/>
        <v>11</v>
      </c>
      <c r="C187" t="str">
        <f>IF($B187&gt;VLOOKUP(C$2,资质!$X:$Z,3,0),"满级",VLOOKUP($A187,level!$K:$N,2,0)+unit!$M$2+VLOOKUP($B187,rank!$O:$R,2,0)*VLOOKUP(C$2,资质!$X:$AD,4,0)+VLOOKUP(C$2,资质!$X:$AD,5,0))</f>
        <v>满级</v>
      </c>
      <c r="D187" t="str">
        <f>IF($B187&gt;VLOOKUP(D$2,资质!$X:$Z,3,0),"满级",VLOOKUP($A187,level!$K:$N,2,0)+unit!$M$2+VLOOKUP($B187,rank!$O:$R,2,0)*VLOOKUP(D$2,资质!$X:$AD,4,0)+VLOOKUP(D$2,资质!$X:$AD,5,0))</f>
        <v>满级</v>
      </c>
      <c r="E187" t="str">
        <f>IF($B187&gt;VLOOKUP(E$2,资质!$X:$Z,3,0),"满级",VLOOKUP($A187,level!$K:$N,2,0)+unit!$M$2+VLOOKUP($B187,rank!$O:$R,2,0)*VLOOKUP(E$2,资质!$X:$AD,4,0)+VLOOKUP(E$2,资质!$X:$AD,5,0))</f>
        <v>满级</v>
      </c>
      <c r="F187" t="str">
        <f>IF($B187&gt;VLOOKUP(F$2,资质!$X:$Z,3,0),"满级",VLOOKUP($A187,level!$K:$N,2,0)+unit!$M$2+VLOOKUP($B187,rank!$O:$R,2,0)*VLOOKUP(F$2,资质!$X:$AD,4,0)+VLOOKUP(F$2,资质!$X:$AD,5,0))</f>
        <v>满级</v>
      </c>
      <c r="G187" t="str">
        <f>IF($B187&gt;VLOOKUP(G$2,资质!$X:$Z,3,0),"满级",VLOOKUP($A187,level!$K:$N,2,0)+unit!$M$2+VLOOKUP($B187,rank!$O:$R,2,0)*VLOOKUP(G$2,资质!$X:$AD,4,0)+VLOOKUP(G$2,资质!$X:$AD,5,0))</f>
        <v>满级</v>
      </c>
      <c r="H187" t="str">
        <f>IF($B187&gt;VLOOKUP(H$2,资质!$X:$Z,3,0),"满级",VLOOKUP($A187,level!$K:$N,2,0)+unit!$M$2+VLOOKUP($B187,rank!$O:$R,2,0)*VLOOKUP(H$2,资质!$X:$AD,4,0)+VLOOKUP(H$2,资质!$X:$AD,5,0))</f>
        <v>满级</v>
      </c>
      <c r="I187" t="str">
        <f>IF($B187&gt;VLOOKUP(I$2,资质!$X:$Z,3,0),"满级",VLOOKUP($A187,level!$K:$N,2,0)+unit!$M$2+VLOOKUP($B187,rank!$O:$R,2,0)*VLOOKUP(I$2,资质!$X:$AD,4,0)+VLOOKUP(I$2,资质!$X:$AD,5,0))</f>
        <v>满级</v>
      </c>
      <c r="J187" t="str">
        <f>IF($B187&gt;VLOOKUP(J$2,资质!$X:$Z,3,0),"满级",VLOOKUP($A187,level!$K:$N,2,0)+unit!$M$2+VLOOKUP($B187,rank!$O:$R,2,0)*VLOOKUP(J$2,资质!$X:$AD,4,0)+VLOOKUP(J$2,资质!$X:$AD,5,0))</f>
        <v>满级</v>
      </c>
      <c r="K187">
        <f>IF($B187&gt;VLOOKUP(K$2,资质!$X:$Z,3,0),"满级",VLOOKUP($A187,level!$K:$N,2,0)+unit!$M$2+VLOOKUP($B187,rank!$O:$R,2,0)*VLOOKUP(K$2,资质!$X:$AD,4,0)+VLOOKUP(K$2,资质!$X:$AD,5,0))</f>
        <v>147258.10738591698</v>
      </c>
      <c r="L187">
        <f>IF($B187&gt;VLOOKUP(L$2,资质!$X:$Z,3,0),"满级",VLOOKUP($A187,level!$K:$N,2,0)+unit!$M$2+VLOOKUP($B187,rank!$O:$R,2,0)*VLOOKUP(L$2,资质!$X:$AD,4,0)+VLOOKUP(L$2,资质!$X:$AD,5,0))</f>
        <v>160762.57466199473</v>
      </c>
      <c r="M187">
        <f>IF($B187&gt;VLOOKUP(M$2,资质!$X:$Z,3,0),"满级",VLOOKUP($A187,level!$K:$N,2,0)+unit!$M$2+VLOOKUP($B187,rank!$O:$R,2,0)*VLOOKUP(M$2,资质!$X:$AD,4,0)+VLOOKUP(M$2,资质!$X:$AD,5,0))</f>
        <v>163943.46811721026</v>
      </c>
      <c r="N187">
        <f>IF($B187&gt;VLOOKUP(N$2,资质!$X:$Z,3,0),"满级",VLOOKUP($A187,level!$K:$N,2,0)+unit!$M$2+VLOOKUP($B187,rank!$O:$R,2,0)*VLOOKUP(N$2,资质!$X:$AD,4,0)+VLOOKUP(N$2,资质!$X:$AD,5,0))</f>
        <v>167124.36157242581</v>
      </c>
      <c r="O187">
        <f>IF($B187&gt;VLOOKUP(O$2,资质!$X:$Z,3,0),"满级",VLOOKUP($A187,level!$K:$N,2,0)+unit!$M$2+VLOOKUP($B187,rank!$O:$R,2,0)*VLOOKUP(O$2,资质!$X:$AD,4,0)+VLOOKUP(O$2,资质!$X:$AD,5,0))</f>
        <v>170305.25502764137</v>
      </c>
      <c r="P187">
        <f>IF($B187&gt;VLOOKUP(P$2,资质!$X:$Z,3,0),"满级",VLOOKUP($A187,level!$K:$N,2,0)+unit!$M$2+VLOOKUP($B187,rank!$O:$R,2,0)*VLOOKUP(P$2,资质!$X:$AD,4,0)+VLOOKUP(P$2,资质!$X:$AD,5,0))</f>
        <v>173486.14848285689</v>
      </c>
      <c r="Q187">
        <f>IF($B187&gt;VLOOKUP(Q$2,资质!$X:$Z,3,0),"满级",VLOOKUP($A187,level!$K:$N,2,0)+unit!$M$2+VLOOKUP($B187,rank!$O:$R,2,0)*VLOOKUP(Q$2,资质!$X:$AD,4,0)+VLOOKUP(Q$2,资质!$X:$AD,5,0))</f>
        <v>176667.04193807245</v>
      </c>
    </row>
    <row r="188" spans="1:18" x14ac:dyDescent="0.2">
      <c r="A188">
        <v>186</v>
      </c>
      <c r="B188">
        <f t="shared" si="13"/>
        <v>11</v>
      </c>
      <c r="C188" t="str">
        <f>IF($B188&gt;VLOOKUP(C$2,资质!$X:$Z,3,0),"满级",VLOOKUP($A188,level!$K:$N,2,0)+unit!$M$2+VLOOKUP($B188,rank!$O:$R,2,0)*VLOOKUP(C$2,资质!$X:$AD,4,0)+VLOOKUP(C$2,资质!$X:$AD,5,0))</f>
        <v>满级</v>
      </c>
      <c r="D188" t="str">
        <f>IF($B188&gt;VLOOKUP(D$2,资质!$X:$Z,3,0),"满级",VLOOKUP($A188,level!$K:$N,2,0)+unit!$M$2+VLOOKUP($B188,rank!$O:$R,2,0)*VLOOKUP(D$2,资质!$X:$AD,4,0)+VLOOKUP(D$2,资质!$X:$AD,5,0))</f>
        <v>满级</v>
      </c>
      <c r="E188" t="str">
        <f>IF($B188&gt;VLOOKUP(E$2,资质!$X:$Z,3,0),"满级",VLOOKUP($A188,level!$K:$N,2,0)+unit!$M$2+VLOOKUP($B188,rank!$O:$R,2,0)*VLOOKUP(E$2,资质!$X:$AD,4,0)+VLOOKUP(E$2,资质!$X:$AD,5,0))</f>
        <v>满级</v>
      </c>
      <c r="F188" t="str">
        <f>IF($B188&gt;VLOOKUP(F$2,资质!$X:$Z,3,0),"满级",VLOOKUP($A188,level!$K:$N,2,0)+unit!$M$2+VLOOKUP($B188,rank!$O:$R,2,0)*VLOOKUP(F$2,资质!$X:$AD,4,0)+VLOOKUP(F$2,资质!$X:$AD,5,0))</f>
        <v>满级</v>
      </c>
      <c r="G188" t="str">
        <f>IF($B188&gt;VLOOKUP(G$2,资质!$X:$Z,3,0),"满级",VLOOKUP($A188,level!$K:$N,2,0)+unit!$M$2+VLOOKUP($B188,rank!$O:$R,2,0)*VLOOKUP(G$2,资质!$X:$AD,4,0)+VLOOKUP(G$2,资质!$X:$AD,5,0))</f>
        <v>满级</v>
      </c>
      <c r="H188" t="str">
        <f>IF($B188&gt;VLOOKUP(H$2,资质!$X:$Z,3,0),"满级",VLOOKUP($A188,level!$K:$N,2,0)+unit!$M$2+VLOOKUP($B188,rank!$O:$R,2,0)*VLOOKUP(H$2,资质!$X:$AD,4,0)+VLOOKUP(H$2,资质!$X:$AD,5,0))</f>
        <v>满级</v>
      </c>
      <c r="I188" t="str">
        <f>IF($B188&gt;VLOOKUP(I$2,资质!$X:$Z,3,0),"满级",VLOOKUP($A188,level!$K:$N,2,0)+unit!$M$2+VLOOKUP($B188,rank!$O:$R,2,0)*VLOOKUP(I$2,资质!$X:$AD,4,0)+VLOOKUP(I$2,资质!$X:$AD,5,0))</f>
        <v>满级</v>
      </c>
      <c r="J188" t="str">
        <f>IF($B188&gt;VLOOKUP(J$2,资质!$X:$Z,3,0),"满级",VLOOKUP($A188,level!$K:$N,2,0)+unit!$M$2+VLOOKUP($B188,rank!$O:$R,2,0)*VLOOKUP(J$2,资质!$X:$AD,4,0)+VLOOKUP(J$2,资质!$X:$AD,5,0))</f>
        <v>满级</v>
      </c>
      <c r="K188">
        <f>IF($B188&gt;VLOOKUP(K$2,资质!$X:$Z,3,0),"满级",VLOOKUP($A188,level!$K:$N,2,0)+unit!$M$2+VLOOKUP($B188,rank!$O:$R,2,0)*VLOOKUP(K$2,资质!$X:$AD,4,0)+VLOOKUP(K$2,资质!$X:$AD,5,0))</f>
        <v>148275.80738591697</v>
      </c>
      <c r="L188">
        <f>IF($B188&gt;VLOOKUP(L$2,资质!$X:$Z,3,0),"满级",VLOOKUP($A188,level!$K:$N,2,0)+unit!$M$2+VLOOKUP($B188,rank!$O:$R,2,0)*VLOOKUP(L$2,资质!$X:$AD,4,0)+VLOOKUP(L$2,资质!$X:$AD,5,0))</f>
        <v>161780.27466199471</v>
      </c>
      <c r="M188">
        <f>IF($B188&gt;VLOOKUP(M$2,资质!$X:$Z,3,0),"满级",VLOOKUP($A188,level!$K:$N,2,0)+unit!$M$2+VLOOKUP($B188,rank!$O:$R,2,0)*VLOOKUP(M$2,资质!$X:$AD,4,0)+VLOOKUP(M$2,资质!$X:$AD,5,0))</f>
        <v>164961.16811721027</v>
      </c>
      <c r="N188">
        <f>IF($B188&gt;VLOOKUP(N$2,资质!$X:$Z,3,0),"满级",VLOOKUP($A188,level!$K:$N,2,0)+unit!$M$2+VLOOKUP($B188,rank!$O:$R,2,0)*VLOOKUP(N$2,资质!$X:$AD,4,0)+VLOOKUP(N$2,资质!$X:$AD,5,0))</f>
        <v>168142.06157242582</v>
      </c>
      <c r="O188">
        <f>IF($B188&gt;VLOOKUP(O$2,资质!$X:$Z,3,0),"满级",VLOOKUP($A188,level!$K:$N,2,0)+unit!$M$2+VLOOKUP($B188,rank!$O:$R,2,0)*VLOOKUP(O$2,资质!$X:$AD,4,0)+VLOOKUP(O$2,资质!$X:$AD,5,0))</f>
        <v>171322.95502764135</v>
      </c>
      <c r="P188">
        <f>IF($B188&gt;VLOOKUP(P$2,资质!$X:$Z,3,0),"满级",VLOOKUP($A188,level!$K:$N,2,0)+unit!$M$2+VLOOKUP($B188,rank!$O:$R,2,0)*VLOOKUP(P$2,资质!$X:$AD,4,0)+VLOOKUP(P$2,资质!$X:$AD,5,0))</f>
        <v>174503.84848285691</v>
      </c>
      <c r="Q188">
        <f>IF($B188&gt;VLOOKUP(Q$2,资质!$X:$Z,3,0),"满级",VLOOKUP($A188,level!$K:$N,2,0)+unit!$M$2+VLOOKUP($B188,rank!$O:$R,2,0)*VLOOKUP(Q$2,资质!$X:$AD,4,0)+VLOOKUP(Q$2,资质!$X:$AD,5,0))</f>
        <v>177684.74193807246</v>
      </c>
    </row>
    <row r="189" spans="1:18" x14ac:dyDescent="0.2">
      <c r="A189">
        <v>187</v>
      </c>
      <c r="B189">
        <f t="shared" si="13"/>
        <v>11</v>
      </c>
      <c r="C189" t="str">
        <f>IF($B189&gt;VLOOKUP(C$2,资质!$X:$Z,3,0),"满级",VLOOKUP($A189,level!$K:$N,2,0)+unit!$M$2+VLOOKUP($B189,rank!$O:$R,2,0)*VLOOKUP(C$2,资质!$X:$AD,4,0)+VLOOKUP(C$2,资质!$X:$AD,5,0))</f>
        <v>满级</v>
      </c>
      <c r="D189" t="str">
        <f>IF($B189&gt;VLOOKUP(D$2,资质!$X:$Z,3,0),"满级",VLOOKUP($A189,level!$K:$N,2,0)+unit!$M$2+VLOOKUP($B189,rank!$O:$R,2,0)*VLOOKUP(D$2,资质!$X:$AD,4,0)+VLOOKUP(D$2,资质!$X:$AD,5,0))</f>
        <v>满级</v>
      </c>
      <c r="E189" t="str">
        <f>IF($B189&gt;VLOOKUP(E$2,资质!$X:$Z,3,0),"满级",VLOOKUP($A189,level!$K:$N,2,0)+unit!$M$2+VLOOKUP($B189,rank!$O:$R,2,0)*VLOOKUP(E$2,资质!$X:$AD,4,0)+VLOOKUP(E$2,资质!$X:$AD,5,0))</f>
        <v>满级</v>
      </c>
      <c r="F189" t="str">
        <f>IF($B189&gt;VLOOKUP(F$2,资质!$X:$Z,3,0),"满级",VLOOKUP($A189,level!$K:$N,2,0)+unit!$M$2+VLOOKUP($B189,rank!$O:$R,2,0)*VLOOKUP(F$2,资质!$X:$AD,4,0)+VLOOKUP(F$2,资质!$X:$AD,5,0))</f>
        <v>满级</v>
      </c>
      <c r="G189" t="str">
        <f>IF($B189&gt;VLOOKUP(G$2,资质!$X:$Z,3,0),"满级",VLOOKUP($A189,level!$K:$N,2,0)+unit!$M$2+VLOOKUP($B189,rank!$O:$R,2,0)*VLOOKUP(G$2,资质!$X:$AD,4,0)+VLOOKUP(G$2,资质!$X:$AD,5,0))</f>
        <v>满级</v>
      </c>
      <c r="H189" t="str">
        <f>IF($B189&gt;VLOOKUP(H$2,资质!$X:$Z,3,0),"满级",VLOOKUP($A189,level!$K:$N,2,0)+unit!$M$2+VLOOKUP($B189,rank!$O:$R,2,0)*VLOOKUP(H$2,资质!$X:$AD,4,0)+VLOOKUP(H$2,资质!$X:$AD,5,0))</f>
        <v>满级</v>
      </c>
      <c r="I189" t="str">
        <f>IF($B189&gt;VLOOKUP(I$2,资质!$X:$Z,3,0),"满级",VLOOKUP($A189,level!$K:$N,2,0)+unit!$M$2+VLOOKUP($B189,rank!$O:$R,2,0)*VLOOKUP(I$2,资质!$X:$AD,4,0)+VLOOKUP(I$2,资质!$X:$AD,5,0))</f>
        <v>满级</v>
      </c>
      <c r="J189" t="str">
        <f>IF($B189&gt;VLOOKUP(J$2,资质!$X:$Z,3,0),"满级",VLOOKUP($A189,level!$K:$N,2,0)+unit!$M$2+VLOOKUP($B189,rank!$O:$R,2,0)*VLOOKUP(J$2,资质!$X:$AD,4,0)+VLOOKUP(J$2,资质!$X:$AD,5,0))</f>
        <v>满级</v>
      </c>
      <c r="K189">
        <f>IF($B189&gt;VLOOKUP(K$2,资质!$X:$Z,3,0),"满级",VLOOKUP($A189,level!$K:$N,2,0)+unit!$M$2+VLOOKUP($B189,rank!$O:$R,2,0)*VLOOKUP(K$2,资质!$X:$AD,4,0)+VLOOKUP(K$2,资质!$X:$AD,5,0))</f>
        <v>149310.70738591696</v>
      </c>
      <c r="L189">
        <f>IF($B189&gt;VLOOKUP(L$2,资质!$X:$Z,3,0),"满级",VLOOKUP($A189,level!$K:$N,2,0)+unit!$M$2+VLOOKUP($B189,rank!$O:$R,2,0)*VLOOKUP(L$2,资质!$X:$AD,4,0)+VLOOKUP(L$2,资质!$X:$AD,5,0))</f>
        <v>162815.17466199474</v>
      </c>
      <c r="M189">
        <f>IF($B189&gt;VLOOKUP(M$2,资质!$X:$Z,3,0),"满级",VLOOKUP($A189,level!$K:$N,2,0)+unit!$M$2+VLOOKUP($B189,rank!$O:$R,2,0)*VLOOKUP(M$2,资质!$X:$AD,4,0)+VLOOKUP(M$2,资质!$X:$AD,5,0))</f>
        <v>165996.06811721026</v>
      </c>
      <c r="N189">
        <f>IF($B189&gt;VLOOKUP(N$2,资质!$X:$Z,3,0),"满级",VLOOKUP($A189,level!$K:$N,2,0)+unit!$M$2+VLOOKUP($B189,rank!$O:$R,2,0)*VLOOKUP(N$2,资质!$X:$AD,4,0)+VLOOKUP(N$2,资质!$X:$AD,5,0))</f>
        <v>169176.96157242582</v>
      </c>
      <c r="O189">
        <f>IF($B189&gt;VLOOKUP(O$2,资质!$X:$Z,3,0),"满级",VLOOKUP($A189,level!$K:$N,2,0)+unit!$M$2+VLOOKUP($B189,rank!$O:$R,2,0)*VLOOKUP(O$2,资质!$X:$AD,4,0)+VLOOKUP(O$2,资质!$X:$AD,5,0))</f>
        <v>172357.85502764134</v>
      </c>
      <c r="P189">
        <f>IF($B189&gt;VLOOKUP(P$2,资质!$X:$Z,3,0),"满级",VLOOKUP($A189,level!$K:$N,2,0)+unit!$M$2+VLOOKUP($B189,rank!$O:$R,2,0)*VLOOKUP(P$2,资质!$X:$AD,4,0)+VLOOKUP(P$2,资质!$X:$AD,5,0))</f>
        <v>175538.7484828569</v>
      </c>
      <c r="Q189">
        <f>IF($B189&gt;VLOOKUP(Q$2,资质!$X:$Z,3,0),"满级",VLOOKUP($A189,level!$K:$N,2,0)+unit!$M$2+VLOOKUP($B189,rank!$O:$R,2,0)*VLOOKUP(Q$2,资质!$X:$AD,4,0)+VLOOKUP(Q$2,资质!$X:$AD,5,0))</f>
        <v>178719.64193807245</v>
      </c>
    </row>
    <row r="190" spans="1:18" x14ac:dyDescent="0.2">
      <c r="A190">
        <v>188</v>
      </c>
      <c r="B190">
        <f t="shared" si="13"/>
        <v>11</v>
      </c>
      <c r="C190" t="str">
        <f>IF($B190&gt;VLOOKUP(C$2,资质!$X:$Z,3,0),"满级",VLOOKUP($A190,level!$K:$N,2,0)+unit!$M$2+VLOOKUP($B190,rank!$O:$R,2,0)*VLOOKUP(C$2,资质!$X:$AD,4,0)+VLOOKUP(C$2,资质!$X:$AD,5,0))</f>
        <v>满级</v>
      </c>
      <c r="D190" t="str">
        <f>IF($B190&gt;VLOOKUP(D$2,资质!$X:$Z,3,0),"满级",VLOOKUP($A190,level!$K:$N,2,0)+unit!$M$2+VLOOKUP($B190,rank!$O:$R,2,0)*VLOOKUP(D$2,资质!$X:$AD,4,0)+VLOOKUP(D$2,资质!$X:$AD,5,0))</f>
        <v>满级</v>
      </c>
      <c r="E190" t="str">
        <f>IF($B190&gt;VLOOKUP(E$2,资质!$X:$Z,3,0),"满级",VLOOKUP($A190,level!$K:$N,2,0)+unit!$M$2+VLOOKUP($B190,rank!$O:$R,2,0)*VLOOKUP(E$2,资质!$X:$AD,4,0)+VLOOKUP(E$2,资质!$X:$AD,5,0))</f>
        <v>满级</v>
      </c>
      <c r="F190" t="str">
        <f>IF($B190&gt;VLOOKUP(F$2,资质!$X:$Z,3,0),"满级",VLOOKUP($A190,level!$K:$N,2,0)+unit!$M$2+VLOOKUP($B190,rank!$O:$R,2,0)*VLOOKUP(F$2,资质!$X:$AD,4,0)+VLOOKUP(F$2,资质!$X:$AD,5,0))</f>
        <v>满级</v>
      </c>
      <c r="G190" t="str">
        <f>IF($B190&gt;VLOOKUP(G$2,资质!$X:$Z,3,0),"满级",VLOOKUP($A190,level!$K:$N,2,0)+unit!$M$2+VLOOKUP($B190,rank!$O:$R,2,0)*VLOOKUP(G$2,资质!$X:$AD,4,0)+VLOOKUP(G$2,资质!$X:$AD,5,0))</f>
        <v>满级</v>
      </c>
      <c r="H190" t="str">
        <f>IF($B190&gt;VLOOKUP(H$2,资质!$X:$Z,3,0),"满级",VLOOKUP($A190,level!$K:$N,2,0)+unit!$M$2+VLOOKUP($B190,rank!$O:$R,2,0)*VLOOKUP(H$2,资质!$X:$AD,4,0)+VLOOKUP(H$2,资质!$X:$AD,5,0))</f>
        <v>满级</v>
      </c>
      <c r="I190" t="str">
        <f>IF($B190&gt;VLOOKUP(I$2,资质!$X:$Z,3,0),"满级",VLOOKUP($A190,level!$K:$N,2,0)+unit!$M$2+VLOOKUP($B190,rank!$O:$R,2,0)*VLOOKUP(I$2,资质!$X:$AD,4,0)+VLOOKUP(I$2,资质!$X:$AD,5,0))</f>
        <v>满级</v>
      </c>
      <c r="J190" t="str">
        <f>IF($B190&gt;VLOOKUP(J$2,资质!$X:$Z,3,0),"满级",VLOOKUP($A190,level!$K:$N,2,0)+unit!$M$2+VLOOKUP($B190,rank!$O:$R,2,0)*VLOOKUP(J$2,资质!$X:$AD,4,0)+VLOOKUP(J$2,资质!$X:$AD,5,0))</f>
        <v>满级</v>
      </c>
      <c r="K190">
        <f>IF($B190&gt;VLOOKUP(K$2,资质!$X:$Z,3,0),"满级",VLOOKUP($A190,level!$K:$N,2,0)+unit!$M$2+VLOOKUP($B190,rank!$O:$R,2,0)*VLOOKUP(K$2,资质!$X:$AD,4,0)+VLOOKUP(K$2,资质!$X:$AD,5,0))</f>
        <v>150363.20738591696</v>
      </c>
      <c r="L190">
        <f>IF($B190&gt;VLOOKUP(L$2,资质!$X:$Z,3,0),"满级",VLOOKUP($A190,level!$K:$N,2,0)+unit!$M$2+VLOOKUP($B190,rank!$O:$R,2,0)*VLOOKUP(L$2,资质!$X:$AD,4,0)+VLOOKUP(L$2,资质!$X:$AD,5,0))</f>
        <v>163867.67466199474</v>
      </c>
      <c r="M190">
        <f>IF($B190&gt;VLOOKUP(M$2,资质!$X:$Z,3,0),"满级",VLOOKUP($A190,level!$K:$N,2,0)+unit!$M$2+VLOOKUP($B190,rank!$O:$R,2,0)*VLOOKUP(M$2,资质!$X:$AD,4,0)+VLOOKUP(M$2,资质!$X:$AD,5,0))</f>
        <v>167048.56811721026</v>
      </c>
      <c r="N190">
        <f>IF($B190&gt;VLOOKUP(N$2,资质!$X:$Z,3,0),"满级",VLOOKUP($A190,level!$K:$N,2,0)+unit!$M$2+VLOOKUP($B190,rank!$O:$R,2,0)*VLOOKUP(N$2,资质!$X:$AD,4,0)+VLOOKUP(N$2,资质!$X:$AD,5,0))</f>
        <v>170229.46157242582</v>
      </c>
      <c r="O190">
        <f>IF($B190&gt;VLOOKUP(O$2,资质!$X:$Z,3,0),"满级",VLOOKUP($A190,level!$K:$N,2,0)+unit!$M$2+VLOOKUP($B190,rank!$O:$R,2,0)*VLOOKUP(O$2,资质!$X:$AD,4,0)+VLOOKUP(O$2,资质!$X:$AD,5,0))</f>
        <v>173410.35502764134</v>
      </c>
      <c r="P190">
        <f>IF($B190&gt;VLOOKUP(P$2,资质!$X:$Z,3,0),"满级",VLOOKUP($A190,level!$K:$N,2,0)+unit!$M$2+VLOOKUP($B190,rank!$O:$R,2,0)*VLOOKUP(P$2,资质!$X:$AD,4,0)+VLOOKUP(P$2,资质!$X:$AD,5,0))</f>
        <v>176591.2484828569</v>
      </c>
      <c r="Q190">
        <f>IF($B190&gt;VLOOKUP(Q$2,资质!$X:$Z,3,0),"满级",VLOOKUP($A190,level!$K:$N,2,0)+unit!$M$2+VLOOKUP($B190,rank!$O:$R,2,0)*VLOOKUP(Q$2,资质!$X:$AD,4,0)+VLOOKUP(Q$2,资质!$X:$AD,5,0))</f>
        <v>179772.14193807245</v>
      </c>
    </row>
    <row r="191" spans="1:18" x14ac:dyDescent="0.2">
      <c r="A191">
        <v>189</v>
      </c>
      <c r="B191">
        <f t="shared" si="13"/>
        <v>11</v>
      </c>
      <c r="C191" t="str">
        <f>IF($B191&gt;VLOOKUP(C$2,资质!$X:$Z,3,0),"满级",VLOOKUP($A191,level!$K:$N,2,0)+unit!$M$2+VLOOKUP($B191,rank!$O:$R,2,0)*VLOOKUP(C$2,资质!$X:$AD,4,0)+VLOOKUP(C$2,资质!$X:$AD,5,0))</f>
        <v>满级</v>
      </c>
      <c r="D191" t="str">
        <f>IF($B191&gt;VLOOKUP(D$2,资质!$X:$Z,3,0),"满级",VLOOKUP($A191,level!$K:$N,2,0)+unit!$M$2+VLOOKUP($B191,rank!$O:$R,2,0)*VLOOKUP(D$2,资质!$X:$AD,4,0)+VLOOKUP(D$2,资质!$X:$AD,5,0))</f>
        <v>满级</v>
      </c>
      <c r="E191" t="str">
        <f>IF($B191&gt;VLOOKUP(E$2,资质!$X:$Z,3,0),"满级",VLOOKUP($A191,level!$K:$N,2,0)+unit!$M$2+VLOOKUP($B191,rank!$O:$R,2,0)*VLOOKUP(E$2,资质!$X:$AD,4,0)+VLOOKUP(E$2,资质!$X:$AD,5,0))</f>
        <v>满级</v>
      </c>
      <c r="F191" t="str">
        <f>IF($B191&gt;VLOOKUP(F$2,资质!$X:$Z,3,0),"满级",VLOOKUP($A191,level!$K:$N,2,0)+unit!$M$2+VLOOKUP($B191,rank!$O:$R,2,0)*VLOOKUP(F$2,资质!$X:$AD,4,0)+VLOOKUP(F$2,资质!$X:$AD,5,0))</f>
        <v>满级</v>
      </c>
      <c r="G191" t="str">
        <f>IF($B191&gt;VLOOKUP(G$2,资质!$X:$Z,3,0),"满级",VLOOKUP($A191,level!$K:$N,2,0)+unit!$M$2+VLOOKUP($B191,rank!$O:$R,2,0)*VLOOKUP(G$2,资质!$X:$AD,4,0)+VLOOKUP(G$2,资质!$X:$AD,5,0))</f>
        <v>满级</v>
      </c>
      <c r="H191" t="str">
        <f>IF($B191&gt;VLOOKUP(H$2,资质!$X:$Z,3,0),"满级",VLOOKUP($A191,level!$K:$N,2,0)+unit!$M$2+VLOOKUP($B191,rank!$O:$R,2,0)*VLOOKUP(H$2,资质!$X:$AD,4,0)+VLOOKUP(H$2,资质!$X:$AD,5,0))</f>
        <v>满级</v>
      </c>
      <c r="I191" t="str">
        <f>IF($B191&gt;VLOOKUP(I$2,资质!$X:$Z,3,0),"满级",VLOOKUP($A191,level!$K:$N,2,0)+unit!$M$2+VLOOKUP($B191,rank!$O:$R,2,0)*VLOOKUP(I$2,资质!$X:$AD,4,0)+VLOOKUP(I$2,资质!$X:$AD,5,0))</f>
        <v>满级</v>
      </c>
      <c r="J191" t="str">
        <f>IF($B191&gt;VLOOKUP(J$2,资质!$X:$Z,3,0),"满级",VLOOKUP($A191,level!$K:$N,2,0)+unit!$M$2+VLOOKUP($B191,rank!$O:$R,2,0)*VLOOKUP(J$2,资质!$X:$AD,4,0)+VLOOKUP(J$2,资质!$X:$AD,5,0))</f>
        <v>满级</v>
      </c>
      <c r="K191">
        <f>IF($B191&gt;VLOOKUP(K$2,资质!$X:$Z,3,0),"满级",VLOOKUP($A191,level!$K:$N,2,0)+unit!$M$2+VLOOKUP($B191,rank!$O:$R,2,0)*VLOOKUP(K$2,资质!$X:$AD,4,0)+VLOOKUP(K$2,资质!$X:$AD,5,0))</f>
        <v>151433.60738591698</v>
      </c>
      <c r="L191">
        <f>IF($B191&gt;VLOOKUP(L$2,资质!$X:$Z,3,0),"满级",VLOOKUP($A191,level!$K:$N,2,0)+unit!$M$2+VLOOKUP($B191,rank!$O:$R,2,0)*VLOOKUP(L$2,资质!$X:$AD,4,0)+VLOOKUP(L$2,资质!$X:$AD,5,0))</f>
        <v>164938.07466199473</v>
      </c>
      <c r="M191">
        <f>IF($B191&gt;VLOOKUP(M$2,资质!$X:$Z,3,0),"满级",VLOOKUP($A191,level!$K:$N,2,0)+unit!$M$2+VLOOKUP($B191,rank!$O:$R,2,0)*VLOOKUP(M$2,资质!$X:$AD,4,0)+VLOOKUP(M$2,资质!$X:$AD,5,0))</f>
        <v>168118.96811721026</v>
      </c>
      <c r="N191">
        <f>IF($B191&gt;VLOOKUP(N$2,资质!$X:$Z,3,0),"满级",VLOOKUP($A191,level!$K:$N,2,0)+unit!$M$2+VLOOKUP($B191,rank!$O:$R,2,0)*VLOOKUP(N$2,资质!$X:$AD,4,0)+VLOOKUP(N$2,资质!$X:$AD,5,0))</f>
        <v>171299.86157242581</v>
      </c>
      <c r="O191">
        <f>IF($B191&gt;VLOOKUP(O$2,资质!$X:$Z,3,0),"满级",VLOOKUP($A191,level!$K:$N,2,0)+unit!$M$2+VLOOKUP($B191,rank!$O:$R,2,0)*VLOOKUP(O$2,资质!$X:$AD,4,0)+VLOOKUP(O$2,资质!$X:$AD,5,0))</f>
        <v>174480.75502764137</v>
      </c>
      <c r="P191">
        <f>IF($B191&gt;VLOOKUP(P$2,资质!$X:$Z,3,0),"满级",VLOOKUP($A191,level!$K:$N,2,0)+unit!$M$2+VLOOKUP($B191,rank!$O:$R,2,0)*VLOOKUP(P$2,资质!$X:$AD,4,0)+VLOOKUP(P$2,资质!$X:$AD,5,0))</f>
        <v>177661.64848285689</v>
      </c>
      <c r="Q191">
        <f>IF($B191&gt;VLOOKUP(Q$2,资质!$X:$Z,3,0),"满级",VLOOKUP($A191,level!$K:$N,2,0)+unit!$M$2+VLOOKUP($B191,rank!$O:$R,2,0)*VLOOKUP(Q$2,资质!$X:$AD,4,0)+VLOOKUP(Q$2,资质!$X:$AD,5,0))</f>
        <v>180842.54193807245</v>
      </c>
    </row>
    <row r="192" spans="1:18" x14ac:dyDescent="0.2">
      <c r="A192">
        <v>190</v>
      </c>
      <c r="B192">
        <f t="shared" si="13"/>
        <v>11</v>
      </c>
      <c r="C192" t="str">
        <f>IF($B192&gt;VLOOKUP(C$2,资质!$X:$Z,3,0),"满级",VLOOKUP($A192,level!$K:$N,2,0)+unit!$M$2+VLOOKUP($B192,rank!$O:$R,2,0)*VLOOKUP(C$2,资质!$X:$AD,4,0)+VLOOKUP(C$2,资质!$X:$AD,5,0))</f>
        <v>满级</v>
      </c>
      <c r="D192" t="str">
        <f>IF($B192&gt;VLOOKUP(D$2,资质!$X:$Z,3,0),"满级",VLOOKUP($A192,level!$K:$N,2,0)+unit!$M$2+VLOOKUP($B192,rank!$O:$R,2,0)*VLOOKUP(D$2,资质!$X:$AD,4,0)+VLOOKUP(D$2,资质!$X:$AD,5,0))</f>
        <v>满级</v>
      </c>
      <c r="E192" t="str">
        <f>IF($B192&gt;VLOOKUP(E$2,资质!$X:$Z,3,0),"满级",VLOOKUP($A192,level!$K:$N,2,0)+unit!$M$2+VLOOKUP($B192,rank!$O:$R,2,0)*VLOOKUP(E$2,资质!$X:$AD,4,0)+VLOOKUP(E$2,资质!$X:$AD,5,0))</f>
        <v>满级</v>
      </c>
      <c r="F192" t="str">
        <f>IF($B192&gt;VLOOKUP(F$2,资质!$X:$Z,3,0),"满级",VLOOKUP($A192,level!$K:$N,2,0)+unit!$M$2+VLOOKUP($B192,rank!$O:$R,2,0)*VLOOKUP(F$2,资质!$X:$AD,4,0)+VLOOKUP(F$2,资质!$X:$AD,5,0))</f>
        <v>满级</v>
      </c>
      <c r="G192" t="str">
        <f>IF($B192&gt;VLOOKUP(G$2,资质!$X:$Z,3,0),"满级",VLOOKUP($A192,level!$K:$N,2,0)+unit!$M$2+VLOOKUP($B192,rank!$O:$R,2,0)*VLOOKUP(G$2,资质!$X:$AD,4,0)+VLOOKUP(G$2,资质!$X:$AD,5,0))</f>
        <v>满级</v>
      </c>
      <c r="H192" t="str">
        <f>IF($B192&gt;VLOOKUP(H$2,资质!$X:$Z,3,0),"满级",VLOOKUP($A192,level!$K:$N,2,0)+unit!$M$2+VLOOKUP($B192,rank!$O:$R,2,0)*VLOOKUP(H$2,资质!$X:$AD,4,0)+VLOOKUP(H$2,资质!$X:$AD,5,0))</f>
        <v>满级</v>
      </c>
      <c r="I192" t="str">
        <f>IF($B192&gt;VLOOKUP(I$2,资质!$X:$Z,3,0),"满级",VLOOKUP($A192,level!$K:$N,2,0)+unit!$M$2+VLOOKUP($B192,rank!$O:$R,2,0)*VLOOKUP(I$2,资质!$X:$AD,4,0)+VLOOKUP(I$2,资质!$X:$AD,5,0))</f>
        <v>满级</v>
      </c>
      <c r="J192" t="str">
        <f>IF($B192&gt;VLOOKUP(J$2,资质!$X:$Z,3,0),"满级",VLOOKUP($A192,level!$K:$N,2,0)+unit!$M$2+VLOOKUP($B192,rank!$O:$R,2,0)*VLOOKUP(J$2,资质!$X:$AD,4,0)+VLOOKUP(J$2,资质!$X:$AD,5,0))</f>
        <v>满级</v>
      </c>
      <c r="K192">
        <f>IF($B192&gt;VLOOKUP(K$2,资质!$X:$Z,3,0),"满级",VLOOKUP($A192,level!$K:$N,2,0)+unit!$M$2+VLOOKUP($B192,rank!$O:$R,2,0)*VLOOKUP(K$2,资质!$X:$AD,4,0)+VLOOKUP(K$2,资质!$X:$AD,5,0))</f>
        <v>152522.20738591696</v>
      </c>
      <c r="L192">
        <f>IF($B192&gt;VLOOKUP(L$2,资质!$X:$Z,3,0),"满级",VLOOKUP($A192,level!$K:$N,2,0)+unit!$M$2+VLOOKUP($B192,rank!$O:$R,2,0)*VLOOKUP(L$2,资质!$X:$AD,4,0)+VLOOKUP(L$2,资质!$X:$AD,5,0))</f>
        <v>166026.67466199474</v>
      </c>
      <c r="M192">
        <f>IF($B192&gt;VLOOKUP(M$2,资质!$X:$Z,3,0),"满级",VLOOKUP($A192,level!$K:$N,2,0)+unit!$M$2+VLOOKUP($B192,rank!$O:$R,2,0)*VLOOKUP(M$2,资质!$X:$AD,4,0)+VLOOKUP(M$2,资质!$X:$AD,5,0))</f>
        <v>169207.56811721026</v>
      </c>
      <c r="N192">
        <f>IF($B192&gt;VLOOKUP(N$2,资质!$X:$Z,3,0),"满级",VLOOKUP($A192,level!$K:$N,2,0)+unit!$M$2+VLOOKUP($B192,rank!$O:$R,2,0)*VLOOKUP(N$2,资质!$X:$AD,4,0)+VLOOKUP(N$2,资质!$X:$AD,5,0))</f>
        <v>172388.46157242582</v>
      </c>
      <c r="O192">
        <f>IF($B192&gt;VLOOKUP(O$2,资质!$X:$Z,3,0),"满级",VLOOKUP($A192,level!$K:$N,2,0)+unit!$M$2+VLOOKUP($B192,rank!$O:$R,2,0)*VLOOKUP(O$2,资质!$X:$AD,4,0)+VLOOKUP(O$2,资质!$X:$AD,5,0))</f>
        <v>175569.35502764134</v>
      </c>
      <c r="P192">
        <f>IF($B192&gt;VLOOKUP(P$2,资质!$X:$Z,3,0),"满级",VLOOKUP($A192,level!$K:$N,2,0)+unit!$M$2+VLOOKUP($B192,rank!$O:$R,2,0)*VLOOKUP(P$2,资质!$X:$AD,4,0)+VLOOKUP(P$2,资质!$X:$AD,5,0))</f>
        <v>178750.2484828569</v>
      </c>
      <c r="Q192">
        <f>IF($B192&gt;VLOOKUP(Q$2,资质!$X:$Z,3,0),"满级",VLOOKUP($A192,level!$K:$N,2,0)+unit!$M$2+VLOOKUP($B192,rank!$O:$R,2,0)*VLOOKUP(Q$2,资质!$X:$AD,4,0)+VLOOKUP(Q$2,资质!$X:$AD,5,0))</f>
        <v>181931.14193807245</v>
      </c>
    </row>
    <row r="193" spans="1:18" x14ac:dyDescent="0.2">
      <c r="A193">
        <v>191</v>
      </c>
      <c r="B193">
        <f t="shared" si="13"/>
        <v>11</v>
      </c>
      <c r="C193" t="str">
        <f>IF($B193&gt;VLOOKUP(C$2,资质!$X:$Z,3,0),"满级",VLOOKUP($A193,level!$K:$N,2,0)+unit!$M$2+VLOOKUP($B193,rank!$O:$R,2,0)*VLOOKUP(C$2,资质!$X:$AD,4,0)+VLOOKUP(C$2,资质!$X:$AD,5,0))</f>
        <v>满级</v>
      </c>
      <c r="D193" t="str">
        <f>IF($B193&gt;VLOOKUP(D$2,资质!$X:$Z,3,0),"满级",VLOOKUP($A193,level!$K:$N,2,0)+unit!$M$2+VLOOKUP($B193,rank!$O:$R,2,0)*VLOOKUP(D$2,资质!$X:$AD,4,0)+VLOOKUP(D$2,资质!$X:$AD,5,0))</f>
        <v>满级</v>
      </c>
      <c r="E193" t="str">
        <f>IF($B193&gt;VLOOKUP(E$2,资质!$X:$Z,3,0),"满级",VLOOKUP($A193,level!$K:$N,2,0)+unit!$M$2+VLOOKUP($B193,rank!$O:$R,2,0)*VLOOKUP(E$2,资质!$X:$AD,4,0)+VLOOKUP(E$2,资质!$X:$AD,5,0))</f>
        <v>满级</v>
      </c>
      <c r="F193" t="str">
        <f>IF($B193&gt;VLOOKUP(F$2,资质!$X:$Z,3,0),"满级",VLOOKUP($A193,level!$K:$N,2,0)+unit!$M$2+VLOOKUP($B193,rank!$O:$R,2,0)*VLOOKUP(F$2,资质!$X:$AD,4,0)+VLOOKUP(F$2,资质!$X:$AD,5,0))</f>
        <v>满级</v>
      </c>
      <c r="G193" t="str">
        <f>IF($B193&gt;VLOOKUP(G$2,资质!$X:$Z,3,0),"满级",VLOOKUP($A193,level!$K:$N,2,0)+unit!$M$2+VLOOKUP($B193,rank!$O:$R,2,0)*VLOOKUP(G$2,资质!$X:$AD,4,0)+VLOOKUP(G$2,资质!$X:$AD,5,0))</f>
        <v>满级</v>
      </c>
      <c r="H193" t="str">
        <f>IF($B193&gt;VLOOKUP(H$2,资质!$X:$Z,3,0),"满级",VLOOKUP($A193,level!$K:$N,2,0)+unit!$M$2+VLOOKUP($B193,rank!$O:$R,2,0)*VLOOKUP(H$2,资质!$X:$AD,4,0)+VLOOKUP(H$2,资质!$X:$AD,5,0))</f>
        <v>满级</v>
      </c>
      <c r="I193" t="str">
        <f>IF($B193&gt;VLOOKUP(I$2,资质!$X:$Z,3,0),"满级",VLOOKUP($A193,level!$K:$N,2,0)+unit!$M$2+VLOOKUP($B193,rank!$O:$R,2,0)*VLOOKUP(I$2,资质!$X:$AD,4,0)+VLOOKUP(I$2,资质!$X:$AD,5,0))</f>
        <v>满级</v>
      </c>
      <c r="J193" t="str">
        <f>IF($B193&gt;VLOOKUP(J$2,资质!$X:$Z,3,0),"满级",VLOOKUP($A193,level!$K:$N,2,0)+unit!$M$2+VLOOKUP($B193,rank!$O:$R,2,0)*VLOOKUP(J$2,资质!$X:$AD,4,0)+VLOOKUP(J$2,资质!$X:$AD,5,0))</f>
        <v>满级</v>
      </c>
      <c r="K193">
        <f>IF($B193&gt;VLOOKUP(K$2,资质!$X:$Z,3,0),"满级",VLOOKUP($A193,level!$K:$N,2,0)+unit!$M$2+VLOOKUP($B193,rank!$O:$R,2,0)*VLOOKUP(K$2,资质!$X:$AD,4,0)+VLOOKUP(K$2,资质!$X:$AD,5,0))</f>
        <v>153629.30738591697</v>
      </c>
      <c r="L193">
        <f>IF($B193&gt;VLOOKUP(L$2,资质!$X:$Z,3,0),"满级",VLOOKUP($A193,level!$K:$N,2,0)+unit!$M$2+VLOOKUP($B193,rank!$O:$R,2,0)*VLOOKUP(L$2,资质!$X:$AD,4,0)+VLOOKUP(L$2,资质!$X:$AD,5,0))</f>
        <v>167133.77466199471</v>
      </c>
      <c r="M193">
        <f>IF($B193&gt;VLOOKUP(M$2,资质!$X:$Z,3,0),"满级",VLOOKUP($A193,level!$K:$N,2,0)+unit!$M$2+VLOOKUP($B193,rank!$O:$R,2,0)*VLOOKUP(M$2,资质!$X:$AD,4,0)+VLOOKUP(M$2,资质!$X:$AD,5,0))</f>
        <v>170314.66811721027</v>
      </c>
      <c r="N193">
        <f>IF($B193&gt;VLOOKUP(N$2,资质!$X:$Z,3,0),"满级",VLOOKUP($A193,level!$K:$N,2,0)+unit!$M$2+VLOOKUP($B193,rank!$O:$R,2,0)*VLOOKUP(N$2,资质!$X:$AD,4,0)+VLOOKUP(N$2,资质!$X:$AD,5,0))</f>
        <v>173495.56157242582</v>
      </c>
      <c r="O193">
        <f>IF($B193&gt;VLOOKUP(O$2,资质!$X:$Z,3,0),"满级",VLOOKUP($A193,level!$K:$N,2,0)+unit!$M$2+VLOOKUP($B193,rank!$O:$R,2,0)*VLOOKUP(O$2,资质!$X:$AD,4,0)+VLOOKUP(O$2,资质!$X:$AD,5,0))</f>
        <v>176676.45502764135</v>
      </c>
      <c r="P193">
        <f>IF($B193&gt;VLOOKUP(P$2,资质!$X:$Z,3,0),"满级",VLOOKUP($A193,level!$K:$N,2,0)+unit!$M$2+VLOOKUP($B193,rank!$O:$R,2,0)*VLOOKUP(P$2,资质!$X:$AD,4,0)+VLOOKUP(P$2,资质!$X:$AD,5,0))</f>
        <v>179857.34848285691</v>
      </c>
      <c r="Q193">
        <f>IF($B193&gt;VLOOKUP(Q$2,资质!$X:$Z,3,0),"满级",VLOOKUP($A193,level!$K:$N,2,0)+unit!$M$2+VLOOKUP($B193,rank!$O:$R,2,0)*VLOOKUP(Q$2,资质!$X:$AD,4,0)+VLOOKUP(Q$2,资质!$X:$AD,5,0))</f>
        <v>183038.24193807246</v>
      </c>
    </row>
    <row r="194" spans="1:18" x14ac:dyDescent="0.2">
      <c r="A194">
        <v>192</v>
      </c>
      <c r="B194">
        <f t="shared" si="13"/>
        <v>11</v>
      </c>
      <c r="C194" t="str">
        <f>IF($B194&gt;VLOOKUP(C$2,资质!$X:$Z,3,0),"满级",VLOOKUP($A194,level!$K:$N,2,0)+unit!$M$2+VLOOKUP($B194,rank!$O:$R,2,0)*VLOOKUP(C$2,资质!$X:$AD,4,0)+VLOOKUP(C$2,资质!$X:$AD,5,0))</f>
        <v>满级</v>
      </c>
      <c r="D194" t="str">
        <f>IF($B194&gt;VLOOKUP(D$2,资质!$X:$Z,3,0),"满级",VLOOKUP($A194,level!$K:$N,2,0)+unit!$M$2+VLOOKUP($B194,rank!$O:$R,2,0)*VLOOKUP(D$2,资质!$X:$AD,4,0)+VLOOKUP(D$2,资质!$X:$AD,5,0))</f>
        <v>满级</v>
      </c>
      <c r="E194" t="str">
        <f>IF($B194&gt;VLOOKUP(E$2,资质!$X:$Z,3,0),"满级",VLOOKUP($A194,level!$K:$N,2,0)+unit!$M$2+VLOOKUP($B194,rank!$O:$R,2,0)*VLOOKUP(E$2,资质!$X:$AD,4,0)+VLOOKUP(E$2,资质!$X:$AD,5,0))</f>
        <v>满级</v>
      </c>
      <c r="F194" t="str">
        <f>IF($B194&gt;VLOOKUP(F$2,资质!$X:$Z,3,0),"满级",VLOOKUP($A194,level!$K:$N,2,0)+unit!$M$2+VLOOKUP($B194,rank!$O:$R,2,0)*VLOOKUP(F$2,资质!$X:$AD,4,0)+VLOOKUP(F$2,资质!$X:$AD,5,0))</f>
        <v>满级</v>
      </c>
      <c r="G194" t="str">
        <f>IF($B194&gt;VLOOKUP(G$2,资质!$X:$Z,3,0),"满级",VLOOKUP($A194,level!$K:$N,2,0)+unit!$M$2+VLOOKUP($B194,rank!$O:$R,2,0)*VLOOKUP(G$2,资质!$X:$AD,4,0)+VLOOKUP(G$2,资质!$X:$AD,5,0))</f>
        <v>满级</v>
      </c>
      <c r="H194" t="str">
        <f>IF($B194&gt;VLOOKUP(H$2,资质!$X:$Z,3,0),"满级",VLOOKUP($A194,level!$K:$N,2,0)+unit!$M$2+VLOOKUP($B194,rank!$O:$R,2,0)*VLOOKUP(H$2,资质!$X:$AD,4,0)+VLOOKUP(H$2,资质!$X:$AD,5,0))</f>
        <v>满级</v>
      </c>
      <c r="I194" t="str">
        <f>IF($B194&gt;VLOOKUP(I$2,资质!$X:$Z,3,0),"满级",VLOOKUP($A194,level!$K:$N,2,0)+unit!$M$2+VLOOKUP($B194,rank!$O:$R,2,0)*VLOOKUP(I$2,资质!$X:$AD,4,0)+VLOOKUP(I$2,资质!$X:$AD,5,0))</f>
        <v>满级</v>
      </c>
      <c r="J194" t="str">
        <f>IF($B194&gt;VLOOKUP(J$2,资质!$X:$Z,3,0),"满级",VLOOKUP($A194,level!$K:$N,2,0)+unit!$M$2+VLOOKUP($B194,rank!$O:$R,2,0)*VLOOKUP(J$2,资质!$X:$AD,4,0)+VLOOKUP(J$2,资质!$X:$AD,5,0))</f>
        <v>满级</v>
      </c>
      <c r="K194">
        <f>IF($B194&gt;VLOOKUP(K$2,资质!$X:$Z,3,0),"满级",VLOOKUP($A194,level!$K:$N,2,0)+unit!$M$2+VLOOKUP($B194,rank!$O:$R,2,0)*VLOOKUP(K$2,资质!$X:$AD,4,0)+VLOOKUP(K$2,资质!$X:$AD,5,0))</f>
        <v>154755.30738591697</v>
      </c>
      <c r="L194">
        <f>IF($B194&gt;VLOOKUP(L$2,资质!$X:$Z,3,0),"满级",VLOOKUP($A194,level!$K:$N,2,0)+unit!$M$2+VLOOKUP($B194,rank!$O:$R,2,0)*VLOOKUP(L$2,资质!$X:$AD,4,0)+VLOOKUP(L$2,资质!$X:$AD,5,0))</f>
        <v>168259.77466199471</v>
      </c>
      <c r="M194">
        <f>IF($B194&gt;VLOOKUP(M$2,资质!$X:$Z,3,0),"满级",VLOOKUP($A194,level!$K:$N,2,0)+unit!$M$2+VLOOKUP($B194,rank!$O:$R,2,0)*VLOOKUP(M$2,资质!$X:$AD,4,0)+VLOOKUP(M$2,资质!$X:$AD,5,0))</f>
        <v>171440.66811721027</v>
      </c>
      <c r="N194">
        <f>IF($B194&gt;VLOOKUP(N$2,资质!$X:$Z,3,0),"满级",VLOOKUP($A194,level!$K:$N,2,0)+unit!$M$2+VLOOKUP($B194,rank!$O:$R,2,0)*VLOOKUP(N$2,资质!$X:$AD,4,0)+VLOOKUP(N$2,资质!$X:$AD,5,0))</f>
        <v>174621.56157242582</v>
      </c>
      <c r="O194">
        <f>IF($B194&gt;VLOOKUP(O$2,资质!$X:$Z,3,0),"满级",VLOOKUP($A194,level!$K:$N,2,0)+unit!$M$2+VLOOKUP($B194,rank!$O:$R,2,0)*VLOOKUP(O$2,资质!$X:$AD,4,0)+VLOOKUP(O$2,资质!$X:$AD,5,0))</f>
        <v>177802.45502764135</v>
      </c>
      <c r="P194">
        <f>IF($B194&gt;VLOOKUP(P$2,资质!$X:$Z,3,0),"满级",VLOOKUP($A194,level!$K:$N,2,0)+unit!$M$2+VLOOKUP($B194,rank!$O:$R,2,0)*VLOOKUP(P$2,资质!$X:$AD,4,0)+VLOOKUP(P$2,资质!$X:$AD,5,0))</f>
        <v>180983.34848285691</v>
      </c>
      <c r="Q194">
        <f>IF($B194&gt;VLOOKUP(Q$2,资质!$X:$Z,3,0),"满级",VLOOKUP($A194,level!$K:$N,2,0)+unit!$M$2+VLOOKUP($B194,rank!$O:$R,2,0)*VLOOKUP(Q$2,资质!$X:$AD,4,0)+VLOOKUP(Q$2,资质!$X:$AD,5,0))</f>
        <v>184164.24193807246</v>
      </c>
    </row>
    <row r="195" spans="1:18" x14ac:dyDescent="0.2">
      <c r="A195">
        <v>193</v>
      </c>
      <c r="B195">
        <f t="shared" si="13"/>
        <v>11</v>
      </c>
      <c r="C195" t="str">
        <f>IF($B195&gt;VLOOKUP(C$2,资质!$X:$Z,3,0),"满级",VLOOKUP($A195,level!$K:$N,2,0)+unit!$M$2+VLOOKUP($B195,rank!$O:$R,2,0)*VLOOKUP(C$2,资质!$X:$AD,4,0)+VLOOKUP(C$2,资质!$X:$AD,5,0))</f>
        <v>满级</v>
      </c>
      <c r="D195" t="str">
        <f>IF($B195&gt;VLOOKUP(D$2,资质!$X:$Z,3,0),"满级",VLOOKUP($A195,level!$K:$N,2,0)+unit!$M$2+VLOOKUP($B195,rank!$O:$R,2,0)*VLOOKUP(D$2,资质!$X:$AD,4,0)+VLOOKUP(D$2,资质!$X:$AD,5,0))</f>
        <v>满级</v>
      </c>
      <c r="E195" t="str">
        <f>IF($B195&gt;VLOOKUP(E$2,资质!$X:$Z,3,0),"满级",VLOOKUP($A195,level!$K:$N,2,0)+unit!$M$2+VLOOKUP($B195,rank!$O:$R,2,0)*VLOOKUP(E$2,资质!$X:$AD,4,0)+VLOOKUP(E$2,资质!$X:$AD,5,0))</f>
        <v>满级</v>
      </c>
      <c r="F195" t="str">
        <f>IF($B195&gt;VLOOKUP(F$2,资质!$X:$Z,3,0),"满级",VLOOKUP($A195,level!$K:$N,2,0)+unit!$M$2+VLOOKUP($B195,rank!$O:$R,2,0)*VLOOKUP(F$2,资质!$X:$AD,4,0)+VLOOKUP(F$2,资质!$X:$AD,5,0))</f>
        <v>满级</v>
      </c>
      <c r="G195" t="str">
        <f>IF($B195&gt;VLOOKUP(G$2,资质!$X:$Z,3,0),"满级",VLOOKUP($A195,level!$K:$N,2,0)+unit!$M$2+VLOOKUP($B195,rank!$O:$R,2,0)*VLOOKUP(G$2,资质!$X:$AD,4,0)+VLOOKUP(G$2,资质!$X:$AD,5,0))</f>
        <v>满级</v>
      </c>
      <c r="H195" t="str">
        <f>IF($B195&gt;VLOOKUP(H$2,资质!$X:$Z,3,0),"满级",VLOOKUP($A195,level!$K:$N,2,0)+unit!$M$2+VLOOKUP($B195,rank!$O:$R,2,0)*VLOOKUP(H$2,资质!$X:$AD,4,0)+VLOOKUP(H$2,资质!$X:$AD,5,0))</f>
        <v>满级</v>
      </c>
      <c r="I195" t="str">
        <f>IF($B195&gt;VLOOKUP(I$2,资质!$X:$Z,3,0),"满级",VLOOKUP($A195,level!$K:$N,2,0)+unit!$M$2+VLOOKUP($B195,rank!$O:$R,2,0)*VLOOKUP(I$2,资质!$X:$AD,4,0)+VLOOKUP(I$2,资质!$X:$AD,5,0))</f>
        <v>满级</v>
      </c>
      <c r="J195" t="str">
        <f>IF($B195&gt;VLOOKUP(J$2,资质!$X:$Z,3,0),"满级",VLOOKUP($A195,level!$K:$N,2,0)+unit!$M$2+VLOOKUP($B195,rank!$O:$R,2,0)*VLOOKUP(J$2,资质!$X:$AD,4,0)+VLOOKUP(J$2,资质!$X:$AD,5,0))</f>
        <v>满级</v>
      </c>
      <c r="K195">
        <f>IF($B195&gt;VLOOKUP(K$2,资质!$X:$Z,3,0),"满级",VLOOKUP($A195,level!$K:$N,2,0)+unit!$M$2+VLOOKUP($B195,rank!$O:$R,2,0)*VLOOKUP(K$2,资质!$X:$AD,4,0)+VLOOKUP(K$2,资质!$X:$AD,5,0))</f>
        <v>155900.40738591697</v>
      </c>
      <c r="L195">
        <f>IF($B195&gt;VLOOKUP(L$2,资质!$X:$Z,3,0),"满级",VLOOKUP($A195,level!$K:$N,2,0)+unit!$M$2+VLOOKUP($B195,rank!$O:$R,2,0)*VLOOKUP(L$2,资质!$X:$AD,4,0)+VLOOKUP(L$2,资质!$X:$AD,5,0))</f>
        <v>169404.87466199472</v>
      </c>
      <c r="M195">
        <f>IF($B195&gt;VLOOKUP(M$2,资质!$X:$Z,3,0),"满级",VLOOKUP($A195,level!$K:$N,2,0)+unit!$M$2+VLOOKUP($B195,rank!$O:$R,2,0)*VLOOKUP(M$2,资质!$X:$AD,4,0)+VLOOKUP(M$2,资质!$X:$AD,5,0))</f>
        <v>172585.76811721025</v>
      </c>
      <c r="N195">
        <f>IF($B195&gt;VLOOKUP(N$2,资质!$X:$Z,3,0),"满级",VLOOKUP($A195,level!$K:$N,2,0)+unit!$M$2+VLOOKUP($B195,rank!$O:$R,2,0)*VLOOKUP(N$2,资质!$X:$AD,4,0)+VLOOKUP(N$2,资质!$X:$AD,5,0))</f>
        <v>175766.6615724258</v>
      </c>
      <c r="O195">
        <f>IF($B195&gt;VLOOKUP(O$2,资质!$X:$Z,3,0),"满级",VLOOKUP($A195,level!$K:$N,2,0)+unit!$M$2+VLOOKUP($B195,rank!$O:$R,2,0)*VLOOKUP(O$2,资质!$X:$AD,4,0)+VLOOKUP(O$2,资质!$X:$AD,5,0))</f>
        <v>178947.55502764136</v>
      </c>
      <c r="P195">
        <f>IF($B195&gt;VLOOKUP(P$2,资质!$X:$Z,3,0),"满级",VLOOKUP($A195,level!$K:$N,2,0)+unit!$M$2+VLOOKUP($B195,rank!$O:$R,2,0)*VLOOKUP(P$2,资质!$X:$AD,4,0)+VLOOKUP(P$2,资质!$X:$AD,5,0))</f>
        <v>182128.44848285691</v>
      </c>
      <c r="Q195">
        <f>IF($B195&gt;VLOOKUP(Q$2,资质!$X:$Z,3,0),"满级",VLOOKUP($A195,level!$K:$N,2,0)+unit!$M$2+VLOOKUP($B195,rank!$O:$R,2,0)*VLOOKUP(Q$2,资质!$X:$AD,4,0)+VLOOKUP(Q$2,资质!$X:$AD,5,0))</f>
        <v>185309.34193807247</v>
      </c>
    </row>
    <row r="196" spans="1:18" x14ac:dyDescent="0.2">
      <c r="A196">
        <v>194</v>
      </c>
      <c r="B196">
        <f t="shared" si="13"/>
        <v>11</v>
      </c>
      <c r="C196" t="str">
        <f>IF($B196&gt;VLOOKUP(C$2,资质!$X:$Z,3,0),"满级",VLOOKUP($A196,level!$K:$N,2,0)+unit!$M$2+VLOOKUP($B196,rank!$O:$R,2,0)*VLOOKUP(C$2,资质!$X:$AD,4,0)+VLOOKUP(C$2,资质!$X:$AD,5,0))</f>
        <v>满级</v>
      </c>
      <c r="D196" t="str">
        <f>IF($B196&gt;VLOOKUP(D$2,资质!$X:$Z,3,0),"满级",VLOOKUP($A196,level!$K:$N,2,0)+unit!$M$2+VLOOKUP($B196,rank!$O:$R,2,0)*VLOOKUP(D$2,资质!$X:$AD,4,0)+VLOOKUP(D$2,资质!$X:$AD,5,0))</f>
        <v>满级</v>
      </c>
      <c r="E196" t="str">
        <f>IF($B196&gt;VLOOKUP(E$2,资质!$X:$Z,3,0),"满级",VLOOKUP($A196,level!$K:$N,2,0)+unit!$M$2+VLOOKUP($B196,rank!$O:$R,2,0)*VLOOKUP(E$2,资质!$X:$AD,4,0)+VLOOKUP(E$2,资质!$X:$AD,5,0))</f>
        <v>满级</v>
      </c>
      <c r="F196" t="str">
        <f>IF($B196&gt;VLOOKUP(F$2,资质!$X:$Z,3,0),"满级",VLOOKUP($A196,level!$K:$N,2,0)+unit!$M$2+VLOOKUP($B196,rank!$O:$R,2,0)*VLOOKUP(F$2,资质!$X:$AD,4,0)+VLOOKUP(F$2,资质!$X:$AD,5,0))</f>
        <v>满级</v>
      </c>
      <c r="G196" t="str">
        <f>IF($B196&gt;VLOOKUP(G$2,资质!$X:$Z,3,0),"满级",VLOOKUP($A196,level!$K:$N,2,0)+unit!$M$2+VLOOKUP($B196,rank!$O:$R,2,0)*VLOOKUP(G$2,资质!$X:$AD,4,0)+VLOOKUP(G$2,资质!$X:$AD,5,0))</f>
        <v>满级</v>
      </c>
      <c r="H196" t="str">
        <f>IF($B196&gt;VLOOKUP(H$2,资质!$X:$Z,3,0),"满级",VLOOKUP($A196,level!$K:$N,2,0)+unit!$M$2+VLOOKUP($B196,rank!$O:$R,2,0)*VLOOKUP(H$2,资质!$X:$AD,4,0)+VLOOKUP(H$2,资质!$X:$AD,5,0))</f>
        <v>满级</v>
      </c>
      <c r="I196" t="str">
        <f>IF($B196&gt;VLOOKUP(I$2,资质!$X:$Z,3,0),"满级",VLOOKUP($A196,level!$K:$N,2,0)+unit!$M$2+VLOOKUP($B196,rank!$O:$R,2,0)*VLOOKUP(I$2,资质!$X:$AD,4,0)+VLOOKUP(I$2,资质!$X:$AD,5,0))</f>
        <v>满级</v>
      </c>
      <c r="J196" t="str">
        <f>IF($B196&gt;VLOOKUP(J$2,资质!$X:$Z,3,0),"满级",VLOOKUP($A196,level!$K:$N,2,0)+unit!$M$2+VLOOKUP($B196,rank!$O:$R,2,0)*VLOOKUP(J$2,资质!$X:$AD,4,0)+VLOOKUP(J$2,资质!$X:$AD,5,0))</f>
        <v>满级</v>
      </c>
      <c r="K196">
        <f>IF($B196&gt;VLOOKUP(K$2,资质!$X:$Z,3,0),"满级",VLOOKUP($A196,level!$K:$N,2,0)+unit!$M$2+VLOOKUP($B196,rank!$O:$R,2,0)*VLOOKUP(K$2,资质!$X:$AD,4,0)+VLOOKUP(K$2,资质!$X:$AD,5,0))</f>
        <v>157064.90738591697</v>
      </c>
      <c r="L196">
        <f>IF($B196&gt;VLOOKUP(L$2,资质!$X:$Z,3,0),"满级",VLOOKUP($A196,level!$K:$N,2,0)+unit!$M$2+VLOOKUP($B196,rank!$O:$R,2,0)*VLOOKUP(L$2,资质!$X:$AD,4,0)+VLOOKUP(L$2,资质!$X:$AD,5,0))</f>
        <v>170569.37466199472</v>
      </c>
      <c r="M196">
        <f>IF($B196&gt;VLOOKUP(M$2,资质!$X:$Z,3,0),"满级",VLOOKUP($A196,level!$K:$N,2,0)+unit!$M$2+VLOOKUP($B196,rank!$O:$R,2,0)*VLOOKUP(M$2,资质!$X:$AD,4,0)+VLOOKUP(M$2,资质!$X:$AD,5,0))</f>
        <v>173750.26811721025</v>
      </c>
      <c r="N196">
        <f>IF($B196&gt;VLOOKUP(N$2,资质!$X:$Z,3,0),"满级",VLOOKUP($A196,level!$K:$N,2,0)+unit!$M$2+VLOOKUP($B196,rank!$O:$R,2,0)*VLOOKUP(N$2,资质!$X:$AD,4,0)+VLOOKUP(N$2,资质!$X:$AD,5,0))</f>
        <v>176931.1615724258</v>
      </c>
      <c r="O196">
        <f>IF($B196&gt;VLOOKUP(O$2,资质!$X:$Z,3,0),"满级",VLOOKUP($A196,level!$K:$N,2,0)+unit!$M$2+VLOOKUP($B196,rank!$O:$R,2,0)*VLOOKUP(O$2,资质!$X:$AD,4,0)+VLOOKUP(O$2,资质!$X:$AD,5,0))</f>
        <v>180112.05502764136</v>
      </c>
      <c r="P196">
        <f>IF($B196&gt;VLOOKUP(P$2,资质!$X:$Z,3,0),"满级",VLOOKUP($A196,level!$K:$N,2,0)+unit!$M$2+VLOOKUP($B196,rank!$O:$R,2,0)*VLOOKUP(P$2,资质!$X:$AD,4,0)+VLOOKUP(P$2,资质!$X:$AD,5,0))</f>
        <v>183292.94848285691</v>
      </c>
      <c r="Q196">
        <f>IF($B196&gt;VLOOKUP(Q$2,资质!$X:$Z,3,0),"满级",VLOOKUP($A196,level!$K:$N,2,0)+unit!$M$2+VLOOKUP($B196,rank!$O:$R,2,0)*VLOOKUP(Q$2,资质!$X:$AD,4,0)+VLOOKUP(Q$2,资质!$X:$AD,5,0))</f>
        <v>186473.84193807247</v>
      </c>
    </row>
    <row r="197" spans="1:18" x14ac:dyDescent="0.2">
      <c r="A197">
        <v>195</v>
      </c>
      <c r="B197">
        <f t="shared" si="13"/>
        <v>11</v>
      </c>
      <c r="C197" t="str">
        <f>IF($B197&gt;VLOOKUP(C$2,资质!$X:$Z,3,0),"满级",VLOOKUP($A197,level!$K:$N,2,0)+unit!$M$2+VLOOKUP($B197,rank!$O:$R,2,0)*VLOOKUP(C$2,资质!$X:$AD,4,0)+VLOOKUP(C$2,资质!$X:$AD,5,0))</f>
        <v>满级</v>
      </c>
      <c r="D197" t="str">
        <f>IF($B197&gt;VLOOKUP(D$2,资质!$X:$Z,3,0),"满级",VLOOKUP($A197,level!$K:$N,2,0)+unit!$M$2+VLOOKUP($B197,rank!$O:$R,2,0)*VLOOKUP(D$2,资质!$X:$AD,4,0)+VLOOKUP(D$2,资质!$X:$AD,5,0))</f>
        <v>满级</v>
      </c>
      <c r="E197" t="str">
        <f>IF($B197&gt;VLOOKUP(E$2,资质!$X:$Z,3,0),"满级",VLOOKUP($A197,level!$K:$N,2,0)+unit!$M$2+VLOOKUP($B197,rank!$O:$R,2,0)*VLOOKUP(E$2,资质!$X:$AD,4,0)+VLOOKUP(E$2,资质!$X:$AD,5,0))</f>
        <v>满级</v>
      </c>
      <c r="F197" t="str">
        <f>IF($B197&gt;VLOOKUP(F$2,资质!$X:$Z,3,0),"满级",VLOOKUP($A197,level!$K:$N,2,0)+unit!$M$2+VLOOKUP($B197,rank!$O:$R,2,0)*VLOOKUP(F$2,资质!$X:$AD,4,0)+VLOOKUP(F$2,资质!$X:$AD,5,0))</f>
        <v>满级</v>
      </c>
      <c r="G197" t="str">
        <f>IF($B197&gt;VLOOKUP(G$2,资质!$X:$Z,3,0),"满级",VLOOKUP($A197,level!$K:$N,2,0)+unit!$M$2+VLOOKUP($B197,rank!$O:$R,2,0)*VLOOKUP(G$2,资质!$X:$AD,4,0)+VLOOKUP(G$2,资质!$X:$AD,5,0))</f>
        <v>满级</v>
      </c>
      <c r="H197" t="str">
        <f>IF($B197&gt;VLOOKUP(H$2,资质!$X:$Z,3,0),"满级",VLOOKUP($A197,level!$K:$N,2,0)+unit!$M$2+VLOOKUP($B197,rank!$O:$R,2,0)*VLOOKUP(H$2,资质!$X:$AD,4,0)+VLOOKUP(H$2,资质!$X:$AD,5,0))</f>
        <v>满级</v>
      </c>
      <c r="I197" t="str">
        <f>IF($B197&gt;VLOOKUP(I$2,资质!$X:$Z,3,0),"满级",VLOOKUP($A197,level!$K:$N,2,0)+unit!$M$2+VLOOKUP($B197,rank!$O:$R,2,0)*VLOOKUP(I$2,资质!$X:$AD,4,0)+VLOOKUP(I$2,资质!$X:$AD,5,0))</f>
        <v>满级</v>
      </c>
      <c r="J197" t="str">
        <f>IF($B197&gt;VLOOKUP(J$2,资质!$X:$Z,3,0),"满级",VLOOKUP($A197,level!$K:$N,2,0)+unit!$M$2+VLOOKUP($B197,rank!$O:$R,2,0)*VLOOKUP(J$2,资质!$X:$AD,4,0)+VLOOKUP(J$2,资质!$X:$AD,5,0))</f>
        <v>满级</v>
      </c>
      <c r="K197">
        <f>IF($B197&gt;VLOOKUP(K$2,资质!$X:$Z,3,0),"满级",VLOOKUP($A197,level!$K:$N,2,0)+unit!$M$2+VLOOKUP($B197,rank!$O:$R,2,0)*VLOOKUP(K$2,资质!$X:$AD,4,0)+VLOOKUP(K$2,资质!$X:$AD,5,0))</f>
        <v>158249.307385917</v>
      </c>
      <c r="L197">
        <f>IF($B197&gt;VLOOKUP(L$2,资质!$X:$Z,3,0),"满级",VLOOKUP($A197,level!$K:$N,2,0)+unit!$M$2+VLOOKUP($B197,rank!$O:$R,2,0)*VLOOKUP(L$2,资质!$X:$AD,4,0)+VLOOKUP(L$2,资质!$X:$AD,5,0))</f>
        <v>171753.77466199471</v>
      </c>
      <c r="M197">
        <f>IF($B197&gt;VLOOKUP(M$2,资质!$X:$Z,3,0),"满级",VLOOKUP($A197,level!$K:$N,2,0)+unit!$M$2+VLOOKUP($B197,rank!$O:$R,2,0)*VLOOKUP(M$2,资质!$X:$AD,4,0)+VLOOKUP(M$2,资质!$X:$AD,5,0))</f>
        <v>174934.66811721027</v>
      </c>
      <c r="N197">
        <f>IF($B197&gt;VLOOKUP(N$2,资质!$X:$Z,3,0),"满级",VLOOKUP($A197,level!$K:$N,2,0)+unit!$M$2+VLOOKUP($B197,rank!$O:$R,2,0)*VLOOKUP(N$2,资质!$X:$AD,4,0)+VLOOKUP(N$2,资质!$X:$AD,5,0))</f>
        <v>178115.56157242582</v>
      </c>
      <c r="O197">
        <f>IF($B197&gt;VLOOKUP(O$2,资质!$X:$Z,3,0),"满级",VLOOKUP($A197,level!$K:$N,2,0)+unit!$M$2+VLOOKUP($B197,rank!$O:$R,2,0)*VLOOKUP(O$2,资质!$X:$AD,4,0)+VLOOKUP(O$2,资质!$X:$AD,5,0))</f>
        <v>181296.45502764138</v>
      </c>
      <c r="P197">
        <f>IF($B197&gt;VLOOKUP(P$2,资质!$X:$Z,3,0),"满级",VLOOKUP($A197,level!$K:$N,2,0)+unit!$M$2+VLOOKUP($B197,rank!$O:$R,2,0)*VLOOKUP(P$2,资质!$X:$AD,4,0)+VLOOKUP(P$2,资质!$X:$AD,5,0))</f>
        <v>184477.34848285691</v>
      </c>
      <c r="Q197">
        <f>IF($B197&gt;VLOOKUP(Q$2,资质!$X:$Z,3,0),"满级",VLOOKUP($A197,level!$K:$N,2,0)+unit!$M$2+VLOOKUP($B197,rank!$O:$R,2,0)*VLOOKUP(Q$2,资质!$X:$AD,4,0)+VLOOKUP(Q$2,资质!$X:$AD,5,0))</f>
        <v>187658.24193807246</v>
      </c>
    </row>
    <row r="198" spans="1:18" x14ac:dyDescent="0.2">
      <c r="A198">
        <v>196</v>
      </c>
      <c r="B198">
        <f t="shared" si="13"/>
        <v>11</v>
      </c>
      <c r="C198" t="str">
        <f>IF($B198&gt;VLOOKUP(C$2,资质!$X:$Z,3,0),"满级",VLOOKUP($A198,level!$K:$N,2,0)+unit!$M$2+VLOOKUP($B198,rank!$O:$R,2,0)*VLOOKUP(C$2,资质!$X:$AD,4,0)+VLOOKUP(C$2,资质!$X:$AD,5,0))</f>
        <v>满级</v>
      </c>
      <c r="D198" t="str">
        <f>IF($B198&gt;VLOOKUP(D$2,资质!$X:$Z,3,0),"满级",VLOOKUP($A198,level!$K:$N,2,0)+unit!$M$2+VLOOKUP($B198,rank!$O:$R,2,0)*VLOOKUP(D$2,资质!$X:$AD,4,0)+VLOOKUP(D$2,资质!$X:$AD,5,0))</f>
        <v>满级</v>
      </c>
      <c r="E198" t="str">
        <f>IF($B198&gt;VLOOKUP(E$2,资质!$X:$Z,3,0),"满级",VLOOKUP($A198,level!$K:$N,2,0)+unit!$M$2+VLOOKUP($B198,rank!$O:$R,2,0)*VLOOKUP(E$2,资质!$X:$AD,4,0)+VLOOKUP(E$2,资质!$X:$AD,5,0))</f>
        <v>满级</v>
      </c>
      <c r="F198" t="str">
        <f>IF($B198&gt;VLOOKUP(F$2,资质!$X:$Z,3,0),"满级",VLOOKUP($A198,level!$K:$N,2,0)+unit!$M$2+VLOOKUP($B198,rank!$O:$R,2,0)*VLOOKUP(F$2,资质!$X:$AD,4,0)+VLOOKUP(F$2,资质!$X:$AD,5,0))</f>
        <v>满级</v>
      </c>
      <c r="G198" t="str">
        <f>IF($B198&gt;VLOOKUP(G$2,资质!$X:$Z,3,0),"满级",VLOOKUP($A198,level!$K:$N,2,0)+unit!$M$2+VLOOKUP($B198,rank!$O:$R,2,0)*VLOOKUP(G$2,资质!$X:$AD,4,0)+VLOOKUP(G$2,资质!$X:$AD,5,0))</f>
        <v>满级</v>
      </c>
      <c r="H198" t="str">
        <f>IF($B198&gt;VLOOKUP(H$2,资质!$X:$Z,3,0),"满级",VLOOKUP($A198,level!$K:$N,2,0)+unit!$M$2+VLOOKUP($B198,rank!$O:$R,2,0)*VLOOKUP(H$2,资质!$X:$AD,4,0)+VLOOKUP(H$2,资质!$X:$AD,5,0))</f>
        <v>满级</v>
      </c>
      <c r="I198" t="str">
        <f>IF($B198&gt;VLOOKUP(I$2,资质!$X:$Z,3,0),"满级",VLOOKUP($A198,level!$K:$N,2,0)+unit!$M$2+VLOOKUP($B198,rank!$O:$R,2,0)*VLOOKUP(I$2,资质!$X:$AD,4,0)+VLOOKUP(I$2,资质!$X:$AD,5,0))</f>
        <v>满级</v>
      </c>
      <c r="J198" t="str">
        <f>IF($B198&gt;VLOOKUP(J$2,资质!$X:$Z,3,0),"满级",VLOOKUP($A198,level!$K:$N,2,0)+unit!$M$2+VLOOKUP($B198,rank!$O:$R,2,0)*VLOOKUP(J$2,资质!$X:$AD,4,0)+VLOOKUP(J$2,资质!$X:$AD,5,0))</f>
        <v>满级</v>
      </c>
      <c r="K198">
        <f>IF($B198&gt;VLOOKUP(K$2,资质!$X:$Z,3,0),"满级",VLOOKUP($A198,level!$K:$N,2,0)+unit!$M$2+VLOOKUP($B198,rank!$O:$R,2,0)*VLOOKUP(K$2,资质!$X:$AD,4,0)+VLOOKUP(K$2,资质!$X:$AD,5,0))</f>
        <v>159453.70738591696</v>
      </c>
      <c r="L198">
        <f>IF($B198&gt;VLOOKUP(L$2,资质!$X:$Z,3,0),"满级",VLOOKUP($A198,level!$K:$N,2,0)+unit!$M$2+VLOOKUP($B198,rank!$O:$R,2,0)*VLOOKUP(L$2,资质!$X:$AD,4,0)+VLOOKUP(L$2,资质!$X:$AD,5,0))</f>
        <v>172958.17466199474</v>
      </c>
      <c r="M198">
        <f>IF($B198&gt;VLOOKUP(M$2,资质!$X:$Z,3,0),"满级",VLOOKUP($A198,level!$K:$N,2,0)+unit!$M$2+VLOOKUP($B198,rank!$O:$R,2,0)*VLOOKUP(M$2,资质!$X:$AD,4,0)+VLOOKUP(M$2,资质!$X:$AD,5,0))</f>
        <v>176139.06811721026</v>
      </c>
      <c r="N198">
        <f>IF($B198&gt;VLOOKUP(N$2,资质!$X:$Z,3,0),"满级",VLOOKUP($A198,level!$K:$N,2,0)+unit!$M$2+VLOOKUP($B198,rank!$O:$R,2,0)*VLOOKUP(N$2,资质!$X:$AD,4,0)+VLOOKUP(N$2,资质!$X:$AD,5,0))</f>
        <v>179319.96157242582</v>
      </c>
      <c r="O198">
        <f>IF($B198&gt;VLOOKUP(O$2,资质!$X:$Z,3,0),"满级",VLOOKUP($A198,level!$K:$N,2,0)+unit!$M$2+VLOOKUP($B198,rank!$O:$R,2,0)*VLOOKUP(O$2,资质!$X:$AD,4,0)+VLOOKUP(O$2,资质!$X:$AD,5,0))</f>
        <v>182500.85502764134</v>
      </c>
      <c r="P198">
        <f>IF($B198&gt;VLOOKUP(P$2,资质!$X:$Z,3,0),"满级",VLOOKUP($A198,level!$K:$N,2,0)+unit!$M$2+VLOOKUP($B198,rank!$O:$R,2,0)*VLOOKUP(P$2,资质!$X:$AD,4,0)+VLOOKUP(P$2,资质!$X:$AD,5,0))</f>
        <v>185681.7484828569</v>
      </c>
      <c r="Q198">
        <f>IF($B198&gt;VLOOKUP(Q$2,资质!$X:$Z,3,0),"满级",VLOOKUP($A198,level!$K:$N,2,0)+unit!$M$2+VLOOKUP($B198,rank!$O:$R,2,0)*VLOOKUP(Q$2,资质!$X:$AD,4,0)+VLOOKUP(Q$2,资质!$X:$AD,5,0))</f>
        <v>188862.64193807245</v>
      </c>
    </row>
    <row r="199" spans="1:18" x14ac:dyDescent="0.2">
      <c r="A199">
        <v>197</v>
      </c>
      <c r="B199">
        <f t="shared" si="13"/>
        <v>11</v>
      </c>
      <c r="C199" t="str">
        <f>IF($B199&gt;VLOOKUP(C$2,资质!$X:$Z,3,0),"满级",VLOOKUP($A199,level!$K:$N,2,0)+unit!$M$2+VLOOKUP($B199,rank!$O:$R,2,0)*VLOOKUP(C$2,资质!$X:$AD,4,0)+VLOOKUP(C$2,资质!$X:$AD,5,0))</f>
        <v>满级</v>
      </c>
      <c r="D199" t="str">
        <f>IF($B199&gt;VLOOKUP(D$2,资质!$X:$Z,3,0),"满级",VLOOKUP($A199,level!$K:$N,2,0)+unit!$M$2+VLOOKUP($B199,rank!$O:$R,2,0)*VLOOKUP(D$2,资质!$X:$AD,4,0)+VLOOKUP(D$2,资质!$X:$AD,5,0))</f>
        <v>满级</v>
      </c>
      <c r="E199" t="str">
        <f>IF($B199&gt;VLOOKUP(E$2,资质!$X:$Z,3,0),"满级",VLOOKUP($A199,level!$K:$N,2,0)+unit!$M$2+VLOOKUP($B199,rank!$O:$R,2,0)*VLOOKUP(E$2,资质!$X:$AD,4,0)+VLOOKUP(E$2,资质!$X:$AD,5,0))</f>
        <v>满级</v>
      </c>
      <c r="F199" t="str">
        <f>IF($B199&gt;VLOOKUP(F$2,资质!$X:$Z,3,0),"满级",VLOOKUP($A199,level!$K:$N,2,0)+unit!$M$2+VLOOKUP($B199,rank!$O:$R,2,0)*VLOOKUP(F$2,资质!$X:$AD,4,0)+VLOOKUP(F$2,资质!$X:$AD,5,0))</f>
        <v>满级</v>
      </c>
      <c r="G199" t="str">
        <f>IF($B199&gt;VLOOKUP(G$2,资质!$X:$Z,3,0),"满级",VLOOKUP($A199,level!$K:$N,2,0)+unit!$M$2+VLOOKUP($B199,rank!$O:$R,2,0)*VLOOKUP(G$2,资质!$X:$AD,4,0)+VLOOKUP(G$2,资质!$X:$AD,5,0))</f>
        <v>满级</v>
      </c>
      <c r="H199" t="str">
        <f>IF($B199&gt;VLOOKUP(H$2,资质!$X:$Z,3,0),"满级",VLOOKUP($A199,level!$K:$N,2,0)+unit!$M$2+VLOOKUP($B199,rank!$O:$R,2,0)*VLOOKUP(H$2,资质!$X:$AD,4,0)+VLOOKUP(H$2,资质!$X:$AD,5,0))</f>
        <v>满级</v>
      </c>
      <c r="I199" t="str">
        <f>IF($B199&gt;VLOOKUP(I$2,资质!$X:$Z,3,0),"满级",VLOOKUP($A199,level!$K:$N,2,0)+unit!$M$2+VLOOKUP($B199,rank!$O:$R,2,0)*VLOOKUP(I$2,资质!$X:$AD,4,0)+VLOOKUP(I$2,资质!$X:$AD,5,0))</f>
        <v>满级</v>
      </c>
      <c r="J199" t="str">
        <f>IF($B199&gt;VLOOKUP(J$2,资质!$X:$Z,3,0),"满级",VLOOKUP($A199,level!$K:$N,2,0)+unit!$M$2+VLOOKUP($B199,rank!$O:$R,2,0)*VLOOKUP(J$2,资质!$X:$AD,4,0)+VLOOKUP(J$2,资质!$X:$AD,5,0))</f>
        <v>满级</v>
      </c>
      <c r="K199">
        <f>IF($B199&gt;VLOOKUP(K$2,资质!$X:$Z,3,0),"满级",VLOOKUP($A199,level!$K:$N,2,0)+unit!$M$2+VLOOKUP($B199,rank!$O:$R,2,0)*VLOOKUP(K$2,资质!$X:$AD,4,0)+VLOOKUP(K$2,资质!$X:$AD,5,0))</f>
        <v>160678.70738591696</v>
      </c>
      <c r="L199">
        <f>IF($B199&gt;VLOOKUP(L$2,资质!$X:$Z,3,0),"满级",VLOOKUP($A199,level!$K:$N,2,0)+unit!$M$2+VLOOKUP($B199,rank!$O:$R,2,0)*VLOOKUP(L$2,资质!$X:$AD,4,0)+VLOOKUP(L$2,资质!$X:$AD,5,0))</f>
        <v>174183.17466199474</v>
      </c>
      <c r="M199">
        <f>IF($B199&gt;VLOOKUP(M$2,资质!$X:$Z,3,0),"满级",VLOOKUP($A199,level!$K:$N,2,0)+unit!$M$2+VLOOKUP($B199,rank!$O:$R,2,0)*VLOOKUP(M$2,资质!$X:$AD,4,0)+VLOOKUP(M$2,资质!$X:$AD,5,0))</f>
        <v>177364.06811721026</v>
      </c>
      <c r="N199">
        <f>IF($B199&gt;VLOOKUP(N$2,资质!$X:$Z,3,0),"满级",VLOOKUP($A199,level!$K:$N,2,0)+unit!$M$2+VLOOKUP($B199,rank!$O:$R,2,0)*VLOOKUP(N$2,资质!$X:$AD,4,0)+VLOOKUP(N$2,资质!$X:$AD,5,0))</f>
        <v>180544.96157242582</v>
      </c>
      <c r="O199">
        <f>IF($B199&gt;VLOOKUP(O$2,资质!$X:$Z,3,0),"满级",VLOOKUP($A199,level!$K:$N,2,0)+unit!$M$2+VLOOKUP($B199,rank!$O:$R,2,0)*VLOOKUP(O$2,资质!$X:$AD,4,0)+VLOOKUP(O$2,资质!$X:$AD,5,0))</f>
        <v>183725.85502764134</v>
      </c>
      <c r="P199">
        <f>IF($B199&gt;VLOOKUP(P$2,资质!$X:$Z,3,0),"满级",VLOOKUP($A199,level!$K:$N,2,0)+unit!$M$2+VLOOKUP($B199,rank!$O:$R,2,0)*VLOOKUP(P$2,资质!$X:$AD,4,0)+VLOOKUP(P$2,资质!$X:$AD,5,0))</f>
        <v>186906.7484828569</v>
      </c>
      <c r="Q199">
        <f>IF($B199&gt;VLOOKUP(Q$2,资质!$X:$Z,3,0),"满级",VLOOKUP($A199,level!$K:$N,2,0)+unit!$M$2+VLOOKUP($B199,rank!$O:$R,2,0)*VLOOKUP(Q$2,资质!$X:$AD,4,0)+VLOOKUP(Q$2,资质!$X:$AD,5,0))</f>
        <v>190087.64193807245</v>
      </c>
    </row>
    <row r="200" spans="1:18" x14ac:dyDescent="0.2">
      <c r="A200">
        <v>198</v>
      </c>
      <c r="B200">
        <f t="shared" si="13"/>
        <v>11</v>
      </c>
      <c r="C200" t="str">
        <f>IF($B200&gt;VLOOKUP(C$2,资质!$X:$Z,3,0),"满级",VLOOKUP($A200,level!$K:$N,2,0)+unit!$M$2+VLOOKUP($B200,rank!$O:$R,2,0)*VLOOKUP(C$2,资质!$X:$AD,4,0)+VLOOKUP(C$2,资质!$X:$AD,5,0))</f>
        <v>满级</v>
      </c>
      <c r="D200" t="str">
        <f>IF($B200&gt;VLOOKUP(D$2,资质!$X:$Z,3,0),"满级",VLOOKUP($A200,level!$K:$N,2,0)+unit!$M$2+VLOOKUP($B200,rank!$O:$R,2,0)*VLOOKUP(D$2,资质!$X:$AD,4,0)+VLOOKUP(D$2,资质!$X:$AD,5,0))</f>
        <v>满级</v>
      </c>
      <c r="E200" t="str">
        <f>IF($B200&gt;VLOOKUP(E$2,资质!$X:$Z,3,0),"满级",VLOOKUP($A200,level!$K:$N,2,0)+unit!$M$2+VLOOKUP($B200,rank!$O:$R,2,0)*VLOOKUP(E$2,资质!$X:$AD,4,0)+VLOOKUP(E$2,资质!$X:$AD,5,0))</f>
        <v>满级</v>
      </c>
      <c r="F200" t="str">
        <f>IF($B200&gt;VLOOKUP(F$2,资质!$X:$Z,3,0),"满级",VLOOKUP($A200,level!$K:$N,2,0)+unit!$M$2+VLOOKUP($B200,rank!$O:$R,2,0)*VLOOKUP(F$2,资质!$X:$AD,4,0)+VLOOKUP(F$2,资质!$X:$AD,5,0))</f>
        <v>满级</v>
      </c>
      <c r="G200" t="str">
        <f>IF($B200&gt;VLOOKUP(G$2,资质!$X:$Z,3,0),"满级",VLOOKUP($A200,level!$K:$N,2,0)+unit!$M$2+VLOOKUP($B200,rank!$O:$R,2,0)*VLOOKUP(G$2,资质!$X:$AD,4,0)+VLOOKUP(G$2,资质!$X:$AD,5,0))</f>
        <v>满级</v>
      </c>
      <c r="H200" t="str">
        <f>IF($B200&gt;VLOOKUP(H$2,资质!$X:$Z,3,0),"满级",VLOOKUP($A200,level!$K:$N,2,0)+unit!$M$2+VLOOKUP($B200,rank!$O:$R,2,0)*VLOOKUP(H$2,资质!$X:$AD,4,0)+VLOOKUP(H$2,资质!$X:$AD,5,0))</f>
        <v>满级</v>
      </c>
      <c r="I200" t="str">
        <f>IF($B200&gt;VLOOKUP(I$2,资质!$X:$Z,3,0),"满级",VLOOKUP($A200,level!$K:$N,2,0)+unit!$M$2+VLOOKUP($B200,rank!$O:$R,2,0)*VLOOKUP(I$2,资质!$X:$AD,4,0)+VLOOKUP(I$2,资质!$X:$AD,5,0))</f>
        <v>满级</v>
      </c>
      <c r="J200" t="str">
        <f>IF($B200&gt;VLOOKUP(J$2,资质!$X:$Z,3,0),"满级",VLOOKUP($A200,level!$K:$N,2,0)+unit!$M$2+VLOOKUP($B200,rank!$O:$R,2,0)*VLOOKUP(J$2,资质!$X:$AD,4,0)+VLOOKUP(J$2,资质!$X:$AD,5,0))</f>
        <v>满级</v>
      </c>
      <c r="K200">
        <f>IF($B200&gt;VLOOKUP(K$2,资质!$X:$Z,3,0),"满级",VLOOKUP($A200,level!$K:$N,2,0)+unit!$M$2+VLOOKUP($B200,rank!$O:$R,2,0)*VLOOKUP(K$2,资质!$X:$AD,4,0)+VLOOKUP(K$2,资质!$X:$AD,5,0))</f>
        <v>161924.50738591698</v>
      </c>
      <c r="L200">
        <f>IF($B200&gt;VLOOKUP(L$2,资质!$X:$Z,3,0),"满级",VLOOKUP($A200,level!$K:$N,2,0)+unit!$M$2+VLOOKUP($B200,rank!$O:$R,2,0)*VLOOKUP(L$2,资质!$X:$AD,4,0)+VLOOKUP(L$2,资质!$X:$AD,5,0))</f>
        <v>175428.97466199473</v>
      </c>
      <c r="M200">
        <f>IF($B200&gt;VLOOKUP(M$2,资质!$X:$Z,3,0),"满级",VLOOKUP($A200,level!$K:$N,2,0)+unit!$M$2+VLOOKUP($B200,rank!$O:$R,2,0)*VLOOKUP(M$2,资质!$X:$AD,4,0)+VLOOKUP(M$2,资质!$X:$AD,5,0))</f>
        <v>178609.86811721028</v>
      </c>
      <c r="N200">
        <f>IF($B200&gt;VLOOKUP(N$2,资质!$X:$Z,3,0),"满级",VLOOKUP($A200,level!$K:$N,2,0)+unit!$M$2+VLOOKUP($B200,rank!$O:$R,2,0)*VLOOKUP(N$2,资质!$X:$AD,4,0)+VLOOKUP(N$2,资质!$X:$AD,5,0))</f>
        <v>181790.76157242584</v>
      </c>
      <c r="O200">
        <f>IF($B200&gt;VLOOKUP(O$2,资质!$X:$Z,3,0),"满级",VLOOKUP($A200,level!$K:$N,2,0)+unit!$M$2+VLOOKUP($B200,rank!$O:$R,2,0)*VLOOKUP(O$2,资质!$X:$AD,4,0)+VLOOKUP(O$2,资质!$X:$AD,5,0))</f>
        <v>184971.65502764136</v>
      </c>
      <c r="P200">
        <f>IF($B200&gt;VLOOKUP(P$2,资质!$X:$Z,3,0),"满级",VLOOKUP($A200,level!$K:$N,2,0)+unit!$M$2+VLOOKUP($B200,rank!$O:$R,2,0)*VLOOKUP(P$2,资质!$X:$AD,4,0)+VLOOKUP(P$2,资质!$X:$AD,5,0))</f>
        <v>188152.54848285689</v>
      </c>
      <c r="Q200">
        <f>IF($B200&gt;VLOOKUP(Q$2,资质!$X:$Z,3,0),"满级",VLOOKUP($A200,level!$K:$N,2,0)+unit!$M$2+VLOOKUP($B200,rank!$O:$R,2,0)*VLOOKUP(Q$2,资质!$X:$AD,4,0)+VLOOKUP(Q$2,资质!$X:$AD,5,0))</f>
        <v>191333.44193807244</v>
      </c>
    </row>
    <row r="201" spans="1:18" x14ac:dyDescent="0.2">
      <c r="A201">
        <v>199</v>
      </c>
      <c r="B201">
        <f t="shared" si="13"/>
        <v>11</v>
      </c>
      <c r="C201" t="str">
        <f>IF($B201&gt;VLOOKUP(C$2,资质!$X:$Z,3,0),"满级",VLOOKUP($A201,level!$K:$N,2,0)+unit!$M$2+VLOOKUP($B201,rank!$O:$R,2,0)*VLOOKUP(C$2,资质!$X:$AD,4,0)+VLOOKUP(C$2,资质!$X:$AD,5,0))</f>
        <v>满级</v>
      </c>
      <c r="D201" t="str">
        <f>IF($B201&gt;VLOOKUP(D$2,资质!$X:$Z,3,0),"满级",VLOOKUP($A201,level!$K:$N,2,0)+unit!$M$2+VLOOKUP($B201,rank!$O:$R,2,0)*VLOOKUP(D$2,资质!$X:$AD,4,0)+VLOOKUP(D$2,资质!$X:$AD,5,0))</f>
        <v>满级</v>
      </c>
      <c r="E201" t="str">
        <f>IF($B201&gt;VLOOKUP(E$2,资质!$X:$Z,3,0),"满级",VLOOKUP($A201,level!$K:$N,2,0)+unit!$M$2+VLOOKUP($B201,rank!$O:$R,2,0)*VLOOKUP(E$2,资质!$X:$AD,4,0)+VLOOKUP(E$2,资质!$X:$AD,5,0))</f>
        <v>满级</v>
      </c>
      <c r="F201" t="str">
        <f>IF($B201&gt;VLOOKUP(F$2,资质!$X:$Z,3,0),"满级",VLOOKUP($A201,level!$K:$N,2,0)+unit!$M$2+VLOOKUP($B201,rank!$O:$R,2,0)*VLOOKUP(F$2,资质!$X:$AD,4,0)+VLOOKUP(F$2,资质!$X:$AD,5,0))</f>
        <v>满级</v>
      </c>
      <c r="G201" t="str">
        <f>IF($B201&gt;VLOOKUP(G$2,资质!$X:$Z,3,0),"满级",VLOOKUP($A201,level!$K:$N,2,0)+unit!$M$2+VLOOKUP($B201,rank!$O:$R,2,0)*VLOOKUP(G$2,资质!$X:$AD,4,0)+VLOOKUP(G$2,资质!$X:$AD,5,0))</f>
        <v>满级</v>
      </c>
      <c r="H201" t="str">
        <f>IF($B201&gt;VLOOKUP(H$2,资质!$X:$Z,3,0),"满级",VLOOKUP($A201,level!$K:$N,2,0)+unit!$M$2+VLOOKUP($B201,rank!$O:$R,2,0)*VLOOKUP(H$2,资质!$X:$AD,4,0)+VLOOKUP(H$2,资质!$X:$AD,5,0))</f>
        <v>满级</v>
      </c>
      <c r="I201" t="str">
        <f>IF($B201&gt;VLOOKUP(I$2,资质!$X:$Z,3,0),"满级",VLOOKUP($A201,level!$K:$N,2,0)+unit!$M$2+VLOOKUP($B201,rank!$O:$R,2,0)*VLOOKUP(I$2,资质!$X:$AD,4,0)+VLOOKUP(I$2,资质!$X:$AD,5,0))</f>
        <v>满级</v>
      </c>
      <c r="J201" t="str">
        <f>IF($B201&gt;VLOOKUP(J$2,资质!$X:$Z,3,0),"满级",VLOOKUP($A201,level!$K:$N,2,0)+unit!$M$2+VLOOKUP($B201,rank!$O:$R,2,0)*VLOOKUP(J$2,资质!$X:$AD,4,0)+VLOOKUP(J$2,资质!$X:$AD,5,0))</f>
        <v>满级</v>
      </c>
      <c r="K201">
        <f>IF($B201&gt;VLOOKUP(K$2,资质!$X:$Z,3,0),"满级",VLOOKUP($A201,level!$K:$N,2,0)+unit!$M$2+VLOOKUP($B201,rank!$O:$R,2,0)*VLOOKUP(K$2,资质!$X:$AD,4,0)+VLOOKUP(K$2,资质!$X:$AD,5,0))</f>
        <v>163191.40738591697</v>
      </c>
      <c r="L201">
        <f>IF($B201&gt;VLOOKUP(L$2,资质!$X:$Z,3,0),"满级",VLOOKUP($A201,level!$K:$N,2,0)+unit!$M$2+VLOOKUP($B201,rank!$O:$R,2,0)*VLOOKUP(L$2,资质!$X:$AD,4,0)+VLOOKUP(L$2,资质!$X:$AD,5,0))</f>
        <v>176695.87466199472</v>
      </c>
      <c r="M201">
        <f>IF($B201&gt;VLOOKUP(M$2,资质!$X:$Z,3,0),"满级",VLOOKUP($A201,level!$K:$N,2,0)+unit!$M$2+VLOOKUP($B201,rank!$O:$R,2,0)*VLOOKUP(M$2,资质!$X:$AD,4,0)+VLOOKUP(M$2,资质!$X:$AD,5,0))</f>
        <v>179876.76811721025</v>
      </c>
      <c r="N201">
        <f>IF($B201&gt;VLOOKUP(N$2,资质!$X:$Z,3,0),"满级",VLOOKUP($A201,level!$K:$N,2,0)+unit!$M$2+VLOOKUP($B201,rank!$O:$R,2,0)*VLOOKUP(N$2,资质!$X:$AD,4,0)+VLOOKUP(N$2,资质!$X:$AD,5,0))</f>
        <v>183057.6615724258</v>
      </c>
      <c r="O201">
        <f>IF($B201&gt;VLOOKUP(O$2,资质!$X:$Z,3,0),"满级",VLOOKUP($A201,level!$K:$N,2,0)+unit!$M$2+VLOOKUP($B201,rank!$O:$R,2,0)*VLOOKUP(O$2,资质!$X:$AD,4,0)+VLOOKUP(O$2,资质!$X:$AD,5,0))</f>
        <v>186238.55502764136</v>
      </c>
      <c r="P201">
        <f>IF($B201&gt;VLOOKUP(P$2,资质!$X:$Z,3,0),"满级",VLOOKUP($A201,level!$K:$N,2,0)+unit!$M$2+VLOOKUP($B201,rank!$O:$R,2,0)*VLOOKUP(P$2,资质!$X:$AD,4,0)+VLOOKUP(P$2,资质!$X:$AD,5,0))</f>
        <v>189419.44848285691</v>
      </c>
      <c r="Q201">
        <f>IF($B201&gt;VLOOKUP(Q$2,资质!$X:$Z,3,0),"满级",VLOOKUP($A201,level!$K:$N,2,0)+unit!$M$2+VLOOKUP($B201,rank!$O:$R,2,0)*VLOOKUP(Q$2,资质!$X:$AD,4,0)+VLOOKUP(Q$2,资质!$X:$AD,5,0))</f>
        <v>192600.34193807247</v>
      </c>
    </row>
    <row r="202" spans="1:18" x14ac:dyDescent="0.2">
      <c r="A202">
        <v>200</v>
      </c>
      <c r="B202">
        <f t="shared" si="13"/>
        <v>11</v>
      </c>
      <c r="C202" t="str">
        <f>IF($B202&gt;VLOOKUP(C$2,资质!$X:$Z,3,0),"满级",VLOOKUP($A202,level!$K:$N,2,0)+unit!$M$2+VLOOKUP($B202,rank!$O:$R,2,0)*VLOOKUP(C$2,资质!$X:$AD,4,0)+VLOOKUP(C$2,资质!$X:$AD,5,0))</f>
        <v>满级</v>
      </c>
      <c r="D202" t="str">
        <f>IF($B202&gt;VLOOKUP(D$2,资质!$X:$Z,3,0),"满级",VLOOKUP($A202,level!$K:$N,2,0)+unit!$M$2+VLOOKUP($B202,rank!$O:$R,2,0)*VLOOKUP(D$2,资质!$X:$AD,4,0)+VLOOKUP(D$2,资质!$X:$AD,5,0))</f>
        <v>满级</v>
      </c>
      <c r="E202" t="str">
        <f>IF($B202&gt;VLOOKUP(E$2,资质!$X:$Z,3,0),"满级",VLOOKUP($A202,level!$K:$N,2,0)+unit!$M$2+VLOOKUP($B202,rank!$O:$R,2,0)*VLOOKUP(E$2,资质!$X:$AD,4,0)+VLOOKUP(E$2,资质!$X:$AD,5,0))</f>
        <v>满级</v>
      </c>
      <c r="F202" t="str">
        <f>IF($B202&gt;VLOOKUP(F$2,资质!$X:$Z,3,0),"满级",VLOOKUP($A202,level!$K:$N,2,0)+unit!$M$2+VLOOKUP($B202,rank!$O:$R,2,0)*VLOOKUP(F$2,资质!$X:$AD,4,0)+VLOOKUP(F$2,资质!$X:$AD,5,0))</f>
        <v>满级</v>
      </c>
      <c r="G202" t="str">
        <f>IF($B202&gt;VLOOKUP(G$2,资质!$X:$Z,3,0),"满级",VLOOKUP($A202,level!$K:$N,2,0)+unit!$M$2+VLOOKUP($B202,rank!$O:$R,2,0)*VLOOKUP(G$2,资质!$X:$AD,4,0)+VLOOKUP(G$2,资质!$X:$AD,5,0))</f>
        <v>满级</v>
      </c>
      <c r="H202" t="str">
        <f>IF($B202&gt;VLOOKUP(H$2,资质!$X:$Z,3,0),"满级",VLOOKUP($A202,level!$K:$N,2,0)+unit!$M$2+VLOOKUP($B202,rank!$O:$R,2,0)*VLOOKUP(H$2,资质!$X:$AD,4,0)+VLOOKUP(H$2,资质!$X:$AD,5,0))</f>
        <v>满级</v>
      </c>
      <c r="I202" t="str">
        <f>IF($B202&gt;VLOOKUP(I$2,资质!$X:$Z,3,0),"满级",VLOOKUP($A202,level!$K:$N,2,0)+unit!$M$2+VLOOKUP($B202,rank!$O:$R,2,0)*VLOOKUP(I$2,资质!$X:$AD,4,0)+VLOOKUP(I$2,资质!$X:$AD,5,0))</f>
        <v>满级</v>
      </c>
      <c r="J202" t="str">
        <f>IF($B202&gt;VLOOKUP(J$2,资质!$X:$Z,3,0),"满级",VLOOKUP($A202,level!$K:$N,2,0)+unit!$M$2+VLOOKUP($B202,rank!$O:$R,2,0)*VLOOKUP(J$2,资质!$X:$AD,4,0)+VLOOKUP(J$2,资质!$X:$AD,5,0))</f>
        <v>满级</v>
      </c>
      <c r="K202">
        <f>IF($B202&gt;VLOOKUP(K$2,资质!$X:$Z,3,0),"满级",VLOOKUP($A202,level!$K:$N,2,0)+unit!$M$2+VLOOKUP($B202,rank!$O:$R,2,0)*VLOOKUP(K$2,资质!$X:$AD,4,0)+VLOOKUP(K$2,资质!$X:$AD,5,0))</f>
        <v>164479.90738591697</v>
      </c>
      <c r="L202">
        <f>IF($B202&gt;VLOOKUP(L$2,资质!$X:$Z,3,0),"满级",VLOOKUP($A202,level!$K:$N,2,0)+unit!$M$2+VLOOKUP($B202,rank!$O:$R,2,0)*VLOOKUP(L$2,资质!$X:$AD,4,0)+VLOOKUP(L$2,资质!$X:$AD,5,0))</f>
        <v>177984.37466199472</v>
      </c>
      <c r="M202">
        <f>IF($B202&gt;VLOOKUP(M$2,资质!$X:$Z,3,0),"满级",VLOOKUP($A202,level!$K:$N,2,0)+unit!$M$2+VLOOKUP($B202,rank!$O:$R,2,0)*VLOOKUP(M$2,资质!$X:$AD,4,0)+VLOOKUP(M$2,资质!$X:$AD,5,0))</f>
        <v>181165.26811721025</v>
      </c>
      <c r="N202">
        <f>IF($B202&gt;VLOOKUP(N$2,资质!$X:$Z,3,0),"满级",VLOOKUP($A202,level!$K:$N,2,0)+unit!$M$2+VLOOKUP($B202,rank!$O:$R,2,0)*VLOOKUP(N$2,资质!$X:$AD,4,0)+VLOOKUP(N$2,资质!$X:$AD,5,0))</f>
        <v>184346.1615724258</v>
      </c>
      <c r="O202">
        <f>IF($B202&gt;VLOOKUP(O$2,资质!$X:$Z,3,0),"满级",VLOOKUP($A202,level!$K:$N,2,0)+unit!$M$2+VLOOKUP($B202,rank!$O:$R,2,0)*VLOOKUP(O$2,资质!$X:$AD,4,0)+VLOOKUP(O$2,资质!$X:$AD,5,0))</f>
        <v>187527.05502764136</v>
      </c>
      <c r="P202">
        <f>IF($B202&gt;VLOOKUP(P$2,资质!$X:$Z,3,0),"满级",VLOOKUP($A202,level!$K:$N,2,0)+unit!$M$2+VLOOKUP($B202,rank!$O:$R,2,0)*VLOOKUP(P$2,资质!$X:$AD,4,0)+VLOOKUP(P$2,资质!$X:$AD,5,0))</f>
        <v>190707.94848285691</v>
      </c>
      <c r="Q202">
        <f>IF($B202&gt;VLOOKUP(Q$2,资质!$X:$Z,3,0),"满级",VLOOKUP($A202,level!$K:$N,2,0)+unit!$M$2+VLOOKUP($B202,rank!$O:$R,2,0)*VLOOKUP(Q$2,资质!$X:$AD,4,0)+VLOOKUP(Q$2,资质!$X:$AD,5,0))</f>
        <v>193888.84193807247</v>
      </c>
    </row>
    <row r="203" spans="1:18" x14ac:dyDescent="0.2">
      <c r="A203">
        <v>201</v>
      </c>
      <c r="B203">
        <f t="shared" si="13"/>
        <v>12</v>
      </c>
      <c r="C203" t="str">
        <f>IF($B203&gt;VLOOKUP(C$2,资质!$X:$Z,3,0),"满级",VLOOKUP($A203,level!$K:$N,2,0)+unit!$M$2+VLOOKUP($B203,rank!$O:$R,2,0)*VLOOKUP(C$2,资质!$X:$AD,4,0)+VLOOKUP(C$2,资质!$X:$AD,5,0))</f>
        <v>满级</v>
      </c>
      <c r="D203" t="str">
        <f>IF($B203&gt;VLOOKUP(D$2,资质!$X:$Z,3,0),"满级",VLOOKUP($A203,level!$K:$N,2,0)+unit!$M$2+VLOOKUP($B203,rank!$O:$R,2,0)*VLOOKUP(D$2,资质!$X:$AD,4,0)+VLOOKUP(D$2,资质!$X:$AD,5,0))</f>
        <v>满级</v>
      </c>
      <c r="E203" t="str">
        <f>IF($B203&gt;VLOOKUP(E$2,资质!$X:$Z,3,0),"满级",VLOOKUP($A203,level!$K:$N,2,0)+unit!$M$2+VLOOKUP($B203,rank!$O:$R,2,0)*VLOOKUP(E$2,资质!$X:$AD,4,0)+VLOOKUP(E$2,资质!$X:$AD,5,0))</f>
        <v>满级</v>
      </c>
      <c r="F203" t="str">
        <f>IF($B203&gt;VLOOKUP(F$2,资质!$X:$Z,3,0),"满级",VLOOKUP($A203,level!$K:$N,2,0)+unit!$M$2+VLOOKUP($B203,rank!$O:$R,2,0)*VLOOKUP(F$2,资质!$X:$AD,4,0)+VLOOKUP(F$2,资质!$X:$AD,5,0))</f>
        <v>满级</v>
      </c>
      <c r="G203" t="str">
        <f>IF($B203&gt;VLOOKUP(G$2,资质!$X:$Z,3,0),"满级",VLOOKUP($A203,level!$K:$N,2,0)+unit!$M$2+VLOOKUP($B203,rank!$O:$R,2,0)*VLOOKUP(G$2,资质!$X:$AD,4,0)+VLOOKUP(G$2,资质!$X:$AD,5,0))</f>
        <v>满级</v>
      </c>
      <c r="H203" t="str">
        <f>IF($B203&gt;VLOOKUP(H$2,资质!$X:$Z,3,0),"满级",VLOOKUP($A203,level!$K:$N,2,0)+unit!$M$2+VLOOKUP($B203,rank!$O:$R,2,0)*VLOOKUP(H$2,资质!$X:$AD,4,0)+VLOOKUP(H$2,资质!$X:$AD,5,0))</f>
        <v>满级</v>
      </c>
      <c r="I203" t="str">
        <f>IF($B203&gt;VLOOKUP(I$2,资质!$X:$Z,3,0),"满级",VLOOKUP($A203,level!$K:$N,2,0)+unit!$M$2+VLOOKUP($B203,rank!$O:$R,2,0)*VLOOKUP(I$2,资质!$X:$AD,4,0)+VLOOKUP(I$2,资质!$X:$AD,5,0))</f>
        <v>满级</v>
      </c>
      <c r="J203" t="str">
        <f>IF($B203&gt;VLOOKUP(J$2,资质!$X:$Z,3,0),"满级",VLOOKUP($A203,level!$K:$N,2,0)+unit!$M$2+VLOOKUP($B203,rank!$O:$R,2,0)*VLOOKUP(J$2,资质!$X:$AD,4,0)+VLOOKUP(J$2,资质!$X:$AD,5,0))</f>
        <v>满级</v>
      </c>
      <c r="K203" t="str">
        <f>IF($B203&gt;VLOOKUP(K$2,资质!$X:$Z,3,0),"满级",VLOOKUP($A203,level!$K:$N,2,0)+unit!$M$2+VLOOKUP($B203,rank!$O:$R,2,0)*VLOOKUP(K$2,资质!$X:$AD,4,0)+VLOOKUP(K$2,资质!$X:$AD,5,0))</f>
        <v>满级</v>
      </c>
      <c r="L203">
        <f>IF($B203&gt;VLOOKUP(L$2,资质!$X:$Z,3,0),"满级",VLOOKUP($A203,level!$K:$N,2,0)+unit!$M$2+VLOOKUP($B203,rank!$O:$R,2,0)*VLOOKUP(L$2,资质!$X:$AD,4,0)+VLOOKUP(L$2,资质!$X:$AD,5,0))</f>
        <v>219825.2537654461</v>
      </c>
      <c r="M203">
        <f>IF($B203&gt;VLOOKUP(M$2,资质!$X:$Z,3,0),"满级",VLOOKUP($A203,level!$K:$N,2,0)+unit!$M$2+VLOOKUP($B203,rank!$O:$R,2,0)*VLOOKUP(M$2,资质!$X:$AD,4,0)+VLOOKUP(M$2,资质!$X:$AD,5,0))</f>
        <v>224065.76758937933</v>
      </c>
      <c r="N203">
        <f>IF($B203&gt;VLOOKUP(N$2,资质!$X:$Z,3,0),"满级",VLOOKUP($A203,level!$K:$N,2,0)+unit!$M$2+VLOOKUP($B203,rank!$O:$R,2,0)*VLOOKUP(N$2,资质!$X:$AD,4,0)+VLOOKUP(N$2,资质!$X:$AD,5,0))</f>
        <v>228306.28141331256</v>
      </c>
      <c r="O203">
        <f>IF($B203&gt;VLOOKUP(O$2,资质!$X:$Z,3,0),"满级",VLOOKUP($A203,level!$K:$N,2,0)+unit!$M$2+VLOOKUP($B203,rank!$O:$R,2,0)*VLOOKUP(O$2,资质!$X:$AD,4,0)+VLOOKUP(O$2,资质!$X:$AD,5,0))</f>
        <v>232546.79523724579</v>
      </c>
      <c r="P203">
        <f>IF($B203&gt;VLOOKUP(P$2,资质!$X:$Z,3,0),"满级",VLOOKUP($A203,level!$K:$N,2,0)+unit!$M$2+VLOOKUP($B203,rank!$O:$R,2,0)*VLOOKUP(P$2,资质!$X:$AD,4,0)+VLOOKUP(P$2,资质!$X:$AD,5,0))</f>
        <v>236787.30906117902</v>
      </c>
      <c r="Q203">
        <f>IF($B203&gt;VLOOKUP(Q$2,资质!$X:$Z,3,0),"满级",VLOOKUP($A203,level!$K:$N,2,0)+unit!$M$2+VLOOKUP($B203,rank!$O:$R,2,0)*VLOOKUP(Q$2,资质!$X:$AD,4,0)+VLOOKUP(Q$2,资质!$X:$AD,5,0))</f>
        <v>241027.82288511225</v>
      </c>
      <c r="R203">
        <f>L203/L202</f>
        <v>1.2350817546928503</v>
      </c>
    </row>
    <row r="204" spans="1:18" x14ac:dyDescent="0.2">
      <c r="A204">
        <v>202</v>
      </c>
      <c r="B204">
        <f t="shared" si="13"/>
        <v>12</v>
      </c>
      <c r="C204" t="str">
        <f>IF($B204&gt;VLOOKUP(C$2,资质!$X:$Z,3,0),"满级",VLOOKUP($A204,level!$K:$N,2,0)+unit!$M$2+VLOOKUP($B204,rank!$O:$R,2,0)*VLOOKUP(C$2,资质!$X:$AD,4,0)+VLOOKUP(C$2,资质!$X:$AD,5,0))</f>
        <v>满级</v>
      </c>
      <c r="D204" t="str">
        <f>IF($B204&gt;VLOOKUP(D$2,资质!$X:$Z,3,0),"满级",VLOOKUP($A204,level!$K:$N,2,0)+unit!$M$2+VLOOKUP($B204,rank!$O:$R,2,0)*VLOOKUP(D$2,资质!$X:$AD,4,0)+VLOOKUP(D$2,资质!$X:$AD,5,0))</f>
        <v>满级</v>
      </c>
      <c r="E204" t="str">
        <f>IF($B204&gt;VLOOKUP(E$2,资质!$X:$Z,3,0),"满级",VLOOKUP($A204,level!$K:$N,2,0)+unit!$M$2+VLOOKUP($B204,rank!$O:$R,2,0)*VLOOKUP(E$2,资质!$X:$AD,4,0)+VLOOKUP(E$2,资质!$X:$AD,5,0))</f>
        <v>满级</v>
      </c>
      <c r="F204" t="str">
        <f>IF($B204&gt;VLOOKUP(F$2,资质!$X:$Z,3,0),"满级",VLOOKUP($A204,level!$K:$N,2,0)+unit!$M$2+VLOOKUP($B204,rank!$O:$R,2,0)*VLOOKUP(F$2,资质!$X:$AD,4,0)+VLOOKUP(F$2,资质!$X:$AD,5,0))</f>
        <v>满级</v>
      </c>
      <c r="G204" t="str">
        <f>IF($B204&gt;VLOOKUP(G$2,资质!$X:$Z,3,0),"满级",VLOOKUP($A204,level!$K:$N,2,0)+unit!$M$2+VLOOKUP($B204,rank!$O:$R,2,0)*VLOOKUP(G$2,资质!$X:$AD,4,0)+VLOOKUP(G$2,资质!$X:$AD,5,0))</f>
        <v>满级</v>
      </c>
      <c r="H204" t="str">
        <f>IF($B204&gt;VLOOKUP(H$2,资质!$X:$Z,3,0),"满级",VLOOKUP($A204,level!$K:$N,2,0)+unit!$M$2+VLOOKUP($B204,rank!$O:$R,2,0)*VLOOKUP(H$2,资质!$X:$AD,4,0)+VLOOKUP(H$2,资质!$X:$AD,5,0))</f>
        <v>满级</v>
      </c>
      <c r="I204" t="str">
        <f>IF($B204&gt;VLOOKUP(I$2,资质!$X:$Z,3,0),"满级",VLOOKUP($A204,level!$K:$N,2,0)+unit!$M$2+VLOOKUP($B204,rank!$O:$R,2,0)*VLOOKUP(I$2,资质!$X:$AD,4,0)+VLOOKUP(I$2,资质!$X:$AD,5,0))</f>
        <v>满级</v>
      </c>
      <c r="J204" t="str">
        <f>IF($B204&gt;VLOOKUP(J$2,资质!$X:$Z,3,0),"满级",VLOOKUP($A204,level!$K:$N,2,0)+unit!$M$2+VLOOKUP($B204,rank!$O:$R,2,0)*VLOOKUP(J$2,资质!$X:$AD,4,0)+VLOOKUP(J$2,资质!$X:$AD,5,0))</f>
        <v>满级</v>
      </c>
      <c r="K204" t="str">
        <f>IF($B204&gt;VLOOKUP(K$2,资质!$X:$Z,3,0),"满级",VLOOKUP($A204,level!$K:$N,2,0)+unit!$M$2+VLOOKUP($B204,rank!$O:$R,2,0)*VLOOKUP(K$2,资质!$X:$AD,4,0)+VLOOKUP(K$2,资质!$X:$AD,5,0))</f>
        <v>满级</v>
      </c>
      <c r="L204">
        <f>IF($B204&gt;VLOOKUP(L$2,资质!$X:$Z,3,0),"满级",VLOOKUP($A204,level!$K:$N,2,0)+unit!$M$2+VLOOKUP($B204,rank!$O:$R,2,0)*VLOOKUP(L$2,资质!$X:$AD,4,0)+VLOOKUP(L$2,资质!$X:$AD,5,0))</f>
        <v>221157.95376544609</v>
      </c>
      <c r="M204">
        <f>IF($B204&gt;VLOOKUP(M$2,资质!$X:$Z,3,0),"满级",VLOOKUP($A204,level!$K:$N,2,0)+unit!$M$2+VLOOKUP($B204,rank!$O:$R,2,0)*VLOOKUP(M$2,资质!$X:$AD,4,0)+VLOOKUP(M$2,资质!$X:$AD,5,0))</f>
        <v>225398.46758937935</v>
      </c>
      <c r="N204">
        <f>IF($B204&gt;VLOOKUP(N$2,资质!$X:$Z,3,0),"满级",VLOOKUP($A204,level!$K:$N,2,0)+unit!$M$2+VLOOKUP($B204,rank!$O:$R,2,0)*VLOOKUP(N$2,资质!$X:$AD,4,0)+VLOOKUP(N$2,资质!$X:$AD,5,0))</f>
        <v>229638.98141331255</v>
      </c>
      <c r="O204">
        <f>IF($B204&gt;VLOOKUP(O$2,资质!$X:$Z,3,0),"满级",VLOOKUP($A204,level!$K:$N,2,0)+unit!$M$2+VLOOKUP($B204,rank!$O:$R,2,0)*VLOOKUP(O$2,资质!$X:$AD,4,0)+VLOOKUP(O$2,资质!$X:$AD,5,0))</f>
        <v>233879.49523724581</v>
      </c>
      <c r="P204">
        <f>IF($B204&gt;VLOOKUP(P$2,资质!$X:$Z,3,0),"满级",VLOOKUP($A204,level!$K:$N,2,0)+unit!$M$2+VLOOKUP($B204,rank!$O:$R,2,0)*VLOOKUP(P$2,资质!$X:$AD,4,0)+VLOOKUP(P$2,资质!$X:$AD,5,0))</f>
        <v>238120.00906117901</v>
      </c>
      <c r="Q204">
        <f>IF($B204&gt;VLOOKUP(Q$2,资质!$X:$Z,3,0),"满级",VLOOKUP($A204,level!$K:$N,2,0)+unit!$M$2+VLOOKUP($B204,rank!$O:$R,2,0)*VLOOKUP(Q$2,资质!$X:$AD,4,0)+VLOOKUP(Q$2,资质!$X:$AD,5,0))</f>
        <v>242360.52288511227</v>
      </c>
    </row>
    <row r="205" spans="1:18" x14ac:dyDescent="0.2">
      <c r="A205">
        <v>203</v>
      </c>
      <c r="B205">
        <f t="shared" si="13"/>
        <v>12</v>
      </c>
      <c r="C205" t="str">
        <f>IF($B205&gt;VLOOKUP(C$2,资质!$X:$Z,3,0),"满级",VLOOKUP($A205,level!$K:$N,2,0)+unit!$M$2+VLOOKUP($B205,rank!$O:$R,2,0)*VLOOKUP(C$2,资质!$X:$AD,4,0)+VLOOKUP(C$2,资质!$X:$AD,5,0))</f>
        <v>满级</v>
      </c>
      <c r="D205" t="str">
        <f>IF($B205&gt;VLOOKUP(D$2,资质!$X:$Z,3,0),"满级",VLOOKUP($A205,level!$K:$N,2,0)+unit!$M$2+VLOOKUP($B205,rank!$O:$R,2,0)*VLOOKUP(D$2,资质!$X:$AD,4,0)+VLOOKUP(D$2,资质!$X:$AD,5,0))</f>
        <v>满级</v>
      </c>
      <c r="E205" t="str">
        <f>IF($B205&gt;VLOOKUP(E$2,资质!$X:$Z,3,0),"满级",VLOOKUP($A205,level!$K:$N,2,0)+unit!$M$2+VLOOKUP($B205,rank!$O:$R,2,0)*VLOOKUP(E$2,资质!$X:$AD,4,0)+VLOOKUP(E$2,资质!$X:$AD,5,0))</f>
        <v>满级</v>
      </c>
      <c r="F205" t="str">
        <f>IF($B205&gt;VLOOKUP(F$2,资质!$X:$Z,3,0),"满级",VLOOKUP($A205,level!$K:$N,2,0)+unit!$M$2+VLOOKUP($B205,rank!$O:$R,2,0)*VLOOKUP(F$2,资质!$X:$AD,4,0)+VLOOKUP(F$2,资质!$X:$AD,5,0))</f>
        <v>满级</v>
      </c>
      <c r="G205" t="str">
        <f>IF($B205&gt;VLOOKUP(G$2,资质!$X:$Z,3,0),"满级",VLOOKUP($A205,level!$K:$N,2,0)+unit!$M$2+VLOOKUP($B205,rank!$O:$R,2,0)*VLOOKUP(G$2,资质!$X:$AD,4,0)+VLOOKUP(G$2,资质!$X:$AD,5,0))</f>
        <v>满级</v>
      </c>
      <c r="H205" t="str">
        <f>IF($B205&gt;VLOOKUP(H$2,资质!$X:$Z,3,0),"满级",VLOOKUP($A205,level!$K:$N,2,0)+unit!$M$2+VLOOKUP($B205,rank!$O:$R,2,0)*VLOOKUP(H$2,资质!$X:$AD,4,0)+VLOOKUP(H$2,资质!$X:$AD,5,0))</f>
        <v>满级</v>
      </c>
      <c r="I205" t="str">
        <f>IF($B205&gt;VLOOKUP(I$2,资质!$X:$Z,3,0),"满级",VLOOKUP($A205,level!$K:$N,2,0)+unit!$M$2+VLOOKUP($B205,rank!$O:$R,2,0)*VLOOKUP(I$2,资质!$X:$AD,4,0)+VLOOKUP(I$2,资质!$X:$AD,5,0))</f>
        <v>满级</v>
      </c>
      <c r="J205" t="str">
        <f>IF($B205&gt;VLOOKUP(J$2,资质!$X:$Z,3,0),"满级",VLOOKUP($A205,level!$K:$N,2,0)+unit!$M$2+VLOOKUP($B205,rank!$O:$R,2,0)*VLOOKUP(J$2,资质!$X:$AD,4,0)+VLOOKUP(J$2,资质!$X:$AD,5,0))</f>
        <v>满级</v>
      </c>
      <c r="K205" t="str">
        <f>IF($B205&gt;VLOOKUP(K$2,资质!$X:$Z,3,0),"满级",VLOOKUP($A205,level!$K:$N,2,0)+unit!$M$2+VLOOKUP($B205,rank!$O:$R,2,0)*VLOOKUP(K$2,资质!$X:$AD,4,0)+VLOOKUP(K$2,资质!$X:$AD,5,0))</f>
        <v>满级</v>
      </c>
      <c r="L205">
        <f>IF($B205&gt;VLOOKUP(L$2,资质!$X:$Z,3,0),"满级",VLOOKUP($A205,level!$K:$N,2,0)+unit!$M$2+VLOOKUP($B205,rank!$O:$R,2,0)*VLOOKUP(L$2,资质!$X:$AD,4,0)+VLOOKUP(L$2,资质!$X:$AD,5,0))</f>
        <v>222513.2537654461</v>
      </c>
      <c r="M205">
        <f>IF($B205&gt;VLOOKUP(M$2,资质!$X:$Z,3,0),"满级",VLOOKUP($A205,level!$K:$N,2,0)+unit!$M$2+VLOOKUP($B205,rank!$O:$R,2,0)*VLOOKUP(M$2,资质!$X:$AD,4,0)+VLOOKUP(M$2,资质!$X:$AD,5,0))</f>
        <v>226753.76758937933</v>
      </c>
      <c r="N205">
        <f>IF($B205&gt;VLOOKUP(N$2,资质!$X:$Z,3,0),"满级",VLOOKUP($A205,level!$K:$N,2,0)+unit!$M$2+VLOOKUP($B205,rank!$O:$R,2,0)*VLOOKUP(N$2,资质!$X:$AD,4,0)+VLOOKUP(N$2,资质!$X:$AD,5,0))</f>
        <v>230994.28141331256</v>
      </c>
      <c r="O205">
        <f>IF($B205&gt;VLOOKUP(O$2,资质!$X:$Z,3,0),"满级",VLOOKUP($A205,level!$K:$N,2,0)+unit!$M$2+VLOOKUP($B205,rank!$O:$R,2,0)*VLOOKUP(O$2,资质!$X:$AD,4,0)+VLOOKUP(O$2,资质!$X:$AD,5,0))</f>
        <v>235234.79523724579</v>
      </c>
      <c r="P205">
        <f>IF($B205&gt;VLOOKUP(P$2,资质!$X:$Z,3,0),"满级",VLOOKUP($A205,level!$K:$N,2,0)+unit!$M$2+VLOOKUP($B205,rank!$O:$R,2,0)*VLOOKUP(P$2,资质!$X:$AD,4,0)+VLOOKUP(P$2,资质!$X:$AD,5,0))</f>
        <v>239475.30906117902</v>
      </c>
      <c r="Q205">
        <f>IF($B205&gt;VLOOKUP(Q$2,资质!$X:$Z,3,0),"满级",VLOOKUP($A205,level!$K:$N,2,0)+unit!$M$2+VLOOKUP($B205,rank!$O:$R,2,0)*VLOOKUP(Q$2,资质!$X:$AD,4,0)+VLOOKUP(Q$2,资质!$X:$AD,5,0))</f>
        <v>243715.82288511225</v>
      </c>
    </row>
    <row r="206" spans="1:18" x14ac:dyDescent="0.2">
      <c r="A206">
        <v>204</v>
      </c>
      <c r="B206">
        <f t="shared" si="13"/>
        <v>12</v>
      </c>
      <c r="C206" t="str">
        <f>IF($B206&gt;VLOOKUP(C$2,资质!$X:$Z,3,0),"满级",VLOOKUP($A206,level!$K:$N,2,0)+unit!$M$2+VLOOKUP($B206,rank!$O:$R,2,0)*VLOOKUP(C$2,资质!$X:$AD,4,0)+VLOOKUP(C$2,资质!$X:$AD,5,0))</f>
        <v>满级</v>
      </c>
      <c r="D206" t="str">
        <f>IF($B206&gt;VLOOKUP(D$2,资质!$X:$Z,3,0),"满级",VLOOKUP($A206,level!$K:$N,2,0)+unit!$M$2+VLOOKUP($B206,rank!$O:$R,2,0)*VLOOKUP(D$2,资质!$X:$AD,4,0)+VLOOKUP(D$2,资质!$X:$AD,5,0))</f>
        <v>满级</v>
      </c>
      <c r="E206" t="str">
        <f>IF($B206&gt;VLOOKUP(E$2,资质!$X:$Z,3,0),"满级",VLOOKUP($A206,level!$K:$N,2,0)+unit!$M$2+VLOOKUP($B206,rank!$O:$R,2,0)*VLOOKUP(E$2,资质!$X:$AD,4,0)+VLOOKUP(E$2,资质!$X:$AD,5,0))</f>
        <v>满级</v>
      </c>
      <c r="F206" t="str">
        <f>IF($B206&gt;VLOOKUP(F$2,资质!$X:$Z,3,0),"满级",VLOOKUP($A206,level!$K:$N,2,0)+unit!$M$2+VLOOKUP($B206,rank!$O:$R,2,0)*VLOOKUP(F$2,资质!$X:$AD,4,0)+VLOOKUP(F$2,资质!$X:$AD,5,0))</f>
        <v>满级</v>
      </c>
      <c r="G206" t="str">
        <f>IF($B206&gt;VLOOKUP(G$2,资质!$X:$Z,3,0),"满级",VLOOKUP($A206,level!$K:$N,2,0)+unit!$M$2+VLOOKUP($B206,rank!$O:$R,2,0)*VLOOKUP(G$2,资质!$X:$AD,4,0)+VLOOKUP(G$2,资质!$X:$AD,5,0))</f>
        <v>满级</v>
      </c>
      <c r="H206" t="str">
        <f>IF($B206&gt;VLOOKUP(H$2,资质!$X:$Z,3,0),"满级",VLOOKUP($A206,level!$K:$N,2,0)+unit!$M$2+VLOOKUP($B206,rank!$O:$R,2,0)*VLOOKUP(H$2,资质!$X:$AD,4,0)+VLOOKUP(H$2,资质!$X:$AD,5,0))</f>
        <v>满级</v>
      </c>
      <c r="I206" t="str">
        <f>IF($B206&gt;VLOOKUP(I$2,资质!$X:$Z,3,0),"满级",VLOOKUP($A206,level!$K:$N,2,0)+unit!$M$2+VLOOKUP($B206,rank!$O:$R,2,0)*VLOOKUP(I$2,资质!$X:$AD,4,0)+VLOOKUP(I$2,资质!$X:$AD,5,0))</f>
        <v>满级</v>
      </c>
      <c r="J206" t="str">
        <f>IF($B206&gt;VLOOKUP(J$2,资质!$X:$Z,3,0),"满级",VLOOKUP($A206,level!$K:$N,2,0)+unit!$M$2+VLOOKUP($B206,rank!$O:$R,2,0)*VLOOKUP(J$2,资质!$X:$AD,4,0)+VLOOKUP(J$2,资质!$X:$AD,5,0))</f>
        <v>满级</v>
      </c>
      <c r="K206" t="str">
        <f>IF($B206&gt;VLOOKUP(K$2,资质!$X:$Z,3,0),"满级",VLOOKUP($A206,level!$K:$N,2,0)+unit!$M$2+VLOOKUP($B206,rank!$O:$R,2,0)*VLOOKUP(K$2,资质!$X:$AD,4,0)+VLOOKUP(K$2,资质!$X:$AD,5,0))</f>
        <v>满级</v>
      </c>
      <c r="L206">
        <f>IF($B206&gt;VLOOKUP(L$2,资质!$X:$Z,3,0),"满级",VLOOKUP($A206,level!$K:$N,2,0)+unit!$M$2+VLOOKUP($B206,rank!$O:$R,2,0)*VLOOKUP(L$2,资质!$X:$AD,4,0)+VLOOKUP(L$2,资质!$X:$AD,5,0))</f>
        <v>223891.6537654461</v>
      </c>
      <c r="M206">
        <f>IF($B206&gt;VLOOKUP(M$2,资质!$X:$Z,3,0),"满级",VLOOKUP($A206,level!$K:$N,2,0)+unit!$M$2+VLOOKUP($B206,rank!$O:$R,2,0)*VLOOKUP(M$2,资质!$X:$AD,4,0)+VLOOKUP(M$2,资质!$X:$AD,5,0))</f>
        <v>228132.16758937933</v>
      </c>
      <c r="N206">
        <f>IF($B206&gt;VLOOKUP(N$2,资质!$X:$Z,3,0),"满级",VLOOKUP($A206,level!$K:$N,2,0)+unit!$M$2+VLOOKUP($B206,rank!$O:$R,2,0)*VLOOKUP(N$2,资质!$X:$AD,4,0)+VLOOKUP(N$2,资质!$X:$AD,5,0))</f>
        <v>232372.68141331256</v>
      </c>
      <c r="O206">
        <f>IF($B206&gt;VLOOKUP(O$2,资质!$X:$Z,3,0),"满级",VLOOKUP($A206,level!$K:$N,2,0)+unit!$M$2+VLOOKUP($B206,rank!$O:$R,2,0)*VLOOKUP(O$2,资质!$X:$AD,4,0)+VLOOKUP(O$2,资质!$X:$AD,5,0))</f>
        <v>236613.19523724579</v>
      </c>
      <c r="P206">
        <f>IF($B206&gt;VLOOKUP(P$2,资质!$X:$Z,3,0),"满级",VLOOKUP($A206,level!$K:$N,2,0)+unit!$M$2+VLOOKUP($B206,rank!$O:$R,2,0)*VLOOKUP(P$2,资质!$X:$AD,4,0)+VLOOKUP(P$2,资质!$X:$AD,5,0))</f>
        <v>240853.70906117902</v>
      </c>
      <c r="Q206">
        <f>IF($B206&gt;VLOOKUP(Q$2,资质!$X:$Z,3,0),"满级",VLOOKUP($A206,level!$K:$N,2,0)+unit!$M$2+VLOOKUP($B206,rank!$O:$R,2,0)*VLOOKUP(Q$2,资质!$X:$AD,4,0)+VLOOKUP(Q$2,资质!$X:$AD,5,0))</f>
        <v>245094.22288511225</v>
      </c>
    </row>
    <row r="207" spans="1:18" x14ac:dyDescent="0.2">
      <c r="A207">
        <v>205</v>
      </c>
      <c r="B207">
        <f t="shared" si="13"/>
        <v>12</v>
      </c>
      <c r="C207" t="str">
        <f>IF($B207&gt;VLOOKUP(C$2,资质!$X:$Z,3,0),"满级",VLOOKUP($A207,level!$K:$N,2,0)+unit!$M$2+VLOOKUP($B207,rank!$O:$R,2,0)*VLOOKUP(C$2,资质!$X:$AD,4,0)+VLOOKUP(C$2,资质!$X:$AD,5,0))</f>
        <v>满级</v>
      </c>
      <c r="D207" t="str">
        <f>IF($B207&gt;VLOOKUP(D$2,资质!$X:$Z,3,0),"满级",VLOOKUP($A207,level!$K:$N,2,0)+unit!$M$2+VLOOKUP($B207,rank!$O:$R,2,0)*VLOOKUP(D$2,资质!$X:$AD,4,0)+VLOOKUP(D$2,资质!$X:$AD,5,0))</f>
        <v>满级</v>
      </c>
      <c r="E207" t="str">
        <f>IF($B207&gt;VLOOKUP(E$2,资质!$X:$Z,3,0),"满级",VLOOKUP($A207,level!$K:$N,2,0)+unit!$M$2+VLOOKUP($B207,rank!$O:$R,2,0)*VLOOKUP(E$2,资质!$X:$AD,4,0)+VLOOKUP(E$2,资质!$X:$AD,5,0))</f>
        <v>满级</v>
      </c>
      <c r="F207" t="str">
        <f>IF($B207&gt;VLOOKUP(F$2,资质!$X:$Z,3,0),"满级",VLOOKUP($A207,level!$K:$N,2,0)+unit!$M$2+VLOOKUP($B207,rank!$O:$R,2,0)*VLOOKUP(F$2,资质!$X:$AD,4,0)+VLOOKUP(F$2,资质!$X:$AD,5,0))</f>
        <v>满级</v>
      </c>
      <c r="G207" t="str">
        <f>IF($B207&gt;VLOOKUP(G$2,资质!$X:$Z,3,0),"满级",VLOOKUP($A207,level!$K:$N,2,0)+unit!$M$2+VLOOKUP($B207,rank!$O:$R,2,0)*VLOOKUP(G$2,资质!$X:$AD,4,0)+VLOOKUP(G$2,资质!$X:$AD,5,0))</f>
        <v>满级</v>
      </c>
      <c r="H207" t="str">
        <f>IF($B207&gt;VLOOKUP(H$2,资质!$X:$Z,3,0),"满级",VLOOKUP($A207,level!$K:$N,2,0)+unit!$M$2+VLOOKUP($B207,rank!$O:$R,2,0)*VLOOKUP(H$2,资质!$X:$AD,4,0)+VLOOKUP(H$2,资质!$X:$AD,5,0))</f>
        <v>满级</v>
      </c>
      <c r="I207" t="str">
        <f>IF($B207&gt;VLOOKUP(I$2,资质!$X:$Z,3,0),"满级",VLOOKUP($A207,level!$K:$N,2,0)+unit!$M$2+VLOOKUP($B207,rank!$O:$R,2,0)*VLOOKUP(I$2,资质!$X:$AD,4,0)+VLOOKUP(I$2,资质!$X:$AD,5,0))</f>
        <v>满级</v>
      </c>
      <c r="J207" t="str">
        <f>IF($B207&gt;VLOOKUP(J$2,资质!$X:$Z,3,0),"满级",VLOOKUP($A207,level!$K:$N,2,0)+unit!$M$2+VLOOKUP($B207,rank!$O:$R,2,0)*VLOOKUP(J$2,资质!$X:$AD,4,0)+VLOOKUP(J$2,资质!$X:$AD,5,0))</f>
        <v>满级</v>
      </c>
      <c r="K207" t="str">
        <f>IF($B207&gt;VLOOKUP(K$2,资质!$X:$Z,3,0),"满级",VLOOKUP($A207,level!$K:$N,2,0)+unit!$M$2+VLOOKUP($B207,rank!$O:$R,2,0)*VLOOKUP(K$2,资质!$X:$AD,4,0)+VLOOKUP(K$2,资质!$X:$AD,5,0))</f>
        <v>满级</v>
      </c>
      <c r="L207">
        <f>IF($B207&gt;VLOOKUP(L$2,资质!$X:$Z,3,0),"满级",VLOOKUP($A207,level!$K:$N,2,0)+unit!$M$2+VLOOKUP($B207,rank!$O:$R,2,0)*VLOOKUP(L$2,资质!$X:$AD,4,0)+VLOOKUP(L$2,资质!$X:$AD,5,0))</f>
        <v>225293.45376544609</v>
      </c>
      <c r="M207">
        <f>IF($B207&gt;VLOOKUP(M$2,资质!$X:$Z,3,0),"满级",VLOOKUP($A207,level!$K:$N,2,0)+unit!$M$2+VLOOKUP($B207,rank!$O:$R,2,0)*VLOOKUP(M$2,资质!$X:$AD,4,0)+VLOOKUP(M$2,资质!$X:$AD,5,0))</f>
        <v>229533.96758937935</v>
      </c>
      <c r="N207">
        <f>IF($B207&gt;VLOOKUP(N$2,资质!$X:$Z,3,0),"满级",VLOOKUP($A207,level!$K:$N,2,0)+unit!$M$2+VLOOKUP($B207,rank!$O:$R,2,0)*VLOOKUP(N$2,资质!$X:$AD,4,0)+VLOOKUP(N$2,资质!$X:$AD,5,0))</f>
        <v>233774.48141331255</v>
      </c>
      <c r="O207">
        <f>IF($B207&gt;VLOOKUP(O$2,资质!$X:$Z,3,0),"满级",VLOOKUP($A207,level!$K:$N,2,0)+unit!$M$2+VLOOKUP($B207,rank!$O:$R,2,0)*VLOOKUP(O$2,资质!$X:$AD,4,0)+VLOOKUP(O$2,资质!$X:$AD,5,0))</f>
        <v>238014.99523724581</v>
      </c>
      <c r="P207">
        <f>IF($B207&gt;VLOOKUP(P$2,资质!$X:$Z,3,0),"满级",VLOOKUP($A207,level!$K:$N,2,0)+unit!$M$2+VLOOKUP($B207,rank!$O:$R,2,0)*VLOOKUP(P$2,资质!$X:$AD,4,0)+VLOOKUP(P$2,资质!$X:$AD,5,0))</f>
        <v>242255.50906117901</v>
      </c>
      <c r="Q207">
        <f>IF($B207&gt;VLOOKUP(Q$2,资质!$X:$Z,3,0),"满级",VLOOKUP($A207,level!$K:$N,2,0)+unit!$M$2+VLOOKUP($B207,rank!$O:$R,2,0)*VLOOKUP(Q$2,资质!$X:$AD,4,0)+VLOOKUP(Q$2,资质!$X:$AD,5,0))</f>
        <v>246496.02288511227</v>
      </c>
    </row>
    <row r="208" spans="1:18" x14ac:dyDescent="0.2">
      <c r="A208">
        <v>206</v>
      </c>
      <c r="B208">
        <f t="shared" si="13"/>
        <v>12</v>
      </c>
      <c r="C208" t="str">
        <f>IF($B208&gt;VLOOKUP(C$2,资质!$X:$Z,3,0),"满级",VLOOKUP($A208,level!$K:$N,2,0)+unit!$M$2+VLOOKUP($B208,rank!$O:$R,2,0)*VLOOKUP(C$2,资质!$X:$AD,4,0)+VLOOKUP(C$2,资质!$X:$AD,5,0))</f>
        <v>满级</v>
      </c>
      <c r="D208" t="str">
        <f>IF($B208&gt;VLOOKUP(D$2,资质!$X:$Z,3,0),"满级",VLOOKUP($A208,level!$K:$N,2,0)+unit!$M$2+VLOOKUP($B208,rank!$O:$R,2,0)*VLOOKUP(D$2,资质!$X:$AD,4,0)+VLOOKUP(D$2,资质!$X:$AD,5,0))</f>
        <v>满级</v>
      </c>
      <c r="E208" t="str">
        <f>IF($B208&gt;VLOOKUP(E$2,资质!$X:$Z,3,0),"满级",VLOOKUP($A208,level!$K:$N,2,0)+unit!$M$2+VLOOKUP($B208,rank!$O:$R,2,0)*VLOOKUP(E$2,资质!$X:$AD,4,0)+VLOOKUP(E$2,资质!$X:$AD,5,0))</f>
        <v>满级</v>
      </c>
      <c r="F208" t="str">
        <f>IF($B208&gt;VLOOKUP(F$2,资质!$X:$Z,3,0),"满级",VLOOKUP($A208,level!$K:$N,2,0)+unit!$M$2+VLOOKUP($B208,rank!$O:$R,2,0)*VLOOKUP(F$2,资质!$X:$AD,4,0)+VLOOKUP(F$2,资质!$X:$AD,5,0))</f>
        <v>满级</v>
      </c>
      <c r="G208" t="str">
        <f>IF($B208&gt;VLOOKUP(G$2,资质!$X:$Z,3,0),"满级",VLOOKUP($A208,level!$K:$N,2,0)+unit!$M$2+VLOOKUP($B208,rank!$O:$R,2,0)*VLOOKUP(G$2,资质!$X:$AD,4,0)+VLOOKUP(G$2,资质!$X:$AD,5,0))</f>
        <v>满级</v>
      </c>
      <c r="H208" t="str">
        <f>IF($B208&gt;VLOOKUP(H$2,资质!$X:$Z,3,0),"满级",VLOOKUP($A208,level!$K:$N,2,0)+unit!$M$2+VLOOKUP($B208,rank!$O:$R,2,0)*VLOOKUP(H$2,资质!$X:$AD,4,0)+VLOOKUP(H$2,资质!$X:$AD,5,0))</f>
        <v>满级</v>
      </c>
      <c r="I208" t="str">
        <f>IF($B208&gt;VLOOKUP(I$2,资质!$X:$Z,3,0),"满级",VLOOKUP($A208,level!$K:$N,2,0)+unit!$M$2+VLOOKUP($B208,rank!$O:$R,2,0)*VLOOKUP(I$2,资质!$X:$AD,4,0)+VLOOKUP(I$2,资质!$X:$AD,5,0))</f>
        <v>满级</v>
      </c>
      <c r="J208" t="str">
        <f>IF($B208&gt;VLOOKUP(J$2,资质!$X:$Z,3,0),"满级",VLOOKUP($A208,level!$K:$N,2,0)+unit!$M$2+VLOOKUP($B208,rank!$O:$R,2,0)*VLOOKUP(J$2,资质!$X:$AD,4,0)+VLOOKUP(J$2,资质!$X:$AD,5,0))</f>
        <v>满级</v>
      </c>
      <c r="K208" t="str">
        <f>IF($B208&gt;VLOOKUP(K$2,资质!$X:$Z,3,0),"满级",VLOOKUP($A208,level!$K:$N,2,0)+unit!$M$2+VLOOKUP($B208,rank!$O:$R,2,0)*VLOOKUP(K$2,资质!$X:$AD,4,0)+VLOOKUP(K$2,资质!$X:$AD,5,0))</f>
        <v>满级</v>
      </c>
      <c r="L208">
        <f>IF($B208&gt;VLOOKUP(L$2,资质!$X:$Z,3,0),"满级",VLOOKUP($A208,level!$K:$N,2,0)+unit!$M$2+VLOOKUP($B208,rank!$O:$R,2,0)*VLOOKUP(L$2,资质!$X:$AD,4,0)+VLOOKUP(L$2,资质!$X:$AD,5,0))</f>
        <v>226719.05376544609</v>
      </c>
      <c r="M208">
        <f>IF($B208&gt;VLOOKUP(M$2,资质!$X:$Z,3,0),"满级",VLOOKUP($A208,level!$K:$N,2,0)+unit!$M$2+VLOOKUP($B208,rank!$O:$R,2,0)*VLOOKUP(M$2,资质!$X:$AD,4,0)+VLOOKUP(M$2,资质!$X:$AD,5,0))</f>
        <v>230959.56758937932</v>
      </c>
      <c r="N208">
        <f>IF($B208&gt;VLOOKUP(N$2,资质!$X:$Z,3,0),"满级",VLOOKUP($A208,level!$K:$N,2,0)+unit!$M$2+VLOOKUP($B208,rank!$O:$R,2,0)*VLOOKUP(N$2,资质!$X:$AD,4,0)+VLOOKUP(N$2,资质!$X:$AD,5,0))</f>
        <v>235200.08141331255</v>
      </c>
      <c r="O208">
        <f>IF($B208&gt;VLOOKUP(O$2,资质!$X:$Z,3,0),"满级",VLOOKUP($A208,level!$K:$N,2,0)+unit!$M$2+VLOOKUP($B208,rank!$O:$R,2,0)*VLOOKUP(O$2,资质!$X:$AD,4,0)+VLOOKUP(O$2,资质!$X:$AD,5,0))</f>
        <v>239440.59523724578</v>
      </c>
      <c r="P208">
        <f>IF($B208&gt;VLOOKUP(P$2,资质!$X:$Z,3,0),"满级",VLOOKUP($A208,level!$K:$N,2,0)+unit!$M$2+VLOOKUP($B208,rank!$O:$R,2,0)*VLOOKUP(P$2,资质!$X:$AD,4,0)+VLOOKUP(P$2,资质!$X:$AD,5,0))</f>
        <v>243681.10906117901</v>
      </c>
      <c r="Q208">
        <f>IF($B208&gt;VLOOKUP(Q$2,资质!$X:$Z,3,0),"满级",VLOOKUP($A208,level!$K:$N,2,0)+unit!$M$2+VLOOKUP($B208,rank!$O:$R,2,0)*VLOOKUP(Q$2,资质!$X:$AD,4,0)+VLOOKUP(Q$2,资质!$X:$AD,5,0))</f>
        <v>247921.62288511224</v>
      </c>
    </row>
    <row r="209" spans="1:18" x14ac:dyDescent="0.2">
      <c r="A209">
        <v>207</v>
      </c>
      <c r="B209">
        <f t="shared" si="13"/>
        <v>12</v>
      </c>
      <c r="C209" t="str">
        <f>IF($B209&gt;VLOOKUP(C$2,资质!$X:$Z,3,0),"满级",VLOOKUP($A209,level!$K:$N,2,0)+unit!$M$2+VLOOKUP($B209,rank!$O:$R,2,0)*VLOOKUP(C$2,资质!$X:$AD,4,0)+VLOOKUP(C$2,资质!$X:$AD,5,0))</f>
        <v>满级</v>
      </c>
      <c r="D209" t="str">
        <f>IF($B209&gt;VLOOKUP(D$2,资质!$X:$Z,3,0),"满级",VLOOKUP($A209,level!$K:$N,2,0)+unit!$M$2+VLOOKUP($B209,rank!$O:$R,2,0)*VLOOKUP(D$2,资质!$X:$AD,4,0)+VLOOKUP(D$2,资质!$X:$AD,5,0))</f>
        <v>满级</v>
      </c>
      <c r="E209" t="str">
        <f>IF($B209&gt;VLOOKUP(E$2,资质!$X:$Z,3,0),"满级",VLOOKUP($A209,level!$K:$N,2,0)+unit!$M$2+VLOOKUP($B209,rank!$O:$R,2,0)*VLOOKUP(E$2,资质!$X:$AD,4,0)+VLOOKUP(E$2,资质!$X:$AD,5,0))</f>
        <v>满级</v>
      </c>
      <c r="F209" t="str">
        <f>IF($B209&gt;VLOOKUP(F$2,资质!$X:$Z,3,0),"满级",VLOOKUP($A209,level!$K:$N,2,0)+unit!$M$2+VLOOKUP($B209,rank!$O:$R,2,0)*VLOOKUP(F$2,资质!$X:$AD,4,0)+VLOOKUP(F$2,资质!$X:$AD,5,0))</f>
        <v>满级</v>
      </c>
      <c r="G209" t="str">
        <f>IF($B209&gt;VLOOKUP(G$2,资质!$X:$Z,3,0),"满级",VLOOKUP($A209,level!$K:$N,2,0)+unit!$M$2+VLOOKUP($B209,rank!$O:$R,2,0)*VLOOKUP(G$2,资质!$X:$AD,4,0)+VLOOKUP(G$2,资质!$X:$AD,5,0))</f>
        <v>满级</v>
      </c>
      <c r="H209" t="str">
        <f>IF($B209&gt;VLOOKUP(H$2,资质!$X:$Z,3,0),"满级",VLOOKUP($A209,level!$K:$N,2,0)+unit!$M$2+VLOOKUP($B209,rank!$O:$R,2,0)*VLOOKUP(H$2,资质!$X:$AD,4,0)+VLOOKUP(H$2,资质!$X:$AD,5,0))</f>
        <v>满级</v>
      </c>
      <c r="I209" t="str">
        <f>IF($B209&gt;VLOOKUP(I$2,资质!$X:$Z,3,0),"满级",VLOOKUP($A209,level!$K:$N,2,0)+unit!$M$2+VLOOKUP($B209,rank!$O:$R,2,0)*VLOOKUP(I$2,资质!$X:$AD,4,0)+VLOOKUP(I$2,资质!$X:$AD,5,0))</f>
        <v>满级</v>
      </c>
      <c r="J209" t="str">
        <f>IF($B209&gt;VLOOKUP(J$2,资质!$X:$Z,3,0),"满级",VLOOKUP($A209,level!$K:$N,2,0)+unit!$M$2+VLOOKUP($B209,rank!$O:$R,2,0)*VLOOKUP(J$2,资质!$X:$AD,4,0)+VLOOKUP(J$2,资质!$X:$AD,5,0))</f>
        <v>满级</v>
      </c>
      <c r="K209" t="str">
        <f>IF($B209&gt;VLOOKUP(K$2,资质!$X:$Z,3,0),"满级",VLOOKUP($A209,level!$K:$N,2,0)+unit!$M$2+VLOOKUP($B209,rank!$O:$R,2,0)*VLOOKUP(K$2,资质!$X:$AD,4,0)+VLOOKUP(K$2,资质!$X:$AD,5,0))</f>
        <v>满级</v>
      </c>
      <c r="L209">
        <f>IF($B209&gt;VLOOKUP(L$2,资质!$X:$Z,3,0),"满级",VLOOKUP($A209,level!$K:$N,2,0)+unit!$M$2+VLOOKUP($B209,rank!$O:$R,2,0)*VLOOKUP(L$2,资质!$X:$AD,4,0)+VLOOKUP(L$2,资质!$X:$AD,5,0))</f>
        <v>228168.95376544609</v>
      </c>
      <c r="M209">
        <f>IF($B209&gt;VLOOKUP(M$2,资质!$X:$Z,3,0),"满级",VLOOKUP($A209,level!$K:$N,2,0)+unit!$M$2+VLOOKUP($B209,rank!$O:$R,2,0)*VLOOKUP(M$2,资质!$X:$AD,4,0)+VLOOKUP(M$2,资质!$X:$AD,5,0))</f>
        <v>232409.46758937935</v>
      </c>
      <c r="N209">
        <f>IF($B209&gt;VLOOKUP(N$2,资质!$X:$Z,3,0),"满级",VLOOKUP($A209,level!$K:$N,2,0)+unit!$M$2+VLOOKUP($B209,rank!$O:$R,2,0)*VLOOKUP(N$2,资质!$X:$AD,4,0)+VLOOKUP(N$2,资质!$X:$AD,5,0))</f>
        <v>236649.98141331255</v>
      </c>
      <c r="O209">
        <f>IF($B209&gt;VLOOKUP(O$2,资质!$X:$Z,3,0),"满级",VLOOKUP($A209,level!$K:$N,2,0)+unit!$M$2+VLOOKUP($B209,rank!$O:$R,2,0)*VLOOKUP(O$2,资质!$X:$AD,4,0)+VLOOKUP(O$2,资质!$X:$AD,5,0))</f>
        <v>240890.49523724581</v>
      </c>
      <c r="P209">
        <f>IF($B209&gt;VLOOKUP(P$2,资质!$X:$Z,3,0),"满级",VLOOKUP($A209,level!$K:$N,2,0)+unit!$M$2+VLOOKUP($B209,rank!$O:$R,2,0)*VLOOKUP(P$2,资质!$X:$AD,4,0)+VLOOKUP(P$2,资质!$X:$AD,5,0))</f>
        <v>245131.00906117901</v>
      </c>
      <c r="Q209">
        <f>IF($B209&gt;VLOOKUP(Q$2,资质!$X:$Z,3,0),"满级",VLOOKUP($A209,level!$K:$N,2,0)+unit!$M$2+VLOOKUP($B209,rank!$O:$R,2,0)*VLOOKUP(Q$2,资质!$X:$AD,4,0)+VLOOKUP(Q$2,资质!$X:$AD,5,0))</f>
        <v>249371.52288511227</v>
      </c>
    </row>
    <row r="210" spans="1:18" x14ac:dyDescent="0.2">
      <c r="A210">
        <v>208</v>
      </c>
      <c r="B210">
        <f t="shared" si="13"/>
        <v>12</v>
      </c>
      <c r="C210" t="str">
        <f>IF($B210&gt;VLOOKUP(C$2,资质!$X:$Z,3,0),"满级",VLOOKUP($A210,level!$K:$N,2,0)+unit!$M$2+VLOOKUP($B210,rank!$O:$R,2,0)*VLOOKUP(C$2,资质!$X:$AD,4,0)+VLOOKUP(C$2,资质!$X:$AD,5,0))</f>
        <v>满级</v>
      </c>
      <c r="D210" t="str">
        <f>IF($B210&gt;VLOOKUP(D$2,资质!$X:$Z,3,0),"满级",VLOOKUP($A210,level!$K:$N,2,0)+unit!$M$2+VLOOKUP($B210,rank!$O:$R,2,0)*VLOOKUP(D$2,资质!$X:$AD,4,0)+VLOOKUP(D$2,资质!$X:$AD,5,0))</f>
        <v>满级</v>
      </c>
      <c r="E210" t="str">
        <f>IF($B210&gt;VLOOKUP(E$2,资质!$X:$Z,3,0),"满级",VLOOKUP($A210,level!$K:$N,2,0)+unit!$M$2+VLOOKUP($B210,rank!$O:$R,2,0)*VLOOKUP(E$2,资质!$X:$AD,4,0)+VLOOKUP(E$2,资质!$X:$AD,5,0))</f>
        <v>满级</v>
      </c>
      <c r="F210" t="str">
        <f>IF($B210&gt;VLOOKUP(F$2,资质!$X:$Z,3,0),"满级",VLOOKUP($A210,level!$K:$N,2,0)+unit!$M$2+VLOOKUP($B210,rank!$O:$R,2,0)*VLOOKUP(F$2,资质!$X:$AD,4,0)+VLOOKUP(F$2,资质!$X:$AD,5,0))</f>
        <v>满级</v>
      </c>
      <c r="G210" t="str">
        <f>IF($B210&gt;VLOOKUP(G$2,资质!$X:$Z,3,0),"满级",VLOOKUP($A210,level!$K:$N,2,0)+unit!$M$2+VLOOKUP($B210,rank!$O:$R,2,0)*VLOOKUP(G$2,资质!$X:$AD,4,0)+VLOOKUP(G$2,资质!$X:$AD,5,0))</f>
        <v>满级</v>
      </c>
      <c r="H210" t="str">
        <f>IF($B210&gt;VLOOKUP(H$2,资质!$X:$Z,3,0),"满级",VLOOKUP($A210,level!$K:$N,2,0)+unit!$M$2+VLOOKUP($B210,rank!$O:$R,2,0)*VLOOKUP(H$2,资质!$X:$AD,4,0)+VLOOKUP(H$2,资质!$X:$AD,5,0))</f>
        <v>满级</v>
      </c>
      <c r="I210" t="str">
        <f>IF($B210&gt;VLOOKUP(I$2,资质!$X:$Z,3,0),"满级",VLOOKUP($A210,level!$K:$N,2,0)+unit!$M$2+VLOOKUP($B210,rank!$O:$R,2,0)*VLOOKUP(I$2,资质!$X:$AD,4,0)+VLOOKUP(I$2,资质!$X:$AD,5,0))</f>
        <v>满级</v>
      </c>
      <c r="J210" t="str">
        <f>IF($B210&gt;VLOOKUP(J$2,资质!$X:$Z,3,0),"满级",VLOOKUP($A210,level!$K:$N,2,0)+unit!$M$2+VLOOKUP($B210,rank!$O:$R,2,0)*VLOOKUP(J$2,资质!$X:$AD,4,0)+VLOOKUP(J$2,资质!$X:$AD,5,0))</f>
        <v>满级</v>
      </c>
      <c r="K210" t="str">
        <f>IF($B210&gt;VLOOKUP(K$2,资质!$X:$Z,3,0),"满级",VLOOKUP($A210,level!$K:$N,2,0)+unit!$M$2+VLOOKUP($B210,rank!$O:$R,2,0)*VLOOKUP(K$2,资质!$X:$AD,4,0)+VLOOKUP(K$2,资质!$X:$AD,5,0))</f>
        <v>满级</v>
      </c>
      <c r="L210">
        <f>IF($B210&gt;VLOOKUP(L$2,资质!$X:$Z,3,0),"满级",VLOOKUP($A210,level!$K:$N,2,0)+unit!$M$2+VLOOKUP($B210,rank!$O:$R,2,0)*VLOOKUP(L$2,资质!$X:$AD,4,0)+VLOOKUP(L$2,资质!$X:$AD,5,0))</f>
        <v>229643.45376544609</v>
      </c>
      <c r="M210">
        <f>IF($B210&gt;VLOOKUP(M$2,资质!$X:$Z,3,0),"满级",VLOOKUP($A210,level!$K:$N,2,0)+unit!$M$2+VLOOKUP($B210,rank!$O:$R,2,0)*VLOOKUP(M$2,资质!$X:$AD,4,0)+VLOOKUP(M$2,资质!$X:$AD,5,0))</f>
        <v>233883.96758937935</v>
      </c>
      <c r="N210">
        <f>IF($B210&gt;VLOOKUP(N$2,资质!$X:$Z,3,0),"满级",VLOOKUP($A210,level!$K:$N,2,0)+unit!$M$2+VLOOKUP($B210,rank!$O:$R,2,0)*VLOOKUP(N$2,资质!$X:$AD,4,0)+VLOOKUP(N$2,资质!$X:$AD,5,0))</f>
        <v>238124.48141331255</v>
      </c>
      <c r="O210">
        <f>IF($B210&gt;VLOOKUP(O$2,资质!$X:$Z,3,0),"满级",VLOOKUP($A210,level!$K:$N,2,0)+unit!$M$2+VLOOKUP($B210,rank!$O:$R,2,0)*VLOOKUP(O$2,资质!$X:$AD,4,0)+VLOOKUP(O$2,资质!$X:$AD,5,0))</f>
        <v>242364.99523724581</v>
      </c>
      <c r="P210">
        <f>IF($B210&gt;VLOOKUP(P$2,资质!$X:$Z,3,0),"满级",VLOOKUP($A210,level!$K:$N,2,0)+unit!$M$2+VLOOKUP($B210,rank!$O:$R,2,0)*VLOOKUP(P$2,资质!$X:$AD,4,0)+VLOOKUP(P$2,资质!$X:$AD,5,0))</f>
        <v>246605.50906117901</v>
      </c>
      <c r="Q210">
        <f>IF($B210&gt;VLOOKUP(Q$2,资质!$X:$Z,3,0),"满级",VLOOKUP($A210,level!$K:$N,2,0)+unit!$M$2+VLOOKUP($B210,rank!$O:$R,2,0)*VLOOKUP(Q$2,资质!$X:$AD,4,0)+VLOOKUP(Q$2,资质!$X:$AD,5,0))</f>
        <v>250846.02288511227</v>
      </c>
    </row>
    <row r="211" spans="1:18" x14ac:dyDescent="0.2">
      <c r="A211">
        <v>209</v>
      </c>
      <c r="B211">
        <f t="shared" si="13"/>
        <v>12</v>
      </c>
      <c r="C211" t="str">
        <f>IF($B211&gt;VLOOKUP(C$2,资质!$X:$Z,3,0),"满级",VLOOKUP($A211,level!$K:$N,2,0)+unit!$M$2+VLOOKUP($B211,rank!$O:$R,2,0)*VLOOKUP(C$2,资质!$X:$AD,4,0)+VLOOKUP(C$2,资质!$X:$AD,5,0))</f>
        <v>满级</v>
      </c>
      <c r="D211" t="str">
        <f>IF($B211&gt;VLOOKUP(D$2,资质!$X:$Z,3,0),"满级",VLOOKUP($A211,level!$K:$N,2,0)+unit!$M$2+VLOOKUP($B211,rank!$O:$R,2,0)*VLOOKUP(D$2,资质!$X:$AD,4,0)+VLOOKUP(D$2,资质!$X:$AD,5,0))</f>
        <v>满级</v>
      </c>
      <c r="E211" t="str">
        <f>IF($B211&gt;VLOOKUP(E$2,资质!$X:$Z,3,0),"满级",VLOOKUP($A211,level!$K:$N,2,0)+unit!$M$2+VLOOKUP($B211,rank!$O:$R,2,0)*VLOOKUP(E$2,资质!$X:$AD,4,0)+VLOOKUP(E$2,资质!$X:$AD,5,0))</f>
        <v>满级</v>
      </c>
      <c r="F211" t="str">
        <f>IF($B211&gt;VLOOKUP(F$2,资质!$X:$Z,3,0),"满级",VLOOKUP($A211,level!$K:$N,2,0)+unit!$M$2+VLOOKUP($B211,rank!$O:$R,2,0)*VLOOKUP(F$2,资质!$X:$AD,4,0)+VLOOKUP(F$2,资质!$X:$AD,5,0))</f>
        <v>满级</v>
      </c>
      <c r="G211" t="str">
        <f>IF($B211&gt;VLOOKUP(G$2,资质!$X:$Z,3,0),"满级",VLOOKUP($A211,level!$K:$N,2,0)+unit!$M$2+VLOOKUP($B211,rank!$O:$R,2,0)*VLOOKUP(G$2,资质!$X:$AD,4,0)+VLOOKUP(G$2,资质!$X:$AD,5,0))</f>
        <v>满级</v>
      </c>
      <c r="H211" t="str">
        <f>IF($B211&gt;VLOOKUP(H$2,资质!$X:$Z,3,0),"满级",VLOOKUP($A211,level!$K:$N,2,0)+unit!$M$2+VLOOKUP($B211,rank!$O:$R,2,0)*VLOOKUP(H$2,资质!$X:$AD,4,0)+VLOOKUP(H$2,资质!$X:$AD,5,0))</f>
        <v>满级</v>
      </c>
      <c r="I211" t="str">
        <f>IF($B211&gt;VLOOKUP(I$2,资质!$X:$Z,3,0),"满级",VLOOKUP($A211,level!$K:$N,2,0)+unit!$M$2+VLOOKUP($B211,rank!$O:$R,2,0)*VLOOKUP(I$2,资质!$X:$AD,4,0)+VLOOKUP(I$2,资质!$X:$AD,5,0))</f>
        <v>满级</v>
      </c>
      <c r="J211" t="str">
        <f>IF($B211&gt;VLOOKUP(J$2,资质!$X:$Z,3,0),"满级",VLOOKUP($A211,level!$K:$N,2,0)+unit!$M$2+VLOOKUP($B211,rank!$O:$R,2,0)*VLOOKUP(J$2,资质!$X:$AD,4,0)+VLOOKUP(J$2,资质!$X:$AD,5,0))</f>
        <v>满级</v>
      </c>
      <c r="K211" t="str">
        <f>IF($B211&gt;VLOOKUP(K$2,资质!$X:$Z,3,0),"满级",VLOOKUP($A211,level!$K:$N,2,0)+unit!$M$2+VLOOKUP($B211,rank!$O:$R,2,0)*VLOOKUP(K$2,资质!$X:$AD,4,0)+VLOOKUP(K$2,资质!$X:$AD,5,0))</f>
        <v>满级</v>
      </c>
      <c r="L211">
        <f>IF($B211&gt;VLOOKUP(L$2,资质!$X:$Z,3,0),"满级",VLOOKUP($A211,level!$K:$N,2,0)+unit!$M$2+VLOOKUP($B211,rank!$O:$R,2,0)*VLOOKUP(L$2,资质!$X:$AD,4,0)+VLOOKUP(L$2,资质!$X:$AD,5,0))</f>
        <v>231143.05376544609</v>
      </c>
      <c r="M211">
        <f>IF($B211&gt;VLOOKUP(M$2,资质!$X:$Z,3,0),"满级",VLOOKUP($A211,level!$K:$N,2,0)+unit!$M$2+VLOOKUP($B211,rank!$O:$R,2,0)*VLOOKUP(M$2,资质!$X:$AD,4,0)+VLOOKUP(M$2,资质!$X:$AD,5,0))</f>
        <v>235383.56758937932</v>
      </c>
      <c r="N211">
        <f>IF($B211&gt;VLOOKUP(N$2,资质!$X:$Z,3,0),"满级",VLOOKUP($A211,level!$K:$N,2,0)+unit!$M$2+VLOOKUP($B211,rank!$O:$R,2,0)*VLOOKUP(N$2,资质!$X:$AD,4,0)+VLOOKUP(N$2,资质!$X:$AD,5,0))</f>
        <v>239624.08141331255</v>
      </c>
      <c r="O211">
        <f>IF($B211&gt;VLOOKUP(O$2,资质!$X:$Z,3,0),"满级",VLOOKUP($A211,level!$K:$N,2,0)+unit!$M$2+VLOOKUP($B211,rank!$O:$R,2,0)*VLOOKUP(O$2,资质!$X:$AD,4,0)+VLOOKUP(O$2,资质!$X:$AD,5,0))</f>
        <v>243864.59523724578</v>
      </c>
      <c r="P211">
        <f>IF($B211&gt;VLOOKUP(P$2,资质!$X:$Z,3,0),"满级",VLOOKUP($A211,level!$K:$N,2,0)+unit!$M$2+VLOOKUP($B211,rank!$O:$R,2,0)*VLOOKUP(P$2,资质!$X:$AD,4,0)+VLOOKUP(P$2,资质!$X:$AD,5,0))</f>
        <v>248105.10906117901</v>
      </c>
      <c r="Q211">
        <f>IF($B211&gt;VLOOKUP(Q$2,资质!$X:$Z,3,0),"满级",VLOOKUP($A211,level!$K:$N,2,0)+unit!$M$2+VLOOKUP($B211,rank!$O:$R,2,0)*VLOOKUP(Q$2,资质!$X:$AD,4,0)+VLOOKUP(Q$2,资质!$X:$AD,5,0))</f>
        <v>252345.62288511224</v>
      </c>
    </row>
    <row r="212" spans="1:18" x14ac:dyDescent="0.2">
      <c r="A212">
        <v>210</v>
      </c>
      <c r="B212">
        <f t="shared" si="13"/>
        <v>12</v>
      </c>
      <c r="C212" t="str">
        <f>IF($B212&gt;VLOOKUP(C$2,资质!$X:$Z,3,0),"满级",VLOOKUP($A212,level!$K:$N,2,0)+unit!$M$2+VLOOKUP($B212,rank!$O:$R,2,0)*VLOOKUP(C$2,资质!$X:$AD,4,0)+VLOOKUP(C$2,资质!$X:$AD,5,0))</f>
        <v>满级</v>
      </c>
      <c r="D212" t="str">
        <f>IF($B212&gt;VLOOKUP(D$2,资质!$X:$Z,3,0),"满级",VLOOKUP($A212,level!$K:$N,2,0)+unit!$M$2+VLOOKUP($B212,rank!$O:$R,2,0)*VLOOKUP(D$2,资质!$X:$AD,4,0)+VLOOKUP(D$2,资质!$X:$AD,5,0))</f>
        <v>满级</v>
      </c>
      <c r="E212" t="str">
        <f>IF($B212&gt;VLOOKUP(E$2,资质!$X:$Z,3,0),"满级",VLOOKUP($A212,level!$K:$N,2,0)+unit!$M$2+VLOOKUP($B212,rank!$O:$R,2,0)*VLOOKUP(E$2,资质!$X:$AD,4,0)+VLOOKUP(E$2,资质!$X:$AD,5,0))</f>
        <v>满级</v>
      </c>
      <c r="F212" t="str">
        <f>IF($B212&gt;VLOOKUP(F$2,资质!$X:$Z,3,0),"满级",VLOOKUP($A212,level!$K:$N,2,0)+unit!$M$2+VLOOKUP($B212,rank!$O:$R,2,0)*VLOOKUP(F$2,资质!$X:$AD,4,0)+VLOOKUP(F$2,资质!$X:$AD,5,0))</f>
        <v>满级</v>
      </c>
      <c r="G212" t="str">
        <f>IF($B212&gt;VLOOKUP(G$2,资质!$X:$Z,3,0),"满级",VLOOKUP($A212,level!$K:$N,2,0)+unit!$M$2+VLOOKUP($B212,rank!$O:$R,2,0)*VLOOKUP(G$2,资质!$X:$AD,4,0)+VLOOKUP(G$2,资质!$X:$AD,5,0))</f>
        <v>满级</v>
      </c>
      <c r="H212" t="str">
        <f>IF($B212&gt;VLOOKUP(H$2,资质!$X:$Z,3,0),"满级",VLOOKUP($A212,level!$K:$N,2,0)+unit!$M$2+VLOOKUP($B212,rank!$O:$R,2,0)*VLOOKUP(H$2,资质!$X:$AD,4,0)+VLOOKUP(H$2,资质!$X:$AD,5,0))</f>
        <v>满级</v>
      </c>
      <c r="I212" t="str">
        <f>IF($B212&gt;VLOOKUP(I$2,资质!$X:$Z,3,0),"满级",VLOOKUP($A212,level!$K:$N,2,0)+unit!$M$2+VLOOKUP($B212,rank!$O:$R,2,0)*VLOOKUP(I$2,资质!$X:$AD,4,0)+VLOOKUP(I$2,资质!$X:$AD,5,0))</f>
        <v>满级</v>
      </c>
      <c r="J212" t="str">
        <f>IF($B212&gt;VLOOKUP(J$2,资质!$X:$Z,3,0),"满级",VLOOKUP($A212,level!$K:$N,2,0)+unit!$M$2+VLOOKUP($B212,rank!$O:$R,2,0)*VLOOKUP(J$2,资质!$X:$AD,4,0)+VLOOKUP(J$2,资质!$X:$AD,5,0))</f>
        <v>满级</v>
      </c>
      <c r="K212" t="str">
        <f>IF($B212&gt;VLOOKUP(K$2,资质!$X:$Z,3,0),"满级",VLOOKUP($A212,level!$K:$N,2,0)+unit!$M$2+VLOOKUP($B212,rank!$O:$R,2,0)*VLOOKUP(K$2,资质!$X:$AD,4,0)+VLOOKUP(K$2,资质!$X:$AD,5,0))</f>
        <v>满级</v>
      </c>
      <c r="L212">
        <f>IF($B212&gt;VLOOKUP(L$2,资质!$X:$Z,3,0),"满级",VLOOKUP($A212,level!$K:$N,2,0)+unit!$M$2+VLOOKUP($B212,rank!$O:$R,2,0)*VLOOKUP(L$2,资质!$X:$AD,4,0)+VLOOKUP(L$2,资质!$X:$AD,5,0))</f>
        <v>232668.1537654461</v>
      </c>
      <c r="M212">
        <f>IF($B212&gt;VLOOKUP(M$2,资质!$X:$Z,3,0),"满级",VLOOKUP($A212,level!$K:$N,2,0)+unit!$M$2+VLOOKUP($B212,rank!$O:$R,2,0)*VLOOKUP(M$2,资质!$X:$AD,4,0)+VLOOKUP(M$2,资质!$X:$AD,5,0))</f>
        <v>236908.66758937933</v>
      </c>
      <c r="N212">
        <f>IF($B212&gt;VLOOKUP(N$2,资质!$X:$Z,3,0),"满级",VLOOKUP($A212,level!$K:$N,2,0)+unit!$M$2+VLOOKUP($B212,rank!$O:$R,2,0)*VLOOKUP(N$2,资质!$X:$AD,4,0)+VLOOKUP(N$2,资质!$X:$AD,5,0))</f>
        <v>241149.18141331256</v>
      </c>
      <c r="O212">
        <f>IF($B212&gt;VLOOKUP(O$2,资质!$X:$Z,3,0),"满级",VLOOKUP($A212,level!$K:$N,2,0)+unit!$M$2+VLOOKUP($B212,rank!$O:$R,2,0)*VLOOKUP(O$2,资质!$X:$AD,4,0)+VLOOKUP(O$2,资质!$X:$AD,5,0))</f>
        <v>245389.69523724579</v>
      </c>
      <c r="P212">
        <f>IF($B212&gt;VLOOKUP(P$2,资质!$X:$Z,3,0),"满级",VLOOKUP($A212,level!$K:$N,2,0)+unit!$M$2+VLOOKUP($B212,rank!$O:$R,2,0)*VLOOKUP(P$2,资质!$X:$AD,4,0)+VLOOKUP(P$2,资质!$X:$AD,5,0))</f>
        <v>249630.20906117902</v>
      </c>
      <c r="Q212">
        <f>IF($B212&gt;VLOOKUP(Q$2,资质!$X:$Z,3,0),"满级",VLOOKUP($A212,level!$K:$N,2,0)+unit!$M$2+VLOOKUP($B212,rank!$O:$R,2,0)*VLOOKUP(Q$2,资质!$X:$AD,4,0)+VLOOKUP(Q$2,资质!$X:$AD,5,0))</f>
        <v>253870.72288511225</v>
      </c>
    </row>
    <row r="213" spans="1:18" x14ac:dyDescent="0.2">
      <c r="A213">
        <v>211</v>
      </c>
      <c r="B213">
        <f t="shared" si="13"/>
        <v>12</v>
      </c>
      <c r="C213" t="str">
        <f>IF($B213&gt;VLOOKUP(C$2,资质!$X:$Z,3,0),"满级",VLOOKUP($A213,level!$K:$N,2,0)+unit!$M$2+VLOOKUP($B213,rank!$O:$R,2,0)*VLOOKUP(C$2,资质!$X:$AD,4,0)+VLOOKUP(C$2,资质!$X:$AD,5,0))</f>
        <v>满级</v>
      </c>
      <c r="D213" t="str">
        <f>IF($B213&gt;VLOOKUP(D$2,资质!$X:$Z,3,0),"满级",VLOOKUP($A213,level!$K:$N,2,0)+unit!$M$2+VLOOKUP($B213,rank!$O:$R,2,0)*VLOOKUP(D$2,资质!$X:$AD,4,0)+VLOOKUP(D$2,资质!$X:$AD,5,0))</f>
        <v>满级</v>
      </c>
      <c r="E213" t="str">
        <f>IF($B213&gt;VLOOKUP(E$2,资质!$X:$Z,3,0),"满级",VLOOKUP($A213,level!$K:$N,2,0)+unit!$M$2+VLOOKUP($B213,rank!$O:$R,2,0)*VLOOKUP(E$2,资质!$X:$AD,4,0)+VLOOKUP(E$2,资质!$X:$AD,5,0))</f>
        <v>满级</v>
      </c>
      <c r="F213" t="str">
        <f>IF($B213&gt;VLOOKUP(F$2,资质!$X:$Z,3,0),"满级",VLOOKUP($A213,level!$K:$N,2,0)+unit!$M$2+VLOOKUP($B213,rank!$O:$R,2,0)*VLOOKUP(F$2,资质!$X:$AD,4,0)+VLOOKUP(F$2,资质!$X:$AD,5,0))</f>
        <v>满级</v>
      </c>
      <c r="G213" t="str">
        <f>IF($B213&gt;VLOOKUP(G$2,资质!$X:$Z,3,0),"满级",VLOOKUP($A213,level!$K:$N,2,0)+unit!$M$2+VLOOKUP($B213,rank!$O:$R,2,0)*VLOOKUP(G$2,资质!$X:$AD,4,0)+VLOOKUP(G$2,资质!$X:$AD,5,0))</f>
        <v>满级</v>
      </c>
      <c r="H213" t="str">
        <f>IF($B213&gt;VLOOKUP(H$2,资质!$X:$Z,3,0),"满级",VLOOKUP($A213,level!$K:$N,2,0)+unit!$M$2+VLOOKUP($B213,rank!$O:$R,2,0)*VLOOKUP(H$2,资质!$X:$AD,4,0)+VLOOKUP(H$2,资质!$X:$AD,5,0))</f>
        <v>满级</v>
      </c>
      <c r="I213" t="str">
        <f>IF($B213&gt;VLOOKUP(I$2,资质!$X:$Z,3,0),"满级",VLOOKUP($A213,level!$K:$N,2,0)+unit!$M$2+VLOOKUP($B213,rank!$O:$R,2,0)*VLOOKUP(I$2,资质!$X:$AD,4,0)+VLOOKUP(I$2,资质!$X:$AD,5,0))</f>
        <v>满级</v>
      </c>
      <c r="J213" t="str">
        <f>IF($B213&gt;VLOOKUP(J$2,资质!$X:$Z,3,0),"满级",VLOOKUP($A213,level!$K:$N,2,0)+unit!$M$2+VLOOKUP($B213,rank!$O:$R,2,0)*VLOOKUP(J$2,资质!$X:$AD,4,0)+VLOOKUP(J$2,资质!$X:$AD,5,0))</f>
        <v>满级</v>
      </c>
      <c r="K213" t="str">
        <f>IF($B213&gt;VLOOKUP(K$2,资质!$X:$Z,3,0),"满级",VLOOKUP($A213,level!$K:$N,2,0)+unit!$M$2+VLOOKUP($B213,rank!$O:$R,2,0)*VLOOKUP(K$2,资质!$X:$AD,4,0)+VLOOKUP(K$2,资质!$X:$AD,5,0))</f>
        <v>满级</v>
      </c>
      <c r="L213">
        <f>IF($B213&gt;VLOOKUP(L$2,资质!$X:$Z,3,0),"满级",VLOOKUP($A213,level!$K:$N,2,0)+unit!$M$2+VLOOKUP($B213,rank!$O:$R,2,0)*VLOOKUP(L$2,资质!$X:$AD,4,0)+VLOOKUP(L$2,资质!$X:$AD,5,0))</f>
        <v>234219.1537654461</v>
      </c>
      <c r="M213">
        <f>IF($B213&gt;VLOOKUP(M$2,资质!$X:$Z,3,0),"满级",VLOOKUP($A213,level!$K:$N,2,0)+unit!$M$2+VLOOKUP($B213,rank!$O:$R,2,0)*VLOOKUP(M$2,资质!$X:$AD,4,0)+VLOOKUP(M$2,资质!$X:$AD,5,0))</f>
        <v>238459.66758937933</v>
      </c>
      <c r="N213">
        <f>IF($B213&gt;VLOOKUP(N$2,资质!$X:$Z,3,0),"满级",VLOOKUP($A213,level!$K:$N,2,0)+unit!$M$2+VLOOKUP($B213,rank!$O:$R,2,0)*VLOOKUP(N$2,资质!$X:$AD,4,0)+VLOOKUP(N$2,资质!$X:$AD,5,0))</f>
        <v>242700.18141331256</v>
      </c>
      <c r="O213">
        <f>IF($B213&gt;VLOOKUP(O$2,资质!$X:$Z,3,0),"满级",VLOOKUP($A213,level!$K:$N,2,0)+unit!$M$2+VLOOKUP($B213,rank!$O:$R,2,0)*VLOOKUP(O$2,资质!$X:$AD,4,0)+VLOOKUP(O$2,资质!$X:$AD,5,0))</f>
        <v>246940.69523724579</v>
      </c>
      <c r="P213">
        <f>IF($B213&gt;VLOOKUP(P$2,资质!$X:$Z,3,0),"满级",VLOOKUP($A213,level!$K:$N,2,0)+unit!$M$2+VLOOKUP($B213,rank!$O:$R,2,0)*VLOOKUP(P$2,资质!$X:$AD,4,0)+VLOOKUP(P$2,资质!$X:$AD,5,0))</f>
        <v>251181.20906117902</v>
      </c>
      <c r="Q213">
        <f>IF($B213&gt;VLOOKUP(Q$2,资质!$X:$Z,3,0),"满级",VLOOKUP($A213,level!$K:$N,2,0)+unit!$M$2+VLOOKUP($B213,rank!$O:$R,2,0)*VLOOKUP(Q$2,资质!$X:$AD,4,0)+VLOOKUP(Q$2,资质!$X:$AD,5,0))</f>
        <v>255421.72288511225</v>
      </c>
    </row>
    <row r="214" spans="1:18" x14ac:dyDescent="0.2">
      <c r="A214">
        <v>212</v>
      </c>
      <c r="B214">
        <f t="shared" si="13"/>
        <v>12</v>
      </c>
      <c r="C214" t="str">
        <f>IF($B214&gt;VLOOKUP(C$2,资质!$X:$Z,3,0),"满级",VLOOKUP($A214,level!$K:$N,2,0)+unit!$M$2+VLOOKUP($B214,rank!$O:$R,2,0)*VLOOKUP(C$2,资质!$X:$AD,4,0)+VLOOKUP(C$2,资质!$X:$AD,5,0))</f>
        <v>满级</v>
      </c>
      <c r="D214" t="str">
        <f>IF($B214&gt;VLOOKUP(D$2,资质!$X:$Z,3,0),"满级",VLOOKUP($A214,level!$K:$N,2,0)+unit!$M$2+VLOOKUP($B214,rank!$O:$R,2,0)*VLOOKUP(D$2,资质!$X:$AD,4,0)+VLOOKUP(D$2,资质!$X:$AD,5,0))</f>
        <v>满级</v>
      </c>
      <c r="E214" t="str">
        <f>IF($B214&gt;VLOOKUP(E$2,资质!$X:$Z,3,0),"满级",VLOOKUP($A214,level!$K:$N,2,0)+unit!$M$2+VLOOKUP($B214,rank!$O:$R,2,0)*VLOOKUP(E$2,资质!$X:$AD,4,0)+VLOOKUP(E$2,资质!$X:$AD,5,0))</f>
        <v>满级</v>
      </c>
      <c r="F214" t="str">
        <f>IF($B214&gt;VLOOKUP(F$2,资质!$X:$Z,3,0),"满级",VLOOKUP($A214,level!$K:$N,2,0)+unit!$M$2+VLOOKUP($B214,rank!$O:$R,2,0)*VLOOKUP(F$2,资质!$X:$AD,4,0)+VLOOKUP(F$2,资质!$X:$AD,5,0))</f>
        <v>满级</v>
      </c>
      <c r="G214" t="str">
        <f>IF($B214&gt;VLOOKUP(G$2,资质!$X:$Z,3,0),"满级",VLOOKUP($A214,level!$K:$N,2,0)+unit!$M$2+VLOOKUP($B214,rank!$O:$R,2,0)*VLOOKUP(G$2,资质!$X:$AD,4,0)+VLOOKUP(G$2,资质!$X:$AD,5,0))</f>
        <v>满级</v>
      </c>
      <c r="H214" t="str">
        <f>IF($B214&gt;VLOOKUP(H$2,资质!$X:$Z,3,0),"满级",VLOOKUP($A214,level!$K:$N,2,0)+unit!$M$2+VLOOKUP($B214,rank!$O:$R,2,0)*VLOOKUP(H$2,资质!$X:$AD,4,0)+VLOOKUP(H$2,资质!$X:$AD,5,0))</f>
        <v>满级</v>
      </c>
      <c r="I214" t="str">
        <f>IF($B214&gt;VLOOKUP(I$2,资质!$X:$Z,3,0),"满级",VLOOKUP($A214,level!$K:$N,2,0)+unit!$M$2+VLOOKUP($B214,rank!$O:$R,2,0)*VLOOKUP(I$2,资质!$X:$AD,4,0)+VLOOKUP(I$2,资质!$X:$AD,5,0))</f>
        <v>满级</v>
      </c>
      <c r="J214" t="str">
        <f>IF($B214&gt;VLOOKUP(J$2,资质!$X:$Z,3,0),"满级",VLOOKUP($A214,level!$K:$N,2,0)+unit!$M$2+VLOOKUP($B214,rank!$O:$R,2,0)*VLOOKUP(J$2,资质!$X:$AD,4,0)+VLOOKUP(J$2,资质!$X:$AD,5,0))</f>
        <v>满级</v>
      </c>
      <c r="K214" t="str">
        <f>IF($B214&gt;VLOOKUP(K$2,资质!$X:$Z,3,0),"满级",VLOOKUP($A214,level!$K:$N,2,0)+unit!$M$2+VLOOKUP($B214,rank!$O:$R,2,0)*VLOOKUP(K$2,资质!$X:$AD,4,0)+VLOOKUP(K$2,资质!$X:$AD,5,0))</f>
        <v>满级</v>
      </c>
      <c r="L214">
        <f>IF($B214&gt;VLOOKUP(L$2,资质!$X:$Z,3,0),"满级",VLOOKUP($A214,level!$K:$N,2,0)+unit!$M$2+VLOOKUP($B214,rank!$O:$R,2,0)*VLOOKUP(L$2,资质!$X:$AD,4,0)+VLOOKUP(L$2,资质!$X:$AD,5,0))</f>
        <v>235796.45376544609</v>
      </c>
      <c r="M214">
        <f>IF($B214&gt;VLOOKUP(M$2,资质!$X:$Z,3,0),"满级",VLOOKUP($A214,level!$K:$N,2,0)+unit!$M$2+VLOOKUP($B214,rank!$O:$R,2,0)*VLOOKUP(M$2,资质!$X:$AD,4,0)+VLOOKUP(M$2,资质!$X:$AD,5,0))</f>
        <v>240036.96758937935</v>
      </c>
      <c r="N214">
        <f>IF($B214&gt;VLOOKUP(N$2,资质!$X:$Z,3,0),"满级",VLOOKUP($A214,level!$K:$N,2,0)+unit!$M$2+VLOOKUP($B214,rank!$O:$R,2,0)*VLOOKUP(N$2,资质!$X:$AD,4,0)+VLOOKUP(N$2,资质!$X:$AD,5,0))</f>
        <v>244277.48141331255</v>
      </c>
      <c r="O214">
        <f>IF($B214&gt;VLOOKUP(O$2,资质!$X:$Z,3,0),"满级",VLOOKUP($A214,level!$K:$N,2,0)+unit!$M$2+VLOOKUP($B214,rank!$O:$R,2,0)*VLOOKUP(O$2,资质!$X:$AD,4,0)+VLOOKUP(O$2,资质!$X:$AD,5,0))</f>
        <v>248517.99523724581</v>
      </c>
      <c r="P214">
        <f>IF($B214&gt;VLOOKUP(P$2,资质!$X:$Z,3,0),"满级",VLOOKUP($A214,level!$K:$N,2,0)+unit!$M$2+VLOOKUP($B214,rank!$O:$R,2,0)*VLOOKUP(P$2,资质!$X:$AD,4,0)+VLOOKUP(P$2,资质!$X:$AD,5,0))</f>
        <v>252758.50906117901</v>
      </c>
      <c r="Q214">
        <f>IF($B214&gt;VLOOKUP(Q$2,资质!$X:$Z,3,0),"满级",VLOOKUP($A214,level!$K:$N,2,0)+unit!$M$2+VLOOKUP($B214,rank!$O:$R,2,0)*VLOOKUP(Q$2,资质!$X:$AD,4,0)+VLOOKUP(Q$2,资质!$X:$AD,5,0))</f>
        <v>256999.02288511227</v>
      </c>
    </row>
    <row r="215" spans="1:18" x14ac:dyDescent="0.2">
      <c r="A215">
        <v>213</v>
      </c>
      <c r="B215">
        <f t="shared" si="13"/>
        <v>12</v>
      </c>
      <c r="C215" t="str">
        <f>IF($B215&gt;VLOOKUP(C$2,资质!$X:$Z,3,0),"满级",VLOOKUP($A215,level!$K:$N,2,0)+unit!$M$2+VLOOKUP($B215,rank!$O:$R,2,0)*VLOOKUP(C$2,资质!$X:$AD,4,0)+VLOOKUP(C$2,资质!$X:$AD,5,0))</f>
        <v>满级</v>
      </c>
      <c r="D215" t="str">
        <f>IF($B215&gt;VLOOKUP(D$2,资质!$X:$Z,3,0),"满级",VLOOKUP($A215,level!$K:$N,2,0)+unit!$M$2+VLOOKUP($B215,rank!$O:$R,2,0)*VLOOKUP(D$2,资质!$X:$AD,4,0)+VLOOKUP(D$2,资质!$X:$AD,5,0))</f>
        <v>满级</v>
      </c>
      <c r="E215" t="str">
        <f>IF($B215&gt;VLOOKUP(E$2,资质!$X:$Z,3,0),"满级",VLOOKUP($A215,level!$K:$N,2,0)+unit!$M$2+VLOOKUP($B215,rank!$O:$R,2,0)*VLOOKUP(E$2,资质!$X:$AD,4,0)+VLOOKUP(E$2,资质!$X:$AD,5,0))</f>
        <v>满级</v>
      </c>
      <c r="F215" t="str">
        <f>IF($B215&gt;VLOOKUP(F$2,资质!$X:$Z,3,0),"满级",VLOOKUP($A215,level!$K:$N,2,0)+unit!$M$2+VLOOKUP($B215,rank!$O:$R,2,0)*VLOOKUP(F$2,资质!$X:$AD,4,0)+VLOOKUP(F$2,资质!$X:$AD,5,0))</f>
        <v>满级</v>
      </c>
      <c r="G215" t="str">
        <f>IF($B215&gt;VLOOKUP(G$2,资质!$X:$Z,3,0),"满级",VLOOKUP($A215,level!$K:$N,2,0)+unit!$M$2+VLOOKUP($B215,rank!$O:$R,2,0)*VLOOKUP(G$2,资质!$X:$AD,4,0)+VLOOKUP(G$2,资质!$X:$AD,5,0))</f>
        <v>满级</v>
      </c>
      <c r="H215" t="str">
        <f>IF($B215&gt;VLOOKUP(H$2,资质!$X:$Z,3,0),"满级",VLOOKUP($A215,level!$K:$N,2,0)+unit!$M$2+VLOOKUP($B215,rank!$O:$R,2,0)*VLOOKUP(H$2,资质!$X:$AD,4,0)+VLOOKUP(H$2,资质!$X:$AD,5,0))</f>
        <v>满级</v>
      </c>
      <c r="I215" t="str">
        <f>IF($B215&gt;VLOOKUP(I$2,资质!$X:$Z,3,0),"满级",VLOOKUP($A215,level!$K:$N,2,0)+unit!$M$2+VLOOKUP($B215,rank!$O:$R,2,0)*VLOOKUP(I$2,资质!$X:$AD,4,0)+VLOOKUP(I$2,资质!$X:$AD,5,0))</f>
        <v>满级</v>
      </c>
      <c r="J215" t="str">
        <f>IF($B215&gt;VLOOKUP(J$2,资质!$X:$Z,3,0),"满级",VLOOKUP($A215,level!$K:$N,2,0)+unit!$M$2+VLOOKUP($B215,rank!$O:$R,2,0)*VLOOKUP(J$2,资质!$X:$AD,4,0)+VLOOKUP(J$2,资质!$X:$AD,5,0))</f>
        <v>满级</v>
      </c>
      <c r="K215" t="str">
        <f>IF($B215&gt;VLOOKUP(K$2,资质!$X:$Z,3,0),"满级",VLOOKUP($A215,level!$K:$N,2,0)+unit!$M$2+VLOOKUP($B215,rank!$O:$R,2,0)*VLOOKUP(K$2,资质!$X:$AD,4,0)+VLOOKUP(K$2,资质!$X:$AD,5,0))</f>
        <v>满级</v>
      </c>
      <c r="L215">
        <f>IF($B215&gt;VLOOKUP(L$2,资质!$X:$Z,3,0),"满级",VLOOKUP($A215,level!$K:$N,2,0)+unit!$M$2+VLOOKUP($B215,rank!$O:$R,2,0)*VLOOKUP(L$2,资质!$X:$AD,4,0)+VLOOKUP(L$2,资质!$X:$AD,5,0))</f>
        <v>237400.6537654461</v>
      </c>
      <c r="M215">
        <f>IF($B215&gt;VLOOKUP(M$2,资质!$X:$Z,3,0),"满级",VLOOKUP($A215,level!$K:$N,2,0)+unit!$M$2+VLOOKUP($B215,rank!$O:$R,2,0)*VLOOKUP(M$2,资质!$X:$AD,4,0)+VLOOKUP(M$2,资质!$X:$AD,5,0))</f>
        <v>241641.16758937933</v>
      </c>
      <c r="N215">
        <f>IF($B215&gt;VLOOKUP(N$2,资质!$X:$Z,3,0),"满级",VLOOKUP($A215,level!$K:$N,2,0)+unit!$M$2+VLOOKUP($B215,rank!$O:$R,2,0)*VLOOKUP(N$2,资质!$X:$AD,4,0)+VLOOKUP(N$2,资质!$X:$AD,5,0))</f>
        <v>245881.68141331256</v>
      </c>
      <c r="O215">
        <f>IF($B215&gt;VLOOKUP(O$2,资质!$X:$Z,3,0),"满级",VLOOKUP($A215,level!$K:$N,2,0)+unit!$M$2+VLOOKUP($B215,rank!$O:$R,2,0)*VLOOKUP(O$2,资质!$X:$AD,4,0)+VLOOKUP(O$2,资质!$X:$AD,5,0))</f>
        <v>250122.19523724579</v>
      </c>
      <c r="P215">
        <f>IF($B215&gt;VLOOKUP(P$2,资质!$X:$Z,3,0),"满级",VLOOKUP($A215,level!$K:$N,2,0)+unit!$M$2+VLOOKUP($B215,rank!$O:$R,2,0)*VLOOKUP(P$2,资质!$X:$AD,4,0)+VLOOKUP(P$2,资质!$X:$AD,5,0))</f>
        <v>254362.70906117902</v>
      </c>
      <c r="Q215">
        <f>IF($B215&gt;VLOOKUP(Q$2,资质!$X:$Z,3,0),"满级",VLOOKUP($A215,level!$K:$N,2,0)+unit!$M$2+VLOOKUP($B215,rank!$O:$R,2,0)*VLOOKUP(Q$2,资质!$X:$AD,4,0)+VLOOKUP(Q$2,资质!$X:$AD,5,0))</f>
        <v>258603.22288511225</v>
      </c>
    </row>
    <row r="216" spans="1:18" x14ac:dyDescent="0.2">
      <c r="A216">
        <v>214</v>
      </c>
      <c r="B216">
        <f t="shared" si="13"/>
        <v>12</v>
      </c>
      <c r="C216" t="str">
        <f>IF($B216&gt;VLOOKUP(C$2,资质!$X:$Z,3,0),"满级",VLOOKUP($A216,level!$K:$N,2,0)+unit!$M$2+VLOOKUP($B216,rank!$O:$R,2,0)*VLOOKUP(C$2,资质!$X:$AD,4,0)+VLOOKUP(C$2,资质!$X:$AD,5,0))</f>
        <v>满级</v>
      </c>
      <c r="D216" t="str">
        <f>IF($B216&gt;VLOOKUP(D$2,资质!$X:$Z,3,0),"满级",VLOOKUP($A216,level!$K:$N,2,0)+unit!$M$2+VLOOKUP($B216,rank!$O:$R,2,0)*VLOOKUP(D$2,资质!$X:$AD,4,0)+VLOOKUP(D$2,资质!$X:$AD,5,0))</f>
        <v>满级</v>
      </c>
      <c r="E216" t="str">
        <f>IF($B216&gt;VLOOKUP(E$2,资质!$X:$Z,3,0),"满级",VLOOKUP($A216,level!$K:$N,2,0)+unit!$M$2+VLOOKUP($B216,rank!$O:$R,2,0)*VLOOKUP(E$2,资质!$X:$AD,4,0)+VLOOKUP(E$2,资质!$X:$AD,5,0))</f>
        <v>满级</v>
      </c>
      <c r="F216" t="str">
        <f>IF($B216&gt;VLOOKUP(F$2,资质!$X:$Z,3,0),"满级",VLOOKUP($A216,level!$K:$N,2,0)+unit!$M$2+VLOOKUP($B216,rank!$O:$R,2,0)*VLOOKUP(F$2,资质!$X:$AD,4,0)+VLOOKUP(F$2,资质!$X:$AD,5,0))</f>
        <v>满级</v>
      </c>
      <c r="G216" t="str">
        <f>IF($B216&gt;VLOOKUP(G$2,资质!$X:$Z,3,0),"满级",VLOOKUP($A216,level!$K:$N,2,0)+unit!$M$2+VLOOKUP($B216,rank!$O:$R,2,0)*VLOOKUP(G$2,资质!$X:$AD,4,0)+VLOOKUP(G$2,资质!$X:$AD,5,0))</f>
        <v>满级</v>
      </c>
      <c r="H216" t="str">
        <f>IF($B216&gt;VLOOKUP(H$2,资质!$X:$Z,3,0),"满级",VLOOKUP($A216,level!$K:$N,2,0)+unit!$M$2+VLOOKUP($B216,rank!$O:$R,2,0)*VLOOKUP(H$2,资质!$X:$AD,4,0)+VLOOKUP(H$2,资质!$X:$AD,5,0))</f>
        <v>满级</v>
      </c>
      <c r="I216" t="str">
        <f>IF($B216&gt;VLOOKUP(I$2,资质!$X:$Z,3,0),"满级",VLOOKUP($A216,level!$K:$N,2,0)+unit!$M$2+VLOOKUP($B216,rank!$O:$R,2,0)*VLOOKUP(I$2,资质!$X:$AD,4,0)+VLOOKUP(I$2,资质!$X:$AD,5,0))</f>
        <v>满级</v>
      </c>
      <c r="J216" t="str">
        <f>IF($B216&gt;VLOOKUP(J$2,资质!$X:$Z,3,0),"满级",VLOOKUP($A216,level!$K:$N,2,0)+unit!$M$2+VLOOKUP($B216,rank!$O:$R,2,0)*VLOOKUP(J$2,资质!$X:$AD,4,0)+VLOOKUP(J$2,资质!$X:$AD,5,0))</f>
        <v>满级</v>
      </c>
      <c r="K216" t="str">
        <f>IF($B216&gt;VLOOKUP(K$2,资质!$X:$Z,3,0),"满级",VLOOKUP($A216,level!$K:$N,2,0)+unit!$M$2+VLOOKUP($B216,rank!$O:$R,2,0)*VLOOKUP(K$2,资质!$X:$AD,4,0)+VLOOKUP(K$2,资质!$X:$AD,5,0))</f>
        <v>满级</v>
      </c>
      <c r="L216">
        <f>IF($B216&gt;VLOOKUP(L$2,资质!$X:$Z,3,0),"满级",VLOOKUP($A216,level!$K:$N,2,0)+unit!$M$2+VLOOKUP($B216,rank!$O:$R,2,0)*VLOOKUP(L$2,资质!$X:$AD,4,0)+VLOOKUP(L$2,资质!$X:$AD,5,0))</f>
        <v>239032.1537654461</v>
      </c>
      <c r="M216">
        <f>IF($B216&gt;VLOOKUP(M$2,资质!$X:$Z,3,0),"满级",VLOOKUP($A216,level!$K:$N,2,0)+unit!$M$2+VLOOKUP($B216,rank!$O:$R,2,0)*VLOOKUP(M$2,资质!$X:$AD,4,0)+VLOOKUP(M$2,资质!$X:$AD,5,0))</f>
        <v>243272.66758937933</v>
      </c>
      <c r="N216">
        <f>IF($B216&gt;VLOOKUP(N$2,资质!$X:$Z,3,0),"满级",VLOOKUP($A216,level!$K:$N,2,0)+unit!$M$2+VLOOKUP($B216,rank!$O:$R,2,0)*VLOOKUP(N$2,资质!$X:$AD,4,0)+VLOOKUP(N$2,资质!$X:$AD,5,0))</f>
        <v>247513.18141331256</v>
      </c>
      <c r="O216">
        <f>IF($B216&gt;VLOOKUP(O$2,资质!$X:$Z,3,0),"满级",VLOOKUP($A216,level!$K:$N,2,0)+unit!$M$2+VLOOKUP($B216,rank!$O:$R,2,0)*VLOOKUP(O$2,资质!$X:$AD,4,0)+VLOOKUP(O$2,资质!$X:$AD,5,0))</f>
        <v>251753.69523724579</v>
      </c>
      <c r="P216">
        <f>IF($B216&gt;VLOOKUP(P$2,资质!$X:$Z,3,0),"满级",VLOOKUP($A216,level!$K:$N,2,0)+unit!$M$2+VLOOKUP($B216,rank!$O:$R,2,0)*VLOOKUP(P$2,资质!$X:$AD,4,0)+VLOOKUP(P$2,资质!$X:$AD,5,0))</f>
        <v>255994.20906117902</v>
      </c>
      <c r="Q216">
        <f>IF($B216&gt;VLOOKUP(Q$2,资质!$X:$Z,3,0),"满级",VLOOKUP($A216,level!$K:$N,2,0)+unit!$M$2+VLOOKUP($B216,rank!$O:$R,2,0)*VLOOKUP(Q$2,资质!$X:$AD,4,0)+VLOOKUP(Q$2,资质!$X:$AD,5,0))</f>
        <v>260234.72288511225</v>
      </c>
    </row>
    <row r="217" spans="1:18" x14ac:dyDescent="0.2">
      <c r="A217">
        <v>215</v>
      </c>
      <c r="B217">
        <f t="shared" si="13"/>
        <v>12</v>
      </c>
      <c r="C217" t="str">
        <f>IF($B217&gt;VLOOKUP(C$2,资质!$X:$Z,3,0),"满级",VLOOKUP($A217,level!$K:$N,2,0)+unit!$M$2+VLOOKUP($B217,rank!$O:$R,2,0)*VLOOKUP(C$2,资质!$X:$AD,4,0)+VLOOKUP(C$2,资质!$X:$AD,5,0))</f>
        <v>满级</v>
      </c>
      <c r="D217" t="str">
        <f>IF($B217&gt;VLOOKUP(D$2,资质!$X:$Z,3,0),"满级",VLOOKUP($A217,level!$K:$N,2,0)+unit!$M$2+VLOOKUP($B217,rank!$O:$R,2,0)*VLOOKUP(D$2,资质!$X:$AD,4,0)+VLOOKUP(D$2,资质!$X:$AD,5,0))</f>
        <v>满级</v>
      </c>
      <c r="E217" t="str">
        <f>IF($B217&gt;VLOOKUP(E$2,资质!$X:$Z,3,0),"满级",VLOOKUP($A217,level!$K:$N,2,0)+unit!$M$2+VLOOKUP($B217,rank!$O:$R,2,0)*VLOOKUP(E$2,资质!$X:$AD,4,0)+VLOOKUP(E$2,资质!$X:$AD,5,0))</f>
        <v>满级</v>
      </c>
      <c r="F217" t="str">
        <f>IF($B217&gt;VLOOKUP(F$2,资质!$X:$Z,3,0),"满级",VLOOKUP($A217,level!$K:$N,2,0)+unit!$M$2+VLOOKUP($B217,rank!$O:$R,2,0)*VLOOKUP(F$2,资质!$X:$AD,4,0)+VLOOKUP(F$2,资质!$X:$AD,5,0))</f>
        <v>满级</v>
      </c>
      <c r="G217" t="str">
        <f>IF($B217&gt;VLOOKUP(G$2,资质!$X:$Z,3,0),"满级",VLOOKUP($A217,level!$K:$N,2,0)+unit!$M$2+VLOOKUP($B217,rank!$O:$R,2,0)*VLOOKUP(G$2,资质!$X:$AD,4,0)+VLOOKUP(G$2,资质!$X:$AD,5,0))</f>
        <v>满级</v>
      </c>
      <c r="H217" t="str">
        <f>IF($B217&gt;VLOOKUP(H$2,资质!$X:$Z,3,0),"满级",VLOOKUP($A217,level!$K:$N,2,0)+unit!$M$2+VLOOKUP($B217,rank!$O:$R,2,0)*VLOOKUP(H$2,资质!$X:$AD,4,0)+VLOOKUP(H$2,资质!$X:$AD,5,0))</f>
        <v>满级</v>
      </c>
      <c r="I217" t="str">
        <f>IF($B217&gt;VLOOKUP(I$2,资质!$X:$Z,3,0),"满级",VLOOKUP($A217,level!$K:$N,2,0)+unit!$M$2+VLOOKUP($B217,rank!$O:$R,2,0)*VLOOKUP(I$2,资质!$X:$AD,4,0)+VLOOKUP(I$2,资质!$X:$AD,5,0))</f>
        <v>满级</v>
      </c>
      <c r="J217" t="str">
        <f>IF($B217&gt;VLOOKUP(J$2,资质!$X:$Z,3,0),"满级",VLOOKUP($A217,level!$K:$N,2,0)+unit!$M$2+VLOOKUP($B217,rank!$O:$R,2,0)*VLOOKUP(J$2,资质!$X:$AD,4,0)+VLOOKUP(J$2,资质!$X:$AD,5,0))</f>
        <v>满级</v>
      </c>
      <c r="K217" t="str">
        <f>IF($B217&gt;VLOOKUP(K$2,资质!$X:$Z,3,0),"满级",VLOOKUP($A217,level!$K:$N,2,0)+unit!$M$2+VLOOKUP($B217,rank!$O:$R,2,0)*VLOOKUP(K$2,资质!$X:$AD,4,0)+VLOOKUP(K$2,资质!$X:$AD,5,0))</f>
        <v>满级</v>
      </c>
      <c r="L217">
        <f>IF($B217&gt;VLOOKUP(L$2,资质!$X:$Z,3,0),"满级",VLOOKUP($A217,level!$K:$N,2,0)+unit!$M$2+VLOOKUP($B217,rank!$O:$R,2,0)*VLOOKUP(L$2,资质!$X:$AD,4,0)+VLOOKUP(L$2,资质!$X:$AD,5,0))</f>
        <v>240691.35376544611</v>
      </c>
      <c r="M217">
        <f>IF($B217&gt;VLOOKUP(M$2,资质!$X:$Z,3,0),"满级",VLOOKUP($A217,level!$K:$N,2,0)+unit!$M$2+VLOOKUP($B217,rank!$O:$R,2,0)*VLOOKUP(M$2,资质!$X:$AD,4,0)+VLOOKUP(M$2,资质!$X:$AD,5,0))</f>
        <v>244931.86758937931</v>
      </c>
      <c r="N217">
        <f>IF($B217&gt;VLOOKUP(N$2,资质!$X:$Z,3,0),"满级",VLOOKUP($A217,level!$K:$N,2,0)+unit!$M$2+VLOOKUP($B217,rank!$O:$R,2,0)*VLOOKUP(N$2,资质!$X:$AD,4,0)+VLOOKUP(N$2,资质!$X:$AD,5,0))</f>
        <v>249172.38141331257</v>
      </c>
      <c r="O217">
        <f>IF($B217&gt;VLOOKUP(O$2,资质!$X:$Z,3,0),"满级",VLOOKUP($A217,level!$K:$N,2,0)+unit!$M$2+VLOOKUP($B217,rank!$O:$R,2,0)*VLOOKUP(O$2,资质!$X:$AD,4,0)+VLOOKUP(O$2,资质!$X:$AD,5,0))</f>
        <v>253412.89523724577</v>
      </c>
      <c r="P217">
        <f>IF($B217&gt;VLOOKUP(P$2,资质!$X:$Z,3,0),"满级",VLOOKUP($A217,level!$K:$N,2,0)+unit!$M$2+VLOOKUP($B217,rank!$O:$R,2,0)*VLOOKUP(P$2,资质!$X:$AD,4,0)+VLOOKUP(P$2,资质!$X:$AD,5,0))</f>
        <v>257653.40906117903</v>
      </c>
      <c r="Q217">
        <f>IF($B217&gt;VLOOKUP(Q$2,资质!$X:$Z,3,0),"满级",VLOOKUP($A217,level!$K:$N,2,0)+unit!$M$2+VLOOKUP($B217,rank!$O:$R,2,0)*VLOOKUP(Q$2,资质!$X:$AD,4,0)+VLOOKUP(Q$2,资质!$X:$AD,5,0))</f>
        <v>261893.92288511223</v>
      </c>
    </row>
    <row r="218" spans="1:18" x14ac:dyDescent="0.2">
      <c r="A218">
        <v>216</v>
      </c>
      <c r="B218">
        <f t="shared" si="13"/>
        <v>12</v>
      </c>
      <c r="C218" t="str">
        <f>IF($B218&gt;VLOOKUP(C$2,资质!$X:$Z,3,0),"满级",VLOOKUP($A218,level!$K:$N,2,0)+unit!$M$2+VLOOKUP($B218,rank!$O:$R,2,0)*VLOOKUP(C$2,资质!$X:$AD,4,0)+VLOOKUP(C$2,资质!$X:$AD,5,0))</f>
        <v>满级</v>
      </c>
      <c r="D218" t="str">
        <f>IF($B218&gt;VLOOKUP(D$2,资质!$X:$Z,3,0),"满级",VLOOKUP($A218,level!$K:$N,2,0)+unit!$M$2+VLOOKUP($B218,rank!$O:$R,2,0)*VLOOKUP(D$2,资质!$X:$AD,4,0)+VLOOKUP(D$2,资质!$X:$AD,5,0))</f>
        <v>满级</v>
      </c>
      <c r="E218" t="str">
        <f>IF($B218&gt;VLOOKUP(E$2,资质!$X:$Z,3,0),"满级",VLOOKUP($A218,level!$K:$N,2,0)+unit!$M$2+VLOOKUP($B218,rank!$O:$R,2,0)*VLOOKUP(E$2,资质!$X:$AD,4,0)+VLOOKUP(E$2,资质!$X:$AD,5,0))</f>
        <v>满级</v>
      </c>
      <c r="F218" t="str">
        <f>IF($B218&gt;VLOOKUP(F$2,资质!$X:$Z,3,0),"满级",VLOOKUP($A218,level!$K:$N,2,0)+unit!$M$2+VLOOKUP($B218,rank!$O:$R,2,0)*VLOOKUP(F$2,资质!$X:$AD,4,0)+VLOOKUP(F$2,资质!$X:$AD,5,0))</f>
        <v>满级</v>
      </c>
      <c r="G218" t="str">
        <f>IF($B218&gt;VLOOKUP(G$2,资质!$X:$Z,3,0),"满级",VLOOKUP($A218,level!$K:$N,2,0)+unit!$M$2+VLOOKUP($B218,rank!$O:$R,2,0)*VLOOKUP(G$2,资质!$X:$AD,4,0)+VLOOKUP(G$2,资质!$X:$AD,5,0))</f>
        <v>满级</v>
      </c>
      <c r="H218" t="str">
        <f>IF($B218&gt;VLOOKUP(H$2,资质!$X:$Z,3,0),"满级",VLOOKUP($A218,level!$K:$N,2,0)+unit!$M$2+VLOOKUP($B218,rank!$O:$R,2,0)*VLOOKUP(H$2,资质!$X:$AD,4,0)+VLOOKUP(H$2,资质!$X:$AD,5,0))</f>
        <v>满级</v>
      </c>
      <c r="I218" t="str">
        <f>IF($B218&gt;VLOOKUP(I$2,资质!$X:$Z,3,0),"满级",VLOOKUP($A218,level!$K:$N,2,0)+unit!$M$2+VLOOKUP($B218,rank!$O:$R,2,0)*VLOOKUP(I$2,资质!$X:$AD,4,0)+VLOOKUP(I$2,资质!$X:$AD,5,0))</f>
        <v>满级</v>
      </c>
      <c r="J218" t="str">
        <f>IF($B218&gt;VLOOKUP(J$2,资质!$X:$Z,3,0),"满级",VLOOKUP($A218,level!$K:$N,2,0)+unit!$M$2+VLOOKUP($B218,rank!$O:$R,2,0)*VLOOKUP(J$2,资质!$X:$AD,4,0)+VLOOKUP(J$2,资质!$X:$AD,5,0))</f>
        <v>满级</v>
      </c>
      <c r="K218" t="str">
        <f>IF($B218&gt;VLOOKUP(K$2,资质!$X:$Z,3,0),"满级",VLOOKUP($A218,level!$K:$N,2,0)+unit!$M$2+VLOOKUP($B218,rank!$O:$R,2,0)*VLOOKUP(K$2,资质!$X:$AD,4,0)+VLOOKUP(K$2,资质!$X:$AD,5,0))</f>
        <v>满级</v>
      </c>
      <c r="L218">
        <f>IF($B218&gt;VLOOKUP(L$2,资质!$X:$Z,3,0),"满级",VLOOKUP($A218,level!$K:$N,2,0)+unit!$M$2+VLOOKUP($B218,rank!$O:$R,2,0)*VLOOKUP(L$2,资质!$X:$AD,4,0)+VLOOKUP(L$2,资质!$X:$AD,5,0))</f>
        <v>242378.7537654461</v>
      </c>
      <c r="M218">
        <f>IF($B218&gt;VLOOKUP(M$2,资质!$X:$Z,3,0),"满级",VLOOKUP($A218,level!$K:$N,2,0)+unit!$M$2+VLOOKUP($B218,rank!$O:$R,2,0)*VLOOKUP(M$2,资质!$X:$AD,4,0)+VLOOKUP(M$2,资质!$X:$AD,5,0))</f>
        <v>246619.26758937933</v>
      </c>
      <c r="N218">
        <f>IF($B218&gt;VLOOKUP(N$2,资质!$X:$Z,3,0),"满级",VLOOKUP($A218,level!$K:$N,2,0)+unit!$M$2+VLOOKUP($B218,rank!$O:$R,2,0)*VLOOKUP(N$2,资质!$X:$AD,4,0)+VLOOKUP(N$2,资质!$X:$AD,5,0))</f>
        <v>250859.78141331256</v>
      </c>
      <c r="O218">
        <f>IF($B218&gt;VLOOKUP(O$2,资质!$X:$Z,3,0),"满级",VLOOKUP($A218,level!$K:$N,2,0)+unit!$M$2+VLOOKUP($B218,rank!$O:$R,2,0)*VLOOKUP(O$2,资质!$X:$AD,4,0)+VLOOKUP(O$2,资质!$X:$AD,5,0))</f>
        <v>255100.29523724579</v>
      </c>
      <c r="P218">
        <f>IF($B218&gt;VLOOKUP(P$2,资质!$X:$Z,3,0),"满级",VLOOKUP($A218,level!$K:$N,2,0)+unit!$M$2+VLOOKUP($B218,rank!$O:$R,2,0)*VLOOKUP(P$2,资质!$X:$AD,4,0)+VLOOKUP(P$2,资质!$X:$AD,5,0))</f>
        <v>259340.80906117902</v>
      </c>
      <c r="Q218">
        <f>IF($B218&gt;VLOOKUP(Q$2,资质!$X:$Z,3,0),"满级",VLOOKUP($A218,level!$K:$N,2,0)+unit!$M$2+VLOOKUP($B218,rank!$O:$R,2,0)*VLOOKUP(Q$2,资质!$X:$AD,4,0)+VLOOKUP(Q$2,资质!$X:$AD,5,0))</f>
        <v>263581.32288511225</v>
      </c>
    </row>
    <row r="219" spans="1:18" x14ac:dyDescent="0.2">
      <c r="A219">
        <v>217</v>
      </c>
      <c r="B219">
        <f t="shared" si="13"/>
        <v>12</v>
      </c>
      <c r="C219" t="str">
        <f>IF($B219&gt;VLOOKUP(C$2,资质!$X:$Z,3,0),"满级",VLOOKUP($A219,level!$K:$N,2,0)+unit!$M$2+VLOOKUP($B219,rank!$O:$R,2,0)*VLOOKUP(C$2,资质!$X:$AD,4,0)+VLOOKUP(C$2,资质!$X:$AD,5,0))</f>
        <v>满级</v>
      </c>
      <c r="D219" t="str">
        <f>IF($B219&gt;VLOOKUP(D$2,资质!$X:$Z,3,0),"满级",VLOOKUP($A219,level!$K:$N,2,0)+unit!$M$2+VLOOKUP($B219,rank!$O:$R,2,0)*VLOOKUP(D$2,资质!$X:$AD,4,0)+VLOOKUP(D$2,资质!$X:$AD,5,0))</f>
        <v>满级</v>
      </c>
      <c r="E219" t="str">
        <f>IF($B219&gt;VLOOKUP(E$2,资质!$X:$Z,3,0),"满级",VLOOKUP($A219,level!$K:$N,2,0)+unit!$M$2+VLOOKUP($B219,rank!$O:$R,2,0)*VLOOKUP(E$2,资质!$X:$AD,4,0)+VLOOKUP(E$2,资质!$X:$AD,5,0))</f>
        <v>满级</v>
      </c>
      <c r="F219" t="str">
        <f>IF($B219&gt;VLOOKUP(F$2,资质!$X:$Z,3,0),"满级",VLOOKUP($A219,level!$K:$N,2,0)+unit!$M$2+VLOOKUP($B219,rank!$O:$R,2,0)*VLOOKUP(F$2,资质!$X:$AD,4,0)+VLOOKUP(F$2,资质!$X:$AD,5,0))</f>
        <v>满级</v>
      </c>
      <c r="G219" t="str">
        <f>IF($B219&gt;VLOOKUP(G$2,资质!$X:$Z,3,0),"满级",VLOOKUP($A219,level!$K:$N,2,0)+unit!$M$2+VLOOKUP($B219,rank!$O:$R,2,0)*VLOOKUP(G$2,资质!$X:$AD,4,0)+VLOOKUP(G$2,资质!$X:$AD,5,0))</f>
        <v>满级</v>
      </c>
      <c r="H219" t="str">
        <f>IF($B219&gt;VLOOKUP(H$2,资质!$X:$Z,3,0),"满级",VLOOKUP($A219,level!$K:$N,2,0)+unit!$M$2+VLOOKUP($B219,rank!$O:$R,2,0)*VLOOKUP(H$2,资质!$X:$AD,4,0)+VLOOKUP(H$2,资质!$X:$AD,5,0))</f>
        <v>满级</v>
      </c>
      <c r="I219" t="str">
        <f>IF($B219&gt;VLOOKUP(I$2,资质!$X:$Z,3,0),"满级",VLOOKUP($A219,level!$K:$N,2,0)+unit!$M$2+VLOOKUP($B219,rank!$O:$R,2,0)*VLOOKUP(I$2,资质!$X:$AD,4,0)+VLOOKUP(I$2,资质!$X:$AD,5,0))</f>
        <v>满级</v>
      </c>
      <c r="J219" t="str">
        <f>IF($B219&gt;VLOOKUP(J$2,资质!$X:$Z,3,0),"满级",VLOOKUP($A219,level!$K:$N,2,0)+unit!$M$2+VLOOKUP($B219,rank!$O:$R,2,0)*VLOOKUP(J$2,资质!$X:$AD,4,0)+VLOOKUP(J$2,资质!$X:$AD,5,0))</f>
        <v>满级</v>
      </c>
      <c r="K219" t="str">
        <f>IF($B219&gt;VLOOKUP(K$2,资质!$X:$Z,3,0),"满级",VLOOKUP($A219,level!$K:$N,2,0)+unit!$M$2+VLOOKUP($B219,rank!$O:$R,2,0)*VLOOKUP(K$2,资质!$X:$AD,4,0)+VLOOKUP(K$2,资质!$X:$AD,5,0))</f>
        <v>满级</v>
      </c>
      <c r="L219">
        <f>IF($B219&gt;VLOOKUP(L$2,资质!$X:$Z,3,0),"满级",VLOOKUP($A219,level!$K:$N,2,0)+unit!$M$2+VLOOKUP($B219,rank!$O:$R,2,0)*VLOOKUP(L$2,资质!$X:$AD,4,0)+VLOOKUP(L$2,资质!$X:$AD,5,0))</f>
        <v>244094.85376544611</v>
      </c>
      <c r="M219">
        <f>IF($B219&gt;VLOOKUP(M$2,资质!$X:$Z,3,0),"满级",VLOOKUP($A219,level!$K:$N,2,0)+unit!$M$2+VLOOKUP($B219,rank!$O:$R,2,0)*VLOOKUP(M$2,资质!$X:$AD,4,0)+VLOOKUP(M$2,资质!$X:$AD,5,0))</f>
        <v>248335.36758937931</v>
      </c>
      <c r="N219">
        <f>IF($B219&gt;VLOOKUP(N$2,资质!$X:$Z,3,0),"满级",VLOOKUP($A219,level!$K:$N,2,0)+unit!$M$2+VLOOKUP($B219,rank!$O:$R,2,0)*VLOOKUP(N$2,资质!$X:$AD,4,0)+VLOOKUP(N$2,资质!$X:$AD,5,0))</f>
        <v>252575.88141331257</v>
      </c>
      <c r="O219">
        <f>IF($B219&gt;VLOOKUP(O$2,资质!$X:$Z,3,0),"满级",VLOOKUP($A219,level!$K:$N,2,0)+unit!$M$2+VLOOKUP($B219,rank!$O:$R,2,0)*VLOOKUP(O$2,资质!$X:$AD,4,0)+VLOOKUP(O$2,资质!$X:$AD,5,0))</f>
        <v>256816.39523724577</v>
      </c>
      <c r="P219">
        <f>IF($B219&gt;VLOOKUP(P$2,资质!$X:$Z,3,0),"满级",VLOOKUP($A219,level!$K:$N,2,0)+unit!$M$2+VLOOKUP($B219,rank!$O:$R,2,0)*VLOOKUP(P$2,资质!$X:$AD,4,0)+VLOOKUP(P$2,资质!$X:$AD,5,0))</f>
        <v>261056.90906117903</v>
      </c>
      <c r="Q219">
        <f>IF($B219&gt;VLOOKUP(Q$2,资质!$X:$Z,3,0),"满级",VLOOKUP($A219,level!$K:$N,2,0)+unit!$M$2+VLOOKUP($B219,rank!$O:$R,2,0)*VLOOKUP(Q$2,资质!$X:$AD,4,0)+VLOOKUP(Q$2,资质!$X:$AD,5,0))</f>
        <v>265297.42288511223</v>
      </c>
    </row>
    <row r="220" spans="1:18" x14ac:dyDescent="0.2">
      <c r="A220">
        <v>218</v>
      </c>
      <c r="B220">
        <f t="shared" si="13"/>
        <v>12</v>
      </c>
      <c r="C220" t="str">
        <f>IF($B220&gt;VLOOKUP(C$2,资质!$X:$Z,3,0),"满级",VLOOKUP($A220,level!$K:$N,2,0)+unit!$M$2+VLOOKUP($B220,rank!$O:$R,2,0)*VLOOKUP(C$2,资质!$X:$AD,4,0)+VLOOKUP(C$2,资质!$X:$AD,5,0))</f>
        <v>满级</v>
      </c>
      <c r="D220" t="str">
        <f>IF($B220&gt;VLOOKUP(D$2,资质!$X:$Z,3,0),"满级",VLOOKUP($A220,level!$K:$N,2,0)+unit!$M$2+VLOOKUP($B220,rank!$O:$R,2,0)*VLOOKUP(D$2,资质!$X:$AD,4,0)+VLOOKUP(D$2,资质!$X:$AD,5,0))</f>
        <v>满级</v>
      </c>
      <c r="E220" t="str">
        <f>IF($B220&gt;VLOOKUP(E$2,资质!$X:$Z,3,0),"满级",VLOOKUP($A220,level!$K:$N,2,0)+unit!$M$2+VLOOKUP($B220,rank!$O:$R,2,0)*VLOOKUP(E$2,资质!$X:$AD,4,0)+VLOOKUP(E$2,资质!$X:$AD,5,0))</f>
        <v>满级</v>
      </c>
      <c r="F220" t="str">
        <f>IF($B220&gt;VLOOKUP(F$2,资质!$X:$Z,3,0),"满级",VLOOKUP($A220,level!$K:$N,2,0)+unit!$M$2+VLOOKUP($B220,rank!$O:$R,2,0)*VLOOKUP(F$2,资质!$X:$AD,4,0)+VLOOKUP(F$2,资质!$X:$AD,5,0))</f>
        <v>满级</v>
      </c>
      <c r="G220" t="str">
        <f>IF($B220&gt;VLOOKUP(G$2,资质!$X:$Z,3,0),"满级",VLOOKUP($A220,level!$K:$N,2,0)+unit!$M$2+VLOOKUP($B220,rank!$O:$R,2,0)*VLOOKUP(G$2,资质!$X:$AD,4,0)+VLOOKUP(G$2,资质!$X:$AD,5,0))</f>
        <v>满级</v>
      </c>
      <c r="H220" t="str">
        <f>IF($B220&gt;VLOOKUP(H$2,资质!$X:$Z,3,0),"满级",VLOOKUP($A220,level!$K:$N,2,0)+unit!$M$2+VLOOKUP($B220,rank!$O:$R,2,0)*VLOOKUP(H$2,资质!$X:$AD,4,0)+VLOOKUP(H$2,资质!$X:$AD,5,0))</f>
        <v>满级</v>
      </c>
      <c r="I220" t="str">
        <f>IF($B220&gt;VLOOKUP(I$2,资质!$X:$Z,3,0),"满级",VLOOKUP($A220,level!$K:$N,2,0)+unit!$M$2+VLOOKUP($B220,rank!$O:$R,2,0)*VLOOKUP(I$2,资质!$X:$AD,4,0)+VLOOKUP(I$2,资质!$X:$AD,5,0))</f>
        <v>满级</v>
      </c>
      <c r="J220" t="str">
        <f>IF($B220&gt;VLOOKUP(J$2,资质!$X:$Z,3,0),"满级",VLOOKUP($A220,level!$K:$N,2,0)+unit!$M$2+VLOOKUP($B220,rank!$O:$R,2,0)*VLOOKUP(J$2,资质!$X:$AD,4,0)+VLOOKUP(J$2,资质!$X:$AD,5,0))</f>
        <v>满级</v>
      </c>
      <c r="K220" t="str">
        <f>IF($B220&gt;VLOOKUP(K$2,资质!$X:$Z,3,0),"满级",VLOOKUP($A220,level!$K:$N,2,0)+unit!$M$2+VLOOKUP($B220,rank!$O:$R,2,0)*VLOOKUP(K$2,资质!$X:$AD,4,0)+VLOOKUP(K$2,资质!$X:$AD,5,0))</f>
        <v>满级</v>
      </c>
      <c r="L220">
        <f>IF($B220&gt;VLOOKUP(L$2,资质!$X:$Z,3,0),"满级",VLOOKUP($A220,level!$K:$N,2,0)+unit!$M$2+VLOOKUP($B220,rank!$O:$R,2,0)*VLOOKUP(L$2,资质!$X:$AD,4,0)+VLOOKUP(L$2,资质!$X:$AD,5,0))</f>
        <v>245840.05376544609</v>
      </c>
      <c r="M220">
        <f>IF($B220&gt;VLOOKUP(M$2,资质!$X:$Z,3,0),"满级",VLOOKUP($A220,level!$K:$N,2,0)+unit!$M$2+VLOOKUP($B220,rank!$O:$R,2,0)*VLOOKUP(M$2,资质!$X:$AD,4,0)+VLOOKUP(M$2,资质!$X:$AD,5,0))</f>
        <v>250080.56758937932</v>
      </c>
      <c r="N220">
        <f>IF($B220&gt;VLOOKUP(N$2,资质!$X:$Z,3,0),"满级",VLOOKUP($A220,level!$K:$N,2,0)+unit!$M$2+VLOOKUP($B220,rank!$O:$R,2,0)*VLOOKUP(N$2,资质!$X:$AD,4,0)+VLOOKUP(N$2,资质!$X:$AD,5,0))</f>
        <v>254321.08141331255</v>
      </c>
      <c r="O220">
        <f>IF($B220&gt;VLOOKUP(O$2,资质!$X:$Z,3,0),"满级",VLOOKUP($A220,level!$K:$N,2,0)+unit!$M$2+VLOOKUP($B220,rank!$O:$R,2,0)*VLOOKUP(O$2,资质!$X:$AD,4,0)+VLOOKUP(O$2,资质!$X:$AD,5,0))</f>
        <v>258561.59523724578</v>
      </c>
      <c r="P220">
        <f>IF($B220&gt;VLOOKUP(P$2,资质!$X:$Z,3,0),"满级",VLOOKUP($A220,level!$K:$N,2,0)+unit!$M$2+VLOOKUP($B220,rank!$O:$R,2,0)*VLOOKUP(P$2,资质!$X:$AD,4,0)+VLOOKUP(P$2,资质!$X:$AD,5,0))</f>
        <v>262802.10906117898</v>
      </c>
      <c r="Q220">
        <f>IF($B220&gt;VLOOKUP(Q$2,资质!$X:$Z,3,0),"满级",VLOOKUP($A220,level!$K:$N,2,0)+unit!$M$2+VLOOKUP($B220,rank!$O:$R,2,0)*VLOOKUP(Q$2,资质!$X:$AD,4,0)+VLOOKUP(Q$2,资质!$X:$AD,5,0))</f>
        <v>267042.62288511224</v>
      </c>
    </row>
    <row r="221" spans="1:18" x14ac:dyDescent="0.2">
      <c r="A221">
        <v>219</v>
      </c>
      <c r="B221">
        <f t="shared" si="13"/>
        <v>12</v>
      </c>
      <c r="C221" t="str">
        <f>IF($B221&gt;VLOOKUP(C$2,资质!$X:$Z,3,0),"满级",VLOOKUP($A221,level!$K:$N,2,0)+unit!$M$2+VLOOKUP($B221,rank!$O:$R,2,0)*VLOOKUP(C$2,资质!$X:$AD,4,0)+VLOOKUP(C$2,资质!$X:$AD,5,0))</f>
        <v>满级</v>
      </c>
      <c r="D221" t="str">
        <f>IF($B221&gt;VLOOKUP(D$2,资质!$X:$Z,3,0),"满级",VLOOKUP($A221,level!$K:$N,2,0)+unit!$M$2+VLOOKUP($B221,rank!$O:$R,2,0)*VLOOKUP(D$2,资质!$X:$AD,4,0)+VLOOKUP(D$2,资质!$X:$AD,5,0))</f>
        <v>满级</v>
      </c>
      <c r="E221" t="str">
        <f>IF($B221&gt;VLOOKUP(E$2,资质!$X:$Z,3,0),"满级",VLOOKUP($A221,level!$K:$N,2,0)+unit!$M$2+VLOOKUP($B221,rank!$O:$R,2,0)*VLOOKUP(E$2,资质!$X:$AD,4,0)+VLOOKUP(E$2,资质!$X:$AD,5,0))</f>
        <v>满级</v>
      </c>
      <c r="F221" t="str">
        <f>IF($B221&gt;VLOOKUP(F$2,资质!$X:$Z,3,0),"满级",VLOOKUP($A221,level!$K:$N,2,0)+unit!$M$2+VLOOKUP($B221,rank!$O:$R,2,0)*VLOOKUP(F$2,资质!$X:$AD,4,0)+VLOOKUP(F$2,资质!$X:$AD,5,0))</f>
        <v>满级</v>
      </c>
      <c r="G221" t="str">
        <f>IF($B221&gt;VLOOKUP(G$2,资质!$X:$Z,3,0),"满级",VLOOKUP($A221,level!$K:$N,2,0)+unit!$M$2+VLOOKUP($B221,rank!$O:$R,2,0)*VLOOKUP(G$2,资质!$X:$AD,4,0)+VLOOKUP(G$2,资质!$X:$AD,5,0))</f>
        <v>满级</v>
      </c>
      <c r="H221" t="str">
        <f>IF($B221&gt;VLOOKUP(H$2,资质!$X:$Z,3,0),"满级",VLOOKUP($A221,level!$K:$N,2,0)+unit!$M$2+VLOOKUP($B221,rank!$O:$R,2,0)*VLOOKUP(H$2,资质!$X:$AD,4,0)+VLOOKUP(H$2,资质!$X:$AD,5,0))</f>
        <v>满级</v>
      </c>
      <c r="I221" t="str">
        <f>IF($B221&gt;VLOOKUP(I$2,资质!$X:$Z,3,0),"满级",VLOOKUP($A221,level!$K:$N,2,0)+unit!$M$2+VLOOKUP($B221,rank!$O:$R,2,0)*VLOOKUP(I$2,资质!$X:$AD,4,0)+VLOOKUP(I$2,资质!$X:$AD,5,0))</f>
        <v>满级</v>
      </c>
      <c r="J221" t="str">
        <f>IF($B221&gt;VLOOKUP(J$2,资质!$X:$Z,3,0),"满级",VLOOKUP($A221,level!$K:$N,2,0)+unit!$M$2+VLOOKUP($B221,rank!$O:$R,2,0)*VLOOKUP(J$2,资质!$X:$AD,4,0)+VLOOKUP(J$2,资质!$X:$AD,5,0))</f>
        <v>满级</v>
      </c>
      <c r="K221" t="str">
        <f>IF($B221&gt;VLOOKUP(K$2,资质!$X:$Z,3,0),"满级",VLOOKUP($A221,level!$K:$N,2,0)+unit!$M$2+VLOOKUP($B221,rank!$O:$R,2,0)*VLOOKUP(K$2,资质!$X:$AD,4,0)+VLOOKUP(K$2,资质!$X:$AD,5,0))</f>
        <v>满级</v>
      </c>
      <c r="L221">
        <f>IF($B221&gt;VLOOKUP(L$2,资质!$X:$Z,3,0),"满级",VLOOKUP($A221,level!$K:$N,2,0)+unit!$M$2+VLOOKUP($B221,rank!$O:$R,2,0)*VLOOKUP(L$2,资质!$X:$AD,4,0)+VLOOKUP(L$2,资质!$X:$AD,5,0))</f>
        <v>247615.05376544609</v>
      </c>
      <c r="M221">
        <f>IF($B221&gt;VLOOKUP(M$2,资质!$X:$Z,3,0),"满级",VLOOKUP($A221,level!$K:$N,2,0)+unit!$M$2+VLOOKUP($B221,rank!$O:$R,2,0)*VLOOKUP(M$2,资质!$X:$AD,4,0)+VLOOKUP(M$2,资质!$X:$AD,5,0))</f>
        <v>251855.56758937932</v>
      </c>
      <c r="N221">
        <f>IF($B221&gt;VLOOKUP(N$2,资质!$X:$Z,3,0),"满级",VLOOKUP($A221,level!$K:$N,2,0)+unit!$M$2+VLOOKUP($B221,rank!$O:$R,2,0)*VLOOKUP(N$2,资质!$X:$AD,4,0)+VLOOKUP(N$2,资质!$X:$AD,5,0))</f>
        <v>256096.08141331255</v>
      </c>
      <c r="O221">
        <f>IF($B221&gt;VLOOKUP(O$2,资质!$X:$Z,3,0),"满级",VLOOKUP($A221,level!$K:$N,2,0)+unit!$M$2+VLOOKUP($B221,rank!$O:$R,2,0)*VLOOKUP(O$2,资质!$X:$AD,4,0)+VLOOKUP(O$2,资质!$X:$AD,5,0))</f>
        <v>260336.59523724578</v>
      </c>
      <c r="P221">
        <f>IF($B221&gt;VLOOKUP(P$2,资质!$X:$Z,3,0),"满级",VLOOKUP($A221,level!$K:$N,2,0)+unit!$M$2+VLOOKUP($B221,rank!$O:$R,2,0)*VLOOKUP(P$2,资质!$X:$AD,4,0)+VLOOKUP(P$2,资质!$X:$AD,5,0))</f>
        <v>264577.10906117898</v>
      </c>
      <c r="Q221">
        <f>IF($B221&gt;VLOOKUP(Q$2,资质!$X:$Z,3,0),"满级",VLOOKUP($A221,level!$K:$N,2,0)+unit!$M$2+VLOOKUP($B221,rank!$O:$R,2,0)*VLOOKUP(Q$2,资质!$X:$AD,4,0)+VLOOKUP(Q$2,资质!$X:$AD,5,0))</f>
        <v>268817.62288511224</v>
      </c>
    </row>
    <row r="222" spans="1:18" x14ac:dyDescent="0.2">
      <c r="A222">
        <v>220</v>
      </c>
      <c r="B222">
        <f t="shared" si="13"/>
        <v>12</v>
      </c>
      <c r="C222" t="str">
        <f>IF($B222&gt;VLOOKUP(C$2,资质!$X:$Z,3,0),"满级",VLOOKUP($A222,level!$K:$N,2,0)+unit!$M$2+VLOOKUP($B222,rank!$O:$R,2,0)*VLOOKUP(C$2,资质!$X:$AD,4,0)+VLOOKUP(C$2,资质!$X:$AD,5,0))</f>
        <v>满级</v>
      </c>
      <c r="D222" t="str">
        <f>IF($B222&gt;VLOOKUP(D$2,资质!$X:$Z,3,0),"满级",VLOOKUP($A222,level!$K:$N,2,0)+unit!$M$2+VLOOKUP($B222,rank!$O:$R,2,0)*VLOOKUP(D$2,资质!$X:$AD,4,0)+VLOOKUP(D$2,资质!$X:$AD,5,0))</f>
        <v>满级</v>
      </c>
      <c r="E222" t="str">
        <f>IF($B222&gt;VLOOKUP(E$2,资质!$X:$Z,3,0),"满级",VLOOKUP($A222,level!$K:$N,2,0)+unit!$M$2+VLOOKUP($B222,rank!$O:$R,2,0)*VLOOKUP(E$2,资质!$X:$AD,4,0)+VLOOKUP(E$2,资质!$X:$AD,5,0))</f>
        <v>满级</v>
      </c>
      <c r="F222" t="str">
        <f>IF($B222&gt;VLOOKUP(F$2,资质!$X:$Z,3,0),"满级",VLOOKUP($A222,level!$K:$N,2,0)+unit!$M$2+VLOOKUP($B222,rank!$O:$R,2,0)*VLOOKUP(F$2,资质!$X:$AD,4,0)+VLOOKUP(F$2,资质!$X:$AD,5,0))</f>
        <v>满级</v>
      </c>
      <c r="G222" t="str">
        <f>IF($B222&gt;VLOOKUP(G$2,资质!$X:$Z,3,0),"满级",VLOOKUP($A222,level!$K:$N,2,0)+unit!$M$2+VLOOKUP($B222,rank!$O:$R,2,0)*VLOOKUP(G$2,资质!$X:$AD,4,0)+VLOOKUP(G$2,资质!$X:$AD,5,0))</f>
        <v>满级</v>
      </c>
      <c r="H222" t="str">
        <f>IF($B222&gt;VLOOKUP(H$2,资质!$X:$Z,3,0),"满级",VLOOKUP($A222,level!$K:$N,2,0)+unit!$M$2+VLOOKUP($B222,rank!$O:$R,2,0)*VLOOKUP(H$2,资质!$X:$AD,4,0)+VLOOKUP(H$2,资质!$X:$AD,5,0))</f>
        <v>满级</v>
      </c>
      <c r="I222" t="str">
        <f>IF($B222&gt;VLOOKUP(I$2,资质!$X:$Z,3,0),"满级",VLOOKUP($A222,level!$K:$N,2,0)+unit!$M$2+VLOOKUP($B222,rank!$O:$R,2,0)*VLOOKUP(I$2,资质!$X:$AD,4,0)+VLOOKUP(I$2,资质!$X:$AD,5,0))</f>
        <v>满级</v>
      </c>
      <c r="J222" t="str">
        <f>IF($B222&gt;VLOOKUP(J$2,资质!$X:$Z,3,0),"满级",VLOOKUP($A222,level!$K:$N,2,0)+unit!$M$2+VLOOKUP($B222,rank!$O:$R,2,0)*VLOOKUP(J$2,资质!$X:$AD,4,0)+VLOOKUP(J$2,资质!$X:$AD,5,0))</f>
        <v>满级</v>
      </c>
      <c r="K222" t="str">
        <f>IF($B222&gt;VLOOKUP(K$2,资质!$X:$Z,3,0),"满级",VLOOKUP($A222,level!$K:$N,2,0)+unit!$M$2+VLOOKUP($B222,rank!$O:$R,2,0)*VLOOKUP(K$2,资质!$X:$AD,4,0)+VLOOKUP(K$2,资质!$X:$AD,5,0))</f>
        <v>满级</v>
      </c>
      <c r="L222">
        <f>IF($B222&gt;VLOOKUP(L$2,资质!$X:$Z,3,0),"满级",VLOOKUP($A222,level!$K:$N,2,0)+unit!$M$2+VLOOKUP($B222,rank!$O:$R,2,0)*VLOOKUP(L$2,资质!$X:$AD,4,0)+VLOOKUP(L$2,资质!$X:$AD,5,0))</f>
        <v>249420.1537654461</v>
      </c>
      <c r="M222">
        <f>IF($B222&gt;VLOOKUP(M$2,资质!$X:$Z,3,0),"满级",VLOOKUP($A222,level!$K:$N,2,0)+unit!$M$2+VLOOKUP($B222,rank!$O:$R,2,0)*VLOOKUP(M$2,资质!$X:$AD,4,0)+VLOOKUP(M$2,资质!$X:$AD,5,0))</f>
        <v>253660.66758937933</v>
      </c>
      <c r="N222">
        <f>IF($B222&gt;VLOOKUP(N$2,资质!$X:$Z,3,0),"满级",VLOOKUP($A222,level!$K:$N,2,0)+unit!$M$2+VLOOKUP($B222,rank!$O:$R,2,0)*VLOOKUP(N$2,资质!$X:$AD,4,0)+VLOOKUP(N$2,资质!$X:$AD,5,0))</f>
        <v>257901.18141331256</v>
      </c>
      <c r="O222">
        <f>IF($B222&gt;VLOOKUP(O$2,资质!$X:$Z,3,0),"满级",VLOOKUP($A222,level!$K:$N,2,0)+unit!$M$2+VLOOKUP($B222,rank!$O:$R,2,0)*VLOOKUP(O$2,资质!$X:$AD,4,0)+VLOOKUP(O$2,资质!$X:$AD,5,0))</f>
        <v>262141.69523724579</v>
      </c>
      <c r="P222">
        <f>IF($B222&gt;VLOOKUP(P$2,资质!$X:$Z,3,0),"满级",VLOOKUP($A222,level!$K:$N,2,0)+unit!$M$2+VLOOKUP($B222,rank!$O:$R,2,0)*VLOOKUP(P$2,资质!$X:$AD,4,0)+VLOOKUP(P$2,资质!$X:$AD,5,0))</f>
        <v>266382.20906117902</v>
      </c>
      <c r="Q222">
        <f>IF($B222&gt;VLOOKUP(Q$2,资质!$X:$Z,3,0),"满级",VLOOKUP($A222,level!$K:$N,2,0)+unit!$M$2+VLOOKUP($B222,rank!$O:$R,2,0)*VLOOKUP(Q$2,资质!$X:$AD,4,0)+VLOOKUP(Q$2,资质!$X:$AD,5,0))</f>
        <v>270622.72288511228</v>
      </c>
    </row>
    <row r="223" spans="1:18" x14ac:dyDescent="0.2">
      <c r="A223">
        <v>221</v>
      </c>
      <c r="B223">
        <f t="shared" si="13"/>
        <v>13</v>
      </c>
      <c r="C223" t="str">
        <f>IF($B223&gt;VLOOKUP(C$2,资质!$X:$Z,3,0),"满级",VLOOKUP($A223,level!$K:$N,2,0)+unit!$M$2+VLOOKUP($B223,rank!$O:$R,2,0)*VLOOKUP(C$2,资质!$X:$AD,4,0)+VLOOKUP(C$2,资质!$X:$AD,5,0))</f>
        <v>满级</v>
      </c>
      <c r="D223" t="str">
        <f>IF($B223&gt;VLOOKUP(D$2,资质!$X:$Z,3,0),"满级",VLOOKUP($A223,level!$K:$N,2,0)+unit!$M$2+VLOOKUP($B223,rank!$O:$R,2,0)*VLOOKUP(D$2,资质!$X:$AD,4,0)+VLOOKUP(D$2,资质!$X:$AD,5,0))</f>
        <v>满级</v>
      </c>
      <c r="E223" t="str">
        <f>IF($B223&gt;VLOOKUP(E$2,资质!$X:$Z,3,0),"满级",VLOOKUP($A223,level!$K:$N,2,0)+unit!$M$2+VLOOKUP($B223,rank!$O:$R,2,0)*VLOOKUP(E$2,资质!$X:$AD,4,0)+VLOOKUP(E$2,资质!$X:$AD,5,0))</f>
        <v>满级</v>
      </c>
      <c r="F223" t="str">
        <f>IF($B223&gt;VLOOKUP(F$2,资质!$X:$Z,3,0),"满级",VLOOKUP($A223,level!$K:$N,2,0)+unit!$M$2+VLOOKUP($B223,rank!$O:$R,2,0)*VLOOKUP(F$2,资质!$X:$AD,4,0)+VLOOKUP(F$2,资质!$X:$AD,5,0))</f>
        <v>满级</v>
      </c>
      <c r="G223" t="str">
        <f>IF($B223&gt;VLOOKUP(G$2,资质!$X:$Z,3,0),"满级",VLOOKUP($A223,level!$K:$N,2,0)+unit!$M$2+VLOOKUP($B223,rank!$O:$R,2,0)*VLOOKUP(G$2,资质!$X:$AD,4,0)+VLOOKUP(G$2,资质!$X:$AD,5,0))</f>
        <v>满级</v>
      </c>
      <c r="H223" t="str">
        <f>IF($B223&gt;VLOOKUP(H$2,资质!$X:$Z,3,0),"满级",VLOOKUP($A223,level!$K:$N,2,0)+unit!$M$2+VLOOKUP($B223,rank!$O:$R,2,0)*VLOOKUP(H$2,资质!$X:$AD,4,0)+VLOOKUP(H$2,资质!$X:$AD,5,0))</f>
        <v>满级</v>
      </c>
      <c r="I223" t="str">
        <f>IF($B223&gt;VLOOKUP(I$2,资质!$X:$Z,3,0),"满级",VLOOKUP($A223,level!$K:$N,2,0)+unit!$M$2+VLOOKUP($B223,rank!$O:$R,2,0)*VLOOKUP(I$2,资质!$X:$AD,4,0)+VLOOKUP(I$2,资质!$X:$AD,5,0))</f>
        <v>满级</v>
      </c>
      <c r="J223" t="str">
        <f>IF($B223&gt;VLOOKUP(J$2,资质!$X:$Z,3,0),"满级",VLOOKUP($A223,level!$K:$N,2,0)+unit!$M$2+VLOOKUP($B223,rank!$O:$R,2,0)*VLOOKUP(J$2,资质!$X:$AD,4,0)+VLOOKUP(J$2,资质!$X:$AD,5,0))</f>
        <v>满级</v>
      </c>
      <c r="K223" t="str">
        <f>IF($B223&gt;VLOOKUP(K$2,资质!$X:$Z,3,0),"满级",VLOOKUP($A223,level!$K:$N,2,0)+unit!$M$2+VLOOKUP($B223,rank!$O:$R,2,0)*VLOOKUP(K$2,资质!$X:$AD,4,0)+VLOOKUP(K$2,资质!$X:$AD,5,0))</f>
        <v>满级</v>
      </c>
      <c r="L223">
        <f>IF($B223&gt;VLOOKUP(L$2,资质!$X:$Z,3,0),"满级",VLOOKUP($A223,level!$K:$N,2,0)+unit!$M$2+VLOOKUP($B223,rank!$O:$R,2,0)*VLOOKUP(L$2,资质!$X:$AD,4,0)+VLOOKUP(L$2,资质!$X:$AD,5,0))</f>
        <v>308036.55095091864</v>
      </c>
      <c r="M223">
        <f>IF($B223&gt;VLOOKUP(M$2,资质!$X:$Z,3,0),"满级",VLOOKUP($A223,level!$K:$N,2,0)+unit!$M$2+VLOOKUP($B223,rank!$O:$R,2,0)*VLOOKUP(M$2,资质!$X:$AD,4,0)+VLOOKUP(M$2,资质!$X:$AD,5,0))</f>
        <v>313761.52744636755</v>
      </c>
      <c r="N223">
        <f>IF($B223&gt;VLOOKUP(N$2,资质!$X:$Z,3,0),"满级",VLOOKUP($A223,level!$K:$N,2,0)+unit!$M$2+VLOOKUP($B223,rank!$O:$R,2,0)*VLOOKUP(N$2,资质!$X:$AD,4,0)+VLOOKUP(N$2,资质!$X:$AD,5,0))</f>
        <v>319486.50394181639</v>
      </c>
      <c r="O223">
        <f>IF($B223&gt;VLOOKUP(O$2,资质!$X:$Z,3,0),"满级",VLOOKUP($A223,level!$K:$N,2,0)+unit!$M$2+VLOOKUP($B223,rank!$O:$R,2,0)*VLOOKUP(O$2,资质!$X:$AD,4,0)+VLOOKUP(O$2,资质!$X:$AD,5,0))</f>
        <v>325211.48043726519</v>
      </c>
      <c r="P223">
        <f>IF($B223&gt;VLOOKUP(P$2,资质!$X:$Z,3,0),"满级",VLOOKUP($A223,level!$K:$N,2,0)+unit!$M$2+VLOOKUP($B223,rank!$O:$R,2,0)*VLOOKUP(P$2,资质!$X:$AD,4,0)+VLOOKUP(P$2,资质!$X:$AD,5,0))</f>
        <v>330936.45693271409</v>
      </c>
      <c r="Q223">
        <f>IF($B223&gt;VLOOKUP(Q$2,资质!$X:$Z,3,0),"满级",VLOOKUP($A223,level!$K:$N,2,0)+unit!$M$2+VLOOKUP($B223,rank!$O:$R,2,0)*VLOOKUP(Q$2,资质!$X:$AD,4,0)+VLOOKUP(Q$2,资质!$X:$AD,5,0))</f>
        <v>336661.43342816294</v>
      </c>
      <c r="R223">
        <f>M223/M222</f>
        <v>1.2369340916277893</v>
      </c>
    </row>
    <row r="224" spans="1:18" x14ac:dyDescent="0.2">
      <c r="A224">
        <v>222</v>
      </c>
      <c r="B224">
        <f t="shared" si="13"/>
        <v>13</v>
      </c>
      <c r="C224" t="str">
        <f>IF($B224&gt;VLOOKUP(C$2,资质!$X:$Z,3,0),"满级",VLOOKUP($A224,level!$K:$N,2,0)+unit!$M$2+VLOOKUP($B224,rank!$O:$R,2,0)*VLOOKUP(C$2,资质!$X:$AD,4,0)+VLOOKUP(C$2,资质!$X:$AD,5,0))</f>
        <v>满级</v>
      </c>
      <c r="D224" t="str">
        <f>IF($B224&gt;VLOOKUP(D$2,资质!$X:$Z,3,0),"满级",VLOOKUP($A224,level!$K:$N,2,0)+unit!$M$2+VLOOKUP($B224,rank!$O:$R,2,0)*VLOOKUP(D$2,资质!$X:$AD,4,0)+VLOOKUP(D$2,资质!$X:$AD,5,0))</f>
        <v>满级</v>
      </c>
      <c r="E224" t="str">
        <f>IF($B224&gt;VLOOKUP(E$2,资质!$X:$Z,3,0),"满级",VLOOKUP($A224,level!$K:$N,2,0)+unit!$M$2+VLOOKUP($B224,rank!$O:$R,2,0)*VLOOKUP(E$2,资质!$X:$AD,4,0)+VLOOKUP(E$2,资质!$X:$AD,5,0))</f>
        <v>满级</v>
      </c>
      <c r="F224" t="str">
        <f>IF($B224&gt;VLOOKUP(F$2,资质!$X:$Z,3,0),"满级",VLOOKUP($A224,level!$K:$N,2,0)+unit!$M$2+VLOOKUP($B224,rank!$O:$R,2,0)*VLOOKUP(F$2,资质!$X:$AD,4,0)+VLOOKUP(F$2,资质!$X:$AD,5,0))</f>
        <v>满级</v>
      </c>
      <c r="G224" t="str">
        <f>IF($B224&gt;VLOOKUP(G$2,资质!$X:$Z,3,0),"满级",VLOOKUP($A224,level!$K:$N,2,0)+unit!$M$2+VLOOKUP($B224,rank!$O:$R,2,0)*VLOOKUP(G$2,资质!$X:$AD,4,0)+VLOOKUP(G$2,资质!$X:$AD,5,0))</f>
        <v>满级</v>
      </c>
      <c r="H224" t="str">
        <f>IF($B224&gt;VLOOKUP(H$2,资质!$X:$Z,3,0),"满级",VLOOKUP($A224,level!$K:$N,2,0)+unit!$M$2+VLOOKUP($B224,rank!$O:$R,2,0)*VLOOKUP(H$2,资质!$X:$AD,4,0)+VLOOKUP(H$2,资质!$X:$AD,5,0))</f>
        <v>满级</v>
      </c>
      <c r="I224" t="str">
        <f>IF($B224&gt;VLOOKUP(I$2,资质!$X:$Z,3,0),"满级",VLOOKUP($A224,level!$K:$N,2,0)+unit!$M$2+VLOOKUP($B224,rank!$O:$R,2,0)*VLOOKUP(I$2,资质!$X:$AD,4,0)+VLOOKUP(I$2,资质!$X:$AD,5,0))</f>
        <v>满级</v>
      </c>
      <c r="J224" t="str">
        <f>IF($B224&gt;VLOOKUP(J$2,资质!$X:$Z,3,0),"满级",VLOOKUP($A224,level!$K:$N,2,0)+unit!$M$2+VLOOKUP($B224,rank!$O:$R,2,0)*VLOOKUP(J$2,资质!$X:$AD,4,0)+VLOOKUP(J$2,资质!$X:$AD,5,0))</f>
        <v>满级</v>
      </c>
      <c r="K224" t="str">
        <f>IF($B224&gt;VLOOKUP(K$2,资质!$X:$Z,3,0),"满级",VLOOKUP($A224,level!$K:$N,2,0)+unit!$M$2+VLOOKUP($B224,rank!$O:$R,2,0)*VLOOKUP(K$2,资质!$X:$AD,4,0)+VLOOKUP(K$2,资质!$X:$AD,5,0))</f>
        <v>满级</v>
      </c>
      <c r="L224">
        <f>IF($B224&gt;VLOOKUP(L$2,资质!$X:$Z,3,0),"满级",VLOOKUP($A224,level!$K:$N,2,0)+unit!$M$2+VLOOKUP($B224,rank!$O:$R,2,0)*VLOOKUP(L$2,资质!$X:$AD,4,0)+VLOOKUP(L$2,资质!$X:$AD,5,0))</f>
        <v>309903.55095091864</v>
      </c>
      <c r="M224">
        <f>IF($B224&gt;VLOOKUP(M$2,资质!$X:$Z,3,0),"满级",VLOOKUP($A224,level!$K:$N,2,0)+unit!$M$2+VLOOKUP($B224,rank!$O:$R,2,0)*VLOOKUP(M$2,资质!$X:$AD,4,0)+VLOOKUP(M$2,资质!$X:$AD,5,0))</f>
        <v>315628.52744636755</v>
      </c>
      <c r="N224">
        <f>IF($B224&gt;VLOOKUP(N$2,资质!$X:$Z,3,0),"满级",VLOOKUP($A224,level!$K:$N,2,0)+unit!$M$2+VLOOKUP($B224,rank!$O:$R,2,0)*VLOOKUP(N$2,资质!$X:$AD,4,0)+VLOOKUP(N$2,资质!$X:$AD,5,0))</f>
        <v>321353.50394181639</v>
      </c>
      <c r="O224">
        <f>IF($B224&gt;VLOOKUP(O$2,资质!$X:$Z,3,0),"满级",VLOOKUP($A224,level!$K:$N,2,0)+unit!$M$2+VLOOKUP($B224,rank!$O:$R,2,0)*VLOOKUP(O$2,资质!$X:$AD,4,0)+VLOOKUP(O$2,资质!$X:$AD,5,0))</f>
        <v>327078.48043726519</v>
      </c>
      <c r="P224">
        <f>IF($B224&gt;VLOOKUP(P$2,资质!$X:$Z,3,0),"满级",VLOOKUP($A224,level!$K:$N,2,0)+unit!$M$2+VLOOKUP($B224,rank!$O:$R,2,0)*VLOOKUP(P$2,资质!$X:$AD,4,0)+VLOOKUP(P$2,资质!$X:$AD,5,0))</f>
        <v>332803.45693271409</v>
      </c>
      <c r="Q224">
        <f>IF($B224&gt;VLOOKUP(Q$2,资质!$X:$Z,3,0),"满级",VLOOKUP($A224,level!$K:$N,2,0)+unit!$M$2+VLOOKUP($B224,rank!$O:$R,2,0)*VLOOKUP(Q$2,资质!$X:$AD,4,0)+VLOOKUP(Q$2,资质!$X:$AD,5,0))</f>
        <v>338528.43342816294</v>
      </c>
    </row>
    <row r="225" spans="1:17" x14ac:dyDescent="0.2">
      <c r="A225">
        <v>223</v>
      </c>
      <c r="B225">
        <f t="shared" si="13"/>
        <v>13</v>
      </c>
      <c r="C225" t="str">
        <f>IF($B225&gt;VLOOKUP(C$2,资质!$X:$Z,3,0),"满级",VLOOKUP($A225,level!$K:$N,2,0)+unit!$M$2+VLOOKUP($B225,rank!$O:$R,2,0)*VLOOKUP(C$2,资质!$X:$AD,4,0)+VLOOKUP(C$2,资质!$X:$AD,5,0))</f>
        <v>满级</v>
      </c>
      <c r="D225" t="str">
        <f>IF($B225&gt;VLOOKUP(D$2,资质!$X:$Z,3,0),"满级",VLOOKUP($A225,level!$K:$N,2,0)+unit!$M$2+VLOOKUP($B225,rank!$O:$R,2,0)*VLOOKUP(D$2,资质!$X:$AD,4,0)+VLOOKUP(D$2,资质!$X:$AD,5,0))</f>
        <v>满级</v>
      </c>
      <c r="E225" t="str">
        <f>IF($B225&gt;VLOOKUP(E$2,资质!$X:$Z,3,0),"满级",VLOOKUP($A225,level!$K:$N,2,0)+unit!$M$2+VLOOKUP($B225,rank!$O:$R,2,0)*VLOOKUP(E$2,资质!$X:$AD,4,0)+VLOOKUP(E$2,资质!$X:$AD,5,0))</f>
        <v>满级</v>
      </c>
      <c r="F225" t="str">
        <f>IF($B225&gt;VLOOKUP(F$2,资质!$X:$Z,3,0),"满级",VLOOKUP($A225,level!$K:$N,2,0)+unit!$M$2+VLOOKUP($B225,rank!$O:$R,2,0)*VLOOKUP(F$2,资质!$X:$AD,4,0)+VLOOKUP(F$2,资质!$X:$AD,5,0))</f>
        <v>满级</v>
      </c>
      <c r="G225" t="str">
        <f>IF($B225&gt;VLOOKUP(G$2,资质!$X:$Z,3,0),"满级",VLOOKUP($A225,level!$K:$N,2,0)+unit!$M$2+VLOOKUP($B225,rank!$O:$R,2,0)*VLOOKUP(G$2,资质!$X:$AD,4,0)+VLOOKUP(G$2,资质!$X:$AD,5,0))</f>
        <v>满级</v>
      </c>
      <c r="H225" t="str">
        <f>IF($B225&gt;VLOOKUP(H$2,资质!$X:$Z,3,0),"满级",VLOOKUP($A225,level!$K:$N,2,0)+unit!$M$2+VLOOKUP($B225,rank!$O:$R,2,0)*VLOOKUP(H$2,资质!$X:$AD,4,0)+VLOOKUP(H$2,资质!$X:$AD,5,0))</f>
        <v>满级</v>
      </c>
      <c r="I225" t="str">
        <f>IF($B225&gt;VLOOKUP(I$2,资质!$X:$Z,3,0),"满级",VLOOKUP($A225,level!$K:$N,2,0)+unit!$M$2+VLOOKUP($B225,rank!$O:$R,2,0)*VLOOKUP(I$2,资质!$X:$AD,4,0)+VLOOKUP(I$2,资质!$X:$AD,5,0))</f>
        <v>满级</v>
      </c>
      <c r="J225" t="str">
        <f>IF($B225&gt;VLOOKUP(J$2,资质!$X:$Z,3,0),"满级",VLOOKUP($A225,level!$K:$N,2,0)+unit!$M$2+VLOOKUP($B225,rank!$O:$R,2,0)*VLOOKUP(J$2,资质!$X:$AD,4,0)+VLOOKUP(J$2,资质!$X:$AD,5,0))</f>
        <v>满级</v>
      </c>
      <c r="K225" t="str">
        <f>IF($B225&gt;VLOOKUP(K$2,资质!$X:$Z,3,0),"满级",VLOOKUP($A225,level!$K:$N,2,0)+unit!$M$2+VLOOKUP($B225,rank!$O:$R,2,0)*VLOOKUP(K$2,资质!$X:$AD,4,0)+VLOOKUP(K$2,资质!$X:$AD,5,0))</f>
        <v>满级</v>
      </c>
      <c r="L225">
        <f>IF($B225&gt;VLOOKUP(L$2,资质!$X:$Z,3,0),"满级",VLOOKUP($A225,level!$K:$N,2,0)+unit!$M$2+VLOOKUP($B225,rank!$O:$R,2,0)*VLOOKUP(L$2,资质!$X:$AD,4,0)+VLOOKUP(L$2,资质!$X:$AD,5,0))</f>
        <v>311802.35095091863</v>
      </c>
      <c r="M225">
        <f>IF($B225&gt;VLOOKUP(M$2,资质!$X:$Z,3,0),"满级",VLOOKUP($A225,level!$K:$N,2,0)+unit!$M$2+VLOOKUP($B225,rank!$O:$R,2,0)*VLOOKUP(M$2,资质!$X:$AD,4,0)+VLOOKUP(M$2,资质!$X:$AD,5,0))</f>
        <v>317527.32744636753</v>
      </c>
      <c r="N225">
        <f>IF($B225&gt;VLOOKUP(N$2,资质!$X:$Z,3,0),"满级",VLOOKUP($A225,level!$K:$N,2,0)+unit!$M$2+VLOOKUP($B225,rank!$O:$R,2,0)*VLOOKUP(N$2,资质!$X:$AD,4,0)+VLOOKUP(N$2,资质!$X:$AD,5,0))</f>
        <v>323252.30394181638</v>
      </c>
      <c r="O225">
        <f>IF($B225&gt;VLOOKUP(O$2,资质!$X:$Z,3,0),"满级",VLOOKUP($A225,level!$K:$N,2,0)+unit!$M$2+VLOOKUP($B225,rank!$O:$R,2,0)*VLOOKUP(O$2,资质!$X:$AD,4,0)+VLOOKUP(O$2,资质!$X:$AD,5,0))</f>
        <v>328977.28043726517</v>
      </c>
      <c r="P225">
        <f>IF($B225&gt;VLOOKUP(P$2,资质!$X:$Z,3,0),"满级",VLOOKUP($A225,level!$K:$N,2,0)+unit!$M$2+VLOOKUP($B225,rank!$O:$R,2,0)*VLOOKUP(P$2,资质!$X:$AD,4,0)+VLOOKUP(P$2,资质!$X:$AD,5,0))</f>
        <v>334702.25693271408</v>
      </c>
      <c r="Q225">
        <f>IF($B225&gt;VLOOKUP(Q$2,资质!$X:$Z,3,0),"满级",VLOOKUP($A225,level!$K:$N,2,0)+unit!$M$2+VLOOKUP($B225,rank!$O:$R,2,0)*VLOOKUP(Q$2,资质!$X:$AD,4,0)+VLOOKUP(Q$2,资质!$X:$AD,5,0))</f>
        <v>340427.23342816293</v>
      </c>
    </row>
    <row r="226" spans="1:17" x14ac:dyDescent="0.2">
      <c r="A226">
        <v>224</v>
      </c>
      <c r="B226">
        <f t="shared" si="13"/>
        <v>13</v>
      </c>
      <c r="C226" t="str">
        <f>IF($B226&gt;VLOOKUP(C$2,资质!$X:$Z,3,0),"满级",VLOOKUP($A226,level!$K:$N,2,0)+unit!$M$2+VLOOKUP($B226,rank!$O:$R,2,0)*VLOOKUP(C$2,资质!$X:$AD,4,0)+VLOOKUP(C$2,资质!$X:$AD,5,0))</f>
        <v>满级</v>
      </c>
      <c r="D226" t="str">
        <f>IF($B226&gt;VLOOKUP(D$2,资质!$X:$Z,3,0),"满级",VLOOKUP($A226,level!$K:$N,2,0)+unit!$M$2+VLOOKUP($B226,rank!$O:$R,2,0)*VLOOKUP(D$2,资质!$X:$AD,4,0)+VLOOKUP(D$2,资质!$X:$AD,5,0))</f>
        <v>满级</v>
      </c>
      <c r="E226" t="str">
        <f>IF($B226&gt;VLOOKUP(E$2,资质!$X:$Z,3,0),"满级",VLOOKUP($A226,level!$K:$N,2,0)+unit!$M$2+VLOOKUP($B226,rank!$O:$R,2,0)*VLOOKUP(E$2,资质!$X:$AD,4,0)+VLOOKUP(E$2,资质!$X:$AD,5,0))</f>
        <v>满级</v>
      </c>
      <c r="F226" t="str">
        <f>IF($B226&gt;VLOOKUP(F$2,资质!$X:$Z,3,0),"满级",VLOOKUP($A226,level!$K:$N,2,0)+unit!$M$2+VLOOKUP($B226,rank!$O:$R,2,0)*VLOOKUP(F$2,资质!$X:$AD,4,0)+VLOOKUP(F$2,资质!$X:$AD,5,0))</f>
        <v>满级</v>
      </c>
      <c r="G226" t="str">
        <f>IF($B226&gt;VLOOKUP(G$2,资质!$X:$Z,3,0),"满级",VLOOKUP($A226,level!$K:$N,2,0)+unit!$M$2+VLOOKUP($B226,rank!$O:$R,2,0)*VLOOKUP(G$2,资质!$X:$AD,4,0)+VLOOKUP(G$2,资质!$X:$AD,5,0))</f>
        <v>满级</v>
      </c>
      <c r="H226" t="str">
        <f>IF($B226&gt;VLOOKUP(H$2,资质!$X:$Z,3,0),"满级",VLOOKUP($A226,level!$K:$N,2,0)+unit!$M$2+VLOOKUP($B226,rank!$O:$R,2,0)*VLOOKUP(H$2,资质!$X:$AD,4,0)+VLOOKUP(H$2,资质!$X:$AD,5,0))</f>
        <v>满级</v>
      </c>
      <c r="I226" t="str">
        <f>IF($B226&gt;VLOOKUP(I$2,资质!$X:$Z,3,0),"满级",VLOOKUP($A226,level!$K:$N,2,0)+unit!$M$2+VLOOKUP($B226,rank!$O:$R,2,0)*VLOOKUP(I$2,资质!$X:$AD,4,0)+VLOOKUP(I$2,资质!$X:$AD,5,0))</f>
        <v>满级</v>
      </c>
      <c r="J226" t="str">
        <f>IF($B226&gt;VLOOKUP(J$2,资质!$X:$Z,3,0),"满级",VLOOKUP($A226,level!$K:$N,2,0)+unit!$M$2+VLOOKUP($B226,rank!$O:$R,2,0)*VLOOKUP(J$2,资质!$X:$AD,4,0)+VLOOKUP(J$2,资质!$X:$AD,5,0))</f>
        <v>满级</v>
      </c>
      <c r="K226" t="str">
        <f>IF($B226&gt;VLOOKUP(K$2,资质!$X:$Z,3,0),"满级",VLOOKUP($A226,level!$K:$N,2,0)+unit!$M$2+VLOOKUP($B226,rank!$O:$R,2,0)*VLOOKUP(K$2,资质!$X:$AD,4,0)+VLOOKUP(K$2,资质!$X:$AD,5,0))</f>
        <v>满级</v>
      </c>
      <c r="L226">
        <f>IF($B226&gt;VLOOKUP(L$2,资质!$X:$Z,3,0),"满级",VLOOKUP($A226,level!$K:$N,2,0)+unit!$M$2+VLOOKUP($B226,rank!$O:$R,2,0)*VLOOKUP(L$2,资质!$X:$AD,4,0)+VLOOKUP(L$2,资质!$X:$AD,5,0))</f>
        <v>313733.35095091863</v>
      </c>
      <c r="M226">
        <f>IF($B226&gt;VLOOKUP(M$2,资质!$X:$Z,3,0),"满级",VLOOKUP($A226,level!$K:$N,2,0)+unit!$M$2+VLOOKUP($B226,rank!$O:$R,2,0)*VLOOKUP(M$2,资质!$X:$AD,4,0)+VLOOKUP(M$2,资质!$X:$AD,5,0))</f>
        <v>319458.32744636753</v>
      </c>
      <c r="N226">
        <f>IF($B226&gt;VLOOKUP(N$2,资质!$X:$Z,3,0),"满级",VLOOKUP($A226,level!$K:$N,2,0)+unit!$M$2+VLOOKUP($B226,rank!$O:$R,2,0)*VLOOKUP(N$2,资质!$X:$AD,4,0)+VLOOKUP(N$2,资质!$X:$AD,5,0))</f>
        <v>325183.30394181638</v>
      </c>
      <c r="O226">
        <f>IF($B226&gt;VLOOKUP(O$2,资质!$X:$Z,3,0),"满级",VLOOKUP($A226,level!$K:$N,2,0)+unit!$M$2+VLOOKUP($B226,rank!$O:$R,2,0)*VLOOKUP(O$2,资质!$X:$AD,4,0)+VLOOKUP(O$2,资质!$X:$AD,5,0))</f>
        <v>330908.28043726517</v>
      </c>
      <c r="P226">
        <f>IF($B226&gt;VLOOKUP(P$2,资质!$X:$Z,3,0),"满级",VLOOKUP($A226,level!$K:$N,2,0)+unit!$M$2+VLOOKUP($B226,rank!$O:$R,2,0)*VLOOKUP(P$2,资质!$X:$AD,4,0)+VLOOKUP(P$2,资质!$X:$AD,5,0))</f>
        <v>336633.25693271408</v>
      </c>
      <c r="Q226">
        <f>IF($B226&gt;VLOOKUP(Q$2,资质!$X:$Z,3,0),"满级",VLOOKUP($A226,level!$K:$N,2,0)+unit!$M$2+VLOOKUP($B226,rank!$O:$R,2,0)*VLOOKUP(Q$2,资质!$X:$AD,4,0)+VLOOKUP(Q$2,资质!$X:$AD,5,0))</f>
        <v>342358.23342816293</v>
      </c>
    </row>
    <row r="227" spans="1:17" x14ac:dyDescent="0.2">
      <c r="A227">
        <v>225</v>
      </c>
      <c r="B227">
        <f t="shared" si="13"/>
        <v>13</v>
      </c>
      <c r="C227" t="str">
        <f>IF($B227&gt;VLOOKUP(C$2,资质!$X:$Z,3,0),"满级",VLOOKUP($A227,level!$K:$N,2,0)+unit!$M$2+VLOOKUP($B227,rank!$O:$R,2,0)*VLOOKUP(C$2,资质!$X:$AD,4,0)+VLOOKUP(C$2,资质!$X:$AD,5,0))</f>
        <v>满级</v>
      </c>
      <c r="D227" t="str">
        <f>IF($B227&gt;VLOOKUP(D$2,资质!$X:$Z,3,0),"满级",VLOOKUP($A227,level!$K:$N,2,0)+unit!$M$2+VLOOKUP($B227,rank!$O:$R,2,0)*VLOOKUP(D$2,资质!$X:$AD,4,0)+VLOOKUP(D$2,资质!$X:$AD,5,0))</f>
        <v>满级</v>
      </c>
      <c r="E227" t="str">
        <f>IF($B227&gt;VLOOKUP(E$2,资质!$X:$Z,3,0),"满级",VLOOKUP($A227,level!$K:$N,2,0)+unit!$M$2+VLOOKUP($B227,rank!$O:$R,2,0)*VLOOKUP(E$2,资质!$X:$AD,4,0)+VLOOKUP(E$2,资质!$X:$AD,5,0))</f>
        <v>满级</v>
      </c>
      <c r="F227" t="str">
        <f>IF($B227&gt;VLOOKUP(F$2,资质!$X:$Z,3,0),"满级",VLOOKUP($A227,level!$K:$N,2,0)+unit!$M$2+VLOOKUP($B227,rank!$O:$R,2,0)*VLOOKUP(F$2,资质!$X:$AD,4,0)+VLOOKUP(F$2,资质!$X:$AD,5,0))</f>
        <v>满级</v>
      </c>
      <c r="G227" t="str">
        <f>IF($B227&gt;VLOOKUP(G$2,资质!$X:$Z,3,0),"满级",VLOOKUP($A227,level!$K:$N,2,0)+unit!$M$2+VLOOKUP($B227,rank!$O:$R,2,0)*VLOOKUP(G$2,资质!$X:$AD,4,0)+VLOOKUP(G$2,资质!$X:$AD,5,0))</f>
        <v>满级</v>
      </c>
      <c r="H227" t="str">
        <f>IF($B227&gt;VLOOKUP(H$2,资质!$X:$Z,3,0),"满级",VLOOKUP($A227,level!$K:$N,2,0)+unit!$M$2+VLOOKUP($B227,rank!$O:$R,2,0)*VLOOKUP(H$2,资质!$X:$AD,4,0)+VLOOKUP(H$2,资质!$X:$AD,5,0))</f>
        <v>满级</v>
      </c>
      <c r="I227" t="str">
        <f>IF($B227&gt;VLOOKUP(I$2,资质!$X:$Z,3,0),"满级",VLOOKUP($A227,level!$K:$N,2,0)+unit!$M$2+VLOOKUP($B227,rank!$O:$R,2,0)*VLOOKUP(I$2,资质!$X:$AD,4,0)+VLOOKUP(I$2,资质!$X:$AD,5,0))</f>
        <v>满级</v>
      </c>
      <c r="J227" t="str">
        <f>IF($B227&gt;VLOOKUP(J$2,资质!$X:$Z,3,0),"满级",VLOOKUP($A227,level!$K:$N,2,0)+unit!$M$2+VLOOKUP($B227,rank!$O:$R,2,0)*VLOOKUP(J$2,资质!$X:$AD,4,0)+VLOOKUP(J$2,资质!$X:$AD,5,0))</f>
        <v>满级</v>
      </c>
      <c r="K227" t="str">
        <f>IF($B227&gt;VLOOKUP(K$2,资质!$X:$Z,3,0),"满级",VLOOKUP($A227,level!$K:$N,2,0)+unit!$M$2+VLOOKUP($B227,rank!$O:$R,2,0)*VLOOKUP(K$2,资质!$X:$AD,4,0)+VLOOKUP(K$2,资质!$X:$AD,5,0))</f>
        <v>满级</v>
      </c>
      <c r="L227">
        <f>IF($B227&gt;VLOOKUP(L$2,资质!$X:$Z,3,0),"满级",VLOOKUP($A227,level!$K:$N,2,0)+unit!$M$2+VLOOKUP($B227,rank!$O:$R,2,0)*VLOOKUP(L$2,资质!$X:$AD,4,0)+VLOOKUP(L$2,资质!$X:$AD,5,0))</f>
        <v>315697.15095091867</v>
      </c>
      <c r="M227">
        <f>IF($B227&gt;VLOOKUP(M$2,资质!$X:$Z,3,0),"满级",VLOOKUP($A227,level!$K:$N,2,0)+unit!$M$2+VLOOKUP($B227,rank!$O:$R,2,0)*VLOOKUP(M$2,资质!$X:$AD,4,0)+VLOOKUP(M$2,资质!$X:$AD,5,0))</f>
        <v>321422.12744636752</v>
      </c>
      <c r="N227">
        <f>IF($B227&gt;VLOOKUP(N$2,资质!$X:$Z,3,0),"满级",VLOOKUP($A227,level!$K:$N,2,0)+unit!$M$2+VLOOKUP($B227,rank!$O:$R,2,0)*VLOOKUP(N$2,资质!$X:$AD,4,0)+VLOOKUP(N$2,资质!$X:$AD,5,0))</f>
        <v>327147.10394181637</v>
      </c>
      <c r="O227">
        <f>IF($B227&gt;VLOOKUP(O$2,资质!$X:$Z,3,0),"满级",VLOOKUP($A227,level!$K:$N,2,0)+unit!$M$2+VLOOKUP($B227,rank!$O:$R,2,0)*VLOOKUP(O$2,资质!$X:$AD,4,0)+VLOOKUP(O$2,资质!$X:$AD,5,0))</f>
        <v>332872.08043726522</v>
      </c>
      <c r="P227">
        <f>IF($B227&gt;VLOOKUP(P$2,资质!$X:$Z,3,0),"满级",VLOOKUP($A227,level!$K:$N,2,0)+unit!$M$2+VLOOKUP($B227,rank!$O:$R,2,0)*VLOOKUP(P$2,资质!$X:$AD,4,0)+VLOOKUP(P$2,资质!$X:$AD,5,0))</f>
        <v>338597.05693271407</v>
      </c>
      <c r="Q227">
        <f>IF($B227&gt;VLOOKUP(Q$2,资质!$X:$Z,3,0),"满级",VLOOKUP($A227,level!$K:$N,2,0)+unit!$M$2+VLOOKUP($B227,rank!$O:$R,2,0)*VLOOKUP(Q$2,资质!$X:$AD,4,0)+VLOOKUP(Q$2,资质!$X:$AD,5,0))</f>
        <v>344322.03342816292</v>
      </c>
    </row>
    <row r="228" spans="1:17" x14ac:dyDescent="0.2">
      <c r="A228">
        <v>226</v>
      </c>
      <c r="B228">
        <f t="shared" si="13"/>
        <v>13</v>
      </c>
      <c r="C228" t="str">
        <f>IF($B228&gt;VLOOKUP(C$2,资质!$X:$Z,3,0),"满级",VLOOKUP($A228,level!$K:$N,2,0)+unit!$M$2+VLOOKUP($B228,rank!$O:$R,2,0)*VLOOKUP(C$2,资质!$X:$AD,4,0)+VLOOKUP(C$2,资质!$X:$AD,5,0))</f>
        <v>满级</v>
      </c>
      <c r="D228" t="str">
        <f>IF($B228&gt;VLOOKUP(D$2,资质!$X:$Z,3,0),"满级",VLOOKUP($A228,level!$K:$N,2,0)+unit!$M$2+VLOOKUP($B228,rank!$O:$R,2,0)*VLOOKUP(D$2,资质!$X:$AD,4,0)+VLOOKUP(D$2,资质!$X:$AD,5,0))</f>
        <v>满级</v>
      </c>
      <c r="E228" t="str">
        <f>IF($B228&gt;VLOOKUP(E$2,资质!$X:$Z,3,0),"满级",VLOOKUP($A228,level!$K:$N,2,0)+unit!$M$2+VLOOKUP($B228,rank!$O:$R,2,0)*VLOOKUP(E$2,资质!$X:$AD,4,0)+VLOOKUP(E$2,资质!$X:$AD,5,0))</f>
        <v>满级</v>
      </c>
      <c r="F228" t="str">
        <f>IF($B228&gt;VLOOKUP(F$2,资质!$X:$Z,3,0),"满级",VLOOKUP($A228,level!$K:$N,2,0)+unit!$M$2+VLOOKUP($B228,rank!$O:$R,2,0)*VLOOKUP(F$2,资质!$X:$AD,4,0)+VLOOKUP(F$2,资质!$X:$AD,5,0))</f>
        <v>满级</v>
      </c>
      <c r="G228" t="str">
        <f>IF($B228&gt;VLOOKUP(G$2,资质!$X:$Z,3,0),"满级",VLOOKUP($A228,level!$K:$N,2,0)+unit!$M$2+VLOOKUP($B228,rank!$O:$R,2,0)*VLOOKUP(G$2,资质!$X:$AD,4,0)+VLOOKUP(G$2,资质!$X:$AD,5,0))</f>
        <v>满级</v>
      </c>
      <c r="H228" t="str">
        <f>IF($B228&gt;VLOOKUP(H$2,资质!$X:$Z,3,0),"满级",VLOOKUP($A228,level!$K:$N,2,0)+unit!$M$2+VLOOKUP($B228,rank!$O:$R,2,0)*VLOOKUP(H$2,资质!$X:$AD,4,0)+VLOOKUP(H$2,资质!$X:$AD,5,0))</f>
        <v>满级</v>
      </c>
      <c r="I228" t="str">
        <f>IF($B228&gt;VLOOKUP(I$2,资质!$X:$Z,3,0),"满级",VLOOKUP($A228,level!$K:$N,2,0)+unit!$M$2+VLOOKUP($B228,rank!$O:$R,2,0)*VLOOKUP(I$2,资质!$X:$AD,4,0)+VLOOKUP(I$2,资质!$X:$AD,5,0))</f>
        <v>满级</v>
      </c>
      <c r="J228" t="str">
        <f>IF($B228&gt;VLOOKUP(J$2,资质!$X:$Z,3,0),"满级",VLOOKUP($A228,level!$K:$N,2,0)+unit!$M$2+VLOOKUP($B228,rank!$O:$R,2,0)*VLOOKUP(J$2,资质!$X:$AD,4,0)+VLOOKUP(J$2,资质!$X:$AD,5,0))</f>
        <v>满级</v>
      </c>
      <c r="K228" t="str">
        <f>IF($B228&gt;VLOOKUP(K$2,资质!$X:$Z,3,0),"满级",VLOOKUP($A228,level!$K:$N,2,0)+unit!$M$2+VLOOKUP($B228,rank!$O:$R,2,0)*VLOOKUP(K$2,资质!$X:$AD,4,0)+VLOOKUP(K$2,资质!$X:$AD,5,0))</f>
        <v>满级</v>
      </c>
      <c r="L228">
        <f>IF($B228&gt;VLOOKUP(L$2,资质!$X:$Z,3,0),"满级",VLOOKUP($A228,level!$K:$N,2,0)+unit!$M$2+VLOOKUP($B228,rank!$O:$R,2,0)*VLOOKUP(L$2,资质!$X:$AD,4,0)+VLOOKUP(L$2,资质!$X:$AD,5,0))</f>
        <v>317694.45095091866</v>
      </c>
      <c r="M228">
        <f>IF($B228&gt;VLOOKUP(M$2,资质!$X:$Z,3,0),"满级",VLOOKUP($A228,level!$K:$N,2,0)+unit!$M$2+VLOOKUP($B228,rank!$O:$R,2,0)*VLOOKUP(M$2,资质!$X:$AD,4,0)+VLOOKUP(M$2,资质!$X:$AD,5,0))</f>
        <v>323419.42744636757</v>
      </c>
      <c r="N228">
        <f>IF($B228&gt;VLOOKUP(N$2,资质!$X:$Z,3,0),"满级",VLOOKUP($A228,level!$K:$N,2,0)+unit!$M$2+VLOOKUP($B228,rank!$O:$R,2,0)*VLOOKUP(N$2,资质!$X:$AD,4,0)+VLOOKUP(N$2,资质!$X:$AD,5,0))</f>
        <v>329144.40394181642</v>
      </c>
      <c r="O228">
        <f>IF($B228&gt;VLOOKUP(O$2,资质!$X:$Z,3,0),"满级",VLOOKUP($A228,level!$K:$N,2,0)+unit!$M$2+VLOOKUP($B228,rank!$O:$R,2,0)*VLOOKUP(O$2,资质!$X:$AD,4,0)+VLOOKUP(O$2,资质!$X:$AD,5,0))</f>
        <v>334869.38043726521</v>
      </c>
      <c r="P228">
        <f>IF($B228&gt;VLOOKUP(P$2,资质!$X:$Z,3,0),"满级",VLOOKUP($A228,level!$K:$N,2,0)+unit!$M$2+VLOOKUP($B228,rank!$O:$R,2,0)*VLOOKUP(P$2,资质!$X:$AD,4,0)+VLOOKUP(P$2,资质!$X:$AD,5,0))</f>
        <v>340594.35693271412</v>
      </c>
      <c r="Q228">
        <f>IF($B228&gt;VLOOKUP(Q$2,资质!$X:$Z,3,0),"满级",VLOOKUP($A228,level!$K:$N,2,0)+unit!$M$2+VLOOKUP($B228,rank!$O:$R,2,0)*VLOOKUP(Q$2,资质!$X:$AD,4,0)+VLOOKUP(Q$2,资质!$X:$AD,5,0))</f>
        <v>346319.33342816296</v>
      </c>
    </row>
    <row r="229" spans="1:17" x14ac:dyDescent="0.2">
      <c r="A229">
        <v>227</v>
      </c>
      <c r="B229">
        <f t="shared" si="13"/>
        <v>13</v>
      </c>
      <c r="C229" t="str">
        <f>IF($B229&gt;VLOOKUP(C$2,资质!$X:$Z,3,0),"满级",VLOOKUP($A229,level!$K:$N,2,0)+unit!$M$2+VLOOKUP($B229,rank!$O:$R,2,0)*VLOOKUP(C$2,资质!$X:$AD,4,0)+VLOOKUP(C$2,资质!$X:$AD,5,0))</f>
        <v>满级</v>
      </c>
      <c r="D229" t="str">
        <f>IF($B229&gt;VLOOKUP(D$2,资质!$X:$Z,3,0),"满级",VLOOKUP($A229,level!$K:$N,2,0)+unit!$M$2+VLOOKUP($B229,rank!$O:$R,2,0)*VLOOKUP(D$2,资质!$X:$AD,4,0)+VLOOKUP(D$2,资质!$X:$AD,5,0))</f>
        <v>满级</v>
      </c>
      <c r="E229" t="str">
        <f>IF($B229&gt;VLOOKUP(E$2,资质!$X:$Z,3,0),"满级",VLOOKUP($A229,level!$K:$N,2,0)+unit!$M$2+VLOOKUP($B229,rank!$O:$R,2,0)*VLOOKUP(E$2,资质!$X:$AD,4,0)+VLOOKUP(E$2,资质!$X:$AD,5,0))</f>
        <v>满级</v>
      </c>
      <c r="F229" t="str">
        <f>IF($B229&gt;VLOOKUP(F$2,资质!$X:$Z,3,0),"满级",VLOOKUP($A229,level!$K:$N,2,0)+unit!$M$2+VLOOKUP($B229,rank!$O:$R,2,0)*VLOOKUP(F$2,资质!$X:$AD,4,0)+VLOOKUP(F$2,资质!$X:$AD,5,0))</f>
        <v>满级</v>
      </c>
      <c r="G229" t="str">
        <f>IF($B229&gt;VLOOKUP(G$2,资质!$X:$Z,3,0),"满级",VLOOKUP($A229,level!$K:$N,2,0)+unit!$M$2+VLOOKUP($B229,rank!$O:$R,2,0)*VLOOKUP(G$2,资质!$X:$AD,4,0)+VLOOKUP(G$2,资质!$X:$AD,5,0))</f>
        <v>满级</v>
      </c>
      <c r="H229" t="str">
        <f>IF($B229&gt;VLOOKUP(H$2,资质!$X:$Z,3,0),"满级",VLOOKUP($A229,level!$K:$N,2,0)+unit!$M$2+VLOOKUP($B229,rank!$O:$R,2,0)*VLOOKUP(H$2,资质!$X:$AD,4,0)+VLOOKUP(H$2,资质!$X:$AD,5,0))</f>
        <v>满级</v>
      </c>
      <c r="I229" t="str">
        <f>IF($B229&gt;VLOOKUP(I$2,资质!$X:$Z,3,0),"满级",VLOOKUP($A229,level!$K:$N,2,0)+unit!$M$2+VLOOKUP($B229,rank!$O:$R,2,0)*VLOOKUP(I$2,资质!$X:$AD,4,0)+VLOOKUP(I$2,资质!$X:$AD,5,0))</f>
        <v>满级</v>
      </c>
      <c r="J229" t="str">
        <f>IF($B229&gt;VLOOKUP(J$2,资质!$X:$Z,3,0),"满级",VLOOKUP($A229,level!$K:$N,2,0)+unit!$M$2+VLOOKUP($B229,rank!$O:$R,2,0)*VLOOKUP(J$2,资质!$X:$AD,4,0)+VLOOKUP(J$2,资质!$X:$AD,5,0))</f>
        <v>满级</v>
      </c>
      <c r="K229" t="str">
        <f>IF($B229&gt;VLOOKUP(K$2,资质!$X:$Z,3,0),"满级",VLOOKUP($A229,level!$K:$N,2,0)+unit!$M$2+VLOOKUP($B229,rank!$O:$R,2,0)*VLOOKUP(K$2,资质!$X:$AD,4,0)+VLOOKUP(K$2,资质!$X:$AD,5,0))</f>
        <v>满级</v>
      </c>
      <c r="L229">
        <f>IF($B229&gt;VLOOKUP(L$2,资质!$X:$Z,3,0),"满级",VLOOKUP($A229,level!$K:$N,2,0)+unit!$M$2+VLOOKUP($B229,rank!$O:$R,2,0)*VLOOKUP(L$2,资质!$X:$AD,4,0)+VLOOKUP(L$2,资质!$X:$AD,5,0))</f>
        <v>319725.55095091864</v>
      </c>
      <c r="M229">
        <f>IF($B229&gt;VLOOKUP(M$2,资质!$X:$Z,3,0),"满级",VLOOKUP($A229,level!$K:$N,2,0)+unit!$M$2+VLOOKUP($B229,rank!$O:$R,2,0)*VLOOKUP(M$2,资质!$X:$AD,4,0)+VLOOKUP(M$2,资质!$X:$AD,5,0))</f>
        <v>325450.52744636755</v>
      </c>
      <c r="N229">
        <f>IF($B229&gt;VLOOKUP(N$2,资质!$X:$Z,3,0),"满级",VLOOKUP($A229,level!$K:$N,2,0)+unit!$M$2+VLOOKUP($B229,rank!$O:$R,2,0)*VLOOKUP(N$2,资质!$X:$AD,4,0)+VLOOKUP(N$2,资质!$X:$AD,5,0))</f>
        <v>331175.50394181639</v>
      </c>
      <c r="O229">
        <f>IF($B229&gt;VLOOKUP(O$2,资质!$X:$Z,3,0),"满级",VLOOKUP($A229,level!$K:$N,2,0)+unit!$M$2+VLOOKUP($B229,rank!$O:$R,2,0)*VLOOKUP(O$2,资质!$X:$AD,4,0)+VLOOKUP(O$2,资质!$X:$AD,5,0))</f>
        <v>336900.48043726519</v>
      </c>
      <c r="P229">
        <f>IF($B229&gt;VLOOKUP(P$2,资质!$X:$Z,3,0),"满级",VLOOKUP($A229,level!$K:$N,2,0)+unit!$M$2+VLOOKUP($B229,rank!$O:$R,2,0)*VLOOKUP(P$2,资质!$X:$AD,4,0)+VLOOKUP(P$2,资质!$X:$AD,5,0))</f>
        <v>342625.45693271409</v>
      </c>
      <c r="Q229">
        <f>IF($B229&gt;VLOOKUP(Q$2,资质!$X:$Z,3,0),"满级",VLOOKUP($A229,level!$K:$N,2,0)+unit!$M$2+VLOOKUP($B229,rank!$O:$R,2,0)*VLOOKUP(Q$2,资质!$X:$AD,4,0)+VLOOKUP(Q$2,资质!$X:$AD,5,0))</f>
        <v>348350.43342816294</v>
      </c>
    </row>
    <row r="230" spans="1:17" x14ac:dyDescent="0.2">
      <c r="A230">
        <v>228</v>
      </c>
      <c r="B230">
        <f t="shared" si="13"/>
        <v>13</v>
      </c>
      <c r="C230" t="str">
        <f>IF($B230&gt;VLOOKUP(C$2,资质!$X:$Z,3,0),"满级",VLOOKUP($A230,level!$K:$N,2,0)+unit!$M$2+VLOOKUP($B230,rank!$O:$R,2,0)*VLOOKUP(C$2,资质!$X:$AD,4,0)+VLOOKUP(C$2,资质!$X:$AD,5,0))</f>
        <v>满级</v>
      </c>
      <c r="D230" t="str">
        <f>IF($B230&gt;VLOOKUP(D$2,资质!$X:$Z,3,0),"满级",VLOOKUP($A230,level!$K:$N,2,0)+unit!$M$2+VLOOKUP($B230,rank!$O:$R,2,0)*VLOOKUP(D$2,资质!$X:$AD,4,0)+VLOOKUP(D$2,资质!$X:$AD,5,0))</f>
        <v>满级</v>
      </c>
      <c r="E230" t="str">
        <f>IF($B230&gt;VLOOKUP(E$2,资质!$X:$Z,3,0),"满级",VLOOKUP($A230,level!$K:$N,2,0)+unit!$M$2+VLOOKUP($B230,rank!$O:$R,2,0)*VLOOKUP(E$2,资质!$X:$AD,4,0)+VLOOKUP(E$2,资质!$X:$AD,5,0))</f>
        <v>满级</v>
      </c>
      <c r="F230" t="str">
        <f>IF($B230&gt;VLOOKUP(F$2,资质!$X:$Z,3,0),"满级",VLOOKUP($A230,level!$K:$N,2,0)+unit!$M$2+VLOOKUP($B230,rank!$O:$R,2,0)*VLOOKUP(F$2,资质!$X:$AD,4,0)+VLOOKUP(F$2,资质!$X:$AD,5,0))</f>
        <v>满级</v>
      </c>
      <c r="G230" t="str">
        <f>IF($B230&gt;VLOOKUP(G$2,资质!$X:$Z,3,0),"满级",VLOOKUP($A230,level!$K:$N,2,0)+unit!$M$2+VLOOKUP($B230,rank!$O:$R,2,0)*VLOOKUP(G$2,资质!$X:$AD,4,0)+VLOOKUP(G$2,资质!$X:$AD,5,0))</f>
        <v>满级</v>
      </c>
      <c r="H230" t="str">
        <f>IF($B230&gt;VLOOKUP(H$2,资质!$X:$Z,3,0),"满级",VLOOKUP($A230,level!$K:$N,2,0)+unit!$M$2+VLOOKUP($B230,rank!$O:$R,2,0)*VLOOKUP(H$2,资质!$X:$AD,4,0)+VLOOKUP(H$2,资质!$X:$AD,5,0))</f>
        <v>满级</v>
      </c>
      <c r="I230" t="str">
        <f>IF($B230&gt;VLOOKUP(I$2,资质!$X:$Z,3,0),"满级",VLOOKUP($A230,level!$K:$N,2,0)+unit!$M$2+VLOOKUP($B230,rank!$O:$R,2,0)*VLOOKUP(I$2,资质!$X:$AD,4,0)+VLOOKUP(I$2,资质!$X:$AD,5,0))</f>
        <v>满级</v>
      </c>
      <c r="J230" t="str">
        <f>IF($B230&gt;VLOOKUP(J$2,资质!$X:$Z,3,0),"满级",VLOOKUP($A230,level!$K:$N,2,0)+unit!$M$2+VLOOKUP($B230,rank!$O:$R,2,0)*VLOOKUP(J$2,资质!$X:$AD,4,0)+VLOOKUP(J$2,资质!$X:$AD,5,0))</f>
        <v>满级</v>
      </c>
      <c r="K230" t="str">
        <f>IF($B230&gt;VLOOKUP(K$2,资质!$X:$Z,3,0),"满级",VLOOKUP($A230,level!$K:$N,2,0)+unit!$M$2+VLOOKUP($B230,rank!$O:$R,2,0)*VLOOKUP(K$2,资质!$X:$AD,4,0)+VLOOKUP(K$2,资质!$X:$AD,5,0))</f>
        <v>满级</v>
      </c>
      <c r="L230">
        <f>IF($B230&gt;VLOOKUP(L$2,资质!$X:$Z,3,0),"满级",VLOOKUP($A230,level!$K:$N,2,0)+unit!$M$2+VLOOKUP($B230,rank!$O:$R,2,0)*VLOOKUP(L$2,资质!$X:$AD,4,0)+VLOOKUP(L$2,资质!$X:$AD,5,0))</f>
        <v>321791.25095091865</v>
      </c>
      <c r="M230">
        <f>IF($B230&gt;VLOOKUP(M$2,资质!$X:$Z,3,0),"满级",VLOOKUP($A230,level!$K:$N,2,0)+unit!$M$2+VLOOKUP($B230,rank!$O:$R,2,0)*VLOOKUP(M$2,资质!$X:$AD,4,0)+VLOOKUP(M$2,资质!$X:$AD,5,0))</f>
        <v>327516.2274463675</v>
      </c>
      <c r="N230">
        <f>IF($B230&gt;VLOOKUP(N$2,资质!$X:$Z,3,0),"满级",VLOOKUP($A230,level!$K:$N,2,0)+unit!$M$2+VLOOKUP($B230,rank!$O:$R,2,0)*VLOOKUP(N$2,资质!$X:$AD,4,0)+VLOOKUP(N$2,资质!$X:$AD,5,0))</f>
        <v>333241.20394181635</v>
      </c>
      <c r="O230">
        <f>IF($B230&gt;VLOOKUP(O$2,资质!$X:$Z,3,0),"满级",VLOOKUP($A230,level!$K:$N,2,0)+unit!$M$2+VLOOKUP($B230,rank!$O:$R,2,0)*VLOOKUP(O$2,资质!$X:$AD,4,0)+VLOOKUP(O$2,资质!$X:$AD,5,0))</f>
        <v>338966.1804372652</v>
      </c>
      <c r="P230">
        <f>IF($B230&gt;VLOOKUP(P$2,资质!$X:$Z,3,0),"满级",VLOOKUP($A230,level!$K:$N,2,0)+unit!$M$2+VLOOKUP($B230,rank!$O:$R,2,0)*VLOOKUP(P$2,资质!$X:$AD,4,0)+VLOOKUP(P$2,资质!$X:$AD,5,0))</f>
        <v>344691.15693271405</v>
      </c>
      <c r="Q230">
        <f>IF($B230&gt;VLOOKUP(Q$2,资质!$X:$Z,3,0),"满级",VLOOKUP($A230,level!$K:$N,2,0)+unit!$M$2+VLOOKUP($B230,rank!$O:$R,2,0)*VLOOKUP(Q$2,资质!$X:$AD,4,0)+VLOOKUP(Q$2,资质!$X:$AD,5,0))</f>
        <v>350416.1334281629</v>
      </c>
    </row>
    <row r="231" spans="1:17" x14ac:dyDescent="0.2">
      <c r="A231">
        <v>229</v>
      </c>
      <c r="B231">
        <f t="shared" si="13"/>
        <v>13</v>
      </c>
      <c r="C231" t="str">
        <f>IF($B231&gt;VLOOKUP(C$2,资质!$X:$Z,3,0),"满级",VLOOKUP($A231,level!$K:$N,2,0)+unit!$M$2+VLOOKUP($B231,rank!$O:$R,2,0)*VLOOKUP(C$2,资质!$X:$AD,4,0)+VLOOKUP(C$2,资质!$X:$AD,5,0))</f>
        <v>满级</v>
      </c>
      <c r="D231" t="str">
        <f>IF($B231&gt;VLOOKUP(D$2,资质!$X:$Z,3,0),"满级",VLOOKUP($A231,level!$K:$N,2,0)+unit!$M$2+VLOOKUP($B231,rank!$O:$R,2,0)*VLOOKUP(D$2,资质!$X:$AD,4,0)+VLOOKUP(D$2,资质!$X:$AD,5,0))</f>
        <v>满级</v>
      </c>
      <c r="E231" t="str">
        <f>IF($B231&gt;VLOOKUP(E$2,资质!$X:$Z,3,0),"满级",VLOOKUP($A231,level!$K:$N,2,0)+unit!$M$2+VLOOKUP($B231,rank!$O:$R,2,0)*VLOOKUP(E$2,资质!$X:$AD,4,0)+VLOOKUP(E$2,资质!$X:$AD,5,0))</f>
        <v>满级</v>
      </c>
      <c r="F231" t="str">
        <f>IF($B231&gt;VLOOKUP(F$2,资质!$X:$Z,3,0),"满级",VLOOKUP($A231,level!$K:$N,2,0)+unit!$M$2+VLOOKUP($B231,rank!$O:$R,2,0)*VLOOKUP(F$2,资质!$X:$AD,4,0)+VLOOKUP(F$2,资质!$X:$AD,5,0))</f>
        <v>满级</v>
      </c>
      <c r="G231" t="str">
        <f>IF($B231&gt;VLOOKUP(G$2,资质!$X:$Z,3,0),"满级",VLOOKUP($A231,level!$K:$N,2,0)+unit!$M$2+VLOOKUP($B231,rank!$O:$R,2,0)*VLOOKUP(G$2,资质!$X:$AD,4,0)+VLOOKUP(G$2,资质!$X:$AD,5,0))</f>
        <v>满级</v>
      </c>
      <c r="H231" t="str">
        <f>IF($B231&gt;VLOOKUP(H$2,资质!$X:$Z,3,0),"满级",VLOOKUP($A231,level!$K:$N,2,0)+unit!$M$2+VLOOKUP($B231,rank!$O:$R,2,0)*VLOOKUP(H$2,资质!$X:$AD,4,0)+VLOOKUP(H$2,资质!$X:$AD,5,0))</f>
        <v>满级</v>
      </c>
      <c r="I231" t="str">
        <f>IF($B231&gt;VLOOKUP(I$2,资质!$X:$Z,3,0),"满级",VLOOKUP($A231,level!$K:$N,2,0)+unit!$M$2+VLOOKUP($B231,rank!$O:$R,2,0)*VLOOKUP(I$2,资质!$X:$AD,4,0)+VLOOKUP(I$2,资质!$X:$AD,5,0))</f>
        <v>满级</v>
      </c>
      <c r="J231" t="str">
        <f>IF($B231&gt;VLOOKUP(J$2,资质!$X:$Z,3,0),"满级",VLOOKUP($A231,level!$K:$N,2,0)+unit!$M$2+VLOOKUP($B231,rank!$O:$R,2,0)*VLOOKUP(J$2,资质!$X:$AD,4,0)+VLOOKUP(J$2,资质!$X:$AD,5,0))</f>
        <v>满级</v>
      </c>
      <c r="K231" t="str">
        <f>IF($B231&gt;VLOOKUP(K$2,资质!$X:$Z,3,0),"满级",VLOOKUP($A231,level!$K:$N,2,0)+unit!$M$2+VLOOKUP($B231,rank!$O:$R,2,0)*VLOOKUP(K$2,资质!$X:$AD,4,0)+VLOOKUP(K$2,资质!$X:$AD,5,0))</f>
        <v>满级</v>
      </c>
      <c r="L231">
        <f>IF($B231&gt;VLOOKUP(L$2,资质!$X:$Z,3,0),"满级",VLOOKUP($A231,level!$K:$N,2,0)+unit!$M$2+VLOOKUP($B231,rank!$O:$R,2,0)*VLOOKUP(L$2,资质!$X:$AD,4,0)+VLOOKUP(L$2,资质!$X:$AD,5,0))</f>
        <v>323892.15095091867</v>
      </c>
      <c r="M231">
        <f>IF($B231&gt;VLOOKUP(M$2,资质!$X:$Z,3,0),"满级",VLOOKUP($A231,level!$K:$N,2,0)+unit!$M$2+VLOOKUP($B231,rank!$O:$R,2,0)*VLOOKUP(M$2,资质!$X:$AD,4,0)+VLOOKUP(M$2,资质!$X:$AD,5,0))</f>
        <v>329617.12744636752</v>
      </c>
      <c r="N231">
        <f>IF($B231&gt;VLOOKUP(N$2,资质!$X:$Z,3,0),"满级",VLOOKUP($A231,level!$K:$N,2,0)+unit!$M$2+VLOOKUP($B231,rank!$O:$R,2,0)*VLOOKUP(N$2,资质!$X:$AD,4,0)+VLOOKUP(N$2,资质!$X:$AD,5,0))</f>
        <v>335342.10394181637</v>
      </c>
      <c r="O231">
        <f>IF($B231&gt;VLOOKUP(O$2,资质!$X:$Z,3,0),"满级",VLOOKUP($A231,level!$K:$N,2,0)+unit!$M$2+VLOOKUP($B231,rank!$O:$R,2,0)*VLOOKUP(O$2,资质!$X:$AD,4,0)+VLOOKUP(O$2,资质!$X:$AD,5,0))</f>
        <v>341067.08043726522</v>
      </c>
      <c r="P231">
        <f>IF($B231&gt;VLOOKUP(P$2,资质!$X:$Z,3,0),"满级",VLOOKUP($A231,level!$K:$N,2,0)+unit!$M$2+VLOOKUP($B231,rank!$O:$R,2,0)*VLOOKUP(P$2,资质!$X:$AD,4,0)+VLOOKUP(P$2,资质!$X:$AD,5,0))</f>
        <v>346792.05693271407</v>
      </c>
      <c r="Q231">
        <f>IF($B231&gt;VLOOKUP(Q$2,资质!$X:$Z,3,0),"满级",VLOOKUP($A231,level!$K:$N,2,0)+unit!$M$2+VLOOKUP($B231,rank!$O:$R,2,0)*VLOOKUP(Q$2,资质!$X:$AD,4,0)+VLOOKUP(Q$2,资质!$X:$AD,5,0))</f>
        <v>352517.03342816292</v>
      </c>
    </row>
    <row r="232" spans="1:17" x14ac:dyDescent="0.2">
      <c r="A232">
        <v>230</v>
      </c>
      <c r="B232">
        <f t="shared" si="13"/>
        <v>13</v>
      </c>
      <c r="C232" t="str">
        <f>IF($B232&gt;VLOOKUP(C$2,资质!$X:$Z,3,0),"满级",VLOOKUP($A232,level!$K:$N,2,0)+unit!$M$2+VLOOKUP($B232,rank!$O:$R,2,0)*VLOOKUP(C$2,资质!$X:$AD,4,0)+VLOOKUP(C$2,资质!$X:$AD,5,0))</f>
        <v>满级</v>
      </c>
      <c r="D232" t="str">
        <f>IF($B232&gt;VLOOKUP(D$2,资质!$X:$Z,3,0),"满级",VLOOKUP($A232,level!$K:$N,2,0)+unit!$M$2+VLOOKUP($B232,rank!$O:$R,2,0)*VLOOKUP(D$2,资质!$X:$AD,4,0)+VLOOKUP(D$2,资质!$X:$AD,5,0))</f>
        <v>满级</v>
      </c>
      <c r="E232" t="str">
        <f>IF($B232&gt;VLOOKUP(E$2,资质!$X:$Z,3,0),"满级",VLOOKUP($A232,level!$K:$N,2,0)+unit!$M$2+VLOOKUP($B232,rank!$O:$R,2,0)*VLOOKUP(E$2,资质!$X:$AD,4,0)+VLOOKUP(E$2,资质!$X:$AD,5,0))</f>
        <v>满级</v>
      </c>
      <c r="F232" t="str">
        <f>IF($B232&gt;VLOOKUP(F$2,资质!$X:$Z,3,0),"满级",VLOOKUP($A232,level!$K:$N,2,0)+unit!$M$2+VLOOKUP($B232,rank!$O:$R,2,0)*VLOOKUP(F$2,资质!$X:$AD,4,0)+VLOOKUP(F$2,资质!$X:$AD,5,0))</f>
        <v>满级</v>
      </c>
      <c r="G232" t="str">
        <f>IF($B232&gt;VLOOKUP(G$2,资质!$X:$Z,3,0),"满级",VLOOKUP($A232,level!$K:$N,2,0)+unit!$M$2+VLOOKUP($B232,rank!$O:$R,2,0)*VLOOKUP(G$2,资质!$X:$AD,4,0)+VLOOKUP(G$2,资质!$X:$AD,5,0))</f>
        <v>满级</v>
      </c>
      <c r="H232" t="str">
        <f>IF($B232&gt;VLOOKUP(H$2,资质!$X:$Z,3,0),"满级",VLOOKUP($A232,level!$K:$N,2,0)+unit!$M$2+VLOOKUP($B232,rank!$O:$R,2,0)*VLOOKUP(H$2,资质!$X:$AD,4,0)+VLOOKUP(H$2,资质!$X:$AD,5,0))</f>
        <v>满级</v>
      </c>
      <c r="I232" t="str">
        <f>IF($B232&gt;VLOOKUP(I$2,资质!$X:$Z,3,0),"满级",VLOOKUP($A232,level!$K:$N,2,0)+unit!$M$2+VLOOKUP($B232,rank!$O:$R,2,0)*VLOOKUP(I$2,资质!$X:$AD,4,0)+VLOOKUP(I$2,资质!$X:$AD,5,0))</f>
        <v>满级</v>
      </c>
      <c r="J232" t="str">
        <f>IF($B232&gt;VLOOKUP(J$2,资质!$X:$Z,3,0),"满级",VLOOKUP($A232,level!$K:$N,2,0)+unit!$M$2+VLOOKUP($B232,rank!$O:$R,2,0)*VLOOKUP(J$2,资质!$X:$AD,4,0)+VLOOKUP(J$2,资质!$X:$AD,5,0))</f>
        <v>满级</v>
      </c>
      <c r="K232" t="str">
        <f>IF($B232&gt;VLOOKUP(K$2,资质!$X:$Z,3,0),"满级",VLOOKUP($A232,level!$K:$N,2,0)+unit!$M$2+VLOOKUP($B232,rank!$O:$R,2,0)*VLOOKUP(K$2,资质!$X:$AD,4,0)+VLOOKUP(K$2,资质!$X:$AD,5,0))</f>
        <v>满级</v>
      </c>
      <c r="L232">
        <f>IF($B232&gt;VLOOKUP(L$2,资质!$X:$Z,3,0),"满级",VLOOKUP($A232,level!$K:$N,2,0)+unit!$M$2+VLOOKUP($B232,rank!$O:$R,2,0)*VLOOKUP(L$2,资质!$X:$AD,4,0)+VLOOKUP(L$2,资质!$X:$AD,5,0))</f>
        <v>326028.65095091867</v>
      </c>
      <c r="M232">
        <f>IF($B232&gt;VLOOKUP(M$2,资质!$X:$Z,3,0),"满级",VLOOKUP($A232,level!$K:$N,2,0)+unit!$M$2+VLOOKUP($B232,rank!$O:$R,2,0)*VLOOKUP(M$2,资质!$X:$AD,4,0)+VLOOKUP(M$2,资质!$X:$AD,5,0))</f>
        <v>331753.62744636752</v>
      </c>
      <c r="N232">
        <f>IF($B232&gt;VLOOKUP(N$2,资质!$X:$Z,3,0),"满级",VLOOKUP($A232,level!$K:$N,2,0)+unit!$M$2+VLOOKUP($B232,rank!$O:$R,2,0)*VLOOKUP(N$2,资质!$X:$AD,4,0)+VLOOKUP(N$2,资质!$X:$AD,5,0))</f>
        <v>337478.60394181637</v>
      </c>
      <c r="O232">
        <f>IF($B232&gt;VLOOKUP(O$2,资质!$X:$Z,3,0),"满级",VLOOKUP($A232,level!$K:$N,2,0)+unit!$M$2+VLOOKUP($B232,rank!$O:$R,2,0)*VLOOKUP(O$2,资质!$X:$AD,4,0)+VLOOKUP(O$2,资质!$X:$AD,5,0))</f>
        <v>343203.58043726522</v>
      </c>
      <c r="P232">
        <f>IF($B232&gt;VLOOKUP(P$2,资质!$X:$Z,3,0),"满级",VLOOKUP($A232,level!$K:$N,2,0)+unit!$M$2+VLOOKUP($B232,rank!$O:$R,2,0)*VLOOKUP(P$2,资质!$X:$AD,4,0)+VLOOKUP(P$2,资质!$X:$AD,5,0))</f>
        <v>348928.55693271407</v>
      </c>
      <c r="Q232">
        <f>IF($B232&gt;VLOOKUP(Q$2,资质!$X:$Z,3,0),"满级",VLOOKUP($A232,level!$K:$N,2,0)+unit!$M$2+VLOOKUP($B232,rank!$O:$R,2,0)*VLOOKUP(Q$2,资质!$X:$AD,4,0)+VLOOKUP(Q$2,资质!$X:$AD,5,0))</f>
        <v>354653.53342816292</v>
      </c>
    </row>
    <row r="233" spans="1:17" x14ac:dyDescent="0.2">
      <c r="A233">
        <v>231</v>
      </c>
      <c r="B233">
        <f t="shared" si="13"/>
        <v>13</v>
      </c>
      <c r="C233" t="str">
        <f>IF($B233&gt;VLOOKUP(C$2,资质!$X:$Z,3,0),"满级",VLOOKUP($A233,level!$K:$N,2,0)+unit!$M$2+VLOOKUP($B233,rank!$O:$R,2,0)*VLOOKUP(C$2,资质!$X:$AD,4,0)+VLOOKUP(C$2,资质!$X:$AD,5,0))</f>
        <v>满级</v>
      </c>
      <c r="D233" t="str">
        <f>IF($B233&gt;VLOOKUP(D$2,资质!$X:$Z,3,0),"满级",VLOOKUP($A233,level!$K:$N,2,0)+unit!$M$2+VLOOKUP($B233,rank!$O:$R,2,0)*VLOOKUP(D$2,资质!$X:$AD,4,0)+VLOOKUP(D$2,资质!$X:$AD,5,0))</f>
        <v>满级</v>
      </c>
      <c r="E233" t="str">
        <f>IF($B233&gt;VLOOKUP(E$2,资质!$X:$Z,3,0),"满级",VLOOKUP($A233,level!$K:$N,2,0)+unit!$M$2+VLOOKUP($B233,rank!$O:$R,2,0)*VLOOKUP(E$2,资质!$X:$AD,4,0)+VLOOKUP(E$2,资质!$X:$AD,5,0))</f>
        <v>满级</v>
      </c>
      <c r="F233" t="str">
        <f>IF($B233&gt;VLOOKUP(F$2,资质!$X:$Z,3,0),"满级",VLOOKUP($A233,level!$K:$N,2,0)+unit!$M$2+VLOOKUP($B233,rank!$O:$R,2,0)*VLOOKUP(F$2,资质!$X:$AD,4,0)+VLOOKUP(F$2,资质!$X:$AD,5,0))</f>
        <v>满级</v>
      </c>
      <c r="G233" t="str">
        <f>IF($B233&gt;VLOOKUP(G$2,资质!$X:$Z,3,0),"满级",VLOOKUP($A233,level!$K:$N,2,0)+unit!$M$2+VLOOKUP($B233,rank!$O:$R,2,0)*VLOOKUP(G$2,资质!$X:$AD,4,0)+VLOOKUP(G$2,资质!$X:$AD,5,0))</f>
        <v>满级</v>
      </c>
      <c r="H233" t="str">
        <f>IF($B233&gt;VLOOKUP(H$2,资质!$X:$Z,3,0),"满级",VLOOKUP($A233,level!$K:$N,2,0)+unit!$M$2+VLOOKUP($B233,rank!$O:$R,2,0)*VLOOKUP(H$2,资质!$X:$AD,4,0)+VLOOKUP(H$2,资质!$X:$AD,5,0))</f>
        <v>满级</v>
      </c>
      <c r="I233" t="str">
        <f>IF($B233&gt;VLOOKUP(I$2,资质!$X:$Z,3,0),"满级",VLOOKUP($A233,level!$K:$N,2,0)+unit!$M$2+VLOOKUP($B233,rank!$O:$R,2,0)*VLOOKUP(I$2,资质!$X:$AD,4,0)+VLOOKUP(I$2,资质!$X:$AD,5,0))</f>
        <v>满级</v>
      </c>
      <c r="J233" t="str">
        <f>IF($B233&gt;VLOOKUP(J$2,资质!$X:$Z,3,0),"满级",VLOOKUP($A233,level!$K:$N,2,0)+unit!$M$2+VLOOKUP($B233,rank!$O:$R,2,0)*VLOOKUP(J$2,资质!$X:$AD,4,0)+VLOOKUP(J$2,资质!$X:$AD,5,0))</f>
        <v>满级</v>
      </c>
      <c r="K233" t="str">
        <f>IF($B233&gt;VLOOKUP(K$2,资质!$X:$Z,3,0),"满级",VLOOKUP($A233,level!$K:$N,2,0)+unit!$M$2+VLOOKUP($B233,rank!$O:$R,2,0)*VLOOKUP(K$2,资质!$X:$AD,4,0)+VLOOKUP(K$2,资质!$X:$AD,5,0))</f>
        <v>满级</v>
      </c>
      <c r="L233">
        <f>IF($B233&gt;VLOOKUP(L$2,资质!$X:$Z,3,0),"满级",VLOOKUP($A233,level!$K:$N,2,0)+unit!$M$2+VLOOKUP($B233,rank!$O:$R,2,0)*VLOOKUP(L$2,资质!$X:$AD,4,0)+VLOOKUP(L$2,资质!$X:$AD,5,0))</f>
        <v>328201.55095091864</v>
      </c>
      <c r="M233">
        <f>IF($B233&gt;VLOOKUP(M$2,资质!$X:$Z,3,0),"满级",VLOOKUP($A233,level!$K:$N,2,0)+unit!$M$2+VLOOKUP($B233,rank!$O:$R,2,0)*VLOOKUP(M$2,资质!$X:$AD,4,0)+VLOOKUP(M$2,资质!$X:$AD,5,0))</f>
        <v>333926.52744636755</v>
      </c>
      <c r="N233">
        <f>IF($B233&gt;VLOOKUP(N$2,资质!$X:$Z,3,0),"满级",VLOOKUP($A233,level!$K:$N,2,0)+unit!$M$2+VLOOKUP($B233,rank!$O:$R,2,0)*VLOOKUP(N$2,资质!$X:$AD,4,0)+VLOOKUP(N$2,资质!$X:$AD,5,0))</f>
        <v>339651.50394181639</v>
      </c>
      <c r="O233">
        <f>IF($B233&gt;VLOOKUP(O$2,资质!$X:$Z,3,0),"满级",VLOOKUP($A233,level!$K:$N,2,0)+unit!$M$2+VLOOKUP($B233,rank!$O:$R,2,0)*VLOOKUP(O$2,资质!$X:$AD,4,0)+VLOOKUP(O$2,资质!$X:$AD,5,0))</f>
        <v>345376.48043726519</v>
      </c>
      <c r="P233">
        <f>IF($B233&gt;VLOOKUP(P$2,资质!$X:$Z,3,0),"满级",VLOOKUP($A233,level!$K:$N,2,0)+unit!$M$2+VLOOKUP($B233,rank!$O:$R,2,0)*VLOOKUP(P$2,资质!$X:$AD,4,0)+VLOOKUP(P$2,资质!$X:$AD,5,0))</f>
        <v>351101.45693271409</v>
      </c>
      <c r="Q233">
        <f>IF($B233&gt;VLOOKUP(Q$2,资质!$X:$Z,3,0),"满级",VLOOKUP($A233,level!$K:$N,2,0)+unit!$M$2+VLOOKUP($B233,rank!$O:$R,2,0)*VLOOKUP(Q$2,资质!$X:$AD,4,0)+VLOOKUP(Q$2,资质!$X:$AD,5,0))</f>
        <v>356826.43342816294</v>
      </c>
    </row>
    <row r="234" spans="1:17" x14ac:dyDescent="0.2">
      <c r="A234">
        <v>232</v>
      </c>
      <c r="B234">
        <f t="shared" si="13"/>
        <v>13</v>
      </c>
      <c r="C234" t="str">
        <f>IF($B234&gt;VLOOKUP(C$2,资质!$X:$Z,3,0),"满级",VLOOKUP($A234,level!$K:$N,2,0)+unit!$M$2+VLOOKUP($B234,rank!$O:$R,2,0)*VLOOKUP(C$2,资质!$X:$AD,4,0)+VLOOKUP(C$2,资质!$X:$AD,5,0))</f>
        <v>满级</v>
      </c>
      <c r="D234" t="str">
        <f>IF($B234&gt;VLOOKUP(D$2,资质!$X:$Z,3,0),"满级",VLOOKUP($A234,level!$K:$N,2,0)+unit!$M$2+VLOOKUP($B234,rank!$O:$R,2,0)*VLOOKUP(D$2,资质!$X:$AD,4,0)+VLOOKUP(D$2,资质!$X:$AD,5,0))</f>
        <v>满级</v>
      </c>
      <c r="E234" t="str">
        <f>IF($B234&gt;VLOOKUP(E$2,资质!$X:$Z,3,0),"满级",VLOOKUP($A234,level!$K:$N,2,0)+unit!$M$2+VLOOKUP($B234,rank!$O:$R,2,0)*VLOOKUP(E$2,资质!$X:$AD,4,0)+VLOOKUP(E$2,资质!$X:$AD,5,0))</f>
        <v>满级</v>
      </c>
      <c r="F234" t="str">
        <f>IF($B234&gt;VLOOKUP(F$2,资质!$X:$Z,3,0),"满级",VLOOKUP($A234,level!$K:$N,2,0)+unit!$M$2+VLOOKUP($B234,rank!$O:$R,2,0)*VLOOKUP(F$2,资质!$X:$AD,4,0)+VLOOKUP(F$2,资质!$X:$AD,5,0))</f>
        <v>满级</v>
      </c>
      <c r="G234" t="str">
        <f>IF($B234&gt;VLOOKUP(G$2,资质!$X:$Z,3,0),"满级",VLOOKUP($A234,level!$K:$N,2,0)+unit!$M$2+VLOOKUP($B234,rank!$O:$R,2,0)*VLOOKUP(G$2,资质!$X:$AD,4,0)+VLOOKUP(G$2,资质!$X:$AD,5,0))</f>
        <v>满级</v>
      </c>
      <c r="H234" t="str">
        <f>IF($B234&gt;VLOOKUP(H$2,资质!$X:$Z,3,0),"满级",VLOOKUP($A234,level!$K:$N,2,0)+unit!$M$2+VLOOKUP($B234,rank!$O:$R,2,0)*VLOOKUP(H$2,资质!$X:$AD,4,0)+VLOOKUP(H$2,资质!$X:$AD,5,0))</f>
        <v>满级</v>
      </c>
      <c r="I234" t="str">
        <f>IF($B234&gt;VLOOKUP(I$2,资质!$X:$Z,3,0),"满级",VLOOKUP($A234,level!$K:$N,2,0)+unit!$M$2+VLOOKUP($B234,rank!$O:$R,2,0)*VLOOKUP(I$2,资质!$X:$AD,4,0)+VLOOKUP(I$2,资质!$X:$AD,5,0))</f>
        <v>满级</v>
      </c>
      <c r="J234" t="str">
        <f>IF($B234&gt;VLOOKUP(J$2,资质!$X:$Z,3,0),"满级",VLOOKUP($A234,level!$K:$N,2,0)+unit!$M$2+VLOOKUP($B234,rank!$O:$R,2,0)*VLOOKUP(J$2,资质!$X:$AD,4,0)+VLOOKUP(J$2,资质!$X:$AD,5,0))</f>
        <v>满级</v>
      </c>
      <c r="K234" t="str">
        <f>IF($B234&gt;VLOOKUP(K$2,资质!$X:$Z,3,0),"满级",VLOOKUP($A234,level!$K:$N,2,0)+unit!$M$2+VLOOKUP($B234,rank!$O:$R,2,0)*VLOOKUP(K$2,资质!$X:$AD,4,0)+VLOOKUP(K$2,资质!$X:$AD,5,0))</f>
        <v>满级</v>
      </c>
      <c r="L234">
        <f>IF($B234&gt;VLOOKUP(L$2,资质!$X:$Z,3,0),"满级",VLOOKUP($A234,level!$K:$N,2,0)+unit!$M$2+VLOOKUP($B234,rank!$O:$R,2,0)*VLOOKUP(L$2,资质!$X:$AD,4,0)+VLOOKUP(L$2,资质!$X:$AD,5,0))</f>
        <v>330411.35095091863</v>
      </c>
      <c r="M234">
        <f>IF($B234&gt;VLOOKUP(M$2,资质!$X:$Z,3,0),"满级",VLOOKUP($A234,level!$K:$N,2,0)+unit!$M$2+VLOOKUP($B234,rank!$O:$R,2,0)*VLOOKUP(M$2,资质!$X:$AD,4,0)+VLOOKUP(M$2,资质!$X:$AD,5,0))</f>
        <v>336136.32744636753</v>
      </c>
      <c r="N234">
        <f>IF($B234&gt;VLOOKUP(N$2,资质!$X:$Z,3,0),"满级",VLOOKUP($A234,level!$K:$N,2,0)+unit!$M$2+VLOOKUP($B234,rank!$O:$R,2,0)*VLOOKUP(N$2,资质!$X:$AD,4,0)+VLOOKUP(N$2,资质!$X:$AD,5,0))</f>
        <v>341861.30394181638</v>
      </c>
      <c r="O234">
        <f>IF($B234&gt;VLOOKUP(O$2,资质!$X:$Z,3,0),"满级",VLOOKUP($A234,level!$K:$N,2,0)+unit!$M$2+VLOOKUP($B234,rank!$O:$R,2,0)*VLOOKUP(O$2,资质!$X:$AD,4,0)+VLOOKUP(O$2,资质!$X:$AD,5,0))</f>
        <v>347586.28043726517</v>
      </c>
      <c r="P234">
        <f>IF($B234&gt;VLOOKUP(P$2,资质!$X:$Z,3,0),"满级",VLOOKUP($A234,level!$K:$N,2,0)+unit!$M$2+VLOOKUP($B234,rank!$O:$R,2,0)*VLOOKUP(P$2,资质!$X:$AD,4,0)+VLOOKUP(P$2,资质!$X:$AD,5,0))</f>
        <v>353311.25693271408</v>
      </c>
      <c r="Q234">
        <f>IF($B234&gt;VLOOKUP(Q$2,资质!$X:$Z,3,0),"满级",VLOOKUP($A234,level!$K:$N,2,0)+unit!$M$2+VLOOKUP($B234,rank!$O:$R,2,0)*VLOOKUP(Q$2,资质!$X:$AD,4,0)+VLOOKUP(Q$2,资质!$X:$AD,5,0))</f>
        <v>359036.23342816293</v>
      </c>
    </row>
    <row r="235" spans="1:17" x14ac:dyDescent="0.2">
      <c r="A235">
        <v>233</v>
      </c>
      <c r="B235">
        <f t="shared" si="13"/>
        <v>13</v>
      </c>
      <c r="C235" t="str">
        <f>IF($B235&gt;VLOOKUP(C$2,资质!$X:$Z,3,0),"满级",VLOOKUP($A235,level!$K:$N,2,0)+unit!$M$2+VLOOKUP($B235,rank!$O:$R,2,0)*VLOOKUP(C$2,资质!$X:$AD,4,0)+VLOOKUP(C$2,资质!$X:$AD,5,0))</f>
        <v>满级</v>
      </c>
      <c r="D235" t="str">
        <f>IF($B235&gt;VLOOKUP(D$2,资质!$X:$Z,3,0),"满级",VLOOKUP($A235,level!$K:$N,2,0)+unit!$M$2+VLOOKUP($B235,rank!$O:$R,2,0)*VLOOKUP(D$2,资质!$X:$AD,4,0)+VLOOKUP(D$2,资质!$X:$AD,5,0))</f>
        <v>满级</v>
      </c>
      <c r="E235" t="str">
        <f>IF($B235&gt;VLOOKUP(E$2,资质!$X:$Z,3,0),"满级",VLOOKUP($A235,level!$K:$N,2,0)+unit!$M$2+VLOOKUP($B235,rank!$O:$R,2,0)*VLOOKUP(E$2,资质!$X:$AD,4,0)+VLOOKUP(E$2,资质!$X:$AD,5,0))</f>
        <v>满级</v>
      </c>
      <c r="F235" t="str">
        <f>IF($B235&gt;VLOOKUP(F$2,资质!$X:$Z,3,0),"满级",VLOOKUP($A235,level!$K:$N,2,0)+unit!$M$2+VLOOKUP($B235,rank!$O:$R,2,0)*VLOOKUP(F$2,资质!$X:$AD,4,0)+VLOOKUP(F$2,资质!$X:$AD,5,0))</f>
        <v>满级</v>
      </c>
      <c r="G235" t="str">
        <f>IF($B235&gt;VLOOKUP(G$2,资质!$X:$Z,3,0),"满级",VLOOKUP($A235,level!$K:$N,2,0)+unit!$M$2+VLOOKUP($B235,rank!$O:$R,2,0)*VLOOKUP(G$2,资质!$X:$AD,4,0)+VLOOKUP(G$2,资质!$X:$AD,5,0))</f>
        <v>满级</v>
      </c>
      <c r="H235" t="str">
        <f>IF($B235&gt;VLOOKUP(H$2,资质!$X:$Z,3,0),"满级",VLOOKUP($A235,level!$K:$N,2,0)+unit!$M$2+VLOOKUP($B235,rank!$O:$R,2,0)*VLOOKUP(H$2,资质!$X:$AD,4,0)+VLOOKUP(H$2,资质!$X:$AD,5,0))</f>
        <v>满级</v>
      </c>
      <c r="I235" t="str">
        <f>IF($B235&gt;VLOOKUP(I$2,资质!$X:$Z,3,0),"满级",VLOOKUP($A235,level!$K:$N,2,0)+unit!$M$2+VLOOKUP($B235,rank!$O:$R,2,0)*VLOOKUP(I$2,资质!$X:$AD,4,0)+VLOOKUP(I$2,资质!$X:$AD,5,0))</f>
        <v>满级</v>
      </c>
      <c r="J235" t="str">
        <f>IF($B235&gt;VLOOKUP(J$2,资质!$X:$Z,3,0),"满级",VLOOKUP($A235,level!$K:$N,2,0)+unit!$M$2+VLOOKUP($B235,rank!$O:$R,2,0)*VLOOKUP(J$2,资质!$X:$AD,4,0)+VLOOKUP(J$2,资质!$X:$AD,5,0))</f>
        <v>满级</v>
      </c>
      <c r="K235" t="str">
        <f>IF($B235&gt;VLOOKUP(K$2,资质!$X:$Z,3,0),"满级",VLOOKUP($A235,level!$K:$N,2,0)+unit!$M$2+VLOOKUP($B235,rank!$O:$R,2,0)*VLOOKUP(K$2,资质!$X:$AD,4,0)+VLOOKUP(K$2,资质!$X:$AD,5,0))</f>
        <v>满级</v>
      </c>
      <c r="L235">
        <f>IF($B235&gt;VLOOKUP(L$2,资质!$X:$Z,3,0),"满级",VLOOKUP($A235,level!$K:$N,2,0)+unit!$M$2+VLOOKUP($B235,rank!$O:$R,2,0)*VLOOKUP(L$2,资质!$X:$AD,4,0)+VLOOKUP(L$2,资质!$X:$AD,5,0))</f>
        <v>332658.65095091867</v>
      </c>
      <c r="M235">
        <f>IF($B235&gt;VLOOKUP(M$2,资质!$X:$Z,3,0),"满级",VLOOKUP($A235,level!$K:$N,2,0)+unit!$M$2+VLOOKUP($B235,rank!$O:$R,2,0)*VLOOKUP(M$2,资质!$X:$AD,4,0)+VLOOKUP(M$2,资质!$X:$AD,5,0))</f>
        <v>338383.62744636752</v>
      </c>
      <c r="N235">
        <f>IF($B235&gt;VLOOKUP(N$2,资质!$X:$Z,3,0),"满级",VLOOKUP($A235,level!$K:$N,2,0)+unit!$M$2+VLOOKUP($B235,rank!$O:$R,2,0)*VLOOKUP(N$2,资质!$X:$AD,4,0)+VLOOKUP(N$2,资质!$X:$AD,5,0))</f>
        <v>344108.60394181637</v>
      </c>
      <c r="O235">
        <f>IF($B235&gt;VLOOKUP(O$2,资质!$X:$Z,3,0),"满级",VLOOKUP($A235,level!$K:$N,2,0)+unit!$M$2+VLOOKUP($B235,rank!$O:$R,2,0)*VLOOKUP(O$2,资质!$X:$AD,4,0)+VLOOKUP(O$2,资质!$X:$AD,5,0))</f>
        <v>349833.58043726522</v>
      </c>
      <c r="P235">
        <f>IF($B235&gt;VLOOKUP(P$2,资质!$X:$Z,3,0),"满级",VLOOKUP($A235,level!$K:$N,2,0)+unit!$M$2+VLOOKUP($B235,rank!$O:$R,2,0)*VLOOKUP(P$2,资质!$X:$AD,4,0)+VLOOKUP(P$2,资质!$X:$AD,5,0))</f>
        <v>355558.55693271407</v>
      </c>
      <c r="Q235">
        <f>IF($B235&gt;VLOOKUP(Q$2,资质!$X:$Z,3,0),"满级",VLOOKUP($A235,level!$K:$N,2,0)+unit!$M$2+VLOOKUP($B235,rank!$O:$R,2,0)*VLOOKUP(Q$2,资质!$X:$AD,4,0)+VLOOKUP(Q$2,资质!$X:$AD,5,0))</f>
        <v>361283.53342816292</v>
      </c>
    </row>
    <row r="236" spans="1:17" x14ac:dyDescent="0.2">
      <c r="A236">
        <v>234</v>
      </c>
      <c r="B236">
        <f t="shared" ref="B236:B242" si="14">MIN(B216+1,13)</f>
        <v>13</v>
      </c>
      <c r="C236" t="str">
        <f>IF($B236&gt;VLOOKUP(C$2,资质!$X:$Z,3,0),"满级",VLOOKUP($A236,level!$K:$N,2,0)+unit!$M$2+VLOOKUP($B236,rank!$O:$R,2,0)*VLOOKUP(C$2,资质!$X:$AD,4,0)+VLOOKUP(C$2,资质!$X:$AD,5,0))</f>
        <v>满级</v>
      </c>
      <c r="D236" t="str">
        <f>IF($B236&gt;VLOOKUP(D$2,资质!$X:$Z,3,0),"满级",VLOOKUP($A236,level!$K:$N,2,0)+unit!$M$2+VLOOKUP($B236,rank!$O:$R,2,0)*VLOOKUP(D$2,资质!$X:$AD,4,0)+VLOOKUP(D$2,资质!$X:$AD,5,0))</f>
        <v>满级</v>
      </c>
      <c r="E236" t="str">
        <f>IF($B236&gt;VLOOKUP(E$2,资质!$X:$Z,3,0),"满级",VLOOKUP($A236,level!$K:$N,2,0)+unit!$M$2+VLOOKUP($B236,rank!$O:$R,2,0)*VLOOKUP(E$2,资质!$X:$AD,4,0)+VLOOKUP(E$2,资质!$X:$AD,5,0))</f>
        <v>满级</v>
      </c>
      <c r="F236" t="str">
        <f>IF($B236&gt;VLOOKUP(F$2,资质!$X:$Z,3,0),"满级",VLOOKUP($A236,level!$K:$N,2,0)+unit!$M$2+VLOOKUP($B236,rank!$O:$R,2,0)*VLOOKUP(F$2,资质!$X:$AD,4,0)+VLOOKUP(F$2,资质!$X:$AD,5,0))</f>
        <v>满级</v>
      </c>
      <c r="G236" t="str">
        <f>IF($B236&gt;VLOOKUP(G$2,资质!$X:$Z,3,0),"满级",VLOOKUP($A236,level!$K:$N,2,0)+unit!$M$2+VLOOKUP($B236,rank!$O:$R,2,0)*VLOOKUP(G$2,资质!$X:$AD,4,0)+VLOOKUP(G$2,资质!$X:$AD,5,0))</f>
        <v>满级</v>
      </c>
      <c r="H236" t="str">
        <f>IF($B236&gt;VLOOKUP(H$2,资质!$X:$Z,3,0),"满级",VLOOKUP($A236,level!$K:$N,2,0)+unit!$M$2+VLOOKUP($B236,rank!$O:$R,2,0)*VLOOKUP(H$2,资质!$X:$AD,4,0)+VLOOKUP(H$2,资质!$X:$AD,5,0))</f>
        <v>满级</v>
      </c>
      <c r="I236" t="str">
        <f>IF($B236&gt;VLOOKUP(I$2,资质!$X:$Z,3,0),"满级",VLOOKUP($A236,level!$K:$N,2,0)+unit!$M$2+VLOOKUP($B236,rank!$O:$R,2,0)*VLOOKUP(I$2,资质!$X:$AD,4,0)+VLOOKUP(I$2,资质!$X:$AD,5,0))</f>
        <v>满级</v>
      </c>
      <c r="J236" t="str">
        <f>IF($B236&gt;VLOOKUP(J$2,资质!$X:$Z,3,0),"满级",VLOOKUP($A236,level!$K:$N,2,0)+unit!$M$2+VLOOKUP($B236,rank!$O:$R,2,0)*VLOOKUP(J$2,资质!$X:$AD,4,0)+VLOOKUP(J$2,资质!$X:$AD,5,0))</f>
        <v>满级</v>
      </c>
      <c r="K236" t="str">
        <f>IF($B236&gt;VLOOKUP(K$2,资质!$X:$Z,3,0),"满级",VLOOKUP($A236,level!$K:$N,2,0)+unit!$M$2+VLOOKUP($B236,rank!$O:$R,2,0)*VLOOKUP(K$2,资质!$X:$AD,4,0)+VLOOKUP(K$2,资质!$X:$AD,5,0))</f>
        <v>满级</v>
      </c>
      <c r="L236">
        <f>IF($B236&gt;VLOOKUP(L$2,资质!$X:$Z,3,0),"满级",VLOOKUP($A236,level!$K:$N,2,0)+unit!$M$2+VLOOKUP($B236,rank!$O:$R,2,0)*VLOOKUP(L$2,资质!$X:$AD,4,0)+VLOOKUP(L$2,资质!$X:$AD,5,0))</f>
        <v>334944.25095091865</v>
      </c>
      <c r="M236">
        <f>IF($B236&gt;VLOOKUP(M$2,资质!$X:$Z,3,0),"满级",VLOOKUP($A236,level!$K:$N,2,0)+unit!$M$2+VLOOKUP($B236,rank!$O:$R,2,0)*VLOOKUP(M$2,资质!$X:$AD,4,0)+VLOOKUP(M$2,资质!$X:$AD,5,0))</f>
        <v>340669.2274463675</v>
      </c>
      <c r="N236">
        <f>IF($B236&gt;VLOOKUP(N$2,资质!$X:$Z,3,0),"满级",VLOOKUP($A236,level!$K:$N,2,0)+unit!$M$2+VLOOKUP($B236,rank!$O:$R,2,0)*VLOOKUP(N$2,资质!$X:$AD,4,0)+VLOOKUP(N$2,资质!$X:$AD,5,0))</f>
        <v>346394.20394181635</v>
      </c>
      <c r="O236">
        <f>IF($B236&gt;VLOOKUP(O$2,资质!$X:$Z,3,0),"满级",VLOOKUP($A236,level!$K:$N,2,0)+unit!$M$2+VLOOKUP($B236,rank!$O:$R,2,0)*VLOOKUP(O$2,资质!$X:$AD,4,0)+VLOOKUP(O$2,资质!$X:$AD,5,0))</f>
        <v>352119.1804372652</v>
      </c>
      <c r="P236">
        <f>IF($B236&gt;VLOOKUP(P$2,资质!$X:$Z,3,0),"满级",VLOOKUP($A236,level!$K:$N,2,0)+unit!$M$2+VLOOKUP($B236,rank!$O:$R,2,0)*VLOOKUP(P$2,资质!$X:$AD,4,0)+VLOOKUP(P$2,资质!$X:$AD,5,0))</f>
        <v>357844.15693271405</v>
      </c>
      <c r="Q236">
        <f>IF($B236&gt;VLOOKUP(Q$2,资质!$X:$Z,3,0),"满级",VLOOKUP($A236,level!$K:$N,2,0)+unit!$M$2+VLOOKUP($B236,rank!$O:$R,2,0)*VLOOKUP(Q$2,资质!$X:$AD,4,0)+VLOOKUP(Q$2,资质!$X:$AD,5,0))</f>
        <v>363569.1334281629</v>
      </c>
    </row>
    <row r="237" spans="1:17" x14ac:dyDescent="0.2">
      <c r="A237">
        <v>235</v>
      </c>
      <c r="B237">
        <f t="shared" si="14"/>
        <v>13</v>
      </c>
      <c r="C237" t="str">
        <f>IF($B237&gt;VLOOKUP(C$2,资质!$X:$Z,3,0),"满级",VLOOKUP($A237,level!$K:$N,2,0)+unit!$M$2+VLOOKUP($B237,rank!$O:$R,2,0)*VLOOKUP(C$2,资质!$X:$AD,4,0)+VLOOKUP(C$2,资质!$X:$AD,5,0))</f>
        <v>满级</v>
      </c>
      <c r="D237" t="str">
        <f>IF($B237&gt;VLOOKUP(D$2,资质!$X:$Z,3,0),"满级",VLOOKUP($A237,level!$K:$N,2,0)+unit!$M$2+VLOOKUP($B237,rank!$O:$R,2,0)*VLOOKUP(D$2,资质!$X:$AD,4,0)+VLOOKUP(D$2,资质!$X:$AD,5,0))</f>
        <v>满级</v>
      </c>
      <c r="E237" t="str">
        <f>IF($B237&gt;VLOOKUP(E$2,资质!$X:$Z,3,0),"满级",VLOOKUP($A237,level!$K:$N,2,0)+unit!$M$2+VLOOKUP($B237,rank!$O:$R,2,0)*VLOOKUP(E$2,资质!$X:$AD,4,0)+VLOOKUP(E$2,资质!$X:$AD,5,0))</f>
        <v>满级</v>
      </c>
      <c r="F237" t="str">
        <f>IF($B237&gt;VLOOKUP(F$2,资质!$X:$Z,3,0),"满级",VLOOKUP($A237,level!$K:$N,2,0)+unit!$M$2+VLOOKUP($B237,rank!$O:$R,2,0)*VLOOKUP(F$2,资质!$X:$AD,4,0)+VLOOKUP(F$2,资质!$X:$AD,5,0))</f>
        <v>满级</v>
      </c>
      <c r="G237" t="str">
        <f>IF($B237&gt;VLOOKUP(G$2,资质!$X:$Z,3,0),"满级",VLOOKUP($A237,level!$K:$N,2,0)+unit!$M$2+VLOOKUP($B237,rank!$O:$R,2,0)*VLOOKUP(G$2,资质!$X:$AD,4,0)+VLOOKUP(G$2,资质!$X:$AD,5,0))</f>
        <v>满级</v>
      </c>
      <c r="H237" t="str">
        <f>IF($B237&gt;VLOOKUP(H$2,资质!$X:$Z,3,0),"满级",VLOOKUP($A237,level!$K:$N,2,0)+unit!$M$2+VLOOKUP($B237,rank!$O:$R,2,0)*VLOOKUP(H$2,资质!$X:$AD,4,0)+VLOOKUP(H$2,资质!$X:$AD,5,0))</f>
        <v>满级</v>
      </c>
      <c r="I237" t="str">
        <f>IF($B237&gt;VLOOKUP(I$2,资质!$X:$Z,3,0),"满级",VLOOKUP($A237,level!$K:$N,2,0)+unit!$M$2+VLOOKUP($B237,rank!$O:$R,2,0)*VLOOKUP(I$2,资质!$X:$AD,4,0)+VLOOKUP(I$2,资质!$X:$AD,5,0))</f>
        <v>满级</v>
      </c>
      <c r="J237" t="str">
        <f>IF($B237&gt;VLOOKUP(J$2,资质!$X:$Z,3,0),"满级",VLOOKUP($A237,level!$K:$N,2,0)+unit!$M$2+VLOOKUP($B237,rank!$O:$R,2,0)*VLOOKUP(J$2,资质!$X:$AD,4,0)+VLOOKUP(J$2,资质!$X:$AD,5,0))</f>
        <v>满级</v>
      </c>
      <c r="K237" t="str">
        <f>IF($B237&gt;VLOOKUP(K$2,资质!$X:$Z,3,0),"满级",VLOOKUP($A237,level!$K:$N,2,0)+unit!$M$2+VLOOKUP($B237,rank!$O:$R,2,0)*VLOOKUP(K$2,资质!$X:$AD,4,0)+VLOOKUP(K$2,资质!$X:$AD,5,0))</f>
        <v>满级</v>
      </c>
      <c r="L237">
        <f>IF($B237&gt;VLOOKUP(L$2,资质!$X:$Z,3,0),"满级",VLOOKUP($A237,level!$K:$N,2,0)+unit!$M$2+VLOOKUP($B237,rank!$O:$R,2,0)*VLOOKUP(L$2,资质!$X:$AD,4,0)+VLOOKUP(L$2,资质!$X:$AD,5,0))</f>
        <v>337268.65095091867</v>
      </c>
      <c r="M237">
        <f>IF($B237&gt;VLOOKUP(M$2,资质!$X:$Z,3,0),"满级",VLOOKUP($A237,level!$K:$N,2,0)+unit!$M$2+VLOOKUP($B237,rank!$O:$R,2,0)*VLOOKUP(M$2,资质!$X:$AD,4,0)+VLOOKUP(M$2,资质!$X:$AD,5,0))</f>
        <v>342993.62744636752</v>
      </c>
      <c r="N237">
        <f>IF($B237&gt;VLOOKUP(N$2,资质!$X:$Z,3,0),"满级",VLOOKUP($A237,level!$K:$N,2,0)+unit!$M$2+VLOOKUP($B237,rank!$O:$R,2,0)*VLOOKUP(N$2,资质!$X:$AD,4,0)+VLOOKUP(N$2,资质!$X:$AD,5,0))</f>
        <v>348718.60394181637</v>
      </c>
      <c r="O237">
        <f>IF($B237&gt;VLOOKUP(O$2,资质!$X:$Z,3,0),"满级",VLOOKUP($A237,level!$K:$N,2,0)+unit!$M$2+VLOOKUP($B237,rank!$O:$R,2,0)*VLOOKUP(O$2,资质!$X:$AD,4,0)+VLOOKUP(O$2,资质!$X:$AD,5,0))</f>
        <v>354443.58043726522</v>
      </c>
      <c r="P237">
        <f>IF($B237&gt;VLOOKUP(P$2,资质!$X:$Z,3,0),"满级",VLOOKUP($A237,level!$K:$N,2,0)+unit!$M$2+VLOOKUP($B237,rank!$O:$R,2,0)*VLOOKUP(P$2,资质!$X:$AD,4,0)+VLOOKUP(P$2,资质!$X:$AD,5,0))</f>
        <v>360168.55693271407</v>
      </c>
      <c r="Q237">
        <f>IF($B237&gt;VLOOKUP(Q$2,资质!$X:$Z,3,0),"满级",VLOOKUP($A237,level!$K:$N,2,0)+unit!$M$2+VLOOKUP($B237,rank!$O:$R,2,0)*VLOOKUP(Q$2,资质!$X:$AD,4,0)+VLOOKUP(Q$2,资质!$X:$AD,5,0))</f>
        <v>365893.53342816292</v>
      </c>
    </row>
    <row r="238" spans="1:17" x14ac:dyDescent="0.2">
      <c r="A238">
        <v>236</v>
      </c>
      <c r="B238">
        <f t="shared" si="14"/>
        <v>13</v>
      </c>
      <c r="C238" t="str">
        <f>IF($B238&gt;VLOOKUP(C$2,资质!$X:$Z,3,0),"满级",VLOOKUP($A238,level!$K:$N,2,0)+unit!$M$2+VLOOKUP($B238,rank!$O:$R,2,0)*VLOOKUP(C$2,资质!$X:$AD,4,0)+VLOOKUP(C$2,资质!$X:$AD,5,0))</f>
        <v>满级</v>
      </c>
      <c r="D238" t="str">
        <f>IF($B238&gt;VLOOKUP(D$2,资质!$X:$Z,3,0),"满级",VLOOKUP($A238,level!$K:$N,2,0)+unit!$M$2+VLOOKUP($B238,rank!$O:$R,2,0)*VLOOKUP(D$2,资质!$X:$AD,4,0)+VLOOKUP(D$2,资质!$X:$AD,5,0))</f>
        <v>满级</v>
      </c>
      <c r="E238" t="str">
        <f>IF($B238&gt;VLOOKUP(E$2,资质!$X:$Z,3,0),"满级",VLOOKUP($A238,level!$K:$N,2,0)+unit!$M$2+VLOOKUP($B238,rank!$O:$R,2,0)*VLOOKUP(E$2,资质!$X:$AD,4,0)+VLOOKUP(E$2,资质!$X:$AD,5,0))</f>
        <v>满级</v>
      </c>
      <c r="F238" t="str">
        <f>IF($B238&gt;VLOOKUP(F$2,资质!$X:$Z,3,0),"满级",VLOOKUP($A238,level!$K:$N,2,0)+unit!$M$2+VLOOKUP($B238,rank!$O:$R,2,0)*VLOOKUP(F$2,资质!$X:$AD,4,0)+VLOOKUP(F$2,资质!$X:$AD,5,0))</f>
        <v>满级</v>
      </c>
      <c r="G238" t="str">
        <f>IF($B238&gt;VLOOKUP(G$2,资质!$X:$Z,3,0),"满级",VLOOKUP($A238,level!$K:$N,2,0)+unit!$M$2+VLOOKUP($B238,rank!$O:$R,2,0)*VLOOKUP(G$2,资质!$X:$AD,4,0)+VLOOKUP(G$2,资质!$X:$AD,5,0))</f>
        <v>满级</v>
      </c>
      <c r="H238" t="str">
        <f>IF($B238&gt;VLOOKUP(H$2,资质!$X:$Z,3,0),"满级",VLOOKUP($A238,level!$K:$N,2,0)+unit!$M$2+VLOOKUP($B238,rank!$O:$R,2,0)*VLOOKUP(H$2,资质!$X:$AD,4,0)+VLOOKUP(H$2,资质!$X:$AD,5,0))</f>
        <v>满级</v>
      </c>
      <c r="I238" t="str">
        <f>IF($B238&gt;VLOOKUP(I$2,资质!$X:$Z,3,0),"满级",VLOOKUP($A238,level!$K:$N,2,0)+unit!$M$2+VLOOKUP($B238,rank!$O:$R,2,0)*VLOOKUP(I$2,资质!$X:$AD,4,0)+VLOOKUP(I$2,资质!$X:$AD,5,0))</f>
        <v>满级</v>
      </c>
      <c r="J238" t="str">
        <f>IF($B238&gt;VLOOKUP(J$2,资质!$X:$Z,3,0),"满级",VLOOKUP($A238,level!$K:$N,2,0)+unit!$M$2+VLOOKUP($B238,rank!$O:$R,2,0)*VLOOKUP(J$2,资质!$X:$AD,4,0)+VLOOKUP(J$2,资质!$X:$AD,5,0))</f>
        <v>满级</v>
      </c>
      <c r="K238" t="str">
        <f>IF($B238&gt;VLOOKUP(K$2,资质!$X:$Z,3,0),"满级",VLOOKUP($A238,level!$K:$N,2,0)+unit!$M$2+VLOOKUP($B238,rank!$O:$R,2,0)*VLOOKUP(K$2,资质!$X:$AD,4,0)+VLOOKUP(K$2,资质!$X:$AD,5,0))</f>
        <v>满级</v>
      </c>
      <c r="L238">
        <f>IF($B238&gt;VLOOKUP(L$2,资质!$X:$Z,3,0),"满级",VLOOKUP($A238,level!$K:$N,2,0)+unit!$M$2+VLOOKUP($B238,rank!$O:$R,2,0)*VLOOKUP(L$2,资质!$X:$AD,4,0)+VLOOKUP(L$2,资质!$X:$AD,5,0))</f>
        <v>339632.65095091867</v>
      </c>
      <c r="M238">
        <f>IF($B238&gt;VLOOKUP(M$2,资质!$X:$Z,3,0),"满级",VLOOKUP($A238,level!$K:$N,2,0)+unit!$M$2+VLOOKUP($B238,rank!$O:$R,2,0)*VLOOKUP(M$2,资质!$X:$AD,4,0)+VLOOKUP(M$2,资质!$X:$AD,5,0))</f>
        <v>345357.62744636752</v>
      </c>
      <c r="N238">
        <f>IF($B238&gt;VLOOKUP(N$2,资质!$X:$Z,3,0),"满级",VLOOKUP($A238,level!$K:$N,2,0)+unit!$M$2+VLOOKUP($B238,rank!$O:$R,2,0)*VLOOKUP(N$2,资质!$X:$AD,4,0)+VLOOKUP(N$2,资质!$X:$AD,5,0))</f>
        <v>351082.60394181637</v>
      </c>
      <c r="O238">
        <f>IF($B238&gt;VLOOKUP(O$2,资质!$X:$Z,3,0),"满级",VLOOKUP($A238,level!$K:$N,2,0)+unit!$M$2+VLOOKUP($B238,rank!$O:$R,2,0)*VLOOKUP(O$2,资质!$X:$AD,4,0)+VLOOKUP(O$2,资质!$X:$AD,5,0))</f>
        <v>356807.58043726522</v>
      </c>
      <c r="P238">
        <f>IF($B238&gt;VLOOKUP(P$2,资质!$X:$Z,3,0),"满级",VLOOKUP($A238,level!$K:$N,2,0)+unit!$M$2+VLOOKUP($B238,rank!$O:$R,2,0)*VLOOKUP(P$2,资质!$X:$AD,4,0)+VLOOKUP(P$2,资质!$X:$AD,5,0))</f>
        <v>362532.55693271407</v>
      </c>
      <c r="Q238">
        <f>IF($B238&gt;VLOOKUP(Q$2,资质!$X:$Z,3,0),"满级",VLOOKUP($A238,level!$K:$N,2,0)+unit!$M$2+VLOOKUP($B238,rank!$O:$R,2,0)*VLOOKUP(Q$2,资质!$X:$AD,4,0)+VLOOKUP(Q$2,资质!$X:$AD,5,0))</f>
        <v>368257.53342816292</v>
      </c>
    </row>
    <row r="239" spans="1:17" x14ac:dyDescent="0.2">
      <c r="A239">
        <v>237</v>
      </c>
      <c r="B239">
        <f t="shared" si="14"/>
        <v>13</v>
      </c>
      <c r="C239" t="str">
        <f>IF($B239&gt;VLOOKUP(C$2,资质!$X:$Z,3,0),"满级",VLOOKUP($A239,level!$K:$N,2,0)+unit!$M$2+VLOOKUP($B239,rank!$O:$R,2,0)*VLOOKUP(C$2,资质!$X:$AD,4,0)+VLOOKUP(C$2,资质!$X:$AD,5,0))</f>
        <v>满级</v>
      </c>
      <c r="D239" t="str">
        <f>IF($B239&gt;VLOOKUP(D$2,资质!$X:$Z,3,0),"满级",VLOOKUP($A239,level!$K:$N,2,0)+unit!$M$2+VLOOKUP($B239,rank!$O:$R,2,0)*VLOOKUP(D$2,资质!$X:$AD,4,0)+VLOOKUP(D$2,资质!$X:$AD,5,0))</f>
        <v>满级</v>
      </c>
      <c r="E239" t="str">
        <f>IF($B239&gt;VLOOKUP(E$2,资质!$X:$Z,3,0),"满级",VLOOKUP($A239,level!$K:$N,2,0)+unit!$M$2+VLOOKUP($B239,rank!$O:$R,2,0)*VLOOKUP(E$2,资质!$X:$AD,4,0)+VLOOKUP(E$2,资质!$X:$AD,5,0))</f>
        <v>满级</v>
      </c>
      <c r="F239" t="str">
        <f>IF($B239&gt;VLOOKUP(F$2,资质!$X:$Z,3,0),"满级",VLOOKUP($A239,level!$K:$N,2,0)+unit!$M$2+VLOOKUP($B239,rank!$O:$R,2,0)*VLOOKUP(F$2,资质!$X:$AD,4,0)+VLOOKUP(F$2,资质!$X:$AD,5,0))</f>
        <v>满级</v>
      </c>
      <c r="G239" t="str">
        <f>IF($B239&gt;VLOOKUP(G$2,资质!$X:$Z,3,0),"满级",VLOOKUP($A239,level!$K:$N,2,0)+unit!$M$2+VLOOKUP($B239,rank!$O:$R,2,0)*VLOOKUP(G$2,资质!$X:$AD,4,0)+VLOOKUP(G$2,资质!$X:$AD,5,0))</f>
        <v>满级</v>
      </c>
      <c r="H239" t="str">
        <f>IF($B239&gt;VLOOKUP(H$2,资质!$X:$Z,3,0),"满级",VLOOKUP($A239,level!$K:$N,2,0)+unit!$M$2+VLOOKUP($B239,rank!$O:$R,2,0)*VLOOKUP(H$2,资质!$X:$AD,4,0)+VLOOKUP(H$2,资质!$X:$AD,5,0))</f>
        <v>满级</v>
      </c>
      <c r="I239" t="str">
        <f>IF($B239&gt;VLOOKUP(I$2,资质!$X:$Z,3,0),"满级",VLOOKUP($A239,level!$K:$N,2,0)+unit!$M$2+VLOOKUP($B239,rank!$O:$R,2,0)*VLOOKUP(I$2,资质!$X:$AD,4,0)+VLOOKUP(I$2,资质!$X:$AD,5,0))</f>
        <v>满级</v>
      </c>
      <c r="J239" t="str">
        <f>IF($B239&gt;VLOOKUP(J$2,资质!$X:$Z,3,0),"满级",VLOOKUP($A239,level!$K:$N,2,0)+unit!$M$2+VLOOKUP($B239,rank!$O:$R,2,0)*VLOOKUP(J$2,资质!$X:$AD,4,0)+VLOOKUP(J$2,资质!$X:$AD,5,0))</f>
        <v>满级</v>
      </c>
      <c r="K239" t="str">
        <f>IF($B239&gt;VLOOKUP(K$2,资质!$X:$Z,3,0),"满级",VLOOKUP($A239,level!$K:$N,2,0)+unit!$M$2+VLOOKUP($B239,rank!$O:$R,2,0)*VLOOKUP(K$2,资质!$X:$AD,4,0)+VLOOKUP(K$2,资质!$X:$AD,5,0))</f>
        <v>满级</v>
      </c>
      <c r="L239">
        <f>IF($B239&gt;VLOOKUP(L$2,资质!$X:$Z,3,0),"满级",VLOOKUP($A239,level!$K:$N,2,0)+unit!$M$2+VLOOKUP($B239,rank!$O:$R,2,0)*VLOOKUP(L$2,资质!$X:$AD,4,0)+VLOOKUP(L$2,资质!$X:$AD,5,0))</f>
        <v>342036.75095091865</v>
      </c>
      <c r="M239">
        <f>IF($B239&gt;VLOOKUP(M$2,资质!$X:$Z,3,0),"满级",VLOOKUP($A239,level!$K:$N,2,0)+unit!$M$2+VLOOKUP($B239,rank!$O:$R,2,0)*VLOOKUP(M$2,资质!$X:$AD,4,0)+VLOOKUP(M$2,资质!$X:$AD,5,0))</f>
        <v>347761.7274463675</v>
      </c>
      <c r="N239">
        <f>IF($B239&gt;VLOOKUP(N$2,资质!$X:$Z,3,0),"满级",VLOOKUP($A239,level!$K:$N,2,0)+unit!$M$2+VLOOKUP($B239,rank!$O:$R,2,0)*VLOOKUP(N$2,资质!$X:$AD,4,0)+VLOOKUP(N$2,资质!$X:$AD,5,0))</f>
        <v>353486.70394181635</v>
      </c>
      <c r="O239">
        <f>IF($B239&gt;VLOOKUP(O$2,资质!$X:$Z,3,0),"满级",VLOOKUP($A239,level!$K:$N,2,0)+unit!$M$2+VLOOKUP($B239,rank!$O:$R,2,0)*VLOOKUP(O$2,资质!$X:$AD,4,0)+VLOOKUP(O$2,资质!$X:$AD,5,0))</f>
        <v>359211.6804372652</v>
      </c>
      <c r="P239">
        <f>IF($B239&gt;VLOOKUP(P$2,资质!$X:$Z,3,0),"满级",VLOOKUP($A239,level!$K:$N,2,0)+unit!$M$2+VLOOKUP($B239,rank!$O:$R,2,0)*VLOOKUP(P$2,资质!$X:$AD,4,0)+VLOOKUP(P$2,资质!$X:$AD,5,0))</f>
        <v>364936.65693271405</v>
      </c>
      <c r="Q239">
        <f>IF($B239&gt;VLOOKUP(Q$2,资质!$X:$Z,3,0),"满级",VLOOKUP($A239,level!$K:$N,2,0)+unit!$M$2+VLOOKUP($B239,rank!$O:$R,2,0)*VLOOKUP(Q$2,资质!$X:$AD,4,0)+VLOOKUP(Q$2,资质!$X:$AD,5,0))</f>
        <v>370661.6334281629</v>
      </c>
    </row>
    <row r="240" spans="1:17" x14ac:dyDescent="0.2">
      <c r="A240">
        <v>238</v>
      </c>
      <c r="B240">
        <f t="shared" si="14"/>
        <v>13</v>
      </c>
      <c r="C240" t="str">
        <f>IF($B240&gt;VLOOKUP(C$2,资质!$X:$Z,3,0),"满级",VLOOKUP($A240,level!$K:$N,2,0)+unit!$M$2+VLOOKUP($B240,rank!$O:$R,2,0)*VLOOKUP(C$2,资质!$X:$AD,4,0)+VLOOKUP(C$2,资质!$X:$AD,5,0))</f>
        <v>满级</v>
      </c>
      <c r="D240" t="str">
        <f>IF($B240&gt;VLOOKUP(D$2,资质!$X:$Z,3,0),"满级",VLOOKUP($A240,level!$K:$N,2,0)+unit!$M$2+VLOOKUP($B240,rank!$O:$R,2,0)*VLOOKUP(D$2,资质!$X:$AD,4,0)+VLOOKUP(D$2,资质!$X:$AD,5,0))</f>
        <v>满级</v>
      </c>
      <c r="E240" t="str">
        <f>IF($B240&gt;VLOOKUP(E$2,资质!$X:$Z,3,0),"满级",VLOOKUP($A240,level!$K:$N,2,0)+unit!$M$2+VLOOKUP($B240,rank!$O:$R,2,0)*VLOOKUP(E$2,资质!$X:$AD,4,0)+VLOOKUP(E$2,资质!$X:$AD,5,0))</f>
        <v>满级</v>
      </c>
      <c r="F240" t="str">
        <f>IF($B240&gt;VLOOKUP(F$2,资质!$X:$Z,3,0),"满级",VLOOKUP($A240,level!$K:$N,2,0)+unit!$M$2+VLOOKUP($B240,rank!$O:$R,2,0)*VLOOKUP(F$2,资质!$X:$AD,4,0)+VLOOKUP(F$2,资质!$X:$AD,5,0))</f>
        <v>满级</v>
      </c>
      <c r="G240" t="str">
        <f>IF($B240&gt;VLOOKUP(G$2,资质!$X:$Z,3,0),"满级",VLOOKUP($A240,level!$K:$N,2,0)+unit!$M$2+VLOOKUP($B240,rank!$O:$R,2,0)*VLOOKUP(G$2,资质!$X:$AD,4,0)+VLOOKUP(G$2,资质!$X:$AD,5,0))</f>
        <v>满级</v>
      </c>
      <c r="H240" t="str">
        <f>IF($B240&gt;VLOOKUP(H$2,资质!$X:$Z,3,0),"满级",VLOOKUP($A240,level!$K:$N,2,0)+unit!$M$2+VLOOKUP($B240,rank!$O:$R,2,0)*VLOOKUP(H$2,资质!$X:$AD,4,0)+VLOOKUP(H$2,资质!$X:$AD,5,0))</f>
        <v>满级</v>
      </c>
      <c r="I240" t="str">
        <f>IF($B240&gt;VLOOKUP(I$2,资质!$X:$Z,3,0),"满级",VLOOKUP($A240,level!$K:$N,2,0)+unit!$M$2+VLOOKUP($B240,rank!$O:$R,2,0)*VLOOKUP(I$2,资质!$X:$AD,4,0)+VLOOKUP(I$2,资质!$X:$AD,5,0))</f>
        <v>满级</v>
      </c>
      <c r="J240" t="str">
        <f>IF($B240&gt;VLOOKUP(J$2,资质!$X:$Z,3,0),"满级",VLOOKUP($A240,level!$K:$N,2,0)+unit!$M$2+VLOOKUP($B240,rank!$O:$R,2,0)*VLOOKUP(J$2,资质!$X:$AD,4,0)+VLOOKUP(J$2,资质!$X:$AD,5,0))</f>
        <v>满级</v>
      </c>
      <c r="K240" t="str">
        <f>IF($B240&gt;VLOOKUP(K$2,资质!$X:$Z,3,0),"满级",VLOOKUP($A240,level!$K:$N,2,0)+unit!$M$2+VLOOKUP($B240,rank!$O:$R,2,0)*VLOOKUP(K$2,资质!$X:$AD,4,0)+VLOOKUP(K$2,资质!$X:$AD,5,0))</f>
        <v>满级</v>
      </c>
      <c r="L240">
        <f>IF($B240&gt;VLOOKUP(L$2,资质!$X:$Z,3,0),"满级",VLOOKUP($A240,level!$K:$N,2,0)+unit!$M$2+VLOOKUP($B240,rank!$O:$R,2,0)*VLOOKUP(L$2,资质!$X:$AD,4,0)+VLOOKUP(L$2,资质!$X:$AD,5,0))</f>
        <v>344481.75095091865</v>
      </c>
      <c r="M240">
        <f>IF($B240&gt;VLOOKUP(M$2,资质!$X:$Z,3,0),"满级",VLOOKUP($A240,level!$K:$N,2,0)+unit!$M$2+VLOOKUP($B240,rank!$O:$R,2,0)*VLOOKUP(M$2,资质!$X:$AD,4,0)+VLOOKUP(M$2,资质!$X:$AD,5,0))</f>
        <v>350206.7274463675</v>
      </c>
      <c r="N240">
        <f>IF($B240&gt;VLOOKUP(N$2,资质!$X:$Z,3,0),"满级",VLOOKUP($A240,level!$K:$N,2,0)+unit!$M$2+VLOOKUP($B240,rank!$O:$R,2,0)*VLOOKUP(N$2,资质!$X:$AD,4,0)+VLOOKUP(N$2,资质!$X:$AD,5,0))</f>
        <v>355931.70394181635</v>
      </c>
      <c r="O240">
        <f>IF($B240&gt;VLOOKUP(O$2,资质!$X:$Z,3,0),"满级",VLOOKUP($A240,level!$K:$N,2,0)+unit!$M$2+VLOOKUP($B240,rank!$O:$R,2,0)*VLOOKUP(O$2,资质!$X:$AD,4,0)+VLOOKUP(O$2,资质!$X:$AD,5,0))</f>
        <v>361656.6804372652</v>
      </c>
      <c r="P240">
        <f>IF($B240&gt;VLOOKUP(P$2,资质!$X:$Z,3,0),"满级",VLOOKUP($A240,level!$K:$N,2,0)+unit!$M$2+VLOOKUP($B240,rank!$O:$R,2,0)*VLOOKUP(P$2,资质!$X:$AD,4,0)+VLOOKUP(P$2,资质!$X:$AD,5,0))</f>
        <v>367381.65693271405</v>
      </c>
      <c r="Q240">
        <f>IF($B240&gt;VLOOKUP(Q$2,资质!$X:$Z,3,0),"满级",VLOOKUP($A240,level!$K:$N,2,0)+unit!$M$2+VLOOKUP($B240,rank!$O:$R,2,0)*VLOOKUP(Q$2,资质!$X:$AD,4,0)+VLOOKUP(Q$2,资质!$X:$AD,5,0))</f>
        <v>373106.6334281629</v>
      </c>
    </row>
    <row r="241" spans="1:17" x14ac:dyDescent="0.2">
      <c r="A241">
        <v>239</v>
      </c>
      <c r="B241">
        <f t="shared" si="14"/>
        <v>13</v>
      </c>
      <c r="C241" t="str">
        <f>IF($B241&gt;VLOOKUP(C$2,资质!$X:$Z,3,0),"满级",VLOOKUP($A241,level!$K:$N,2,0)+unit!$M$2+VLOOKUP($B241,rank!$O:$R,2,0)*VLOOKUP(C$2,资质!$X:$AD,4,0)+VLOOKUP(C$2,资质!$X:$AD,5,0))</f>
        <v>满级</v>
      </c>
      <c r="D241" t="str">
        <f>IF($B241&gt;VLOOKUP(D$2,资质!$X:$Z,3,0),"满级",VLOOKUP($A241,level!$K:$N,2,0)+unit!$M$2+VLOOKUP($B241,rank!$O:$R,2,0)*VLOOKUP(D$2,资质!$X:$AD,4,0)+VLOOKUP(D$2,资质!$X:$AD,5,0))</f>
        <v>满级</v>
      </c>
      <c r="E241" t="str">
        <f>IF($B241&gt;VLOOKUP(E$2,资质!$X:$Z,3,0),"满级",VLOOKUP($A241,level!$K:$N,2,0)+unit!$M$2+VLOOKUP($B241,rank!$O:$R,2,0)*VLOOKUP(E$2,资质!$X:$AD,4,0)+VLOOKUP(E$2,资质!$X:$AD,5,0))</f>
        <v>满级</v>
      </c>
      <c r="F241" t="str">
        <f>IF($B241&gt;VLOOKUP(F$2,资质!$X:$Z,3,0),"满级",VLOOKUP($A241,level!$K:$N,2,0)+unit!$M$2+VLOOKUP($B241,rank!$O:$R,2,0)*VLOOKUP(F$2,资质!$X:$AD,4,0)+VLOOKUP(F$2,资质!$X:$AD,5,0))</f>
        <v>满级</v>
      </c>
      <c r="G241" t="str">
        <f>IF($B241&gt;VLOOKUP(G$2,资质!$X:$Z,3,0),"满级",VLOOKUP($A241,level!$K:$N,2,0)+unit!$M$2+VLOOKUP($B241,rank!$O:$R,2,0)*VLOOKUP(G$2,资质!$X:$AD,4,0)+VLOOKUP(G$2,资质!$X:$AD,5,0))</f>
        <v>满级</v>
      </c>
      <c r="H241" t="str">
        <f>IF($B241&gt;VLOOKUP(H$2,资质!$X:$Z,3,0),"满级",VLOOKUP($A241,level!$K:$N,2,0)+unit!$M$2+VLOOKUP($B241,rank!$O:$R,2,0)*VLOOKUP(H$2,资质!$X:$AD,4,0)+VLOOKUP(H$2,资质!$X:$AD,5,0))</f>
        <v>满级</v>
      </c>
      <c r="I241" t="str">
        <f>IF($B241&gt;VLOOKUP(I$2,资质!$X:$Z,3,0),"满级",VLOOKUP($A241,level!$K:$N,2,0)+unit!$M$2+VLOOKUP($B241,rank!$O:$R,2,0)*VLOOKUP(I$2,资质!$X:$AD,4,0)+VLOOKUP(I$2,资质!$X:$AD,5,0))</f>
        <v>满级</v>
      </c>
      <c r="J241" t="str">
        <f>IF($B241&gt;VLOOKUP(J$2,资质!$X:$Z,3,0),"满级",VLOOKUP($A241,level!$K:$N,2,0)+unit!$M$2+VLOOKUP($B241,rank!$O:$R,2,0)*VLOOKUP(J$2,资质!$X:$AD,4,0)+VLOOKUP(J$2,资质!$X:$AD,5,0))</f>
        <v>满级</v>
      </c>
      <c r="K241" t="str">
        <f>IF($B241&gt;VLOOKUP(K$2,资质!$X:$Z,3,0),"满级",VLOOKUP($A241,level!$K:$N,2,0)+unit!$M$2+VLOOKUP($B241,rank!$O:$R,2,0)*VLOOKUP(K$2,资质!$X:$AD,4,0)+VLOOKUP(K$2,资质!$X:$AD,5,0))</f>
        <v>满级</v>
      </c>
      <c r="L241">
        <f>IF($B241&gt;VLOOKUP(L$2,资质!$X:$Z,3,0),"满级",VLOOKUP($A241,level!$K:$N,2,0)+unit!$M$2+VLOOKUP($B241,rank!$O:$R,2,0)*VLOOKUP(L$2,资质!$X:$AD,4,0)+VLOOKUP(L$2,资质!$X:$AD,5,0))</f>
        <v>346968.35095091863</v>
      </c>
      <c r="M241">
        <f>IF($B241&gt;VLOOKUP(M$2,资质!$X:$Z,3,0),"满级",VLOOKUP($A241,level!$K:$N,2,0)+unit!$M$2+VLOOKUP($B241,rank!$O:$R,2,0)*VLOOKUP(M$2,资质!$X:$AD,4,0)+VLOOKUP(M$2,资质!$X:$AD,5,0))</f>
        <v>352693.32744636753</v>
      </c>
      <c r="N241">
        <f>IF($B241&gt;VLOOKUP(N$2,资质!$X:$Z,3,0),"满级",VLOOKUP($A241,level!$K:$N,2,0)+unit!$M$2+VLOOKUP($B241,rank!$O:$R,2,0)*VLOOKUP(N$2,资质!$X:$AD,4,0)+VLOOKUP(N$2,资质!$X:$AD,5,0))</f>
        <v>358418.30394181638</v>
      </c>
      <c r="O241">
        <f>IF($B241&gt;VLOOKUP(O$2,资质!$X:$Z,3,0),"满级",VLOOKUP($A241,level!$K:$N,2,0)+unit!$M$2+VLOOKUP($B241,rank!$O:$R,2,0)*VLOOKUP(O$2,资质!$X:$AD,4,0)+VLOOKUP(O$2,资质!$X:$AD,5,0))</f>
        <v>364143.28043726517</v>
      </c>
      <c r="P241">
        <f>IF($B241&gt;VLOOKUP(P$2,资质!$X:$Z,3,0),"满级",VLOOKUP($A241,level!$K:$N,2,0)+unit!$M$2+VLOOKUP($B241,rank!$O:$R,2,0)*VLOOKUP(P$2,资质!$X:$AD,4,0)+VLOOKUP(P$2,资质!$X:$AD,5,0))</f>
        <v>369868.25693271408</v>
      </c>
      <c r="Q241">
        <f>IF($B241&gt;VLOOKUP(Q$2,资质!$X:$Z,3,0),"满级",VLOOKUP($A241,level!$K:$N,2,0)+unit!$M$2+VLOOKUP($B241,rank!$O:$R,2,0)*VLOOKUP(Q$2,资质!$X:$AD,4,0)+VLOOKUP(Q$2,资质!$X:$AD,5,0))</f>
        <v>375593.23342816293</v>
      </c>
    </row>
    <row r="242" spans="1:17" x14ac:dyDescent="0.2">
      <c r="A242">
        <v>240</v>
      </c>
      <c r="B242">
        <f t="shared" si="14"/>
        <v>13</v>
      </c>
      <c r="C242" t="str">
        <f>IF($B242&gt;VLOOKUP(C$2,资质!$X:$Z,3,0),"满级",VLOOKUP($A242,level!$K:$N,2,0)+unit!$M$2+VLOOKUP($B242,rank!$O:$R,2,0)*VLOOKUP(C$2,资质!$X:$AD,4,0)+VLOOKUP(C$2,资质!$X:$AD,5,0))</f>
        <v>满级</v>
      </c>
      <c r="D242" t="str">
        <f>IF($B242&gt;VLOOKUP(D$2,资质!$X:$Z,3,0),"满级",VLOOKUP($A242,level!$K:$N,2,0)+unit!$M$2+VLOOKUP($B242,rank!$O:$R,2,0)*VLOOKUP(D$2,资质!$X:$AD,4,0)+VLOOKUP(D$2,资质!$X:$AD,5,0))</f>
        <v>满级</v>
      </c>
      <c r="E242" t="str">
        <f>IF($B242&gt;VLOOKUP(E$2,资质!$X:$Z,3,0),"满级",VLOOKUP($A242,level!$K:$N,2,0)+unit!$M$2+VLOOKUP($B242,rank!$O:$R,2,0)*VLOOKUP(E$2,资质!$X:$AD,4,0)+VLOOKUP(E$2,资质!$X:$AD,5,0))</f>
        <v>满级</v>
      </c>
      <c r="F242" t="str">
        <f>IF($B242&gt;VLOOKUP(F$2,资质!$X:$Z,3,0),"满级",VLOOKUP($A242,level!$K:$N,2,0)+unit!$M$2+VLOOKUP($B242,rank!$O:$R,2,0)*VLOOKUP(F$2,资质!$X:$AD,4,0)+VLOOKUP(F$2,资质!$X:$AD,5,0))</f>
        <v>满级</v>
      </c>
      <c r="G242" t="str">
        <f>IF($B242&gt;VLOOKUP(G$2,资质!$X:$Z,3,0),"满级",VLOOKUP($A242,level!$K:$N,2,0)+unit!$M$2+VLOOKUP($B242,rank!$O:$R,2,0)*VLOOKUP(G$2,资质!$X:$AD,4,0)+VLOOKUP(G$2,资质!$X:$AD,5,0))</f>
        <v>满级</v>
      </c>
      <c r="H242" t="str">
        <f>IF($B242&gt;VLOOKUP(H$2,资质!$X:$Z,3,0),"满级",VLOOKUP($A242,level!$K:$N,2,0)+unit!$M$2+VLOOKUP($B242,rank!$O:$R,2,0)*VLOOKUP(H$2,资质!$X:$AD,4,0)+VLOOKUP(H$2,资质!$X:$AD,5,0))</f>
        <v>满级</v>
      </c>
      <c r="I242" t="str">
        <f>IF($B242&gt;VLOOKUP(I$2,资质!$X:$Z,3,0),"满级",VLOOKUP($A242,level!$K:$N,2,0)+unit!$M$2+VLOOKUP($B242,rank!$O:$R,2,0)*VLOOKUP(I$2,资质!$X:$AD,4,0)+VLOOKUP(I$2,资质!$X:$AD,5,0))</f>
        <v>满级</v>
      </c>
      <c r="J242" t="str">
        <f>IF($B242&gt;VLOOKUP(J$2,资质!$X:$Z,3,0),"满级",VLOOKUP($A242,level!$K:$N,2,0)+unit!$M$2+VLOOKUP($B242,rank!$O:$R,2,0)*VLOOKUP(J$2,资质!$X:$AD,4,0)+VLOOKUP(J$2,资质!$X:$AD,5,0))</f>
        <v>满级</v>
      </c>
      <c r="K242" t="str">
        <f>IF($B242&gt;VLOOKUP(K$2,资质!$X:$Z,3,0),"满级",VLOOKUP($A242,level!$K:$N,2,0)+unit!$M$2+VLOOKUP($B242,rank!$O:$R,2,0)*VLOOKUP(K$2,资质!$X:$AD,4,0)+VLOOKUP(K$2,资质!$X:$AD,5,0))</f>
        <v>满级</v>
      </c>
      <c r="L242">
        <f>IF($B242&gt;VLOOKUP(L$2,资质!$X:$Z,3,0),"满级",VLOOKUP($A242,level!$K:$N,2,0)+unit!$M$2+VLOOKUP($B242,rank!$O:$R,2,0)*VLOOKUP(L$2,资质!$X:$AD,4,0)+VLOOKUP(L$2,资质!$X:$AD,5,0))</f>
        <v>349497.15095091867</v>
      </c>
      <c r="M242">
        <f>IF($B242&gt;VLOOKUP(M$2,资质!$X:$Z,3,0),"满级",VLOOKUP($A242,level!$K:$N,2,0)+unit!$M$2+VLOOKUP($B242,rank!$O:$R,2,0)*VLOOKUP(M$2,资质!$X:$AD,4,0)+VLOOKUP(M$2,资质!$X:$AD,5,0))</f>
        <v>355222.12744636752</v>
      </c>
      <c r="N242">
        <f>IF($B242&gt;VLOOKUP(N$2,资质!$X:$Z,3,0),"满级",VLOOKUP($A242,level!$K:$N,2,0)+unit!$M$2+VLOOKUP($B242,rank!$O:$R,2,0)*VLOOKUP(N$2,资质!$X:$AD,4,0)+VLOOKUP(N$2,资质!$X:$AD,5,0))</f>
        <v>360947.10394181637</v>
      </c>
      <c r="O242">
        <f>IF($B242&gt;VLOOKUP(O$2,资质!$X:$Z,3,0),"满级",VLOOKUP($A242,level!$K:$N,2,0)+unit!$M$2+VLOOKUP($B242,rank!$O:$R,2,0)*VLOOKUP(O$2,资质!$X:$AD,4,0)+VLOOKUP(O$2,资质!$X:$AD,5,0))</f>
        <v>366672.08043726522</v>
      </c>
      <c r="P242">
        <f>IF($B242&gt;VLOOKUP(P$2,资质!$X:$Z,3,0),"满级",VLOOKUP($A242,level!$K:$N,2,0)+unit!$M$2+VLOOKUP($B242,rank!$O:$R,2,0)*VLOOKUP(P$2,资质!$X:$AD,4,0)+VLOOKUP(P$2,资质!$X:$AD,5,0))</f>
        <v>372397.05693271407</v>
      </c>
      <c r="Q242">
        <f>IF($B242&gt;VLOOKUP(Q$2,资质!$X:$Z,3,0),"满级",VLOOKUP($A242,level!$K:$N,2,0)+unit!$M$2+VLOOKUP($B242,rank!$O:$R,2,0)*VLOOKUP(Q$2,资质!$X:$AD,4,0)+VLOOKUP(Q$2,资质!$X:$AD,5,0))</f>
        <v>378122.03342816292</v>
      </c>
    </row>
  </sheetData>
  <mergeCells count="2">
    <mergeCell ref="T10:T11"/>
    <mergeCell ref="T14:T19"/>
  </mergeCells>
  <phoneticPr fontId="3" type="noConversion"/>
  <conditionalFormatting sqref="C2:S2">
    <cfRule type="expression" dxfId="20" priority="1">
      <formula>IF(LEFT(C2,1)="彩",1,0)</formula>
    </cfRule>
    <cfRule type="expression" dxfId="19" priority="2">
      <formula>IF(LEFT(C2,1)="白",1,0)</formula>
    </cfRule>
    <cfRule type="expression" dxfId="18" priority="3">
      <formula>IF(LEFT(C2,1)="红",1,0)</formula>
    </cfRule>
    <cfRule type="expression" dxfId="17" priority="4">
      <formula>IF(LEFT(C2,1)="橙",1,0)</formula>
    </cfRule>
    <cfRule type="expression" dxfId="16" priority="5">
      <formula>IF(LEFT(C2,1)="紫",1,0)</formula>
    </cfRule>
    <cfRule type="expression" dxfId="15" priority="6">
      <formula>IF(LEFT(C2,1)="蓝",1,0)</formula>
    </cfRule>
    <cfRule type="expression" dxfId="14" priority="7">
      <formula>IF(LEFT(C2,1)="绿",1,0)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71A9B-BDB6-449B-80BE-004E08A3D3BB}">
  <dimension ref="A1:O74"/>
  <sheetViews>
    <sheetView workbookViewId="0">
      <selection activeCell="E16" sqref="E16"/>
    </sheetView>
  </sheetViews>
  <sheetFormatPr defaultRowHeight="14.25" x14ac:dyDescent="0.2"/>
  <sheetData>
    <row r="1" spans="1:15" x14ac:dyDescent="0.2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M1" t="s">
        <v>28</v>
      </c>
      <c r="N1" t="s">
        <v>30</v>
      </c>
      <c r="O1" t="s">
        <v>32</v>
      </c>
    </row>
    <row r="2" spans="1:15" x14ac:dyDescent="0.2">
      <c r="A2">
        <v>1</v>
      </c>
      <c r="B2">
        <v>31.5</v>
      </c>
      <c r="C2">
        <v>1.05</v>
      </c>
      <c r="D2">
        <v>1.72</v>
      </c>
      <c r="E2">
        <v>0.68799999999999994</v>
      </c>
      <c r="F2">
        <v>0.4</v>
      </c>
      <c r="G2">
        <v>0.8</v>
      </c>
      <c r="H2">
        <f>B2/C2</f>
        <v>30</v>
      </c>
      <c r="I2">
        <f>D2/E2</f>
        <v>2.5</v>
      </c>
      <c r="J2">
        <f>F2/G2</f>
        <v>0.5</v>
      </c>
      <c r="M2">
        <v>30</v>
      </c>
      <c r="N2">
        <v>2.5</v>
      </c>
      <c r="O2">
        <v>0.5</v>
      </c>
    </row>
    <row r="3" spans="1:15" x14ac:dyDescent="0.2">
      <c r="A3">
        <v>2</v>
      </c>
      <c r="B3">
        <v>22</v>
      </c>
      <c r="C3">
        <v>0.73329999999999995</v>
      </c>
      <c r="D3">
        <v>2.2999999999999998</v>
      </c>
      <c r="E3">
        <v>0.92</v>
      </c>
      <c r="F3">
        <v>0.35</v>
      </c>
      <c r="G3">
        <v>0.7</v>
      </c>
      <c r="H3">
        <f t="shared" ref="H3:H66" si="0">B3/C3</f>
        <v>30.001363698349927</v>
      </c>
      <c r="I3">
        <f t="shared" ref="I3:I66" si="1">D3/E3</f>
        <v>2.4999999999999996</v>
      </c>
      <c r="J3">
        <f t="shared" ref="J3:J66" si="2">F3/G3</f>
        <v>0.5</v>
      </c>
    </row>
    <row r="4" spans="1:15" x14ac:dyDescent="0.2">
      <c r="A4">
        <v>3</v>
      </c>
      <c r="B4">
        <v>28</v>
      </c>
      <c r="C4">
        <v>0.93330000000000002</v>
      </c>
      <c r="D4">
        <v>1.95</v>
      </c>
      <c r="E4">
        <v>0.78</v>
      </c>
      <c r="F4">
        <v>0.37</v>
      </c>
      <c r="G4">
        <v>0.74</v>
      </c>
      <c r="H4">
        <f t="shared" si="0"/>
        <v>30.001071466838102</v>
      </c>
      <c r="I4">
        <f t="shared" si="1"/>
        <v>2.5</v>
      </c>
      <c r="J4">
        <f t="shared" si="2"/>
        <v>0.5</v>
      </c>
    </row>
    <row r="5" spans="1:15" x14ac:dyDescent="0.2">
      <c r="A5">
        <v>4</v>
      </c>
      <c r="B5">
        <v>27</v>
      </c>
      <c r="C5">
        <v>0.9</v>
      </c>
      <c r="D5">
        <v>2.0499999999999998</v>
      </c>
      <c r="E5">
        <v>0.82</v>
      </c>
      <c r="F5">
        <v>0.41</v>
      </c>
      <c r="G5">
        <v>0.82</v>
      </c>
      <c r="H5">
        <f t="shared" si="0"/>
        <v>30</v>
      </c>
      <c r="I5">
        <f t="shared" si="1"/>
        <v>2.5</v>
      </c>
      <c r="J5">
        <f t="shared" si="2"/>
        <v>0.5</v>
      </c>
    </row>
    <row r="6" spans="1:15" x14ac:dyDescent="0.2">
      <c r="A6">
        <v>5</v>
      </c>
      <c r="B6">
        <v>30</v>
      </c>
      <c r="C6">
        <v>1</v>
      </c>
      <c r="D6">
        <v>1.92</v>
      </c>
      <c r="E6">
        <v>0.76800000000000002</v>
      </c>
      <c r="F6">
        <v>0.35</v>
      </c>
      <c r="G6">
        <v>0.7</v>
      </c>
      <c r="H6">
        <f t="shared" si="0"/>
        <v>30</v>
      </c>
      <c r="I6">
        <f t="shared" si="1"/>
        <v>2.5</v>
      </c>
      <c r="J6">
        <f t="shared" si="2"/>
        <v>0.5</v>
      </c>
    </row>
    <row r="7" spans="1:15" x14ac:dyDescent="0.2">
      <c r="A7">
        <v>6</v>
      </c>
      <c r="B7">
        <v>32</v>
      </c>
      <c r="C7">
        <v>1.0667</v>
      </c>
      <c r="D7">
        <v>1.7</v>
      </c>
      <c r="E7">
        <v>0.68</v>
      </c>
      <c r="F7">
        <v>0.4</v>
      </c>
      <c r="G7">
        <v>0.8</v>
      </c>
      <c r="H7">
        <f t="shared" si="0"/>
        <v>29.999062529295959</v>
      </c>
      <c r="I7">
        <f t="shared" si="1"/>
        <v>2.4999999999999996</v>
      </c>
      <c r="J7">
        <f t="shared" si="2"/>
        <v>0.5</v>
      </c>
    </row>
    <row r="8" spans="1:15" x14ac:dyDescent="0.2">
      <c r="A8">
        <v>7</v>
      </c>
      <c r="B8">
        <v>25</v>
      </c>
      <c r="C8">
        <v>0.83330000000000004</v>
      </c>
      <c r="D8">
        <v>2.15</v>
      </c>
      <c r="E8">
        <v>0.86</v>
      </c>
      <c r="F8">
        <v>0.35</v>
      </c>
      <c r="G8">
        <v>0.7</v>
      </c>
      <c r="H8">
        <f t="shared" si="0"/>
        <v>30.00120004800192</v>
      </c>
      <c r="I8">
        <f t="shared" si="1"/>
        <v>2.5</v>
      </c>
      <c r="J8">
        <f t="shared" si="2"/>
        <v>0.5</v>
      </c>
    </row>
    <row r="9" spans="1:15" x14ac:dyDescent="0.2">
      <c r="A9">
        <v>8</v>
      </c>
      <c r="B9">
        <v>28.5</v>
      </c>
      <c r="C9">
        <v>0.95</v>
      </c>
      <c r="D9">
        <v>1.9</v>
      </c>
      <c r="E9">
        <v>0.76</v>
      </c>
      <c r="F9">
        <v>0.4</v>
      </c>
      <c r="G9">
        <v>0.8</v>
      </c>
      <c r="H9">
        <f t="shared" si="0"/>
        <v>30</v>
      </c>
      <c r="I9">
        <f t="shared" si="1"/>
        <v>2.5</v>
      </c>
      <c r="J9">
        <f t="shared" si="2"/>
        <v>0.5</v>
      </c>
    </row>
    <row r="10" spans="1:15" x14ac:dyDescent="0.2">
      <c r="A10">
        <v>9</v>
      </c>
      <c r="B10">
        <v>25.5</v>
      </c>
      <c r="C10">
        <v>0.85</v>
      </c>
      <c r="D10">
        <v>2.15</v>
      </c>
      <c r="E10">
        <v>0.86</v>
      </c>
      <c r="F10">
        <v>0.35</v>
      </c>
      <c r="G10">
        <v>0.7</v>
      </c>
      <c r="H10">
        <f t="shared" si="0"/>
        <v>30</v>
      </c>
      <c r="I10">
        <f t="shared" si="1"/>
        <v>2.5</v>
      </c>
      <c r="J10">
        <f t="shared" si="2"/>
        <v>0.5</v>
      </c>
    </row>
    <row r="11" spans="1:15" x14ac:dyDescent="0.2">
      <c r="A11">
        <v>10</v>
      </c>
      <c r="B11">
        <v>22</v>
      </c>
      <c r="C11">
        <v>0.73329999999999995</v>
      </c>
      <c r="D11">
        <v>2.2999999999999998</v>
      </c>
      <c r="E11">
        <v>0.92</v>
      </c>
      <c r="F11">
        <v>0.36</v>
      </c>
      <c r="G11">
        <v>0.72</v>
      </c>
      <c r="H11">
        <f t="shared" si="0"/>
        <v>30.001363698349927</v>
      </c>
      <c r="I11">
        <f t="shared" si="1"/>
        <v>2.4999999999999996</v>
      </c>
      <c r="J11">
        <f t="shared" si="2"/>
        <v>0.5</v>
      </c>
    </row>
    <row r="12" spans="1:15" x14ac:dyDescent="0.2">
      <c r="A12">
        <v>11</v>
      </c>
      <c r="B12">
        <v>27</v>
      </c>
      <c r="C12">
        <v>0.9</v>
      </c>
      <c r="D12">
        <v>2</v>
      </c>
      <c r="E12">
        <v>0.8</v>
      </c>
      <c r="F12">
        <v>0.38</v>
      </c>
      <c r="G12">
        <v>0.76</v>
      </c>
      <c r="H12">
        <f t="shared" si="0"/>
        <v>30</v>
      </c>
      <c r="I12">
        <f t="shared" si="1"/>
        <v>2.5</v>
      </c>
      <c r="J12">
        <f t="shared" si="2"/>
        <v>0.5</v>
      </c>
    </row>
    <row r="13" spans="1:15" x14ac:dyDescent="0.2">
      <c r="A13">
        <v>12</v>
      </c>
      <c r="B13">
        <v>32</v>
      </c>
      <c r="C13">
        <v>1.0667</v>
      </c>
      <c r="D13">
        <v>1.7</v>
      </c>
      <c r="E13">
        <v>0.68</v>
      </c>
      <c r="F13">
        <v>0.4</v>
      </c>
      <c r="G13">
        <v>0.8</v>
      </c>
      <c r="H13">
        <f t="shared" si="0"/>
        <v>29.999062529295959</v>
      </c>
      <c r="I13">
        <f t="shared" si="1"/>
        <v>2.4999999999999996</v>
      </c>
      <c r="J13">
        <f t="shared" si="2"/>
        <v>0.5</v>
      </c>
    </row>
    <row r="14" spans="1:15" x14ac:dyDescent="0.2">
      <c r="A14">
        <v>13</v>
      </c>
      <c r="B14">
        <v>20</v>
      </c>
      <c r="C14">
        <v>0.66669999999999996</v>
      </c>
      <c r="D14">
        <v>2.4</v>
      </c>
      <c r="E14">
        <v>0.96</v>
      </c>
      <c r="F14">
        <v>0.35</v>
      </c>
      <c r="G14">
        <v>0.7</v>
      </c>
      <c r="H14">
        <f t="shared" si="0"/>
        <v>29.998500074996251</v>
      </c>
      <c r="I14">
        <f t="shared" si="1"/>
        <v>2.5</v>
      </c>
      <c r="J14">
        <f t="shared" si="2"/>
        <v>0.5</v>
      </c>
    </row>
    <row r="15" spans="1:15" x14ac:dyDescent="0.2">
      <c r="A15">
        <v>14</v>
      </c>
      <c r="B15">
        <v>24</v>
      </c>
      <c r="C15">
        <v>0.8</v>
      </c>
      <c r="D15">
        <v>2.25</v>
      </c>
      <c r="E15">
        <v>0.9</v>
      </c>
      <c r="F15">
        <v>0.36</v>
      </c>
      <c r="G15">
        <v>0.72</v>
      </c>
      <c r="H15">
        <f t="shared" si="0"/>
        <v>30</v>
      </c>
      <c r="I15">
        <f t="shared" si="1"/>
        <v>2.5</v>
      </c>
      <c r="J15">
        <f t="shared" si="2"/>
        <v>0.5</v>
      </c>
    </row>
    <row r="16" spans="1:15" x14ac:dyDescent="0.2">
      <c r="A16">
        <v>15</v>
      </c>
      <c r="B16">
        <v>25.5</v>
      </c>
      <c r="C16">
        <v>0.85</v>
      </c>
      <c r="D16">
        <v>2.1</v>
      </c>
      <c r="E16">
        <v>0.84</v>
      </c>
      <c r="F16">
        <v>0.37</v>
      </c>
      <c r="G16">
        <v>0.74</v>
      </c>
      <c r="H16">
        <f t="shared" si="0"/>
        <v>30</v>
      </c>
      <c r="I16">
        <f t="shared" si="1"/>
        <v>2.5</v>
      </c>
      <c r="J16">
        <f t="shared" si="2"/>
        <v>0.5</v>
      </c>
    </row>
    <row r="17" spans="1:10" x14ac:dyDescent="0.2">
      <c r="A17">
        <v>16</v>
      </c>
      <c r="B17">
        <v>21.5</v>
      </c>
      <c r="C17">
        <v>0.7167</v>
      </c>
      <c r="D17">
        <v>2.35</v>
      </c>
      <c r="E17">
        <v>0.94</v>
      </c>
      <c r="F17">
        <v>0.35</v>
      </c>
      <c r="G17">
        <v>0.7</v>
      </c>
      <c r="H17">
        <f t="shared" si="0"/>
        <v>29.998604716059717</v>
      </c>
      <c r="I17">
        <f t="shared" si="1"/>
        <v>2.5000000000000004</v>
      </c>
      <c r="J17">
        <f t="shared" si="2"/>
        <v>0.5</v>
      </c>
    </row>
    <row r="18" spans="1:10" x14ac:dyDescent="0.2">
      <c r="A18">
        <v>17</v>
      </c>
      <c r="B18">
        <v>32</v>
      </c>
      <c r="C18">
        <v>1.0667</v>
      </c>
      <c r="D18">
        <v>1.7</v>
      </c>
      <c r="E18">
        <v>0.68</v>
      </c>
      <c r="F18">
        <v>0.37</v>
      </c>
      <c r="G18">
        <v>0.74</v>
      </c>
      <c r="H18">
        <f t="shared" si="0"/>
        <v>29.999062529295959</v>
      </c>
      <c r="I18">
        <f t="shared" si="1"/>
        <v>2.4999999999999996</v>
      </c>
      <c r="J18">
        <f t="shared" si="2"/>
        <v>0.5</v>
      </c>
    </row>
    <row r="19" spans="1:10" x14ac:dyDescent="0.2">
      <c r="A19">
        <v>18</v>
      </c>
      <c r="B19">
        <v>28</v>
      </c>
      <c r="C19">
        <v>0.93330000000000002</v>
      </c>
      <c r="D19">
        <v>1.9</v>
      </c>
      <c r="E19">
        <v>0.76</v>
      </c>
      <c r="F19">
        <v>0.37</v>
      </c>
      <c r="G19">
        <v>0.74</v>
      </c>
      <c r="H19">
        <f t="shared" si="0"/>
        <v>30.001071466838102</v>
      </c>
      <c r="I19">
        <f t="shared" si="1"/>
        <v>2.5</v>
      </c>
      <c r="J19">
        <f t="shared" si="2"/>
        <v>0.5</v>
      </c>
    </row>
    <row r="20" spans="1:10" x14ac:dyDescent="0.2">
      <c r="A20">
        <v>19</v>
      </c>
      <c r="B20">
        <v>20</v>
      </c>
      <c r="C20">
        <v>0.66669999999999996</v>
      </c>
      <c r="D20">
        <v>2.35</v>
      </c>
      <c r="E20">
        <v>0.94</v>
      </c>
      <c r="F20">
        <v>0.37</v>
      </c>
      <c r="G20">
        <v>0.74</v>
      </c>
      <c r="H20">
        <f t="shared" si="0"/>
        <v>29.998500074996251</v>
      </c>
      <c r="I20">
        <f t="shared" si="1"/>
        <v>2.5000000000000004</v>
      </c>
      <c r="J20">
        <f t="shared" si="2"/>
        <v>0.5</v>
      </c>
    </row>
    <row r="21" spans="1:10" x14ac:dyDescent="0.2">
      <c r="A21">
        <v>20</v>
      </c>
      <c r="B21">
        <v>22</v>
      </c>
      <c r="C21">
        <v>0.73329999999999995</v>
      </c>
      <c r="D21">
        <v>2.35</v>
      </c>
      <c r="E21">
        <v>0.94</v>
      </c>
      <c r="F21">
        <v>0.36</v>
      </c>
      <c r="G21">
        <v>0.72</v>
      </c>
      <c r="H21">
        <f t="shared" si="0"/>
        <v>30.001363698349927</v>
      </c>
      <c r="I21">
        <f t="shared" si="1"/>
        <v>2.5000000000000004</v>
      </c>
      <c r="J21">
        <f t="shared" si="2"/>
        <v>0.5</v>
      </c>
    </row>
    <row r="22" spans="1:10" x14ac:dyDescent="0.2">
      <c r="A22">
        <v>21</v>
      </c>
      <c r="B22">
        <v>23</v>
      </c>
      <c r="C22">
        <v>0.76670000000000005</v>
      </c>
      <c r="D22">
        <v>2.2000000000000002</v>
      </c>
      <c r="E22">
        <v>0.88</v>
      </c>
      <c r="F22">
        <v>0.37</v>
      </c>
      <c r="G22">
        <v>0.74</v>
      </c>
      <c r="H22">
        <f t="shared" si="0"/>
        <v>29.99869570888222</v>
      </c>
      <c r="I22">
        <f t="shared" si="1"/>
        <v>2.5</v>
      </c>
      <c r="J22">
        <f t="shared" si="2"/>
        <v>0.5</v>
      </c>
    </row>
    <row r="23" spans="1:10" x14ac:dyDescent="0.2">
      <c r="A23">
        <v>22</v>
      </c>
      <c r="B23">
        <v>26</v>
      </c>
      <c r="C23">
        <v>0.86670000000000003</v>
      </c>
      <c r="D23">
        <v>2.0499999999999998</v>
      </c>
      <c r="E23">
        <v>0.82</v>
      </c>
      <c r="F23">
        <v>0.37</v>
      </c>
      <c r="G23">
        <v>0.74</v>
      </c>
      <c r="H23">
        <f t="shared" si="0"/>
        <v>29.998846198223145</v>
      </c>
      <c r="I23">
        <f t="shared" si="1"/>
        <v>2.5</v>
      </c>
      <c r="J23">
        <f t="shared" si="2"/>
        <v>0.5</v>
      </c>
    </row>
    <row r="24" spans="1:10" x14ac:dyDescent="0.2">
      <c r="A24">
        <v>23</v>
      </c>
      <c r="B24">
        <v>28.5</v>
      </c>
      <c r="C24">
        <v>0.95</v>
      </c>
      <c r="D24">
        <v>1.95</v>
      </c>
      <c r="E24">
        <v>0.78</v>
      </c>
      <c r="F24">
        <v>0.36</v>
      </c>
      <c r="G24">
        <v>0.72</v>
      </c>
      <c r="H24">
        <f t="shared" si="0"/>
        <v>30</v>
      </c>
      <c r="I24">
        <f t="shared" si="1"/>
        <v>2.5</v>
      </c>
      <c r="J24">
        <f t="shared" si="2"/>
        <v>0.5</v>
      </c>
    </row>
    <row r="25" spans="1:10" x14ac:dyDescent="0.2">
      <c r="A25">
        <v>24</v>
      </c>
      <c r="B25">
        <v>25</v>
      </c>
      <c r="C25">
        <v>0.83330000000000004</v>
      </c>
      <c r="D25">
        <v>2.1</v>
      </c>
      <c r="E25">
        <v>0.84</v>
      </c>
      <c r="F25">
        <v>0.37</v>
      </c>
      <c r="G25">
        <v>0.74</v>
      </c>
      <c r="H25">
        <f t="shared" si="0"/>
        <v>30.00120004800192</v>
      </c>
      <c r="I25">
        <f t="shared" si="1"/>
        <v>2.5</v>
      </c>
      <c r="J25">
        <f t="shared" si="2"/>
        <v>0.5</v>
      </c>
    </row>
    <row r="26" spans="1:10" x14ac:dyDescent="0.2">
      <c r="A26">
        <v>25</v>
      </c>
      <c r="B26">
        <v>30.5</v>
      </c>
      <c r="C26">
        <v>1.0166999999999999</v>
      </c>
      <c r="D26">
        <v>1.85</v>
      </c>
      <c r="E26">
        <v>0.74</v>
      </c>
      <c r="F26">
        <v>0.39</v>
      </c>
      <c r="G26">
        <v>0.78</v>
      </c>
      <c r="H26">
        <f t="shared" si="0"/>
        <v>29.999016425690964</v>
      </c>
      <c r="I26">
        <f t="shared" si="1"/>
        <v>2.5</v>
      </c>
      <c r="J26">
        <f t="shared" si="2"/>
        <v>0.5</v>
      </c>
    </row>
    <row r="27" spans="1:10" x14ac:dyDescent="0.2">
      <c r="A27">
        <v>26</v>
      </c>
      <c r="B27">
        <v>25.5</v>
      </c>
      <c r="C27">
        <v>0.85</v>
      </c>
      <c r="D27">
        <v>2.15</v>
      </c>
      <c r="E27">
        <v>0.86</v>
      </c>
      <c r="F27">
        <v>0.35</v>
      </c>
      <c r="G27">
        <v>0.7</v>
      </c>
      <c r="H27">
        <f t="shared" si="0"/>
        <v>30</v>
      </c>
      <c r="I27">
        <f t="shared" si="1"/>
        <v>2.5</v>
      </c>
      <c r="J27">
        <f t="shared" si="2"/>
        <v>0.5</v>
      </c>
    </row>
    <row r="28" spans="1:10" x14ac:dyDescent="0.2">
      <c r="A28">
        <v>27</v>
      </c>
      <c r="B28">
        <v>28</v>
      </c>
      <c r="C28">
        <v>0.93330000000000002</v>
      </c>
      <c r="D28">
        <v>2</v>
      </c>
      <c r="E28">
        <v>0.8</v>
      </c>
      <c r="F28">
        <v>0.38</v>
      </c>
      <c r="G28">
        <v>0.76</v>
      </c>
      <c r="H28">
        <f t="shared" si="0"/>
        <v>30.001071466838102</v>
      </c>
      <c r="I28">
        <f t="shared" si="1"/>
        <v>2.5</v>
      </c>
      <c r="J28">
        <f t="shared" si="2"/>
        <v>0.5</v>
      </c>
    </row>
    <row r="29" spans="1:10" x14ac:dyDescent="0.2">
      <c r="A29">
        <v>28</v>
      </c>
      <c r="B29">
        <v>25.8</v>
      </c>
      <c r="C29">
        <v>0.86</v>
      </c>
      <c r="D29">
        <v>2.15</v>
      </c>
      <c r="E29">
        <v>0.86</v>
      </c>
      <c r="F29">
        <v>0.37</v>
      </c>
      <c r="G29">
        <v>0.74</v>
      </c>
      <c r="H29">
        <f t="shared" si="0"/>
        <v>30</v>
      </c>
      <c r="I29">
        <f t="shared" si="1"/>
        <v>2.5</v>
      </c>
      <c r="J29">
        <f t="shared" si="2"/>
        <v>0.5</v>
      </c>
    </row>
    <row r="30" spans="1:10" x14ac:dyDescent="0.2">
      <c r="A30">
        <v>29</v>
      </c>
      <c r="B30">
        <v>28</v>
      </c>
      <c r="C30">
        <v>0.93330000000000002</v>
      </c>
      <c r="D30">
        <v>1.9</v>
      </c>
      <c r="E30">
        <v>0.76</v>
      </c>
      <c r="F30">
        <v>0.37</v>
      </c>
      <c r="G30">
        <v>0.74</v>
      </c>
      <c r="H30">
        <f t="shared" si="0"/>
        <v>30.001071466838102</v>
      </c>
      <c r="I30">
        <f t="shared" si="1"/>
        <v>2.5</v>
      </c>
      <c r="J30">
        <f t="shared" si="2"/>
        <v>0.5</v>
      </c>
    </row>
    <row r="31" spans="1:10" x14ac:dyDescent="0.2">
      <c r="A31">
        <v>30</v>
      </c>
      <c r="B31">
        <v>28</v>
      </c>
      <c r="C31">
        <v>0.93330000000000002</v>
      </c>
      <c r="D31">
        <v>1.9</v>
      </c>
      <c r="E31">
        <v>0.76</v>
      </c>
      <c r="F31">
        <v>0.37</v>
      </c>
      <c r="G31">
        <v>0.74</v>
      </c>
      <c r="H31">
        <f t="shared" si="0"/>
        <v>30.001071466838102</v>
      </c>
      <c r="I31">
        <f t="shared" si="1"/>
        <v>2.5</v>
      </c>
      <c r="J31">
        <f t="shared" si="2"/>
        <v>0.5</v>
      </c>
    </row>
    <row r="32" spans="1:10" x14ac:dyDescent="0.2">
      <c r="A32">
        <v>31</v>
      </c>
      <c r="B32">
        <v>22</v>
      </c>
      <c r="C32">
        <v>0.73329999999999995</v>
      </c>
      <c r="D32">
        <v>2.2000000000000002</v>
      </c>
      <c r="E32">
        <v>0.88</v>
      </c>
      <c r="F32">
        <v>0.37</v>
      </c>
      <c r="G32">
        <v>0.74</v>
      </c>
      <c r="H32">
        <f t="shared" si="0"/>
        <v>30.001363698349927</v>
      </c>
      <c r="I32">
        <f t="shared" si="1"/>
        <v>2.5</v>
      </c>
      <c r="J32">
        <f t="shared" si="2"/>
        <v>0.5</v>
      </c>
    </row>
    <row r="33" spans="1:10" x14ac:dyDescent="0.2">
      <c r="A33">
        <v>32</v>
      </c>
      <c r="B33">
        <v>30.5</v>
      </c>
      <c r="C33">
        <v>1.0166999999999999</v>
      </c>
      <c r="D33">
        <v>1.87</v>
      </c>
      <c r="E33">
        <v>0.748</v>
      </c>
      <c r="F33">
        <v>0.39</v>
      </c>
      <c r="G33">
        <v>0.78</v>
      </c>
      <c r="H33">
        <f t="shared" si="0"/>
        <v>29.999016425690964</v>
      </c>
      <c r="I33">
        <f t="shared" si="1"/>
        <v>2.5</v>
      </c>
      <c r="J33">
        <f t="shared" si="2"/>
        <v>0.5</v>
      </c>
    </row>
    <row r="34" spans="1:10" x14ac:dyDescent="0.2">
      <c r="A34">
        <v>33</v>
      </c>
      <c r="B34">
        <v>24.5</v>
      </c>
      <c r="C34">
        <v>0.81669999999999998</v>
      </c>
      <c r="D34">
        <v>2.2000000000000002</v>
      </c>
      <c r="E34">
        <v>0.88</v>
      </c>
      <c r="F34">
        <v>0.38</v>
      </c>
      <c r="G34">
        <v>0.76</v>
      </c>
      <c r="H34">
        <f t="shared" si="0"/>
        <v>29.998775560181219</v>
      </c>
      <c r="I34">
        <f t="shared" si="1"/>
        <v>2.5</v>
      </c>
      <c r="J34">
        <f t="shared" si="2"/>
        <v>0.5</v>
      </c>
    </row>
    <row r="35" spans="1:10" x14ac:dyDescent="0.2">
      <c r="A35">
        <v>34</v>
      </c>
      <c r="B35">
        <v>25</v>
      </c>
      <c r="C35">
        <v>0.83330000000000004</v>
      </c>
      <c r="D35">
        <v>2.2000000000000002</v>
      </c>
      <c r="E35">
        <v>0.88</v>
      </c>
      <c r="F35">
        <v>0.35499999999999998</v>
      </c>
      <c r="G35">
        <v>0.71</v>
      </c>
      <c r="H35">
        <f t="shared" si="0"/>
        <v>30.00120004800192</v>
      </c>
      <c r="I35">
        <f t="shared" si="1"/>
        <v>2.5</v>
      </c>
      <c r="J35">
        <f t="shared" si="2"/>
        <v>0.5</v>
      </c>
    </row>
    <row r="36" spans="1:10" x14ac:dyDescent="0.2">
      <c r="A36">
        <v>35</v>
      </c>
      <c r="B36">
        <v>25</v>
      </c>
      <c r="C36">
        <v>0.83330000000000004</v>
      </c>
      <c r="D36">
        <v>2.2000000000000002</v>
      </c>
      <c r="E36">
        <v>0.88</v>
      </c>
      <c r="F36">
        <v>0.35</v>
      </c>
      <c r="G36">
        <v>0.7</v>
      </c>
      <c r="H36">
        <f t="shared" si="0"/>
        <v>30.00120004800192</v>
      </c>
      <c r="I36">
        <f t="shared" si="1"/>
        <v>2.5</v>
      </c>
      <c r="J36">
        <f t="shared" si="2"/>
        <v>0.5</v>
      </c>
    </row>
    <row r="37" spans="1:10" x14ac:dyDescent="0.2">
      <c r="A37">
        <v>36</v>
      </c>
      <c r="B37">
        <v>26.8</v>
      </c>
      <c r="C37">
        <v>0.89329999999999998</v>
      </c>
      <c r="D37">
        <v>2.0499999999999998</v>
      </c>
      <c r="E37">
        <v>0.82</v>
      </c>
      <c r="F37">
        <v>0.39500000000000002</v>
      </c>
      <c r="G37">
        <v>0.79</v>
      </c>
      <c r="H37">
        <f t="shared" si="0"/>
        <v>30.001119444755403</v>
      </c>
      <c r="I37">
        <f t="shared" si="1"/>
        <v>2.5</v>
      </c>
      <c r="J37">
        <f t="shared" si="2"/>
        <v>0.5</v>
      </c>
    </row>
    <row r="38" spans="1:10" x14ac:dyDescent="0.2">
      <c r="A38">
        <v>37</v>
      </c>
      <c r="B38">
        <v>24</v>
      </c>
      <c r="C38">
        <v>0.8</v>
      </c>
      <c r="D38">
        <v>2.25</v>
      </c>
      <c r="E38">
        <v>0.9</v>
      </c>
      <c r="F38">
        <v>0.38600000000000001</v>
      </c>
      <c r="G38">
        <v>0.77200000000000002</v>
      </c>
      <c r="H38">
        <f t="shared" si="0"/>
        <v>30</v>
      </c>
      <c r="I38">
        <f t="shared" si="1"/>
        <v>2.5</v>
      </c>
      <c r="J38">
        <f t="shared" si="2"/>
        <v>0.5</v>
      </c>
    </row>
    <row r="39" spans="1:10" x14ac:dyDescent="0.2">
      <c r="A39">
        <v>38</v>
      </c>
      <c r="B39">
        <v>30</v>
      </c>
      <c r="C39">
        <v>1</v>
      </c>
      <c r="D39">
        <v>1.94</v>
      </c>
      <c r="E39">
        <v>0.77600000000000002</v>
      </c>
      <c r="F39">
        <v>0.38500000000000001</v>
      </c>
      <c r="G39">
        <v>0.77</v>
      </c>
      <c r="H39">
        <f t="shared" si="0"/>
        <v>30</v>
      </c>
      <c r="I39">
        <f t="shared" si="1"/>
        <v>2.5</v>
      </c>
      <c r="J39">
        <f t="shared" si="2"/>
        <v>0.5</v>
      </c>
    </row>
    <row r="40" spans="1:10" x14ac:dyDescent="0.2">
      <c r="A40">
        <v>39</v>
      </c>
      <c r="B40">
        <v>28</v>
      </c>
      <c r="C40">
        <v>0.93330000000000002</v>
      </c>
      <c r="D40">
        <v>2.1</v>
      </c>
      <c r="E40">
        <v>0.84</v>
      </c>
      <c r="F40">
        <v>0.35</v>
      </c>
      <c r="G40">
        <v>0.7</v>
      </c>
      <c r="H40">
        <f t="shared" si="0"/>
        <v>30.001071466838102</v>
      </c>
      <c r="I40">
        <f t="shared" si="1"/>
        <v>2.5</v>
      </c>
      <c r="J40">
        <f t="shared" si="2"/>
        <v>0.5</v>
      </c>
    </row>
    <row r="41" spans="1:10" x14ac:dyDescent="0.2">
      <c r="A41">
        <v>40</v>
      </c>
      <c r="B41">
        <v>25.5</v>
      </c>
      <c r="C41">
        <v>0.85</v>
      </c>
      <c r="D41">
        <v>2.15</v>
      </c>
      <c r="E41">
        <v>0.86</v>
      </c>
      <c r="F41">
        <v>0.35</v>
      </c>
      <c r="G41">
        <v>0.7</v>
      </c>
      <c r="H41">
        <f t="shared" si="0"/>
        <v>30</v>
      </c>
      <c r="I41">
        <f t="shared" si="1"/>
        <v>2.5</v>
      </c>
      <c r="J41">
        <f t="shared" si="2"/>
        <v>0.5</v>
      </c>
    </row>
    <row r="42" spans="1:10" x14ac:dyDescent="0.2">
      <c r="A42">
        <v>41</v>
      </c>
      <c r="B42">
        <v>23</v>
      </c>
      <c r="C42">
        <v>0.76670000000000005</v>
      </c>
      <c r="D42">
        <v>2.2999999999999998</v>
      </c>
      <c r="E42">
        <v>0.92</v>
      </c>
      <c r="F42">
        <v>0.36</v>
      </c>
      <c r="G42">
        <v>0.72</v>
      </c>
      <c r="H42">
        <f t="shared" si="0"/>
        <v>29.99869570888222</v>
      </c>
      <c r="I42">
        <f t="shared" si="1"/>
        <v>2.4999999999999996</v>
      </c>
      <c r="J42">
        <f t="shared" si="2"/>
        <v>0.5</v>
      </c>
    </row>
    <row r="43" spans="1:10" x14ac:dyDescent="0.2">
      <c r="A43">
        <v>42</v>
      </c>
      <c r="B43">
        <v>27.8</v>
      </c>
      <c r="C43">
        <v>0.92669999999999997</v>
      </c>
      <c r="D43">
        <v>2</v>
      </c>
      <c r="E43">
        <v>0.8</v>
      </c>
      <c r="F43">
        <v>0.4</v>
      </c>
      <c r="G43">
        <v>0.8</v>
      </c>
      <c r="H43">
        <f t="shared" si="0"/>
        <v>29.998920902125825</v>
      </c>
      <c r="I43">
        <f t="shared" si="1"/>
        <v>2.5</v>
      </c>
      <c r="J43">
        <f t="shared" si="2"/>
        <v>0.5</v>
      </c>
    </row>
    <row r="44" spans="1:10" x14ac:dyDescent="0.2">
      <c r="A44">
        <v>43</v>
      </c>
      <c r="B44">
        <v>27.3</v>
      </c>
      <c r="C44">
        <v>0.91</v>
      </c>
      <c r="D44">
        <v>2.0499999999999998</v>
      </c>
      <c r="E44">
        <v>0.82</v>
      </c>
      <c r="F44">
        <v>0.38</v>
      </c>
      <c r="G44">
        <v>0.76</v>
      </c>
      <c r="H44">
        <f t="shared" si="0"/>
        <v>30</v>
      </c>
      <c r="I44">
        <f t="shared" si="1"/>
        <v>2.5</v>
      </c>
      <c r="J44">
        <f t="shared" si="2"/>
        <v>0.5</v>
      </c>
    </row>
    <row r="45" spans="1:10" x14ac:dyDescent="0.2">
      <c r="A45">
        <v>44</v>
      </c>
      <c r="B45">
        <v>31.2</v>
      </c>
      <c r="C45">
        <v>1.04</v>
      </c>
      <c r="D45">
        <v>1.82</v>
      </c>
      <c r="E45">
        <v>0.72799999999999998</v>
      </c>
      <c r="F45">
        <v>0.4</v>
      </c>
      <c r="G45">
        <v>0.8</v>
      </c>
      <c r="H45">
        <f t="shared" si="0"/>
        <v>30</v>
      </c>
      <c r="I45">
        <f t="shared" si="1"/>
        <v>2.5</v>
      </c>
      <c r="J45">
        <f t="shared" si="2"/>
        <v>0.5</v>
      </c>
    </row>
    <row r="46" spans="1:10" x14ac:dyDescent="0.2">
      <c r="A46">
        <v>45</v>
      </c>
      <c r="B46">
        <v>27</v>
      </c>
      <c r="C46">
        <v>0.9</v>
      </c>
      <c r="D46">
        <v>2.1</v>
      </c>
      <c r="E46">
        <v>0.84</v>
      </c>
      <c r="F46">
        <v>0.38</v>
      </c>
      <c r="G46">
        <v>0.76</v>
      </c>
      <c r="H46">
        <f t="shared" si="0"/>
        <v>30</v>
      </c>
      <c r="I46">
        <f t="shared" si="1"/>
        <v>2.5</v>
      </c>
      <c r="J46">
        <f t="shared" si="2"/>
        <v>0.5</v>
      </c>
    </row>
    <row r="47" spans="1:10" x14ac:dyDescent="0.2">
      <c r="A47">
        <v>46</v>
      </c>
      <c r="B47">
        <v>31.3</v>
      </c>
      <c r="C47">
        <v>1.0432999999999999</v>
      </c>
      <c r="D47">
        <v>1.78</v>
      </c>
      <c r="E47">
        <v>0.71199999999999997</v>
      </c>
      <c r="F47">
        <v>0.44</v>
      </c>
      <c r="G47">
        <v>0.88</v>
      </c>
      <c r="H47">
        <f t="shared" si="0"/>
        <v>30.000958497076589</v>
      </c>
      <c r="I47">
        <f t="shared" si="1"/>
        <v>2.5</v>
      </c>
      <c r="J47">
        <f t="shared" si="2"/>
        <v>0.5</v>
      </c>
    </row>
    <row r="48" spans="1:10" x14ac:dyDescent="0.2">
      <c r="A48">
        <v>49</v>
      </c>
      <c r="B48">
        <v>31.3</v>
      </c>
      <c r="C48">
        <v>1.0432999999999999</v>
      </c>
      <c r="D48">
        <v>1.78</v>
      </c>
      <c r="E48">
        <v>0.71199999999999997</v>
      </c>
      <c r="F48">
        <v>0.44</v>
      </c>
      <c r="G48">
        <v>0.88</v>
      </c>
      <c r="H48">
        <f t="shared" si="0"/>
        <v>30.000958497076589</v>
      </c>
      <c r="I48">
        <f t="shared" si="1"/>
        <v>2.5</v>
      </c>
      <c r="J48">
        <f t="shared" si="2"/>
        <v>0.5</v>
      </c>
    </row>
    <row r="49" spans="1:10" x14ac:dyDescent="0.2">
      <c r="A49">
        <v>51</v>
      </c>
      <c r="B49">
        <v>27</v>
      </c>
      <c r="C49">
        <v>0.9</v>
      </c>
      <c r="D49">
        <v>2.09</v>
      </c>
      <c r="E49">
        <v>0.83599999999999997</v>
      </c>
      <c r="F49">
        <v>0.39</v>
      </c>
      <c r="G49">
        <v>0.78</v>
      </c>
      <c r="H49">
        <f t="shared" si="0"/>
        <v>30</v>
      </c>
      <c r="I49">
        <f t="shared" si="1"/>
        <v>2.5</v>
      </c>
      <c r="J49">
        <f t="shared" si="2"/>
        <v>0.5</v>
      </c>
    </row>
    <row r="50" spans="1:10" x14ac:dyDescent="0.2">
      <c r="A50">
        <v>55</v>
      </c>
      <c r="B50">
        <v>28</v>
      </c>
      <c r="C50">
        <v>0.93330000000000002</v>
      </c>
      <c r="D50">
        <v>2.1</v>
      </c>
      <c r="E50">
        <v>0.84</v>
      </c>
      <c r="F50">
        <v>0.38</v>
      </c>
      <c r="G50">
        <v>0.76</v>
      </c>
      <c r="H50">
        <f t="shared" si="0"/>
        <v>30.001071466838102</v>
      </c>
      <c r="I50">
        <f t="shared" si="1"/>
        <v>2.5</v>
      </c>
      <c r="J50">
        <f t="shared" si="2"/>
        <v>0.5</v>
      </c>
    </row>
    <row r="51" spans="1:10" x14ac:dyDescent="0.2">
      <c r="A51">
        <v>56</v>
      </c>
      <c r="B51">
        <v>30.7</v>
      </c>
      <c r="C51">
        <v>1.0233000000000001</v>
      </c>
      <c r="D51">
        <v>1.88</v>
      </c>
      <c r="E51">
        <v>0.752</v>
      </c>
      <c r="F51">
        <v>0.43</v>
      </c>
      <c r="G51">
        <v>0.86</v>
      </c>
      <c r="H51">
        <f t="shared" si="0"/>
        <v>30.000977230528679</v>
      </c>
      <c r="I51">
        <f t="shared" si="1"/>
        <v>2.5</v>
      </c>
      <c r="J51">
        <f t="shared" si="2"/>
        <v>0.5</v>
      </c>
    </row>
    <row r="52" spans="1:10" x14ac:dyDescent="0.2">
      <c r="A52">
        <v>2006</v>
      </c>
      <c r="B52">
        <v>28</v>
      </c>
      <c r="C52">
        <v>0.93330000000000002</v>
      </c>
      <c r="D52">
        <v>1.9</v>
      </c>
      <c r="E52">
        <v>0.76</v>
      </c>
      <c r="F52">
        <v>0.35</v>
      </c>
      <c r="G52">
        <v>0.7</v>
      </c>
      <c r="H52">
        <f t="shared" si="0"/>
        <v>30.001071466838102</v>
      </c>
      <c r="I52">
        <f t="shared" si="1"/>
        <v>2.5</v>
      </c>
      <c r="J52">
        <f t="shared" si="2"/>
        <v>0.5</v>
      </c>
    </row>
    <row r="53" spans="1:10" x14ac:dyDescent="0.2">
      <c r="A53">
        <v>1004</v>
      </c>
      <c r="B53">
        <v>20</v>
      </c>
      <c r="C53">
        <v>0.66669999999999996</v>
      </c>
      <c r="D53">
        <v>2.35</v>
      </c>
      <c r="E53">
        <v>0.94</v>
      </c>
      <c r="F53">
        <v>0.35</v>
      </c>
      <c r="G53">
        <v>0.7</v>
      </c>
      <c r="H53">
        <f t="shared" si="0"/>
        <v>29.998500074996251</v>
      </c>
      <c r="I53">
        <f t="shared" si="1"/>
        <v>2.5000000000000004</v>
      </c>
      <c r="J53">
        <f t="shared" si="2"/>
        <v>0.5</v>
      </c>
    </row>
    <row r="54" spans="1:10" x14ac:dyDescent="0.2">
      <c r="A54">
        <v>1005</v>
      </c>
      <c r="B54">
        <v>32</v>
      </c>
      <c r="C54">
        <v>1.0667</v>
      </c>
      <c r="D54">
        <v>1.7</v>
      </c>
      <c r="E54">
        <v>0.68</v>
      </c>
      <c r="F54">
        <v>0.35</v>
      </c>
      <c r="G54">
        <v>0.7</v>
      </c>
      <c r="H54">
        <f t="shared" si="0"/>
        <v>29.999062529295959</v>
      </c>
      <c r="I54">
        <f t="shared" si="1"/>
        <v>2.4999999999999996</v>
      </c>
      <c r="J54">
        <f t="shared" si="2"/>
        <v>0.5</v>
      </c>
    </row>
    <row r="55" spans="1:10" x14ac:dyDescent="0.2">
      <c r="A55">
        <v>1006</v>
      </c>
      <c r="B55">
        <v>28</v>
      </c>
      <c r="C55">
        <v>0.93330000000000002</v>
      </c>
      <c r="D55">
        <v>1.9</v>
      </c>
      <c r="E55">
        <v>0.76</v>
      </c>
      <c r="F55">
        <v>0.35</v>
      </c>
      <c r="G55">
        <v>0.7</v>
      </c>
      <c r="H55">
        <f t="shared" si="0"/>
        <v>30.001071466838102</v>
      </c>
      <c r="I55">
        <f t="shared" si="1"/>
        <v>2.5</v>
      </c>
      <c r="J55">
        <f t="shared" si="2"/>
        <v>0.5</v>
      </c>
    </row>
    <row r="56" spans="1:10" x14ac:dyDescent="0.2">
      <c r="A56">
        <v>1007</v>
      </c>
      <c r="B56">
        <v>28</v>
      </c>
      <c r="C56">
        <v>0.93330000000000002</v>
      </c>
      <c r="D56">
        <v>1.9</v>
      </c>
      <c r="E56">
        <v>0.76</v>
      </c>
      <c r="F56">
        <v>0.35</v>
      </c>
      <c r="G56">
        <v>0.7</v>
      </c>
      <c r="H56">
        <f t="shared" si="0"/>
        <v>30.001071466838102</v>
      </c>
      <c r="I56">
        <f t="shared" si="1"/>
        <v>2.5</v>
      </c>
      <c r="J56">
        <f t="shared" si="2"/>
        <v>0.5</v>
      </c>
    </row>
    <row r="57" spans="1:10" x14ac:dyDescent="0.2">
      <c r="A57">
        <v>3003</v>
      </c>
      <c r="B57">
        <v>28</v>
      </c>
      <c r="C57">
        <v>0.93330000000000002</v>
      </c>
      <c r="D57">
        <v>1.9</v>
      </c>
      <c r="E57">
        <v>0.76</v>
      </c>
      <c r="F57">
        <v>0.37</v>
      </c>
      <c r="G57">
        <v>0.74</v>
      </c>
      <c r="H57">
        <f t="shared" si="0"/>
        <v>30.001071466838102</v>
      </c>
      <c r="I57">
        <f t="shared" si="1"/>
        <v>2.5</v>
      </c>
      <c r="J57">
        <f t="shared" si="2"/>
        <v>0.5</v>
      </c>
    </row>
    <row r="58" spans="1:10" x14ac:dyDescent="0.2">
      <c r="A58">
        <v>1008</v>
      </c>
      <c r="B58">
        <v>28</v>
      </c>
      <c r="C58">
        <v>0.93330000000000002</v>
      </c>
      <c r="D58">
        <v>1.9</v>
      </c>
      <c r="E58">
        <v>0.76</v>
      </c>
      <c r="F58">
        <v>0.35</v>
      </c>
      <c r="G58">
        <v>0.7</v>
      </c>
      <c r="H58">
        <f t="shared" si="0"/>
        <v>30.001071466838102</v>
      </c>
      <c r="I58">
        <f t="shared" si="1"/>
        <v>2.5</v>
      </c>
      <c r="J58">
        <f t="shared" si="2"/>
        <v>0.5</v>
      </c>
    </row>
    <row r="59" spans="1:10" x14ac:dyDescent="0.2">
      <c r="A59">
        <v>1009</v>
      </c>
      <c r="B59">
        <v>28</v>
      </c>
      <c r="C59">
        <v>0.93330000000000002</v>
      </c>
      <c r="D59">
        <v>1.9</v>
      </c>
      <c r="E59">
        <v>0.76</v>
      </c>
      <c r="F59">
        <v>0.35</v>
      </c>
      <c r="G59">
        <v>0.7</v>
      </c>
      <c r="H59">
        <f t="shared" si="0"/>
        <v>30.001071466838102</v>
      </c>
      <c r="I59">
        <f t="shared" si="1"/>
        <v>2.5</v>
      </c>
      <c r="J59">
        <f t="shared" si="2"/>
        <v>0.5</v>
      </c>
    </row>
    <row r="60" spans="1:10" x14ac:dyDescent="0.2">
      <c r="A60">
        <v>4003</v>
      </c>
      <c r="B60">
        <v>28</v>
      </c>
      <c r="C60">
        <v>0.93330000000000002</v>
      </c>
      <c r="D60">
        <v>1.9</v>
      </c>
      <c r="E60">
        <v>0.76</v>
      </c>
      <c r="F60">
        <v>0.35</v>
      </c>
      <c r="G60">
        <v>0.7</v>
      </c>
      <c r="H60">
        <f t="shared" si="0"/>
        <v>30.001071466838102</v>
      </c>
      <c r="I60">
        <f t="shared" si="1"/>
        <v>2.5</v>
      </c>
      <c r="J60">
        <f t="shared" si="2"/>
        <v>0.5</v>
      </c>
    </row>
    <row r="61" spans="1:10" x14ac:dyDescent="0.2">
      <c r="A61">
        <v>1010</v>
      </c>
      <c r="B61">
        <v>28</v>
      </c>
      <c r="C61">
        <v>0.93330000000000002</v>
      </c>
      <c r="D61">
        <v>1.9</v>
      </c>
      <c r="E61">
        <v>0.76</v>
      </c>
      <c r="F61">
        <v>0.35</v>
      </c>
      <c r="G61">
        <v>0.7</v>
      </c>
      <c r="H61">
        <f t="shared" si="0"/>
        <v>30.001071466838102</v>
      </c>
      <c r="I61">
        <f t="shared" si="1"/>
        <v>2.5</v>
      </c>
      <c r="J61">
        <f t="shared" si="2"/>
        <v>0.5</v>
      </c>
    </row>
    <row r="62" spans="1:10" x14ac:dyDescent="0.2">
      <c r="A62">
        <v>1011</v>
      </c>
      <c r="B62">
        <v>28</v>
      </c>
      <c r="C62">
        <v>0.93330000000000002</v>
      </c>
      <c r="D62">
        <v>1.9</v>
      </c>
      <c r="E62">
        <v>0.76</v>
      </c>
      <c r="F62">
        <v>0.35</v>
      </c>
      <c r="G62">
        <v>0.7</v>
      </c>
      <c r="H62">
        <f t="shared" si="0"/>
        <v>30.001071466838102</v>
      </c>
      <c r="I62">
        <f t="shared" si="1"/>
        <v>2.5</v>
      </c>
      <c r="J62">
        <f t="shared" si="2"/>
        <v>0.5</v>
      </c>
    </row>
    <row r="63" spans="1:10" x14ac:dyDescent="0.2">
      <c r="A63">
        <v>1012</v>
      </c>
      <c r="B63">
        <v>30</v>
      </c>
      <c r="C63">
        <v>1</v>
      </c>
      <c r="D63">
        <v>1.92</v>
      </c>
      <c r="E63">
        <v>0.76800000000000002</v>
      </c>
      <c r="F63">
        <v>0.35</v>
      </c>
      <c r="G63">
        <v>0.7</v>
      </c>
      <c r="H63">
        <f t="shared" si="0"/>
        <v>30</v>
      </c>
      <c r="I63">
        <f t="shared" si="1"/>
        <v>2.5</v>
      </c>
      <c r="J63">
        <f t="shared" si="2"/>
        <v>0.5</v>
      </c>
    </row>
    <row r="64" spans="1:10" x14ac:dyDescent="0.2">
      <c r="A64">
        <v>1013</v>
      </c>
      <c r="B64">
        <v>25</v>
      </c>
      <c r="C64">
        <v>0.83330000000000004</v>
      </c>
      <c r="D64">
        <v>2.15</v>
      </c>
      <c r="E64">
        <v>0.86</v>
      </c>
      <c r="F64">
        <v>0.35</v>
      </c>
      <c r="G64">
        <v>0.7</v>
      </c>
      <c r="H64">
        <f t="shared" si="0"/>
        <v>30.00120004800192</v>
      </c>
      <c r="I64">
        <f t="shared" si="1"/>
        <v>2.5</v>
      </c>
      <c r="J64">
        <f t="shared" si="2"/>
        <v>0.5</v>
      </c>
    </row>
    <row r="65" spans="1:10" x14ac:dyDescent="0.2">
      <c r="A65">
        <v>4004</v>
      </c>
      <c r="B65">
        <v>27</v>
      </c>
      <c r="C65">
        <v>0.9</v>
      </c>
      <c r="D65">
        <v>2.1</v>
      </c>
      <c r="E65">
        <v>0.84</v>
      </c>
      <c r="F65">
        <v>0.38</v>
      </c>
      <c r="G65">
        <v>0.76</v>
      </c>
      <c r="H65">
        <f t="shared" si="0"/>
        <v>30</v>
      </c>
      <c r="I65">
        <f t="shared" si="1"/>
        <v>2.5</v>
      </c>
      <c r="J65">
        <f t="shared" si="2"/>
        <v>0.5</v>
      </c>
    </row>
    <row r="66" spans="1:10" x14ac:dyDescent="0.2">
      <c r="A66">
        <v>4002</v>
      </c>
      <c r="B66">
        <v>28</v>
      </c>
      <c r="C66">
        <v>0.93330000000000002</v>
      </c>
      <c r="D66">
        <v>1.9</v>
      </c>
      <c r="E66">
        <v>0.76</v>
      </c>
      <c r="F66">
        <v>0.35</v>
      </c>
      <c r="G66">
        <v>0.7</v>
      </c>
      <c r="H66">
        <f t="shared" si="0"/>
        <v>30.001071466838102</v>
      </c>
      <c r="I66">
        <f t="shared" si="1"/>
        <v>2.5</v>
      </c>
      <c r="J66">
        <f t="shared" si="2"/>
        <v>0.5</v>
      </c>
    </row>
    <row r="67" spans="1:10" x14ac:dyDescent="0.2">
      <c r="A67">
        <v>3002</v>
      </c>
      <c r="B67">
        <v>28</v>
      </c>
      <c r="C67">
        <v>0.93330000000000002</v>
      </c>
      <c r="D67">
        <v>1.9</v>
      </c>
      <c r="E67">
        <v>0.76</v>
      </c>
      <c r="F67">
        <v>0.35</v>
      </c>
      <c r="G67">
        <v>0.7</v>
      </c>
      <c r="H67">
        <f t="shared" ref="H67:H74" si="3">B67/C67</f>
        <v>30.001071466838102</v>
      </c>
      <c r="I67">
        <f t="shared" ref="I67:I74" si="4">D67/E67</f>
        <v>2.5</v>
      </c>
      <c r="J67">
        <f t="shared" ref="J67:J74" si="5">F67/G67</f>
        <v>0.5</v>
      </c>
    </row>
    <row r="68" spans="1:10" x14ac:dyDescent="0.2">
      <c r="A68">
        <v>4001</v>
      </c>
      <c r="B68">
        <v>28</v>
      </c>
      <c r="C68">
        <v>0.93330000000000002</v>
      </c>
      <c r="D68">
        <v>1.9</v>
      </c>
      <c r="E68">
        <v>0.76</v>
      </c>
      <c r="F68">
        <v>0.35</v>
      </c>
      <c r="G68">
        <v>0.7</v>
      </c>
      <c r="H68">
        <f t="shared" si="3"/>
        <v>30.001071466838102</v>
      </c>
      <c r="I68">
        <f t="shared" si="4"/>
        <v>2.5</v>
      </c>
      <c r="J68">
        <f t="shared" si="5"/>
        <v>0.5</v>
      </c>
    </row>
    <row r="69" spans="1:10" x14ac:dyDescent="0.2">
      <c r="A69">
        <v>3001</v>
      </c>
      <c r="B69">
        <v>28</v>
      </c>
      <c r="C69">
        <v>0.93330000000000002</v>
      </c>
      <c r="D69">
        <v>1.9</v>
      </c>
      <c r="E69">
        <v>0.76</v>
      </c>
      <c r="F69">
        <v>0.35</v>
      </c>
      <c r="G69">
        <v>0.7</v>
      </c>
      <c r="H69">
        <f t="shared" si="3"/>
        <v>30.001071466838102</v>
      </c>
      <c r="I69">
        <f t="shared" si="4"/>
        <v>2.5</v>
      </c>
      <c r="J69">
        <f t="shared" si="5"/>
        <v>0.5</v>
      </c>
    </row>
    <row r="70" spans="1:10" x14ac:dyDescent="0.2">
      <c r="A70">
        <v>2001</v>
      </c>
      <c r="B70">
        <v>28</v>
      </c>
      <c r="C70">
        <v>0.93330000000000002</v>
      </c>
      <c r="D70">
        <v>1.9</v>
      </c>
      <c r="E70">
        <v>0.76</v>
      </c>
      <c r="F70">
        <v>0.35</v>
      </c>
      <c r="G70">
        <v>0.7</v>
      </c>
      <c r="H70">
        <f t="shared" si="3"/>
        <v>30.001071466838102</v>
      </c>
      <c r="I70">
        <f t="shared" si="4"/>
        <v>2.5</v>
      </c>
      <c r="J70">
        <f t="shared" si="5"/>
        <v>0.5</v>
      </c>
    </row>
    <row r="71" spans="1:10" x14ac:dyDescent="0.2">
      <c r="A71">
        <v>2002</v>
      </c>
      <c r="B71">
        <v>28</v>
      </c>
      <c r="C71">
        <v>0.93330000000000002</v>
      </c>
      <c r="D71">
        <v>1.9</v>
      </c>
      <c r="E71">
        <v>0.76</v>
      </c>
      <c r="F71">
        <v>0.35</v>
      </c>
      <c r="G71">
        <v>0.7</v>
      </c>
      <c r="H71">
        <f t="shared" si="3"/>
        <v>30.001071466838102</v>
      </c>
      <c r="I71">
        <f t="shared" si="4"/>
        <v>2.5</v>
      </c>
      <c r="J71">
        <f t="shared" si="5"/>
        <v>0.5</v>
      </c>
    </row>
    <row r="72" spans="1:10" x14ac:dyDescent="0.2">
      <c r="A72">
        <v>2003</v>
      </c>
      <c r="B72">
        <v>28</v>
      </c>
      <c r="C72">
        <v>0.93330000000000002</v>
      </c>
      <c r="D72">
        <v>1.9</v>
      </c>
      <c r="E72">
        <v>0.76</v>
      </c>
      <c r="F72">
        <v>0.35</v>
      </c>
      <c r="G72">
        <v>0.7</v>
      </c>
      <c r="H72">
        <f t="shared" si="3"/>
        <v>30.001071466838102</v>
      </c>
      <c r="I72">
        <f t="shared" si="4"/>
        <v>2.5</v>
      </c>
      <c r="J72">
        <f t="shared" si="5"/>
        <v>0.5</v>
      </c>
    </row>
    <row r="73" spans="1:10" x14ac:dyDescent="0.2">
      <c r="A73">
        <v>2004</v>
      </c>
      <c r="B73">
        <v>28</v>
      </c>
      <c r="C73">
        <v>0.93330000000000002</v>
      </c>
      <c r="D73">
        <v>1.9</v>
      </c>
      <c r="E73">
        <v>0.76</v>
      </c>
      <c r="F73">
        <v>0.35</v>
      </c>
      <c r="G73">
        <v>0.7</v>
      </c>
      <c r="H73">
        <f t="shared" si="3"/>
        <v>30.001071466838102</v>
      </c>
      <c r="I73">
        <f t="shared" si="4"/>
        <v>2.5</v>
      </c>
      <c r="J73">
        <f t="shared" si="5"/>
        <v>0.5</v>
      </c>
    </row>
    <row r="74" spans="1:10" x14ac:dyDescent="0.2">
      <c r="A74">
        <v>1003</v>
      </c>
      <c r="B74">
        <v>28</v>
      </c>
      <c r="C74">
        <v>0.93330000000000002</v>
      </c>
      <c r="D74">
        <v>1.9</v>
      </c>
      <c r="E74">
        <v>0.76</v>
      </c>
      <c r="F74">
        <v>0.35</v>
      </c>
      <c r="G74">
        <v>0.7</v>
      </c>
      <c r="H74">
        <f t="shared" si="3"/>
        <v>30.001071466838102</v>
      </c>
      <c r="I74">
        <f t="shared" si="4"/>
        <v>2.5</v>
      </c>
      <c r="J74">
        <f t="shared" si="5"/>
        <v>0.5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D2416"/>
  <sheetViews>
    <sheetView topLeftCell="A221" workbookViewId="0">
      <selection activeCell="T41" sqref="T41"/>
    </sheetView>
  </sheetViews>
  <sheetFormatPr defaultRowHeight="14.25" x14ac:dyDescent="0.2"/>
  <cols>
    <col min="8" max="8" width="17.5" customWidth="1"/>
    <col min="19" max="19" width="9" customWidth="1"/>
    <col min="40" max="40" width="9.5" bestFit="1" customWidth="1"/>
    <col min="41" max="41" width="12.75" bestFit="1" customWidth="1"/>
    <col min="42" max="42" width="14.125" bestFit="1" customWidth="1"/>
    <col min="45" max="45" width="9" customWidth="1"/>
    <col min="50" max="50" width="12.75" bestFit="1" customWidth="1"/>
    <col min="52" max="52" width="14.125" bestFit="1" customWidth="1"/>
  </cols>
  <sheetData>
    <row r="1" spans="2:56" x14ac:dyDescent="0.2">
      <c r="B1">
        <v>1.0169999999999999</v>
      </c>
      <c r="L1" t="s">
        <v>24</v>
      </c>
      <c r="M1" t="s">
        <v>25</v>
      </c>
      <c r="N1" t="s">
        <v>26</v>
      </c>
      <c r="O1" t="s">
        <v>63</v>
      </c>
      <c r="S1" t="s">
        <v>40</v>
      </c>
      <c r="U1" t="s">
        <v>64</v>
      </c>
      <c r="AR1">
        <v>45</v>
      </c>
      <c r="AS1">
        <v>1.0169999999999999</v>
      </c>
      <c r="AT1">
        <v>1.202</v>
      </c>
      <c r="AU1">
        <v>1.0201450000000001</v>
      </c>
    </row>
    <row r="2" spans="2:56" x14ac:dyDescent="0.2">
      <c r="B2">
        <f t="shared" ref="B2:B33" si="0">45*$B$1^(K2-1)</f>
        <v>45</v>
      </c>
      <c r="C2">
        <f>ROUND(B2,1)</f>
        <v>45</v>
      </c>
      <c r="D2">
        <f>E2/45</f>
        <v>1</v>
      </c>
      <c r="E2">
        <f>L2</f>
        <v>45</v>
      </c>
      <c r="F2">
        <f>ROUND(C2-E2,1)</f>
        <v>0</v>
      </c>
      <c r="G2">
        <f>I2-L2</f>
        <v>0</v>
      </c>
      <c r="H2">
        <f>45*($B$1^K2-1)/($B$1-1)</f>
        <v>45</v>
      </c>
      <c r="I2">
        <f>ROUNDUP(H2,1)</f>
        <v>45</v>
      </c>
      <c r="K2">
        <v>1</v>
      </c>
      <c r="L2">
        <v>45</v>
      </c>
      <c r="M2">
        <v>3.8</v>
      </c>
      <c r="N2">
        <v>0.8</v>
      </c>
      <c r="S2">
        <v>1</v>
      </c>
      <c r="T2">
        <f>VLOOKUP(S2,rank!O:P,2,0)</f>
        <v>814.84859407251429</v>
      </c>
      <c r="X2">
        <f>L2/$N2</f>
        <v>56.25</v>
      </c>
      <c r="Y2">
        <f>M2/$N2</f>
        <v>4.7499999999999991</v>
      </c>
      <c r="Z2">
        <f>N2/$N2</f>
        <v>1</v>
      </c>
      <c r="AA2">
        <f>L2/M2</f>
        <v>11.842105263157896</v>
      </c>
      <c r="AI2">
        <v>240</v>
      </c>
      <c r="AJ2">
        <v>148636.79999999999</v>
      </c>
      <c r="AK2">
        <f>L241-L240</f>
        <v>2528.7999999999884</v>
      </c>
      <c r="AL2">
        <f>AK2</f>
        <v>2528.7999999999884</v>
      </c>
      <c r="AS2">
        <f>ROUND(AR1*AS1^(AI2-1),1)</f>
        <v>2528.8000000000002</v>
      </c>
      <c r="AT2">
        <f>AS2*AT1</f>
        <v>3039.6176</v>
      </c>
      <c r="AX2">
        <f t="shared" ref="AX2:AX65" si="1">LOOKUP(AI2,J:J,N:N)</f>
        <v>2477.3000000000002</v>
      </c>
    </row>
    <row r="3" spans="2:56" x14ac:dyDescent="0.2">
      <c r="B3">
        <f t="shared" si="0"/>
        <v>45.764999999999993</v>
      </c>
      <c r="C3">
        <f t="shared" ref="C3:C66" si="2">ROUND(B3,1)</f>
        <v>45.8</v>
      </c>
      <c r="D3">
        <f>E3/E2</f>
        <v>1.0177777777777777</v>
      </c>
      <c r="E3">
        <f>L3-L2</f>
        <v>45.8</v>
      </c>
      <c r="F3">
        <f t="shared" ref="F3:F66" si="3">ROUND(C3-E3,1)</f>
        <v>0</v>
      </c>
      <c r="G3">
        <f t="shared" ref="G3:G66" si="4">I3-L3</f>
        <v>0</v>
      </c>
      <c r="H3">
        <f>45*($B$1^K3-1)/($B$1-1)</f>
        <v>90.764999999999958</v>
      </c>
      <c r="I3">
        <f t="shared" ref="I3:I66" si="5">ROUND(H3,1)</f>
        <v>90.8</v>
      </c>
      <c r="J3">
        <f>I3/I2</f>
        <v>2.0177777777777779</v>
      </c>
      <c r="K3">
        <v>2</v>
      </c>
      <c r="L3">
        <v>90.8</v>
      </c>
      <c r="M3">
        <v>7.6</v>
      </c>
      <c r="N3">
        <v>1.5</v>
      </c>
      <c r="S3">
        <v>1</v>
      </c>
      <c r="T3">
        <f>VLOOKUP(S3,rank!O:P,2,0)</f>
        <v>814.84859407251429</v>
      </c>
      <c r="X3">
        <f t="shared" ref="X3:X66" si="6">L3/$N3</f>
        <v>60.533333333333331</v>
      </c>
      <c r="Y3">
        <f t="shared" ref="Y3:Y66" si="7">M3/$N3</f>
        <v>5.0666666666666664</v>
      </c>
      <c r="Z3">
        <f t="shared" ref="Z3:Z66" si="8">N3/$N3</f>
        <v>1</v>
      </c>
      <c r="AA3">
        <f t="shared" ref="AA3:AA66" si="9">L3/M3</f>
        <v>11.947368421052632</v>
      </c>
      <c r="AI3">
        <v>241</v>
      </c>
      <c r="AJ3">
        <f>LOOKUP(AI3,J:J,L:L)</f>
        <v>151676.4</v>
      </c>
      <c r="AK3">
        <f>AJ3-$AJ$2</f>
        <v>3039.6000000000058</v>
      </c>
      <c r="AL3">
        <f>AJ3-AJ2</f>
        <v>3039.6000000000058</v>
      </c>
      <c r="AM3">
        <f>AL3/AL2</f>
        <v>1.201993040177167</v>
      </c>
      <c r="AN3">
        <f>ROUND(AO3,1)</f>
        <v>3039.6</v>
      </c>
      <c r="AO3">
        <f>$AT$2*$AU$1^(AI3-241)</f>
        <v>3039.6176</v>
      </c>
      <c r="AP3">
        <f>ROUND(AN3-AL3,1)</f>
        <v>0</v>
      </c>
      <c r="AR3">
        <f>AJ3/AJ2</f>
        <v>1.020449848220629</v>
      </c>
      <c r="AS3">
        <f>45*($B$1^240-1)/($B$1-1)</f>
        <v>148636.69558501561</v>
      </c>
      <c r="AX3">
        <f t="shared" si="1"/>
        <v>2537.1</v>
      </c>
      <c r="AY3">
        <f>AX3-$AX$2</f>
        <v>59.799999999999727</v>
      </c>
      <c r="AZ3">
        <f>AY3-AY2</f>
        <v>59.799999999999727</v>
      </c>
      <c r="BC3">
        <f>AL3/AZ3</f>
        <v>50.829431438127422</v>
      </c>
    </row>
    <row r="4" spans="2:56" x14ac:dyDescent="0.2">
      <c r="B4">
        <f t="shared" si="0"/>
        <v>46.543004999999994</v>
      </c>
      <c r="C4">
        <f t="shared" si="2"/>
        <v>46.5</v>
      </c>
      <c r="D4">
        <f t="shared" ref="D4:D67" si="10">E4/E3</f>
        <v>1.0152838427947601</v>
      </c>
      <c r="E4">
        <f t="shared" ref="E4:E67" si="11">L4-L3</f>
        <v>46.500000000000014</v>
      </c>
      <c r="F4">
        <f t="shared" si="3"/>
        <v>0</v>
      </c>
      <c r="G4">
        <f t="shared" si="4"/>
        <v>0</v>
      </c>
      <c r="H4">
        <f t="shared" ref="H4:H66" si="12">45*($B$1^K4-1)/($B$1-1)</f>
        <v>137.30800499999972</v>
      </c>
      <c r="I4">
        <f t="shared" si="5"/>
        <v>137.30000000000001</v>
      </c>
      <c r="J4">
        <f t="shared" ref="J4:J67" si="13">I4/I3</f>
        <v>1.5121145374449341</v>
      </c>
      <c r="K4">
        <v>3</v>
      </c>
      <c r="L4">
        <v>137.30000000000001</v>
      </c>
      <c r="M4">
        <v>11.4</v>
      </c>
      <c r="N4">
        <v>2.2999999999999998</v>
      </c>
      <c r="S4">
        <v>1</v>
      </c>
      <c r="T4">
        <f>VLOOKUP(S4,rank!O:P,2,0)</f>
        <v>814.84859407251429</v>
      </c>
      <c r="X4">
        <f t="shared" si="6"/>
        <v>59.695652173913054</v>
      </c>
      <c r="Y4">
        <f t="shared" si="7"/>
        <v>4.9565217391304355</v>
      </c>
      <c r="Z4">
        <f t="shared" si="8"/>
        <v>1</v>
      </c>
      <c r="AA4">
        <f t="shared" si="9"/>
        <v>12.043859649122808</v>
      </c>
      <c r="AI4">
        <v>242</v>
      </c>
      <c r="AJ4">
        <f>LOOKUP(AI4,J:J,L:L)</f>
        <v>154777.29999999999</v>
      </c>
      <c r="AK4">
        <f>AJ4-$AJ$2</f>
        <v>6140.5</v>
      </c>
      <c r="AL4">
        <f>AK4-AK3</f>
        <v>3100.8999999999942</v>
      </c>
      <c r="AM4">
        <f>AL4/AL3</f>
        <v>1.0201671272535822</v>
      </c>
      <c r="AN4">
        <f t="shared" ref="AN4:AN67" si="14">ROUND(AO4,1)</f>
        <v>3100.9</v>
      </c>
      <c r="AO4">
        <f t="shared" ref="AO4:AO66" si="15">$AT$2*$AU$1^(AI4-241)</f>
        <v>3100.8506965520005</v>
      </c>
      <c r="AP4">
        <f t="shared" ref="AP4:AP67" si="16">ROUND(AN4-AL4,1)</f>
        <v>0</v>
      </c>
      <c r="AX4">
        <f t="shared" si="1"/>
        <v>2607.4</v>
      </c>
      <c r="AY4">
        <f t="shared" ref="AY4:AY66" si="17">AX4-$AX$2</f>
        <v>130.09999999999991</v>
      </c>
      <c r="AZ4">
        <f>AY4-AY3</f>
        <v>70.300000000000182</v>
      </c>
      <c r="BC4">
        <f>AL4/AZ4</f>
        <v>44.1095305832146</v>
      </c>
      <c r="BD4">
        <f>BC4/12</f>
        <v>3.6757942152678833</v>
      </c>
    </row>
    <row r="5" spans="2:56" x14ac:dyDescent="0.2">
      <c r="B5">
        <f t="shared" si="0"/>
        <v>47.334236084999979</v>
      </c>
      <c r="C5">
        <f t="shared" si="2"/>
        <v>47.3</v>
      </c>
      <c r="D5">
        <f t="shared" si="10"/>
        <v>1.017204301075268</v>
      </c>
      <c r="E5">
        <f t="shared" si="11"/>
        <v>47.299999999999983</v>
      </c>
      <c r="F5">
        <f t="shared" si="3"/>
        <v>0</v>
      </c>
      <c r="G5">
        <f t="shared" si="4"/>
        <v>0</v>
      </c>
      <c r="H5">
        <f t="shared" si="12"/>
        <v>184.64224108500002</v>
      </c>
      <c r="I5">
        <f t="shared" si="5"/>
        <v>184.6</v>
      </c>
      <c r="J5">
        <f t="shared" si="13"/>
        <v>1.3445010924981791</v>
      </c>
      <c r="K5">
        <v>4</v>
      </c>
      <c r="L5">
        <v>184.6</v>
      </c>
      <c r="M5">
        <v>15.4</v>
      </c>
      <c r="N5">
        <v>3.1</v>
      </c>
      <c r="S5">
        <v>1</v>
      </c>
      <c r="T5">
        <f>VLOOKUP(S5,rank!O:P,2,0)</f>
        <v>814.84859407251429</v>
      </c>
      <c r="X5">
        <f t="shared" si="6"/>
        <v>59.548387096774192</v>
      </c>
      <c r="Y5">
        <f t="shared" si="7"/>
        <v>4.967741935483871</v>
      </c>
      <c r="Z5">
        <f t="shared" si="8"/>
        <v>1</v>
      </c>
      <c r="AA5">
        <f t="shared" si="9"/>
        <v>11.987012987012987</v>
      </c>
      <c r="AI5">
        <v>243</v>
      </c>
      <c r="AJ5">
        <f t="shared" ref="AJ5:AJ66" si="18">LOOKUP(AI5,J:J,L:L)</f>
        <v>157940.6</v>
      </c>
      <c r="AK5">
        <f t="shared" ref="AK5:AK66" si="19">AJ5-$AJ$2</f>
        <v>9303.8000000000175</v>
      </c>
      <c r="AL5">
        <f t="shared" ref="AL5:AL68" si="20">AK5-AK4</f>
        <v>3163.3000000000175</v>
      </c>
      <c r="AM5">
        <f>AL5/AL4</f>
        <v>1.0201231900416083</v>
      </c>
      <c r="AN5">
        <f t="shared" si="14"/>
        <v>3163.3</v>
      </c>
      <c r="AO5">
        <f t="shared" si="15"/>
        <v>3163.3173338340407</v>
      </c>
      <c r="AP5">
        <f t="shared" si="16"/>
        <v>0</v>
      </c>
      <c r="AX5">
        <f t="shared" si="1"/>
        <v>2679.1</v>
      </c>
      <c r="AY5">
        <f t="shared" si="17"/>
        <v>201.79999999999973</v>
      </c>
      <c r="AZ5">
        <f>AY5-AY4</f>
        <v>71.699999999999818</v>
      </c>
      <c r="BA5">
        <f t="shared" ref="BA5:BA68" si="21">AZ5/AZ4</f>
        <v>1.0199146514935937</v>
      </c>
      <c r="BC5">
        <f t="shared" ref="BC5:BC68" si="22">AL5/AZ5</f>
        <v>44.118549511855306</v>
      </c>
    </row>
    <row r="6" spans="2:56" x14ac:dyDescent="0.2">
      <c r="B6">
        <f t="shared" si="0"/>
        <v>48.138918098444982</v>
      </c>
      <c r="C6">
        <f t="shared" si="2"/>
        <v>48.1</v>
      </c>
      <c r="D6">
        <f t="shared" si="10"/>
        <v>1.0190274841437639</v>
      </c>
      <c r="E6">
        <f t="shared" si="11"/>
        <v>48.200000000000017</v>
      </c>
      <c r="F6">
        <f t="shared" si="3"/>
        <v>-0.1</v>
      </c>
      <c r="G6">
        <f t="shared" si="4"/>
        <v>0</v>
      </c>
      <c r="H6">
        <f t="shared" si="12"/>
        <v>232.78115918344486</v>
      </c>
      <c r="I6">
        <f t="shared" si="5"/>
        <v>232.8</v>
      </c>
      <c r="J6">
        <f t="shared" si="13"/>
        <v>1.2611050920910076</v>
      </c>
      <c r="K6">
        <v>5</v>
      </c>
      <c r="L6">
        <v>232.8</v>
      </c>
      <c r="M6">
        <v>19.399999999999999</v>
      </c>
      <c r="N6">
        <v>3.9</v>
      </c>
      <c r="S6">
        <v>1</v>
      </c>
      <c r="T6">
        <f>VLOOKUP(S6,rank!O:P,2,0)</f>
        <v>814.84859407251429</v>
      </c>
      <c r="X6">
        <f t="shared" si="6"/>
        <v>59.692307692307693</v>
      </c>
      <c r="Y6">
        <f t="shared" si="7"/>
        <v>4.9743589743589745</v>
      </c>
      <c r="Z6">
        <f t="shared" si="8"/>
        <v>1</v>
      </c>
      <c r="AA6">
        <f t="shared" si="9"/>
        <v>12.000000000000002</v>
      </c>
      <c r="AI6">
        <v>244</v>
      </c>
      <c r="AJ6">
        <f t="shared" si="18"/>
        <v>161167.6</v>
      </c>
      <c r="AK6">
        <f t="shared" si="19"/>
        <v>12530.800000000017</v>
      </c>
      <c r="AL6">
        <f t="shared" si="20"/>
        <v>3227</v>
      </c>
      <c r="AM6">
        <f t="shared" ref="AM6:AM68" si="23">AL6/AL5</f>
        <v>1.0201371984952368</v>
      </c>
      <c r="AN6">
        <f t="shared" si="14"/>
        <v>3227</v>
      </c>
      <c r="AO6">
        <f t="shared" si="15"/>
        <v>3227.0423615241275</v>
      </c>
      <c r="AP6">
        <f t="shared" si="16"/>
        <v>0</v>
      </c>
      <c r="AU6">
        <f>AU1^10</f>
        <v>1.2207284131758265</v>
      </c>
      <c r="AX6">
        <f t="shared" si="1"/>
        <v>2752.2</v>
      </c>
      <c r="AY6">
        <f t="shared" si="17"/>
        <v>274.89999999999964</v>
      </c>
      <c r="AZ6">
        <f t="shared" ref="AZ6:AZ68" si="24">AY6-AY5</f>
        <v>73.099999999999909</v>
      </c>
      <c r="BA6">
        <f t="shared" si="21"/>
        <v>1.0195258019525815</v>
      </c>
      <c r="BC6">
        <f t="shared" si="22"/>
        <v>44.145006839945339</v>
      </c>
    </row>
    <row r="7" spans="2:56" x14ac:dyDescent="0.2">
      <c r="B7">
        <f t="shared" si="0"/>
        <v>48.957279706118541</v>
      </c>
      <c r="C7">
        <f t="shared" si="2"/>
        <v>49</v>
      </c>
      <c r="D7">
        <f t="shared" si="10"/>
        <v>1.0145228215767625</v>
      </c>
      <c r="E7">
        <f t="shared" si="11"/>
        <v>48.899999999999977</v>
      </c>
      <c r="F7">
        <f t="shared" si="3"/>
        <v>0.1</v>
      </c>
      <c r="G7">
        <f t="shared" si="4"/>
        <v>0</v>
      </c>
      <c r="H7">
        <f t="shared" si="12"/>
        <v>281.73843888956344</v>
      </c>
      <c r="I7">
        <f t="shared" si="5"/>
        <v>281.7</v>
      </c>
      <c r="J7">
        <f t="shared" si="13"/>
        <v>1.2100515463917525</v>
      </c>
      <c r="K7">
        <v>6</v>
      </c>
      <c r="L7">
        <v>281.7</v>
      </c>
      <c r="M7">
        <v>23.5</v>
      </c>
      <c r="N7">
        <v>4.7</v>
      </c>
      <c r="S7">
        <v>1</v>
      </c>
      <c r="T7">
        <f>VLOOKUP(S7,rank!O:P,2,0)</f>
        <v>814.84859407251429</v>
      </c>
      <c r="X7">
        <f t="shared" si="6"/>
        <v>59.936170212765951</v>
      </c>
      <c r="Y7">
        <f t="shared" si="7"/>
        <v>5</v>
      </c>
      <c r="Z7">
        <f t="shared" si="8"/>
        <v>1</v>
      </c>
      <c r="AA7">
        <f t="shared" si="9"/>
        <v>11.98723404255319</v>
      </c>
      <c r="AI7">
        <v>245</v>
      </c>
      <c r="AJ7">
        <f t="shared" si="18"/>
        <v>164459.70000000001</v>
      </c>
      <c r="AK7">
        <f t="shared" si="19"/>
        <v>15822.900000000023</v>
      </c>
      <c r="AL7">
        <f t="shared" si="20"/>
        <v>3292.1000000000058</v>
      </c>
      <c r="AM7">
        <f>AL7/AL6</f>
        <v>1.020173535791759</v>
      </c>
      <c r="AN7">
        <f t="shared" si="14"/>
        <v>3292.1</v>
      </c>
      <c r="AO7">
        <f t="shared" si="15"/>
        <v>3292.0511298970314</v>
      </c>
      <c r="AP7">
        <f t="shared" si="16"/>
        <v>0</v>
      </c>
      <c r="AX7">
        <f t="shared" si="1"/>
        <v>2826.8</v>
      </c>
      <c r="AY7">
        <f t="shared" si="17"/>
        <v>349.5</v>
      </c>
      <c r="AZ7">
        <f t="shared" si="24"/>
        <v>74.600000000000364</v>
      </c>
      <c r="BA7">
        <f t="shared" si="21"/>
        <v>1.0205198358413194</v>
      </c>
      <c r="BC7">
        <f t="shared" si="22"/>
        <v>44.130026809651341</v>
      </c>
    </row>
    <row r="8" spans="2:56" x14ac:dyDescent="0.2">
      <c r="B8">
        <f t="shared" si="0"/>
        <v>49.789553461122551</v>
      </c>
      <c r="C8">
        <f t="shared" si="2"/>
        <v>49.8</v>
      </c>
      <c r="D8">
        <f t="shared" si="10"/>
        <v>1.0184049079754609</v>
      </c>
      <c r="E8">
        <f t="shared" si="11"/>
        <v>49.800000000000011</v>
      </c>
      <c r="F8">
        <f t="shared" si="3"/>
        <v>0</v>
      </c>
      <c r="G8">
        <f t="shared" si="4"/>
        <v>0</v>
      </c>
      <c r="H8">
        <f t="shared" si="12"/>
        <v>331.52799235068568</v>
      </c>
      <c r="I8">
        <f t="shared" si="5"/>
        <v>331.5</v>
      </c>
      <c r="J8">
        <f t="shared" si="13"/>
        <v>1.1767838125665602</v>
      </c>
      <c r="K8">
        <v>7</v>
      </c>
      <c r="L8">
        <v>331.5</v>
      </c>
      <c r="M8">
        <v>27.6</v>
      </c>
      <c r="N8">
        <v>5.5</v>
      </c>
      <c r="S8">
        <v>1</v>
      </c>
      <c r="T8">
        <f>VLOOKUP(S8,rank!O:P,2,0)</f>
        <v>814.84859407251429</v>
      </c>
      <c r="X8">
        <f t="shared" si="6"/>
        <v>60.272727272727273</v>
      </c>
      <c r="Y8">
        <f t="shared" si="7"/>
        <v>5.0181818181818185</v>
      </c>
      <c r="Z8">
        <f t="shared" si="8"/>
        <v>1</v>
      </c>
      <c r="AA8">
        <f t="shared" si="9"/>
        <v>12.010869565217391</v>
      </c>
      <c r="AI8">
        <v>246</v>
      </c>
      <c r="AJ8">
        <f t="shared" si="18"/>
        <v>167818</v>
      </c>
      <c r="AK8">
        <f t="shared" si="19"/>
        <v>19181.200000000012</v>
      </c>
      <c r="AL8">
        <f t="shared" si="20"/>
        <v>3358.2999999999884</v>
      </c>
      <c r="AM8">
        <f t="shared" si="23"/>
        <v>1.0201087451778446</v>
      </c>
      <c r="AN8">
        <f t="shared" si="14"/>
        <v>3358.4</v>
      </c>
      <c r="AO8">
        <f t="shared" si="15"/>
        <v>3358.3694999088075</v>
      </c>
      <c r="AP8">
        <f t="shared" si="16"/>
        <v>0.1</v>
      </c>
      <c r="AX8">
        <f t="shared" si="1"/>
        <v>2903</v>
      </c>
      <c r="AY8">
        <f t="shared" si="17"/>
        <v>425.69999999999982</v>
      </c>
      <c r="AZ8">
        <f t="shared" si="24"/>
        <v>76.199999999999818</v>
      </c>
      <c r="BA8">
        <f t="shared" si="21"/>
        <v>1.0214477211796174</v>
      </c>
      <c r="BC8">
        <f t="shared" si="22"/>
        <v>44.072178477690244</v>
      </c>
    </row>
    <row r="9" spans="2:56" x14ac:dyDescent="0.2">
      <c r="B9">
        <f t="shared" si="0"/>
        <v>50.635975869961626</v>
      </c>
      <c r="C9">
        <f t="shared" si="2"/>
        <v>50.6</v>
      </c>
      <c r="D9">
        <f t="shared" si="10"/>
        <v>1.0180722891566261</v>
      </c>
      <c r="E9">
        <f t="shared" si="11"/>
        <v>50.699999999999989</v>
      </c>
      <c r="F9">
        <f t="shared" si="3"/>
        <v>-0.1</v>
      </c>
      <c r="G9">
        <f t="shared" si="4"/>
        <v>0</v>
      </c>
      <c r="H9">
        <f t="shared" si="12"/>
        <v>382.1639682206478</v>
      </c>
      <c r="I9">
        <f t="shared" si="5"/>
        <v>382.2</v>
      </c>
      <c r="J9">
        <f t="shared" si="13"/>
        <v>1.1529411764705881</v>
      </c>
      <c r="K9">
        <v>8</v>
      </c>
      <c r="L9">
        <v>382.2</v>
      </c>
      <c r="M9">
        <v>31.8</v>
      </c>
      <c r="N9">
        <v>6.4</v>
      </c>
      <c r="S9">
        <v>1</v>
      </c>
      <c r="T9">
        <f>VLOOKUP(S9,rank!O:P,2,0)</f>
        <v>814.84859407251429</v>
      </c>
      <c r="X9">
        <f t="shared" si="6"/>
        <v>59.718749999999993</v>
      </c>
      <c r="Y9">
        <f t="shared" si="7"/>
        <v>4.96875</v>
      </c>
      <c r="Z9">
        <f t="shared" si="8"/>
        <v>1</v>
      </c>
      <c r="AA9">
        <f t="shared" si="9"/>
        <v>12.018867924528301</v>
      </c>
      <c r="AI9">
        <v>247</v>
      </c>
      <c r="AJ9">
        <f t="shared" si="18"/>
        <v>171244.1</v>
      </c>
      <c r="AK9">
        <f t="shared" si="19"/>
        <v>22607.300000000017</v>
      </c>
      <c r="AL9">
        <f t="shared" si="20"/>
        <v>3426.1000000000058</v>
      </c>
      <c r="AM9">
        <f t="shared" si="23"/>
        <v>1.0201887859929184</v>
      </c>
      <c r="AN9">
        <f t="shared" si="14"/>
        <v>3426</v>
      </c>
      <c r="AO9">
        <f t="shared" si="15"/>
        <v>3426.0238534844707</v>
      </c>
      <c r="AP9">
        <f t="shared" si="16"/>
        <v>-0.1</v>
      </c>
      <c r="AX9">
        <f t="shared" si="1"/>
        <v>2980.6</v>
      </c>
      <c r="AY9">
        <f t="shared" si="17"/>
        <v>503.29999999999973</v>
      </c>
      <c r="AZ9">
        <f t="shared" si="24"/>
        <v>77.599999999999909</v>
      </c>
      <c r="BA9">
        <f t="shared" si="21"/>
        <v>1.0183727034120746</v>
      </c>
      <c r="BC9">
        <f t="shared" si="22"/>
        <v>44.150773195876418</v>
      </c>
    </row>
    <row r="10" spans="2:56" x14ac:dyDescent="0.2">
      <c r="B10">
        <f t="shared" si="0"/>
        <v>51.496787459750976</v>
      </c>
      <c r="C10">
        <f t="shared" si="2"/>
        <v>51.5</v>
      </c>
      <c r="D10">
        <f t="shared" si="10"/>
        <v>1.0157790927021699</v>
      </c>
      <c r="E10">
        <f t="shared" si="11"/>
        <v>51.5</v>
      </c>
      <c r="F10">
        <f t="shared" si="3"/>
        <v>0</v>
      </c>
      <c r="G10">
        <f t="shared" si="4"/>
        <v>0</v>
      </c>
      <c r="H10">
        <f t="shared" si="12"/>
        <v>433.66075568039906</v>
      </c>
      <c r="I10">
        <f t="shared" si="5"/>
        <v>433.7</v>
      </c>
      <c r="J10">
        <f t="shared" si="13"/>
        <v>1.1347462061747775</v>
      </c>
      <c r="K10">
        <v>9</v>
      </c>
      <c r="L10">
        <v>433.7</v>
      </c>
      <c r="M10">
        <v>36.1</v>
      </c>
      <c r="N10">
        <v>7.2</v>
      </c>
      <c r="S10">
        <v>1</v>
      </c>
      <c r="T10">
        <f>VLOOKUP(S10,rank!O:P,2,0)</f>
        <v>814.84859407251429</v>
      </c>
      <c r="X10">
        <f t="shared" si="6"/>
        <v>60.236111111111107</v>
      </c>
      <c r="Y10">
        <f t="shared" si="7"/>
        <v>5.0138888888888893</v>
      </c>
      <c r="Z10">
        <f t="shared" si="8"/>
        <v>1</v>
      </c>
      <c r="AA10">
        <f t="shared" si="9"/>
        <v>12.013850415512465</v>
      </c>
      <c r="AI10">
        <v>248</v>
      </c>
      <c r="AJ10">
        <f t="shared" si="18"/>
        <v>174739.1</v>
      </c>
      <c r="AK10">
        <f t="shared" si="19"/>
        <v>26102.300000000017</v>
      </c>
      <c r="AL10">
        <f t="shared" si="20"/>
        <v>3495</v>
      </c>
      <c r="AM10">
        <f t="shared" si="23"/>
        <v>1.0201103295292007</v>
      </c>
      <c r="AN10">
        <f t="shared" si="14"/>
        <v>3495</v>
      </c>
      <c r="AO10">
        <f t="shared" si="15"/>
        <v>3495.0411040129152</v>
      </c>
      <c r="AP10">
        <f t="shared" si="16"/>
        <v>0</v>
      </c>
      <c r="AX10">
        <f t="shared" si="1"/>
        <v>3059.8</v>
      </c>
      <c r="AY10">
        <f t="shared" si="17"/>
        <v>582.5</v>
      </c>
      <c r="AZ10">
        <f t="shared" si="24"/>
        <v>79.200000000000273</v>
      </c>
      <c r="BA10">
        <f t="shared" si="21"/>
        <v>1.0206185567010357</v>
      </c>
      <c r="BC10">
        <f>AL10/AZ10</f>
        <v>44.128787878787726</v>
      </c>
    </row>
    <row r="11" spans="2:56" x14ac:dyDescent="0.2">
      <c r="B11">
        <f t="shared" si="0"/>
        <v>52.372232846566739</v>
      </c>
      <c r="C11">
        <f t="shared" si="2"/>
        <v>52.4</v>
      </c>
      <c r="D11">
        <f t="shared" si="10"/>
        <v>1.0155339805825245</v>
      </c>
      <c r="E11">
        <f t="shared" si="11"/>
        <v>52.300000000000011</v>
      </c>
      <c r="F11">
        <f t="shared" si="3"/>
        <v>0.1</v>
      </c>
      <c r="G11">
        <f t="shared" si="4"/>
        <v>0</v>
      </c>
      <c r="H11">
        <f t="shared" si="12"/>
        <v>486.03298852696571</v>
      </c>
      <c r="I11">
        <f t="shared" si="5"/>
        <v>486</v>
      </c>
      <c r="J11">
        <f t="shared" si="13"/>
        <v>1.1205902697717316</v>
      </c>
      <c r="K11">
        <v>10</v>
      </c>
      <c r="L11">
        <v>486</v>
      </c>
      <c r="M11">
        <v>40.5</v>
      </c>
      <c r="N11">
        <v>8.1</v>
      </c>
      <c r="S11">
        <v>1</v>
      </c>
      <c r="T11">
        <f>VLOOKUP(S11,rank!O:P,2,0)</f>
        <v>814.84859407251429</v>
      </c>
      <c r="X11">
        <f t="shared" si="6"/>
        <v>60</v>
      </c>
      <c r="Y11">
        <f t="shared" si="7"/>
        <v>5</v>
      </c>
      <c r="Z11">
        <f t="shared" si="8"/>
        <v>1</v>
      </c>
      <c r="AA11">
        <f t="shared" si="9"/>
        <v>12</v>
      </c>
      <c r="AI11">
        <v>249</v>
      </c>
      <c r="AJ11">
        <f t="shared" si="18"/>
        <v>178304.5</v>
      </c>
      <c r="AK11">
        <f t="shared" si="19"/>
        <v>29667.700000000012</v>
      </c>
      <c r="AL11">
        <f t="shared" si="20"/>
        <v>3565.3999999999942</v>
      </c>
      <c r="AM11">
        <f t="shared" si="23"/>
        <v>1.0201430615164504</v>
      </c>
      <c r="AN11">
        <f t="shared" si="14"/>
        <v>3565.4</v>
      </c>
      <c r="AO11">
        <f t="shared" si="15"/>
        <v>3565.4487070532564</v>
      </c>
      <c r="AP11">
        <f t="shared" si="16"/>
        <v>0</v>
      </c>
      <c r="AX11">
        <f t="shared" si="1"/>
        <v>3140.7</v>
      </c>
      <c r="AY11">
        <f t="shared" si="17"/>
        <v>663.39999999999964</v>
      </c>
      <c r="AZ11">
        <f t="shared" si="24"/>
        <v>80.899999999999636</v>
      </c>
      <c r="BA11">
        <f t="shared" si="21"/>
        <v>1.0214646464646384</v>
      </c>
      <c r="BC11">
        <f t="shared" si="22"/>
        <v>44.071693448702227</v>
      </c>
    </row>
    <row r="12" spans="2:56" x14ac:dyDescent="0.2">
      <c r="B12">
        <f t="shared" si="0"/>
        <v>53.262560804958369</v>
      </c>
      <c r="C12">
        <f t="shared" si="2"/>
        <v>53.3</v>
      </c>
      <c r="D12">
        <f t="shared" si="10"/>
        <v>1.0191204588910123</v>
      </c>
      <c r="E12">
        <f t="shared" si="11"/>
        <v>53.299999999999955</v>
      </c>
      <c r="F12">
        <f t="shared" si="3"/>
        <v>0</v>
      </c>
      <c r="G12">
        <f t="shared" si="4"/>
        <v>0</v>
      </c>
      <c r="H12">
        <f t="shared" si="12"/>
        <v>539.29554933192367</v>
      </c>
      <c r="I12">
        <f t="shared" si="5"/>
        <v>539.29999999999995</v>
      </c>
      <c r="J12">
        <f t="shared" si="13"/>
        <v>1.1096707818930041</v>
      </c>
      <c r="K12">
        <v>11</v>
      </c>
      <c r="L12">
        <v>539.29999999999995</v>
      </c>
      <c r="M12">
        <v>44.9</v>
      </c>
      <c r="N12">
        <v>9</v>
      </c>
      <c r="S12">
        <v>2</v>
      </c>
      <c r="T12">
        <f>VLOOKUP(S12,rank!O:P,2,0)</f>
        <v>964.85027745345428</v>
      </c>
      <c r="X12">
        <f t="shared" si="6"/>
        <v>59.922222222222217</v>
      </c>
      <c r="Y12">
        <f t="shared" si="7"/>
        <v>4.9888888888888889</v>
      </c>
      <c r="Z12">
        <f t="shared" si="8"/>
        <v>1</v>
      </c>
      <c r="AA12">
        <f t="shared" si="9"/>
        <v>12.011135857461024</v>
      </c>
      <c r="AI12">
        <v>250</v>
      </c>
      <c r="AJ12">
        <f t="shared" si="18"/>
        <v>181941.8</v>
      </c>
      <c r="AK12">
        <f t="shared" si="19"/>
        <v>33305</v>
      </c>
      <c r="AL12">
        <f t="shared" si="20"/>
        <v>3637.2999999999884</v>
      </c>
      <c r="AM12">
        <f t="shared" si="23"/>
        <v>1.0201660402759842</v>
      </c>
      <c r="AN12">
        <f t="shared" si="14"/>
        <v>3637.3</v>
      </c>
      <c r="AO12">
        <f t="shared" si="15"/>
        <v>3637.2746712568446</v>
      </c>
      <c r="AP12">
        <f t="shared" si="16"/>
        <v>0</v>
      </c>
      <c r="AU12">
        <f>1.5^(1/20)</f>
        <v>1.0204801536494528</v>
      </c>
      <c r="AX12">
        <f t="shared" si="1"/>
        <v>3223.1</v>
      </c>
      <c r="AY12">
        <f t="shared" si="17"/>
        <v>745.79999999999973</v>
      </c>
      <c r="AZ12">
        <f t="shared" si="24"/>
        <v>82.400000000000091</v>
      </c>
      <c r="BA12">
        <f t="shared" si="21"/>
        <v>1.0185414091471008</v>
      </c>
      <c r="BC12">
        <f t="shared" si="22"/>
        <v>44.141990291261948</v>
      </c>
    </row>
    <row r="13" spans="2:56" x14ac:dyDescent="0.2">
      <c r="B13">
        <f t="shared" si="0"/>
        <v>54.168024338642653</v>
      </c>
      <c r="C13">
        <f t="shared" si="2"/>
        <v>54.2</v>
      </c>
      <c r="D13">
        <f t="shared" si="10"/>
        <v>1.0168855534709211</v>
      </c>
      <c r="E13">
        <f t="shared" si="11"/>
        <v>54.200000000000045</v>
      </c>
      <c r="F13">
        <f t="shared" si="3"/>
        <v>0</v>
      </c>
      <c r="G13">
        <f t="shared" si="4"/>
        <v>0</v>
      </c>
      <c r="H13">
        <f t="shared" si="12"/>
        <v>593.46357367056646</v>
      </c>
      <c r="I13">
        <f t="shared" si="5"/>
        <v>593.5</v>
      </c>
      <c r="J13">
        <f t="shared" si="13"/>
        <v>1.1005006489894309</v>
      </c>
      <c r="K13">
        <v>12</v>
      </c>
      <c r="L13">
        <v>593.5</v>
      </c>
      <c r="M13">
        <v>49.5</v>
      </c>
      <c r="N13">
        <v>9.9</v>
      </c>
      <c r="S13">
        <v>2</v>
      </c>
      <c r="T13">
        <f>VLOOKUP(S13,rank!O:P,2,0)</f>
        <v>964.85027745345428</v>
      </c>
      <c r="X13">
        <f t="shared" si="6"/>
        <v>59.949494949494948</v>
      </c>
      <c r="Y13">
        <f t="shared" si="7"/>
        <v>5</v>
      </c>
      <c r="Z13">
        <f t="shared" si="8"/>
        <v>1</v>
      </c>
      <c r="AA13">
        <f t="shared" si="9"/>
        <v>11.98989898989899</v>
      </c>
      <c r="AI13">
        <v>251</v>
      </c>
      <c r="AJ13">
        <f t="shared" si="18"/>
        <v>185652.4</v>
      </c>
      <c r="AK13">
        <f t="shared" si="19"/>
        <v>37015.600000000006</v>
      </c>
      <c r="AL13">
        <f t="shared" si="20"/>
        <v>3710.6000000000058</v>
      </c>
      <c r="AM13">
        <f t="shared" si="23"/>
        <v>1.020152310779979</v>
      </c>
      <c r="AN13">
        <f t="shared" si="14"/>
        <v>3710.5</v>
      </c>
      <c r="AO13">
        <f t="shared" si="15"/>
        <v>3710.5475695093141</v>
      </c>
      <c r="AP13">
        <f t="shared" si="16"/>
        <v>-0.1</v>
      </c>
      <c r="AX13">
        <f t="shared" si="1"/>
        <v>3307.2</v>
      </c>
      <c r="AY13">
        <f t="shared" si="17"/>
        <v>829.89999999999964</v>
      </c>
      <c r="AZ13">
        <f t="shared" si="24"/>
        <v>84.099999999999909</v>
      </c>
      <c r="BA13">
        <f t="shared" si="21"/>
        <v>1.0206310679611628</v>
      </c>
      <c r="BC13">
        <f t="shared" si="22"/>
        <v>44.121284185493579</v>
      </c>
    </row>
    <row r="14" spans="2:56" x14ac:dyDescent="0.2">
      <c r="B14">
        <f t="shared" si="0"/>
        <v>55.088880752399575</v>
      </c>
      <c r="C14">
        <f t="shared" si="2"/>
        <v>55.1</v>
      </c>
      <c r="D14">
        <f t="shared" si="10"/>
        <v>1.0166051660516602</v>
      </c>
      <c r="E14">
        <f t="shared" si="11"/>
        <v>55.100000000000023</v>
      </c>
      <c r="F14">
        <f t="shared" si="3"/>
        <v>0</v>
      </c>
      <c r="G14">
        <f t="shared" si="4"/>
        <v>0</v>
      </c>
      <c r="H14">
        <f t="shared" si="12"/>
        <v>648.55245442296598</v>
      </c>
      <c r="I14">
        <f t="shared" si="5"/>
        <v>648.6</v>
      </c>
      <c r="J14">
        <f t="shared" si="13"/>
        <v>1.0928390901432183</v>
      </c>
      <c r="K14">
        <v>13</v>
      </c>
      <c r="L14">
        <v>648.6</v>
      </c>
      <c r="M14">
        <v>54</v>
      </c>
      <c r="N14">
        <v>10.8</v>
      </c>
      <c r="S14">
        <v>2</v>
      </c>
      <c r="T14">
        <f>VLOOKUP(S14,rank!O:P,2,0)</f>
        <v>964.85027745345428</v>
      </c>
      <c r="X14">
        <f t="shared" si="6"/>
        <v>60.055555555555557</v>
      </c>
      <c r="Y14">
        <f t="shared" si="7"/>
        <v>5</v>
      </c>
      <c r="Z14">
        <f t="shared" si="8"/>
        <v>1</v>
      </c>
      <c r="AA14">
        <f t="shared" si="9"/>
        <v>12.011111111111111</v>
      </c>
      <c r="AI14">
        <v>252</v>
      </c>
      <c r="AJ14">
        <f t="shared" si="18"/>
        <v>189437.7</v>
      </c>
      <c r="AK14">
        <f t="shared" si="19"/>
        <v>40800.900000000023</v>
      </c>
      <c r="AL14">
        <f t="shared" si="20"/>
        <v>3785.3000000000175</v>
      </c>
      <c r="AM14">
        <f t="shared" si="23"/>
        <v>1.0201315151188519</v>
      </c>
      <c r="AN14">
        <f t="shared" si="14"/>
        <v>3785.3</v>
      </c>
      <c r="AO14">
        <f t="shared" si="15"/>
        <v>3785.2965502970792</v>
      </c>
      <c r="AP14">
        <f t="shared" si="16"/>
        <v>0</v>
      </c>
      <c r="AX14">
        <f t="shared" si="1"/>
        <v>3393</v>
      </c>
      <c r="AY14">
        <f t="shared" si="17"/>
        <v>915.69999999999982</v>
      </c>
      <c r="AZ14">
        <f t="shared" si="24"/>
        <v>85.800000000000182</v>
      </c>
      <c r="BA14">
        <f t="shared" si="21"/>
        <v>1.0202140309155801</v>
      </c>
      <c r="BC14">
        <f t="shared" si="22"/>
        <v>44.117715617715724</v>
      </c>
    </row>
    <row r="15" spans="2:56" x14ac:dyDescent="0.2">
      <c r="B15">
        <f t="shared" si="0"/>
        <v>56.02539172519036</v>
      </c>
      <c r="C15">
        <f t="shared" si="2"/>
        <v>56</v>
      </c>
      <c r="D15">
        <f t="shared" si="10"/>
        <v>1.0163339382940104</v>
      </c>
      <c r="E15">
        <f t="shared" si="11"/>
        <v>56</v>
      </c>
      <c r="F15">
        <f t="shared" si="3"/>
        <v>0</v>
      </c>
      <c r="G15">
        <f t="shared" si="4"/>
        <v>0</v>
      </c>
      <c r="H15">
        <f t="shared" si="12"/>
        <v>704.5778461481566</v>
      </c>
      <c r="I15">
        <f t="shared" si="5"/>
        <v>704.6</v>
      </c>
      <c r="J15">
        <f t="shared" si="13"/>
        <v>1.0863398088189948</v>
      </c>
      <c r="K15">
        <v>14</v>
      </c>
      <c r="L15">
        <v>704.6</v>
      </c>
      <c r="M15">
        <v>58.7</v>
      </c>
      <c r="N15">
        <v>11.7</v>
      </c>
      <c r="S15">
        <v>2</v>
      </c>
      <c r="T15">
        <f>VLOOKUP(S15,rank!O:P,2,0)</f>
        <v>964.85027745345428</v>
      </c>
      <c r="X15">
        <f t="shared" si="6"/>
        <v>60.222222222222229</v>
      </c>
      <c r="Y15">
        <f t="shared" si="7"/>
        <v>5.0170940170940179</v>
      </c>
      <c r="Z15">
        <f t="shared" si="8"/>
        <v>1</v>
      </c>
      <c r="AA15">
        <f t="shared" si="9"/>
        <v>12.003407155025554</v>
      </c>
      <c r="AI15">
        <v>253</v>
      </c>
      <c r="AJ15">
        <f t="shared" si="18"/>
        <v>193299.20000000001</v>
      </c>
      <c r="AK15">
        <f t="shared" si="19"/>
        <v>44662.400000000023</v>
      </c>
      <c r="AL15">
        <f t="shared" si="20"/>
        <v>3861.5</v>
      </c>
      <c r="AM15">
        <f t="shared" si="23"/>
        <v>1.0201305048476956</v>
      </c>
      <c r="AN15">
        <f t="shared" si="14"/>
        <v>3861.6</v>
      </c>
      <c r="AO15">
        <f t="shared" si="15"/>
        <v>3861.5513493028147</v>
      </c>
      <c r="AP15">
        <f t="shared" si="16"/>
        <v>0.1</v>
      </c>
      <c r="AX15">
        <f t="shared" si="1"/>
        <v>3480.5</v>
      </c>
      <c r="AY15">
        <f t="shared" si="17"/>
        <v>1003.1999999999998</v>
      </c>
      <c r="AZ15">
        <f t="shared" si="24"/>
        <v>87.5</v>
      </c>
      <c r="BA15">
        <f t="shared" si="21"/>
        <v>1.0198135198135176</v>
      </c>
      <c r="BC15">
        <f t="shared" si="22"/>
        <v>44.131428571428572</v>
      </c>
    </row>
    <row r="16" spans="2:56" x14ac:dyDescent="0.2">
      <c r="B16">
        <f t="shared" si="0"/>
        <v>56.977823384518594</v>
      </c>
      <c r="C16">
        <f t="shared" si="2"/>
        <v>57</v>
      </c>
      <c r="D16">
        <f t="shared" si="10"/>
        <v>1.0178571428571428</v>
      </c>
      <c r="E16">
        <f t="shared" si="11"/>
        <v>57</v>
      </c>
      <c r="F16">
        <f t="shared" si="3"/>
        <v>0</v>
      </c>
      <c r="G16">
        <f t="shared" si="4"/>
        <v>0</v>
      </c>
      <c r="H16">
        <f t="shared" si="12"/>
        <v>761.55566953267487</v>
      </c>
      <c r="I16">
        <f t="shared" si="5"/>
        <v>761.6</v>
      </c>
      <c r="J16">
        <f t="shared" si="13"/>
        <v>1.0808969628157821</v>
      </c>
      <c r="K16">
        <v>15</v>
      </c>
      <c r="L16">
        <v>761.6</v>
      </c>
      <c r="M16">
        <v>63.5</v>
      </c>
      <c r="N16">
        <v>12.7</v>
      </c>
      <c r="S16">
        <v>2</v>
      </c>
      <c r="T16">
        <f>VLOOKUP(S16,rank!O:P,2,0)</f>
        <v>964.85027745345428</v>
      </c>
      <c r="X16">
        <f t="shared" si="6"/>
        <v>59.968503937007881</v>
      </c>
      <c r="Y16">
        <f t="shared" si="7"/>
        <v>5</v>
      </c>
      <c r="Z16">
        <f t="shared" si="8"/>
        <v>1</v>
      </c>
      <c r="AA16">
        <f t="shared" si="9"/>
        <v>11.993700787401576</v>
      </c>
      <c r="AI16">
        <v>254</v>
      </c>
      <c r="AJ16">
        <f t="shared" si="18"/>
        <v>197238.5</v>
      </c>
      <c r="AK16">
        <f t="shared" si="19"/>
        <v>48601.700000000012</v>
      </c>
      <c r="AL16">
        <f t="shared" si="20"/>
        <v>3939.2999999999884</v>
      </c>
      <c r="AM16">
        <f t="shared" si="23"/>
        <v>1.0201476110319794</v>
      </c>
      <c r="AN16">
        <f>ROUND(AO16,1)</f>
        <v>3939.3</v>
      </c>
      <c r="AO16">
        <f t="shared" si="15"/>
        <v>3939.3423012345202</v>
      </c>
      <c r="AP16">
        <f t="shared" si="16"/>
        <v>0</v>
      </c>
      <c r="AX16">
        <f t="shared" si="1"/>
        <v>3569.8</v>
      </c>
      <c r="AY16">
        <f t="shared" si="17"/>
        <v>1092.5</v>
      </c>
      <c r="AZ16">
        <f t="shared" si="24"/>
        <v>89.300000000000182</v>
      </c>
      <c r="BA16">
        <f t="shared" si="21"/>
        <v>1.0205714285714307</v>
      </c>
      <c r="BC16">
        <f t="shared" si="22"/>
        <v>44.113101903695188</v>
      </c>
    </row>
    <row r="17" spans="2:55" x14ac:dyDescent="0.2">
      <c r="B17">
        <f t="shared" si="0"/>
        <v>57.946446382055399</v>
      </c>
      <c r="C17">
        <f t="shared" si="2"/>
        <v>57.9</v>
      </c>
      <c r="D17">
        <f t="shared" si="10"/>
        <v>1.0157894736842101</v>
      </c>
      <c r="E17">
        <f t="shared" si="11"/>
        <v>57.899999999999977</v>
      </c>
      <c r="F17">
        <f t="shared" si="3"/>
        <v>0</v>
      </c>
      <c r="G17">
        <f t="shared" si="4"/>
        <v>0</v>
      </c>
      <c r="H17">
        <f t="shared" si="12"/>
        <v>819.50211591473044</v>
      </c>
      <c r="I17">
        <f t="shared" si="5"/>
        <v>819.5</v>
      </c>
      <c r="J17">
        <f t="shared" si="13"/>
        <v>1.0760241596638656</v>
      </c>
      <c r="K17">
        <v>16</v>
      </c>
      <c r="L17">
        <v>819.5</v>
      </c>
      <c r="M17">
        <v>68.3</v>
      </c>
      <c r="N17">
        <v>13.7</v>
      </c>
      <c r="S17">
        <v>2</v>
      </c>
      <c r="T17">
        <f>VLOOKUP(S17,rank!O:P,2,0)</f>
        <v>964.85027745345428</v>
      </c>
      <c r="X17">
        <f t="shared" si="6"/>
        <v>59.817518248175183</v>
      </c>
      <c r="Y17">
        <f t="shared" si="7"/>
        <v>4.9854014598540148</v>
      </c>
      <c r="Z17">
        <f t="shared" si="8"/>
        <v>1</v>
      </c>
      <c r="AA17">
        <f t="shared" si="9"/>
        <v>11.998535871156662</v>
      </c>
      <c r="AI17">
        <v>255</v>
      </c>
      <c r="AJ17">
        <f t="shared" si="18"/>
        <v>201257.2</v>
      </c>
      <c r="AK17">
        <f t="shared" si="19"/>
        <v>52620.400000000023</v>
      </c>
      <c r="AL17">
        <f t="shared" si="20"/>
        <v>4018.7000000000116</v>
      </c>
      <c r="AM17">
        <f t="shared" si="23"/>
        <v>1.0201558652552543</v>
      </c>
      <c r="AN17">
        <f t="shared" si="14"/>
        <v>4018.7</v>
      </c>
      <c r="AO17">
        <f t="shared" si="15"/>
        <v>4018.70035189289</v>
      </c>
      <c r="AP17">
        <f t="shared" si="16"/>
        <v>0</v>
      </c>
      <c r="AX17">
        <f t="shared" si="1"/>
        <v>3660.9</v>
      </c>
      <c r="AY17">
        <f t="shared" si="17"/>
        <v>1183.5999999999999</v>
      </c>
      <c r="AZ17">
        <f t="shared" si="24"/>
        <v>91.099999999999909</v>
      </c>
      <c r="BA17">
        <f t="shared" si="21"/>
        <v>1.0201567749160103</v>
      </c>
      <c r="BC17">
        <f t="shared" si="22"/>
        <v>44.113062568606097</v>
      </c>
    </row>
    <row r="18" spans="2:55" x14ac:dyDescent="0.2">
      <c r="B18">
        <f t="shared" si="0"/>
        <v>58.931535970550343</v>
      </c>
      <c r="C18">
        <f t="shared" si="2"/>
        <v>58.9</v>
      </c>
      <c r="D18">
        <f t="shared" si="10"/>
        <v>1.0172711571675301</v>
      </c>
      <c r="E18">
        <f t="shared" si="11"/>
        <v>58.899999999999977</v>
      </c>
      <c r="F18">
        <f t="shared" si="3"/>
        <v>0</v>
      </c>
      <c r="G18">
        <f t="shared" si="4"/>
        <v>0</v>
      </c>
      <c r="H18">
        <f t="shared" si="12"/>
        <v>878.43365188528071</v>
      </c>
      <c r="I18">
        <f t="shared" si="5"/>
        <v>878.4</v>
      </c>
      <c r="J18">
        <f t="shared" si="13"/>
        <v>1.0718730933496035</v>
      </c>
      <c r="K18">
        <v>17</v>
      </c>
      <c r="L18">
        <v>878.4</v>
      </c>
      <c r="M18">
        <v>73.2</v>
      </c>
      <c r="N18">
        <v>14.6</v>
      </c>
      <c r="S18">
        <v>2</v>
      </c>
      <c r="T18">
        <f>VLOOKUP(S18,rank!O:P,2,0)</f>
        <v>964.85027745345428</v>
      </c>
      <c r="X18">
        <f t="shared" si="6"/>
        <v>60.164383561643838</v>
      </c>
      <c r="Y18">
        <f t="shared" si="7"/>
        <v>5.0136986301369868</v>
      </c>
      <c r="Z18">
        <f t="shared" si="8"/>
        <v>1</v>
      </c>
      <c r="AA18">
        <f t="shared" si="9"/>
        <v>12</v>
      </c>
      <c r="AI18">
        <v>256</v>
      </c>
      <c r="AJ18">
        <f t="shared" si="18"/>
        <v>205356.9</v>
      </c>
      <c r="AK18">
        <f t="shared" si="19"/>
        <v>56720.100000000006</v>
      </c>
      <c r="AL18">
        <f t="shared" si="20"/>
        <v>4099.6999999999825</v>
      </c>
      <c r="AM18">
        <f t="shared" si="23"/>
        <v>1.020155771766982</v>
      </c>
      <c r="AN18">
        <f t="shared" si="14"/>
        <v>4099.7</v>
      </c>
      <c r="AO18">
        <f t="shared" si="15"/>
        <v>4099.6570704817723</v>
      </c>
      <c r="AP18">
        <f t="shared" si="16"/>
        <v>0</v>
      </c>
      <c r="AX18">
        <f t="shared" si="1"/>
        <v>3753.8</v>
      </c>
      <c r="AY18">
        <f t="shared" si="17"/>
        <v>1276.5</v>
      </c>
      <c r="AZ18">
        <f t="shared" si="24"/>
        <v>92.900000000000091</v>
      </c>
      <c r="BA18">
        <f t="shared" si="21"/>
        <v>1.0197585071350186</v>
      </c>
      <c r="BC18">
        <f t="shared" si="22"/>
        <v>44.130247578040674</v>
      </c>
    </row>
    <row r="19" spans="2:55" x14ac:dyDescent="0.2">
      <c r="B19">
        <f t="shared" si="0"/>
        <v>59.933372082049686</v>
      </c>
      <c r="C19">
        <f t="shared" si="2"/>
        <v>59.9</v>
      </c>
      <c r="D19">
        <f t="shared" si="10"/>
        <v>1.0186757215619697</v>
      </c>
      <c r="E19">
        <f t="shared" si="11"/>
        <v>60</v>
      </c>
      <c r="F19">
        <f t="shared" si="3"/>
        <v>-0.1</v>
      </c>
      <c r="G19">
        <f t="shared" si="4"/>
        <v>0</v>
      </c>
      <c r="H19">
        <f t="shared" si="12"/>
        <v>938.3670239673304</v>
      </c>
      <c r="I19">
        <f t="shared" si="5"/>
        <v>938.4</v>
      </c>
      <c r="J19">
        <f t="shared" si="13"/>
        <v>1.0683060109289617</v>
      </c>
      <c r="K19">
        <v>18</v>
      </c>
      <c r="L19">
        <v>938.4</v>
      </c>
      <c r="M19">
        <v>78.2</v>
      </c>
      <c r="N19">
        <v>15.6</v>
      </c>
      <c r="S19">
        <v>2</v>
      </c>
      <c r="T19">
        <f>VLOOKUP(S19,rank!O:P,2,0)</f>
        <v>964.85027745345428</v>
      </c>
      <c r="X19">
        <f t="shared" si="6"/>
        <v>60.153846153846153</v>
      </c>
      <c r="Y19">
        <f t="shared" si="7"/>
        <v>5.0128205128205128</v>
      </c>
      <c r="Z19">
        <f t="shared" si="8"/>
        <v>1</v>
      </c>
      <c r="AA19">
        <f t="shared" si="9"/>
        <v>12</v>
      </c>
      <c r="AI19">
        <v>257</v>
      </c>
      <c r="AJ19">
        <f t="shared" si="18"/>
        <v>209539.1</v>
      </c>
      <c r="AK19">
        <f t="shared" si="19"/>
        <v>60902.300000000017</v>
      </c>
      <c r="AL19">
        <f t="shared" si="20"/>
        <v>4182.2000000000116</v>
      </c>
      <c r="AM19">
        <f t="shared" si="23"/>
        <v>1.0201234236651535</v>
      </c>
      <c r="AN19">
        <f t="shared" si="14"/>
        <v>4182.2</v>
      </c>
      <c r="AO19">
        <f t="shared" si="15"/>
        <v>4182.2446621666286</v>
      </c>
      <c r="AP19">
        <f t="shared" si="16"/>
        <v>0</v>
      </c>
      <c r="AX19">
        <f t="shared" si="1"/>
        <v>3848.6</v>
      </c>
      <c r="AY19">
        <f t="shared" si="17"/>
        <v>1371.2999999999997</v>
      </c>
      <c r="AZ19">
        <f t="shared" si="24"/>
        <v>94.799999999999727</v>
      </c>
      <c r="BA19">
        <f t="shared" si="21"/>
        <v>1.0204520990312125</v>
      </c>
      <c r="BC19">
        <f t="shared" si="22"/>
        <v>44.116033755274515</v>
      </c>
    </row>
    <row r="20" spans="2:55" x14ac:dyDescent="0.2">
      <c r="B20">
        <f t="shared" si="0"/>
        <v>60.95223940744453</v>
      </c>
      <c r="C20">
        <f t="shared" si="2"/>
        <v>61</v>
      </c>
      <c r="D20">
        <f t="shared" si="10"/>
        <v>1.0149999999999997</v>
      </c>
      <c r="E20">
        <f t="shared" si="11"/>
        <v>60.899999999999977</v>
      </c>
      <c r="F20">
        <f t="shared" si="3"/>
        <v>0.1</v>
      </c>
      <c r="G20">
        <f t="shared" si="4"/>
        <v>0</v>
      </c>
      <c r="H20">
        <f t="shared" si="12"/>
        <v>999.31926337477455</v>
      </c>
      <c r="I20">
        <f t="shared" si="5"/>
        <v>999.3</v>
      </c>
      <c r="J20">
        <f t="shared" si="13"/>
        <v>1.0648976982097187</v>
      </c>
      <c r="K20">
        <v>19</v>
      </c>
      <c r="L20">
        <v>999.3</v>
      </c>
      <c r="M20">
        <v>83.3</v>
      </c>
      <c r="N20">
        <v>16.7</v>
      </c>
      <c r="S20">
        <v>2</v>
      </c>
      <c r="T20">
        <f>VLOOKUP(S20,rank!O:P,2,0)</f>
        <v>964.85027745345428</v>
      </c>
      <c r="X20">
        <f t="shared" si="6"/>
        <v>59.838323353293411</v>
      </c>
      <c r="Y20">
        <f t="shared" si="7"/>
        <v>4.9880239520958085</v>
      </c>
      <c r="Z20">
        <f t="shared" si="8"/>
        <v>1</v>
      </c>
      <c r="AA20">
        <f t="shared" si="9"/>
        <v>11.996398559423769</v>
      </c>
      <c r="AI20">
        <v>258</v>
      </c>
      <c r="AJ20">
        <f t="shared" si="18"/>
        <v>213805.6</v>
      </c>
      <c r="AK20">
        <f t="shared" si="19"/>
        <v>65168.800000000017</v>
      </c>
      <c r="AL20">
        <f t="shared" si="20"/>
        <v>4266.5</v>
      </c>
      <c r="AM20">
        <f t="shared" si="23"/>
        <v>1.0201568552436489</v>
      </c>
      <c r="AN20">
        <f t="shared" si="14"/>
        <v>4266.5</v>
      </c>
      <c r="AO20">
        <f t="shared" si="15"/>
        <v>4266.4959808859758</v>
      </c>
      <c r="AP20">
        <f t="shared" si="16"/>
        <v>0</v>
      </c>
      <c r="AX20">
        <f t="shared" si="1"/>
        <v>3945.3</v>
      </c>
      <c r="AY20">
        <f t="shared" si="17"/>
        <v>1468</v>
      </c>
      <c r="AZ20">
        <f t="shared" si="24"/>
        <v>96.700000000000273</v>
      </c>
      <c r="BA20">
        <f t="shared" si="21"/>
        <v>1.0200421940928328</v>
      </c>
      <c r="BC20">
        <f t="shared" si="22"/>
        <v>44.120992761116732</v>
      </c>
    </row>
    <row r="21" spans="2:55" x14ac:dyDescent="0.2">
      <c r="B21">
        <f t="shared" si="0"/>
        <v>61.988427477371069</v>
      </c>
      <c r="C21">
        <f t="shared" si="2"/>
        <v>62</v>
      </c>
      <c r="D21">
        <f t="shared" si="10"/>
        <v>1.0180623973727425</v>
      </c>
      <c r="E21">
        <f t="shared" si="11"/>
        <v>62</v>
      </c>
      <c r="F21">
        <f t="shared" si="3"/>
        <v>0</v>
      </c>
      <c r="G21">
        <f t="shared" si="4"/>
        <v>0</v>
      </c>
      <c r="H21">
        <f t="shared" si="12"/>
        <v>1061.3076908521459</v>
      </c>
      <c r="I21">
        <f t="shared" si="5"/>
        <v>1061.3</v>
      </c>
      <c r="J21">
        <f t="shared" si="13"/>
        <v>1.0620434304012809</v>
      </c>
      <c r="K21">
        <v>20</v>
      </c>
      <c r="L21">
        <v>1061.3</v>
      </c>
      <c r="M21">
        <v>88.4</v>
      </c>
      <c r="N21">
        <v>17.7</v>
      </c>
      <c r="S21">
        <v>2</v>
      </c>
      <c r="T21">
        <f>VLOOKUP(S21,rank!O:P,2,0)</f>
        <v>964.85027745345428</v>
      </c>
      <c r="X21">
        <f t="shared" si="6"/>
        <v>59.960451977401128</v>
      </c>
      <c r="Y21">
        <f t="shared" si="7"/>
        <v>4.9943502824858763</v>
      </c>
      <c r="Z21">
        <f t="shared" si="8"/>
        <v>1</v>
      </c>
      <c r="AA21">
        <f t="shared" si="9"/>
        <v>12.005656108597284</v>
      </c>
      <c r="AI21">
        <v>259</v>
      </c>
      <c r="AJ21">
        <f t="shared" si="18"/>
        <v>218158.1</v>
      </c>
      <c r="AK21">
        <f t="shared" si="19"/>
        <v>69521.300000000017</v>
      </c>
      <c r="AL21">
        <f t="shared" si="20"/>
        <v>4352.5</v>
      </c>
      <c r="AM21">
        <f t="shared" si="23"/>
        <v>1.0201570373842728</v>
      </c>
      <c r="AN21">
        <f t="shared" si="14"/>
        <v>4352.3999999999996</v>
      </c>
      <c r="AO21">
        <f t="shared" si="15"/>
        <v>4352.4445424209234</v>
      </c>
      <c r="AP21">
        <f t="shared" si="16"/>
        <v>-0.1</v>
      </c>
      <c r="AX21">
        <f t="shared" si="1"/>
        <v>4044</v>
      </c>
      <c r="AY21">
        <f t="shared" si="17"/>
        <v>1566.6999999999998</v>
      </c>
      <c r="AZ21">
        <f t="shared" si="24"/>
        <v>98.699999999999818</v>
      </c>
      <c r="BA21">
        <f t="shared" si="21"/>
        <v>1.0206825232678338</v>
      </c>
      <c r="BC21">
        <f t="shared" si="22"/>
        <v>44.098277608915986</v>
      </c>
    </row>
    <row r="22" spans="2:55" x14ac:dyDescent="0.2">
      <c r="B22">
        <f t="shared" si="0"/>
        <v>63.042230744486382</v>
      </c>
      <c r="C22">
        <f t="shared" si="2"/>
        <v>63</v>
      </c>
      <c r="D22">
        <f t="shared" si="10"/>
        <v>1.0161290322580645</v>
      </c>
      <c r="E22">
        <f t="shared" si="11"/>
        <v>63</v>
      </c>
      <c r="F22">
        <f t="shared" si="3"/>
        <v>0</v>
      </c>
      <c r="G22">
        <f t="shared" si="4"/>
        <v>0</v>
      </c>
      <c r="H22">
        <f t="shared" si="12"/>
        <v>1124.3499215966324</v>
      </c>
      <c r="I22">
        <f t="shared" si="5"/>
        <v>1124.3</v>
      </c>
      <c r="J22">
        <f t="shared" si="13"/>
        <v>1.0593611608404787</v>
      </c>
      <c r="K22">
        <v>21</v>
      </c>
      <c r="L22">
        <v>1124.3</v>
      </c>
      <c r="M22">
        <v>93.7</v>
      </c>
      <c r="N22">
        <v>18.7</v>
      </c>
      <c r="S22">
        <v>3</v>
      </c>
      <c r="T22">
        <f>VLOOKUP(S22,rank!O:P,2,0)</f>
        <v>1452.084249153123</v>
      </c>
      <c r="U22">
        <f>T22-T11</f>
        <v>637.23565508060869</v>
      </c>
      <c r="V22">
        <f>U22/L21</f>
        <v>0.60042933673853649</v>
      </c>
      <c r="X22">
        <f t="shared" si="6"/>
        <v>60.122994652406419</v>
      </c>
      <c r="Y22">
        <f t="shared" si="7"/>
        <v>5.0106951871657754</v>
      </c>
      <c r="Z22">
        <f t="shared" si="8"/>
        <v>1</v>
      </c>
      <c r="AA22">
        <f t="shared" si="9"/>
        <v>11.998932764140875</v>
      </c>
      <c r="AI22">
        <v>260</v>
      </c>
      <c r="AJ22">
        <f t="shared" si="18"/>
        <v>222598.2</v>
      </c>
      <c r="AK22">
        <f t="shared" si="19"/>
        <v>73961.400000000023</v>
      </c>
      <c r="AL22">
        <f t="shared" si="20"/>
        <v>4440.1000000000058</v>
      </c>
      <c r="AM22">
        <f t="shared" si="23"/>
        <v>1.020126364158531</v>
      </c>
      <c r="AN22">
        <f t="shared" si="14"/>
        <v>4440.1000000000004</v>
      </c>
      <c r="AO22">
        <f t="shared" si="15"/>
        <v>4440.1245377279938</v>
      </c>
      <c r="AP22">
        <f t="shared" si="16"/>
        <v>0</v>
      </c>
      <c r="AX22">
        <f t="shared" si="1"/>
        <v>4144.6000000000004</v>
      </c>
      <c r="AY22">
        <f t="shared" si="17"/>
        <v>1667.3000000000002</v>
      </c>
      <c r="AZ22">
        <f t="shared" si="24"/>
        <v>100.60000000000036</v>
      </c>
      <c r="BA22">
        <f t="shared" si="21"/>
        <v>1.019250253292812</v>
      </c>
      <c r="BC22">
        <f t="shared" si="22"/>
        <v>44.136182902584395</v>
      </c>
    </row>
    <row r="23" spans="2:55" x14ac:dyDescent="0.2">
      <c r="B23">
        <f t="shared" si="0"/>
        <v>64.113948667142651</v>
      </c>
      <c r="C23">
        <f t="shared" si="2"/>
        <v>64.099999999999994</v>
      </c>
      <c r="D23">
        <f t="shared" si="10"/>
        <v>1.0190476190476199</v>
      </c>
      <c r="E23">
        <f t="shared" si="11"/>
        <v>64.200000000000045</v>
      </c>
      <c r="F23">
        <f t="shared" si="3"/>
        <v>-0.1</v>
      </c>
      <c r="G23">
        <f t="shared" si="4"/>
        <v>0</v>
      </c>
      <c r="H23">
        <f t="shared" si="12"/>
        <v>1188.4638702637751</v>
      </c>
      <c r="I23">
        <f t="shared" si="5"/>
        <v>1188.5</v>
      </c>
      <c r="J23">
        <f t="shared" si="13"/>
        <v>1.0571021969225296</v>
      </c>
      <c r="K23">
        <v>22</v>
      </c>
      <c r="L23">
        <v>1188.5</v>
      </c>
      <c r="M23">
        <v>99</v>
      </c>
      <c r="N23">
        <v>19.8</v>
      </c>
      <c r="S23">
        <v>3</v>
      </c>
      <c r="T23">
        <f>VLOOKUP(S23,rank!O:P,2,0)</f>
        <v>1452.084249153123</v>
      </c>
      <c r="X23">
        <f t="shared" si="6"/>
        <v>60.025252525252526</v>
      </c>
      <c r="Y23">
        <f t="shared" si="7"/>
        <v>5</v>
      </c>
      <c r="Z23">
        <f t="shared" si="8"/>
        <v>1</v>
      </c>
      <c r="AA23">
        <f t="shared" si="9"/>
        <v>12.005050505050505</v>
      </c>
      <c r="AI23">
        <v>261</v>
      </c>
      <c r="AJ23">
        <f t="shared" si="18"/>
        <v>227127.8</v>
      </c>
      <c r="AK23">
        <f t="shared" si="19"/>
        <v>78491</v>
      </c>
      <c r="AL23">
        <f t="shared" si="20"/>
        <v>4529.5999999999767</v>
      </c>
      <c r="AM23">
        <f t="shared" si="23"/>
        <v>1.0201572036665776</v>
      </c>
      <c r="AN23">
        <f t="shared" si="14"/>
        <v>4529.6000000000004</v>
      </c>
      <c r="AO23">
        <f t="shared" si="15"/>
        <v>4529.5708465405251</v>
      </c>
      <c r="AP23">
        <f t="shared" si="16"/>
        <v>0</v>
      </c>
      <c r="AX23">
        <f t="shared" si="1"/>
        <v>4247.3</v>
      </c>
      <c r="AY23">
        <f t="shared" si="17"/>
        <v>1770</v>
      </c>
      <c r="AZ23">
        <f t="shared" si="24"/>
        <v>102.69999999999982</v>
      </c>
      <c r="BA23">
        <f t="shared" si="21"/>
        <v>1.0208747514910481</v>
      </c>
      <c r="BC23">
        <f t="shared" si="22"/>
        <v>44.105160662122536</v>
      </c>
    </row>
    <row r="24" spans="2:55" x14ac:dyDescent="0.2">
      <c r="B24">
        <f t="shared" si="0"/>
        <v>65.203885794484066</v>
      </c>
      <c r="C24">
        <f t="shared" si="2"/>
        <v>65.2</v>
      </c>
      <c r="D24">
        <f t="shared" si="10"/>
        <v>1.0155763239875388</v>
      </c>
      <c r="E24">
        <f t="shared" si="11"/>
        <v>65.200000000000045</v>
      </c>
      <c r="F24">
        <f t="shared" si="3"/>
        <v>0</v>
      </c>
      <c r="G24">
        <f t="shared" si="4"/>
        <v>0</v>
      </c>
      <c r="H24">
        <f t="shared" si="12"/>
        <v>1253.6677560582586</v>
      </c>
      <c r="I24">
        <f t="shared" si="5"/>
        <v>1253.7</v>
      </c>
      <c r="J24">
        <f t="shared" si="13"/>
        <v>1.0548590660496424</v>
      </c>
      <c r="K24">
        <v>23</v>
      </c>
      <c r="L24">
        <v>1253.7</v>
      </c>
      <c r="M24">
        <v>104.5</v>
      </c>
      <c r="N24">
        <v>20.9</v>
      </c>
      <c r="S24">
        <v>3</v>
      </c>
      <c r="T24">
        <f>VLOOKUP(S24,rank!O:P,2,0)</f>
        <v>1452.084249153123</v>
      </c>
      <c r="X24">
        <f t="shared" si="6"/>
        <v>59.985645933014361</v>
      </c>
      <c r="Y24">
        <f t="shared" si="7"/>
        <v>5</v>
      </c>
      <c r="Z24">
        <f t="shared" si="8"/>
        <v>1</v>
      </c>
      <c r="AA24">
        <f t="shared" si="9"/>
        <v>11.997129186602871</v>
      </c>
      <c r="AI24">
        <v>262</v>
      </c>
      <c r="AJ24">
        <f t="shared" si="18"/>
        <v>231748.6</v>
      </c>
      <c r="AK24">
        <f t="shared" si="19"/>
        <v>83111.800000000017</v>
      </c>
      <c r="AL24">
        <f t="shared" si="20"/>
        <v>4620.8000000000175</v>
      </c>
      <c r="AM24">
        <f t="shared" si="23"/>
        <v>1.0201342281879286</v>
      </c>
      <c r="AN24">
        <f t="shared" si="14"/>
        <v>4620.8</v>
      </c>
      <c r="AO24">
        <f t="shared" si="15"/>
        <v>4620.8190512440842</v>
      </c>
      <c r="AP24">
        <f t="shared" si="16"/>
        <v>0</v>
      </c>
      <c r="AX24">
        <f t="shared" si="1"/>
        <v>4352.1000000000004</v>
      </c>
      <c r="AY24">
        <f t="shared" si="17"/>
        <v>1874.8000000000002</v>
      </c>
      <c r="AZ24">
        <f t="shared" si="24"/>
        <v>104.80000000000018</v>
      </c>
      <c r="BA24">
        <f t="shared" si="21"/>
        <v>1.0204479065238594</v>
      </c>
      <c r="BC24">
        <f>AL24/AZ24</f>
        <v>44.091603053435207</v>
      </c>
    </row>
    <row r="25" spans="2:55" x14ac:dyDescent="0.2">
      <c r="B25">
        <f t="shared" si="0"/>
        <v>66.312351852990275</v>
      </c>
      <c r="C25">
        <f t="shared" si="2"/>
        <v>66.3</v>
      </c>
      <c r="D25">
        <f t="shared" si="10"/>
        <v>1.0168711656441705</v>
      </c>
      <c r="E25">
        <f t="shared" si="11"/>
        <v>66.299999999999955</v>
      </c>
      <c r="F25">
        <f t="shared" si="3"/>
        <v>0</v>
      </c>
      <c r="G25">
        <f t="shared" si="4"/>
        <v>0</v>
      </c>
      <c r="H25">
        <f t="shared" si="12"/>
        <v>1319.9801079112499</v>
      </c>
      <c r="I25">
        <f t="shared" si="5"/>
        <v>1320</v>
      </c>
      <c r="J25">
        <f t="shared" si="13"/>
        <v>1.0528834649437664</v>
      </c>
      <c r="K25">
        <v>24</v>
      </c>
      <c r="L25">
        <v>1320</v>
      </c>
      <c r="M25">
        <v>110</v>
      </c>
      <c r="N25">
        <v>22</v>
      </c>
      <c r="S25">
        <v>3</v>
      </c>
      <c r="T25">
        <f>VLOOKUP(S25,rank!O:P,2,0)</f>
        <v>1452.084249153123</v>
      </c>
      <c r="X25">
        <f t="shared" si="6"/>
        <v>60</v>
      </c>
      <c r="Y25">
        <f t="shared" si="7"/>
        <v>5</v>
      </c>
      <c r="Z25">
        <f t="shared" si="8"/>
        <v>1</v>
      </c>
      <c r="AA25">
        <f t="shared" si="9"/>
        <v>12</v>
      </c>
      <c r="AI25">
        <v>263</v>
      </c>
      <c r="AJ25">
        <f t="shared" si="18"/>
        <v>236462.5</v>
      </c>
      <c r="AK25">
        <f t="shared" si="19"/>
        <v>87825.700000000012</v>
      </c>
      <c r="AL25">
        <f t="shared" si="20"/>
        <v>4713.8999999999942</v>
      </c>
      <c r="AM25">
        <f t="shared" si="23"/>
        <v>1.0201480263157843</v>
      </c>
      <c r="AN25">
        <f t="shared" si="14"/>
        <v>4713.8999999999996</v>
      </c>
      <c r="AO25">
        <f t="shared" si="15"/>
        <v>4713.9054510313972</v>
      </c>
      <c r="AP25">
        <f t="shared" si="16"/>
        <v>0</v>
      </c>
      <c r="AX25">
        <f t="shared" si="1"/>
        <v>4458.8999999999996</v>
      </c>
      <c r="AY25">
        <f t="shared" si="17"/>
        <v>1981.5999999999995</v>
      </c>
      <c r="AZ25">
        <f t="shared" si="24"/>
        <v>106.79999999999927</v>
      </c>
      <c r="BA25">
        <f t="shared" si="21"/>
        <v>1.0190839694656402</v>
      </c>
      <c r="BC25">
        <f t="shared" si="22"/>
        <v>44.13764044943845</v>
      </c>
    </row>
    <row r="26" spans="2:55" x14ac:dyDescent="0.2">
      <c r="B26">
        <f t="shared" si="0"/>
        <v>67.439661834491119</v>
      </c>
      <c r="C26">
        <f t="shared" si="2"/>
        <v>67.400000000000006</v>
      </c>
      <c r="D26">
        <f t="shared" si="10"/>
        <v>1.0165912518853717</v>
      </c>
      <c r="E26">
        <f t="shared" si="11"/>
        <v>67.400000000000091</v>
      </c>
      <c r="F26">
        <f t="shared" si="3"/>
        <v>0</v>
      </c>
      <c r="G26">
        <f t="shared" si="4"/>
        <v>0</v>
      </c>
      <c r="H26">
        <f t="shared" si="12"/>
        <v>1387.4197697457412</v>
      </c>
      <c r="I26">
        <f t="shared" si="5"/>
        <v>1387.4</v>
      </c>
      <c r="J26">
        <f t="shared" si="13"/>
        <v>1.051060606060606</v>
      </c>
      <c r="K26">
        <v>25</v>
      </c>
      <c r="L26">
        <v>1387.4</v>
      </c>
      <c r="M26">
        <v>115.6</v>
      </c>
      <c r="N26">
        <v>23.1</v>
      </c>
      <c r="S26">
        <v>3</v>
      </c>
      <c r="T26">
        <f>VLOOKUP(S26,rank!O:P,2,0)</f>
        <v>1452.084249153123</v>
      </c>
      <c r="X26">
        <f t="shared" si="6"/>
        <v>60.060606060606062</v>
      </c>
      <c r="Y26">
        <f t="shared" si="7"/>
        <v>5.0043290043290041</v>
      </c>
      <c r="Z26">
        <f t="shared" si="8"/>
        <v>1</v>
      </c>
      <c r="AA26">
        <f t="shared" si="9"/>
        <v>12.00173010380623</v>
      </c>
      <c r="AI26">
        <v>264</v>
      </c>
      <c r="AJ26">
        <f t="shared" si="18"/>
        <v>241271.4</v>
      </c>
      <c r="AK26">
        <f t="shared" si="19"/>
        <v>92634.6</v>
      </c>
      <c r="AL26">
        <f t="shared" si="20"/>
        <v>4808.8999999999942</v>
      </c>
      <c r="AM26">
        <f t="shared" si="23"/>
        <v>1.0201531640467554</v>
      </c>
      <c r="AN26">
        <f t="shared" si="14"/>
        <v>4808.8999999999996</v>
      </c>
      <c r="AO26">
        <f t="shared" si="15"/>
        <v>4808.8670763424243</v>
      </c>
      <c r="AP26">
        <f t="shared" si="16"/>
        <v>0</v>
      </c>
      <c r="AX26">
        <f t="shared" si="1"/>
        <v>4567.8999999999996</v>
      </c>
      <c r="AY26">
        <f t="shared" si="17"/>
        <v>2090.5999999999995</v>
      </c>
      <c r="AZ26">
        <f t="shared" si="24"/>
        <v>109</v>
      </c>
      <c r="BA26">
        <f t="shared" si="21"/>
        <v>1.0205992509363366</v>
      </c>
      <c r="BC26">
        <f t="shared" si="22"/>
        <v>44.118348623853159</v>
      </c>
    </row>
    <row r="27" spans="2:55" x14ac:dyDescent="0.2">
      <c r="B27">
        <f t="shared" si="0"/>
        <v>68.586136085677467</v>
      </c>
      <c r="C27">
        <f t="shared" si="2"/>
        <v>68.599999999999994</v>
      </c>
      <c r="D27">
        <f t="shared" si="10"/>
        <v>1.0178041543026679</v>
      </c>
      <c r="E27">
        <f t="shared" si="11"/>
        <v>68.599999999999909</v>
      </c>
      <c r="F27">
        <f t="shared" si="3"/>
        <v>0</v>
      </c>
      <c r="G27">
        <f t="shared" si="4"/>
        <v>0</v>
      </c>
      <c r="H27">
        <f t="shared" si="12"/>
        <v>1456.0059058314184</v>
      </c>
      <c r="I27">
        <f t="shared" si="5"/>
        <v>1456</v>
      </c>
      <c r="J27">
        <f t="shared" si="13"/>
        <v>1.0494450050454087</v>
      </c>
      <c r="K27">
        <v>26</v>
      </c>
      <c r="L27">
        <v>1456</v>
      </c>
      <c r="M27">
        <v>121.3</v>
      </c>
      <c r="N27">
        <v>24.3</v>
      </c>
      <c r="S27">
        <v>3</v>
      </c>
      <c r="T27">
        <f>VLOOKUP(S27,rank!O:P,2,0)</f>
        <v>1452.084249153123</v>
      </c>
      <c r="X27">
        <f t="shared" si="6"/>
        <v>59.91769547325103</v>
      </c>
      <c r="Y27">
        <f t="shared" si="7"/>
        <v>4.9917695473251023</v>
      </c>
      <c r="Z27">
        <f t="shared" si="8"/>
        <v>1</v>
      </c>
      <c r="AA27">
        <f t="shared" si="9"/>
        <v>12.003297609233305</v>
      </c>
      <c r="AI27">
        <v>265</v>
      </c>
      <c r="AJ27">
        <f t="shared" si="18"/>
        <v>246177.1</v>
      </c>
      <c r="AK27">
        <f t="shared" si="19"/>
        <v>97540.300000000017</v>
      </c>
      <c r="AL27">
        <f t="shared" si="20"/>
        <v>4905.7000000000116</v>
      </c>
      <c r="AM27">
        <f t="shared" si="23"/>
        <v>1.0201293435089143</v>
      </c>
      <c r="AN27">
        <f t="shared" si="14"/>
        <v>4905.7</v>
      </c>
      <c r="AO27">
        <f t="shared" si="15"/>
        <v>4905.741703595344</v>
      </c>
      <c r="AP27">
        <f t="shared" si="16"/>
        <v>0</v>
      </c>
      <c r="AX27">
        <f t="shared" si="1"/>
        <v>4679.1000000000004</v>
      </c>
      <c r="AY27">
        <f t="shared" si="17"/>
        <v>2201.8000000000002</v>
      </c>
      <c r="AZ27">
        <f t="shared" si="24"/>
        <v>111.20000000000073</v>
      </c>
      <c r="BA27">
        <f t="shared" si="21"/>
        <v>1.0201834862385388</v>
      </c>
      <c r="BC27">
        <f t="shared" si="22"/>
        <v>44.116007194244418</v>
      </c>
    </row>
    <row r="28" spans="2:55" x14ac:dyDescent="0.2">
      <c r="B28">
        <f t="shared" si="0"/>
        <v>69.752100399133965</v>
      </c>
      <c r="C28">
        <f t="shared" si="2"/>
        <v>69.8</v>
      </c>
      <c r="D28">
        <f t="shared" si="10"/>
        <v>1.017492711370263</v>
      </c>
      <c r="E28">
        <f t="shared" si="11"/>
        <v>69.799999999999955</v>
      </c>
      <c r="F28">
        <f t="shared" si="3"/>
        <v>0</v>
      </c>
      <c r="G28">
        <f t="shared" si="4"/>
        <v>0</v>
      </c>
      <c r="H28">
        <f t="shared" si="12"/>
        <v>1525.7580062305517</v>
      </c>
      <c r="I28">
        <f t="shared" si="5"/>
        <v>1525.8</v>
      </c>
      <c r="J28">
        <f t="shared" si="13"/>
        <v>1.0479395604395605</v>
      </c>
      <c r="K28">
        <v>27</v>
      </c>
      <c r="L28">
        <v>1525.8</v>
      </c>
      <c r="M28">
        <v>127.1</v>
      </c>
      <c r="N28">
        <v>25.4</v>
      </c>
      <c r="S28">
        <v>3</v>
      </c>
      <c r="T28">
        <f>VLOOKUP(S28,rank!O:P,2,0)</f>
        <v>1452.084249153123</v>
      </c>
      <c r="X28">
        <f t="shared" si="6"/>
        <v>60.070866141732282</v>
      </c>
      <c r="Y28">
        <f t="shared" si="7"/>
        <v>5.0039370078740157</v>
      </c>
      <c r="Z28">
        <f t="shared" si="8"/>
        <v>1</v>
      </c>
      <c r="AA28">
        <f t="shared" si="9"/>
        <v>12.004720692368215</v>
      </c>
      <c r="AI28">
        <v>266</v>
      </c>
      <c r="AJ28">
        <f t="shared" si="18"/>
        <v>251181.7</v>
      </c>
      <c r="AK28">
        <f t="shared" si="19"/>
        <v>102544.90000000002</v>
      </c>
      <c r="AL28">
        <f t="shared" si="20"/>
        <v>5004.6000000000058</v>
      </c>
      <c r="AM28">
        <f t="shared" si="23"/>
        <v>1.0201602217828227</v>
      </c>
      <c r="AN28">
        <f t="shared" si="14"/>
        <v>5004.6000000000004</v>
      </c>
      <c r="AO28">
        <f t="shared" si="15"/>
        <v>5004.5678702142723</v>
      </c>
      <c r="AP28">
        <f t="shared" si="16"/>
        <v>0</v>
      </c>
      <c r="AX28">
        <f t="shared" si="1"/>
        <v>4792.5</v>
      </c>
      <c r="AY28">
        <f t="shared" si="17"/>
        <v>2315.1999999999998</v>
      </c>
      <c r="AZ28">
        <f t="shared" si="24"/>
        <v>113.39999999999964</v>
      </c>
      <c r="BA28">
        <f t="shared" si="21"/>
        <v>1.0197841726618606</v>
      </c>
      <c r="BC28">
        <f t="shared" si="22"/>
        <v>44.132275132275325</v>
      </c>
    </row>
    <row r="29" spans="2:55" x14ac:dyDescent="0.2">
      <c r="B29">
        <f t="shared" si="0"/>
        <v>70.937886105919233</v>
      </c>
      <c r="C29">
        <f t="shared" si="2"/>
        <v>70.900000000000006</v>
      </c>
      <c r="D29">
        <f t="shared" si="10"/>
        <v>1.0157593123209188</v>
      </c>
      <c r="E29">
        <f t="shared" si="11"/>
        <v>70.900000000000091</v>
      </c>
      <c r="F29">
        <f t="shared" si="3"/>
        <v>0</v>
      </c>
      <c r="G29">
        <f t="shared" si="4"/>
        <v>0</v>
      </c>
      <c r="H29">
        <f t="shared" si="12"/>
        <v>1596.6958923364714</v>
      </c>
      <c r="I29">
        <f t="shared" si="5"/>
        <v>1596.7</v>
      </c>
      <c r="J29">
        <f t="shared" si="13"/>
        <v>1.0464674269235812</v>
      </c>
      <c r="K29">
        <v>28</v>
      </c>
      <c r="L29">
        <v>1596.7</v>
      </c>
      <c r="M29">
        <v>133.1</v>
      </c>
      <c r="N29">
        <v>26.6</v>
      </c>
      <c r="S29">
        <v>3</v>
      </c>
      <c r="T29">
        <f>VLOOKUP(S29,rank!O:P,2,0)</f>
        <v>1452.084249153123</v>
      </c>
      <c r="X29">
        <f t="shared" si="6"/>
        <v>60.026315789473685</v>
      </c>
      <c r="Y29">
        <f t="shared" si="7"/>
        <v>5.0037593984962401</v>
      </c>
      <c r="Z29">
        <f t="shared" si="8"/>
        <v>1</v>
      </c>
      <c r="AA29">
        <f t="shared" si="9"/>
        <v>11.996243425995493</v>
      </c>
      <c r="AI29">
        <v>267</v>
      </c>
      <c r="AJ29">
        <f t="shared" si="18"/>
        <v>256287</v>
      </c>
      <c r="AK29">
        <f t="shared" si="19"/>
        <v>107650.20000000001</v>
      </c>
      <c r="AL29">
        <f t="shared" si="20"/>
        <v>5105.2999999999884</v>
      </c>
      <c r="AM29">
        <f t="shared" si="23"/>
        <v>1.020121488230824</v>
      </c>
      <c r="AN29">
        <f t="shared" si="14"/>
        <v>5105.3999999999996</v>
      </c>
      <c r="AO29">
        <f t="shared" si="15"/>
        <v>5105.3848899597397</v>
      </c>
      <c r="AP29">
        <f t="shared" si="16"/>
        <v>0.1</v>
      </c>
      <c r="AX29">
        <f t="shared" si="1"/>
        <v>4908.3</v>
      </c>
      <c r="AY29">
        <f t="shared" si="17"/>
        <v>2431</v>
      </c>
      <c r="AZ29">
        <f t="shared" si="24"/>
        <v>115.80000000000018</v>
      </c>
      <c r="BA29">
        <f t="shared" si="21"/>
        <v>1.021164021164026</v>
      </c>
      <c r="BC29">
        <f t="shared" si="22"/>
        <v>44.087219343695857</v>
      </c>
    </row>
    <row r="30" spans="2:55" x14ac:dyDescent="0.2">
      <c r="B30">
        <f t="shared" si="0"/>
        <v>72.143830169719863</v>
      </c>
      <c r="C30">
        <f t="shared" si="2"/>
        <v>72.099999999999994</v>
      </c>
      <c r="D30">
        <f t="shared" si="10"/>
        <v>1.0169252468265135</v>
      </c>
      <c r="E30">
        <f t="shared" si="11"/>
        <v>72.099999999999909</v>
      </c>
      <c r="F30">
        <f t="shared" si="3"/>
        <v>0</v>
      </c>
      <c r="G30">
        <f t="shared" si="4"/>
        <v>0</v>
      </c>
      <c r="H30">
        <f t="shared" si="12"/>
        <v>1668.839722506191</v>
      </c>
      <c r="I30">
        <f t="shared" si="5"/>
        <v>1668.8</v>
      </c>
      <c r="J30">
        <f t="shared" si="13"/>
        <v>1.0451556334940815</v>
      </c>
      <c r="K30">
        <v>29</v>
      </c>
      <c r="L30">
        <v>1668.8</v>
      </c>
      <c r="M30">
        <v>139.1</v>
      </c>
      <c r="N30">
        <v>27.8</v>
      </c>
      <c r="S30">
        <v>3</v>
      </c>
      <c r="T30">
        <f>VLOOKUP(S30,rank!O:P,2,0)</f>
        <v>1452.084249153123</v>
      </c>
      <c r="X30">
        <f t="shared" si="6"/>
        <v>60.028776978417262</v>
      </c>
      <c r="Y30">
        <f t="shared" si="7"/>
        <v>5.0035971223021578</v>
      </c>
      <c r="Z30">
        <f t="shared" si="8"/>
        <v>1</v>
      </c>
      <c r="AA30">
        <f t="shared" si="9"/>
        <v>11.997124370956147</v>
      </c>
      <c r="AI30">
        <v>268</v>
      </c>
      <c r="AJ30">
        <f t="shared" si="18"/>
        <v>261495.3</v>
      </c>
      <c r="AK30">
        <f t="shared" si="19"/>
        <v>112858.5</v>
      </c>
      <c r="AL30">
        <f t="shared" si="20"/>
        <v>5208.2999999999884</v>
      </c>
      <c r="AM30">
        <f t="shared" si="23"/>
        <v>1.020175112138366</v>
      </c>
      <c r="AN30">
        <f t="shared" si="14"/>
        <v>5208.2</v>
      </c>
      <c r="AO30">
        <f t="shared" si="15"/>
        <v>5208.2328685679786</v>
      </c>
      <c r="AP30">
        <f t="shared" si="16"/>
        <v>-0.1</v>
      </c>
      <c r="AX30">
        <f t="shared" si="1"/>
        <v>5026.3</v>
      </c>
      <c r="AY30">
        <f t="shared" si="17"/>
        <v>2549</v>
      </c>
      <c r="AZ30">
        <f t="shared" si="24"/>
        <v>118</v>
      </c>
      <c r="BA30">
        <f t="shared" si="21"/>
        <v>1.0189982728842817</v>
      </c>
      <c r="BC30">
        <f t="shared" si="22"/>
        <v>44.138135593220241</v>
      </c>
    </row>
    <row r="31" spans="2:55" x14ac:dyDescent="0.2">
      <c r="B31">
        <f t="shared" si="0"/>
        <v>73.370275282605093</v>
      </c>
      <c r="C31">
        <f t="shared" si="2"/>
        <v>73.400000000000006</v>
      </c>
      <c r="D31">
        <f t="shared" si="10"/>
        <v>1.0180305131761469</v>
      </c>
      <c r="E31">
        <f t="shared" si="11"/>
        <v>73.400000000000091</v>
      </c>
      <c r="F31">
        <f t="shared" si="3"/>
        <v>0</v>
      </c>
      <c r="G31">
        <f t="shared" si="4"/>
        <v>0</v>
      </c>
      <c r="H31">
        <f t="shared" si="12"/>
        <v>1742.2099977887963</v>
      </c>
      <c r="I31">
        <f t="shared" si="5"/>
        <v>1742.2</v>
      </c>
      <c r="J31">
        <f t="shared" si="13"/>
        <v>1.0439837008628956</v>
      </c>
      <c r="K31">
        <v>30</v>
      </c>
      <c r="L31">
        <v>1742.2</v>
      </c>
      <c r="M31">
        <v>145.19999999999999</v>
      </c>
      <c r="N31">
        <v>29</v>
      </c>
      <c r="S31">
        <v>3</v>
      </c>
      <c r="T31">
        <f>VLOOKUP(S31,rank!O:P,2,0)</f>
        <v>1452.084249153123</v>
      </c>
      <c r="X31">
        <f t="shared" si="6"/>
        <v>60.07586206896552</v>
      </c>
      <c r="Y31">
        <f t="shared" si="7"/>
        <v>5.0068965517241377</v>
      </c>
      <c r="Z31">
        <f t="shared" si="8"/>
        <v>1</v>
      </c>
      <c r="AA31">
        <f t="shared" si="9"/>
        <v>11.998622589531681</v>
      </c>
      <c r="AI31">
        <v>269</v>
      </c>
      <c r="AJ31">
        <f t="shared" si="18"/>
        <v>266808.40000000002</v>
      </c>
      <c r="AK31">
        <f t="shared" si="19"/>
        <v>118171.60000000003</v>
      </c>
      <c r="AL31">
        <f t="shared" si="20"/>
        <v>5313.1000000000349</v>
      </c>
      <c r="AM31">
        <f t="shared" si="23"/>
        <v>1.0201217287790731</v>
      </c>
      <c r="AN31">
        <f t="shared" si="14"/>
        <v>5313.2</v>
      </c>
      <c r="AO31">
        <f t="shared" si="15"/>
        <v>5313.152719705281</v>
      </c>
      <c r="AP31">
        <f t="shared" si="16"/>
        <v>0.1</v>
      </c>
      <c r="AX31">
        <f t="shared" si="1"/>
        <v>5146.7</v>
      </c>
      <c r="AY31">
        <f t="shared" si="17"/>
        <v>2669.3999999999996</v>
      </c>
      <c r="AZ31">
        <f t="shared" si="24"/>
        <v>120.39999999999964</v>
      </c>
      <c r="BA31">
        <f t="shared" si="21"/>
        <v>1.0203389830508445</v>
      </c>
      <c r="BC31">
        <f t="shared" si="22"/>
        <v>44.128737541528665</v>
      </c>
    </row>
    <row r="32" spans="2:55" x14ac:dyDescent="0.2">
      <c r="B32">
        <f t="shared" si="0"/>
        <v>74.617569962409377</v>
      </c>
      <c r="C32">
        <f t="shared" si="2"/>
        <v>74.599999999999994</v>
      </c>
      <c r="D32">
        <f t="shared" si="10"/>
        <v>1.0163487738419594</v>
      </c>
      <c r="E32">
        <f t="shared" si="11"/>
        <v>74.599999999999909</v>
      </c>
      <c r="F32">
        <f t="shared" si="3"/>
        <v>0</v>
      </c>
      <c r="G32">
        <f t="shared" si="4"/>
        <v>0</v>
      </c>
      <c r="H32">
        <f t="shared" si="12"/>
        <v>1816.8275677512056</v>
      </c>
      <c r="I32">
        <f t="shared" si="5"/>
        <v>1816.8</v>
      </c>
      <c r="J32">
        <f t="shared" si="13"/>
        <v>1.0428194237171391</v>
      </c>
      <c r="K32">
        <v>31</v>
      </c>
      <c r="L32">
        <v>1816.8</v>
      </c>
      <c r="M32">
        <v>151.4</v>
      </c>
      <c r="N32">
        <v>30.3</v>
      </c>
      <c r="S32">
        <v>3</v>
      </c>
      <c r="T32">
        <f>VLOOKUP(S32,rank!O:P,2,0)</f>
        <v>1452.084249153123</v>
      </c>
      <c r="X32">
        <f t="shared" si="6"/>
        <v>59.960396039603957</v>
      </c>
      <c r="Y32">
        <f t="shared" si="7"/>
        <v>4.996699669966997</v>
      </c>
      <c r="Z32">
        <f t="shared" si="8"/>
        <v>1</v>
      </c>
      <c r="AA32">
        <f t="shared" si="9"/>
        <v>12</v>
      </c>
      <c r="AI32">
        <v>270</v>
      </c>
      <c r="AJ32">
        <f t="shared" si="18"/>
        <v>272228.59999999998</v>
      </c>
      <c r="AK32">
        <f t="shared" si="19"/>
        <v>123591.79999999999</v>
      </c>
      <c r="AL32">
        <f t="shared" si="20"/>
        <v>5420.1999999999534</v>
      </c>
      <c r="AM32">
        <f t="shared" si="23"/>
        <v>1.020157723362993</v>
      </c>
      <c r="AN32">
        <f t="shared" si="14"/>
        <v>5420.2</v>
      </c>
      <c r="AO32">
        <f t="shared" si="15"/>
        <v>5420.1861812437446</v>
      </c>
      <c r="AP32">
        <f t="shared" si="16"/>
        <v>0</v>
      </c>
      <c r="AX32">
        <f t="shared" si="1"/>
        <v>5269.6</v>
      </c>
      <c r="AY32">
        <f t="shared" si="17"/>
        <v>2792.3</v>
      </c>
      <c r="AZ32">
        <f t="shared" si="24"/>
        <v>122.90000000000055</v>
      </c>
      <c r="BA32">
        <f t="shared" si="21"/>
        <v>1.0207641196013366</v>
      </c>
      <c r="BC32">
        <f t="shared" si="22"/>
        <v>44.102522375914802</v>
      </c>
    </row>
    <row r="33" spans="2:55" x14ac:dyDescent="0.2">
      <c r="B33">
        <f t="shared" si="0"/>
        <v>75.886068651770316</v>
      </c>
      <c r="C33">
        <f t="shared" si="2"/>
        <v>75.900000000000006</v>
      </c>
      <c r="D33">
        <f t="shared" si="10"/>
        <v>1.0174262734584476</v>
      </c>
      <c r="E33">
        <f t="shared" si="11"/>
        <v>75.900000000000091</v>
      </c>
      <c r="F33">
        <f t="shared" si="3"/>
        <v>0</v>
      </c>
      <c r="G33">
        <f t="shared" si="4"/>
        <v>0</v>
      </c>
      <c r="H33">
        <f t="shared" si="12"/>
        <v>1892.7136364029764</v>
      </c>
      <c r="I33">
        <f t="shared" si="5"/>
        <v>1892.7</v>
      </c>
      <c r="J33">
        <f t="shared" si="13"/>
        <v>1.0417767503302511</v>
      </c>
      <c r="K33">
        <v>32</v>
      </c>
      <c r="L33">
        <v>1892.7</v>
      </c>
      <c r="M33">
        <v>157.69999999999999</v>
      </c>
      <c r="N33">
        <v>31.5</v>
      </c>
      <c r="S33">
        <v>3</v>
      </c>
      <c r="T33">
        <f>VLOOKUP(S33,rank!O:P,2,0)</f>
        <v>1452.084249153123</v>
      </c>
      <c r="X33">
        <f t="shared" si="6"/>
        <v>60.085714285714289</v>
      </c>
      <c r="Y33">
        <f t="shared" si="7"/>
        <v>5.0063492063492063</v>
      </c>
      <c r="Z33">
        <f t="shared" si="8"/>
        <v>1</v>
      </c>
      <c r="AA33">
        <f t="shared" si="9"/>
        <v>12.001902346227014</v>
      </c>
      <c r="AI33">
        <v>271</v>
      </c>
      <c r="AJ33">
        <f t="shared" si="18"/>
        <v>277758</v>
      </c>
      <c r="AK33">
        <f t="shared" si="19"/>
        <v>129121.20000000001</v>
      </c>
      <c r="AL33">
        <f t="shared" si="20"/>
        <v>5529.4000000000233</v>
      </c>
      <c r="AM33">
        <f t="shared" si="23"/>
        <v>1.0201468580495314</v>
      </c>
      <c r="AN33">
        <f t="shared" si="14"/>
        <v>5529.4</v>
      </c>
      <c r="AO33">
        <f t="shared" si="15"/>
        <v>5529.3758318648997</v>
      </c>
      <c r="AP33">
        <f t="shared" si="16"/>
        <v>0</v>
      </c>
      <c r="AX33">
        <f t="shared" si="1"/>
        <v>5394.9</v>
      </c>
      <c r="AY33">
        <f t="shared" si="17"/>
        <v>2917.5999999999995</v>
      </c>
      <c r="AZ33">
        <f t="shared" si="24"/>
        <v>125.29999999999927</v>
      </c>
      <c r="BA33">
        <f t="shared" si="21"/>
        <v>1.0195280716029187</v>
      </c>
      <c r="BC33">
        <f t="shared" si="22"/>
        <v>44.129289704709144</v>
      </c>
    </row>
    <row r="34" spans="2:55" x14ac:dyDescent="0.2">
      <c r="B34">
        <f t="shared" ref="B34:B66" si="25">45*$B$1^(K34-1)</f>
        <v>77.176131818850422</v>
      </c>
      <c r="C34">
        <f t="shared" si="2"/>
        <v>77.2</v>
      </c>
      <c r="D34">
        <f t="shared" si="10"/>
        <v>1.0171277997364947</v>
      </c>
      <c r="E34">
        <f t="shared" si="11"/>
        <v>77.200000000000045</v>
      </c>
      <c r="F34">
        <f t="shared" si="3"/>
        <v>0</v>
      </c>
      <c r="G34">
        <f t="shared" si="4"/>
        <v>0</v>
      </c>
      <c r="H34">
        <f t="shared" si="12"/>
        <v>1969.8897682218267</v>
      </c>
      <c r="I34">
        <f t="shared" si="5"/>
        <v>1969.9</v>
      </c>
      <c r="J34">
        <f t="shared" si="13"/>
        <v>1.0407882918581921</v>
      </c>
      <c r="K34">
        <v>33</v>
      </c>
      <c r="L34">
        <v>1969.9</v>
      </c>
      <c r="M34">
        <v>164.2</v>
      </c>
      <c r="N34">
        <v>32.799999999999997</v>
      </c>
      <c r="S34">
        <v>3</v>
      </c>
      <c r="T34">
        <f>VLOOKUP(S34,rank!O:P,2,0)</f>
        <v>1452.084249153123</v>
      </c>
      <c r="X34">
        <f t="shared" si="6"/>
        <v>60.057926829268304</v>
      </c>
      <c r="Y34">
        <f t="shared" si="7"/>
        <v>5.0060975609756095</v>
      </c>
      <c r="Z34">
        <f t="shared" si="8"/>
        <v>1</v>
      </c>
      <c r="AA34">
        <f t="shared" si="9"/>
        <v>11.996954933008528</v>
      </c>
      <c r="AI34">
        <v>272</v>
      </c>
      <c r="AJ34">
        <f t="shared" si="18"/>
        <v>283398.7</v>
      </c>
      <c r="AK34">
        <f t="shared" si="19"/>
        <v>134761.90000000002</v>
      </c>
      <c r="AL34">
        <f t="shared" si="20"/>
        <v>5640.7000000000116</v>
      </c>
      <c r="AM34">
        <f t="shared" si="23"/>
        <v>1.0201287662314154</v>
      </c>
      <c r="AN34">
        <f t="shared" si="14"/>
        <v>5640.8</v>
      </c>
      <c r="AO34">
        <f t="shared" si="15"/>
        <v>5640.7651079978186</v>
      </c>
      <c r="AP34">
        <f t="shared" si="16"/>
        <v>0.1</v>
      </c>
      <c r="AX34">
        <f t="shared" si="1"/>
        <v>5522.8</v>
      </c>
      <c r="AY34">
        <f t="shared" si="17"/>
        <v>3045.5</v>
      </c>
      <c r="AZ34">
        <f t="shared" si="24"/>
        <v>127.90000000000055</v>
      </c>
      <c r="BA34">
        <f t="shared" si="21"/>
        <v>1.0207501995211594</v>
      </c>
      <c r="BC34">
        <f t="shared" si="22"/>
        <v>44.102423768569096</v>
      </c>
    </row>
    <row r="35" spans="2:55" x14ac:dyDescent="0.2">
      <c r="B35">
        <f t="shared" si="25"/>
        <v>78.488126059770863</v>
      </c>
      <c r="C35">
        <f t="shared" si="2"/>
        <v>78.5</v>
      </c>
      <c r="D35">
        <f t="shared" si="10"/>
        <v>1.0168393782383414</v>
      </c>
      <c r="E35">
        <f t="shared" si="11"/>
        <v>78.5</v>
      </c>
      <c r="F35">
        <f t="shared" si="3"/>
        <v>0</v>
      </c>
      <c r="G35">
        <f t="shared" si="4"/>
        <v>0</v>
      </c>
      <c r="H35">
        <f t="shared" si="12"/>
        <v>2048.3778942815975</v>
      </c>
      <c r="I35">
        <f t="shared" si="5"/>
        <v>2048.4</v>
      </c>
      <c r="J35">
        <f t="shared" si="13"/>
        <v>1.0398497385654095</v>
      </c>
      <c r="K35">
        <v>34</v>
      </c>
      <c r="L35">
        <v>2048.4</v>
      </c>
      <c r="M35">
        <v>170.7</v>
      </c>
      <c r="N35">
        <v>34.1</v>
      </c>
      <c r="S35">
        <v>3</v>
      </c>
      <c r="T35">
        <f>VLOOKUP(S35,rank!O:P,2,0)</f>
        <v>1452.084249153123</v>
      </c>
      <c r="X35">
        <f t="shared" si="6"/>
        <v>60.070381231671554</v>
      </c>
      <c r="Y35">
        <f t="shared" si="7"/>
        <v>5.0058651026392953</v>
      </c>
      <c r="Z35">
        <f t="shared" si="8"/>
        <v>1</v>
      </c>
      <c r="AA35">
        <f t="shared" si="9"/>
        <v>12.000000000000002</v>
      </c>
      <c r="AI35">
        <v>273</v>
      </c>
      <c r="AJ35">
        <f t="shared" si="18"/>
        <v>289153.09999999998</v>
      </c>
      <c r="AK35">
        <f t="shared" si="19"/>
        <v>140516.29999999999</v>
      </c>
      <c r="AL35">
        <f t="shared" si="20"/>
        <v>5754.3999999999651</v>
      </c>
      <c r="AM35">
        <f t="shared" si="23"/>
        <v>1.0201570727037341</v>
      </c>
      <c r="AN35">
        <f t="shared" si="14"/>
        <v>5754.4</v>
      </c>
      <c r="AO35">
        <f t="shared" si="15"/>
        <v>5754.398321098437</v>
      </c>
      <c r="AP35">
        <f t="shared" si="16"/>
        <v>0</v>
      </c>
      <c r="AX35">
        <f t="shared" si="1"/>
        <v>5653.2</v>
      </c>
      <c r="AY35">
        <f t="shared" si="17"/>
        <v>3175.8999999999996</v>
      </c>
      <c r="AZ35">
        <f t="shared" si="24"/>
        <v>130.39999999999964</v>
      </c>
      <c r="BA35">
        <f t="shared" si="21"/>
        <v>1.0195465207193048</v>
      </c>
      <c r="BC35">
        <f t="shared" si="22"/>
        <v>44.128834355828076</v>
      </c>
    </row>
    <row r="36" spans="2:55" x14ac:dyDescent="0.2">
      <c r="B36">
        <f t="shared" si="25"/>
        <v>79.822424202786962</v>
      </c>
      <c r="C36">
        <f t="shared" si="2"/>
        <v>79.8</v>
      </c>
      <c r="D36">
        <f t="shared" si="10"/>
        <v>1.0165605095541366</v>
      </c>
      <c r="E36">
        <f t="shared" si="11"/>
        <v>79.799999999999727</v>
      </c>
      <c r="F36">
        <f t="shared" si="3"/>
        <v>0</v>
      </c>
      <c r="G36">
        <f t="shared" si="4"/>
        <v>0</v>
      </c>
      <c r="H36">
        <f t="shared" si="12"/>
        <v>2128.2003184843843</v>
      </c>
      <c r="I36">
        <f t="shared" si="5"/>
        <v>2128.1999999999998</v>
      </c>
      <c r="J36">
        <f t="shared" si="13"/>
        <v>1.0389572349150555</v>
      </c>
      <c r="K36">
        <v>35</v>
      </c>
      <c r="L36">
        <v>2128.1999999999998</v>
      </c>
      <c r="M36">
        <v>177.4</v>
      </c>
      <c r="N36">
        <v>35.5</v>
      </c>
      <c r="S36">
        <v>3</v>
      </c>
      <c r="T36">
        <f>VLOOKUP(S36,rank!O:P,2,0)</f>
        <v>1452.084249153123</v>
      </c>
      <c r="X36">
        <f t="shared" si="6"/>
        <v>59.949295774647879</v>
      </c>
      <c r="Y36">
        <f t="shared" si="7"/>
        <v>4.9971830985915497</v>
      </c>
      <c r="Z36">
        <f t="shared" si="8"/>
        <v>1</v>
      </c>
      <c r="AA36">
        <f t="shared" si="9"/>
        <v>11.99661781285231</v>
      </c>
      <c r="AI36">
        <v>274</v>
      </c>
      <c r="AJ36">
        <f t="shared" si="18"/>
        <v>295023.5</v>
      </c>
      <c r="AK36">
        <f t="shared" si="19"/>
        <v>146386.70000000001</v>
      </c>
      <c r="AL36">
        <f t="shared" si="20"/>
        <v>5870.4000000000233</v>
      </c>
      <c r="AM36">
        <f t="shared" si="23"/>
        <v>1.0201584874183336</v>
      </c>
      <c r="AN36">
        <f t="shared" si="14"/>
        <v>5870.3</v>
      </c>
      <c r="AO36">
        <f t="shared" si="15"/>
        <v>5870.3206752769647</v>
      </c>
      <c r="AP36">
        <f t="shared" si="16"/>
        <v>-0.1</v>
      </c>
      <c r="AX36">
        <f t="shared" si="1"/>
        <v>5786.3</v>
      </c>
      <c r="AY36">
        <f t="shared" si="17"/>
        <v>3309</v>
      </c>
      <c r="AZ36">
        <f t="shared" si="24"/>
        <v>133.10000000000036</v>
      </c>
      <c r="BA36">
        <f t="shared" si="21"/>
        <v>1.0207055214723983</v>
      </c>
      <c r="BC36">
        <f t="shared" si="22"/>
        <v>44.105184072126278</v>
      </c>
    </row>
    <row r="37" spans="2:55" x14ac:dyDescent="0.2">
      <c r="B37">
        <f t="shared" si="25"/>
        <v>81.179405414234324</v>
      </c>
      <c r="C37">
        <f t="shared" si="2"/>
        <v>81.2</v>
      </c>
      <c r="D37">
        <f t="shared" si="10"/>
        <v>1.0175438596491297</v>
      </c>
      <c r="E37">
        <f t="shared" si="11"/>
        <v>81.200000000000273</v>
      </c>
      <c r="F37">
        <f t="shared" si="3"/>
        <v>0</v>
      </c>
      <c r="G37">
        <f t="shared" si="4"/>
        <v>0</v>
      </c>
      <c r="H37">
        <f t="shared" si="12"/>
        <v>2209.379723898619</v>
      </c>
      <c r="I37">
        <f t="shared" si="5"/>
        <v>2209.4</v>
      </c>
      <c r="J37">
        <f t="shared" si="13"/>
        <v>1.0381543088055636</v>
      </c>
      <c r="K37">
        <v>36</v>
      </c>
      <c r="L37">
        <v>2209.4</v>
      </c>
      <c r="M37">
        <v>184.1</v>
      </c>
      <c r="N37">
        <v>36.799999999999997</v>
      </c>
      <c r="S37">
        <v>3</v>
      </c>
      <c r="T37">
        <f>VLOOKUP(S37,rank!O:P,2,0)</f>
        <v>1452.084249153123</v>
      </c>
      <c r="X37">
        <f t="shared" si="6"/>
        <v>60.038043478260875</v>
      </c>
      <c r="Y37">
        <f t="shared" si="7"/>
        <v>5.0027173913043477</v>
      </c>
      <c r="Z37">
        <f t="shared" si="8"/>
        <v>1</v>
      </c>
      <c r="AA37">
        <f t="shared" si="9"/>
        <v>12.001086366105378</v>
      </c>
      <c r="AI37">
        <v>275</v>
      </c>
      <c r="AJ37">
        <f t="shared" si="18"/>
        <v>301012</v>
      </c>
      <c r="AK37">
        <f t="shared" si="19"/>
        <v>152375.20000000001</v>
      </c>
      <c r="AL37">
        <f t="shared" si="20"/>
        <v>5988.5</v>
      </c>
      <c r="AM37">
        <f t="shared" si="23"/>
        <v>1.0201178795312034</v>
      </c>
      <c r="AN37">
        <f t="shared" si="14"/>
        <v>5988.6</v>
      </c>
      <c r="AO37">
        <f t="shared" si="15"/>
        <v>5988.5782852804195</v>
      </c>
      <c r="AP37">
        <f t="shared" si="16"/>
        <v>0.1</v>
      </c>
      <c r="AX37">
        <f t="shared" si="1"/>
        <v>5922</v>
      </c>
      <c r="AY37">
        <f t="shared" si="17"/>
        <v>3444.7</v>
      </c>
      <c r="AZ37">
        <f t="shared" si="24"/>
        <v>135.69999999999982</v>
      </c>
      <c r="BA37">
        <f t="shared" si="21"/>
        <v>1.0195341848234369</v>
      </c>
      <c r="BC37">
        <f t="shared" si="22"/>
        <v>44.130434782608752</v>
      </c>
    </row>
    <row r="38" spans="2:55" x14ac:dyDescent="0.2">
      <c r="B38">
        <f t="shared" si="25"/>
        <v>82.55945530627632</v>
      </c>
      <c r="C38">
        <f t="shared" si="2"/>
        <v>82.6</v>
      </c>
      <c r="D38">
        <f t="shared" si="10"/>
        <v>1.0160098522167453</v>
      </c>
      <c r="E38">
        <f t="shared" si="11"/>
        <v>82.5</v>
      </c>
      <c r="F38">
        <f t="shared" si="3"/>
        <v>0.1</v>
      </c>
      <c r="G38">
        <f t="shared" si="4"/>
        <v>0</v>
      </c>
      <c r="H38">
        <f t="shared" si="12"/>
        <v>2291.9391792048946</v>
      </c>
      <c r="I38">
        <f t="shared" si="5"/>
        <v>2291.9</v>
      </c>
      <c r="J38">
        <f t="shared" si="13"/>
        <v>1.0373404544220151</v>
      </c>
      <c r="K38">
        <v>37</v>
      </c>
      <c r="L38">
        <v>2291.9</v>
      </c>
      <c r="M38">
        <v>191</v>
      </c>
      <c r="N38">
        <v>38.200000000000003</v>
      </c>
      <c r="S38">
        <v>3</v>
      </c>
      <c r="T38">
        <f>VLOOKUP(S38,rank!O:P,2,0)</f>
        <v>1452.084249153123</v>
      </c>
      <c r="X38">
        <f t="shared" si="6"/>
        <v>59.997382198952877</v>
      </c>
      <c r="Y38">
        <f t="shared" si="7"/>
        <v>5</v>
      </c>
      <c r="Z38">
        <f t="shared" si="8"/>
        <v>1</v>
      </c>
      <c r="AA38">
        <f t="shared" si="9"/>
        <v>11.999476439790577</v>
      </c>
      <c r="AI38">
        <v>276</v>
      </c>
      <c r="AJ38">
        <f t="shared" si="18"/>
        <v>307121.2</v>
      </c>
      <c r="AK38">
        <f t="shared" si="19"/>
        <v>158484.40000000002</v>
      </c>
      <c r="AL38">
        <f t="shared" si="20"/>
        <v>6109.2000000000116</v>
      </c>
      <c r="AM38">
        <f t="shared" si="23"/>
        <v>1.0201552976538384</v>
      </c>
      <c r="AN38">
        <f t="shared" si="14"/>
        <v>6109.2</v>
      </c>
      <c r="AO38">
        <f t="shared" si="15"/>
        <v>6109.2181948373945</v>
      </c>
      <c r="AP38">
        <f t="shared" si="16"/>
        <v>0</v>
      </c>
      <c r="AX38">
        <f t="shared" si="1"/>
        <v>6060.5</v>
      </c>
      <c r="AY38">
        <f t="shared" si="17"/>
        <v>3583.2</v>
      </c>
      <c r="AZ38">
        <f t="shared" si="24"/>
        <v>138.5</v>
      </c>
      <c r="BA38">
        <f t="shared" si="21"/>
        <v>1.0206337509211509</v>
      </c>
      <c r="BC38">
        <f t="shared" si="22"/>
        <v>44.109747292418859</v>
      </c>
    </row>
    <row r="39" spans="2:55" x14ac:dyDescent="0.2">
      <c r="B39">
        <f t="shared" si="25"/>
        <v>83.96296604648299</v>
      </c>
      <c r="C39">
        <f t="shared" si="2"/>
        <v>84</v>
      </c>
      <c r="D39">
        <f t="shared" si="10"/>
        <v>1.0181818181818181</v>
      </c>
      <c r="E39">
        <f t="shared" si="11"/>
        <v>84</v>
      </c>
      <c r="F39">
        <f t="shared" si="3"/>
        <v>0</v>
      </c>
      <c r="G39">
        <f t="shared" si="4"/>
        <v>0</v>
      </c>
      <c r="H39">
        <f t="shared" si="12"/>
        <v>2375.902145251378</v>
      </c>
      <c r="I39">
        <f t="shared" si="5"/>
        <v>2375.9</v>
      </c>
      <c r="J39">
        <f t="shared" si="13"/>
        <v>1.0366508137353287</v>
      </c>
      <c r="K39">
        <v>38</v>
      </c>
      <c r="L39">
        <v>2375.9</v>
      </c>
      <c r="M39">
        <v>198</v>
      </c>
      <c r="N39">
        <v>39.6</v>
      </c>
      <c r="S39">
        <v>3</v>
      </c>
      <c r="T39">
        <f>VLOOKUP(S39,rank!O:P,2,0)</f>
        <v>1452.084249153123</v>
      </c>
      <c r="X39">
        <f t="shared" si="6"/>
        <v>59.997474747474747</v>
      </c>
      <c r="Y39">
        <f t="shared" si="7"/>
        <v>5</v>
      </c>
      <c r="Z39">
        <f t="shared" si="8"/>
        <v>1</v>
      </c>
      <c r="AA39">
        <f t="shared" si="9"/>
        <v>11.999494949494951</v>
      </c>
      <c r="AI39">
        <v>277</v>
      </c>
      <c r="AJ39">
        <f t="shared" si="18"/>
        <v>313353.5</v>
      </c>
      <c r="AK39">
        <f t="shared" si="19"/>
        <v>164716.70000000001</v>
      </c>
      <c r="AL39">
        <f t="shared" si="20"/>
        <v>6232.2999999999884</v>
      </c>
      <c r="AM39">
        <f t="shared" si="23"/>
        <v>1.020149937798726</v>
      </c>
      <c r="AN39">
        <f t="shared" si="14"/>
        <v>6232.3</v>
      </c>
      <c r="AO39">
        <f t="shared" si="15"/>
        <v>6232.288395372394</v>
      </c>
      <c r="AP39">
        <f t="shared" si="16"/>
        <v>0</v>
      </c>
      <c r="AX39">
        <f t="shared" si="1"/>
        <v>6201.8</v>
      </c>
      <c r="AY39">
        <f t="shared" si="17"/>
        <v>3724.5</v>
      </c>
      <c r="AZ39">
        <f t="shared" si="24"/>
        <v>141.30000000000018</v>
      </c>
      <c r="BA39">
        <f t="shared" si="21"/>
        <v>1.0202166064981963</v>
      </c>
      <c r="BC39">
        <f>AL39/AZ39</f>
        <v>44.106864826609907</v>
      </c>
    </row>
    <row r="40" spans="2:55" x14ac:dyDescent="0.2">
      <c r="B40">
        <f t="shared" si="25"/>
        <v>85.390336469273194</v>
      </c>
      <c r="C40">
        <f t="shared" si="2"/>
        <v>85.4</v>
      </c>
      <c r="D40">
        <f t="shared" si="10"/>
        <v>1.0166666666666677</v>
      </c>
      <c r="E40">
        <f t="shared" si="11"/>
        <v>85.400000000000091</v>
      </c>
      <c r="F40">
        <f t="shared" si="3"/>
        <v>0</v>
      </c>
      <c r="G40">
        <f t="shared" si="4"/>
        <v>0</v>
      </c>
      <c r="H40">
        <f t="shared" si="12"/>
        <v>2461.2924817206513</v>
      </c>
      <c r="I40">
        <f t="shared" si="5"/>
        <v>2461.3000000000002</v>
      </c>
      <c r="J40">
        <f t="shared" si="13"/>
        <v>1.0359442737488951</v>
      </c>
      <c r="K40">
        <v>39</v>
      </c>
      <c r="L40">
        <v>2461.3000000000002</v>
      </c>
      <c r="M40">
        <v>205.1</v>
      </c>
      <c r="N40">
        <v>41</v>
      </c>
      <c r="S40">
        <v>3</v>
      </c>
      <c r="T40">
        <f>VLOOKUP(S40,rank!O:P,2,0)</f>
        <v>1452.084249153123</v>
      </c>
      <c r="X40">
        <f t="shared" si="6"/>
        <v>60.031707317073177</v>
      </c>
      <c r="Y40">
        <f t="shared" si="7"/>
        <v>5.0024390243902435</v>
      </c>
      <c r="Z40">
        <f t="shared" si="8"/>
        <v>1</v>
      </c>
      <c r="AA40">
        <f t="shared" si="9"/>
        <v>12.000487567040469</v>
      </c>
      <c r="AI40">
        <v>278</v>
      </c>
      <c r="AJ40">
        <f t="shared" si="18"/>
        <v>319711.40000000002</v>
      </c>
      <c r="AK40">
        <f t="shared" si="19"/>
        <v>171074.60000000003</v>
      </c>
      <c r="AL40">
        <f t="shared" si="20"/>
        <v>6357.9000000000233</v>
      </c>
      <c r="AM40">
        <f t="shared" si="23"/>
        <v>1.0201530735041695</v>
      </c>
      <c r="AN40">
        <f t="shared" si="14"/>
        <v>6357.8</v>
      </c>
      <c r="AO40">
        <f t="shared" si="15"/>
        <v>6357.8378450971722</v>
      </c>
      <c r="AP40">
        <f t="shared" si="16"/>
        <v>-0.1</v>
      </c>
      <c r="AX40">
        <f t="shared" si="1"/>
        <v>6345.9</v>
      </c>
      <c r="AY40">
        <f t="shared" si="17"/>
        <v>3868.5999999999995</v>
      </c>
      <c r="AZ40">
        <f t="shared" si="24"/>
        <v>144.09999999999945</v>
      </c>
      <c r="BA40">
        <f t="shared" si="21"/>
        <v>1.0198159943382821</v>
      </c>
      <c r="BC40">
        <f t="shared" si="22"/>
        <v>44.121443442054456</v>
      </c>
    </row>
    <row r="41" spans="2:55" x14ac:dyDescent="0.2">
      <c r="B41">
        <f t="shared" si="25"/>
        <v>86.841972189250825</v>
      </c>
      <c r="C41">
        <f t="shared" si="2"/>
        <v>86.8</v>
      </c>
      <c r="D41">
        <f t="shared" si="10"/>
        <v>1.0163934426229466</v>
      </c>
      <c r="E41">
        <f t="shared" si="11"/>
        <v>86.799999999999727</v>
      </c>
      <c r="F41">
        <f t="shared" si="3"/>
        <v>0</v>
      </c>
      <c r="G41">
        <f t="shared" si="4"/>
        <v>0</v>
      </c>
      <c r="H41">
        <f t="shared" si="12"/>
        <v>2548.1344539099023</v>
      </c>
      <c r="I41">
        <f t="shared" si="5"/>
        <v>2548.1</v>
      </c>
      <c r="J41">
        <f t="shared" si="13"/>
        <v>1.0352659163856497</v>
      </c>
      <c r="K41">
        <v>40</v>
      </c>
      <c r="L41">
        <v>2548.1</v>
      </c>
      <c r="M41">
        <v>212.3</v>
      </c>
      <c r="N41">
        <v>42.5</v>
      </c>
      <c r="S41">
        <v>3</v>
      </c>
      <c r="T41">
        <f>VLOOKUP(S41,rank!O:P,2,0)</f>
        <v>1452.084249153123</v>
      </c>
      <c r="X41">
        <f t="shared" si="6"/>
        <v>59.955294117647057</v>
      </c>
      <c r="Y41">
        <f t="shared" si="7"/>
        <v>4.9952941176470587</v>
      </c>
      <c r="Z41">
        <f t="shared" si="8"/>
        <v>1</v>
      </c>
      <c r="AA41">
        <f t="shared" si="9"/>
        <v>12.002355157795572</v>
      </c>
      <c r="AI41">
        <v>279</v>
      </c>
      <c r="AJ41">
        <f t="shared" si="18"/>
        <v>326197.3</v>
      </c>
      <c r="AK41">
        <f t="shared" si="19"/>
        <v>177560.5</v>
      </c>
      <c r="AL41">
        <f t="shared" si="20"/>
        <v>6485.8999999999651</v>
      </c>
      <c r="AM41">
        <f t="shared" si="23"/>
        <v>1.0201324336651947</v>
      </c>
      <c r="AN41">
        <f t="shared" si="14"/>
        <v>6485.9</v>
      </c>
      <c r="AO41">
        <f t="shared" si="15"/>
        <v>6485.9164884866559</v>
      </c>
      <c r="AP41">
        <f t="shared" si="16"/>
        <v>0</v>
      </c>
      <c r="AX41">
        <f t="shared" si="1"/>
        <v>6492.9</v>
      </c>
      <c r="AY41">
        <f t="shared" si="17"/>
        <v>4015.5999999999995</v>
      </c>
      <c r="AZ41">
        <f t="shared" si="24"/>
        <v>147</v>
      </c>
      <c r="BA41">
        <f t="shared" si="21"/>
        <v>1.0201249132546881</v>
      </c>
      <c r="BC41">
        <f t="shared" si="22"/>
        <v>44.121768707482758</v>
      </c>
    </row>
    <row r="42" spans="2:55" x14ac:dyDescent="0.2">
      <c r="B42">
        <f t="shared" si="25"/>
        <v>88.318285716468097</v>
      </c>
      <c r="C42">
        <f t="shared" si="2"/>
        <v>88.3</v>
      </c>
      <c r="D42">
        <f t="shared" si="10"/>
        <v>1.0184331797235064</v>
      </c>
      <c r="E42">
        <f t="shared" si="11"/>
        <v>88.400000000000091</v>
      </c>
      <c r="F42">
        <f t="shared" si="3"/>
        <v>-0.1</v>
      </c>
      <c r="G42">
        <f t="shared" si="4"/>
        <v>0</v>
      </c>
      <c r="H42">
        <f t="shared" si="12"/>
        <v>2636.4527396263711</v>
      </c>
      <c r="I42">
        <f t="shared" si="5"/>
        <v>2636.5</v>
      </c>
      <c r="J42">
        <f t="shared" si="13"/>
        <v>1.0346925159923079</v>
      </c>
      <c r="K42">
        <v>41</v>
      </c>
      <c r="L42">
        <v>2636.5</v>
      </c>
      <c r="M42">
        <v>219.7</v>
      </c>
      <c r="N42">
        <v>43.9</v>
      </c>
      <c r="O42">
        <f>L41-L21</f>
        <v>1486.8</v>
      </c>
      <c r="S42">
        <f>MIN(S22+1,13)</f>
        <v>4</v>
      </c>
      <c r="T42">
        <f>VLOOKUP(S42,rank!O:P,2,0)</f>
        <v>2344.7719622524105</v>
      </c>
      <c r="U42">
        <f>T42-T41</f>
        <v>892.68771309928752</v>
      </c>
      <c r="V42">
        <f>U42/O42</f>
        <v>0.60040873896911995</v>
      </c>
      <c r="X42">
        <f t="shared" si="6"/>
        <v>60.05694760820046</v>
      </c>
      <c r="Y42">
        <f t="shared" si="7"/>
        <v>5.0045558086560362</v>
      </c>
      <c r="Z42">
        <f t="shared" si="8"/>
        <v>1</v>
      </c>
      <c r="AA42">
        <f t="shared" si="9"/>
        <v>12.000455166135641</v>
      </c>
      <c r="AI42">
        <v>280</v>
      </c>
      <c r="AJ42">
        <f t="shared" si="18"/>
        <v>332813.8</v>
      </c>
      <c r="AK42">
        <f t="shared" si="19"/>
        <v>184177</v>
      </c>
      <c r="AL42">
        <f t="shared" si="20"/>
        <v>6616.5</v>
      </c>
      <c r="AM42">
        <f t="shared" si="23"/>
        <v>1.0201359872955236</v>
      </c>
      <c r="AN42">
        <f t="shared" si="14"/>
        <v>6616.6</v>
      </c>
      <c r="AO42">
        <f t="shared" si="15"/>
        <v>6616.5752761472186</v>
      </c>
      <c r="AP42">
        <f t="shared" si="16"/>
        <v>0.1</v>
      </c>
      <c r="AX42">
        <f t="shared" si="1"/>
        <v>6642.9</v>
      </c>
      <c r="AY42">
        <f t="shared" si="17"/>
        <v>4165.5999999999995</v>
      </c>
      <c r="AZ42">
        <f t="shared" si="24"/>
        <v>150</v>
      </c>
      <c r="BA42">
        <f t="shared" si="21"/>
        <v>1.0204081632653061</v>
      </c>
      <c r="BC42">
        <f t="shared" si="22"/>
        <v>44.11</v>
      </c>
    </row>
    <row r="43" spans="2:55" x14ac:dyDescent="0.2">
      <c r="B43">
        <f t="shared" si="25"/>
        <v>89.819696573648059</v>
      </c>
      <c r="C43">
        <f t="shared" si="2"/>
        <v>89.8</v>
      </c>
      <c r="D43">
        <f t="shared" si="10"/>
        <v>1.0158371040723992</v>
      </c>
      <c r="E43">
        <f t="shared" si="11"/>
        <v>89.800000000000182</v>
      </c>
      <c r="F43">
        <f t="shared" si="3"/>
        <v>0</v>
      </c>
      <c r="G43">
        <f t="shared" si="4"/>
        <v>0</v>
      </c>
      <c r="H43">
        <f t="shared" si="12"/>
        <v>2726.2724362000195</v>
      </c>
      <c r="I43">
        <f t="shared" si="5"/>
        <v>2726.3</v>
      </c>
      <c r="J43">
        <f t="shared" si="13"/>
        <v>1.0340603072254884</v>
      </c>
      <c r="K43">
        <v>42</v>
      </c>
      <c r="L43">
        <v>2726.3</v>
      </c>
      <c r="M43">
        <v>227.2</v>
      </c>
      <c r="N43">
        <v>45.4</v>
      </c>
      <c r="S43">
        <f t="shared" ref="S43:S106" si="26">MIN(S23+1,13)</f>
        <v>4</v>
      </c>
      <c r="T43">
        <f>VLOOKUP(S43,rank!O:P,2,0)</f>
        <v>2344.7719622524105</v>
      </c>
      <c r="X43">
        <f t="shared" si="6"/>
        <v>60.050660792951547</v>
      </c>
      <c r="Y43">
        <f t="shared" si="7"/>
        <v>5.0044052863436121</v>
      </c>
      <c r="Z43">
        <f t="shared" si="8"/>
        <v>1</v>
      </c>
      <c r="AA43">
        <f t="shared" si="9"/>
        <v>11.999559859154932</v>
      </c>
      <c r="AI43">
        <v>281</v>
      </c>
      <c r="AJ43">
        <f t="shared" si="18"/>
        <v>339563.7</v>
      </c>
      <c r="AK43">
        <f t="shared" si="19"/>
        <v>190926.90000000002</v>
      </c>
      <c r="AL43">
        <f t="shared" si="20"/>
        <v>6749.9000000000233</v>
      </c>
      <c r="AM43">
        <f t="shared" si="23"/>
        <v>1.0201617169198252</v>
      </c>
      <c r="AN43">
        <f t="shared" si="14"/>
        <v>6749.9</v>
      </c>
      <c r="AO43">
        <f t="shared" si="15"/>
        <v>6749.8661850852059</v>
      </c>
      <c r="AP43">
        <f t="shared" si="16"/>
        <v>0</v>
      </c>
      <c r="AX43">
        <f t="shared" si="1"/>
        <v>6795.9</v>
      </c>
      <c r="AY43">
        <f t="shared" si="17"/>
        <v>4318.5999999999995</v>
      </c>
      <c r="AZ43">
        <f t="shared" si="24"/>
        <v>153</v>
      </c>
      <c r="BA43">
        <f t="shared" si="21"/>
        <v>1.02</v>
      </c>
      <c r="BC43">
        <f t="shared" si="22"/>
        <v>44.116993464052442</v>
      </c>
    </row>
    <row r="44" spans="2:55" x14ac:dyDescent="0.2">
      <c r="B44">
        <f t="shared" si="25"/>
        <v>91.346631415400068</v>
      </c>
      <c r="C44">
        <f t="shared" si="2"/>
        <v>91.3</v>
      </c>
      <c r="D44">
        <f t="shared" si="10"/>
        <v>1.0167037861915316</v>
      </c>
      <c r="E44">
        <f t="shared" si="11"/>
        <v>91.299999999999727</v>
      </c>
      <c r="F44">
        <f t="shared" si="3"/>
        <v>0</v>
      </c>
      <c r="G44">
        <f t="shared" si="4"/>
        <v>0</v>
      </c>
      <c r="H44">
        <f t="shared" si="12"/>
        <v>2817.6190676154183</v>
      </c>
      <c r="I44">
        <f t="shared" si="5"/>
        <v>2817.6</v>
      </c>
      <c r="J44">
        <f t="shared" si="13"/>
        <v>1.0334886109379011</v>
      </c>
      <c r="K44">
        <v>43</v>
      </c>
      <c r="L44">
        <v>2817.6</v>
      </c>
      <c r="M44">
        <v>234.8</v>
      </c>
      <c r="N44">
        <v>47</v>
      </c>
      <c r="S44">
        <f t="shared" si="26"/>
        <v>4</v>
      </c>
      <c r="T44">
        <f>VLOOKUP(S44,rank!O:P,2,0)</f>
        <v>2344.7719622524105</v>
      </c>
      <c r="X44">
        <f t="shared" si="6"/>
        <v>59.948936170212761</v>
      </c>
      <c r="Y44">
        <f t="shared" si="7"/>
        <v>4.9957446808510637</v>
      </c>
      <c r="Z44">
        <f t="shared" si="8"/>
        <v>1</v>
      </c>
      <c r="AA44">
        <f t="shared" si="9"/>
        <v>11.999999999999998</v>
      </c>
      <c r="AI44">
        <v>282</v>
      </c>
      <c r="AJ44">
        <f t="shared" si="18"/>
        <v>346449.6</v>
      </c>
      <c r="AK44">
        <f t="shared" si="19"/>
        <v>197812.8</v>
      </c>
      <c r="AL44">
        <f t="shared" si="20"/>
        <v>6885.8999999999651</v>
      </c>
      <c r="AM44">
        <f t="shared" si="23"/>
        <v>1.0201484466436452</v>
      </c>
      <c r="AN44">
        <f t="shared" si="14"/>
        <v>6885.8</v>
      </c>
      <c r="AO44">
        <f t="shared" si="15"/>
        <v>6885.8422393837482</v>
      </c>
      <c r="AP44">
        <f t="shared" si="16"/>
        <v>-0.1</v>
      </c>
      <c r="AX44">
        <f t="shared" si="1"/>
        <v>6951.9</v>
      </c>
      <c r="AY44">
        <f t="shared" si="17"/>
        <v>4474.5999999999995</v>
      </c>
      <c r="AZ44">
        <f t="shared" si="24"/>
        <v>156</v>
      </c>
      <c r="BA44">
        <f t="shared" si="21"/>
        <v>1.0196078431372548</v>
      </c>
      <c r="BC44">
        <f t="shared" si="22"/>
        <v>44.140384615384392</v>
      </c>
    </row>
    <row r="45" spans="2:55" x14ac:dyDescent="0.2">
      <c r="B45">
        <f t="shared" si="25"/>
        <v>92.89952414946184</v>
      </c>
      <c r="C45">
        <f t="shared" si="2"/>
        <v>92.9</v>
      </c>
      <c r="D45">
        <f t="shared" si="10"/>
        <v>1.0175246440306722</v>
      </c>
      <c r="E45">
        <f t="shared" si="11"/>
        <v>92.900000000000091</v>
      </c>
      <c r="F45">
        <f t="shared" si="3"/>
        <v>0</v>
      </c>
      <c r="G45">
        <f t="shared" si="4"/>
        <v>0</v>
      </c>
      <c r="H45">
        <f t="shared" si="12"/>
        <v>2910.5185917648805</v>
      </c>
      <c r="I45">
        <f t="shared" si="5"/>
        <v>2910.5</v>
      </c>
      <c r="J45">
        <f t="shared" si="13"/>
        <v>1.0329713231118682</v>
      </c>
      <c r="K45">
        <v>44</v>
      </c>
      <c r="L45">
        <v>2910.5</v>
      </c>
      <c r="M45">
        <v>242.5</v>
      </c>
      <c r="N45">
        <v>48.5</v>
      </c>
      <c r="S45">
        <f t="shared" si="26"/>
        <v>4</v>
      </c>
      <c r="T45">
        <f>VLOOKUP(S45,rank!O:P,2,0)</f>
        <v>2344.7719622524105</v>
      </c>
      <c r="X45">
        <f t="shared" si="6"/>
        <v>60.010309278350519</v>
      </c>
      <c r="Y45">
        <f t="shared" si="7"/>
        <v>5</v>
      </c>
      <c r="Z45">
        <f t="shared" si="8"/>
        <v>1</v>
      </c>
      <c r="AA45">
        <f t="shared" si="9"/>
        <v>12.002061855670103</v>
      </c>
      <c r="AI45">
        <v>283</v>
      </c>
      <c r="AJ45">
        <f t="shared" si="18"/>
        <v>353474.1</v>
      </c>
      <c r="AK45">
        <f t="shared" si="19"/>
        <v>204837.3</v>
      </c>
      <c r="AL45">
        <f t="shared" si="20"/>
        <v>7024.5</v>
      </c>
      <c r="AM45">
        <f t="shared" si="23"/>
        <v>1.0201280878316612</v>
      </c>
      <c r="AN45">
        <f t="shared" si="14"/>
        <v>7024.6</v>
      </c>
      <c r="AO45">
        <f t="shared" si="15"/>
        <v>7024.5575312961346</v>
      </c>
      <c r="AP45">
        <f t="shared" si="16"/>
        <v>0.1</v>
      </c>
      <c r="AX45">
        <f t="shared" si="1"/>
        <v>7111.2</v>
      </c>
      <c r="AY45">
        <f t="shared" si="17"/>
        <v>4633.8999999999996</v>
      </c>
      <c r="AZ45">
        <f t="shared" si="24"/>
        <v>159.30000000000018</v>
      </c>
      <c r="BA45">
        <f t="shared" si="21"/>
        <v>1.0211538461538474</v>
      </c>
      <c r="BC45">
        <f t="shared" si="22"/>
        <v>44.096045197740061</v>
      </c>
    </row>
    <row r="46" spans="2:55" x14ac:dyDescent="0.2">
      <c r="B46">
        <f t="shared" si="25"/>
        <v>94.478816060002686</v>
      </c>
      <c r="C46">
        <f t="shared" si="2"/>
        <v>94.5</v>
      </c>
      <c r="D46">
        <f t="shared" si="10"/>
        <v>1.0172228202368128</v>
      </c>
      <c r="E46">
        <f t="shared" si="11"/>
        <v>94.5</v>
      </c>
      <c r="F46">
        <f t="shared" si="3"/>
        <v>0</v>
      </c>
      <c r="G46">
        <f t="shared" si="4"/>
        <v>0</v>
      </c>
      <c r="H46">
        <f t="shared" si="12"/>
        <v>3004.9974078248833</v>
      </c>
      <c r="I46">
        <f t="shared" si="5"/>
        <v>3005</v>
      </c>
      <c r="J46">
        <f t="shared" si="13"/>
        <v>1.0324686479986256</v>
      </c>
      <c r="K46">
        <v>45</v>
      </c>
      <c r="L46">
        <v>3005</v>
      </c>
      <c r="M46">
        <v>250.4</v>
      </c>
      <c r="N46">
        <v>50.1</v>
      </c>
      <c r="S46">
        <f t="shared" si="26"/>
        <v>4</v>
      </c>
      <c r="T46">
        <f>VLOOKUP(S46,rank!O:P,2,0)</f>
        <v>2344.7719622524105</v>
      </c>
      <c r="X46">
        <f t="shared" si="6"/>
        <v>59.980039920159676</v>
      </c>
      <c r="Y46">
        <f t="shared" si="7"/>
        <v>4.9980039920159678</v>
      </c>
      <c r="Z46">
        <f t="shared" si="8"/>
        <v>1</v>
      </c>
      <c r="AA46">
        <f t="shared" si="9"/>
        <v>12.000798722044728</v>
      </c>
      <c r="AI46">
        <v>284</v>
      </c>
      <c r="AJ46">
        <f t="shared" si="18"/>
        <v>360640.2</v>
      </c>
      <c r="AK46">
        <f t="shared" si="19"/>
        <v>212003.40000000002</v>
      </c>
      <c r="AL46">
        <f t="shared" si="20"/>
        <v>7166.1000000000349</v>
      </c>
      <c r="AM46">
        <f t="shared" si="23"/>
        <v>1.0201580183643013</v>
      </c>
      <c r="AN46">
        <f t="shared" si="14"/>
        <v>7166.1</v>
      </c>
      <c r="AO46">
        <f t="shared" si="15"/>
        <v>7166.0672427640957</v>
      </c>
      <c r="AP46">
        <f t="shared" si="16"/>
        <v>0</v>
      </c>
      <c r="AX46">
        <f t="shared" si="1"/>
        <v>7273.6</v>
      </c>
      <c r="AY46">
        <f t="shared" si="17"/>
        <v>4796.3</v>
      </c>
      <c r="AZ46">
        <f t="shared" si="24"/>
        <v>162.40000000000055</v>
      </c>
      <c r="BA46">
        <f t="shared" si="21"/>
        <v>1.0194601381042081</v>
      </c>
      <c r="BC46">
        <f t="shared" si="22"/>
        <v>44.126231527093665</v>
      </c>
    </row>
    <row r="47" spans="2:55" x14ac:dyDescent="0.2">
      <c r="B47">
        <f t="shared" si="25"/>
        <v>96.084955933022727</v>
      </c>
      <c r="C47">
        <f t="shared" si="2"/>
        <v>96.1</v>
      </c>
      <c r="D47">
        <f t="shared" si="10"/>
        <v>1.0169312169312159</v>
      </c>
      <c r="E47">
        <f t="shared" si="11"/>
        <v>96.099999999999909</v>
      </c>
      <c r="F47">
        <f t="shared" si="3"/>
        <v>0</v>
      </c>
      <c r="G47">
        <f t="shared" si="4"/>
        <v>0</v>
      </c>
      <c r="H47">
        <f t="shared" si="12"/>
        <v>3101.0823637579065</v>
      </c>
      <c r="I47">
        <f t="shared" si="5"/>
        <v>3101.1</v>
      </c>
      <c r="J47">
        <f t="shared" si="13"/>
        <v>1.0319800332778701</v>
      </c>
      <c r="K47">
        <v>46</v>
      </c>
      <c r="L47">
        <v>3101.1</v>
      </c>
      <c r="M47">
        <v>258.39999999999998</v>
      </c>
      <c r="N47">
        <v>51.7</v>
      </c>
      <c r="S47">
        <f t="shared" si="26"/>
        <v>4</v>
      </c>
      <c r="T47">
        <f>VLOOKUP(S47,rank!O:P,2,0)</f>
        <v>2344.7719622524105</v>
      </c>
      <c r="X47">
        <f t="shared" si="6"/>
        <v>59.982591876208893</v>
      </c>
      <c r="Y47">
        <f t="shared" si="7"/>
        <v>4.9980657640232105</v>
      </c>
      <c r="Z47">
        <f t="shared" si="8"/>
        <v>1</v>
      </c>
      <c r="AA47">
        <f t="shared" si="9"/>
        <v>12.001160990712075</v>
      </c>
      <c r="AI47">
        <v>285</v>
      </c>
      <c r="AJ47">
        <f t="shared" si="18"/>
        <v>367950.6</v>
      </c>
      <c r="AK47">
        <f t="shared" si="19"/>
        <v>219313.8</v>
      </c>
      <c r="AL47">
        <f t="shared" si="20"/>
        <v>7310.3999999999651</v>
      </c>
      <c r="AM47">
        <f t="shared" si="23"/>
        <v>1.0201364759073874</v>
      </c>
      <c r="AN47">
        <f t="shared" si="14"/>
        <v>7310.4</v>
      </c>
      <c r="AO47">
        <f t="shared" si="15"/>
        <v>7310.4276673695795</v>
      </c>
      <c r="AP47">
        <f t="shared" si="16"/>
        <v>0</v>
      </c>
      <c r="AX47">
        <f t="shared" si="1"/>
        <v>7439.3</v>
      </c>
      <c r="AY47">
        <f t="shared" si="17"/>
        <v>4962</v>
      </c>
      <c r="AZ47">
        <f t="shared" si="24"/>
        <v>165.69999999999982</v>
      </c>
      <c r="BA47">
        <f t="shared" si="21"/>
        <v>1.0203201970443305</v>
      </c>
      <c r="BC47">
        <f t="shared" si="22"/>
        <v>44.118286059142868</v>
      </c>
    </row>
    <row r="48" spans="2:55" x14ac:dyDescent="0.2">
      <c r="B48">
        <f t="shared" si="25"/>
        <v>97.718400183884114</v>
      </c>
      <c r="C48">
        <f t="shared" si="2"/>
        <v>97.7</v>
      </c>
      <c r="D48">
        <f t="shared" si="10"/>
        <v>1.0166493236212317</v>
      </c>
      <c r="E48">
        <f t="shared" si="11"/>
        <v>97.700000000000273</v>
      </c>
      <c r="F48">
        <f t="shared" si="3"/>
        <v>0</v>
      </c>
      <c r="G48">
        <f t="shared" si="4"/>
        <v>0</v>
      </c>
      <c r="H48">
        <f t="shared" si="12"/>
        <v>3198.8007639417901</v>
      </c>
      <c r="I48">
        <f t="shared" si="5"/>
        <v>3198.8</v>
      </c>
      <c r="J48">
        <f t="shared" si="13"/>
        <v>1.0315049498565025</v>
      </c>
      <c r="K48">
        <v>47</v>
      </c>
      <c r="L48">
        <v>3198.8</v>
      </c>
      <c r="M48">
        <v>266.60000000000002</v>
      </c>
      <c r="N48">
        <v>53.3</v>
      </c>
      <c r="S48">
        <f t="shared" si="26"/>
        <v>4</v>
      </c>
      <c r="T48">
        <f>VLOOKUP(S48,rank!O:P,2,0)</f>
        <v>2344.7719622524105</v>
      </c>
      <c r="X48">
        <f t="shared" si="6"/>
        <v>60.015009380863049</v>
      </c>
      <c r="Y48">
        <f t="shared" si="7"/>
        <v>5.0018761726078802</v>
      </c>
      <c r="Z48">
        <f t="shared" si="8"/>
        <v>1</v>
      </c>
      <c r="AA48">
        <f t="shared" si="9"/>
        <v>11.998499624906227</v>
      </c>
      <c r="AI48">
        <v>286</v>
      </c>
      <c r="AJ48">
        <f t="shared" si="18"/>
        <v>375408.3</v>
      </c>
      <c r="AK48">
        <f t="shared" si="19"/>
        <v>226771.5</v>
      </c>
      <c r="AL48">
        <f t="shared" si="20"/>
        <v>7457.7000000000116</v>
      </c>
      <c r="AM48">
        <f t="shared" si="23"/>
        <v>1.0201493762311293</v>
      </c>
      <c r="AN48">
        <f t="shared" si="14"/>
        <v>7457.7</v>
      </c>
      <c r="AO48">
        <f t="shared" si="15"/>
        <v>7457.6962327287401</v>
      </c>
      <c r="AP48">
        <f t="shared" si="16"/>
        <v>0</v>
      </c>
      <c r="AX48">
        <f t="shared" si="1"/>
        <v>7608.3</v>
      </c>
      <c r="AY48">
        <f t="shared" si="17"/>
        <v>5131</v>
      </c>
      <c r="AZ48">
        <f t="shared" si="24"/>
        <v>169</v>
      </c>
      <c r="BA48">
        <f t="shared" si="21"/>
        <v>1.0199155099577562</v>
      </c>
      <c r="BC48">
        <f t="shared" si="22"/>
        <v>44.128402366863973</v>
      </c>
    </row>
    <row r="49" spans="2:55" x14ac:dyDescent="0.2">
      <c r="B49">
        <f t="shared" si="25"/>
        <v>99.37961298701012</v>
      </c>
      <c r="C49">
        <f t="shared" si="2"/>
        <v>99.4</v>
      </c>
      <c r="D49">
        <f t="shared" si="10"/>
        <v>1.0174002047082842</v>
      </c>
      <c r="E49">
        <f t="shared" si="11"/>
        <v>99.399999999999636</v>
      </c>
      <c r="F49">
        <f t="shared" si="3"/>
        <v>0</v>
      </c>
      <c r="G49">
        <f t="shared" si="4"/>
        <v>0</v>
      </c>
      <c r="H49">
        <f t="shared" si="12"/>
        <v>3298.1803769287999</v>
      </c>
      <c r="I49">
        <f t="shared" si="5"/>
        <v>3298.2</v>
      </c>
      <c r="J49">
        <f t="shared" si="13"/>
        <v>1.0310741528073026</v>
      </c>
      <c r="K49">
        <v>48</v>
      </c>
      <c r="L49">
        <v>3298.2</v>
      </c>
      <c r="M49">
        <v>274.8</v>
      </c>
      <c r="N49">
        <v>55</v>
      </c>
      <c r="S49">
        <f t="shared" si="26"/>
        <v>4</v>
      </c>
      <c r="T49">
        <f>VLOOKUP(S49,rank!O:P,2,0)</f>
        <v>2344.7719622524105</v>
      </c>
      <c r="X49">
        <f t="shared" si="6"/>
        <v>59.967272727272722</v>
      </c>
      <c r="Y49">
        <f t="shared" si="7"/>
        <v>4.996363636363637</v>
      </c>
      <c r="Z49">
        <f t="shared" si="8"/>
        <v>1</v>
      </c>
      <c r="AA49">
        <f t="shared" si="9"/>
        <v>12.002183406113536</v>
      </c>
      <c r="AI49">
        <v>287</v>
      </c>
      <c r="AJ49">
        <f t="shared" si="18"/>
        <v>383016.2</v>
      </c>
      <c r="AK49">
        <f t="shared" si="19"/>
        <v>234379.40000000002</v>
      </c>
      <c r="AL49">
        <f t="shared" si="20"/>
        <v>7607.9000000000233</v>
      </c>
      <c r="AM49">
        <f t="shared" si="23"/>
        <v>1.0201402577202101</v>
      </c>
      <c r="AN49">
        <f t="shared" si="14"/>
        <v>7607.9</v>
      </c>
      <c r="AO49">
        <f t="shared" si="15"/>
        <v>7607.9315233370608</v>
      </c>
      <c r="AP49">
        <f t="shared" si="16"/>
        <v>0</v>
      </c>
      <c r="AX49">
        <f t="shared" si="1"/>
        <v>7780.8</v>
      </c>
      <c r="AY49">
        <f t="shared" si="17"/>
        <v>5303.5</v>
      </c>
      <c r="AZ49">
        <f t="shared" si="24"/>
        <v>172.5</v>
      </c>
      <c r="BA49">
        <f t="shared" si="21"/>
        <v>1.0207100591715976</v>
      </c>
      <c r="BC49">
        <f t="shared" si="22"/>
        <v>44.103768115942167</v>
      </c>
    </row>
    <row r="50" spans="2:55" x14ac:dyDescent="0.2">
      <c r="B50">
        <f t="shared" si="25"/>
        <v>101.06906640778928</v>
      </c>
      <c r="C50">
        <f t="shared" si="2"/>
        <v>101.1</v>
      </c>
      <c r="D50">
        <f t="shared" si="10"/>
        <v>1.0171026156941723</v>
      </c>
      <c r="E50">
        <f t="shared" si="11"/>
        <v>101.10000000000036</v>
      </c>
      <c r="F50">
        <f t="shared" si="3"/>
        <v>0</v>
      </c>
      <c r="G50">
        <f t="shared" si="4"/>
        <v>-0.1000000000003638</v>
      </c>
      <c r="H50">
        <f t="shared" si="12"/>
        <v>3399.2494433365896</v>
      </c>
      <c r="I50">
        <f t="shared" si="5"/>
        <v>3399.2</v>
      </c>
      <c r="J50">
        <f t="shared" si="13"/>
        <v>1.0306227639318417</v>
      </c>
      <c r="K50">
        <v>49</v>
      </c>
      <c r="L50">
        <v>3399.3</v>
      </c>
      <c r="M50">
        <v>283.3</v>
      </c>
      <c r="N50">
        <v>56.7</v>
      </c>
      <c r="S50">
        <f t="shared" si="26"/>
        <v>4</v>
      </c>
      <c r="T50">
        <f>VLOOKUP(S50,rank!O:P,2,0)</f>
        <v>2344.7719622524105</v>
      </c>
      <c r="X50">
        <f t="shared" si="6"/>
        <v>59.952380952380956</v>
      </c>
      <c r="Y50">
        <f t="shared" si="7"/>
        <v>4.9964726631393299</v>
      </c>
      <c r="Z50">
        <f t="shared" si="8"/>
        <v>1</v>
      </c>
      <c r="AA50">
        <f t="shared" si="9"/>
        <v>11.998941051888458</v>
      </c>
      <c r="AI50">
        <v>288</v>
      </c>
      <c r="AJ50">
        <f t="shared" si="18"/>
        <v>390777.4</v>
      </c>
      <c r="AK50">
        <f t="shared" si="19"/>
        <v>242140.60000000003</v>
      </c>
      <c r="AL50">
        <f t="shared" si="20"/>
        <v>7761.2000000000116</v>
      </c>
      <c r="AM50">
        <f t="shared" si="23"/>
        <v>1.0201501071254864</v>
      </c>
      <c r="AN50">
        <f t="shared" si="14"/>
        <v>7761.2</v>
      </c>
      <c r="AO50">
        <f t="shared" si="15"/>
        <v>7761.1933038746865</v>
      </c>
      <c r="AP50">
        <f t="shared" si="16"/>
        <v>0</v>
      </c>
      <c r="AX50">
        <f t="shared" si="1"/>
        <v>7956.7</v>
      </c>
      <c r="AY50">
        <f t="shared" si="17"/>
        <v>5479.4</v>
      </c>
      <c r="AZ50">
        <f t="shared" si="24"/>
        <v>175.89999999999964</v>
      </c>
      <c r="BA50">
        <f t="shared" si="21"/>
        <v>1.0197101449275341</v>
      </c>
      <c r="BC50">
        <f t="shared" si="22"/>
        <v>44.12279704377503</v>
      </c>
    </row>
    <row r="51" spans="2:55" x14ac:dyDescent="0.2">
      <c r="B51">
        <f t="shared" si="25"/>
        <v>102.7872405367217</v>
      </c>
      <c r="C51">
        <f t="shared" si="2"/>
        <v>102.8</v>
      </c>
      <c r="D51">
        <f t="shared" si="10"/>
        <v>1.0158259149357018</v>
      </c>
      <c r="E51">
        <f t="shared" si="11"/>
        <v>102.69999999999982</v>
      </c>
      <c r="F51">
        <f t="shared" si="3"/>
        <v>0.1</v>
      </c>
      <c r="G51">
        <f t="shared" si="4"/>
        <v>0</v>
      </c>
      <c r="H51">
        <f t="shared" si="12"/>
        <v>3502.0366838733112</v>
      </c>
      <c r="I51">
        <f t="shared" si="5"/>
        <v>3502</v>
      </c>
      <c r="J51">
        <f t="shared" si="13"/>
        <v>1.0302424099788186</v>
      </c>
      <c r="K51">
        <v>50</v>
      </c>
      <c r="L51">
        <v>3502</v>
      </c>
      <c r="M51">
        <v>291.8</v>
      </c>
      <c r="N51">
        <v>58.4</v>
      </c>
      <c r="S51">
        <f t="shared" si="26"/>
        <v>4</v>
      </c>
      <c r="T51">
        <f>VLOOKUP(S51,rank!O:P,2,0)</f>
        <v>2344.7719622524105</v>
      </c>
      <c r="X51">
        <f t="shared" si="6"/>
        <v>59.965753424657535</v>
      </c>
      <c r="Y51">
        <f t="shared" si="7"/>
        <v>4.9965753424657535</v>
      </c>
      <c r="Z51">
        <f t="shared" si="8"/>
        <v>1</v>
      </c>
      <c r="AA51">
        <f t="shared" si="9"/>
        <v>12.001370801919123</v>
      </c>
      <c r="AI51">
        <v>289</v>
      </c>
      <c r="AJ51">
        <f t="shared" si="18"/>
        <v>398694.9</v>
      </c>
      <c r="AK51">
        <f t="shared" si="19"/>
        <v>250058.10000000003</v>
      </c>
      <c r="AL51">
        <f t="shared" si="20"/>
        <v>7917.5</v>
      </c>
      <c r="AM51">
        <f t="shared" si="23"/>
        <v>1.020138638354892</v>
      </c>
      <c r="AN51">
        <f t="shared" si="14"/>
        <v>7917.5</v>
      </c>
      <c r="AO51">
        <f t="shared" si="15"/>
        <v>7917.542542981244</v>
      </c>
      <c r="AP51">
        <f t="shared" si="16"/>
        <v>0</v>
      </c>
      <c r="AX51">
        <f t="shared" si="1"/>
        <v>8136.2</v>
      </c>
      <c r="AY51">
        <f t="shared" si="17"/>
        <v>5658.9</v>
      </c>
      <c r="AZ51">
        <f t="shared" si="24"/>
        <v>179.5</v>
      </c>
      <c r="BA51">
        <f t="shared" si="21"/>
        <v>1.0204661739624807</v>
      </c>
      <c r="BC51">
        <f>AL51/AZ51</f>
        <v>44.108635097493035</v>
      </c>
    </row>
    <row r="52" spans="2:55" x14ac:dyDescent="0.2">
      <c r="B52">
        <f t="shared" si="25"/>
        <v>104.53462362584595</v>
      </c>
      <c r="C52">
        <f t="shared" si="2"/>
        <v>104.5</v>
      </c>
      <c r="D52">
        <f t="shared" si="10"/>
        <v>1.0185004868549181</v>
      </c>
      <c r="E52">
        <f t="shared" si="11"/>
        <v>104.59999999999991</v>
      </c>
      <c r="F52">
        <f t="shared" si="3"/>
        <v>-0.1</v>
      </c>
      <c r="G52">
        <f t="shared" si="4"/>
        <v>0</v>
      </c>
      <c r="H52">
        <f t="shared" si="12"/>
        <v>3606.5713074991563</v>
      </c>
      <c r="I52">
        <f t="shared" si="5"/>
        <v>3606.6</v>
      </c>
      <c r="J52">
        <f t="shared" si="13"/>
        <v>1.0298686464877214</v>
      </c>
      <c r="K52">
        <v>51</v>
      </c>
      <c r="L52">
        <v>3606.6</v>
      </c>
      <c r="M52">
        <v>300.5</v>
      </c>
      <c r="N52">
        <v>60.1</v>
      </c>
      <c r="S52">
        <f t="shared" si="26"/>
        <v>4</v>
      </c>
      <c r="T52">
        <f>VLOOKUP(S52,rank!O:P,2,0)</f>
        <v>2344.7719622524105</v>
      </c>
      <c r="X52">
        <f t="shared" si="6"/>
        <v>60.00998336106489</v>
      </c>
      <c r="Y52">
        <f t="shared" si="7"/>
        <v>5</v>
      </c>
      <c r="Z52">
        <f t="shared" si="8"/>
        <v>1</v>
      </c>
      <c r="AA52">
        <f t="shared" si="9"/>
        <v>12.001996672212979</v>
      </c>
      <c r="AI52">
        <v>290</v>
      </c>
      <c r="AJ52">
        <f t="shared" si="18"/>
        <v>406772</v>
      </c>
      <c r="AK52">
        <f t="shared" si="19"/>
        <v>258135.2</v>
      </c>
      <c r="AL52">
        <f t="shared" si="20"/>
        <v>8077.0999999999767</v>
      </c>
      <c r="AM52">
        <f t="shared" si="23"/>
        <v>1.02015787811809</v>
      </c>
      <c r="AN52">
        <f t="shared" si="14"/>
        <v>8077</v>
      </c>
      <c r="AO52">
        <f t="shared" si="15"/>
        <v>8077.0414375096025</v>
      </c>
      <c r="AP52">
        <f t="shared" si="16"/>
        <v>-0.1</v>
      </c>
      <c r="AX52">
        <f t="shared" si="1"/>
        <v>8319.2999999999993</v>
      </c>
      <c r="AY52">
        <f t="shared" si="17"/>
        <v>5841.9999999999991</v>
      </c>
      <c r="AZ52">
        <f t="shared" si="24"/>
        <v>183.09999999999945</v>
      </c>
      <c r="BA52">
        <f t="shared" si="21"/>
        <v>1.0200557103064036</v>
      </c>
      <c r="BC52">
        <f t="shared" si="22"/>
        <v>44.113052976515569</v>
      </c>
    </row>
    <row r="53" spans="2:55" x14ac:dyDescent="0.2">
      <c r="B53">
        <f t="shared" si="25"/>
        <v>106.31171222748532</v>
      </c>
      <c r="C53">
        <f t="shared" si="2"/>
        <v>106.3</v>
      </c>
      <c r="D53">
        <f t="shared" si="10"/>
        <v>1.0162523900573639</v>
      </c>
      <c r="E53">
        <f t="shared" si="11"/>
        <v>106.30000000000018</v>
      </c>
      <c r="F53">
        <f t="shared" si="3"/>
        <v>0</v>
      </c>
      <c r="G53">
        <f t="shared" si="4"/>
        <v>0</v>
      </c>
      <c r="H53">
        <f t="shared" si="12"/>
        <v>3712.8830197266416</v>
      </c>
      <c r="I53">
        <f t="shared" si="5"/>
        <v>3712.9</v>
      </c>
      <c r="J53">
        <f t="shared" si="13"/>
        <v>1.0294737425830423</v>
      </c>
      <c r="K53">
        <v>52</v>
      </c>
      <c r="L53">
        <v>3712.9</v>
      </c>
      <c r="M53">
        <v>309.39999999999998</v>
      </c>
      <c r="N53">
        <v>61.9</v>
      </c>
      <c r="S53">
        <f t="shared" si="26"/>
        <v>4</v>
      </c>
      <c r="T53">
        <f>VLOOKUP(S53,rank!O:P,2,0)</f>
        <v>2344.7719622524105</v>
      </c>
      <c r="X53">
        <f t="shared" si="6"/>
        <v>59.982229402261716</v>
      </c>
      <c r="Y53">
        <f t="shared" si="7"/>
        <v>4.9983844911147006</v>
      </c>
      <c r="Z53">
        <f t="shared" si="8"/>
        <v>1</v>
      </c>
      <c r="AA53">
        <f t="shared" si="9"/>
        <v>12.000323206205561</v>
      </c>
      <c r="AI53">
        <v>291</v>
      </c>
      <c r="AJ53">
        <f t="shared" si="18"/>
        <v>415011.7</v>
      </c>
      <c r="AK53">
        <f t="shared" si="19"/>
        <v>266374.90000000002</v>
      </c>
      <c r="AL53">
        <f t="shared" si="20"/>
        <v>8239.7000000000116</v>
      </c>
      <c r="AM53">
        <f t="shared" si="23"/>
        <v>1.0201309876069424</v>
      </c>
      <c r="AN53">
        <f t="shared" si="14"/>
        <v>8239.7999999999993</v>
      </c>
      <c r="AO53">
        <f t="shared" si="15"/>
        <v>8239.753437268233</v>
      </c>
      <c r="AP53">
        <f t="shared" si="16"/>
        <v>0.1</v>
      </c>
      <c r="AX53">
        <f t="shared" si="1"/>
        <v>8506</v>
      </c>
      <c r="AY53">
        <f t="shared" si="17"/>
        <v>6028.7</v>
      </c>
      <c r="AZ53">
        <f t="shared" si="24"/>
        <v>186.70000000000073</v>
      </c>
      <c r="BA53">
        <f t="shared" si="21"/>
        <v>1.0196613872201052</v>
      </c>
      <c r="BC53">
        <f t="shared" si="22"/>
        <v>44.133369041242524</v>
      </c>
    </row>
    <row r="54" spans="2:55" x14ac:dyDescent="0.2">
      <c r="B54">
        <f t="shared" si="25"/>
        <v>108.11901133535255</v>
      </c>
      <c r="C54">
        <f t="shared" si="2"/>
        <v>108.1</v>
      </c>
      <c r="D54">
        <f t="shared" si="10"/>
        <v>1.0169332079021611</v>
      </c>
      <c r="E54">
        <f t="shared" si="11"/>
        <v>108.09999999999991</v>
      </c>
      <c r="F54">
        <f t="shared" si="3"/>
        <v>0</v>
      </c>
      <c r="G54">
        <f t="shared" si="4"/>
        <v>0</v>
      </c>
      <c r="H54">
        <f t="shared" si="12"/>
        <v>3821.0020310619943</v>
      </c>
      <c r="I54">
        <f t="shared" si="5"/>
        <v>3821</v>
      </c>
      <c r="J54">
        <f t="shared" si="13"/>
        <v>1.0291147081795899</v>
      </c>
      <c r="K54">
        <v>53</v>
      </c>
      <c r="L54">
        <v>3821</v>
      </c>
      <c r="M54">
        <v>318.39999999999998</v>
      </c>
      <c r="N54">
        <v>63.7</v>
      </c>
      <c r="S54">
        <f t="shared" si="26"/>
        <v>4</v>
      </c>
      <c r="T54">
        <f>VLOOKUP(S54,rank!O:P,2,0)</f>
        <v>2344.7719622524105</v>
      </c>
      <c r="X54">
        <f t="shared" si="6"/>
        <v>59.984301412872838</v>
      </c>
      <c r="Y54">
        <f t="shared" si="7"/>
        <v>4.9984301412872831</v>
      </c>
      <c r="Z54">
        <f t="shared" si="8"/>
        <v>1</v>
      </c>
      <c r="AA54">
        <f t="shared" si="9"/>
        <v>12.000628140703519</v>
      </c>
      <c r="AI54">
        <v>292</v>
      </c>
      <c r="AJ54">
        <f t="shared" si="18"/>
        <v>423417.5</v>
      </c>
      <c r="AK54">
        <f t="shared" si="19"/>
        <v>274780.7</v>
      </c>
      <c r="AL54">
        <f t="shared" si="20"/>
        <v>8405.7999999999884</v>
      </c>
      <c r="AM54">
        <f t="shared" si="23"/>
        <v>1.0201585009162926</v>
      </c>
      <c r="AN54">
        <f t="shared" si="14"/>
        <v>8405.7000000000007</v>
      </c>
      <c r="AO54">
        <f t="shared" si="15"/>
        <v>8405.7432702620026</v>
      </c>
      <c r="AP54">
        <f t="shared" si="16"/>
        <v>-0.1</v>
      </c>
      <c r="AX54">
        <f t="shared" si="1"/>
        <v>8696.5</v>
      </c>
      <c r="AY54">
        <f t="shared" si="17"/>
        <v>6219.2</v>
      </c>
      <c r="AZ54">
        <f t="shared" si="24"/>
        <v>190.5</v>
      </c>
      <c r="BA54">
        <f t="shared" si="21"/>
        <v>1.0203535083020849</v>
      </c>
      <c r="BC54">
        <f t="shared" si="22"/>
        <v>44.124934383202039</v>
      </c>
    </row>
    <row r="55" spans="2:55" x14ac:dyDescent="0.2">
      <c r="B55">
        <f t="shared" si="25"/>
        <v>109.95703452805354</v>
      </c>
      <c r="C55">
        <f t="shared" si="2"/>
        <v>110</v>
      </c>
      <c r="D55">
        <f t="shared" si="10"/>
        <v>1.0175763182238677</v>
      </c>
      <c r="E55">
        <f t="shared" si="11"/>
        <v>110</v>
      </c>
      <c r="F55">
        <f t="shared" si="3"/>
        <v>0</v>
      </c>
      <c r="G55">
        <f t="shared" si="4"/>
        <v>0</v>
      </c>
      <c r="H55">
        <f t="shared" si="12"/>
        <v>3930.9590655900479</v>
      </c>
      <c r="I55">
        <f t="shared" si="5"/>
        <v>3931</v>
      </c>
      <c r="J55">
        <f t="shared" si="13"/>
        <v>1.0287882753205968</v>
      </c>
      <c r="K55">
        <v>54</v>
      </c>
      <c r="L55">
        <v>3931</v>
      </c>
      <c r="M55">
        <v>327.60000000000002</v>
      </c>
      <c r="N55">
        <v>65.5</v>
      </c>
      <c r="S55">
        <f t="shared" si="26"/>
        <v>4</v>
      </c>
      <c r="T55">
        <f>VLOOKUP(S55,rank!O:P,2,0)</f>
        <v>2344.7719622524105</v>
      </c>
      <c r="X55">
        <f t="shared" si="6"/>
        <v>60.015267175572518</v>
      </c>
      <c r="Y55">
        <f t="shared" si="7"/>
        <v>5.001526717557252</v>
      </c>
      <c r="Z55">
        <f t="shared" si="8"/>
        <v>1</v>
      </c>
      <c r="AA55">
        <f t="shared" si="9"/>
        <v>11.999389499389499</v>
      </c>
      <c r="AI55">
        <v>293</v>
      </c>
      <c r="AJ55">
        <f t="shared" si="18"/>
        <v>431992.5</v>
      </c>
      <c r="AK55">
        <f t="shared" si="19"/>
        <v>283355.7</v>
      </c>
      <c r="AL55">
        <f t="shared" si="20"/>
        <v>8575</v>
      </c>
      <c r="AM55">
        <f t="shared" si="23"/>
        <v>1.0201289585762225</v>
      </c>
      <c r="AN55">
        <f t="shared" si="14"/>
        <v>8575.1</v>
      </c>
      <c r="AO55">
        <f t="shared" si="15"/>
        <v>8575.0769684414317</v>
      </c>
      <c r="AP55">
        <f t="shared" si="16"/>
        <v>0.1</v>
      </c>
      <c r="AX55">
        <f t="shared" si="1"/>
        <v>8890.9</v>
      </c>
      <c r="AY55">
        <f t="shared" si="17"/>
        <v>6413.5999999999995</v>
      </c>
      <c r="AZ55">
        <f t="shared" si="24"/>
        <v>194.39999999999964</v>
      </c>
      <c r="BA55">
        <f t="shared" si="21"/>
        <v>1.02047244094488</v>
      </c>
      <c r="BC55">
        <f t="shared" si="22"/>
        <v>44.110082304526834</v>
      </c>
    </row>
    <row r="56" spans="2:55" x14ac:dyDescent="0.2">
      <c r="B56">
        <f t="shared" si="25"/>
        <v>111.82630411503044</v>
      </c>
      <c r="C56">
        <f t="shared" si="2"/>
        <v>111.8</v>
      </c>
      <c r="D56">
        <f t="shared" si="10"/>
        <v>1.0163636363636379</v>
      </c>
      <c r="E56">
        <f t="shared" si="11"/>
        <v>111.80000000000018</v>
      </c>
      <c r="F56">
        <f t="shared" si="3"/>
        <v>0</v>
      </c>
      <c r="G56">
        <f t="shared" si="4"/>
        <v>0</v>
      </c>
      <c r="H56">
        <f t="shared" si="12"/>
        <v>4042.7853697050773</v>
      </c>
      <c r="I56">
        <f t="shared" si="5"/>
        <v>4042.8</v>
      </c>
      <c r="J56">
        <f t="shared" si="13"/>
        <v>1.0284406003561435</v>
      </c>
      <c r="K56">
        <v>55</v>
      </c>
      <c r="L56">
        <v>4042.8</v>
      </c>
      <c r="M56">
        <v>336.9</v>
      </c>
      <c r="N56">
        <v>67.400000000000006</v>
      </c>
      <c r="S56">
        <f t="shared" si="26"/>
        <v>4</v>
      </c>
      <c r="T56">
        <f>VLOOKUP(S56,rank!O:P,2,0)</f>
        <v>2344.7719622524105</v>
      </c>
      <c r="X56">
        <f t="shared" si="6"/>
        <v>59.982195845697326</v>
      </c>
      <c r="Y56">
        <f t="shared" si="7"/>
        <v>4.9985163204747769</v>
      </c>
      <c r="Z56">
        <f t="shared" si="8"/>
        <v>1</v>
      </c>
      <c r="AA56">
        <f t="shared" si="9"/>
        <v>12.000000000000002</v>
      </c>
      <c r="AI56">
        <v>294</v>
      </c>
      <c r="AJ56">
        <f t="shared" si="18"/>
        <v>440740.4</v>
      </c>
      <c r="AK56">
        <f t="shared" si="19"/>
        <v>292103.60000000003</v>
      </c>
      <c r="AL56">
        <f t="shared" si="20"/>
        <v>8747.9000000000233</v>
      </c>
      <c r="AM56">
        <f t="shared" si="23"/>
        <v>1.0201632653061252</v>
      </c>
      <c r="AN56">
        <f t="shared" si="14"/>
        <v>8747.7999999999993</v>
      </c>
      <c r="AO56">
        <f t="shared" si="15"/>
        <v>8747.8218939706858</v>
      </c>
      <c r="AP56">
        <f t="shared" si="16"/>
        <v>-0.1</v>
      </c>
      <c r="AX56">
        <f t="shared" si="1"/>
        <v>9089.2000000000007</v>
      </c>
      <c r="AY56">
        <f t="shared" si="17"/>
        <v>6611.9000000000005</v>
      </c>
      <c r="AZ56">
        <f t="shared" si="24"/>
        <v>198.30000000000109</v>
      </c>
      <c r="BA56">
        <f t="shared" si="21"/>
        <v>1.0200617283950693</v>
      </c>
      <c r="BC56">
        <f t="shared" si="22"/>
        <v>44.114473020675618</v>
      </c>
    </row>
    <row r="57" spans="2:55" x14ac:dyDescent="0.2">
      <c r="B57">
        <f t="shared" si="25"/>
        <v>113.72735128498593</v>
      </c>
      <c r="C57">
        <f t="shared" si="2"/>
        <v>113.7</v>
      </c>
      <c r="D57">
        <f t="shared" si="10"/>
        <v>1.0169946332736997</v>
      </c>
      <c r="E57">
        <f t="shared" si="11"/>
        <v>113.69999999999982</v>
      </c>
      <c r="F57">
        <f t="shared" si="3"/>
        <v>0</v>
      </c>
      <c r="G57">
        <f t="shared" si="4"/>
        <v>0</v>
      </c>
      <c r="H57">
        <f t="shared" si="12"/>
        <v>4156.5127209900656</v>
      </c>
      <c r="I57">
        <f t="shared" si="5"/>
        <v>4156.5</v>
      </c>
      <c r="J57">
        <f t="shared" si="13"/>
        <v>1.028124072425052</v>
      </c>
      <c r="K57">
        <v>56</v>
      </c>
      <c r="L57">
        <v>4156.5</v>
      </c>
      <c r="M57">
        <v>346.4</v>
      </c>
      <c r="N57">
        <v>69.3</v>
      </c>
      <c r="S57">
        <f t="shared" si="26"/>
        <v>4</v>
      </c>
      <c r="T57">
        <f>VLOOKUP(S57,rank!O:P,2,0)</f>
        <v>2344.7719622524105</v>
      </c>
      <c r="X57">
        <f t="shared" si="6"/>
        <v>59.978354978354979</v>
      </c>
      <c r="Y57">
        <f t="shared" si="7"/>
        <v>4.9985569985569986</v>
      </c>
      <c r="Z57">
        <f t="shared" si="8"/>
        <v>1</v>
      </c>
      <c r="AA57">
        <f t="shared" si="9"/>
        <v>11.999133949191688</v>
      </c>
      <c r="AI57">
        <v>295</v>
      </c>
      <c r="AJ57">
        <f t="shared" si="18"/>
        <v>449664.4</v>
      </c>
      <c r="AK57">
        <f t="shared" si="19"/>
        <v>301027.60000000003</v>
      </c>
      <c r="AL57">
        <f t="shared" si="20"/>
        <v>8924</v>
      </c>
      <c r="AM57">
        <f t="shared" si="23"/>
        <v>1.0201305456166596</v>
      </c>
      <c r="AN57">
        <f t="shared" si="14"/>
        <v>8924</v>
      </c>
      <c r="AO57">
        <f t="shared" si="15"/>
        <v>8924.046766024725</v>
      </c>
      <c r="AP57">
        <f t="shared" si="16"/>
        <v>0</v>
      </c>
      <c r="AX57">
        <f t="shared" si="1"/>
        <v>9291.5</v>
      </c>
      <c r="AY57">
        <f t="shared" si="17"/>
        <v>6814.2</v>
      </c>
      <c r="AZ57">
        <f t="shared" si="24"/>
        <v>202.29999999999927</v>
      </c>
      <c r="BA57">
        <f t="shared" si="21"/>
        <v>1.0201714573877869</v>
      </c>
      <c r="BC57">
        <f t="shared" si="22"/>
        <v>44.112703905091607</v>
      </c>
    </row>
    <row r="58" spans="2:55" x14ac:dyDescent="0.2">
      <c r="B58">
        <f t="shared" si="25"/>
        <v>115.66071625683072</v>
      </c>
      <c r="C58">
        <f t="shared" si="2"/>
        <v>115.7</v>
      </c>
      <c r="D58">
        <f t="shared" si="10"/>
        <v>1.0175901495162709</v>
      </c>
      <c r="E58">
        <f t="shared" si="11"/>
        <v>115.69999999999982</v>
      </c>
      <c r="F58">
        <f t="shared" si="3"/>
        <v>0</v>
      </c>
      <c r="G58">
        <f t="shared" si="4"/>
        <v>0</v>
      </c>
      <c r="H58">
        <f t="shared" si="12"/>
        <v>4272.1734372468964</v>
      </c>
      <c r="I58">
        <f t="shared" si="5"/>
        <v>4272.2</v>
      </c>
      <c r="J58">
        <f t="shared" si="13"/>
        <v>1.0278359196439311</v>
      </c>
      <c r="K58">
        <v>57</v>
      </c>
      <c r="L58">
        <v>4272.2</v>
      </c>
      <c r="M58">
        <v>356</v>
      </c>
      <c r="N58">
        <v>71.2</v>
      </c>
      <c r="S58">
        <f t="shared" si="26"/>
        <v>4</v>
      </c>
      <c r="T58">
        <f>VLOOKUP(S58,rank!O:P,2,0)</f>
        <v>2344.7719622524105</v>
      </c>
      <c r="X58">
        <f t="shared" si="6"/>
        <v>60.002808988764038</v>
      </c>
      <c r="Y58">
        <f t="shared" si="7"/>
        <v>5</v>
      </c>
      <c r="Z58">
        <f t="shared" si="8"/>
        <v>1</v>
      </c>
      <c r="AA58">
        <f t="shared" si="9"/>
        <v>12.000561797752809</v>
      </c>
      <c r="AI58">
        <v>296</v>
      </c>
      <c r="AJ58">
        <f t="shared" si="18"/>
        <v>458768.2</v>
      </c>
      <c r="AK58">
        <f t="shared" si="19"/>
        <v>310131.40000000002</v>
      </c>
      <c r="AL58">
        <f t="shared" si="20"/>
        <v>9103.7999999999884</v>
      </c>
      <c r="AM58">
        <f t="shared" si="23"/>
        <v>1.0201479157328539</v>
      </c>
      <c r="AN58">
        <f t="shared" si="14"/>
        <v>9103.7999999999993</v>
      </c>
      <c r="AO58">
        <f t="shared" si="15"/>
        <v>9103.8216881262924</v>
      </c>
      <c r="AP58">
        <f t="shared" si="16"/>
        <v>0</v>
      </c>
      <c r="AX58">
        <f t="shared" si="1"/>
        <v>9497.7999999999993</v>
      </c>
      <c r="AY58">
        <f t="shared" si="17"/>
        <v>7020.4999999999991</v>
      </c>
      <c r="AZ58">
        <f t="shared" si="24"/>
        <v>206.29999999999927</v>
      </c>
      <c r="BA58">
        <f t="shared" si="21"/>
        <v>1.0197726149283244</v>
      </c>
      <c r="BC58">
        <f t="shared" si="22"/>
        <v>44.128938439166362</v>
      </c>
    </row>
    <row r="59" spans="2:55" x14ac:dyDescent="0.2">
      <c r="B59">
        <f t="shared" si="25"/>
        <v>117.62694843319683</v>
      </c>
      <c r="C59">
        <f t="shared" si="2"/>
        <v>117.6</v>
      </c>
      <c r="D59">
        <f t="shared" si="10"/>
        <v>1.016421780466729</v>
      </c>
      <c r="E59">
        <f t="shared" si="11"/>
        <v>117.60000000000036</v>
      </c>
      <c r="F59">
        <f t="shared" si="3"/>
        <v>0</v>
      </c>
      <c r="G59">
        <f t="shared" si="4"/>
        <v>0</v>
      </c>
      <c r="H59">
        <f t="shared" si="12"/>
        <v>4389.8003856800924</v>
      </c>
      <c r="I59">
        <f t="shared" si="5"/>
        <v>4389.8</v>
      </c>
      <c r="J59">
        <f t="shared" si="13"/>
        <v>1.0275268011797201</v>
      </c>
      <c r="K59">
        <v>58</v>
      </c>
      <c r="L59">
        <v>4389.8</v>
      </c>
      <c r="M59">
        <v>365.8</v>
      </c>
      <c r="N59">
        <v>73.2</v>
      </c>
      <c r="S59">
        <f t="shared" si="26"/>
        <v>4</v>
      </c>
      <c r="T59">
        <f>VLOOKUP(S59,rank!O:P,2,0)</f>
        <v>2344.7719622524105</v>
      </c>
      <c r="X59">
        <f t="shared" si="6"/>
        <v>59.969945355191257</v>
      </c>
      <c r="Y59">
        <f t="shared" si="7"/>
        <v>4.9972677595628419</v>
      </c>
      <c r="Z59">
        <f t="shared" si="8"/>
        <v>1</v>
      </c>
      <c r="AA59">
        <f t="shared" si="9"/>
        <v>12.000546746856205</v>
      </c>
      <c r="AI59">
        <v>297</v>
      </c>
      <c r="AJ59">
        <f t="shared" si="18"/>
        <v>468055.4</v>
      </c>
      <c r="AK59">
        <f t="shared" si="19"/>
        <v>319418.60000000003</v>
      </c>
      <c r="AL59">
        <f t="shared" si="20"/>
        <v>9287.2000000000116</v>
      </c>
      <c r="AM59">
        <f t="shared" si="23"/>
        <v>1.0201454337749098</v>
      </c>
      <c r="AN59">
        <f t="shared" si="14"/>
        <v>9287.2000000000007</v>
      </c>
      <c r="AO59">
        <f t="shared" si="15"/>
        <v>9287.2181760336007</v>
      </c>
      <c r="AP59">
        <f t="shared" si="16"/>
        <v>0</v>
      </c>
      <c r="AX59">
        <f t="shared" si="1"/>
        <v>9708.2999999999993</v>
      </c>
      <c r="AY59">
        <f t="shared" si="17"/>
        <v>7230.9999999999991</v>
      </c>
      <c r="AZ59">
        <f t="shared" si="24"/>
        <v>210.5</v>
      </c>
      <c r="BA59">
        <f t="shared" si="21"/>
        <v>1.0203587009209925</v>
      </c>
      <c r="BC59">
        <f t="shared" si="22"/>
        <v>44.119714964370601</v>
      </c>
    </row>
    <row r="60" spans="2:55" x14ac:dyDescent="0.2">
      <c r="B60">
        <f t="shared" si="25"/>
        <v>119.62660655656116</v>
      </c>
      <c r="C60">
        <f t="shared" si="2"/>
        <v>119.6</v>
      </c>
      <c r="D60">
        <f t="shared" si="10"/>
        <v>1.0170068027210806</v>
      </c>
      <c r="E60">
        <f t="shared" si="11"/>
        <v>119.59999999999945</v>
      </c>
      <c r="F60">
        <f t="shared" si="3"/>
        <v>0</v>
      </c>
      <c r="G60">
        <f t="shared" si="4"/>
        <v>0</v>
      </c>
      <c r="H60">
        <f t="shared" si="12"/>
        <v>4509.4269922366539</v>
      </c>
      <c r="I60">
        <f t="shared" si="5"/>
        <v>4509.3999999999996</v>
      </c>
      <c r="J60">
        <f t="shared" si="13"/>
        <v>1.0272449769921179</v>
      </c>
      <c r="K60">
        <v>59</v>
      </c>
      <c r="L60">
        <v>4509.3999999999996</v>
      </c>
      <c r="M60">
        <v>375.8</v>
      </c>
      <c r="N60">
        <v>75.2</v>
      </c>
      <c r="S60">
        <f t="shared" si="26"/>
        <v>4</v>
      </c>
      <c r="T60">
        <f>VLOOKUP(S60,rank!O:P,2,0)</f>
        <v>2344.7719622524105</v>
      </c>
      <c r="X60">
        <f t="shared" si="6"/>
        <v>59.965425531914889</v>
      </c>
      <c r="Y60">
        <f t="shared" si="7"/>
        <v>4.9973404255319149</v>
      </c>
      <c r="Z60">
        <f t="shared" si="8"/>
        <v>1</v>
      </c>
      <c r="AA60">
        <f t="shared" si="9"/>
        <v>11.999467802022352</v>
      </c>
      <c r="AI60">
        <v>298</v>
      </c>
      <c r="AJ60">
        <f t="shared" si="18"/>
        <v>477529.7</v>
      </c>
      <c r="AK60">
        <f t="shared" si="19"/>
        <v>328892.90000000002</v>
      </c>
      <c r="AL60">
        <f t="shared" si="20"/>
        <v>9474.2999999999884</v>
      </c>
      <c r="AM60">
        <f t="shared" si="23"/>
        <v>1.0201460074080428</v>
      </c>
      <c r="AN60">
        <f t="shared" si="14"/>
        <v>9474.2999999999993</v>
      </c>
      <c r="AO60">
        <f t="shared" si="15"/>
        <v>9474.3091861897992</v>
      </c>
      <c r="AP60">
        <f t="shared" si="16"/>
        <v>0</v>
      </c>
      <c r="AX60">
        <f t="shared" si="1"/>
        <v>9923.1</v>
      </c>
      <c r="AY60">
        <f t="shared" si="17"/>
        <v>7445.8</v>
      </c>
      <c r="AZ60">
        <f t="shared" si="24"/>
        <v>214.80000000000109</v>
      </c>
      <c r="BA60">
        <f t="shared" si="21"/>
        <v>1.0204275534441858</v>
      </c>
      <c r="BC60">
        <f t="shared" si="22"/>
        <v>44.10754189944106</v>
      </c>
    </row>
    <row r="61" spans="2:55" x14ac:dyDescent="0.2">
      <c r="B61">
        <f t="shared" si="25"/>
        <v>121.66025886802268</v>
      </c>
      <c r="C61">
        <f t="shared" si="2"/>
        <v>121.7</v>
      </c>
      <c r="D61">
        <f t="shared" si="10"/>
        <v>1.0175585284281043</v>
      </c>
      <c r="E61">
        <f t="shared" si="11"/>
        <v>121.70000000000073</v>
      </c>
      <c r="F61">
        <f t="shared" si="3"/>
        <v>0</v>
      </c>
      <c r="G61">
        <f t="shared" si="4"/>
        <v>0</v>
      </c>
      <c r="H61">
        <f t="shared" si="12"/>
        <v>4631.0872511046755</v>
      </c>
      <c r="I61">
        <f t="shared" si="5"/>
        <v>4631.1000000000004</v>
      </c>
      <c r="J61">
        <f t="shared" si="13"/>
        <v>1.026988069366213</v>
      </c>
      <c r="K61">
        <v>60</v>
      </c>
      <c r="L61">
        <v>4631.1000000000004</v>
      </c>
      <c r="M61">
        <v>385.9</v>
      </c>
      <c r="N61">
        <v>77.2</v>
      </c>
      <c r="S61">
        <f t="shared" si="26"/>
        <v>4</v>
      </c>
      <c r="T61">
        <f>VLOOKUP(S61,rank!O:P,2,0)</f>
        <v>2344.7719622524105</v>
      </c>
      <c r="X61">
        <f t="shared" si="6"/>
        <v>59.988341968911918</v>
      </c>
      <c r="Y61">
        <f t="shared" si="7"/>
        <v>4.9987046632124343</v>
      </c>
      <c r="Z61">
        <f t="shared" si="8"/>
        <v>1</v>
      </c>
      <c r="AA61">
        <f t="shared" si="9"/>
        <v>12.000777403472403</v>
      </c>
      <c r="AI61">
        <v>299</v>
      </c>
      <c r="AJ61">
        <f t="shared" si="18"/>
        <v>487194.9</v>
      </c>
      <c r="AK61">
        <f t="shared" si="19"/>
        <v>338558.10000000003</v>
      </c>
      <c r="AL61">
        <f t="shared" si="20"/>
        <v>9665.2000000000116</v>
      </c>
      <c r="AM61">
        <f t="shared" si="23"/>
        <v>1.0201492458545776</v>
      </c>
      <c r="AN61">
        <f t="shared" si="14"/>
        <v>9665.2000000000007</v>
      </c>
      <c r="AO61">
        <f t="shared" si="15"/>
        <v>9665.1691447455923</v>
      </c>
      <c r="AP61">
        <f t="shared" si="16"/>
        <v>0</v>
      </c>
      <c r="AX61">
        <f t="shared" si="1"/>
        <v>10142.200000000001</v>
      </c>
      <c r="AY61">
        <f t="shared" si="17"/>
        <v>7664.9000000000005</v>
      </c>
      <c r="AZ61">
        <f t="shared" si="24"/>
        <v>219.10000000000036</v>
      </c>
      <c r="BA61">
        <f t="shared" si="21"/>
        <v>1.0200186219739258</v>
      </c>
      <c r="BC61">
        <f t="shared" si="22"/>
        <v>44.113190324052923</v>
      </c>
    </row>
    <row r="62" spans="2:55" x14ac:dyDescent="0.2">
      <c r="B62">
        <f t="shared" si="25"/>
        <v>123.72848326877904</v>
      </c>
      <c r="C62">
        <f t="shared" si="2"/>
        <v>123.7</v>
      </c>
      <c r="D62">
        <f t="shared" si="10"/>
        <v>1.0164338537386941</v>
      </c>
      <c r="E62">
        <f t="shared" si="11"/>
        <v>123.69999999999982</v>
      </c>
      <c r="F62">
        <f t="shared" si="3"/>
        <v>0</v>
      </c>
      <c r="G62">
        <f t="shared" si="4"/>
        <v>0</v>
      </c>
      <c r="H62">
        <f t="shared" si="12"/>
        <v>4754.8157343734547</v>
      </c>
      <c r="I62">
        <f t="shared" si="5"/>
        <v>4754.8</v>
      </c>
      <c r="J62">
        <f t="shared" si="13"/>
        <v>1.0267107166763836</v>
      </c>
      <c r="K62">
        <v>61</v>
      </c>
      <c r="L62">
        <v>4754.8</v>
      </c>
      <c r="M62">
        <v>396.2</v>
      </c>
      <c r="N62">
        <v>79.2</v>
      </c>
      <c r="O62">
        <f>L61-L41</f>
        <v>2083.0000000000005</v>
      </c>
      <c r="S62">
        <f t="shared" si="26"/>
        <v>5</v>
      </c>
      <c r="T62">
        <f>VLOOKUP(S62,rank!O:P,2,0)</f>
        <v>3595.4166328155457</v>
      </c>
      <c r="U62">
        <f>T62-T61</f>
        <v>1250.6446705631352</v>
      </c>
      <c r="V62">
        <f>U62/O62</f>
        <v>0.60040550675138493</v>
      </c>
      <c r="X62">
        <f t="shared" si="6"/>
        <v>60.035353535353536</v>
      </c>
      <c r="Y62">
        <f t="shared" si="7"/>
        <v>5.0025252525252526</v>
      </c>
      <c r="Z62">
        <f t="shared" si="8"/>
        <v>1</v>
      </c>
      <c r="AA62">
        <f t="shared" si="9"/>
        <v>12.001009591115599</v>
      </c>
      <c r="AI62">
        <v>300</v>
      </c>
      <c r="AJ62">
        <f t="shared" si="18"/>
        <v>497054.8</v>
      </c>
      <c r="AK62">
        <f t="shared" si="19"/>
        <v>348418</v>
      </c>
      <c r="AL62">
        <f t="shared" si="20"/>
        <v>9859.8999999999651</v>
      </c>
      <c r="AM62">
        <f t="shared" si="23"/>
        <v>1.0201444357074818</v>
      </c>
      <c r="AN62">
        <f t="shared" si="14"/>
        <v>9859.9</v>
      </c>
      <c r="AO62">
        <f t="shared" si="15"/>
        <v>9859.8739771664914</v>
      </c>
      <c r="AP62">
        <f t="shared" si="16"/>
        <v>0</v>
      </c>
      <c r="AX62">
        <f t="shared" si="1"/>
        <v>10365.700000000001</v>
      </c>
      <c r="AY62">
        <f t="shared" si="17"/>
        <v>7888.4000000000005</v>
      </c>
      <c r="AZ62">
        <f t="shared" si="24"/>
        <v>223.5</v>
      </c>
      <c r="BA62">
        <f t="shared" si="21"/>
        <v>1.0200821542674561</v>
      </c>
      <c r="BC62">
        <f t="shared" si="22"/>
        <v>44.115883668903649</v>
      </c>
    </row>
    <row r="63" spans="2:55" x14ac:dyDescent="0.2">
      <c r="B63">
        <f t="shared" si="25"/>
        <v>125.83186748434828</v>
      </c>
      <c r="C63">
        <f t="shared" si="2"/>
        <v>125.8</v>
      </c>
      <c r="D63">
        <f t="shared" si="10"/>
        <v>1.0169765561843198</v>
      </c>
      <c r="E63">
        <f t="shared" si="11"/>
        <v>125.80000000000018</v>
      </c>
      <c r="F63">
        <f t="shared" si="3"/>
        <v>0</v>
      </c>
      <c r="G63">
        <f t="shared" si="4"/>
        <v>0</v>
      </c>
      <c r="H63">
        <f t="shared" si="12"/>
        <v>4880.6476018578032</v>
      </c>
      <c r="I63">
        <f t="shared" si="5"/>
        <v>4880.6000000000004</v>
      </c>
      <c r="J63">
        <f t="shared" si="13"/>
        <v>1.0264574745520316</v>
      </c>
      <c r="K63">
        <v>62</v>
      </c>
      <c r="L63">
        <v>4880.6000000000004</v>
      </c>
      <c r="M63">
        <v>406.7</v>
      </c>
      <c r="N63">
        <v>81.3</v>
      </c>
      <c r="S63">
        <f t="shared" si="26"/>
        <v>5</v>
      </c>
      <c r="T63">
        <f>VLOOKUP(S63,rank!O:P,2,0)</f>
        <v>3595.4166328155457</v>
      </c>
      <c r="X63">
        <f t="shared" si="6"/>
        <v>60.031980319803203</v>
      </c>
      <c r="Y63">
        <f t="shared" si="7"/>
        <v>5.0024600246002464</v>
      </c>
      <c r="Z63">
        <f t="shared" si="8"/>
        <v>1</v>
      </c>
      <c r="AA63">
        <f t="shared" si="9"/>
        <v>12.000491762970249</v>
      </c>
      <c r="AI63">
        <v>301</v>
      </c>
      <c r="AJ63">
        <f t="shared" si="18"/>
        <v>507113.3</v>
      </c>
      <c r="AK63">
        <f t="shared" si="19"/>
        <v>358476.5</v>
      </c>
      <c r="AL63">
        <f t="shared" si="20"/>
        <v>10058.5</v>
      </c>
      <c r="AM63">
        <f t="shared" si="23"/>
        <v>1.0201421921114855</v>
      </c>
      <c r="AN63">
        <f t="shared" si="14"/>
        <v>10058.5</v>
      </c>
      <c r="AO63">
        <f t="shared" si="15"/>
        <v>10058.501138436513</v>
      </c>
      <c r="AP63">
        <f t="shared" si="16"/>
        <v>0</v>
      </c>
      <c r="AX63">
        <f t="shared" si="1"/>
        <v>10575.7</v>
      </c>
      <c r="AY63">
        <f t="shared" si="17"/>
        <v>8098.4000000000005</v>
      </c>
      <c r="AZ63">
        <f t="shared" si="24"/>
        <v>210</v>
      </c>
      <c r="BA63">
        <f t="shared" si="21"/>
        <v>0.93959731543624159</v>
      </c>
      <c r="BC63">
        <f t="shared" si="22"/>
        <v>47.897619047619045</v>
      </c>
    </row>
    <row r="64" spans="2:55" x14ac:dyDescent="0.2">
      <c r="B64">
        <f t="shared" si="25"/>
        <v>127.97100923158219</v>
      </c>
      <c r="C64">
        <f t="shared" si="2"/>
        <v>128</v>
      </c>
      <c r="D64">
        <f t="shared" si="10"/>
        <v>1.0174880763116043</v>
      </c>
      <c r="E64">
        <f t="shared" si="11"/>
        <v>128</v>
      </c>
      <c r="F64">
        <f t="shared" si="3"/>
        <v>0</v>
      </c>
      <c r="G64">
        <f t="shared" si="4"/>
        <v>0</v>
      </c>
      <c r="H64">
        <f t="shared" si="12"/>
        <v>5008.6186110893859</v>
      </c>
      <c r="I64">
        <f t="shared" si="5"/>
        <v>5008.6000000000004</v>
      </c>
      <c r="J64">
        <f t="shared" si="13"/>
        <v>1.0262262836536491</v>
      </c>
      <c r="K64">
        <v>63</v>
      </c>
      <c r="L64">
        <v>5008.6000000000004</v>
      </c>
      <c r="M64">
        <v>417.4</v>
      </c>
      <c r="N64">
        <v>83.5</v>
      </c>
      <c r="S64">
        <f t="shared" si="26"/>
        <v>5</v>
      </c>
      <c r="T64">
        <f>VLOOKUP(S64,rank!O:P,2,0)</f>
        <v>3595.4166328155457</v>
      </c>
      <c r="X64">
        <f t="shared" si="6"/>
        <v>59.983233532934136</v>
      </c>
      <c r="Y64">
        <f t="shared" si="7"/>
        <v>4.9988023952095801</v>
      </c>
      <c r="Z64">
        <f t="shared" si="8"/>
        <v>1</v>
      </c>
      <c r="AA64">
        <f t="shared" si="9"/>
        <v>11.999520843315766</v>
      </c>
      <c r="AI64">
        <v>302</v>
      </c>
      <c r="AJ64">
        <f t="shared" si="18"/>
        <v>517374.4</v>
      </c>
      <c r="AK64">
        <f t="shared" si="19"/>
        <v>368737.60000000003</v>
      </c>
      <c r="AL64">
        <f t="shared" si="20"/>
        <v>10261.100000000035</v>
      </c>
      <c r="AM64">
        <f t="shared" si="23"/>
        <v>1.0201421683153586</v>
      </c>
      <c r="AN64">
        <f t="shared" si="14"/>
        <v>10261.1</v>
      </c>
      <c r="AO64">
        <f t="shared" si="15"/>
        <v>10261.129643870318</v>
      </c>
      <c r="AP64">
        <f t="shared" si="16"/>
        <v>0</v>
      </c>
      <c r="AX64">
        <f t="shared" si="1"/>
        <v>10771.7</v>
      </c>
      <c r="AY64">
        <f t="shared" si="17"/>
        <v>8294.4000000000015</v>
      </c>
      <c r="AZ64">
        <f t="shared" si="24"/>
        <v>196.00000000000091</v>
      </c>
      <c r="BA64">
        <f t="shared" si="21"/>
        <v>0.93333333333333768</v>
      </c>
      <c r="BC64">
        <f t="shared" si="22"/>
        <v>52.3525510204081</v>
      </c>
    </row>
    <row r="65" spans="2:55" x14ac:dyDescent="0.2">
      <c r="B65">
        <f t="shared" si="25"/>
        <v>130.14651638851907</v>
      </c>
      <c r="C65">
        <f t="shared" si="2"/>
        <v>130.1</v>
      </c>
      <c r="D65">
        <f t="shared" si="10"/>
        <v>1.0171874999999986</v>
      </c>
      <c r="E65">
        <f t="shared" si="11"/>
        <v>130.19999999999982</v>
      </c>
      <c r="F65">
        <f t="shared" si="3"/>
        <v>-0.1</v>
      </c>
      <c r="G65">
        <f t="shared" si="4"/>
        <v>0</v>
      </c>
      <c r="H65">
        <f t="shared" si="12"/>
        <v>5138.7651274779055</v>
      </c>
      <c r="I65">
        <f t="shared" si="5"/>
        <v>5138.8</v>
      </c>
      <c r="J65">
        <f t="shared" si="13"/>
        <v>1.0259952881044603</v>
      </c>
      <c r="K65">
        <v>64</v>
      </c>
      <c r="L65">
        <v>5138.8</v>
      </c>
      <c r="M65">
        <v>428.2</v>
      </c>
      <c r="N65">
        <v>85.6</v>
      </c>
      <c r="S65">
        <f t="shared" si="26"/>
        <v>5</v>
      </c>
      <c r="T65">
        <f>VLOOKUP(S65,rank!O:P,2,0)</f>
        <v>3595.4166328155457</v>
      </c>
      <c r="X65">
        <f t="shared" si="6"/>
        <v>60.032710280373841</v>
      </c>
      <c r="Y65">
        <f t="shared" si="7"/>
        <v>5.0023364485981308</v>
      </c>
      <c r="Z65">
        <f t="shared" si="8"/>
        <v>1</v>
      </c>
      <c r="AA65">
        <f t="shared" si="9"/>
        <v>12.000934142923867</v>
      </c>
      <c r="AI65">
        <v>303</v>
      </c>
      <c r="AJ65">
        <f t="shared" si="18"/>
        <v>527842.19999999995</v>
      </c>
      <c r="AK65">
        <f t="shared" si="19"/>
        <v>379205.39999999997</v>
      </c>
      <c r="AL65">
        <f t="shared" si="20"/>
        <v>10467.79999999993</v>
      </c>
      <c r="AM65">
        <f t="shared" si="23"/>
        <v>1.0201440391380938</v>
      </c>
      <c r="AN65">
        <f t="shared" si="14"/>
        <v>10467.799999999999</v>
      </c>
      <c r="AO65">
        <f t="shared" si="15"/>
        <v>10467.840100546086</v>
      </c>
      <c r="AP65">
        <f t="shared" si="16"/>
        <v>0</v>
      </c>
      <c r="AX65">
        <f t="shared" si="1"/>
        <v>10971.6</v>
      </c>
      <c r="AY65">
        <f t="shared" si="17"/>
        <v>8494.2999999999993</v>
      </c>
      <c r="AZ65">
        <f t="shared" si="24"/>
        <v>199.89999999999782</v>
      </c>
      <c r="BA65">
        <f t="shared" si="21"/>
        <v>1.0198979591836577</v>
      </c>
      <c r="BC65">
        <f t="shared" si="22"/>
        <v>52.36518259129587</v>
      </c>
    </row>
    <row r="66" spans="2:55" x14ac:dyDescent="0.2">
      <c r="B66">
        <f t="shared" si="25"/>
        <v>132.35900716712391</v>
      </c>
      <c r="C66">
        <f t="shared" si="2"/>
        <v>132.4</v>
      </c>
      <c r="D66">
        <f t="shared" si="10"/>
        <v>1.0161290322580674</v>
      </c>
      <c r="E66">
        <f t="shared" si="11"/>
        <v>132.30000000000018</v>
      </c>
      <c r="F66">
        <f t="shared" si="3"/>
        <v>0.1</v>
      </c>
      <c r="G66">
        <f t="shared" si="4"/>
        <v>0</v>
      </c>
      <c r="H66">
        <f t="shared" si="12"/>
        <v>5271.1241346450297</v>
      </c>
      <c r="I66">
        <f t="shared" si="5"/>
        <v>5271.1</v>
      </c>
      <c r="J66">
        <f t="shared" si="13"/>
        <v>1.0257453101891492</v>
      </c>
      <c r="K66">
        <v>65</v>
      </c>
      <c r="L66">
        <v>5271.1</v>
      </c>
      <c r="M66">
        <v>439.3</v>
      </c>
      <c r="N66">
        <v>87.9</v>
      </c>
      <c r="S66">
        <f t="shared" si="26"/>
        <v>5</v>
      </c>
      <c r="T66">
        <f>VLOOKUP(S66,rank!O:P,2,0)</f>
        <v>3595.4166328155457</v>
      </c>
      <c r="X66">
        <f t="shared" si="6"/>
        <v>59.967007963594995</v>
      </c>
      <c r="Y66">
        <f t="shared" si="7"/>
        <v>4.9977246871444825</v>
      </c>
      <c r="Z66">
        <f t="shared" si="8"/>
        <v>1</v>
      </c>
      <c r="AA66">
        <f t="shared" si="9"/>
        <v>11.998861825631687</v>
      </c>
      <c r="AI66">
        <v>304</v>
      </c>
      <c r="AJ66">
        <f t="shared" si="18"/>
        <v>538520.9</v>
      </c>
      <c r="AK66">
        <f t="shared" si="19"/>
        <v>389884.10000000003</v>
      </c>
      <c r="AL66">
        <f t="shared" si="20"/>
        <v>10678.70000000007</v>
      </c>
      <c r="AM66">
        <f t="shared" si="23"/>
        <v>1.020147499952248</v>
      </c>
      <c r="AN66">
        <f t="shared" si="14"/>
        <v>10678.7</v>
      </c>
      <c r="AO66">
        <f t="shared" si="15"/>
        <v>10678.714739371588</v>
      </c>
      <c r="AP66">
        <f t="shared" si="16"/>
        <v>0</v>
      </c>
      <c r="AX66">
        <f t="shared" ref="AX66:AX129" si="27">LOOKUP(AI66,J:J,N:N)</f>
        <v>11175.6</v>
      </c>
      <c r="AY66">
        <f t="shared" si="17"/>
        <v>8698.2999999999993</v>
      </c>
      <c r="AZ66">
        <f t="shared" si="24"/>
        <v>204</v>
      </c>
      <c r="BA66">
        <f t="shared" si="21"/>
        <v>1.0205102551275749</v>
      </c>
      <c r="BC66">
        <f t="shared" si="22"/>
        <v>52.346568627451326</v>
      </c>
    </row>
    <row r="67" spans="2:55" x14ac:dyDescent="0.2">
      <c r="B67">
        <f t="shared" ref="B67:B130" si="28">45*$B$1^(K67-1)</f>
        <v>134.60911028896498</v>
      </c>
      <c r="C67">
        <f t="shared" ref="C67:C130" si="29">ROUND(B67,1)</f>
        <v>134.6</v>
      </c>
      <c r="D67">
        <f t="shared" si="10"/>
        <v>1.0173847316704405</v>
      </c>
      <c r="E67">
        <f t="shared" si="11"/>
        <v>134.59999999999945</v>
      </c>
      <c r="F67">
        <f t="shared" ref="F67:F130" si="30">ROUND(C67-E67,1)</f>
        <v>0</v>
      </c>
      <c r="G67">
        <f t="shared" ref="G67:G130" si="31">I67-L67</f>
        <v>0</v>
      </c>
      <c r="H67">
        <f t="shared" ref="H67:H130" si="32">45*($B$1^K67-1)/($B$1-1)</f>
        <v>5405.7332449339938</v>
      </c>
      <c r="I67">
        <f t="shared" ref="I67:I130" si="33">ROUND(H67,1)</f>
        <v>5405.7</v>
      </c>
      <c r="J67">
        <f t="shared" si="13"/>
        <v>1.0255354669803265</v>
      </c>
      <c r="K67">
        <v>66</v>
      </c>
      <c r="L67">
        <v>5405.7</v>
      </c>
      <c r="M67">
        <v>450.5</v>
      </c>
      <c r="N67">
        <v>90.1</v>
      </c>
      <c r="S67">
        <f t="shared" si="26"/>
        <v>5</v>
      </c>
      <c r="T67">
        <f>VLOOKUP(S67,rank!O:P,2,0)</f>
        <v>3595.4166328155457</v>
      </c>
      <c r="X67">
        <f t="shared" ref="X67:X130" si="34">L67/$N67</f>
        <v>59.996670366259714</v>
      </c>
      <c r="Y67">
        <f t="shared" ref="Y67:Y130" si="35">M67/$N67</f>
        <v>5</v>
      </c>
      <c r="Z67">
        <f t="shared" ref="Z67:Z130" si="36">N67/$N67</f>
        <v>1</v>
      </c>
      <c r="AA67">
        <f t="shared" ref="AA67:AA130" si="37">L67/M67</f>
        <v>11.999334073251942</v>
      </c>
      <c r="AI67">
        <v>305</v>
      </c>
      <c r="AJ67">
        <f t="shared" ref="AJ67:AJ130" si="38">LOOKUP(AI67,J:J,L:L)</f>
        <v>549414.80000000005</v>
      </c>
      <c r="AK67">
        <f t="shared" ref="AK67:AK130" si="39">AJ67-$AJ$2</f>
        <v>400778.00000000006</v>
      </c>
      <c r="AL67">
        <f t="shared" si="20"/>
        <v>10893.900000000023</v>
      </c>
      <c r="AM67">
        <f t="shared" si="23"/>
        <v>1.0201522657252242</v>
      </c>
      <c r="AN67">
        <f t="shared" si="14"/>
        <v>10893.8</v>
      </c>
      <c r="AO67">
        <f t="shared" ref="AO67:AO130" si="40">$AT$2*$AU$1^(AI67-241)</f>
        <v>10893.837447796232</v>
      </c>
      <c r="AP67">
        <f t="shared" si="16"/>
        <v>-0.1</v>
      </c>
      <c r="AX67">
        <f t="shared" si="27"/>
        <v>11383.6</v>
      </c>
      <c r="AY67">
        <f t="shared" ref="AY67:AY130" si="41">AX67-$AX$2</f>
        <v>8906.2999999999993</v>
      </c>
      <c r="AZ67">
        <f t="shared" si="24"/>
        <v>208</v>
      </c>
      <c r="BA67">
        <f t="shared" si="21"/>
        <v>1.0196078431372548</v>
      </c>
      <c r="BC67">
        <f t="shared" si="22"/>
        <v>52.374519230769344</v>
      </c>
    </row>
    <row r="68" spans="2:55" x14ac:dyDescent="0.2">
      <c r="B68">
        <f t="shared" si="28"/>
        <v>136.89746516387737</v>
      </c>
      <c r="C68">
        <f t="shared" si="29"/>
        <v>136.9</v>
      </c>
      <c r="D68">
        <f t="shared" ref="D68:D131" si="42">E68/E67</f>
        <v>1.0170876671619695</v>
      </c>
      <c r="E68">
        <f t="shared" ref="E68:E131" si="43">L68-L67</f>
        <v>136.90000000000055</v>
      </c>
      <c r="F68">
        <f t="shared" si="30"/>
        <v>0</v>
      </c>
      <c r="G68">
        <f t="shared" si="31"/>
        <v>0</v>
      </c>
      <c r="H68">
        <f t="shared" si="32"/>
        <v>5542.6307100978711</v>
      </c>
      <c r="I68">
        <f t="shared" si="33"/>
        <v>5542.6</v>
      </c>
      <c r="J68">
        <f t="shared" ref="J68:J131" si="44">I68/I67</f>
        <v>1.0253251197809721</v>
      </c>
      <c r="K68">
        <v>67</v>
      </c>
      <c r="L68">
        <v>5542.6</v>
      </c>
      <c r="M68">
        <v>461.9</v>
      </c>
      <c r="N68">
        <v>92.4</v>
      </c>
      <c r="S68">
        <f t="shared" si="26"/>
        <v>5</v>
      </c>
      <c r="T68">
        <f>VLOOKUP(S68,rank!O:P,2,0)</f>
        <v>3595.4166328155457</v>
      </c>
      <c r="X68">
        <f t="shared" si="34"/>
        <v>59.984848484848484</v>
      </c>
      <c r="Y68">
        <f t="shared" si="35"/>
        <v>4.9989177489177488</v>
      </c>
      <c r="Z68">
        <f t="shared" si="36"/>
        <v>1</v>
      </c>
      <c r="AA68">
        <f t="shared" si="37"/>
        <v>11.999567005845423</v>
      </c>
      <c r="AI68">
        <v>306</v>
      </c>
      <c r="AJ68">
        <f t="shared" si="38"/>
        <v>560528.1</v>
      </c>
      <c r="AK68">
        <f t="shared" si="39"/>
        <v>411891.3</v>
      </c>
      <c r="AL68">
        <f t="shared" si="20"/>
        <v>11113.29999999993</v>
      </c>
      <c r="AM68">
        <f t="shared" si="23"/>
        <v>1.0201397112145243</v>
      </c>
      <c r="AN68">
        <f t="shared" ref="AN68:AN131" si="45">ROUND(AO68,1)</f>
        <v>11113.3</v>
      </c>
      <c r="AO68">
        <f t="shared" si="40"/>
        <v>11113.293803182089</v>
      </c>
      <c r="AP68">
        <f t="shared" ref="AP68:AP131" si="46">ROUND(AN68-AL68,1)</f>
        <v>0</v>
      </c>
      <c r="AX68">
        <f t="shared" si="27"/>
        <v>11595.9</v>
      </c>
      <c r="AY68">
        <f t="shared" si="41"/>
        <v>9118.5999999999985</v>
      </c>
      <c r="AZ68">
        <f t="shared" si="24"/>
        <v>212.29999999999927</v>
      </c>
      <c r="BA68">
        <f t="shared" si="21"/>
        <v>1.0206730769230734</v>
      </c>
      <c r="BC68">
        <f t="shared" si="22"/>
        <v>52.347150259067206</v>
      </c>
    </row>
    <row r="69" spans="2:55" x14ac:dyDescent="0.2">
      <c r="B69">
        <f t="shared" si="28"/>
        <v>139.22472207166328</v>
      </c>
      <c r="C69">
        <f t="shared" si="29"/>
        <v>139.19999999999999</v>
      </c>
      <c r="D69">
        <f t="shared" si="42"/>
        <v>1.0175310445580623</v>
      </c>
      <c r="E69">
        <f t="shared" si="43"/>
        <v>139.29999999999927</v>
      </c>
      <c r="F69">
        <f t="shared" si="30"/>
        <v>-0.1</v>
      </c>
      <c r="G69">
        <f t="shared" si="31"/>
        <v>0</v>
      </c>
      <c r="H69">
        <f t="shared" si="32"/>
        <v>5681.8554321695356</v>
      </c>
      <c r="I69">
        <f t="shared" si="33"/>
        <v>5681.9</v>
      </c>
      <c r="J69">
        <f t="shared" si="44"/>
        <v>1.0251326092447586</v>
      </c>
      <c r="K69">
        <v>68</v>
      </c>
      <c r="L69">
        <v>5681.9</v>
      </c>
      <c r="M69">
        <v>473.5</v>
      </c>
      <c r="N69">
        <v>94.7</v>
      </c>
      <c r="S69">
        <f t="shared" si="26"/>
        <v>5</v>
      </c>
      <c r="T69">
        <f>VLOOKUP(S69,rank!O:P,2,0)</f>
        <v>3595.4166328155457</v>
      </c>
      <c r="X69">
        <f t="shared" si="34"/>
        <v>59.998944033790913</v>
      </c>
      <c r="Y69">
        <f t="shared" si="35"/>
        <v>5</v>
      </c>
      <c r="Z69">
        <f t="shared" si="36"/>
        <v>1</v>
      </c>
      <c r="AA69">
        <f t="shared" si="37"/>
        <v>11.999788806758183</v>
      </c>
      <c r="AI69">
        <v>307</v>
      </c>
      <c r="AJ69">
        <f t="shared" si="38"/>
        <v>571865.19999999995</v>
      </c>
      <c r="AK69">
        <f t="shared" si="39"/>
        <v>423228.39999999997</v>
      </c>
      <c r="AL69">
        <f t="shared" ref="AL69:AL132" si="47">AK69-AK68</f>
        <v>11337.099999999977</v>
      </c>
      <c r="AM69">
        <f t="shared" ref="AM69:AM132" si="48">AL69/AL68</f>
        <v>1.0201380328075413</v>
      </c>
      <c r="AN69">
        <f t="shared" si="45"/>
        <v>11337.2</v>
      </c>
      <c r="AO69">
        <f t="shared" si="40"/>
        <v>11337.17110684719</v>
      </c>
      <c r="AP69">
        <f t="shared" si="46"/>
        <v>0.1</v>
      </c>
      <c r="AX69">
        <f t="shared" si="27"/>
        <v>11812.4</v>
      </c>
      <c r="AY69">
        <f t="shared" si="41"/>
        <v>9335.0999999999985</v>
      </c>
      <c r="AZ69">
        <f t="shared" ref="AZ69:AZ132" si="49">AY69-AY68</f>
        <v>216.5</v>
      </c>
      <c r="BA69">
        <f t="shared" ref="BA69:BA132" si="50">AZ69/AZ68</f>
        <v>1.0197833254828108</v>
      </c>
      <c r="BC69">
        <f t="shared" ref="BC69:BC132" si="51">AL69/AZ69</f>
        <v>52.365357967667329</v>
      </c>
    </row>
    <row r="70" spans="2:55" x14ac:dyDescent="0.2">
      <c r="B70">
        <f t="shared" si="28"/>
        <v>141.59154234688157</v>
      </c>
      <c r="C70">
        <f t="shared" si="29"/>
        <v>141.6</v>
      </c>
      <c r="D70">
        <f t="shared" si="42"/>
        <v>1.0165111270638989</v>
      </c>
      <c r="E70">
        <f t="shared" si="43"/>
        <v>141.60000000000036</v>
      </c>
      <c r="F70">
        <f t="shared" si="30"/>
        <v>0</v>
      </c>
      <c r="G70">
        <f t="shared" si="31"/>
        <v>-0.1000000000003638</v>
      </c>
      <c r="H70">
        <f t="shared" si="32"/>
        <v>5823.446974516416</v>
      </c>
      <c r="I70">
        <f t="shared" si="33"/>
        <v>5823.4</v>
      </c>
      <c r="J70">
        <f t="shared" si="44"/>
        <v>1.0249036413875641</v>
      </c>
      <c r="K70">
        <v>69</v>
      </c>
      <c r="L70">
        <v>5823.5</v>
      </c>
      <c r="M70">
        <v>485.3</v>
      </c>
      <c r="N70">
        <v>97.1</v>
      </c>
      <c r="S70">
        <f t="shared" si="26"/>
        <v>5</v>
      </c>
      <c r="T70">
        <f>VLOOKUP(S70,rank!O:P,2,0)</f>
        <v>3595.4166328155457</v>
      </c>
      <c r="X70">
        <f t="shared" si="34"/>
        <v>59.974253347064888</v>
      </c>
      <c r="Y70">
        <f t="shared" si="35"/>
        <v>4.9979402677651912</v>
      </c>
      <c r="Z70">
        <f t="shared" si="36"/>
        <v>1</v>
      </c>
      <c r="AA70">
        <f t="shared" si="37"/>
        <v>11.999793941891614</v>
      </c>
      <c r="AI70">
        <v>308</v>
      </c>
      <c r="AJ70">
        <f t="shared" si="38"/>
        <v>583430.80000000005</v>
      </c>
      <c r="AK70">
        <f t="shared" si="39"/>
        <v>434794.00000000006</v>
      </c>
      <c r="AL70">
        <f t="shared" si="47"/>
        <v>11565.600000000093</v>
      </c>
      <c r="AM70">
        <f t="shared" si="48"/>
        <v>1.0201550661103913</v>
      </c>
      <c r="AN70">
        <f t="shared" si="45"/>
        <v>11565.6</v>
      </c>
      <c r="AO70">
        <f t="shared" si="40"/>
        <v>11565.55841879463</v>
      </c>
      <c r="AP70">
        <f t="shared" si="46"/>
        <v>0</v>
      </c>
      <c r="AX70">
        <f t="shared" si="27"/>
        <v>12033.3</v>
      </c>
      <c r="AY70">
        <f t="shared" si="41"/>
        <v>9556</v>
      </c>
      <c r="AZ70">
        <f t="shared" si="49"/>
        <v>220.90000000000146</v>
      </c>
      <c r="BA70">
        <f t="shared" si="50"/>
        <v>1.0203233256351107</v>
      </c>
      <c r="BC70">
        <f t="shared" si="51"/>
        <v>52.356722498868344</v>
      </c>
    </row>
    <row r="71" spans="2:55" x14ac:dyDescent="0.2">
      <c r="B71">
        <f t="shared" si="28"/>
        <v>143.99859856677853</v>
      </c>
      <c r="C71">
        <f t="shared" si="29"/>
        <v>144</v>
      </c>
      <c r="D71">
        <f t="shared" si="42"/>
        <v>1.0169491525423702</v>
      </c>
      <c r="E71">
        <f t="shared" si="43"/>
        <v>144</v>
      </c>
      <c r="F71">
        <f t="shared" si="30"/>
        <v>0</v>
      </c>
      <c r="G71">
        <f t="shared" si="31"/>
        <v>-0.1000000000003638</v>
      </c>
      <c r="H71">
        <f t="shared" si="32"/>
        <v>5967.4455730831951</v>
      </c>
      <c r="I71">
        <f t="shared" si="33"/>
        <v>5967.4</v>
      </c>
      <c r="J71">
        <f t="shared" si="44"/>
        <v>1.0247278222344336</v>
      </c>
      <c r="K71">
        <v>70</v>
      </c>
      <c r="L71">
        <v>5967.5</v>
      </c>
      <c r="M71">
        <v>497.3</v>
      </c>
      <c r="N71">
        <v>99.5</v>
      </c>
      <c r="S71">
        <f t="shared" si="26"/>
        <v>5</v>
      </c>
      <c r="T71">
        <f>VLOOKUP(S71,rank!O:P,2,0)</f>
        <v>3595.4166328155457</v>
      </c>
      <c r="X71">
        <f t="shared" si="34"/>
        <v>59.974874371859293</v>
      </c>
      <c r="Y71">
        <f t="shared" si="35"/>
        <v>4.9979899497487441</v>
      </c>
      <c r="Z71">
        <f t="shared" si="36"/>
        <v>1</v>
      </c>
      <c r="AA71">
        <f t="shared" si="37"/>
        <v>11.999798914136337</v>
      </c>
      <c r="AI71">
        <v>309</v>
      </c>
      <c r="AJ71">
        <f t="shared" si="38"/>
        <v>595229.30000000005</v>
      </c>
      <c r="AK71">
        <f t="shared" si="39"/>
        <v>446592.50000000006</v>
      </c>
      <c r="AL71">
        <f t="shared" si="47"/>
        <v>11798.5</v>
      </c>
      <c r="AM71">
        <f t="shared" si="48"/>
        <v>1.0201373037282895</v>
      </c>
      <c r="AN71">
        <f t="shared" si="45"/>
        <v>11798.5</v>
      </c>
      <c r="AO71">
        <f t="shared" si="40"/>
        <v>11798.546593141249</v>
      </c>
      <c r="AP71">
        <f t="shared" si="46"/>
        <v>0</v>
      </c>
      <c r="AX71">
        <f t="shared" si="27"/>
        <v>12258.7</v>
      </c>
      <c r="AY71">
        <f t="shared" si="41"/>
        <v>9781.4000000000015</v>
      </c>
      <c r="AZ71">
        <f t="shared" si="49"/>
        <v>225.40000000000146</v>
      </c>
      <c r="BA71">
        <f t="shared" si="50"/>
        <v>1.0203712086917156</v>
      </c>
      <c r="BC71">
        <f t="shared" si="51"/>
        <v>52.34472049689407</v>
      </c>
    </row>
    <row r="72" spans="2:55" x14ac:dyDescent="0.2">
      <c r="B72">
        <f t="shared" si="28"/>
        <v>146.44657474241376</v>
      </c>
      <c r="C72">
        <f t="shared" si="29"/>
        <v>146.4</v>
      </c>
      <c r="D72">
        <f t="shared" si="42"/>
        <v>1.0166666666666642</v>
      </c>
      <c r="E72">
        <f t="shared" si="43"/>
        <v>146.39999999999964</v>
      </c>
      <c r="F72">
        <f t="shared" si="30"/>
        <v>0</v>
      </c>
      <c r="G72">
        <f t="shared" si="31"/>
        <v>0</v>
      </c>
      <c r="H72">
        <f t="shared" si="32"/>
        <v>6113.8921478256079</v>
      </c>
      <c r="I72">
        <f t="shared" si="33"/>
        <v>6113.9</v>
      </c>
      <c r="J72">
        <f t="shared" si="44"/>
        <v>1.0245500553004658</v>
      </c>
      <c r="K72">
        <v>71</v>
      </c>
      <c r="L72">
        <v>6113.9</v>
      </c>
      <c r="M72">
        <v>509.5</v>
      </c>
      <c r="N72">
        <v>101.9</v>
      </c>
      <c r="S72">
        <f t="shared" si="26"/>
        <v>5</v>
      </c>
      <c r="T72">
        <f>VLOOKUP(S72,rank!O:P,2,0)</f>
        <v>3595.4166328155457</v>
      </c>
      <c r="X72">
        <f t="shared" si="34"/>
        <v>59.999018645731105</v>
      </c>
      <c r="Y72">
        <f t="shared" si="35"/>
        <v>5</v>
      </c>
      <c r="Z72">
        <f t="shared" si="36"/>
        <v>1</v>
      </c>
      <c r="AA72">
        <f t="shared" si="37"/>
        <v>11.999803729146221</v>
      </c>
      <c r="AI72">
        <v>310</v>
      </c>
      <c r="AJ72">
        <f t="shared" si="38"/>
        <v>607265.6</v>
      </c>
      <c r="AK72">
        <f t="shared" si="39"/>
        <v>458628.8</v>
      </c>
      <c r="AL72">
        <f t="shared" si="47"/>
        <v>12036.29999999993</v>
      </c>
      <c r="AM72">
        <f t="shared" si="48"/>
        <v>1.0201551044624257</v>
      </c>
      <c r="AN72">
        <f t="shared" si="45"/>
        <v>12036.2</v>
      </c>
      <c r="AO72">
        <f t="shared" si="40"/>
        <v>12036.228314260081</v>
      </c>
      <c r="AP72">
        <f t="shared" si="46"/>
        <v>-0.1</v>
      </c>
      <c r="AX72">
        <f t="shared" si="27"/>
        <v>12488.6</v>
      </c>
      <c r="AY72">
        <f t="shared" si="41"/>
        <v>10011.299999999999</v>
      </c>
      <c r="AZ72">
        <f t="shared" si="49"/>
        <v>229.89999999999782</v>
      </c>
      <c r="BA72">
        <f t="shared" si="50"/>
        <v>1.0199645075421311</v>
      </c>
      <c r="BC72">
        <f t="shared" si="51"/>
        <v>52.354501957372968</v>
      </c>
    </row>
    <row r="73" spans="2:55" x14ac:dyDescent="0.2">
      <c r="B73">
        <f t="shared" si="28"/>
        <v>148.93616651303475</v>
      </c>
      <c r="C73">
        <f t="shared" si="29"/>
        <v>148.9</v>
      </c>
      <c r="D73">
        <f t="shared" si="42"/>
        <v>1.0170765027322466</v>
      </c>
      <c r="E73">
        <f t="shared" si="43"/>
        <v>148.90000000000055</v>
      </c>
      <c r="F73">
        <f t="shared" si="30"/>
        <v>0</v>
      </c>
      <c r="G73">
        <f t="shared" si="31"/>
        <v>0</v>
      </c>
      <c r="H73">
        <f t="shared" si="32"/>
        <v>6262.8283143386434</v>
      </c>
      <c r="I73">
        <f t="shared" si="33"/>
        <v>6262.8</v>
      </c>
      <c r="J73">
        <f t="shared" si="44"/>
        <v>1.0243543401102406</v>
      </c>
      <c r="K73">
        <v>72</v>
      </c>
      <c r="L73">
        <v>6262.8</v>
      </c>
      <c r="M73">
        <v>521.9</v>
      </c>
      <c r="N73">
        <v>104.4</v>
      </c>
      <c r="S73">
        <f t="shared" si="26"/>
        <v>5</v>
      </c>
      <c r="T73">
        <f>VLOOKUP(S73,rank!O:P,2,0)</f>
        <v>3595.4166328155457</v>
      </c>
      <c r="X73">
        <f t="shared" si="34"/>
        <v>59.988505747126432</v>
      </c>
      <c r="Y73">
        <f t="shared" si="35"/>
        <v>4.9990421455938696</v>
      </c>
      <c r="Z73">
        <f t="shared" si="36"/>
        <v>1</v>
      </c>
      <c r="AA73">
        <f t="shared" si="37"/>
        <v>12</v>
      </c>
      <c r="AI73">
        <v>311</v>
      </c>
      <c r="AJ73">
        <f t="shared" si="38"/>
        <v>619544.30000000005</v>
      </c>
      <c r="AK73">
        <f t="shared" si="39"/>
        <v>470907.50000000006</v>
      </c>
      <c r="AL73">
        <f t="shared" si="47"/>
        <v>12278.70000000007</v>
      </c>
      <c r="AM73">
        <f t="shared" si="48"/>
        <v>1.0201390792851741</v>
      </c>
      <c r="AN73">
        <f t="shared" si="45"/>
        <v>12278.7</v>
      </c>
      <c r="AO73">
        <f t="shared" si="40"/>
        <v>12278.698133650851</v>
      </c>
      <c r="AP73">
        <f t="shared" si="46"/>
        <v>0</v>
      </c>
      <c r="AX73">
        <f t="shared" si="27"/>
        <v>12723.1</v>
      </c>
      <c r="AY73">
        <f t="shared" si="41"/>
        <v>10245.799999999999</v>
      </c>
      <c r="AZ73">
        <f t="shared" si="49"/>
        <v>234.5</v>
      </c>
      <c r="BA73">
        <f t="shared" si="50"/>
        <v>1.0200086994345465</v>
      </c>
      <c r="BC73">
        <f t="shared" si="51"/>
        <v>52.361194029851042</v>
      </c>
    </row>
    <row r="74" spans="2:55" x14ac:dyDescent="0.2">
      <c r="B74">
        <f t="shared" si="28"/>
        <v>151.46808134375635</v>
      </c>
      <c r="C74">
        <f t="shared" si="29"/>
        <v>151.5</v>
      </c>
      <c r="D74">
        <f t="shared" si="42"/>
        <v>1.0174613834788411</v>
      </c>
      <c r="E74">
        <f t="shared" si="43"/>
        <v>151.5</v>
      </c>
      <c r="F74">
        <f t="shared" si="30"/>
        <v>0</v>
      </c>
      <c r="G74">
        <f t="shared" si="31"/>
        <v>0</v>
      </c>
      <c r="H74">
        <f t="shared" si="32"/>
        <v>6414.2963956824005</v>
      </c>
      <c r="I74">
        <f t="shared" si="33"/>
        <v>6414.3</v>
      </c>
      <c r="J74">
        <f t="shared" si="44"/>
        <v>1.0241904579421346</v>
      </c>
      <c r="K74">
        <v>73</v>
      </c>
      <c r="L74">
        <v>6414.3</v>
      </c>
      <c r="M74">
        <v>534.5</v>
      </c>
      <c r="N74">
        <v>106.9</v>
      </c>
      <c r="S74">
        <f t="shared" si="26"/>
        <v>5</v>
      </c>
      <c r="T74">
        <f>VLOOKUP(S74,rank!O:P,2,0)</f>
        <v>3595.4166328155457</v>
      </c>
      <c r="X74">
        <f t="shared" si="34"/>
        <v>60.002806361085128</v>
      </c>
      <c r="Y74">
        <f t="shared" si="35"/>
        <v>5</v>
      </c>
      <c r="Z74">
        <f t="shared" si="36"/>
        <v>1</v>
      </c>
      <c r="AA74">
        <f t="shared" si="37"/>
        <v>12.000561272217025</v>
      </c>
      <c r="AI74">
        <v>312</v>
      </c>
      <c r="AJ74">
        <f t="shared" si="38"/>
        <v>632070.30000000005</v>
      </c>
      <c r="AK74">
        <f t="shared" si="39"/>
        <v>483433.50000000006</v>
      </c>
      <c r="AL74">
        <f t="shared" si="47"/>
        <v>12526</v>
      </c>
      <c r="AM74">
        <f t="shared" si="48"/>
        <v>1.020140568626966</v>
      </c>
      <c r="AN74">
        <f t="shared" si="45"/>
        <v>12526.1</v>
      </c>
      <c r="AO74">
        <f t="shared" si="40"/>
        <v>12526.052507553246</v>
      </c>
      <c r="AP74">
        <f t="shared" si="46"/>
        <v>0.1</v>
      </c>
      <c r="AX74">
        <f t="shared" si="27"/>
        <v>12962.3</v>
      </c>
      <c r="AY74">
        <f t="shared" si="41"/>
        <v>10485</v>
      </c>
      <c r="AZ74">
        <f t="shared" si="49"/>
        <v>239.20000000000073</v>
      </c>
      <c r="BA74">
        <f t="shared" si="50"/>
        <v>1.020042643923244</v>
      </c>
      <c r="BC74">
        <f t="shared" si="51"/>
        <v>52.366220735785795</v>
      </c>
    </row>
    <row r="75" spans="2:55" x14ac:dyDescent="0.2">
      <c r="B75">
        <f t="shared" si="28"/>
        <v>154.0430387266002</v>
      </c>
      <c r="C75">
        <f t="shared" si="29"/>
        <v>154</v>
      </c>
      <c r="D75">
        <f t="shared" si="42"/>
        <v>1.0165016501650166</v>
      </c>
      <c r="E75">
        <f t="shared" si="43"/>
        <v>154</v>
      </c>
      <c r="F75">
        <f t="shared" si="30"/>
        <v>0</v>
      </c>
      <c r="G75">
        <f t="shared" si="31"/>
        <v>0</v>
      </c>
      <c r="H75">
        <f t="shared" si="32"/>
        <v>6568.3394344090011</v>
      </c>
      <c r="I75">
        <f t="shared" si="33"/>
        <v>6568.3</v>
      </c>
      <c r="J75">
        <f t="shared" si="44"/>
        <v>1.0240088552141309</v>
      </c>
      <c r="K75">
        <v>74</v>
      </c>
      <c r="L75">
        <v>6568.3</v>
      </c>
      <c r="M75">
        <v>547.4</v>
      </c>
      <c r="N75">
        <v>109.5</v>
      </c>
      <c r="S75">
        <f t="shared" si="26"/>
        <v>5</v>
      </c>
      <c r="T75">
        <f>VLOOKUP(S75,rank!O:P,2,0)</f>
        <v>3595.4166328155457</v>
      </c>
      <c r="X75">
        <f t="shared" si="34"/>
        <v>59.984474885844747</v>
      </c>
      <c r="Y75">
        <f t="shared" si="35"/>
        <v>4.9990867579908675</v>
      </c>
      <c r="Z75">
        <f t="shared" si="36"/>
        <v>1</v>
      </c>
      <c r="AA75">
        <f t="shared" si="37"/>
        <v>11.999086591158203</v>
      </c>
      <c r="AI75">
        <v>313</v>
      </c>
      <c r="AJ75">
        <f t="shared" si="38"/>
        <v>644848.69999999995</v>
      </c>
      <c r="AK75">
        <f t="shared" si="39"/>
        <v>496211.89999999997</v>
      </c>
      <c r="AL75">
        <f t="shared" si="47"/>
        <v>12778.399999999907</v>
      </c>
      <c r="AM75">
        <f t="shared" si="48"/>
        <v>1.0201500878173324</v>
      </c>
      <c r="AN75">
        <f t="shared" si="45"/>
        <v>12778.4</v>
      </c>
      <c r="AO75">
        <f t="shared" si="40"/>
        <v>12778.389835317908</v>
      </c>
      <c r="AP75">
        <f t="shared" si="46"/>
        <v>0</v>
      </c>
      <c r="AX75">
        <f t="shared" si="27"/>
        <v>13206.4</v>
      </c>
      <c r="AY75">
        <f t="shared" si="41"/>
        <v>10729.099999999999</v>
      </c>
      <c r="AZ75">
        <f t="shared" si="49"/>
        <v>244.09999999999854</v>
      </c>
      <c r="BA75">
        <f t="shared" si="50"/>
        <v>1.0204849498327668</v>
      </c>
      <c r="BC75">
        <f t="shared" si="51"/>
        <v>52.349037279803291</v>
      </c>
    </row>
    <row r="76" spans="2:55" x14ac:dyDescent="0.2">
      <c r="B76">
        <f t="shared" si="28"/>
        <v>156.66177038495238</v>
      </c>
      <c r="C76">
        <f t="shared" si="29"/>
        <v>156.69999999999999</v>
      </c>
      <c r="D76">
        <f t="shared" si="42"/>
        <v>1.0175324675324664</v>
      </c>
      <c r="E76">
        <f t="shared" si="43"/>
        <v>156.69999999999982</v>
      </c>
      <c r="F76">
        <f t="shared" si="30"/>
        <v>0</v>
      </c>
      <c r="G76">
        <f t="shared" si="31"/>
        <v>0</v>
      </c>
      <c r="H76">
        <f t="shared" si="32"/>
        <v>6725.0012047939526</v>
      </c>
      <c r="I76">
        <f t="shared" si="33"/>
        <v>6725</v>
      </c>
      <c r="J76">
        <f t="shared" si="44"/>
        <v>1.0238570101852837</v>
      </c>
      <c r="K76">
        <v>75</v>
      </c>
      <c r="L76">
        <v>6725</v>
      </c>
      <c r="M76">
        <v>560.4</v>
      </c>
      <c r="N76">
        <v>112.1</v>
      </c>
      <c r="S76">
        <f t="shared" si="26"/>
        <v>5</v>
      </c>
      <c r="T76">
        <f>VLOOKUP(S76,rank!O:P,2,0)</f>
        <v>3595.4166328155457</v>
      </c>
      <c r="X76">
        <f t="shared" si="34"/>
        <v>59.991079393398756</v>
      </c>
      <c r="Y76">
        <f t="shared" si="35"/>
        <v>4.9991079393398747</v>
      </c>
      <c r="Z76">
        <f t="shared" si="36"/>
        <v>1</v>
      </c>
      <c r="AA76">
        <f t="shared" si="37"/>
        <v>12.000356887937189</v>
      </c>
      <c r="AI76">
        <v>314</v>
      </c>
      <c r="AJ76">
        <f t="shared" si="38"/>
        <v>657884.5</v>
      </c>
      <c r="AK76">
        <f t="shared" si="39"/>
        <v>509247.7</v>
      </c>
      <c r="AL76">
        <f t="shared" si="47"/>
        <v>13035.800000000047</v>
      </c>
      <c r="AM76">
        <f t="shared" si="48"/>
        <v>1.0201433669317084</v>
      </c>
      <c r="AN76">
        <f t="shared" si="45"/>
        <v>13035.8</v>
      </c>
      <c r="AO76">
        <f t="shared" si="40"/>
        <v>13035.810498550391</v>
      </c>
      <c r="AP76">
        <f t="shared" si="46"/>
        <v>0</v>
      </c>
      <c r="AX76">
        <f t="shared" si="27"/>
        <v>13455.4</v>
      </c>
      <c r="AY76">
        <f t="shared" si="41"/>
        <v>10978.099999999999</v>
      </c>
      <c r="AZ76">
        <f t="shared" si="49"/>
        <v>249</v>
      </c>
      <c r="BA76">
        <f t="shared" si="50"/>
        <v>1.020073740270387</v>
      </c>
      <c r="BC76">
        <f t="shared" si="51"/>
        <v>52.352610441767254</v>
      </c>
    </row>
    <row r="77" spans="2:55" x14ac:dyDescent="0.2">
      <c r="B77">
        <f t="shared" si="28"/>
        <v>159.32502048149655</v>
      </c>
      <c r="C77">
        <f t="shared" si="29"/>
        <v>159.30000000000001</v>
      </c>
      <c r="D77">
        <f t="shared" si="42"/>
        <v>1.0165922144224657</v>
      </c>
      <c r="E77">
        <f t="shared" si="43"/>
        <v>159.30000000000018</v>
      </c>
      <c r="F77">
        <f t="shared" si="30"/>
        <v>0</v>
      </c>
      <c r="G77">
        <f t="shared" si="31"/>
        <v>0</v>
      </c>
      <c r="H77">
        <f t="shared" si="32"/>
        <v>6884.3262252754485</v>
      </c>
      <c r="I77">
        <f t="shared" si="33"/>
        <v>6884.3</v>
      </c>
      <c r="J77">
        <f t="shared" si="44"/>
        <v>1.0236877323420075</v>
      </c>
      <c r="K77">
        <v>76</v>
      </c>
      <c r="L77">
        <v>6884.3</v>
      </c>
      <c r="M77">
        <v>573.70000000000005</v>
      </c>
      <c r="N77">
        <v>114.7</v>
      </c>
      <c r="S77">
        <f t="shared" si="26"/>
        <v>5</v>
      </c>
      <c r="T77">
        <f>VLOOKUP(S77,rank!O:P,2,0)</f>
        <v>3595.4166328155457</v>
      </c>
      <c r="X77">
        <f t="shared" si="34"/>
        <v>60.020052310374894</v>
      </c>
      <c r="Y77">
        <f t="shared" si="35"/>
        <v>5.0017436791630345</v>
      </c>
      <c r="Z77">
        <f t="shared" si="36"/>
        <v>1</v>
      </c>
      <c r="AA77">
        <f t="shared" si="37"/>
        <v>11.999825692870838</v>
      </c>
      <c r="AI77">
        <v>315</v>
      </c>
      <c r="AJ77">
        <f t="shared" si="38"/>
        <v>671182.9</v>
      </c>
      <c r="AK77">
        <f t="shared" si="39"/>
        <v>522546.10000000003</v>
      </c>
      <c r="AL77">
        <f t="shared" si="47"/>
        <v>13298.400000000023</v>
      </c>
      <c r="AM77">
        <f t="shared" si="48"/>
        <v>1.0201445250770935</v>
      </c>
      <c r="AN77">
        <f t="shared" si="45"/>
        <v>13298.4</v>
      </c>
      <c r="AO77">
        <f t="shared" si="40"/>
        <v>13298.416901043689</v>
      </c>
      <c r="AP77">
        <f t="shared" si="46"/>
        <v>0</v>
      </c>
      <c r="AX77">
        <f t="shared" si="27"/>
        <v>13709.4</v>
      </c>
      <c r="AY77">
        <f t="shared" si="41"/>
        <v>11232.099999999999</v>
      </c>
      <c r="AZ77">
        <f t="shared" si="49"/>
        <v>254</v>
      </c>
      <c r="BA77">
        <f t="shared" si="50"/>
        <v>1.0200803212851406</v>
      </c>
      <c r="BC77">
        <f t="shared" si="51"/>
        <v>52.355905511811116</v>
      </c>
    </row>
    <row r="78" spans="2:55" x14ac:dyDescent="0.2">
      <c r="B78">
        <f t="shared" si="28"/>
        <v>162.03354582968197</v>
      </c>
      <c r="C78">
        <f t="shared" si="29"/>
        <v>162</v>
      </c>
      <c r="D78">
        <f t="shared" si="42"/>
        <v>1.0175768989328267</v>
      </c>
      <c r="E78">
        <f t="shared" si="43"/>
        <v>162.09999999999945</v>
      </c>
      <c r="F78">
        <f t="shared" si="30"/>
        <v>-0.1</v>
      </c>
      <c r="G78">
        <f t="shared" si="31"/>
        <v>0</v>
      </c>
      <c r="H78">
        <f t="shared" si="32"/>
        <v>7046.3597711051316</v>
      </c>
      <c r="I78">
        <f t="shared" si="33"/>
        <v>7046.4</v>
      </c>
      <c r="J78">
        <f t="shared" si="44"/>
        <v>1.0235463300553433</v>
      </c>
      <c r="K78">
        <v>77</v>
      </c>
      <c r="L78">
        <v>7046.4</v>
      </c>
      <c r="M78">
        <v>587.20000000000005</v>
      </c>
      <c r="N78">
        <v>117.4</v>
      </c>
      <c r="S78">
        <f t="shared" si="26"/>
        <v>5</v>
      </c>
      <c r="T78">
        <f>VLOOKUP(S78,rank!O:P,2,0)</f>
        <v>3595.4166328155457</v>
      </c>
      <c r="X78">
        <f t="shared" si="34"/>
        <v>60.020442930153315</v>
      </c>
      <c r="Y78">
        <f t="shared" si="35"/>
        <v>5.0017035775127772</v>
      </c>
      <c r="Z78">
        <f t="shared" si="36"/>
        <v>1</v>
      </c>
      <c r="AA78">
        <f t="shared" si="37"/>
        <v>11.999999999999998</v>
      </c>
      <c r="AI78">
        <v>316</v>
      </c>
      <c r="AJ78">
        <f t="shared" si="38"/>
        <v>684749.2</v>
      </c>
      <c r="AK78">
        <f t="shared" si="39"/>
        <v>536112.39999999991</v>
      </c>
      <c r="AL78">
        <f t="shared" si="47"/>
        <v>13566.299999999872</v>
      </c>
      <c r="AM78">
        <f t="shared" si="48"/>
        <v>1.0201452806352529</v>
      </c>
      <c r="AN78">
        <f t="shared" si="45"/>
        <v>13566.3</v>
      </c>
      <c r="AO78">
        <f t="shared" si="40"/>
        <v>13566.313509515214</v>
      </c>
      <c r="AP78">
        <f t="shared" si="46"/>
        <v>0</v>
      </c>
      <c r="AX78">
        <f t="shared" si="27"/>
        <v>13968.5</v>
      </c>
      <c r="AY78">
        <f t="shared" si="41"/>
        <v>11491.2</v>
      </c>
      <c r="AZ78">
        <f t="shared" si="49"/>
        <v>259.10000000000218</v>
      </c>
      <c r="BA78">
        <f t="shared" si="50"/>
        <v>1.0200787401574889</v>
      </c>
      <c r="BC78">
        <f t="shared" si="51"/>
        <v>52.359320725587644</v>
      </c>
    </row>
    <row r="79" spans="2:55" x14ac:dyDescent="0.2">
      <c r="B79">
        <f t="shared" si="28"/>
        <v>164.78811610878654</v>
      </c>
      <c r="C79">
        <f t="shared" si="29"/>
        <v>164.8</v>
      </c>
      <c r="D79">
        <f t="shared" si="42"/>
        <v>1.0166563849475678</v>
      </c>
      <c r="E79">
        <f t="shared" si="43"/>
        <v>164.80000000000018</v>
      </c>
      <c r="F79">
        <f t="shared" si="30"/>
        <v>0</v>
      </c>
      <c r="G79">
        <f t="shared" si="31"/>
        <v>-9.9999999999454303E-2</v>
      </c>
      <c r="H79">
        <f t="shared" si="32"/>
        <v>7211.1478872139178</v>
      </c>
      <c r="I79">
        <f t="shared" si="33"/>
        <v>7211.1</v>
      </c>
      <c r="J79">
        <f t="shared" si="44"/>
        <v>1.02337363760218</v>
      </c>
      <c r="K79">
        <v>78</v>
      </c>
      <c r="L79">
        <v>7211.2</v>
      </c>
      <c r="M79">
        <v>600.9</v>
      </c>
      <c r="N79">
        <v>120.2</v>
      </c>
      <c r="S79">
        <f t="shared" si="26"/>
        <v>5</v>
      </c>
      <c r="T79">
        <f>VLOOKUP(S79,rank!O:P,2,0)</f>
        <v>3595.4166328155457</v>
      </c>
      <c r="X79">
        <f t="shared" si="34"/>
        <v>59.993344425956735</v>
      </c>
      <c r="Y79">
        <f t="shared" si="35"/>
        <v>4.9991680532445919</v>
      </c>
      <c r="Z79">
        <f t="shared" si="36"/>
        <v>1</v>
      </c>
      <c r="AA79">
        <f t="shared" si="37"/>
        <v>12.000665668164419</v>
      </c>
      <c r="AI79">
        <v>317</v>
      </c>
      <c r="AJ79">
        <f t="shared" si="38"/>
        <v>698588.8</v>
      </c>
      <c r="AK79">
        <f t="shared" si="39"/>
        <v>549952</v>
      </c>
      <c r="AL79">
        <f t="shared" si="47"/>
        <v>13839.600000000093</v>
      </c>
      <c r="AM79">
        <f t="shared" si="48"/>
        <v>1.0201455076181585</v>
      </c>
      <c r="AN79">
        <f t="shared" si="45"/>
        <v>13839.6</v>
      </c>
      <c r="AO79">
        <f t="shared" si="40"/>
        <v>13839.606895164401</v>
      </c>
      <c r="AP79">
        <f t="shared" si="46"/>
        <v>0</v>
      </c>
      <c r="AX79">
        <f t="shared" si="27"/>
        <v>14232.8</v>
      </c>
      <c r="AY79">
        <f t="shared" si="41"/>
        <v>11755.5</v>
      </c>
      <c r="AZ79">
        <f t="shared" si="49"/>
        <v>264.29999999999927</v>
      </c>
      <c r="BA79">
        <f t="shared" si="50"/>
        <v>1.0200694712466116</v>
      </c>
      <c r="BC79">
        <f t="shared" si="51"/>
        <v>52.363223609535119</v>
      </c>
    </row>
    <row r="80" spans="2:55" x14ac:dyDescent="0.2">
      <c r="B80">
        <f t="shared" si="28"/>
        <v>167.5895140826359</v>
      </c>
      <c r="C80">
        <f t="shared" si="29"/>
        <v>167.6</v>
      </c>
      <c r="D80">
        <f t="shared" si="42"/>
        <v>1.0163834951456299</v>
      </c>
      <c r="E80">
        <f t="shared" si="43"/>
        <v>167.5</v>
      </c>
      <c r="F80">
        <f t="shared" si="30"/>
        <v>0.1</v>
      </c>
      <c r="G80">
        <f t="shared" si="31"/>
        <v>0</v>
      </c>
      <c r="H80">
        <f t="shared" si="32"/>
        <v>7378.737401296552</v>
      </c>
      <c r="I80">
        <f t="shared" si="33"/>
        <v>7378.7</v>
      </c>
      <c r="J80">
        <f t="shared" si="44"/>
        <v>1.0232419464436771</v>
      </c>
      <c r="K80">
        <v>79</v>
      </c>
      <c r="L80">
        <v>7378.7</v>
      </c>
      <c r="M80">
        <v>614.9</v>
      </c>
      <c r="N80">
        <v>123</v>
      </c>
      <c r="S80">
        <f t="shared" si="26"/>
        <v>5</v>
      </c>
      <c r="T80">
        <f>VLOOKUP(S80,rank!O:P,2,0)</f>
        <v>3595.4166328155457</v>
      </c>
      <c r="X80">
        <f t="shared" si="34"/>
        <v>59.989430894308938</v>
      </c>
      <c r="Y80">
        <f t="shared" si="35"/>
        <v>4.9991869918699186</v>
      </c>
      <c r="Z80">
        <f t="shared" si="36"/>
        <v>1</v>
      </c>
      <c r="AA80">
        <f t="shared" si="37"/>
        <v>11.999837371930395</v>
      </c>
      <c r="AI80">
        <v>318</v>
      </c>
      <c r="AJ80">
        <f t="shared" si="38"/>
        <v>712707.2</v>
      </c>
      <c r="AK80">
        <f t="shared" si="39"/>
        <v>564070.39999999991</v>
      </c>
      <c r="AL80">
        <f t="shared" si="47"/>
        <v>14118.399999999907</v>
      </c>
      <c r="AM80">
        <f t="shared" si="48"/>
        <v>1.0201450908985672</v>
      </c>
      <c r="AN80">
        <f t="shared" si="45"/>
        <v>14118.4</v>
      </c>
      <c r="AO80">
        <f t="shared" si="40"/>
        <v>14118.40577606749</v>
      </c>
      <c r="AP80">
        <f t="shared" si="46"/>
        <v>0</v>
      </c>
      <c r="AX80">
        <f t="shared" si="27"/>
        <v>14502.5</v>
      </c>
      <c r="AY80">
        <f t="shared" si="41"/>
        <v>12025.2</v>
      </c>
      <c r="AZ80">
        <f t="shared" si="49"/>
        <v>269.70000000000073</v>
      </c>
      <c r="BA80">
        <f t="shared" si="50"/>
        <v>1.020431328036328</v>
      </c>
      <c r="BC80">
        <f t="shared" si="51"/>
        <v>52.34853540971401</v>
      </c>
    </row>
    <row r="81" spans="2:55" x14ac:dyDescent="0.2">
      <c r="B81">
        <f t="shared" si="28"/>
        <v>170.43853582204068</v>
      </c>
      <c r="C81">
        <f t="shared" si="29"/>
        <v>170.4</v>
      </c>
      <c r="D81">
        <f t="shared" si="42"/>
        <v>1.017910447761194</v>
      </c>
      <c r="E81">
        <f t="shared" si="43"/>
        <v>170.5</v>
      </c>
      <c r="F81">
        <f t="shared" si="30"/>
        <v>-0.1</v>
      </c>
      <c r="G81">
        <f t="shared" si="31"/>
        <v>0</v>
      </c>
      <c r="H81">
        <f t="shared" si="32"/>
        <v>7549.1759371185944</v>
      </c>
      <c r="I81">
        <f t="shared" si="33"/>
        <v>7549.2</v>
      </c>
      <c r="J81">
        <f t="shared" si="44"/>
        <v>1.0231070513776139</v>
      </c>
      <c r="K81">
        <v>80</v>
      </c>
      <c r="L81">
        <v>7549.2</v>
      </c>
      <c r="M81">
        <v>629.1</v>
      </c>
      <c r="N81">
        <v>125.8</v>
      </c>
      <c r="S81">
        <f t="shared" si="26"/>
        <v>5</v>
      </c>
      <c r="T81">
        <f>VLOOKUP(S81,rank!O:P,2,0)</f>
        <v>3595.4166328155457</v>
      </c>
      <c r="X81">
        <f t="shared" si="34"/>
        <v>60.009538950715424</v>
      </c>
      <c r="Y81">
        <f t="shared" si="35"/>
        <v>5.0007949125596189</v>
      </c>
      <c r="Z81">
        <f t="shared" si="36"/>
        <v>1</v>
      </c>
      <c r="AA81">
        <f t="shared" si="37"/>
        <v>12</v>
      </c>
      <c r="AI81">
        <v>319</v>
      </c>
      <c r="AJ81">
        <f t="shared" si="38"/>
        <v>727110</v>
      </c>
      <c r="AK81">
        <f t="shared" si="39"/>
        <v>578473.19999999995</v>
      </c>
      <c r="AL81">
        <f t="shared" si="47"/>
        <v>14402.800000000047</v>
      </c>
      <c r="AM81">
        <f t="shared" si="48"/>
        <v>1.0201439256573084</v>
      </c>
      <c r="AN81">
        <f t="shared" si="45"/>
        <v>14402.8</v>
      </c>
      <c r="AO81">
        <f t="shared" si="40"/>
        <v>14402.821060426371</v>
      </c>
      <c r="AP81">
        <f t="shared" si="46"/>
        <v>0</v>
      </c>
      <c r="AX81">
        <f t="shared" si="27"/>
        <v>14777.6</v>
      </c>
      <c r="AY81">
        <f t="shared" si="41"/>
        <v>12300.3</v>
      </c>
      <c r="AZ81">
        <f t="shared" si="49"/>
        <v>275.09999999999854</v>
      </c>
      <c r="BA81">
        <f t="shared" si="50"/>
        <v>1.0200222469410374</v>
      </c>
      <c r="BC81">
        <f t="shared" si="51"/>
        <v>52.354780079971363</v>
      </c>
    </row>
    <row r="82" spans="2:55" x14ac:dyDescent="0.2">
      <c r="B82">
        <f t="shared" si="28"/>
        <v>173.33599093101537</v>
      </c>
      <c r="C82">
        <f t="shared" si="29"/>
        <v>173.3</v>
      </c>
      <c r="D82">
        <f t="shared" si="42"/>
        <v>1.0164222873900304</v>
      </c>
      <c r="E82">
        <f t="shared" si="43"/>
        <v>173.30000000000018</v>
      </c>
      <c r="F82">
        <f t="shared" si="30"/>
        <v>0</v>
      </c>
      <c r="G82">
        <f t="shared" si="31"/>
        <v>0</v>
      </c>
      <c r="H82">
        <f t="shared" si="32"/>
        <v>7722.5119280496101</v>
      </c>
      <c r="I82">
        <f t="shared" si="33"/>
        <v>7722.5</v>
      </c>
      <c r="J82">
        <f t="shared" si="44"/>
        <v>1.0229560748158746</v>
      </c>
      <c r="K82">
        <v>81</v>
      </c>
      <c r="L82">
        <v>7722.5</v>
      </c>
      <c r="M82">
        <v>643.5</v>
      </c>
      <c r="N82">
        <v>128.69999999999999</v>
      </c>
      <c r="O82">
        <f>L81-L61</f>
        <v>2918.0999999999995</v>
      </c>
      <c r="S82">
        <f t="shared" si="26"/>
        <v>6</v>
      </c>
      <c r="T82">
        <f>VLOOKUP(S82,rank!O:P,2,0)</f>
        <v>5347.4573794412645</v>
      </c>
      <c r="U82">
        <f>T82-T81</f>
        <v>1752.0407466257188</v>
      </c>
      <c r="V82">
        <f>U82/O82</f>
        <v>0.60040462856849286</v>
      </c>
      <c r="X82">
        <f t="shared" si="34"/>
        <v>60.00388500388501</v>
      </c>
      <c r="Y82">
        <f t="shared" si="35"/>
        <v>5</v>
      </c>
      <c r="Z82">
        <f t="shared" si="36"/>
        <v>1</v>
      </c>
      <c r="AA82">
        <f t="shared" si="37"/>
        <v>12.000777000777001</v>
      </c>
      <c r="AI82">
        <v>320</v>
      </c>
      <c r="AJ82">
        <f t="shared" si="38"/>
        <v>741803</v>
      </c>
      <c r="AK82">
        <f t="shared" si="39"/>
        <v>593166.19999999995</v>
      </c>
      <c r="AL82">
        <f t="shared" si="47"/>
        <v>14693</v>
      </c>
      <c r="AM82">
        <f t="shared" si="48"/>
        <v>1.0201488599438966</v>
      </c>
      <c r="AN82">
        <f t="shared" si="45"/>
        <v>14693</v>
      </c>
      <c r="AO82">
        <f t="shared" si="40"/>
        <v>14692.96589068866</v>
      </c>
      <c r="AP82">
        <f t="shared" si="46"/>
        <v>0</v>
      </c>
      <c r="AX82">
        <f t="shared" si="27"/>
        <v>15058.2</v>
      </c>
      <c r="AY82">
        <f t="shared" si="41"/>
        <v>12580.900000000001</v>
      </c>
      <c r="AZ82">
        <f t="shared" si="49"/>
        <v>280.60000000000218</v>
      </c>
      <c r="BA82">
        <f t="shared" si="50"/>
        <v>1.0199927299164073</v>
      </c>
      <c r="BC82">
        <f t="shared" si="51"/>
        <v>52.362794012829241</v>
      </c>
    </row>
    <row r="83" spans="2:55" x14ac:dyDescent="0.2">
      <c r="B83">
        <f t="shared" si="28"/>
        <v>176.28270277684263</v>
      </c>
      <c r="C83">
        <f t="shared" si="29"/>
        <v>176.3</v>
      </c>
      <c r="D83">
        <f t="shared" si="42"/>
        <v>1.0173110213502596</v>
      </c>
      <c r="E83">
        <f t="shared" si="43"/>
        <v>176.30000000000018</v>
      </c>
      <c r="F83">
        <f t="shared" si="30"/>
        <v>0</v>
      </c>
      <c r="G83">
        <f t="shared" si="31"/>
        <v>0</v>
      </c>
      <c r="H83">
        <f t="shared" si="32"/>
        <v>7898.7946308264536</v>
      </c>
      <c r="I83">
        <f t="shared" si="33"/>
        <v>7898.8</v>
      </c>
      <c r="J83">
        <f t="shared" si="44"/>
        <v>1.0228293946260927</v>
      </c>
      <c r="K83">
        <v>82</v>
      </c>
      <c r="L83">
        <v>7898.8</v>
      </c>
      <c r="M83">
        <v>658.2</v>
      </c>
      <c r="N83">
        <v>131.6</v>
      </c>
      <c r="S83">
        <f t="shared" si="26"/>
        <v>6</v>
      </c>
      <c r="T83">
        <f>VLOOKUP(S83,rank!O:P,2,0)</f>
        <v>5347.4573794412645</v>
      </c>
      <c r="X83">
        <f t="shared" si="34"/>
        <v>60.021276595744688</v>
      </c>
      <c r="Y83">
        <f t="shared" si="35"/>
        <v>5.0015197568389063</v>
      </c>
      <c r="Z83">
        <f t="shared" si="36"/>
        <v>1</v>
      </c>
      <c r="AA83">
        <f t="shared" si="37"/>
        <v>12.00060771801884</v>
      </c>
      <c r="AI83">
        <v>321</v>
      </c>
      <c r="AJ83">
        <f t="shared" si="38"/>
        <v>756792</v>
      </c>
      <c r="AK83">
        <f t="shared" si="39"/>
        <v>608155.19999999995</v>
      </c>
      <c r="AL83">
        <f t="shared" si="47"/>
        <v>14989</v>
      </c>
      <c r="AM83">
        <f t="shared" si="48"/>
        <v>1.0201456475872865</v>
      </c>
      <c r="AN83">
        <f t="shared" si="45"/>
        <v>14989</v>
      </c>
      <c r="AO83">
        <f t="shared" si="40"/>
        <v>14988.955688556587</v>
      </c>
      <c r="AP83">
        <f t="shared" si="46"/>
        <v>0</v>
      </c>
      <c r="AX83">
        <f t="shared" si="27"/>
        <v>15344.5</v>
      </c>
      <c r="AY83">
        <f t="shared" si="41"/>
        <v>12867.2</v>
      </c>
      <c r="AZ83">
        <f t="shared" si="49"/>
        <v>286.29999999999927</v>
      </c>
      <c r="BA83">
        <f t="shared" si="50"/>
        <v>1.0203136136849502</v>
      </c>
      <c r="BC83">
        <f t="shared" si="51"/>
        <v>52.354173943416129</v>
      </c>
    </row>
    <row r="84" spans="2:55" x14ac:dyDescent="0.2">
      <c r="B84">
        <f t="shared" si="28"/>
        <v>179.27950872404895</v>
      </c>
      <c r="C84">
        <f t="shared" si="29"/>
        <v>179.3</v>
      </c>
      <c r="D84">
        <f t="shared" si="42"/>
        <v>1.0170164492342597</v>
      </c>
      <c r="E84">
        <f t="shared" si="43"/>
        <v>179.30000000000018</v>
      </c>
      <c r="F84">
        <f t="shared" si="30"/>
        <v>0</v>
      </c>
      <c r="G84">
        <f t="shared" si="31"/>
        <v>0</v>
      </c>
      <c r="H84">
        <f t="shared" si="32"/>
        <v>8078.0741395505001</v>
      </c>
      <c r="I84">
        <f t="shared" si="33"/>
        <v>8078.1</v>
      </c>
      <c r="J84">
        <f t="shared" si="44"/>
        <v>1.0226996505798349</v>
      </c>
      <c r="K84">
        <v>83</v>
      </c>
      <c r="L84">
        <v>8078.1</v>
      </c>
      <c r="M84">
        <v>673.2</v>
      </c>
      <c r="N84">
        <v>134.6</v>
      </c>
      <c r="S84">
        <f t="shared" si="26"/>
        <v>6</v>
      </c>
      <c r="T84">
        <f>VLOOKUP(S84,rank!O:P,2,0)</f>
        <v>5347.4573794412645</v>
      </c>
      <c r="X84">
        <f t="shared" si="34"/>
        <v>60.015601783060923</v>
      </c>
      <c r="Y84">
        <f t="shared" si="35"/>
        <v>5.001485884101041</v>
      </c>
      <c r="Z84">
        <f t="shared" si="36"/>
        <v>1</v>
      </c>
      <c r="AA84">
        <f t="shared" si="37"/>
        <v>11.999554367201426</v>
      </c>
      <c r="AI84">
        <v>322</v>
      </c>
      <c r="AJ84">
        <f t="shared" si="38"/>
        <v>772082.9</v>
      </c>
      <c r="AK84">
        <f t="shared" si="39"/>
        <v>623446.10000000009</v>
      </c>
      <c r="AL84">
        <f t="shared" si="47"/>
        <v>15290.90000000014</v>
      </c>
      <c r="AM84">
        <f t="shared" si="48"/>
        <v>1.0201414370538489</v>
      </c>
      <c r="AN84">
        <f t="shared" si="45"/>
        <v>15290.9</v>
      </c>
      <c r="AO84">
        <f t="shared" si="40"/>
        <v>15290.908200902562</v>
      </c>
      <c r="AP84">
        <f t="shared" si="46"/>
        <v>0</v>
      </c>
      <c r="AX84">
        <f t="shared" si="27"/>
        <v>15636.6</v>
      </c>
      <c r="AY84">
        <f t="shared" si="41"/>
        <v>13159.3</v>
      </c>
      <c r="AZ84">
        <f t="shared" si="49"/>
        <v>292.09999999999854</v>
      </c>
      <c r="BA84">
        <f t="shared" si="50"/>
        <v>1.0202584701362183</v>
      </c>
      <c r="BC84">
        <f t="shared" si="51"/>
        <v>52.348168435468047</v>
      </c>
    </row>
    <row r="85" spans="2:55" x14ac:dyDescent="0.2">
      <c r="B85">
        <f t="shared" si="28"/>
        <v>182.32726037235773</v>
      </c>
      <c r="C85">
        <f t="shared" si="29"/>
        <v>182.3</v>
      </c>
      <c r="D85">
        <f t="shared" si="42"/>
        <v>1.0167317345231406</v>
      </c>
      <c r="E85">
        <f t="shared" si="43"/>
        <v>182.29999999999927</v>
      </c>
      <c r="F85">
        <f t="shared" si="30"/>
        <v>0</v>
      </c>
      <c r="G85">
        <f t="shared" si="31"/>
        <v>0</v>
      </c>
      <c r="H85">
        <f t="shared" si="32"/>
        <v>8260.4013999228573</v>
      </c>
      <c r="I85">
        <f t="shared" si="33"/>
        <v>8260.4</v>
      </c>
      <c r="J85">
        <f t="shared" si="44"/>
        <v>1.0225671878288209</v>
      </c>
      <c r="K85">
        <v>84</v>
      </c>
      <c r="L85">
        <v>8260.4</v>
      </c>
      <c r="M85">
        <v>688.4</v>
      </c>
      <c r="N85">
        <v>137.69999999999999</v>
      </c>
      <c r="S85">
        <f t="shared" si="26"/>
        <v>6</v>
      </c>
      <c r="T85">
        <f>VLOOKUP(S85,rank!O:P,2,0)</f>
        <v>5347.4573794412645</v>
      </c>
      <c r="X85">
        <f t="shared" si="34"/>
        <v>59.988380537400147</v>
      </c>
      <c r="Y85">
        <f t="shared" si="35"/>
        <v>4.9992737835875092</v>
      </c>
      <c r="Z85">
        <f t="shared" si="36"/>
        <v>1</v>
      </c>
      <c r="AA85">
        <f t="shared" si="37"/>
        <v>11.999418942475305</v>
      </c>
      <c r="AI85">
        <v>323</v>
      </c>
      <c r="AJ85">
        <f t="shared" si="38"/>
        <v>787681.8</v>
      </c>
      <c r="AK85">
        <f t="shared" si="39"/>
        <v>639045</v>
      </c>
      <c r="AL85">
        <f t="shared" si="47"/>
        <v>15598.899999999907</v>
      </c>
      <c r="AM85">
        <f t="shared" si="48"/>
        <v>1.0201426992524811</v>
      </c>
      <c r="AN85">
        <f t="shared" si="45"/>
        <v>15598.9</v>
      </c>
      <c r="AO85">
        <f t="shared" si="40"/>
        <v>15598.943546609742</v>
      </c>
      <c r="AP85">
        <f t="shared" si="46"/>
        <v>0</v>
      </c>
      <c r="AX85">
        <f t="shared" si="27"/>
        <v>15934.5</v>
      </c>
      <c r="AY85">
        <f t="shared" si="41"/>
        <v>13457.2</v>
      </c>
      <c r="AZ85">
        <f t="shared" si="49"/>
        <v>297.90000000000146</v>
      </c>
      <c r="BA85">
        <f t="shared" si="50"/>
        <v>1.0198562136254807</v>
      </c>
      <c r="BC85">
        <f t="shared" si="51"/>
        <v>52.362873447465027</v>
      </c>
    </row>
    <row r="86" spans="2:55" x14ac:dyDescent="0.2">
      <c r="B86">
        <f t="shared" si="28"/>
        <v>185.42682379868779</v>
      </c>
      <c r="C86">
        <f t="shared" si="29"/>
        <v>185.4</v>
      </c>
      <c r="D86">
        <f t="shared" si="42"/>
        <v>1.0170049369171716</v>
      </c>
      <c r="E86">
        <f t="shared" si="43"/>
        <v>185.39999999999964</v>
      </c>
      <c r="F86">
        <f t="shared" si="30"/>
        <v>0</v>
      </c>
      <c r="G86">
        <f t="shared" si="31"/>
        <v>0</v>
      </c>
      <c r="H86">
        <f t="shared" si="32"/>
        <v>8445.8282237215462</v>
      </c>
      <c r="I86">
        <f t="shared" si="33"/>
        <v>8445.7999999999993</v>
      </c>
      <c r="J86">
        <f t="shared" si="44"/>
        <v>1.0224444336835987</v>
      </c>
      <c r="K86">
        <v>85</v>
      </c>
      <c r="L86">
        <v>8445.7999999999993</v>
      </c>
      <c r="M86">
        <v>703.8</v>
      </c>
      <c r="N86">
        <v>140.80000000000001</v>
      </c>
      <c r="S86">
        <f t="shared" si="26"/>
        <v>6</v>
      </c>
      <c r="T86">
        <f>VLOOKUP(S86,rank!O:P,2,0)</f>
        <v>5347.4573794412645</v>
      </c>
      <c r="X86">
        <f t="shared" si="34"/>
        <v>59.984374999999993</v>
      </c>
      <c r="Y86">
        <f t="shared" si="35"/>
        <v>4.998579545454545</v>
      </c>
      <c r="Z86">
        <f t="shared" si="36"/>
        <v>1</v>
      </c>
      <c r="AA86">
        <f t="shared" si="37"/>
        <v>12.00028417163967</v>
      </c>
      <c r="AI86">
        <v>324</v>
      </c>
      <c r="AJ86">
        <f t="shared" si="38"/>
        <v>803595</v>
      </c>
      <c r="AK86">
        <f t="shared" si="39"/>
        <v>654958.19999999995</v>
      </c>
      <c r="AL86">
        <f t="shared" si="47"/>
        <v>15913.199999999953</v>
      </c>
      <c r="AM86">
        <f t="shared" si="48"/>
        <v>1.0201488566501515</v>
      </c>
      <c r="AN86">
        <f t="shared" si="45"/>
        <v>15913.2</v>
      </c>
      <c r="AO86">
        <f t="shared" si="40"/>
        <v>15913.184264356199</v>
      </c>
      <c r="AP86">
        <f t="shared" si="46"/>
        <v>0</v>
      </c>
      <c r="AX86">
        <f t="shared" si="27"/>
        <v>16238.5</v>
      </c>
      <c r="AY86">
        <f t="shared" si="41"/>
        <v>13761.2</v>
      </c>
      <c r="AZ86">
        <f t="shared" si="49"/>
        <v>304</v>
      </c>
      <c r="BA86">
        <f t="shared" si="50"/>
        <v>1.0204766700234928</v>
      </c>
      <c r="BC86">
        <f t="shared" si="51"/>
        <v>52.346052631578793</v>
      </c>
    </row>
    <row r="87" spans="2:55" x14ac:dyDescent="0.2">
      <c r="B87">
        <f t="shared" si="28"/>
        <v>188.57907980326547</v>
      </c>
      <c r="C87">
        <f t="shared" si="29"/>
        <v>188.6</v>
      </c>
      <c r="D87">
        <f t="shared" si="42"/>
        <v>1.0172599784250309</v>
      </c>
      <c r="E87">
        <f t="shared" si="43"/>
        <v>188.60000000000036</v>
      </c>
      <c r="F87">
        <f t="shared" si="30"/>
        <v>0</v>
      </c>
      <c r="G87">
        <f t="shared" si="31"/>
        <v>0</v>
      </c>
      <c r="H87">
        <f t="shared" si="32"/>
        <v>8634.4073035248111</v>
      </c>
      <c r="I87">
        <f t="shared" si="33"/>
        <v>8634.4</v>
      </c>
      <c r="J87">
        <f t="shared" si="44"/>
        <v>1.0223306258732152</v>
      </c>
      <c r="K87">
        <v>86</v>
      </c>
      <c r="L87">
        <v>8634.4</v>
      </c>
      <c r="M87">
        <v>719.5</v>
      </c>
      <c r="N87">
        <v>143.9</v>
      </c>
      <c r="S87">
        <f t="shared" si="26"/>
        <v>6</v>
      </c>
      <c r="T87">
        <f>VLOOKUP(S87,rank!O:P,2,0)</f>
        <v>5347.4573794412645</v>
      </c>
      <c r="X87">
        <f t="shared" si="34"/>
        <v>60.002779708130639</v>
      </c>
      <c r="Y87">
        <f t="shared" si="35"/>
        <v>5</v>
      </c>
      <c r="Z87">
        <f t="shared" si="36"/>
        <v>1</v>
      </c>
      <c r="AA87">
        <f t="shared" si="37"/>
        <v>12.000555941626128</v>
      </c>
      <c r="AI87">
        <v>325</v>
      </c>
      <c r="AJ87">
        <f t="shared" si="38"/>
        <v>819828.7</v>
      </c>
      <c r="AK87">
        <f t="shared" si="39"/>
        <v>671191.89999999991</v>
      </c>
      <c r="AL87">
        <f t="shared" si="47"/>
        <v>16233.699999999953</v>
      </c>
      <c r="AM87">
        <f t="shared" si="48"/>
        <v>1.0201405122791143</v>
      </c>
      <c r="AN87">
        <f t="shared" si="45"/>
        <v>16233.8</v>
      </c>
      <c r="AO87">
        <f t="shared" si="40"/>
        <v>16233.755361361655</v>
      </c>
      <c r="AP87">
        <f t="shared" si="46"/>
        <v>0.1</v>
      </c>
      <c r="AX87">
        <f t="shared" si="27"/>
        <v>16548.5</v>
      </c>
      <c r="AY87">
        <f t="shared" si="41"/>
        <v>14071.2</v>
      </c>
      <c r="AZ87">
        <f t="shared" si="49"/>
        <v>310</v>
      </c>
      <c r="BA87">
        <f t="shared" si="50"/>
        <v>1.0197368421052631</v>
      </c>
      <c r="BC87">
        <f t="shared" si="51"/>
        <v>52.366774193548238</v>
      </c>
    </row>
    <row r="88" spans="2:55" x14ac:dyDescent="0.2">
      <c r="B88">
        <f t="shared" si="28"/>
        <v>191.78492415992096</v>
      </c>
      <c r="C88">
        <f t="shared" si="29"/>
        <v>191.8</v>
      </c>
      <c r="D88">
        <f t="shared" si="42"/>
        <v>1.0169671261930049</v>
      </c>
      <c r="E88">
        <f t="shared" si="43"/>
        <v>191.80000000000109</v>
      </c>
      <c r="F88">
        <f t="shared" si="30"/>
        <v>0</v>
      </c>
      <c r="G88">
        <f t="shared" si="31"/>
        <v>0</v>
      </c>
      <c r="H88">
        <f t="shared" si="32"/>
        <v>8826.1922276847308</v>
      </c>
      <c r="I88">
        <f t="shared" si="33"/>
        <v>8826.2000000000007</v>
      </c>
      <c r="J88">
        <f t="shared" si="44"/>
        <v>1.022213471694617</v>
      </c>
      <c r="K88">
        <v>87</v>
      </c>
      <c r="L88">
        <v>8826.2000000000007</v>
      </c>
      <c r="M88">
        <v>735.5</v>
      </c>
      <c r="N88">
        <v>147.1</v>
      </c>
      <c r="S88">
        <f t="shared" si="26"/>
        <v>6</v>
      </c>
      <c r="T88">
        <f>VLOOKUP(S88,rank!O:P,2,0)</f>
        <v>5347.4573794412645</v>
      </c>
      <c r="X88">
        <f t="shared" si="34"/>
        <v>60.001359619306598</v>
      </c>
      <c r="Y88">
        <f t="shared" si="35"/>
        <v>5</v>
      </c>
      <c r="Z88">
        <f t="shared" si="36"/>
        <v>1</v>
      </c>
      <c r="AA88">
        <f t="shared" si="37"/>
        <v>12.00027192386132</v>
      </c>
      <c r="AI88">
        <v>326</v>
      </c>
      <c r="AJ88">
        <f t="shared" si="38"/>
        <v>836389.5</v>
      </c>
      <c r="AK88">
        <f t="shared" si="39"/>
        <v>687752.7</v>
      </c>
      <c r="AL88">
        <f t="shared" si="47"/>
        <v>16560.800000000047</v>
      </c>
      <c r="AM88">
        <f t="shared" si="48"/>
        <v>1.0201494422097299</v>
      </c>
      <c r="AN88">
        <f t="shared" si="45"/>
        <v>16560.8</v>
      </c>
      <c r="AO88">
        <f t="shared" si="40"/>
        <v>16560.78436311629</v>
      </c>
      <c r="AP88">
        <f t="shared" si="46"/>
        <v>0</v>
      </c>
      <c r="AX88">
        <f t="shared" si="27"/>
        <v>16864.8</v>
      </c>
      <c r="AY88">
        <f t="shared" si="41"/>
        <v>14387.5</v>
      </c>
      <c r="AZ88">
        <f t="shared" si="49"/>
        <v>316.29999999999927</v>
      </c>
      <c r="BA88">
        <f t="shared" si="50"/>
        <v>1.020322580645159</v>
      </c>
      <c r="BC88">
        <f t="shared" si="51"/>
        <v>52.357888080936085</v>
      </c>
    </row>
    <row r="89" spans="2:55" x14ac:dyDescent="0.2">
      <c r="B89">
        <f t="shared" si="28"/>
        <v>195.04526787063958</v>
      </c>
      <c r="C89">
        <f t="shared" si="29"/>
        <v>195</v>
      </c>
      <c r="D89">
        <f t="shared" si="42"/>
        <v>1.0166840458811204</v>
      </c>
      <c r="E89">
        <f t="shared" si="43"/>
        <v>195</v>
      </c>
      <c r="F89">
        <f t="shared" si="30"/>
        <v>0</v>
      </c>
      <c r="G89">
        <f t="shared" si="31"/>
        <v>0</v>
      </c>
      <c r="H89">
        <f t="shared" si="32"/>
        <v>9021.2374955553751</v>
      </c>
      <c r="I89">
        <f t="shared" si="33"/>
        <v>9021.2000000000007</v>
      </c>
      <c r="J89">
        <f t="shared" si="44"/>
        <v>1.0220933130905712</v>
      </c>
      <c r="K89">
        <v>88</v>
      </c>
      <c r="L89">
        <v>9021.2000000000007</v>
      </c>
      <c r="M89">
        <v>751.8</v>
      </c>
      <c r="N89">
        <v>150.4</v>
      </c>
      <c r="S89">
        <f t="shared" si="26"/>
        <v>6</v>
      </c>
      <c r="T89">
        <f>VLOOKUP(S89,rank!O:P,2,0)</f>
        <v>5347.4573794412645</v>
      </c>
      <c r="X89">
        <f t="shared" si="34"/>
        <v>59.98138297872341</v>
      </c>
      <c r="Y89">
        <f t="shared" si="35"/>
        <v>4.9986702127659566</v>
      </c>
      <c r="Z89">
        <f t="shared" si="36"/>
        <v>1</v>
      </c>
      <c r="AA89">
        <f t="shared" si="37"/>
        <v>11.999467943602024</v>
      </c>
      <c r="AI89">
        <v>327</v>
      </c>
      <c r="AJ89">
        <f t="shared" si="38"/>
        <v>853283.9</v>
      </c>
      <c r="AK89">
        <f t="shared" si="39"/>
        <v>704647.10000000009</v>
      </c>
      <c r="AL89">
        <f t="shared" si="47"/>
        <v>16894.40000000014</v>
      </c>
      <c r="AM89">
        <f t="shared" si="48"/>
        <v>1.0201439543983437</v>
      </c>
      <c r="AN89">
        <f t="shared" si="45"/>
        <v>16894.400000000001</v>
      </c>
      <c r="AO89">
        <f t="shared" si="40"/>
        <v>16894.401364111269</v>
      </c>
      <c r="AP89">
        <f t="shared" si="46"/>
        <v>0</v>
      </c>
      <c r="AX89">
        <f t="shared" si="27"/>
        <v>17187.5</v>
      </c>
      <c r="AY89">
        <f t="shared" si="41"/>
        <v>14710.2</v>
      </c>
      <c r="AZ89">
        <f t="shared" si="49"/>
        <v>322.70000000000073</v>
      </c>
      <c r="BA89">
        <f t="shared" si="50"/>
        <v>1.0202339551059167</v>
      </c>
      <c r="BC89">
        <f t="shared" si="51"/>
        <v>52.353269290362881</v>
      </c>
    </row>
    <row r="90" spans="2:55" x14ac:dyDescent="0.2">
      <c r="B90">
        <f t="shared" si="28"/>
        <v>198.3610374244405</v>
      </c>
      <c r="C90">
        <f t="shared" si="29"/>
        <v>198.4</v>
      </c>
      <c r="D90">
        <f t="shared" si="42"/>
        <v>1.0174358974358955</v>
      </c>
      <c r="E90">
        <f t="shared" si="43"/>
        <v>198.39999999999964</v>
      </c>
      <c r="F90">
        <f t="shared" si="30"/>
        <v>0</v>
      </c>
      <c r="G90">
        <f t="shared" si="31"/>
        <v>0</v>
      </c>
      <c r="H90">
        <f t="shared" si="32"/>
        <v>9219.598532979815</v>
      </c>
      <c r="I90">
        <f t="shared" si="33"/>
        <v>9219.6</v>
      </c>
      <c r="J90">
        <f t="shared" si="44"/>
        <v>1.0219926395601471</v>
      </c>
      <c r="K90">
        <v>89</v>
      </c>
      <c r="L90">
        <v>9219.6</v>
      </c>
      <c r="M90">
        <v>768.3</v>
      </c>
      <c r="N90">
        <v>153.69999999999999</v>
      </c>
      <c r="S90">
        <f t="shared" si="26"/>
        <v>6</v>
      </c>
      <c r="T90">
        <f>VLOOKUP(S90,rank!O:P,2,0)</f>
        <v>5347.4573794412645</v>
      </c>
      <c r="X90">
        <f t="shared" si="34"/>
        <v>59.984385165907618</v>
      </c>
      <c r="Y90">
        <f t="shared" si="35"/>
        <v>4.9986987638256348</v>
      </c>
      <c r="Z90">
        <f t="shared" si="36"/>
        <v>1</v>
      </c>
      <c r="AA90">
        <f t="shared" si="37"/>
        <v>12.000000000000002</v>
      </c>
      <c r="AI90">
        <v>328</v>
      </c>
      <c r="AJ90">
        <f t="shared" si="38"/>
        <v>870518.6</v>
      </c>
      <c r="AK90">
        <f t="shared" si="39"/>
        <v>721881.8</v>
      </c>
      <c r="AL90">
        <f t="shared" si="47"/>
        <v>17234.699999999953</v>
      </c>
      <c r="AM90">
        <f t="shared" si="48"/>
        <v>1.0201427692016178</v>
      </c>
      <c r="AN90">
        <f t="shared" si="45"/>
        <v>17234.7</v>
      </c>
      <c r="AO90">
        <f t="shared" si="40"/>
        <v>17234.739079591287</v>
      </c>
      <c r="AP90">
        <f t="shared" si="46"/>
        <v>0</v>
      </c>
      <c r="AX90">
        <f t="shared" si="27"/>
        <v>17516.7</v>
      </c>
      <c r="AY90">
        <f t="shared" si="41"/>
        <v>15039.400000000001</v>
      </c>
      <c r="AZ90">
        <f t="shared" si="49"/>
        <v>329.20000000000073</v>
      </c>
      <c r="BA90">
        <f t="shared" si="50"/>
        <v>1.0201425472575147</v>
      </c>
      <c r="BC90">
        <f t="shared" si="51"/>
        <v>52.353280680437166</v>
      </c>
    </row>
    <row r="91" spans="2:55" x14ac:dyDescent="0.2">
      <c r="B91">
        <f t="shared" si="28"/>
        <v>201.73317506065598</v>
      </c>
      <c r="C91">
        <f t="shared" si="29"/>
        <v>201.7</v>
      </c>
      <c r="D91">
        <f t="shared" si="42"/>
        <v>1.0166330645161255</v>
      </c>
      <c r="E91">
        <f t="shared" si="43"/>
        <v>201.69999999999891</v>
      </c>
      <c r="F91">
        <f t="shared" si="30"/>
        <v>0</v>
      </c>
      <c r="G91">
        <f t="shared" si="31"/>
        <v>0</v>
      </c>
      <c r="H91">
        <f t="shared" si="32"/>
        <v>9421.3317080404704</v>
      </c>
      <c r="I91">
        <f t="shared" si="33"/>
        <v>9421.2999999999993</v>
      </c>
      <c r="J91">
        <f t="shared" si="44"/>
        <v>1.0218773048722287</v>
      </c>
      <c r="K91">
        <v>90</v>
      </c>
      <c r="L91">
        <v>9421.2999999999993</v>
      </c>
      <c r="M91">
        <v>785.1</v>
      </c>
      <c r="N91">
        <v>157</v>
      </c>
      <c r="S91">
        <f t="shared" si="26"/>
        <v>6</v>
      </c>
      <c r="T91">
        <f>VLOOKUP(S91,rank!O:P,2,0)</f>
        <v>5347.4573794412645</v>
      </c>
      <c r="X91">
        <f t="shared" si="34"/>
        <v>60.008280254777063</v>
      </c>
      <c r="Y91">
        <f t="shared" si="35"/>
        <v>5.0006369426751593</v>
      </c>
      <c r="Z91">
        <f t="shared" si="36"/>
        <v>1</v>
      </c>
      <c r="AA91">
        <f t="shared" si="37"/>
        <v>12.000127372309258</v>
      </c>
      <c r="AI91">
        <v>329</v>
      </c>
      <c r="AJ91">
        <f t="shared" si="38"/>
        <v>888100.6</v>
      </c>
      <c r="AK91">
        <f t="shared" si="39"/>
        <v>739463.8</v>
      </c>
      <c r="AL91">
        <f t="shared" si="47"/>
        <v>17582</v>
      </c>
      <c r="AM91">
        <f t="shared" si="48"/>
        <v>1.0201512065774307</v>
      </c>
      <c r="AN91">
        <f t="shared" si="45"/>
        <v>17581.900000000001</v>
      </c>
      <c r="AO91">
        <f t="shared" si="40"/>
        <v>17581.93289834966</v>
      </c>
      <c r="AP91">
        <f t="shared" si="46"/>
        <v>-0.1</v>
      </c>
      <c r="AX91">
        <f t="shared" si="27"/>
        <v>17852.5</v>
      </c>
      <c r="AY91">
        <f t="shared" si="41"/>
        <v>15375.2</v>
      </c>
      <c r="AZ91">
        <f t="shared" si="49"/>
        <v>335.79999999999927</v>
      </c>
      <c r="BA91">
        <f t="shared" si="50"/>
        <v>1.0200486026731426</v>
      </c>
      <c r="BC91">
        <f t="shared" si="51"/>
        <v>52.358546754020367</v>
      </c>
    </row>
    <row r="92" spans="2:55" x14ac:dyDescent="0.2">
      <c r="B92">
        <f t="shared" si="28"/>
        <v>205.1626390366871</v>
      </c>
      <c r="C92">
        <f t="shared" si="29"/>
        <v>205.2</v>
      </c>
      <c r="D92">
        <f t="shared" si="42"/>
        <v>1.0173525037184028</v>
      </c>
      <c r="E92">
        <f t="shared" si="43"/>
        <v>205.20000000000073</v>
      </c>
      <c r="F92">
        <f t="shared" si="30"/>
        <v>0</v>
      </c>
      <c r="G92">
        <f t="shared" si="31"/>
        <v>0</v>
      </c>
      <c r="H92">
        <f t="shared" si="32"/>
        <v>9626.4943470771559</v>
      </c>
      <c r="I92">
        <f t="shared" si="33"/>
        <v>9626.5</v>
      </c>
      <c r="J92">
        <f t="shared" si="44"/>
        <v>1.0217804336981098</v>
      </c>
      <c r="K92">
        <v>91</v>
      </c>
      <c r="L92">
        <v>9626.5</v>
      </c>
      <c r="M92">
        <v>802.2</v>
      </c>
      <c r="N92">
        <v>160.4</v>
      </c>
      <c r="S92">
        <f t="shared" si="26"/>
        <v>6</v>
      </c>
      <c r="T92">
        <f>VLOOKUP(S92,rank!O:P,2,0)</f>
        <v>5347.4573794412645</v>
      </c>
      <c r="X92">
        <f t="shared" si="34"/>
        <v>60.015586034912715</v>
      </c>
      <c r="Y92">
        <f t="shared" si="35"/>
        <v>5.0012468827930174</v>
      </c>
      <c r="Z92">
        <f t="shared" si="36"/>
        <v>1</v>
      </c>
      <c r="AA92">
        <f t="shared" si="37"/>
        <v>12.000124657192719</v>
      </c>
      <c r="AI92">
        <v>330</v>
      </c>
      <c r="AJ92">
        <f t="shared" si="38"/>
        <v>906036.7</v>
      </c>
      <c r="AK92">
        <f t="shared" si="39"/>
        <v>757399.89999999991</v>
      </c>
      <c r="AL92">
        <f t="shared" si="47"/>
        <v>17936.09999999986</v>
      </c>
      <c r="AM92">
        <f t="shared" si="48"/>
        <v>1.0201399158229929</v>
      </c>
      <c r="AN92">
        <f t="shared" si="45"/>
        <v>17936.099999999999</v>
      </c>
      <c r="AO92">
        <f t="shared" si="40"/>
        <v>17936.120936586918</v>
      </c>
      <c r="AP92">
        <f t="shared" si="46"/>
        <v>0</v>
      </c>
      <c r="AX92">
        <f t="shared" si="27"/>
        <v>18195.099999999999</v>
      </c>
      <c r="AY92">
        <f t="shared" si="41"/>
        <v>15717.8</v>
      </c>
      <c r="AZ92">
        <f t="shared" si="49"/>
        <v>342.59999999999854</v>
      </c>
      <c r="BA92">
        <f t="shared" si="50"/>
        <v>1.0202501488981515</v>
      </c>
      <c r="BC92">
        <f t="shared" si="51"/>
        <v>52.352889667250253</v>
      </c>
    </row>
    <row r="93" spans="2:55" x14ac:dyDescent="0.2">
      <c r="B93">
        <f t="shared" si="28"/>
        <v>208.65040390031072</v>
      </c>
      <c r="C93">
        <f t="shared" si="29"/>
        <v>208.7</v>
      </c>
      <c r="D93">
        <f t="shared" si="42"/>
        <v>1.0165692007797253</v>
      </c>
      <c r="E93">
        <f t="shared" si="43"/>
        <v>208.60000000000036</v>
      </c>
      <c r="F93">
        <f t="shared" si="30"/>
        <v>0.1</v>
      </c>
      <c r="G93">
        <f t="shared" si="31"/>
        <v>0</v>
      </c>
      <c r="H93">
        <f t="shared" si="32"/>
        <v>9835.1447509774662</v>
      </c>
      <c r="I93">
        <f t="shared" si="33"/>
        <v>9835.1</v>
      </c>
      <c r="J93">
        <f t="shared" si="44"/>
        <v>1.0216693502311329</v>
      </c>
      <c r="K93">
        <v>92</v>
      </c>
      <c r="L93">
        <v>9835.1</v>
      </c>
      <c r="M93">
        <v>819.6</v>
      </c>
      <c r="N93">
        <v>163.9</v>
      </c>
      <c r="S93">
        <f t="shared" si="26"/>
        <v>6</v>
      </c>
      <c r="T93">
        <f>VLOOKUP(S93,rank!O:P,2,0)</f>
        <v>5347.4573794412645</v>
      </c>
      <c r="X93">
        <f t="shared" si="34"/>
        <v>60.006711409395976</v>
      </c>
      <c r="Y93">
        <f t="shared" si="35"/>
        <v>5.0006101281269064</v>
      </c>
      <c r="Z93">
        <f t="shared" si="36"/>
        <v>1</v>
      </c>
      <c r="AA93">
        <f t="shared" si="37"/>
        <v>11.999877989263055</v>
      </c>
      <c r="AI93">
        <v>331</v>
      </c>
      <c r="AJ93">
        <f t="shared" si="38"/>
        <v>924334.1</v>
      </c>
      <c r="AK93">
        <f t="shared" si="39"/>
        <v>775697.3</v>
      </c>
      <c r="AL93">
        <f t="shared" si="47"/>
        <v>18297.40000000014</v>
      </c>
      <c r="AM93">
        <f t="shared" si="48"/>
        <v>1.0201437324725153</v>
      </c>
      <c r="AN93">
        <f t="shared" si="45"/>
        <v>18297.400000000001</v>
      </c>
      <c r="AO93">
        <f t="shared" si="40"/>
        <v>18297.444092854461</v>
      </c>
      <c r="AP93">
        <f t="shared" si="46"/>
        <v>0</v>
      </c>
      <c r="AX93">
        <f t="shared" si="27"/>
        <v>18544.599999999999</v>
      </c>
      <c r="AY93">
        <f t="shared" si="41"/>
        <v>16067.3</v>
      </c>
      <c r="AZ93">
        <f t="shared" si="49"/>
        <v>349.5</v>
      </c>
      <c r="BA93">
        <f t="shared" si="50"/>
        <v>1.0201401050788135</v>
      </c>
      <c r="BC93">
        <f t="shared" si="51"/>
        <v>52.353075822604119</v>
      </c>
    </row>
    <row r="94" spans="2:55" x14ac:dyDescent="0.2">
      <c r="B94">
        <f t="shared" si="28"/>
        <v>212.19746076661599</v>
      </c>
      <c r="C94">
        <f t="shared" si="29"/>
        <v>212.2</v>
      </c>
      <c r="D94">
        <f t="shared" si="42"/>
        <v>1.0172579098753525</v>
      </c>
      <c r="E94">
        <f t="shared" si="43"/>
        <v>212.19999999999891</v>
      </c>
      <c r="F94">
        <f t="shared" si="30"/>
        <v>0</v>
      </c>
      <c r="G94">
        <f t="shared" si="31"/>
        <v>0</v>
      </c>
      <c r="H94">
        <f t="shared" si="32"/>
        <v>10047.342211744084</v>
      </c>
      <c r="I94">
        <f t="shared" si="33"/>
        <v>10047.299999999999</v>
      </c>
      <c r="J94">
        <f t="shared" si="44"/>
        <v>1.0215757846895301</v>
      </c>
      <c r="K94">
        <v>93</v>
      </c>
      <c r="L94">
        <v>10047.299999999999</v>
      </c>
      <c r="M94">
        <v>837.3</v>
      </c>
      <c r="N94">
        <v>167.5</v>
      </c>
      <c r="S94">
        <f t="shared" si="26"/>
        <v>6</v>
      </c>
      <c r="T94">
        <f>VLOOKUP(S94,rank!O:P,2,0)</f>
        <v>5347.4573794412645</v>
      </c>
      <c r="X94">
        <f t="shared" si="34"/>
        <v>59.983880597014924</v>
      </c>
      <c r="Y94">
        <f t="shared" si="35"/>
        <v>4.9988059701492533</v>
      </c>
      <c r="Z94">
        <f t="shared" si="36"/>
        <v>1</v>
      </c>
      <c r="AA94">
        <f t="shared" si="37"/>
        <v>11.999641705481906</v>
      </c>
      <c r="AI94">
        <v>332</v>
      </c>
      <c r="AJ94">
        <f t="shared" si="38"/>
        <v>943000.2</v>
      </c>
      <c r="AK94">
        <f t="shared" si="39"/>
        <v>794363.39999999991</v>
      </c>
      <c r="AL94">
        <f t="shared" si="47"/>
        <v>18666.09999999986</v>
      </c>
      <c r="AM94">
        <f t="shared" si="48"/>
        <v>1.0201504038825033</v>
      </c>
      <c r="AN94">
        <f t="shared" si="45"/>
        <v>18666</v>
      </c>
      <c r="AO94">
        <f t="shared" si="40"/>
        <v>18666.046104105015</v>
      </c>
      <c r="AP94">
        <f t="shared" si="46"/>
        <v>-0.1</v>
      </c>
      <c r="AX94">
        <f t="shared" si="27"/>
        <v>18901.099999999999</v>
      </c>
      <c r="AY94">
        <f t="shared" si="41"/>
        <v>16423.8</v>
      </c>
      <c r="AZ94">
        <f t="shared" si="49"/>
        <v>356.5</v>
      </c>
      <c r="BA94">
        <f t="shared" si="50"/>
        <v>1.0200286123032904</v>
      </c>
      <c r="BC94">
        <f t="shared" si="51"/>
        <v>52.359326788218404</v>
      </c>
    </row>
    <row r="95" spans="2:55" x14ac:dyDescent="0.2">
      <c r="B95">
        <f t="shared" si="28"/>
        <v>215.80481759964846</v>
      </c>
      <c r="C95">
        <f t="shared" si="29"/>
        <v>215.8</v>
      </c>
      <c r="D95">
        <f t="shared" si="42"/>
        <v>1.0174363807728679</v>
      </c>
      <c r="E95">
        <f t="shared" si="43"/>
        <v>215.90000000000146</v>
      </c>
      <c r="F95">
        <f t="shared" si="30"/>
        <v>-0.1</v>
      </c>
      <c r="G95">
        <f t="shared" si="31"/>
        <v>-0.1000000000003638</v>
      </c>
      <c r="H95">
        <f t="shared" si="32"/>
        <v>10263.147029343731</v>
      </c>
      <c r="I95">
        <f t="shared" si="33"/>
        <v>10263.1</v>
      </c>
      <c r="J95">
        <f t="shared" si="44"/>
        <v>1.0214784071342551</v>
      </c>
      <c r="K95">
        <v>94</v>
      </c>
      <c r="L95">
        <v>10263.200000000001</v>
      </c>
      <c r="M95">
        <v>855.3</v>
      </c>
      <c r="N95">
        <v>171.1</v>
      </c>
      <c r="S95">
        <f t="shared" si="26"/>
        <v>6</v>
      </c>
      <c r="T95">
        <f>VLOOKUP(S95,rank!O:P,2,0)</f>
        <v>5347.4573794412645</v>
      </c>
      <c r="X95">
        <f t="shared" si="34"/>
        <v>59.983635300993576</v>
      </c>
      <c r="Y95">
        <f t="shared" si="35"/>
        <v>4.9988310929281123</v>
      </c>
      <c r="Z95">
        <f t="shared" si="36"/>
        <v>1</v>
      </c>
      <c r="AA95">
        <f t="shared" si="37"/>
        <v>11.999532327838187</v>
      </c>
      <c r="AI95">
        <v>333</v>
      </c>
      <c r="AJ95">
        <f t="shared" si="38"/>
        <v>962042.3</v>
      </c>
      <c r="AK95">
        <f t="shared" si="39"/>
        <v>813405.5</v>
      </c>
      <c r="AL95">
        <f t="shared" si="47"/>
        <v>19042.100000000093</v>
      </c>
      <c r="AM95">
        <f t="shared" si="48"/>
        <v>1.0201434686410249</v>
      </c>
      <c r="AN95">
        <f t="shared" si="45"/>
        <v>19042.099999999999</v>
      </c>
      <c r="AO95">
        <f t="shared" si="40"/>
        <v>19042.073602872213</v>
      </c>
      <c r="AP95">
        <f t="shared" si="46"/>
        <v>0</v>
      </c>
      <c r="AX95">
        <f t="shared" si="27"/>
        <v>19264.8</v>
      </c>
      <c r="AY95">
        <f t="shared" si="41"/>
        <v>16787.5</v>
      </c>
      <c r="AZ95">
        <f t="shared" si="49"/>
        <v>363.70000000000073</v>
      </c>
      <c r="BA95">
        <f t="shared" si="50"/>
        <v>1.0201963534361871</v>
      </c>
      <c r="BC95">
        <f t="shared" si="51"/>
        <v>52.356612592796409</v>
      </c>
    </row>
    <row r="96" spans="2:55" x14ac:dyDescent="0.2">
      <c r="B96">
        <f t="shared" si="28"/>
        <v>219.47349949884244</v>
      </c>
      <c r="C96">
        <f t="shared" si="29"/>
        <v>219.5</v>
      </c>
      <c r="D96">
        <f t="shared" si="42"/>
        <v>1.0162112088929975</v>
      </c>
      <c r="E96">
        <f t="shared" si="43"/>
        <v>219.39999999999964</v>
      </c>
      <c r="F96">
        <f t="shared" si="30"/>
        <v>0.1</v>
      </c>
      <c r="G96">
        <f t="shared" si="31"/>
        <v>0</v>
      </c>
      <c r="H96">
        <f t="shared" si="32"/>
        <v>10482.620528842574</v>
      </c>
      <c r="I96">
        <f t="shared" si="33"/>
        <v>10482.6</v>
      </c>
      <c r="J96">
        <f t="shared" si="44"/>
        <v>1.0213873001334879</v>
      </c>
      <c r="K96">
        <v>95</v>
      </c>
      <c r="L96">
        <v>10482.6</v>
      </c>
      <c r="M96">
        <v>873.6</v>
      </c>
      <c r="N96">
        <v>174.7</v>
      </c>
      <c r="S96">
        <f t="shared" si="26"/>
        <v>6</v>
      </c>
      <c r="T96">
        <f>VLOOKUP(S96,rank!O:P,2,0)</f>
        <v>5347.4573794412645</v>
      </c>
      <c r="X96">
        <f t="shared" si="34"/>
        <v>60.0034344590727</v>
      </c>
      <c r="Y96">
        <f t="shared" si="35"/>
        <v>5.00057240984545</v>
      </c>
      <c r="Z96">
        <f t="shared" si="36"/>
        <v>1</v>
      </c>
      <c r="AA96">
        <f t="shared" si="37"/>
        <v>11.999313186813186</v>
      </c>
      <c r="AI96">
        <v>334</v>
      </c>
      <c r="AJ96">
        <f t="shared" si="38"/>
        <v>981467.9</v>
      </c>
      <c r="AK96">
        <f t="shared" si="39"/>
        <v>832831.10000000009</v>
      </c>
      <c r="AL96">
        <f t="shared" si="47"/>
        <v>19425.600000000093</v>
      </c>
      <c r="AM96">
        <f t="shared" si="48"/>
        <v>1.0201395854448825</v>
      </c>
      <c r="AN96">
        <f t="shared" si="45"/>
        <v>19425.7</v>
      </c>
      <c r="AO96">
        <f t="shared" si="40"/>
        <v>19425.676175602075</v>
      </c>
      <c r="AP96">
        <f t="shared" si="46"/>
        <v>0.1</v>
      </c>
      <c r="AX96">
        <f t="shared" si="27"/>
        <v>19635.8</v>
      </c>
      <c r="AY96">
        <f t="shared" si="41"/>
        <v>17158.5</v>
      </c>
      <c r="AZ96">
        <f t="shared" si="49"/>
        <v>371</v>
      </c>
      <c r="BA96">
        <f t="shared" si="50"/>
        <v>1.0200714874896872</v>
      </c>
      <c r="BC96">
        <f t="shared" si="51"/>
        <v>52.360107816711839</v>
      </c>
    </row>
    <row r="97" spans="2:55" x14ac:dyDescent="0.2">
      <c r="B97">
        <f t="shared" si="28"/>
        <v>223.20454899032273</v>
      </c>
      <c r="C97">
        <f t="shared" si="29"/>
        <v>223.2</v>
      </c>
      <c r="D97">
        <f t="shared" si="42"/>
        <v>1.0173199635369157</v>
      </c>
      <c r="E97">
        <f t="shared" si="43"/>
        <v>223.19999999999891</v>
      </c>
      <c r="F97">
        <f t="shared" si="30"/>
        <v>0</v>
      </c>
      <c r="G97">
        <f t="shared" si="31"/>
        <v>0</v>
      </c>
      <c r="H97">
        <f t="shared" si="32"/>
        <v>10705.825077832898</v>
      </c>
      <c r="I97">
        <f t="shared" si="33"/>
        <v>10705.8</v>
      </c>
      <c r="J97">
        <f t="shared" si="44"/>
        <v>1.0212924274512047</v>
      </c>
      <c r="K97">
        <v>96</v>
      </c>
      <c r="L97">
        <v>10705.8</v>
      </c>
      <c r="M97">
        <v>892.2</v>
      </c>
      <c r="N97">
        <v>178.4</v>
      </c>
      <c r="S97">
        <f t="shared" si="26"/>
        <v>6</v>
      </c>
      <c r="T97">
        <f>VLOOKUP(S97,rank!O:P,2,0)</f>
        <v>5347.4573794412645</v>
      </c>
      <c r="X97">
        <f t="shared" si="34"/>
        <v>60.010089686098645</v>
      </c>
      <c r="Y97">
        <f t="shared" si="35"/>
        <v>5.0011210762331837</v>
      </c>
      <c r="Z97">
        <f t="shared" si="36"/>
        <v>1</v>
      </c>
      <c r="AA97">
        <f t="shared" si="37"/>
        <v>11.999327505043711</v>
      </c>
      <c r="AI97">
        <v>335</v>
      </c>
      <c r="AJ97">
        <f t="shared" si="38"/>
        <v>1001284.9</v>
      </c>
      <c r="AK97">
        <f t="shared" si="39"/>
        <v>852648.10000000009</v>
      </c>
      <c r="AL97">
        <f t="shared" si="47"/>
        <v>19817</v>
      </c>
      <c r="AM97">
        <f t="shared" si="48"/>
        <v>1.0201486697965523</v>
      </c>
      <c r="AN97">
        <f t="shared" si="45"/>
        <v>19817</v>
      </c>
      <c r="AO97">
        <f t="shared" si="40"/>
        <v>19817.006422159579</v>
      </c>
      <c r="AP97">
        <f t="shared" si="46"/>
        <v>0</v>
      </c>
      <c r="AX97">
        <f t="shared" si="27"/>
        <v>20014.3</v>
      </c>
      <c r="AY97">
        <f t="shared" si="41"/>
        <v>17537</v>
      </c>
      <c r="AZ97">
        <f t="shared" si="49"/>
        <v>378.5</v>
      </c>
      <c r="BA97">
        <f t="shared" si="50"/>
        <v>1.0202156334231807</v>
      </c>
      <c r="BC97">
        <f t="shared" si="51"/>
        <v>52.356671070013213</v>
      </c>
    </row>
    <row r="98" spans="2:55" x14ac:dyDescent="0.2">
      <c r="B98">
        <f t="shared" si="28"/>
        <v>226.99902632315823</v>
      </c>
      <c r="C98">
        <f t="shared" si="29"/>
        <v>227</v>
      </c>
      <c r="D98">
        <f t="shared" si="42"/>
        <v>1.0170250896057398</v>
      </c>
      <c r="E98">
        <f t="shared" si="43"/>
        <v>227</v>
      </c>
      <c r="F98">
        <f t="shared" si="30"/>
        <v>0</v>
      </c>
      <c r="G98">
        <f t="shared" si="31"/>
        <v>0</v>
      </c>
      <c r="H98">
        <f t="shared" si="32"/>
        <v>10932.824104156056</v>
      </c>
      <c r="I98">
        <f t="shared" si="33"/>
        <v>10932.8</v>
      </c>
      <c r="J98">
        <f t="shared" si="44"/>
        <v>1.0212034598068336</v>
      </c>
      <c r="K98">
        <v>97</v>
      </c>
      <c r="L98">
        <v>10932.8</v>
      </c>
      <c r="M98">
        <v>911.1</v>
      </c>
      <c r="N98">
        <v>182.2</v>
      </c>
      <c r="S98">
        <f t="shared" si="26"/>
        <v>6</v>
      </c>
      <c r="T98">
        <f>VLOOKUP(S98,rank!O:P,2,0)</f>
        <v>5347.4573794412645</v>
      </c>
      <c r="X98">
        <f t="shared" si="34"/>
        <v>60.004390779363334</v>
      </c>
      <c r="Y98">
        <f t="shared" si="35"/>
        <v>5.0005488474204176</v>
      </c>
      <c r="Z98">
        <f t="shared" si="36"/>
        <v>1</v>
      </c>
      <c r="AA98">
        <f t="shared" si="37"/>
        <v>11.999560970255734</v>
      </c>
      <c r="AI98">
        <v>336</v>
      </c>
      <c r="AJ98">
        <f t="shared" si="38"/>
        <v>1021501.1</v>
      </c>
      <c r="AK98">
        <f t="shared" si="39"/>
        <v>872864.3</v>
      </c>
      <c r="AL98">
        <f t="shared" si="47"/>
        <v>20216.199999999953</v>
      </c>
      <c r="AM98">
        <f t="shared" si="48"/>
        <v>1.0201443205328735</v>
      </c>
      <c r="AN98">
        <f t="shared" si="45"/>
        <v>20216.2</v>
      </c>
      <c r="AO98">
        <f t="shared" si="40"/>
        <v>20216.220016533985</v>
      </c>
      <c r="AP98">
        <f t="shared" si="46"/>
        <v>0</v>
      </c>
      <c r="AX98">
        <f t="shared" si="27"/>
        <v>20400.5</v>
      </c>
      <c r="AY98">
        <f t="shared" si="41"/>
        <v>17923.2</v>
      </c>
      <c r="AZ98">
        <f t="shared" si="49"/>
        <v>386.20000000000073</v>
      </c>
      <c r="BA98">
        <f t="shared" si="50"/>
        <v>1.020343461030385</v>
      </c>
      <c r="BC98">
        <f t="shared" si="51"/>
        <v>52.346452615225054</v>
      </c>
    </row>
    <row r="99" spans="2:55" x14ac:dyDescent="0.2">
      <c r="B99">
        <f t="shared" si="28"/>
        <v>230.8580097706519</v>
      </c>
      <c r="C99">
        <f t="shared" si="29"/>
        <v>230.9</v>
      </c>
      <c r="D99">
        <f t="shared" si="42"/>
        <v>1.0171806167400945</v>
      </c>
      <c r="E99">
        <f t="shared" si="43"/>
        <v>230.90000000000146</v>
      </c>
      <c r="F99">
        <f t="shared" si="30"/>
        <v>0</v>
      </c>
      <c r="G99">
        <f t="shared" si="31"/>
        <v>0</v>
      </c>
      <c r="H99">
        <f t="shared" si="32"/>
        <v>11163.68211392671</v>
      </c>
      <c r="I99">
        <f t="shared" si="33"/>
        <v>11163.7</v>
      </c>
      <c r="J99">
        <f t="shared" si="44"/>
        <v>1.021119932679643</v>
      </c>
      <c r="K99">
        <v>98</v>
      </c>
      <c r="L99">
        <v>11163.7</v>
      </c>
      <c r="M99">
        <v>930.3</v>
      </c>
      <c r="N99">
        <v>186.1</v>
      </c>
      <c r="S99">
        <f t="shared" si="26"/>
        <v>6</v>
      </c>
      <c r="T99">
        <f>VLOOKUP(S99,rank!O:P,2,0)</f>
        <v>5347.4573794412645</v>
      </c>
      <c r="X99">
        <f t="shared" si="34"/>
        <v>59.987641053197208</v>
      </c>
      <c r="Y99">
        <f t="shared" si="35"/>
        <v>4.9989253089736696</v>
      </c>
      <c r="Z99">
        <f t="shared" si="36"/>
        <v>1</v>
      </c>
      <c r="AA99">
        <f t="shared" si="37"/>
        <v>12.000107492206816</v>
      </c>
      <c r="AI99">
        <v>337</v>
      </c>
      <c r="AJ99">
        <f t="shared" si="38"/>
        <v>1042124.6</v>
      </c>
      <c r="AK99">
        <f t="shared" si="39"/>
        <v>893487.8</v>
      </c>
      <c r="AL99">
        <f t="shared" si="47"/>
        <v>20623.5</v>
      </c>
      <c r="AM99">
        <f t="shared" si="48"/>
        <v>1.0201472086742338</v>
      </c>
      <c r="AN99">
        <f t="shared" si="45"/>
        <v>20623.5</v>
      </c>
      <c r="AO99">
        <f t="shared" si="40"/>
        <v>20623.475768767068</v>
      </c>
      <c r="AP99">
        <f t="shared" si="46"/>
        <v>0</v>
      </c>
      <c r="AX99">
        <f t="shared" si="27"/>
        <v>20794.400000000001</v>
      </c>
      <c r="AY99">
        <f t="shared" si="41"/>
        <v>18317.100000000002</v>
      </c>
      <c r="AZ99">
        <f t="shared" si="49"/>
        <v>393.90000000000146</v>
      </c>
      <c r="BA99">
        <f t="shared" si="50"/>
        <v>1.0199378560331454</v>
      </c>
      <c r="BC99">
        <f t="shared" si="51"/>
        <v>52.357197258187163</v>
      </c>
    </row>
    <row r="100" spans="2:55" x14ac:dyDescent="0.2">
      <c r="B100">
        <f t="shared" si="28"/>
        <v>234.78259593675301</v>
      </c>
      <c r="C100">
        <f t="shared" si="29"/>
        <v>234.8</v>
      </c>
      <c r="D100">
        <f t="shared" si="42"/>
        <v>1.0168904287570282</v>
      </c>
      <c r="E100">
        <f t="shared" si="43"/>
        <v>234.79999999999927</v>
      </c>
      <c r="F100">
        <f t="shared" si="30"/>
        <v>0</v>
      </c>
      <c r="G100">
        <f t="shared" si="31"/>
        <v>0</v>
      </c>
      <c r="H100">
        <f t="shared" si="32"/>
        <v>11398.464709863461</v>
      </c>
      <c r="I100">
        <f t="shared" si="33"/>
        <v>11398.5</v>
      </c>
      <c r="J100">
        <f t="shared" si="44"/>
        <v>1.0210324533980668</v>
      </c>
      <c r="K100">
        <v>99</v>
      </c>
      <c r="L100">
        <v>11398.5</v>
      </c>
      <c r="M100">
        <v>949.9</v>
      </c>
      <c r="N100">
        <v>190</v>
      </c>
      <c r="S100">
        <f t="shared" si="26"/>
        <v>6</v>
      </c>
      <c r="T100">
        <f>VLOOKUP(S100,rank!O:P,2,0)</f>
        <v>5347.4573794412645</v>
      </c>
      <c r="X100">
        <f t="shared" si="34"/>
        <v>59.992105263157896</v>
      </c>
      <c r="Y100">
        <f t="shared" si="35"/>
        <v>4.9994736842105265</v>
      </c>
      <c r="Z100">
        <f t="shared" si="36"/>
        <v>1</v>
      </c>
      <c r="AA100">
        <f t="shared" si="37"/>
        <v>11.99968417728182</v>
      </c>
      <c r="AI100">
        <v>338</v>
      </c>
      <c r="AJ100">
        <f t="shared" si="38"/>
        <v>1063163.5</v>
      </c>
      <c r="AK100">
        <f t="shared" si="39"/>
        <v>914526.7</v>
      </c>
      <c r="AL100">
        <f t="shared" si="47"/>
        <v>21038.899999999907</v>
      </c>
      <c r="AM100">
        <f t="shared" si="48"/>
        <v>1.0201420709384881</v>
      </c>
      <c r="AN100">
        <f t="shared" si="45"/>
        <v>21038.9</v>
      </c>
      <c r="AO100">
        <f t="shared" si="40"/>
        <v>21038.93568812888</v>
      </c>
      <c r="AP100">
        <f t="shared" si="46"/>
        <v>0</v>
      </c>
      <c r="AX100">
        <f t="shared" si="27"/>
        <v>21196.2</v>
      </c>
      <c r="AY100">
        <f t="shared" si="41"/>
        <v>18718.900000000001</v>
      </c>
      <c r="AZ100">
        <f t="shared" si="49"/>
        <v>401.79999999999927</v>
      </c>
      <c r="BA100">
        <f t="shared" si="50"/>
        <v>1.0200558517390144</v>
      </c>
      <c r="BC100">
        <f t="shared" si="51"/>
        <v>52.361622697859495</v>
      </c>
    </row>
    <row r="101" spans="2:55" x14ac:dyDescent="0.2">
      <c r="B101">
        <f t="shared" si="28"/>
        <v>238.77390006767774</v>
      </c>
      <c r="C101">
        <f t="shared" si="29"/>
        <v>238.8</v>
      </c>
      <c r="D101">
        <f t="shared" si="42"/>
        <v>1.0166098807495803</v>
      </c>
      <c r="E101">
        <f t="shared" si="43"/>
        <v>238.70000000000073</v>
      </c>
      <c r="F101">
        <f t="shared" si="30"/>
        <v>0.1</v>
      </c>
      <c r="G101">
        <f t="shared" si="31"/>
        <v>0</v>
      </c>
      <c r="H101">
        <f t="shared" si="32"/>
        <v>11637.238609931139</v>
      </c>
      <c r="I101">
        <f t="shared" si="33"/>
        <v>11637.2</v>
      </c>
      <c r="J101">
        <f t="shared" si="44"/>
        <v>1.0209413519322719</v>
      </c>
      <c r="K101">
        <v>100</v>
      </c>
      <c r="L101">
        <v>11637.2</v>
      </c>
      <c r="M101">
        <v>969.8</v>
      </c>
      <c r="N101">
        <v>194</v>
      </c>
      <c r="S101">
        <f t="shared" si="26"/>
        <v>6</v>
      </c>
      <c r="T101">
        <f>VLOOKUP(S101,rank!O:P,2,0)</f>
        <v>5347.4573794412645</v>
      </c>
      <c r="X101">
        <f t="shared" si="34"/>
        <v>59.985567010309282</v>
      </c>
      <c r="Y101">
        <f t="shared" si="35"/>
        <v>4.9989690721649485</v>
      </c>
      <c r="Z101">
        <f t="shared" si="36"/>
        <v>1</v>
      </c>
      <c r="AA101">
        <f t="shared" si="37"/>
        <v>11.99958754382347</v>
      </c>
      <c r="AI101">
        <v>339</v>
      </c>
      <c r="AJ101">
        <f t="shared" si="38"/>
        <v>1084626.3</v>
      </c>
      <c r="AK101">
        <f t="shared" si="39"/>
        <v>935989.5</v>
      </c>
      <c r="AL101">
        <f t="shared" si="47"/>
        <v>21462.800000000047</v>
      </c>
      <c r="AM101">
        <f t="shared" si="48"/>
        <v>1.0201483917885508</v>
      </c>
      <c r="AN101">
        <f t="shared" si="45"/>
        <v>21462.799999999999</v>
      </c>
      <c r="AO101">
        <f t="shared" si="40"/>
        <v>21462.765047566241</v>
      </c>
      <c r="AP101">
        <f t="shared" si="46"/>
        <v>0</v>
      </c>
      <c r="AX101">
        <f t="shared" si="27"/>
        <v>21606.2</v>
      </c>
      <c r="AY101">
        <f t="shared" si="41"/>
        <v>19128.900000000001</v>
      </c>
      <c r="AZ101">
        <f t="shared" si="49"/>
        <v>410</v>
      </c>
      <c r="BA101">
        <f t="shared" si="50"/>
        <v>1.0204081632653079</v>
      </c>
      <c r="BC101">
        <f t="shared" si="51"/>
        <v>52.348292682926946</v>
      </c>
    </row>
    <row r="102" spans="2:55" x14ac:dyDescent="0.2">
      <c r="B102">
        <f t="shared" si="28"/>
        <v>242.83305636882824</v>
      </c>
      <c r="C102">
        <f t="shared" si="29"/>
        <v>242.8</v>
      </c>
      <c r="D102">
        <f t="shared" si="42"/>
        <v>1.0175953079178839</v>
      </c>
      <c r="E102">
        <f t="shared" si="43"/>
        <v>242.89999999999964</v>
      </c>
      <c r="F102">
        <f t="shared" si="30"/>
        <v>-0.1</v>
      </c>
      <c r="G102">
        <f t="shared" si="31"/>
        <v>0</v>
      </c>
      <c r="H102">
        <f t="shared" si="32"/>
        <v>11880.071666299966</v>
      </c>
      <c r="I102">
        <f t="shared" si="33"/>
        <v>11880.1</v>
      </c>
      <c r="J102">
        <f t="shared" si="44"/>
        <v>1.0208727185233561</v>
      </c>
      <c r="K102">
        <v>101</v>
      </c>
      <c r="L102">
        <v>11880.1</v>
      </c>
      <c r="M102">
        <v>990</v>
      </c>
      <c r="N102">
        <v>198</v>
      </c>
      <c r="O102">
        <f>L101-L81</f>
        <v>4088.0000000000009</v>
      </c>
      <c r="S102">
        <f t="shared" si="26"/>
        <v>7</v>
      </c>
      <c r="T102">
        <f>VLOOKUP(S102,rank!O:P,2,0)</f>
        <v>7801.9900947036303</v>
      </c>
      <c r="U102">
        <f>T102-T101</f>
        <v>2454.5327152623659</v>
      </c>
      <c r="V102">
        <f>U102/O102</f>
        <v>0.60042385402699738</v>
      </c>
      <c r="X102">
        <f t="shared" si="34"/>
        <v>60.000505050505055</v>
      </c>
      <c r="Y102">
        <f t="shared" si="35"/>
        <v>5</v>
      </c>
      <c r="Z102">
        <f t="shared" si="36"/>
        <v>1</v>
      </c>
      <c r="AA102">
        <f t="shared" si="37"/>
        <v>12.000101010101011</v>
      </c>
      <c r="AI102">
        <v>340</v>
      </c>
      <c r="AJ102">
        <f t="shared" si="38"/>
        <v>1106521.3999999999</v>
      </c>
      <c r="AK102">
        <f t="shared" si="39"/>
        <v>957884.59999999986</v>
      </c>
      <c r="AL102">
        <f t="shared" si="47"/>
        <v>21895.09999999986</v>
      </c>
      <c r="AM102">
        <f t="shared" si="48"/>
        <v>1.0201418267886675</v>
      </c>
      <c r="AN102">
        <f t="shared" si="45"/>
        <v>21895.1</v>
      </c>
      <c r="AO102">
        <f t="shared" si="40"/>
        <v>21895.132449449466</v>
      </c>
      <c r="AP102">
        <f t="shared" si="46"/>
        <v>0</v>
      </c>
      <c r="AX102">
        <f t="shared" si="27"/>
        <v>22024.400000000001</v>
      </c>
      <c r="AY102">
        <f t="shared" si="41"/>
        <v>19547.100000000002</v>
      </c>
      <c r="AZ102">
        <f t="shared" si="49"/>
        <v>418.20000000000073</v>
      </c>
      <c r="BA102">
        <f t="shared" si="50"/>
        <v>1.0200000000000018</v>
      </c>
      <c r="BC102">
        <f t="shared" si="51"/>
        <v>52.355571496891017</v>
      </c>
    </row>
    <row r="103" spans="2:55" x14ac:dyDescent="0.2">
      <c r="B103">
        <f t="shared" si="28"/>
        <v>246.96121832709827</v>
      </c>
      <c r="C103">
        <f t="shared" si="29"/>
        <v>247</v>
      </c>
      <c r="D103">
        <f t="shared" si="42"/>
        <v>1.0164676821737342</v>
      </c>
      <c r="E103">
        <f t="shared" si="43"/>
        <v>246.89999999999964</v>
      </c>
      <c r="F103">
        <f t="shared" si="30"/>
        <v>0.1</v>
      </c>
      <c r="G103">
        <f t="shared" si="31"/>
        <v>0</v>
      </c>
      <c r="H103">
        <f t="shared" si="32"/>
        <v>12127.032884627066</v>
      </c>
      <c r="I103">
        <f t="shared" si="33"/>
        <v>12127</v>
      </c>
      <c r="J103">
        <f t="shared" si="44"/>
        <v>1.0207826533446689</v>
      </c>
      <c r="K103">
        <v>102</v>
      </c>
      <c r="L103">
        <v>12127</v>
      </c>
      <c r="M103">
        <v>1010.6</v>
      </c>
      <c r="N103">
        <v>202.1</v>
      </c>
      <c r="S103">
        <f t="shared" si="26"/>
        <v>7</v>
      </c>
      <c r="T103">
        <f>VLOOKUP(S103,rank!O:P,2,0)</f>
        <v>7801.9900947036303</v>
      </c>
      <c r="X103">
        <f t="shared" si="34"/>
        <v>60.004948045522021</v>
      </c>
      <c r="Y103">
        <f t="shared" si="35"/>
        <v>5.0004948045522024</v>
      </c>
      <c r="Z103">
        <f t="shared" si="36"/>
        <v>1</v>
      </c>
      <c r="AA103">
        <f t="shared" si="37"/>
        <v>11.999802097763704</v>
      </c>
      <c r="AI103">
        <v>341</v>
      </c>
      <c r="AJ103">
        <f t="shared" si="38"/>
        <v>1128857.6000000001</v>
      </c>
      <c r="AK103">
        <f t="shared" si="39"/>
        <v>980220.8</v>
      </c>
      <c r="AL103">
        <f t="shared" si="47"/>
        <v>22336.200000000186</v>
      </c>
      <c r="AM103">
        <f t="shared" si="48"/>
        <v>1.020146060077384</v>
      </c>
      <c r="AN103">
        <f t="shared" si="45"/>
        <v>22336.2</v>
      </c>
      <c r="AO103">
        <f t="shared" si="40"/>
        <v>22336.209892643623</v>
      </c>
      <c r="AP103">
        <f t="shared" si="46"/>
        <v>0</v>
      </c>
      <c r="AX103">
        <f t="shared" si="27"/>
        <v>22451</v>
      </c>
      <c r="AY103">
        <f t="shared" si="41"/>
        <v>19973.7</v>
      </c>
      <c r="AZ103">
        <f t="shared" si="49"/>
        <v>426.59999999999854</v>
      </c>
      <c r="BA103">
        <f t="shared" si="50"/>
        <v>1.0200860832137681</v>
      </c>
      <c r="BC103">
        <f t="shared" si="51"/>
        <v>52.358649789030153</v>
      </c>
    </row>
    <row r="104" spans="2:55" x14ac:dyDescent="0.2">
      <c r="B104">
        <f t="shared" si="28"/>
        <v>251.15955903865895</v>
      </c>
      <c r="C104">
        <f t="shared" si="29"/>
        <v>251.2</v>
      </c>
      <c r="D104">
        <f t="shared" si="42"/>
        <v>1.0174159578776878</v>
      </c>
      <c r="E104">
        <f t="shared" si="43"/>
        <v>251.20000000000073</v>
      </c>
      <c r="F104">
        <f t="shared" si="30"/>
        <v>0</v>
      </c>
      <c r="G104">
        <f t="shared" si="31"/>
        <v>0</v>
      </c>
      <c r="H104">
        <f t="shared" si="32"/>
        <v>12378.192443665723</v>
      </c>
      <c r="I104">
        <f t="shared" si="33"/>
        <v>12378.2</v>
      </c>
      <c r="J104">
        <f t="shared" si="44"/>
        <v>1.0207141090129463</v>
      </c>
      <c r="K104">
        <v>103</v>
      </c>
      <c r="L104">
        <v>12378.2</v>
      </c>
      <c r="M104">
        <v>1031.5</v>
      </c>
      <c r="N104">
        <v>206.3</v>
      </c>
      <c r="S104">
        <f t="shared" si="26"/>
        <v>7</v>
      </c>
      <c r="T104">
        <f>VLOOKUP(S104,rank!O:P,2,0)</f>
        <v>7801.9900947036303</v>
      </c>
      <c r="X104">
        <f t="shared" si="34"/>
        <v>60.000969461948621</v>
      </c>
      <c r="Y104">
        <f t="shared" si="35"/>
        <v>5</v>
      </c>
      <c r="Z104">
        <f t="shared" si="36"/>
        <v>1</v>
      </c>
      <c r="AA104">
        <f t="shared" si="37"/>
        <v>12.000193892389724</v>
      </c>
      <c r="AI104">
        <v>342</v>
      </c>
      <c r="AJ104">
        <f t="shared" si="38"/>
        <v>1151643.8</v>
      </c>
      <c r="AK104">
        <f t="shared" si="39"/>
        <v>1003007</v>
      </c>
      <c r="AL104">
        <f t="shared" si="47"/>
        <v>22786.199999999953</v>
      </c>
      <c r="AM104">
        <f t="shared" si="48"/>
        <v>1.020146667741145</v>
      </c>
      <c r="AN104">
        <f t="shared" si="45"/>
        <v>22786.2</v>
      </c>
      <c r="AO104">
        <f t="shared" si="40"/>
        <v>22786.172840930936</v>
      </c>
      <c r="AP104">
        <f t="shared" si="46"/>
        <v>0</v>
      </c>
      <c r="AX104">
        <f t="shared" si="27"/>
        <v>22886.2</v>
      </c>
      <c r="AY104">
        <f t="shared" si="41"/>
        <v>20408.900000000001</v>
      </c>
      <c r="AZ104">
        <f t="shared" si="49"/>
        <v>435.20000000000073</v>
      </c>
      <c r="BA104">
        <f t="shared" si="50"/>
        <v>1.0201593999062406</v>
      </c>
      <c r="BC104">
        <f t="shared" si="51"/>
        <v>52.357996323529214</v>
      </c>
    </row>
    <row r="105" spans="2:55" x14ac:dyDescent="0.2">
      <c r="B105">
        <f t="shared" si="28"/>
        <v>255.42927154231609</v>
      </c>
      <c r="C105">
        <f t="shared" si="29"/>
        <v>255.4</v>
      </c>
      <c r="D105">
        <f t="shared" si="42"/>
        <v>1.0167197452229255</v>
      </c>
      <c r="E105">
        <f t="shared" si="43"/>
        <v>255.39999999999964</v>
      </c>
      <c r="F105">
        <f t="shared" si="30"/>
        <v>0</v>
      </c>
      <c r="G105">
        <f t="shared" si="31"/>
        <v>0</v>
      </c>
      <c r="H105">
        <f t="shared" si="32"/>
        <v>12633.621715208041</v>
      </c>
      <c r="I105">
        <f t="shared" si="33"/>
        <v>12633.6</v>
      </c>
      <c r="J105">
        <f t="shared" si="44"/>
        <v>1.0206330484238419</v>
      </c>
      <c r="K105">
        <v>104</v>
      </c>
      <c r="L105">
        <v>12633.6</v>
      </c>
      <c r="M105">
        <v>1052.8</v>
      </c>
      <c r="N105">
        <v>210.6</v>
      </c>
      <c r="S105">
        <f t="shared" si="26"/>
        <v>7</v>
      </c>
      <c r="T105">
        <f>VLOOKUP(S105,rank!O:P,2,0)</f>
        <v>7801.9900947036303</v>
      </c>
      <c r="X105">
        <f t="shared" si="34"/>
        <v>59.988603988603991</v>
      </c>
      <c r="Y105">
        <f t="shared" si="35"/>
        <v>4.9990503323836659</v>
      </c>
      <c r="Z105">
        <f t="shared" si="36"/>
        <v>1</v>
      </c>
      <c r="AA105">
        <f t="shared" si="37"/>
        <v>12</v>
      </c>
      <c r="AI105">
        <v>343</v>
      </c>
      <c r="AJ105">
        <f t="shared" si="38"/>
        <v>1174889</v>
      </c>
      <c r="AK105">
        <f t="shared" si="39"/>
        <v>1026252.2</v>
      </c>
      <c r="AL105">
        <f t="shared" si="47"/>
        <v>23245.199999999953</v>
      </c>
      <c r="AM105">
        <f t="shared" si="48"/>
        <v>1.020143771229955</v>
      </c>
      <c r="AN105">
        <f t="shared" si="45"/>
        <v>23245.200000000001</v>
      </c>
      <c r="AO105">
        <f t="shared" si="40"/>
        <v>23245.200292811493</v>
      </c>
      <c r="AP105">
        <f t="shared" si="46"/>
        <v>0</v>
      </c>
      <c r="AX105">
        <f t="shared" si="27"/>
        <v>23330.2</v>
      </c>
      <c r="AY105">
        <f t="shared" si="41"/>
        <v>20852.900000000001</v>
      </c>
      <c r="AZ105">
        <f t="shared" si="49"/>
        <v>444</v>
      </c>
      <c r="BA105">
        <f t="shared" si="50"/>
        <v>1.0202205882352924</v>
      </c>
      <c r="BC105">
        <f t="shared" si="51"/>
        <v>52.354054054053947</v>
      </c>
    </row>
    <row r="106" spans="2:55" x14ac:dyDescent="0.2">
      <c r="B106">
        <f t="shared" si="28"/>
        <v>259.7715691585355</v>
      </c>
      <c r="C106">
        <f t="shared" si="29"/>
        <v>259.8</v>
      </c>
      <c r="D106">
        <f t="shared" si="42"/>
        <v>1.017227877838683</v>
      </c>
      <c r="E106">
        <f t="shared" si="43"/>
        <v>259.79999999999927</v>
      </c>
      <c r="F106">
        <f t="shared" si="30"/>
        <v>0</v>
      </c>
      <c r="G106">
        <f t="shared" si="31"/>
        <v>0</v>
      </c>
      <c r="H106">
        <f t="shared" si="32"/>
        <v>12893.393284366581</v>
      </c>
      <c r="I106">
        <f t="shared" si="33"/>
        <v>12893.4</v>
      </c>
      <c r="J106">
        <f t="shared" si="44"/>
        <v>1.0205642097264438</v>
      </c>
      <c r="K106">
        <v>105</v>
      </c>
      <c r="L106">
        <v>12893.4</v>
      </c>
      <c r="M106">
        <v>1074.5</v>
      </c>
      <c r="N106">
        <v>214.9</v>
      </c>
      <c r="S106">
        <f t="shared" si="26"/>
        <v>7</v>
      </c>
      <c r="T106">
        <f>VLOOKUP(S106,rank!O:P,2,0)</f>
        <v>7801.9900947036303</v>
      </c>
      <c r="X106">
        <f t="shared" si="34"/>
        <v>59.997208003722662</v>
      </c>
      <c r="Y106">
        <f t="shared" si="35"/>
        <v>5</v>
      </c>
      <c r="Z106">
        <f t="shared" si="36"/>
        <v>1</v>
      </c>
      <c r="AA106">
        <f t="shared" si="37"/>
        <v>11.999441600744532</v>
      </c>
      <c r="AI106">
        <v>344</v>
      </c>
      <c r="AJ106">
        <f t="shared" si="38"/>
        <v>1198602.5</v>
      </c>
      <c r="AK106">
        <f t="shared" si="39"/>
        <v>1049965.7</v>
      </c>
      <c r="AL106">
        <f t="shared" si="47"/>
        <v>23713.5</v>
      </c>
      <c r="AM106">
        <f t="shared" si="48"/>
        <v>1.0201460946776129</v>
      </c>
      <c r="AN106">
        <f t="shared" si="45"/>
        <v>23713.5</v>
      </c>
      <c r="AO106">
        <f t="shared" si="40"/>
        <v>23713.474852710176</v>
      </c>
      <c r="AP106">
        <f t="shared" si="46"/>
        <v>0</v>
      </c>
      <c r="AX106">
        <f t="shared" si="27"/>
        <v>23783.1</v>
      </c>
      <c r="AY106">
        <f t="shared" si="41"/>
        <v>21305.8</v>
      </c>
      <c r="AZ106">
        <f t="shared" si="49"/>
        <v>452.89999999999782</v>
      </c>
      <c r="BA106">
        <f t="shared" si="50"/>
        <v>1.0200450450450402</v>
      </c>
      <c r="BC106">
        <f t="shared" si="51"/>
        <v>52.359240450430811</v>
      </c>
    </row>
    <row r="107" spans="2:55" x14ac:dyDescent="0.2">
      <c r="B107">
        <f t="shared" si="28"/>
        <v>264.18768583423059</v>
      </c>
      <c r="C107">
        <f t="shared" si="29"/>
        <v>264.2</v>
      </c>
      <c r="D107">
        <f t="shared" si="42"/>
        <v>1.0169361046959255</v>
      </c>
      <c r="E107">
        <f t="shared" si="43"/>
        <v>264.20000000000073</v>
      </c>
      <c r="F107">
        <f t="shared" si="30"/>
        <v>0</v>
      </c>
      <c r="G107">
        <f t="shared" si="31"/>
        <v>0</v>
      </c>
      <c r="H107">
        <f t="shared" si="32"/>
        <v>13157.58097020081</v>
      </c>
      <c r="I107">
        <f t="shared" si="33"/>
        <v>13157.6</v>
      </c>
      <c r="J107">
        <f t="shared" si="44"/>
        <v>1.0204911039756774</v>
      </c>
      <c r="K107">
        <v>106</v>
      </c>
      <c r="L107">
        <v>13157.6</v>
      </c>
      <c r="M107">
        <v>1096.5</v>
      </c>
      <c r="N107">
        <v>219.3</v>
      </c>
      <c r="S107">
        <f t="shared" ref="S107:S170" si="52">MIN(S87+1,13)</f>
        <v>7</v>
      </c>
      <c r="T107">
        <f>VLOOKUP(S107,rank!O:P,2,0)</f>
        <v>7801.9900947036303</v>
      </c>
      <c r="X107">
        <f t="shared" si="34"/>
        <v>59.998176014591884</v>
      </c>
      <c r="Y107">
        <f t="shared" si="35"/>
        <v>5</v>
      </c>
      <c r="Z107">
        <f t="shared" si="36"/>
        <v>1</v>
      </c>
      <c r="AA107">
        <f t="shared" si="37"/>
        <v>11.999635202918377</v>
      </c>
      <c r="AI107">
        <v>345</v>
      </c>
      <c r="AJ107">
        <f t="shared" si="38"/>
        <v>1222793.6000000001</v>
      </c>
      <c r="AK107">
        <f t="shared" si="39"/>
        <v>1074156.8</v>
      </c>
      <c r="AL107">
        <f t="shared" si="47"/>
        <v>24191.100000000093</v>
      </c>
      <c r="AM107">
        <f t="shared" si="48"/>
        <v>1.0201404263394309</v>
      </c>
      <c r="AN107">
        <f t="shared" si="45"/>
        <v>24191.200000000001</v>
      </c>
      <c r="AO107">
        <f t="shared" si="40"/>
        <v>24191.18280361803</v>
      </c>
      <c r="AP107">
        <f t="shared" si="46"/>
        <v>0.1</v>
      </c>
      <c r="AX107">
        <f t="shared" si="27"/>
        <v>24245.200000000001</v>
      </c>
      <c r="AY107">
        <f t="shared" si="41"/>
        <v>21767.9</v>
      </c>
      <c r="AZ107">
        <f t="shared" si="49"/>
        <v>462.10000000000218</v>
      </c>
      <c r="BA107">
        <f t="shared" si="50"/>
        <v>1.0203135349966979</v>
      </c>
      <c r="BC107">
        <f t="shared" si="51"/>
        <v>52.350357065570179</v>
      </c>
    </row>
    <row r="108" spans="2:55" x14ac:dyDescent="0.2">
      <c r="B108">
        <f t="shared" si="28"/>
        <v>268.67887649341247</v>
      </c>
      <c r="C108">
        <f t="shared" si="29"/>
        <v>268.7</v>
      </c>
      <c r="D108">
        <f t="shared" si="42"/>
        <v>1.0170325510976463</v>
      </c>
      <c r="E108">
        <f t="shared" si="43"/>
        <v>268.69999999999891</v>
      </c>
      <c r="F108">
        <f t="shared" si="30"/>
        <v>0</v>
      </c>
      <c r="G108">
        <f t="shared" si="31"/>
        <v>0</v>
      </c>
      <c r="H108">
        <f t="shared" si="32"/>
        <v>13426.25984669422</v>
      </c>
      <c r="I108">
        <f t="shared" si="33"/>
        <v>13426.3</v>
      </c>
      <c r="J108">
        <f t="shared" si="44"/>
        <v>1.0204216574451266</v>
      </c>
      <c r="K108">
        <v>107</v>
      </c>
      <c r="L108">
        <v>13426.3</v>
      </c>
      <c r="M108">
        <v>1118.9000000000001</v>
      </c>
      <c r="N108">
        <v>223.8</v>
      </c>
      <c r="S108">
        <f t="shared" si="52"/>
        <v>7</v>
      </c>
      <c r="T108">
        <f>VLOOKUP(S108,rank!O:P,2,0)</f>
        <v>7801.9900947036303</v>
      </c>
      <c r="X108">
        <f t="shared" si="34"/>
        <v>59.992403932082212</v>
      </c>
      <c r="Y108">
        <f t="shared" si="35"/>
        <v>4.9995531724754247</v>
      </c>
      <c r="Z108">
        <f t="shared" si="36"/>
        <v>1</v>
      </c>
      <c r="AA108">
        <f t="shared" si="37"/>
        <v>11.999553132540887</v>
      </c>
      <c r="AI108">
        <v>346</v>
      </c>
      <c r="AJ108">
        <f t="shared" si="38"/>
        <v>1247472.2</v>
      </c>
      <c r="AK108">
        <f t="shared" si="39"/>
        <v>1098835.3999999999</v>
      </c>
      <c r="AL108">
        <f t="shared" si="47"/>
        <v>24678.59999999986</v>
      </c>
      <c r="AM108">
        <f t="shared" si="48"/>
        <v>1.0201520393863761</v>
      </c>
      <c r="AN108">
        <f t="shared" si="45"/>
        <v>24678.5</v>
      </c>
      <c r="AO108">
        <f t="shared" si="40"/>
        <v>24678.514181196915</v>
      </c>
      <c r="AP108">
        <f t="shared" si="46"/>
        <v>-0.1</v>
      </c>
      <c r="AX108">
        <f t="shared" si="27"/>
        <v>24716.5</v>
      </c>
      <c r="AY108">
        <f t="shared" si="41"/>
        <v>22239.200000000001</v>
      </c>
      <c r="AZ108">
        <f t="shared" si="49"/>
        <v>471.29999999999927</v>
      </c>
      <c r="BA108">
        <f t="shared" si="50"/>
        <v>1.0199091105821187</v>
      </c>
      <c r="BC108">
        <f t="shared" si="51"/>
        <v>52.362826225333968</v>
      </c>
    </row>
    <row r="109" spans="2:55" x14ac:dyDescent="0.2">
      <c r="B109">
        <f t="shared" si="28"/>
        <v>273.24641739380047</v>
      </c>
      <c r="C109">
        <f t="shared" si="29"/>
        <v>273.2</v>
      </c>
      <c r="D109">
        <f t="shared" si="42"/>
        <v>1.016747301823602</v>
      </c>
      <c r="E109">
        <f t="shared" si="43"/>
        <v>273.20000000000073</v>
      </c>
      <c r="F109">
        <f t="shared" si="30"/>
        <v>0</v>
      </c>
      <c r="G109">
        <f t="shared" si="31"/>
        <v>0</v>
      </c>
      <c r="H109">
        <f t="shared" si="32"/>
        <v>13699.506264088021</v>
      </c>
      <c r="I109">
        <f t="shared" si="33"/>
        <v>13699.5</v>
      </c>
      <c r="J109">
        <f t="shared" si="44"/>
        <v>1.020348122714374</v>
      </c>
      <c r="K109">
        <v>108</v>
      </c>
      <c r="L109">
        <v>13699.5</v>
      </c>
      <c r="M109">
        <v>1141.5999999999999</v>
      </c>
      <c r="N109">
        <v>228.3</v>
      </c>
      <c r="S109">
        <f t="shared" si="52"/>
        <v>7</v>
      </c>
      <c r="T109">
        <f>VLOOKUP(S109,rank!O:P,2,0)</f>
        <v>7801.9900947036303</v>
      </c>
      <c r="X109">
        <f t="shared" si="34"/>
        <v>60.006570302233897</v>
      </c>
      <c r="Y109">
        <f t="shared" si="35"/>
        <v>5.000438020148926</v>
      </c>
      <c r="Z109">
        <f t="shared" si="36"/>
        <v>1</v>
      </c>
      <c r="AA109">
        <f t="shared" si="37"/>
        <v>12.000262789067976</v>
      </c>
      <c r="AI109">
        <v>347</v>
      </c>
      <c r="AJ109">
        <f t="shared" si="38"/>
        <v>1272647.8</v>
      </c>
      <c r="AK109">
        <f t="shared" si="39"/>
        <v>1124011</v>
      </c>
      <c r="AL109">
        <f t="shared" si="47"/>
        <v>25175.600000000093</v>
      </c>
      <c r="AM109">
        <f t="shared" si="48"/>
        <v>1.0201389057726222</v>
      </c>
      <c r="AN109">
        <f t="shared" si="45"/>
        <v>25175.7</v>
      </c>
      <c r="AO109">
        <f t="shared" si="40"/>
        <v>25175.662849377128</v>
      </c>
      <c r="AP109">
        <f t="shared" si="46"/>
        <v>0.1</v>
      </c>
      <c r="AX109">
        <f t="shared" si="27"/>
        <v>25197.4</v>
      </c>
      <c r="AY109">
        <f t="shared" si="41"/>
        <v>22720.100000000002</v>
      </c>
      <c r="AZ109">
        <f t="shared" si="49"/>
        <v>480.90000000000146</v>
      </c>
      <c r="BA109">
        <f t="shared" si="50"/>
        <v>1.0203691915977131</v>
      </c>
      <c r="BC109">
        <f t="shared" si="51"/>
        <v>52.351008525681053</v>
      </c>
    </row>
    <row r="110" spans="2:55" x14ac:dyDescent="0.2">
      <c r="B110">
        <f t="shared" si="28"/>
        <v>277.89160648949502</v>
      </c>
      <c r="C110">
        <f t="shared" si="29"/>
        <v>277.89999999999998</v>
      </c>
      <c r="D110">
        <f t="shared" si="42"/>
        <v>1.0172035139092199</v>
      </c>
      <c r="E110">
        <f t="shared" si="43"/>
        <v>277.89999999999964</v>
      </c>
      <c r="F110">
        <f t="shared" si="30"/>
        <v>0</v>
      </c>
      <c r="G110">
        <f t="shared" si="31"/>
        <v>0</v>
      </c>
      <c r="H110">
        <f t="shared" si="32"/>
        <v>13977.397870577515</v>
      </c>
      <c r="I110">
        <f t="shared" si="33"/>
        <v>13977.4</v>
      </c>
      <c r="J110">
        <f t="shared" si="44"/>
        <v>1.0202854118763458</v>
      </c>
      <c r="K110">
        <v>109</v>
      </c>
      <c r="L110">
        <v>13977.4</v>
      </c>
      <c r="M110">
        <v>1164.8</v>
      </c>
      <c r="N110">
        <v>233</v>
      </c>
      <c r="S110">
        <f t="shared" si="52"/>
        <v>7</v>
      </c>
      <c r="T110">
        <f>VLOOKUP(S110,rank!O:P,2,0)</f>
        <v>7801.9900947036303</v>
      </c>
      <c r="X110">
        <f t="shared" si="34"/>
        <v>59.988841201716738</v>
      </c>
      <c r="Y110">
        <f t="shared" si="35"/>
        <v>4.9991416309012875</v>
      </c>
      <c r="Z110">
        <f t="shared" si="36"/>
        <v>1</v>
      </c>
      <c r="AA110">
        <f t="shared" si="37"/>
        <v>11.999828296703297</v>
      </c>
      <c r="AI110">
        <v>348</v>
      </c>
      <c r="AJ110">
        <f t="shared" si="38"/>
        <v>1298330.6000000001</v>
      </c>
      <c r="AK110">
        <f t="shared" si="39"/>
        <v>1149693.8</v>
      </c>
      <c r="AL110">
        <f t="shared" si="47"/>
        <v>25682.800000000047</v>
      </c>
      <c r="AM110">
        <f t="shared" si="48"/>
        <v>1.0201464910468847</v>
      </c>
      <c r="AN110">
        <f t="shared" si="45"/>
        <v>25682.799999999999</v>
      </c>
      <c r="AO110">
        <f t="shared" si="40"/>
        <v>25682.826577477834</v>
      </c>
      <c r="AP110">
        <f t="shared" si="46"/>
        <v>0</v>
      </c>
      <c r="AX110">
        <f t="shared" si="27"/>
        <v>25687.9</v>
      </c>
      <c r="AY110">
        <f t="shared" si="41"/>
        <v>23210.600000000002</v>
      </c>
      <c r="AZ110">
        <f t="shared" si="49"/>
        <v>490.5</v>
      </c>
      <c r="BA110">
        <f t="shared" si="50"/>
        <v>1.0199625701809076</v>
      </c>
      <c r="BC110">
        <f t="shared" si="51"/>
        <v>52.36044852191651</v>
      </c>
    </row>
    <row r="111" spans="2:55" x14ac:dyDescent="0.2">
      <c r="B111">
        <f t="shared" si="28"/>
        <v>282.61576379981642</v>
      </c>
      <c r="C111">
        <f t="shared" si="29"/>
        <v>282.60000000000002</v>
      </c>
      <c r="D111">
        <f t="shared" si="42"/>
        <v>1.016912558474274</v>
      </c>
      <c r="E111">
        <f t="shared" si="43"/>
        <v>282.60000000000036</v>
      </c>
      <c r="F111">
        <f t="shared" si="30"/>
        <v>0</v>
      </c>
      <c r="G111">
        <f t="shared" si="31"/>
        <v>0</v>
      </c>
      <c r="H111">
        <f t="shared" si="32"/>
        <v>14260.013634377334</v>
      </c>
      <c r="I111">
        <f t="shared" si="33"/>
        <v>14260</v>
      </c>
      <c r="J111">
        <f t="shared" si="44"/>
        <v>1.0202183524832944</v>
      </c>
      <c r="K111">
        <v>110</v>
      </c>
      <c r="L111">
        <v>14260</v>
      </c>
      <c r="M111">
        <v>1188.3</v>
      </c>
      <c r="N111">
        <v>237.7</v>
      </c>
      <c r="S111">
        <f t="shared" si="52"/>
        <v>7</v>
      </c>
      <c r="T111">
        <f>VLOOKUP(S111,rank!O:P,2,0)</f>
        <v>7801.9900947036303</v>
      </c>
      <c r="X111">
        <f t="shared" si="34"/>
        <v>59.991586032814475</v>
      </c>
      <c r="Y111">
        <f t="shared" si="35"/>
        <v>4.9991586032814475</v>
      </c>
      <c r="Z111">
        <f t="shared" si="36"/>
        <v>1</v>
      </c>
      <c r="AA111">
        <f t="shared" si="37"/>
        <v>12.000336615332829</v>
      </c>
      <c r="AI111">
        <v>349</v>
      </c>
      <c r="AJ111">
        <f t="shared" si="38"/>
        <v>1324530.8999999999</v>
      </c>
      <c r="AK111">
        <f t="shared" si="39"/>
        <v>1175894.0999999999</v>
      </c>
      <c r="AL111">
        <f t="shared" si="47"/>
        <v>26200.299999999814</v>
      </c>
      <c r="AM111">
        <f t="shared" si="48"/>
        <v>1.0201496721541174</v>
      </c>
      <c r="AN111">
        <f t="shared" si="45"/>
        <v>26200.2</v>
      </c>
      <c r="AO111">
        <f t="shared" si="40"/>
        <v>26200.207118881128</v>
      </c>
      <c r="AP111">
        <f t="shared" si="46"/>
        <v>-0.1</v>
      </c>
      <c r="AX111">
        <f t="shared" si="27"/>
        <v>26188.3</v>
      </c>
      <c r="AY111">
        <f t="shared" si="41"/>
        <v>23711</v>
      </c>
      <c r="AZ111">
        <f t="shared" si="49"/>
        <v>500.39999999999782</v>
      </c>
      <c r="BA111">
        <f t="shared" si="50"/>
        <v>1.0201834862385277</v>
      </c>
      <c r="BC111">
        <f t="shared" si="51"/>
        <v>52.358713029576194</v>
      </c>
    </row>
    <row r="112" spans="2:55" x14ac:dyDescent="0.2">
      <c r="B112">
        <f t="shared" si="28"/>
        <v>287.42023178441332</v>
      </c>
      <c r="C112">
        <f t="shared" si="29"/>
        <v>287.39999999999998</v>
      </c>
      <c r="D112">
        <f t="shared" si="42"/>
        <v>1.0169851380042436</v>
      </c>
      <c r="E112">
        <f t="shared" si="43"/>
        <v>287.39999999999964</v>
      </c>
      <c r="F112">
        <f t="shared" si="30"/>
        <v>0</v>
      </c>
      <c r="G112">
        <f t="shared" si="31"/>
        <v>0</v>
      </c>
      <c r="H112">
        <f t="shared" si="32"/>
        <v>14547.433866161746</v>
      </c>
      <c r="I112">
        <f t="shared" si="33"/>
        <v>14547.4</v>
      </c>
      <c r="J112">
        <f t="shared" si="44"/>
        <v>1.0201542776998598</v>
      </c>
      <c r="K112">
        <v>111</v>
      </c>
      <c r="L112">
        <v>14547.4</v>
      </c>
      <c r="M112">
        <v>1212.3</v>
      </c>
      <c r="N112">
        <v>242.5</v>
      </c>
      <c r="S112">
        <f t="shared" si="52"/>
        <v>7</v>
      </c>
      <c r="T112">
        <f>VLOOKUP(S112,rank!O:P,2,0)</f>
        <v>7801.9900947036303</v>
      </c>
      <c r="X112">
        <f t="shared" si="34"/>
        <v>59.989278350515463</v>
      </c>
      <c r="Y112">
        <f t="shared" si="35"/>
        <v>4.9991752577319586</v>
      </c>
      <c r="Z112">
        <f t="shared" si="36"/>
        <v>1</v>
      </c>
      <c r="AA112">
        <f t="shared" si="37"/>
        <v>11.99983502433391</v>
      </c>
      <c r="AI112">
        <v>350</v>
      </c>
      <c r="AJ112">
        <f t="shared" si="38"/>
        <v>1351258.9</v>
      </c>
      <c r="AK112">
        <f t="shared" si="39"/>
        <v>1202622.0999999999</v>
      </c>
      <c r="AL112">
        <f t="shared" si="47"/>
        <v>26728</v>
      </c>
      <c r="AM112">
        <f t="shared" si="48"/>
        <v>1.0201409907520216</v>
      </c>
      <c r="AN112">
        <f t="shared" si="45"/>
        <v>26728</v>
      </c>
      <c r="AO112">
        <f t="shared" si="40"/>
        <v>26728.010291290993</v>
      </c>
      <c r="AP112">
        <f t="shared" si="46"/>
        <v>0</v>
      </c>
      <c r="AX112">
        <f t="shared" si="27"/>
        <v>26698.799999999999</v>
      </c>
      <c r="AY112">
        <f t="shared" si="41"/>
        <v>24221.5</v>
      </c>
      <c r="AZ112">
        <f t="shared" si="49"/>
        <v>510.5</v>
      </c>
      <c r="BA112">
        <f t="shared" si="50"/>
        <v>1.0201838529176703</v>
      </c>
      <c r="BC112">
        <f t="shared" si="51"/>
        <v>52.356513222331046</v>
      </c>
    </row>
    <row r="113" spans="2:55" x14ac:dyDescent="0.2">
      <c r="B113">
        <f t="shared" si="28"/>
        <v>292.30637572474831</v>
      </c>
      <c r="C113">
        <f t="shared" si="29"/>
        <v>292.3</v>
      </c>
      <c r="D113">
        <f t="shared" si="42"/>
        <v>1.0173973556019484</v>
      </c>
      <c r="E113">
        <f t="shared" si="43"/>
        <v>292.39999999999964</v>
      </c>
      <c r="F113">
        <f t="shared" si="30"/>
        <v>-0.1</v>
      </c>
      <c r="G113">
        <f t="shared" si="31"/>
        <v>-9.9999999998544808E-2</v>
      </c>
      <c r="H113">
        <f t="shared" si="32"/>
        <v>14839.740241886491</v>
      </c>
      <c r="I113">
        <f t="shared" si="33"/>
        <v>14839.7</v>
      </c>
      <c r="J113">
        <f t="shared" si="44"/>
        <v>1.0200929375696002</v>
      </c>
      <c r="K113">
        <v>112</v>
      </c>
      <c r="L113">
        <v>14839.8</v>
      </c>
      <c r="M113">
        <v>1236.5999999999999</v>
      </c>
      <c r="N113">
        <v>247.3</v>
      </c>
      <c r="S113">
        <f t="shared" si="52"/>
        <v>7</v>
      </c>
      <c r="T113">
        <f>VLOOKUP(S113,rank!O:P,2,0)</f>
        <v>7801.9900947036303</v>
      </c>
      <c r="X113">
        <f t="shared" si="34"/>
        <v>60.007278608976947</v>
      </c>
      <c r="Y113">
        <f t="shared" si="35"/>
        <v>5.0004043671653857</v>
      </c>
      <c r="Z113">
        <f t="shared" si="36"/>
        <v>1</v>
      </c>
      <c r="AA113">
        <f t="shared" si="37"/>
        <v>12.000485201358565</v>
      </c>
      <c r="AI113">
        <v>351</v>
      </c>
      <c r="AJ113">
        <f t="shared" si="38"/>
        <v>1378525.3</v>
      </c>
      <c r="AK113">
        <f t="shared" si="39"/>
        <v>1229888.5</v>
      </c>
      <c r="AL113">
        <f t="shared" si="47"/>
        <v>27266.40000000014</v>
      </c>
      <c r="AM113">
        <f t="shared" si="48"/>
        <v>1.0201436695600172</v>
      </c>
      <c r="AN113">
        <f t="shared" si="45"/>
        <v>27266.400000000001</v>
      </c>
      <c r="AO113">
        <f t="shared" si="40"/>
        <v>27266.446058609054</v>
      </c>
      <c r="AP113">
        <f t="shared" si="46"/>
        <v>0</v>
      </c>
      <c r="AX113">
        <f t="shared" si="27"/>
        <v>27219.599999999999</v>
      </c>
      <c r="AY113">
        <f t="shared" si="41"/>
        <v>24742.3</v>
      </c>
      <c r="AZ113">
        <f t="shared" si="49"/>
        <v>520.79999999999927</v>
      </c>
      <c r="BA113">
        <f t="shared" si="50"/>
        <v>1.0201762977473052</v>
      </c>
      <c r="BC113">
        <f t="shared" si="51"/>
        <v>52.354838709677757</v>
      </c>
    </row>
    <row r="114" spans="2:55" x14ac:dyDescent="0.2">
      <c r="B114">
        <f t="shared" si="28"/>
        <v>297.27558411206894</v>
      </c>
      <c r="C114">
        <f t="shared" si="29"/>
        <v>297.3</v>
      </c>
      <c r="D114">
        <f t="shared" si="42"/>
        <v>1.0164158686730544</v>
      </c>
      <c r="E114">
        <f t="shared" si="43"/>
        <v>297.20000000000073</v>
      </c>
      <c r="F114">
        <f t="shared" si="30"/>
        <v>0.1</v>
      </c>
      <c r="G114">
        <f t="shared" si="31"/>
        <v>0</v>
      </c>
      <c r="H114">
        <f t="shared" si="32"/>
        <v>15137.015825998562</v>
      </c>
      <c r="I114">
        <f t="shared" si="33"/>
        <v>15137</v>
      </c>
      <c r="J114">
        <f t="shared" si="44"/>
        <v>1.0200340977243474</v>
      </c>
      <c r="K114">
        <v>113</v>
      </c>
      <c r="L114">
        <v>15137</v>
      </c>
      <c r="M114">
        <v>1261.4000000000001</v>
      </c>
      <c r="N114">
        <v>252.3</v>
      </c>
      <c r="S114">
        <f t="shared" si="52"/>
        <v>7</v>
      </c>
      <c r="T114">
        <f>VLOOKUP(S114,rank!O:P,2,0)</f>
        <v>7801.9900947036303</v>
      </c>
      <c r="X114">
        <f t="shared" si="34"/>
        <v>59.996036464526355</v>
      </c>
      <c r="Y114">
        <f t="shared" si="35"/>
        <v>4.9996036464526359</v>
      </c>
      <c r="Z114">
        <f t="shared" si="36"/>
        <v>1</v>
      </c>
      <c r="AA114">
        <f t="shared" si="37"/>
        <v>12.000158553987632</v>
      </c>
      <c r="AI114">
        <v>352</v>
      </c>
      <c r="AJ114">
        <f t="shared" si="38"/>
        <v>1406341</v>
      </c>
      <c r="AK114">
        <f t="shared" si="39"/>
        <v>1257704.2</v>
      </c>
      <c r="AL114">
        <f t="shared" si="47"/>
        <v>27815.699999999953</v>
      </c>
      <c r="AM114">
        <f t="shared" si="48"/>
        <v>1.0201456737963137</v>
      </c>
      <c r="AN114">
        <f t="shared" si="45"/>
        <v>27815.7</v>
      </c>
      <c r="AO114">
        <f t="shared" si="40"/>
        <v>27815.728614459731</v>
      </c>
      <c r="AP114">
        <f t="shared" si="46"/>
        <v>0</v>
      </c>
      <c r="AX114">
        <f t="shared" si="27"/>
        <v>27750.9</v>
      </c>
      <c r="AY114">
        <f t="shared" si="41"/>
        <v>25273.600000000002</v>
      </c>
      <c r="AZ114">
        <f t="shared" si="49"/>
        <v>531.30000000000291</v>
      </c>
      <c r="BA114">
        <f t="shared" si="50"/>
        <v>1.0201612903225876</v>
      </c>
      <c r="BC114">
        <f t="shared" si="51"/>
        <v>52.354037267080372</v>
      </c>
    </row>
    <row r="115" spans="2:55" x14ac:dyDescent="0.2">
      <c r="B115">
        <f t="shared" si="28"/>
        <v>302.3292690419741</v>
      </c>
      <c r="C115">
        <f t="shared" si="29"/>
        <v>302.3</v>
      </c>
      <c r="D115">
        <f t="shared" si="42"/>
        <v>1.0174966352624457</v>
      </c>
      <c r="E115">
        <f t="shared" si="43"/>
        <v>302.39999999999964</v>
      </c>
      <c r="F115">
        <f t="shared" si="30"/>
        <v>-0.1</v>
      </c>
      <c r="G115">
        <f t="shared" si="31"/>
        <v>-0.1000000000003638</v>
      </c>
      <c r="H115">
        <f t="shared" si="32"/>
        <v>15439.345095040535</v>
      </c>
      <c r="I115">
        <f t="shared" si="33"/>
        <v>15439.3</v>
      </c>
      <c r="J115">
        <f t="shared" si="44"/>
        <v>1.0199709321530026</v>
      </c>
      <c r="K115">
        <v>114</v>
      </c>
      <c r="L115">
        <v>15439.4</v>
      </c>
      <c r="M115">
        <v>1286.5999999999999</v>
      </c>
      <c r="N115">
        <v>257.3</v>
      </c>
      <c r="S115">
        <f t="shared" si="52"/>
        <v>7</v>
      </c>
      <c r="T115">
        <f>VLOOKUP(S115,rank!O:P,2,0)</f>
        <v>7801.9900947036303</v>
      </c>
      <c r="X115">
        <f t="shared" si="34"/>
        <v>60.005441119315968</v>
      </c>
      <c r="Y115">
        <f t="shared" si="35"/>
        <v>5.000388651379712</v>
      </c>
      <c r="Z115">
        <f t="shared" si="36"/>
        <v>1</v>
      </c>
      <c r="AA115">
        <f t="shared" si="37"/>
        <v>12.000155448468833</v>
      </c>
      <c r="AI115">
        <v>353</v>
      </c>
      <c r="AJ115">
        <f t="shared" si="38"/>
        <v>1434717.1</v>
      </c>
      <c r="AK115">
        <f t="shared" si="39"/>
        <v>1286080.3</v>
      </c>
      <c r="AL115">
        <f t="shared" si="47"/>
        <v>28376.100000000093</v>
      </c>
      <c r="AM115">
        <f t="shared" si="48"/>
        <v>1.0201468954583253</v>
      </c>
      <c r="AN115">
        <f t="shared" si="45"/>
        <v>28376.1</v>
      </c>
      <c r="AO115">
        <f t="shared" si="40"/>
        <v>28376.076467398027</v>
      </c>
      <c r="AP115">
        <f t="shared" si="46"/>
        <v>0</v>
      </c>
      <c r="AX115">
        <f t="shared" si="27"/>
        <v>28292.9</v>
      </c>
      <c r="AY115">
        <f t="shared" si="41"/>
        <v>25815.600000000002</v>
      </c>
      <c r="AZ115">
        <f t="shared" si="49"/>
        <v>542</v>
      </c>
      <c r="BA115">
        <f t="shared" si="50"/>
        <v>1.0201392810088405</v>
      </c>
      <c r="BC115">
        <f t="shared" si="51"/>
        <v>52.354428044280617</v>
      </c>
    </row>
    <row r="116" spans="2:55" x14ac:dyDescent="0.2">
      <c r="B116">
        <f t="shared" si="28"/>
        <v>307.4688666156876</v>
      </c>
      <c r="C116">
        <f t="shared" si="29"/>
        <v>307.5</v>
      </c>
      <c r="D116">
        <f t="shared" si="42"/>
        <v>1.0165343915343916</v>
      </c>
      <c r="E116">
        <f t="shared" si="43"/>
        <v>307.39999999999964</v>
      </c>
      <c r="F116">
        <f t="shared" si="30"/>
        <v>0.1</v>
      </c>
      <c r="G116">
        <f t="shared" si="31"/>
        <v>0</v>
      </c>
      <c r="H116">
        <f t="shared" si="32"/>
        <v>15746.813961656222</v>
      </c>
      <c r="I116">
        <f t="shared" si="33"/>
        <v>15746.8</v>
      </c>
      <c r="J116">
        <f t="shared" si="44"/>
        <v>1.0199167060682803</v>
      </c>
      <c r="K116">
        <v>115</v>
      </c>
      <c r="L116">
        <v>15746.8</v>
      </c>
      <c r="M116">
        <v>1312.2</v>
      </c>
      <c r="N116">
        <v>262.39999999999998</v>
      </c>
      <c r="S116">
        <f t="shared" si="52"/>
        <v>7</v>
      </c>
      <c r="T116">
        <f>VLOOKUP(S116,rank!O:P,2,0)</f>
        <v>7801.9900947036303</v>
      </c>
      <c r="X116">
        <f t="shared" si="34"/>
        <v>60.010670731707322</v>
      </c>
      <c r="Y116">
        <f t="shared" si="35"/>
        <v>5.0007621951219514</v>
      </c>
      <c r="Z116">
        <f t="shared" si="36"/>
        <v>1</v>
      </c>
      <c r="AA116">
        <f t="shared" si="37"/>
        <v>12.00030483158055</v>
      </c>
      <c r="AI116">
        <v>354</v>
      </c>
      <c r="AJ116">
        <f t="shared" si="38"/>
        <v>1463664.8</v>
      </c>
      <c r="AK116">
        <f t="shared" si="39"/>
        <v>1315028</v>
      </c>
      <c r="AL116">
        <f t="shared" si="47"/>
        <v>28947.699999999953</v>
      </c>
      <c r="AM116">
        <f t="shared" si="48"/>
        <v>1.020143712490436</v>
      </c>
      <c r="AN116">
        <f t="shared" si="45"/>
        <v>28947.7</v>
      </c>
      <c r="AO116">
        <f t="shared" si="40"/>
        <v>28947.71252783377</v>
      </c>
      <c r="AP116">
        <f t="shared" si="46"/>
        <v>0</v>
      </c>
      <c r="AX116">
        <f t="shared" si="27"/>
        <v>28845.8</v>
      </c>
      <c r="AY116">
        <f t="shared" si="41"/>
        <v>26368.5</v>
      </c>
      <c r="AZ116">
        <f t="shared" si="49"/>
        <v>552.89999999999782</v>
      </c>
      <c r="BA116">
        <f t="shared" si="50"/>
        <v>1.020110701107007</v>
      </c>
      <c r="BC116">
        <f t="shared" si="51"/>
        <v>52.356122264424066</v>
      </c>
    </row>
    <row r="117" spans="2:55" x14ac:dyDescent="0.2">
      <c r="B117">
        <f t="shared" si="28"/>
        <v>312.69583734815427</v>
      </c>
      <c r="C117">
        <f t="shared" si="29"/>
        <v>312.7</v>
      </c>
      <c r="D117">
        <f t="shared" si="42"/>
        <v>1.0172413793103483</v>
      </c>
      <c r="E117">
        <f t="shared" si="43"/>
        <v>312.70000000000073</v>
      </c>
      <c r="F117">
        <f t="shared" si="30"/>
        <v>0</v>
      </c>
      <c r="G117">
        <f t="shared" si="31"/>
        <v>0</v>
      </c>
      <c r="H117">
        <f t="shared" si="32"/>
        <v>16059.509799004376</v>
      </c>
      <c r="I117">
        <f t="shared" si="33"/>
        <v>16059.5</v>
      </c>
      <c r="J117">
        <f t="shared" si="44"/>
        <v>1.0198580028958264</v>
      </c>
      <c r="K117">
        <v>116</v>
      </c>
      <c r="L117">
        <v>16059.5</v>
      </c>
      <c r="M117">
        <v>1338.3</v>
      </c>
      <c r="N117">
        <v>267.7</v>
      </c>
      <c r="S117">
        <f t="shared" si="52"/>
        <v>7</v>
      </c>
      <c r="T117">
        <f>VLOOKUP(S117,rank!O:P,2,0)</f>
        <v>7801.9900947036303</v>
      </c>
      <c r="X117">
        <f t="shared" si="34"/>
        <v>59.990661187896904</v>
      </c>
      <c r="Y117">
        <f t="shared" si="35"/>
        <v>4.9992528950317521</v>
      </c>
      <c r="Z117">
        <f t="shared" si="36"/>
        <v>1</v>
      </c>
      <c r="AA117">
        <f t="shared" si="37"/>
        <v>11.999925278338191</v>
      </c>
      <c r="AI117">
        <v>355</v>
      </c>
      <c r="AJ117">
        <f t="shared" si="38"/>
        <v>1493195.7</v>
      </c>
      <c r="AK117">
        <f t="shared" si="39"/>
        <v>1344558.9</v>
      </c>
      <c r="AL117">
        <f t="shared" si="47"/>
        <v>29530.899999999907</v>
      </c>
      <c r="AM117">
        <f t="shared" si="48"/>
        <v>1.0201466783198649</v>
      </c>
      <c r="AN117">
        <f t="shared" si="45"/>
        <v>29530.9</v>
      </c>
      <c r="AO117">
        <f t="shared" si="40"/>
        <v>29530.864196706982</v>
      </c>
      <c r="AP117">
        <f t="shared" si="46"/>
        <v>0</v>
      </c>
      <c r="AX117">
        <f t="shared" si="27"/>
        <v>29409.8</v>
      </c>
      <c r="AY117">
        <f t="shared" si="41"/>
        <v>26932.5</v>
      </c>
      <c r="AZ117">
        <f t="shared" si="49"/>
        <v>564</v>
      </c>
      <c r="BA117">
        <f t="shared" si="50"/>
        <v>1.0200759631036393</v>
      </c>
      <c r="BC117">
        <f t="shared" si="51"/>
        <v>52.359751773049481</v>
      </c>
    </row>
    <row r="118" spans="2:55" x14ac:dyDescent="0.2">
      <c r="B118">
        <f t="shared" si="28"/>
        <v>318.01166658307284</v>
      </c>
      <c r="C118">
        <f t="shared" si="29"/>
        <v>318</v>
      </c>
      <c r="D118">
        <f t="shared" si="42"/>
        <v>1.0169491525423706</v>
      </c>
      <c r="E118">
        <f t="shared" si="43"/>
        <v>318</v>
      </c>
      <c r="F118">
        <f t="shared" si="30"/>
        <v>0</v>
      </c>
      <c r="G118">
        <f t="shared" si="31"/>
        <v>0</v>
      </c>
      <c r="H118">
        <f t="shared" si="32"/>
        <v>16377.521465587452</v>
      </c>
      <c r="I118">
        <f t="shared" si="33"/>
        <v>16377.5</v>
      </c>
      <c r="J118">
        <f t="shared" si="44"/>
        <v>1.0198013636788195</v>
      </c>
      <c r="K118">
        <v>117</v>
      </c>
      <c r="L118">
        <v>16377.5</v>
      </c>
      <c r="M118">
        <v>1364.8</v>
      </c>
      <c r="N118">
        <v>273</v>
      </c>
      <c r="S118">
        <f t="shared" si="52"/>
        <v>7</v>
      </c>
      <c r="T118">
        <f>VLOOKUP(S118,rank!O:P,2,0)</f>
        <v>7801.9900947036303</v>
      </c>
      <c r="X118">
        <f t="shared" si="34"/>
        <v>59.990842490842489</v>
      </c>
      <c r="Y118">
        <f t="shared" si="35"/>
        <v>4.9992673992673993</v>
      </c>
      <c r="Z118">
        <f t="shared" si="36"/>
        <v>1</v>
      </c>
      <c r="AA118">
        <f t="shared" si="37"/>
        <v>11.99992672919109</v>
      </c>
      <c r="AI118">
        <v>356</v>
      </c>
      <c r="AJ118">
        <f t="shared" si="38"/>
        <v>1523321.4</v>
      </c>
      <c r="AK118">
        <f t="shared" si="39"/>
        <v>1374684.5999999999</v>
      </c>
      <c r="AL118">
        <f t="shared" si="47"/>
        <v>30125.699999999953</v>
      </c>
      <c r="AM118">
        <f t="shared" si="48"/>
        <v>1.0201416143768069</v>
      </c>
      <c r="AN118">
        <f t="shared" si="45"/>
        <v>30125.8</v>
      </c>
      <c r="AO118">
        <f t="shared" si="40"/>
        <v>30125.763455949647</v>
      </c>
      <c r="AP118">
        <f t="shared" si="46"/>
        <v>0.1</v>
      </c>
      <c r="AX118">
        <f t="shared" si="27"/>
        <v>29985.200000000001</v>
      </c>
      <c r="AY118">
        <f t="shared" si="41"/>
        <v>27507.9</v>
      </c>
      <c r="AZ118">
        <f t="shared" si="49"/>
        <v>575.40000000000146</v>
      </c>
      <c r="BA118">
        <f t="shared" si="50"/>
        <v>1.0202127659574494</v>
      </c>
      <c r="BC118">
        <f t="shared" si="51"/>
        <v>52.356100104275072</v>
      </c>
    </row>
    <row r="119" spans="2:55" x14ac:dyDescent="0.2">
      <c r="B119">
        <f t="shared" si="28"/>
        <v>323.4178649149851</v>
      </c>
      <c r="C119">
        <f t="shared" si="29"/>
        <v>323.39999999999998</v>
      </c>
      <c r="D119">
        <f t="shared" si="42"/>
        <v>1.0172955974842768</v>
      </c>
      <c r="E119">
        <f t="shared" si="43"/>
        <v>323.5</v>
      </c>
      <c r="F119">
        <f t="shared" si="30"/>
        <v>-0.1</v>
      </c>
      <c r="G119">
        <f t="shared" si="31"/>
        <v>-9.9999999998544808E-2</v>
      </c>
      <c r="H119">
        <f t="shared" si="32"/>
        <v>16700.939330502435</v>
      </c>
      <c r="I119">
        <f t="shared" si="33"/>
        <v>16700.900000000001</v>
      </c>
      <c r="J119">
        <f t="shared" si="44"/>
        <v>1.0197466035719738</v>
      </c>
      <c r="K119">
        <v>118</v>
      </c>
      <c r="L119">
        <v>16701</v>
      </c>
      <c r="M119">
        <v>1391.7</v>
      </c>
      <c r="N119">
        <v>278.3</v>
      </c>
      <c r="S119">
        <f t="shared" si="52"/>
        <v>7</v>
      </c>
      <c r="T119">
        <f>VLOOKUP(S119,rank!O:P,2,0)</f>
        <v>7801.9900947036303</v>
      </c>
      <c r="X119">
        <f t="shared" si="34"/>
        <v>60.010779734099891</v>
      </c>
      <c r="Y119">
        <f t="shared" si="35"/>
        <v>5.0007186489399924</v>
      </c>
      <c r="Z119">
        <f t="shared" si="36"/>
        <v>1</v>
      </c>
      <c r="AA119">
        <f t="shared" si="37"/>
        <v>12.000431127398146</v>
      </c>
      <c r="AI119">
        <v>357</v>
      </c>
      <c r="AJ119">
        <f t="shared" si="38"/>
        <v>1554054.1</v>
      </c>
      <c r="AK119">
        <f t="shared" si="39"/>
        <v>1405417.3</v>
      </c>
      <c r="AL119">
        <f t="shared" si="47"/>
        <v>30732.700000000186</v>
      </c>
      <c r="AM119">
        <f t="shared" si="48"/>
        <v>1.0201489094029428</v>
      </c>
      <c r="AN119">
        <f t="shared" si="45"/>
        <v>30732.6</v>
      </c>
      <c r="AO119">
        <f t="shared" si="40"/>
        <v>30732.646960769755</v>
      </c>
      <c r="AP119">
        <f t="shared" si="46"/>
        <v>-0.1</v>
      </c>
      <c r="AX119">
        <f t="shared" si="27"/>
        <v>30572.2</v>
      </c>
      <c r="AY119">
        <f t="shared" si="41"/>
        <v>28094.9</v>
      </c>
      <c r="AZ119">
        <f t="shared" si="49"/>
        <v>587</v>
      </c>
      <c r="BA119">
        <f t="shared" si="50"/>
        <v>1.0201598887730248</v>
      </c>
      <c r="BC119">
        <f t="shared" si="51"/>
        <v>52.355536626916845</v>
      </c>
    </row>
    <row r="120" spans="2:55" x14ac:dyDescent="0.2">
      <c r="B120">
        <f t="shared" si="28"/>
        <v>328.91596861853981</v>
      </c>
      <c r="C120">
        <f t="shared" si="29"/>
        <v>328.9</v>
      </c>
      <c r="D120">
        <f t="shared" si="42"/>
        <v>1.0166924265842394</v>
      </c>
      <c r="E120">
        <f t="shared" si="43"/>
        <v>328.90000000000146</v>
      </c>
      <c r="F120">
        <f t="shared" si="30"/>
        <v>0</v>
      </c>
      <c r="G120">
        <f t="shared" si="31"/>
        <v>0</v>
      </c>
      <c r="H120">
        <f t="shared" si="32"/>
        <v>17029.855299120973</v>
      </c>
      <c r="I120">
        <f t="shared" si="33"/>
        <v>17029.900000000001</v>
      </c>
      <c r="J120">
        <f t="shared" si="44"/>
        <v>1.0196995371506925</v>
      </c>
      <c r="K120">
        <v>119</v>
      </c>
      <c r="L120">
        <v>17029.900000000001</v>
      </c>
      <c r="M120">
        <v>1419.2</v>
      </c>
      <c r="N120">
        <v>283.8</v>
      </c>
      <c r="S120">
        <f t="shared" si="52"/>
        <v>7</v>
      </c>
      <c r="T120">
        <f>VLOOKUP(S120,rank!O:P,2,0)</f>
        <v>7801.9900947036303</v>
      </c>
      <c r="X120">
        <f t="shared" si="34"/>
        <v>60.006694855532068</v>
      </c>
      <c r="Y120">
        <f t="shared" si="35"/>
        <v>5.0007047216349543</v>
      </c>
      <c r="Z120">
        <f t="shared" si="36"/>
        <v>1</v>
      </c>
      <c r="AA120">
        <f t="shared" si="37"/>
        <v>11.999647688838783</v>
      </c>
      <c r="AI120">
        <v>358</v>
      </c>
      <c r="AJ120">
        <f t="shared" si="38"/>
        <v>1585405.8</v>
      </c>
      <c r="AK120">
        <f t="shared" si="39"/>
        <v>1436769</v>
      </c>
      <c r="AL120">
        <f t="shared" si="47"/>
        <v>31351.699999999953</v>
      </c>
      <c r="AM120">
        <f t="shared" si="48"/>
        <v>1.0201414128924489</v>
      </c>
      <c r="AN120">
        <f t="shared" si="45"/>
        <v>31351.8</v>
      </c>
      <c r="AO120">
        <f t="shared" si="40"/>
        <v>31351.756133794464</v>
      </c>
      <c r="AP120">
        <f t="shared" si="46"/>
        <v>0.1</v>
      </c>
      <c r="AX120">
        <f t="shared" si="27"/>
        <v>31171.1</v>
      </c>
      <c r="AY120">
        <f t="shared" si="41"/>
        <v>28693.8</v>
      </c>
      <c r="AZ120">
        <f t="shared" si="49"/>
        <v>598.89999999999782</v>
      </c>
      <c r="BA120">
        <f t="shared" si="50"/>
        <v>1.0202725724020405</v>
      </c>
      <c r="BC120">
        <f t="shared" si="51"/>
        <v>52.348806144598541</v>
      </c>
    </row>
    <row r="121" spans="2:55" x14ac:dyDescent="0.2">
      <c r="B121">
        <f t="shared" si="28"/>
        <v>334.50754008505487</v>
      </c>
      <c r="C121">
        <f t="shared" si="29"/>
        <v>334.5</v>
      </c>
      <c r="D121">
        <f t="shared" si="42"/>
        <v>1.0170264518090559</v>
      </c>
      <c r="E121">
        <f t="shared" si="43"/>
        <v>334.5</v>
      </c>
      <c r="F121">
        <f t="shared" si="30"/>
        <v>0</v>
      </c>
      <c r="G121">
        <f t="shared" si="31"/>
        <v>0</v>
      </c>
      <c r="H121">
        <f t="shared" si="32"/>
        <v>17364.362839206035</v>
      </c>
      <c r="I121">
        <f t="shared" si="33"/>
        <v>17364.400000000001</v>
      </c>
      <c r="J121">
        <f t="shared" si="44"/>
        <v>1.019641923910299</v>
      </c>
      <c r="K121">
        <v>120</v>
      </c>
      <c r="L121">
        <v>17364.400000000001</v>
      </c>
      <c r="M121">
        <v>1447</v>
      </c>
      <c r="N121">
        <v>289.39999999999998</v>
      </c>
      <c r="S121">
        <f t="shared" si="52"/>
        <v>7</v>
      </c>
      <c r="T121">
        <f>VLOOKUP(S121,rank!O:P,2,0)</f>
        <v>7801.9900947036303</v>
      </c>
      <c r="X121">
        <f t="shared" si="34"/>
        <v>60.00138217000692</v>
      </c>
      <c r="Y121">
        <f t="shared" si="35"/>
        <v>5</v>
      </c>
      <c r="Z121">
        <f t="shared" si="36"/>
        <v>1</v>
      </c>
      <c r="AA121">
        <f t="shared" si="37"/>
        <v>12.000276434001384</v>
      </c>
      <c r="AI121">
        <v>359</v>
      </c>
      <c r="AJ121">
        <f t="shared" si="38"/>
        <v>1617389.1</v>
      </c>
      <c r="AK121">
        <f t="shared" si="39"/>
        <v>1468752.3</v>
      </c>
      <c r="AL121">
        <f t="shared" si="47"/>
        <v>31983.300000000047</v>
      </c>
      <c r="AM121">
        <f t="shared" si="48"/>
        <v>1.02014563803558</v>
      </c>
      <c r="AN121">
        <f t="shared" si="45"/>
        <v>31983.3</v>
      </c>
      <c r="AO121">
        <f t="shared" si="40"/>
        <v>31983.337261109758</v>
      </c>
      <c r="AP121">
        <f t="shared" si="46"/>
        <v>0</v>
      </c>
      <c r="AX121">
        <f t="shared" si="27"/>
        <v>31781.9</v>
      </c>
      <c r="AY121">
        <f t="shared" si="41"/>
        <v>29304.600000000002</v>
      </c>
      <c r="AZ121">
        <f t="shared" si="49"/>
        <v>610.80000000000291</v>
      </c>
      <c r="BA121">
        <f t="shared" si="50"/>
        <v>1.0198697612289283</v>
      </c>
      <c r="BC121">
        <f t="shared" si="51"/>
        <v>52.362966601178606</v>
      </c>
    </row>
    <row r="122" spans="2:55" x14ac:dyDescent="0.2">
      <c r="B122">
        <f t="shared" si="28"/>
        <v>340.19416826650092</v>
      </c>
      <c r="C122">
        <f t="shared" si="29"/>
        <v>340.2</v>
      </c>
      <c r="D122">
        <f t="shared" si="42"/>
        <v>1.0170403587443859</v>
      </c>
      <c r="E122">
        <f t="shared" si="43"/>
        <v>340.19999999999709</v>
      </c>
      <c r="F122">
        <f t="shared" si="30"/>
        <v>0</v>
      </c>
      <c r="G122">
        <f t="shared" si="31"/>
        <v>0</v>
      </c>
      <c r="H122">
        <f t="shared" si="32"/>
        <v>17704.557007472533</v>
      </c>
      <c r="I122">
        <f t="shared" si="33"/>
        <v>17704.599999999999</v>
      </c>
      <c r="J122">
        <f t="shared" si="44"/>
        <v>1.0195918085277924</v>
      </c>
      <c r="K122">
        <v>121</v>
      </c>
      <c r="L122">
        <v>17704.599999999999</v>
      </c>
      <c r="M122">
        <v>1475.4</v>
      </c>
      <c r="N122">
        <v>295.10000000000002</v>
      </c>
      <c r="O122">
        <f>L121-L101</f>
        <v>5727.2000000000007</v>
      </c>
      <c r="S122">
        <f t="shared" si="52"/>
        <v>8</v>
      </c>
      <c r="T122">
        <f>VLOOKUP(S122,rank!O:P,2,0)</f>
        <v>11240.580731053073</v>
      </c>
      <c r="U122">
        <f>T122-T121</f>
        <v>3438.5906363494423</v>
      </c>
      <c r="V122">
        <f>U122/O122</f>
        <v>0.60039646534946256</v>
      </c>
      <c r="X122">
        <f t="shared" si="34"/>
        <v>59.995255845476102</v>
      </c>
      <c r="Y122">
        <f t="shared" si="35"/>
        <v>4.9996611318197219</v>
      </c>
      <c r="Z122">
        <f t="shared" si="36"/>
        <v>1</v>
      </c>
      <c r="AA122">
        <f t="shared" si="37"/>
        <v>11.999864443540734</v>
      </c>
      <c r="AI122">
        <v>360</v>
      </c>
      <c r="AJ122">
        <f t="shared" si="38"/>
        <v>1650016.8</v>
      </c>
      <c r="AK122">
        <f t="shared" si="39"/>
        <v>1501380</v>
      </c>
      <c r="AL122">
        <f t="shared" si="47"/>
        <v>32627.699999999953</v>
      </c>
      <c r="AM122">
        <f t="shared" si="48"/>
        <v>1.0201480147451922</v>
      </c>
      <c r="AN122">
        <f t="shared" si="45"/>
        <v>32627.599999999999</v>
      </c>
      <c r="AO122">
        <f t="shared" si="40"/>
        <v>32627.641590234809</v>
      </c>
      <c r="AP122">
        <f t="shared" si="46"/>
        <v>-0.1</v>
      </c>
      <c r="AX122">
        <f t="shared" si="27"/>
        <v>32405.1</v>
      </c>
      <c r="AY122">
        <f t="shared" si="41"/>
        <v>29927.8</v>
      </c>
      <c r="AZ122">
        <f t="shared" si="49"/>
        <v>623.19999999999709</v>
      </c>
      <c r="BA122">
        <f t="shared" si="50"/>
        <v>1.0203012442698005</v>
      </c>
      <c r="BC122">
        <f t="shared" si="51"/>
        <v>52.355102695763968</v>
      </c>
    </row>
    <row r="123" spans="2:55" x14ac:dyDescent="0.2">
      <c r="B123">
        <f t="shared" si="28"/>
        <v>345.97746912703138</v>
      </c>
      <c r="C123">
        <f t="shared" si="29"/>
        <v>346</v>
      </c>
      <c r="D123">
        <f t="shared" si="42"/>
        <v>1.0170487948265814</v>
      </c>
      <c r="E123">
        <f t="shared" si="43"/>
        <v>346</v>
      </c>
      <c r="F123">
        <f t="shared" si="30"/>
        <v>0</v>
      </c>
      <c r="G123">
        <f t="shared" si="31"/>
        <v>-9.9999999998544808E-2</v>
      </c>
      <c r="H123">
        <f t="shared" si="32"/>
        <v>18050.534476599565</v>
      </c>
      <c r="I123">
        <f t="shared" si="33"/>
        <v>18050.5</v>
      </c>
      <c r="J123">
        <f t="shared" si="44"/>
        <v>1.019537295392158</v>
      </c>
      <c r="K123">
        <v>122</v>
      </c>
      <c r="L123">
        <v>18050.599999999999</v>
      </c>
      <c r="M123">
        <v>1504.2</v>
      </c>
      <c r="N123">
        <v>300.8</v>
      </c>
      <c r="S123">
        <f t="shared" si="52"/>
        <v>8</v>
      </c>
      <c r="T123">
        <f>VLOOKUP(S123,rank!O:P,2,0)</f>
        <v>11240.580731053073</v>
      </c>
      <c r="X123">
        <f t="shared" si="34"/>
        <v>60.008643617021271</v>
      </c>
      <c r="Y123">
        <f t="shared" si="35"/>
        <v>5.0006648936170208</v>
      </c>
      <c r="Z123">
        <f t="shared" si="36"/>
        <v>1</v>
      </c>
      <c r="AA123">
        <f t="shared" si="37"/>
        <v>12.000132961042413</v>
      </c>
      <c r="AI123">
        <v>361</v>
      </c>
      <c r="AJ123">
        <f t="shared" si="38"/>
        <v>1683301.7</v>
      </c>
      <c r="AK123">
        <f t="shared" si="39"/>
        <v>1534664.9</v>
      </c>
      <c r="AL123">
        <f t="shared" si="47"/>
        <v>33284.899999999907</v>
      </c>
      <c r="AM123">
        <f t="shared" si="48"/>
        <v>1.0201423943459071</v>
      </c>
      <c r="AN123">
        <f t="shared" si="45"/>
        <v>33284.9</v>
      </c>
      <c r="AO123">
        <f t="shared" si="40"/>
        <v>33284.925430070107</v>
      </c>
      <c r="AP123">
        <f t="shared" si="46"/>
        <v>0</v>
      </c>
      <c r="AX123">
        <f t="shared" si="27"/>
        <v>33040.9</v>
      </c>
      <c r="AY123">
        <f t="shared" si="41"/>
        <v>30563.600000000002</v>
      </c>
      <c r="AZ123">
        <f t="shared" si="49"/>
        <v>635.80000000000291</v>
      </c>
      <c r="BA123">
        <f t="shared" si="50"/>
        <v>1.0202182284980839</v>
      </c>
      <c r="BC123">
        <f t="shared" si="51"/>
        <v>52.351211072663972</v>
      </c>
    </row>
    <row r="124" spans="2:55" x14ac:dyDescent="0.2">
      <c r="B124">
        <f t="shared" si="28"/>
        <v>351.85908610219087</v>
      </c>
      <c r="C124">
        <f t="shared" si="29"/>
        <v>351.9</v>
      </c>
      <c r="D124">
        <f t="shared" si="42"/>
        <v>1.0167630057803552</v>
      </c>
      <c r="E124">
        <f t="shared" si="43"/>
        <v>351.80000000000291</v>
      </c>
      <c r="F124">
        <f t="shared" si="30"/>
        <v>0.1</v>
      </c>
      <c r="G124">
        <f t="shared" si="31"/>
        <v>0</v>
      </c>
      <c r="H124">
        <f t="shared" si="32"/>
        <v>18402.393562701753</v>
      </c>
      <c r="I124">
        <f t="shared" si="33"/>
        <v>18402.400000000001</v>
      </c>
      <c r="J124">
        <f t="shared" si="44"/>
        <v>1.0194953048392013</v>
      </c>
      <c r="K124">
        <v>123</v>
      </c>
      <c r="L124">
        <v>18402.400000000001</v>
      </c>
      <c r="M124">
        <v>1533.5</v>
      </c>
      <c r="N124">
        <v>306.7</v>
      </c>
      <c r="S124">
        <f t="shared" si="52"/>
        <v>8</v>
      </c>
      <c r="T124">
        <f>VLOOKUP(S124,rank!O:P,2,0)</f>
        <v>11240.580731053073</v>
      </c>
      <c r="X124">
        <f t="shared" si="34"/>
        <v>60.001304206064567</v>
      </c>
      <c r="Y124">
        <f t="shared" si="35"/>
        <v>5</v>
      </c>
      <c r="Z124">
        <f t="shared" si="36"/>
        <v>1</v>
      </c>
      <c r="AA124">
        <f t="shared" si="37"/>
        <v>12.000260841212913</v>
      </c>
      <c r="AI124">
        <v>362</v>
      </c>
      <c r="AJ124">
        <f t="shared" si="38"/>
        <v>1717257.2</v>
      </c>
      <c r="AK124">
        <f t="shared" si="39"/>
        <v>1568620.4</v>
      </c>
      <c r="AL124">
        <f t="shared" si="47"/>
        <v>33955.5</v>
      </c>
      <c r="AM124">
        <f t="shared" si="48"/>
        <v>1.0201472739891091</v>
      </c>
      <c r="AN124">
        <f t="shared" si="45"/>
        <v>33955.5</v>
      </c>
      <c r="AO124">
        <f t="shared" si="40"/>
        <v>33955.450252858871</v>
      </c>
      <c r="AP124">
        <f t="shared" si="46"/>
        <v>0</v>
      </c>
      <c r="AX124">
        <f t="shared" si="27"/>
        <v>33689.4</v>
      </c>
      <c r="AY124">
        <f t="shared" si="41"/>
        <v>31212.100000000002</v>
      </c>
      <c r="AZ124">
        <f t="shared" si="49"/>
        <v>648.5</v>
      </c>
      <c r="BA124">
        <f t="shared" si="50"/>
        <v>1.019974834853723</v>
      </c>
      <c r="BC124">
        <f t="shared" si="51"/>
        <v>52.360061680801849</v>
      </c>
    </row>
    <row r="125" spans="2:55" x14ac:dyDescent="0.2">
      <c r="B125">
        <f t="shared" si="28"/>
        <v>357.84069056592801</v>
      </c>
      <c r="C125">
        <f t="shared" si="29"/>
        <v>357.8</v>
      </c>
      <c r="D125">
        <f t="shared" si="42"/>
        <v>1.0170551449687217</v>
      </c>
      <c r="E125">
        <f t="shared" si="43"/>
        <v>357.79999999999927</v>
      </c>
      <c r="F125">
        <f t="shared" si="30"/>
        <v>0</v>
      </c>
      <c r="G125">
        <f t="shared" si="31"/>
        <v>0</v>
      </c>
      <c r="H125">
        <f t="shared" si="32"/>
        <v>18760.234253267681</v>
      </c>
      <c r="I125">
        <f t="shared" si="33"/>
        <v>18760.2</v>
      </c>
      <c r="J125">
        <f t="shared" si="44"/>
        <v>1.0194431161152893</v>
      </c>
      <c r="K125">
        <v>124</v>
      </c>
      <c r="L125">
        <v>18760.2</v>
      </c>
      <c r="M125">
        <v>1563.4</v>
      </c>
      <c r="N125">
        <v>312.7</v>
      </c>
      <c r="S125">
        <f t="shared" si="52"/>
        <v>8</v>
      </c>
      <c r="T125">
        <f>VLOOKUP(S125,rank!O:P,2,0)</f>
        <v>11240.580731053073</v>
      </c>
      <c r="X125">
        <f t="shared" si="34"/>
        <v>59.994243684042218</v>
      </c>
      <c r="Y125">
        <f t="shared" si="35"/>
        <v>4.9996802046690121</v>
      </c>
      <c r="Z125">
        <f t="shared" si="36"/>
        <v>1</v>
      </c>
      <c r="AA125">
        <f t="shared" si="37"/>
        <v>11.999616221056671</v>
      </c>
      <c r="AI125">
        <v>363</v>
      </c>
      <c r="AJ125">
        <f t="shared" si="38"/>
        <v>1751896.6</v>
      </c>
      <c r="AK125">
        <f t="shared" si="39"/>
        <v>1603259.8</v>
      </c>
      <c r="AL125">
        <f t="shared" si="47"/>
        <v>34639.40000000014</v>
      </c>
      <c r="AM125">
        <f t="shared" si="48"/>
        <v>1.0201410669847342</v>
      </c>
      <c r="AN125">
        <f t="shared" si="45"/>
        <v>34639.5</v>
      </c>
      <c r="AO125">
        <f t="shared" si="40"/>
        <v>34639.482798202713</v>
      </c>
      <c r="AP125">
        <f t="shared" si="46"/>
        <v>0.1</v>
      </c>
      <c r="AX125">
        <f t="shared" si="27"/>
        <v>34351</v>
      </c>
      <c r="AY125">
        <f t="shared" si="41"/>
        <v>31873.7</v>
      </c>
      <c r="AZ125">
        <f t="shared" si="49"/>
        <v>661.59999999999854</v>
      </c>
      <c r="BA125">
        <f t="shared" si="50"/>
        <v>1.0202004626060117</v>
      </c>
      <c r="BC125">
        <f t="shared" si="51"/>
        <v>52.3570133010886</v>
      </c>
    </row>
    <row r="126" spans="2:55" x14ac:dyDescent="0.2">
      <c r="B126">
        <f t="shared" si="28"/>
        <v>363.9239823055488</v>
      </c>
      <c r="C126">
        <f t="shared" si="29"/>
        <v>363.9</v>
      </c>
      <c r="D126">
        <f t="shared" si="42"/>
        <v>1.0173281162660726</v>
      </c>
      <c r="E126">
        <f t="shared" si="43"/>
        <v>364</v>
      </c>
      <c r="F126">
        <f t="shared" si="30"/>
        <v>-0.1</v>
      </c>
      <c r="G126">
        <f t="shared" si="31"/>
        <v>0</v>
      </c>
      <c r="H126">
        <f t="shared" si="32"/>
        <v>19124.158235573228</v>
      </c>
      <c r="I126">
        <f t="shared" si="33"/>
        <v>19124.2</v>
      </c>
      <c r="J126">
        <f t="shared" si="44"/>
        <v>1.0194027782219806</v>
      </c>
      <c r="K126">
        <v>125</v>
      </c>
      <c r="L126">
        <v>19124.2</v>
      </c>
      <c r="M126">
        <v>1593.7</v>
      </c>
      <c r="N126">
        <v>318.7</v>
      </c>
      <c r="S126">
        <f t="shared" si="52"/>
        <v>8</v>
      </c>
      <c r="T126">
        <f>VLOOKUP(S126,rank!O:P,2,0)</f>
        <v>11240.580731053073</v>
      </c>
      <c r="X126">
        <f t="shared" si="34"/>
        <v>60.006903043614692</v>
      </c>
      <c r="Y126">
        <f t="shared" si="35"/>
        <v>5.0006275494195167</v>
      </c>
      <c r="Z126">
        <f t="shared" si="36"/>
        <v>1</v>
      </c>
      <c r="AA126">
        <f t="shared" si="37"/>
        <v>11.999874505866851</v>
      </c>
      <c r="AI126">
        <v>364</v>
      </c>
      <c r="AJ126">
        <f t="shared" si="38"/>
        <v>1787233.9</v>
      </c>
      <c r="AK126">
        <f t="shared" si="39"/>
        <v>1638597.0999999999</v>
      </c>
      <c r="AL126">
        <f t="shared" si="47"/>
        <v>35337.299999999814</v>
      </c>
      <c r="AM126">
        <f t="shared" si="48"/>
        <v>1.0201475776139215</v>
      </c>
      <c r="AN126">
        <f t="shared" si="45"/>
        <v>35337.300000000003</v>
      </c>
      <c r="AO126">
        <f t="shared" si="40"/>
        <v>35337.295179172506</v>
      </c>
      <c r="AP126">
        <f t="shared" si="46"/>
        <v>0</v>
      </c>
      <c r="AX126">
        <f t="shared" si="27"/>
        <v>35026</v>
      </c>
      <c r="AY126">
        <f t="shared" si="41"/>
        <v>32548.7</v>
      </c>
      <c r="AZ126">
        <f t="shared" si="49"/>
        <v>675</v>
      </c>
      <c r="BA126">
        <f t="shared" si="50"/>
        <v>1.0202539298669913</v>
      </c>
      <c r="BC126">
        <f t="shared" si="51"/>
        <v>52.351555555555279</v>
      </c>
    </row>
    <row r="127" spans="2:55" x14ac:dyDescent="0.2">
      <c r="B127">
        <f t="shared" si="28"/>
        <v>370.11069000474305</v>
      </c>
      <c r="C127">
        <f t="shared" si="29"/>
        <v>370.1</v>
      </c>
      <c r="D127">
        <f t="shared" si="42"/>
        <v>1.0167582417582377</v>
      </c>
      <c r="E127">
        <f t="shared" si="43"/>
        <v>370.09999999999854</v>
      </c>
      <c r="F127">
        <f t="shared" si="30"/>
        <v>0</v>
      </c>
      <c r="G127">
        <f t="shared" si="31"/>
        <v>0</v>
      </c>
      <c r="H127">
        <f t="shared" si="32"/>
        <v>19494.268925577973</v>
      </c>
      <c r="I127">
        <f t="shared" si="33"/>
        <v>19494.3</v>
      </c>
      <c r="J127">
        <f t="shared" si="44"/>
        <v>1.0193524435009045</v>
      </c>
      <c r="K127">
        <v>126</v>
      </c>
      <c r="L127">
        <v>19494.3</v>
      </c>
      <c r="M127">
        <v>1624.5</v>
      </c>
      <c r="N127">
        <v>324.89999999999998</v>
      </c>
      <c r="S127">
        <f t="shared" si="52"/>
        <v>8</v>
      </c>
      <c r="T127">
        <f>VLOOKUP(S127,rank!O:P,2,0)</f>
        <v>11240.580731053073</v>
      </c>
      <c r="X127">
        <f t="shared" si="34"/>
        <v>60.000923361034168</v>
      </c>
      <c r="Y127">
        <f t="shared" si="35"/>
        <v>5</v>
      </c>
      <c r="Z127">
        <f t="shared" si="36"/>
        <v>1</v>
      </c>
      <c r="AA127">
        <f t="shared" si="37"/>
        <v>12.000184672206833</v>
      </c>
      <c r="AI127">
        <v>365</v>
      </c>
      <c r="AJ127">
        <f t="shared" si="38"/>
        <v>1823283.1</v>
      </c>
      <c r="AK127">
        <f t="shared" si="39"/>
        <v>1674646.3</v>
      </c>
      <c r="AL127">
        <f t="shared" si="47"/>
        <v>36049.200000000186</v>
      </c>
      <c r="AM127">
        <f t="shared" si="48"/>
        <v>1.0201458515506385</v>
      </c>
      <c r="AN127">
        <f t="shared" si="45"/>
        <v>36049.199999999997</v>
      </c>
      <c r="AO127">
        <f t="shared" si="40"/>
        <v>36049.164990556943</v>
      </c>
      <c r="AP127">
        <f t="shared" si="46"/>
        <v>0</v>
      </c>
      <c r="AX127">
        <f t="shared" si="27"/>
        <v>35714.5</v>
      </c>
      <c r="AY127">
        <f t="shared" si="41"/>
        <v>33237.199999999997</v>
      </c>
      <c r="AZ127">
        <f t="shared" si="49"/>
        <v>688.49999999999636</v>
      </c>
      <c r="BA127">
        <f t="shared" si="50"/>
        <v>1.0199999999999947</v>
      </c>
      <c r="BC127">
        <f t="shared" si="51"/>
        <v>52.35904139433606</v>
      </c>
    </row>
    <row r="128" spans="2:55" x14ac:dyDescent="0.2">
      <c r="B128">
        <f t="shared" si="28"/>
        <v>376.40257173482365</v>
      </c>
      <c r="C128">
        <f t="shared" si="29"/>
        <v>376.4</v>
      </c>
      <c r="D128">
        <f t="shared" si="42"/>
        <v>1.0170224263712588</v>
      </c>
      <c r="E128">
        <f t="shared" si="43"/>
        <v>376.40000000000146</v>
      </c>
      <c r="F128">
        <f t="shared" si="30"/>
        <v>0</v>
      </c>
      <c r="G128">
        <f t="shared" si="31"/>
        <v>0</v>
      </c>
      <c r="H128">
        <f t="shared" si="32"/>
        <v>19870.671497312796</v>
      </c>
      <c r="I128">
        <f t="shared" si="33"/>
        <v>19870.7</v>
      </c>
      <c r="J128">
        <f t="shared" si="44"/>
        <v>1.0193082080402991</v>
      </c>
      <c r="K128">
        <v>127</v>
      </c>
      <c r="L128">
        <v>19870.7</v>
      </c>
      <c r="M128">
        <v>1655.9</v>
      </c>
      <c r="N128">
        <v>331.2</v>
      </c>
      <c r="S128">
        <f t="shared" si="52"/>
        <v>8</v>
      </c>
      <c r="T128">
        <f>VLOOKUP(S128,rank!O:P,2,0)</f>
        <v>11240.580731053073</v>
      </c>
      <c r="X128">
        <f t="shared" si="34"/>
        <v>59.996074879227059</v>
      </c>
      <c r="Y128">
        <f t="shared" si="35"/>
        <v>4.9996980676328509</v>
      </c>
      <c r="Z128">
        <f t="shared" si="36"/>
        <v>1</v>
      </c>
      <c r="AA128">
        <f t="shared" si="37"/>
        <v>11.999939609879823</v>
      </c>
      <c r="AI128">
        <v>366</v>
      </c>
      <c r="AJ128">
        <f t="shared" si="38"/>
        <v>1860058.5</v>
      </c>
      <c r="AK128">
        <f t="shared" si="39"/>
        <v>1711421.7</v>
      </c>
      <c r="AL128">
        <f t="shared" si="47"/>
        <v>36775.399999999907</v>
      </c>
      <c r="AM128">
        <f t="shared" si="48"/>
        <v>1.0201446911443171</v>
      </c>
      <c r="AN128">
        <f t="shared" si="45"/>
        <v>36775.4</v>
      </c>
      <c r="AO128">
        <f t="shared" si="40"/>
        <v>36775.375419291719</v>
      </c>
      <c r="AP128">
        <f t="shared" si="46"/>
        <v>0</v>
      </c>
      <c r="AX128">
        <f t="shared" si="27"/>
        <v>36416.9</v>
      </c>
      <c r="AY128">
        <f t="shared" si="41"/>
        <v>33939.599999999999</v>
      </c>
      <c r="AZ128">
        <f t="shared" si="49"/>
        <v>702.40000000000146</v>
      </c>
      <c r="BA128">
        <f t="shared" si="50"/>
        <v>1.0201888162672552</v>
      </c>
      <c r="BC128">
        <f t="shared" si="51"/>
        <v>52.356776765375614</v>
      </c>
    </row>
    <row r="129" spans="2:55" x14ac:dyDescent="0.2">
      <c r="B129">
        <f t="shared" si="28"/>
        <v>382.80141545431565</v>
      </c>
      <c r="C129">
        <f t="shared" si="29"/>
        <v>382.8</v>
      </c>
      <c r="D129">
        <f t="shared" si="42"/>
        <v>1.0170031880977624</v>
      </c>
      <c r="E129">
        <f t="shared" si="43"/>
        <v>382.79999999999927</v>
      </c>
      <c r="F129">
        <f t="shared" si="30"/>
        <v>0</v>
      </c>
      <c r="G129">
        <f t="shared" si="31"/>
        <v>0</v>
      </c>
      <c r="H129">
        <f t="shared" si="32"/>
        <v>20253.472912767116</v>
      </c>
      <c r="I129">
        <f t="shared" si="33"/>
        <v>20253.5</v>
      </c>
      <c r="J129">
        <f t="shared" si="44"/>
        <v>1.0192645452852693</v>
      </c>
      <c r="K129">
        <v>128</v>
      </c>
      <c r="L129">
        <v>20253.5</v>
      </c>
      <c r="M129">
        <v>1687.8</v>
      </c>
      <c r="N129">
        <v>337.6</v>
      </c>
      <c r="S129">
        <f t="shared" si="52"/>
        <v>8</v>
      </c>
      <c r="T129">
        <f>VLOOKUP(S129,rank!O:P,2,0)</f>
        <v>11240.580731053073</v>
      </c>
      <c r="X129">
        <f t="shared" si="34"/>
        <v>59.992594786729853</v>
      </c>
      <c r="Y129">
        <f t="shared" si="35"/>
        <v>4.9994075829383879</v>
      </c>
      <c r="Z129">
        <f t="shared" si="36"/>
        <v>1</v>
      </c>
      <c r="AA129">
        <f t="shared" si="37"/>
        <v>11.999940751273847</v>
      </c>
      <c r="AI129">
        <v>367</v>
      </c>
      <c r="AJ129">
        <f t="shared" si="38"/>
        <v>1897574.7</v>
      </c>
      <c r="AK129">
        <f t="shared" si="39"/>
        <v>1748937.9</v>
      </c>
      <c r="AL129">
        <f t="shared" si="47"/>
        <v>37516.199999999953</v>
      </c>
      <c r="AM129">
        <f t="shared" si="48"/>
        <v>1.0201439005422115</v>
      </c>
      <c r="AN129">
        <f t="shared" si="45"/>
        <v>37516.199999999997</v>
      </c>
      <c r="AO129">
        <f t="shared" si="40"/>
        <v>37516.215357113346</v>
      </c>
      <c r="AP129">
        <f t="shared" si="46"/>
        <v>0</v>
      </c>
      <c r="AX129">
        <f t="shared" si="27"/>
        <v>37133.5</v>
      </c>
      <c r="AY129">
        <f t="shared" si="41"/>
        <v>34656.199999999997</v>
      </c>
      <c r="AZ129">
        <f t="shared" si="49"/>
        <v>716.59999999999854</v>
      </c>
      <c r="BA129">
        <f t="shared" si="50"/>
        <v>1.0202164009111576</v>
      </c>
      <c r="BC129">
        <f t="shared" si="51"/>
        <v>52.353056098241737</v>
      </c>
    </row>
    <row r="130" spans="2:55" x14ac:dyDescent="0.2">
      <c r="B130">
        <f t="shared" si="28"/>
        <v>389.30903951703903</v>
      </c>
      <c r="C130">
        <f t="shared" si="29"/>
        <v>389.3</v>
      </c>
      <c r="D130">
        <f t="shared" si="42"/>
        <v>1.016980146290491</v>
      </c>
      <c r="E130">
        <f t="shared" si="43"/>
        <v>389.29999999999927</v>
      </c>
      <c r="F130">
        <f t="shared" si="30"/>
        <v>0</v>
      </c>
      <c r="G130">
        <f t="shared" si="31"/>
        <v>0</v>
      </c>
      <c r="H130">
        <f t="shared" si="32"/>
        <v>20642.781952284153</v>
      </c>
      <c r="I130">
        <f t="shared" si="33"/>
        <v>20642.8</v>
      </c>
      <c r="J130">
        <f t="shared" si="44"/>
        <v>1.0192213691460734</v>
      </c>
      <c r="K130">
        <v>129</v>
      </c>
      <c r="L130">
        <v>20642.8</v>
      </c>
      <c r="M130">
        <v>1720.2</v>
      </c>
      <c r="N130">
        <v>344</v>
      </c>
      <c r="S130">
        <f t="shared" si="52"/>
        <v>8</v>
      </c>
      <c r="T130">
        <f>VLOOKUP(S130,rank!O:P,2,0)</f>
        <v>11240.580731053073</v>
      </c>
      <c r="X130">
        <f t="shared" si="34"/>
        <v>60.008139534883718</v>
      </c>
      <c r="Y130">
        <f t="shared" si="35"/>
        <v>5.0005813953488376</v>
      </c>
      <c r="Z130">
        <f t="shared" si="36"/>
        <v>1</v>
      </c>
      <c r="AA130">
        <f t="shared" si="37"/>
        <v>12.000232531101034</v>
      </c>
      <c r="AI130">
        <v>368</v>
      </c>
      <c r="AJ130">
        <f t="shared" si="38"/>
        <v>1935846.7</v>
      </c>
      <c r="AK130">
        <f t="shared" si="39"/>
        <v>1787209.9</v>
      </c>
      <c r="AL130">
        <f t="shared" si="47"/>
        <v>38272</v>
      </c>
      <c r="AM130">
        <f t="shared" si="48"/>
        <v>1.0201459636103882</v>
      </c>
      <c r="AN130">
        <f t="shared" si="45"/>
        <v>38272</v>
      </c>
      <c r="AO130">
        <f t="shared" si="40"/>
        <v>38271.979515482402</v>
      </c>
      <c r="AP130">
        <f t="shared" si="46"/>
        <v>0</v>
      </c>
      <c r="AX130">
        <f t="shared" ref="AX130:AX193" si="53">LOOKUP(AI130,J:J,N:N)</f>
        <v>37864.5</v>
      </c>
      <c r="AY130">
        <f t="shared" si="41"/>
        <v>35387.199999999997</v>
      </c>
      <c r="AZ130">
        <f t="shared" si="49"/>
        <v>731</v>
      </c>
      <c r="BA130">
        <f t="shared" si="50"/>
        <v>1.0200948925481461</v>
      </c>
      <c r="BC130">
        <f>AL130/AZ130</f>
        <v>52.355677154582764</v>
      </c>
    </row>
    <row r="131" spans="2:55" x14ac:dyDescent="0.2">
      <c r="B131">
        <f t="shared" ref="B131:B194" si="54">45*$B$1^(K131-1)</f>
        <v>395.92729318882863</v>
      </c>
      <c r="C131">
        <f t="shared" ref="C131:C194" si="55">ROUND(B131,1)</f>
        <v>395.9</v>
      </c>
      <c r="D131">
        <f t="shared" si="42"/>
        <v>1.0169535062933526</v>
      </c>
      <c r="E131">
        <f t="shared" si="43"/>
        <v>395.90000000000146</v>
      </c>
      <c r="F131">
        <f t="shared" ref="F131:F194" si="56">ROUND(C131-E131,1)</f>
        <v>0</v>
      </c>
      <c r="G131">
        <f t="shared" ref="G131:G194" si="57">I131-L131</f>
        <v>0</v>
      </c>
      <c r="H131">
        <f t="shared" ref="H131:H194" si="58">45*($B$1^K131-1)/($B$1-1)</f>
        <v>21038.709245472983</v>
      </c>
      <c r="I131">
        <f t="shared" ref="I131:I194" si="59">ROUND(H131,1)</f>
        <v>21038.7</v>
      </c>
      <c r="J131">
        <f t="shared" si="44"/>
        <v>1.0191785998023524</v>
      </c>
      <c r="K131">
        <v>130</v>
      </c>
      <c r="L131">
        <v>21038.7</v>
      </c>
      <c r="M131">
        <v>1753.2</v>
      </c>
      <c r="N131">
        <v>350.6</v>
      </c>
      <c r="S131">
        <f t="shared" si="52"/>
        <v>8</v>
      </c>
      <c r="T131">
        <f>VLOOKUP(S131,rank!O:P,2,0)</f>
        <v>11240.580731053073</v>
      </c>
      <c r="X131">
        <f t="shared" ref="X131:X194" si="60">L131/$N131</f>
        <v>60.007701083856247</v>
      </c>
      <c r="Y131">
        <f t="shared" ref="Y131:Y194" si="61">M131/$N131</f>
        <v>5.000570450656018</v>
      </c>
      <c r="Z131">
        <f t="shared" ref="Z131:Z194" si="62">N131/$N131</f>
        <v>1</v>
      </c>
      <c r="AA131">
        <f t="shared" ref="AA131:AA194" si="63">L131/M131</f>
        <v>12.000171115674195</v>
      </c>
      <c r="AI131">
        <v>369</v>
      </c>
      <c r="AJ131">
        <f t="shared" ref="AJ131:AJ194" si="64">LOOKUP(AI131,J:J,L:L)</f>
        <v>1974889.6</v>
      </c>
      <c r="AK131">
        <f t="shared" ref="AK131:AK194" si="65">AJ131-$AJ$2</f>
        <v>1826252.8</v>
      </c>
      <c r="AL131">
        <f t="shared" si="47"/>
        <v>39042.90000000014</v>
      </c>
      <c r="AM131">
        <f t="shared" si="48"/>
        <v>1.020142663043482</v>
      </c>
      <c r="AN131">
        <f t="shared" si="45"/>
        <v>39043</v>
      </c>
      <c r="AO131">
        <f t="shared" ref="AO131:AO194" si="66">$AT$2*$AU$1^(AI131-241)</f>
        <v>39042.968542821807</v>
      </c>
      <c r="AP131">
        <f t="shared" si="46"/>
        <v>0.1</v>
      </c>
      <c r="AX131">
        <f t="shared" si="53"/>
        <v>38610.199999999997</v>
      </c>
      <c r="AY131">
        <f t="shared" ref="AY131:AY194" si="67">AX131-$AX$2</f>
        <v>36132.899999999994</v>
      </c>
      <c r="AZ131">
        <f t="shared" si="49"/>
        <v>745.69999999999709</v>
      </c>
      <c r="BA131">
        <f t="shared" si="50"/>
        <v>1.0201094391244829</v>
      </c>
      <c r="BC131">
        <f t="shared" si="51"/>
        <v>52.357382325332296</v>
      </c>
    </row>
    <row r="132" spans="2:55" x14ac:dyDescent="0.2">
      <c r="B132">
        <f t="shared" si="54"/>
        <v>402.65805717303869</v>
      </c>
      <c r="C132">
        <f t="shared" si="55"/>
        <v>402.7</v>
      </c>
      <c r="D132">
        <f t="shared" ref="D132:D195" si="68">E132/E131</f>
        <v>1.0171760545592303</v>
      </c>
      <c r="E132">
        <f t="shared" ref="E132:E195" si="69">L132-L131</f>
        <v>402.70000000000073</v>
      </c>
      <c r="F132">
        <f t="shared" si="56"/>
        <v>0</v>
      </c>
      <c r="G132">
        <f t="shared" si="57"/>
        <v>0</v>
      </c>
      <c r="H132">
        <f t="shared" si="58"/>
        <v>21441.367302646016</v>
      </c>
      <c r="I132">
        <f t="shared" si="59"/>
        <v>21441.4</v>
      </c>
      <c r="J132">
        <f t="shared" ref="J132:J195" si="70">I132/I131</f>
        <v>1.0191409165014949</v>
      </c>
      <c r="K132">
        <v>131</v>
      </c>
      <c r="L132">
        <v>21441.4</v>
      </c>
      <c r="M132">
        <v>1786.8</v>
      </c>
      <c r="N132">
        <v>357.4</v>
      </c>
      <c r="S132">
        <f t="shared" si="52"/>
        <v>8</v>
      </c>
      <c r="T132">
        <f>VLOOKUP(S132,rank!O:P,2,0)</f>
        <v>11240.580731053073</v>
      </c>
      <c r="X132">
        <f t="shared" si="60"/>
        <v>59.992725237828772</v>
      </c>
      <c r="Y132">
        <f t="shared" si="61"/>
        <v>4.9994404029099053</v>
      </c>
      <c r="Z132">
        <f t="shared" si="62"/>
        <v>1</v>
      </c>
      <c r="AA132">
        <f t="shared" si="63"/>
        <v>11.999888068054624</v>
      </c>
      <c r="AI132">
        <v>370</v>
      </c>
      <c r="AJ132">
        <f t="shared" si="64"/>
        <v>2014719.1</v>
      </c>
      <c r="AK132">
        <f t="shared" si="65"/>
        <v>1866082.3</v>
      </c>
      <c r="AL132">
        <f t="shared" si="47"/>
        <v>39829.5</v>
      </c>
      <c r="AM132">
        <f t="shared" si="48"/>
        <v>1.0201470689933345</v>
      </c>
      <c r="AN132">
        <f t="shared" ref="AN132:AN195" si="71">ROUND(AO132,1)</f>
        <v>39829.5</v>
      </c>
      <c r="AO132">
        <f t="shared" si="66"/>
        <v>39829.489144116953</v>
      </c>
      <c r="AP132">
        <f t="shared" ref="AP132:AP195" si="72">ROUND(AN132-AL132,1)</f>
        <v>0</v>
      </c>
      <c r="AX132">
        <f t="shared" si="53"/>
        <v>39370.9</v>
      </c>
      <c r="AY132">
        <f t="shared" si="67"/>
        <v>36893.599999999999</v>
      </c>
      <c r="AZ132">
        <f t="shared" si="49"/>
        <v>760.70000000000437</v>
      </c>
      <c r="BA132">
        <f t="shared" si="50"/>
        <v>1.0201153278798543</v>
      </c>
      <c r="BC132">
        <f t="shared" si="51"/>
        <v>52.359011436834194</v>
      </c>
    </row>
    <row r="133" spans="2:55" x14ac:dyDescent="0.2">
      <c r="B133">
        <f t="shared" si="54"/>
        <v>409.50324414498021</v>
      </c>
      <c r="C133">
        <f t="shared" si="55"/>
        <v>409.5</v>
      </c>
      <c r="D133">
        <f t="shared" si="68"/>
        <v>1.0168860193692557</v>
      </c>
      <c r="E133">
        <f t="shared" si="69"/>
        <v>409.5</v>
      </c>
      <c r="F133">
        <f t="shared" si="56"/>
        <v>0</v>
      </c>
      <c r="G133">
        <f t="shared" si="57"/>
        <v>0</v>
      </c>
      <c r="H133">
        <f t="shared" si="58"/>
        <v>21850.870546791</v>
      </c>
      <c r="I133">
        <f t="shared" si="59"/>
        <v>21850.9</v>
      </c>
      <c r="J133">
        <f t="shared" si="70"/>
        <v>1.0190985663249601</v>
      </c>
      <c r="K133">
        <v>132</v>
      </c>
      <c r="L133">
        <v>21850.9</v>
      </c>
      <c r="M133">
        <v>1820.9</v>
      </c>
      <c r="N133">
        <v>364.2</v>
      </c>
      <c r="S133">
        <f t="shared" si="52"/>
        <v>8</v>
      </c>
      <c r="T133">
        <f>VLOOKUP(S133,rank!O:P,2,0)</f>
        <v>11240.580731053073</v>
      </c>
      <c r="X133">
        <f t="shared" si="60"/>
        <v>59.996979681493691</v>
      </c>
      <c r="Y133">
        <f t="shared" si="61"/>
        <v>4.9997254255903352</v>
      </c>
      <c r="Z133">
        <f t="shared" si="62"/>
        <v>1</v>
      </c>
      <c r="AA133">
        <f t="shared" si="63"/>
        <v>12.000054917897742</v>
      </c>
      <c r="AI133">
        <v>371</v>
      </c>
      <c r="AJ133">
        <f t="shared" si="64"/>
        <v>2055351</v>
      </c>
      <c r="AK133">
        <f t="shared" si="65"/>
        <v>1906714.2</v>
      </c>
      <c r="AL133">
        <f t="shared" ref="AL133:AL196" si="73">AK133-AK132</f>
        <v>40631.899999999907</v>
      </c>
      <c r="AM133">
        <f t="shared" ref="AM133:AM196" si="74">AL133/AL132</f>
        <v>1.0201458717784533</v>
      </c>
      <c r="AN133">
        <f t="shared" si="71"/>
        <v>40631.9</v>
      </c>
      <c r="AO133">
        <f t="shared" si="66"/>
        <v>40631.854202925191</v>
      </c>
      <c r="AP133">
        <f t="shared" si="72"/>
        <v>0</v>
      </c>
      <c r="AX133">
        <f t="shared" si="53"/>
        <v>40147</v>
      </c>
      <c r="AY133">
        <f t="shared" si="67"/>
        <v>37669.699999999997</v>
      </c>
      <c r="AZ133">
        <f t="shared" ref="AZ133:AZ196" si="75">AY133-AY132</f>
        <v>776.09999999999854</v>
      </c>
      <c r="BA133">
        <f t="shared" ref="BA133:BA196" si="76">AZ133/AZ132</f>
        <v>1.0202445116340135</v>
      </c>
      <c r="BC133">
        <f t="shared" ref="BC133:BC196" si="77">AL133/AZ133</f>
        <v>52.353949233346199</v>
      </c>
    </row>
    <row r="134" spans="2:55" x14ac:dyDescent="0.2">
      <c r="B134">
        <f t="shared" si="54"/>
        <v>416.46479929544489</v>
      </c>
      <c r="C134">
        <f t="shared" si="55"/>
        <v>416.5</v>
      </c>
      <c r="D134">
        <f t="shared" si="68"/>
        <v>1.017094017094017</v>
      </c>
      <c r="E134">
        <f t="shared" si="69"/>
        <v>416.5</v>
      </c>
      <c r="F134">
        <f t="shared" si="56"/>
        <v>0</v>
      </c>
      <c r="G134">
        <f t="shared" si="57"/>
        <v>-0.10000000000218279</v>
      </c>
      <c r="H134">
        <f t="shared" si="58"/>
        <v>22267.335346086442</v>
      </c>
      <c r="I134">
        <f t="shared" si="59"/>
        <v>22267.3</v>
      </c>
      <c r="J134">
        <f t="shared" si="70"/>
        <v>1.0190564233052184</v>
      </c>
      <c r="K134">
        <v>133</v>
      </c>
      <c r="L134">
        <v>22267.4</v>
      </c>
      <c r="M134">
        <v>1855.6</v>
      </c>
      <c r="N134">
        <v>371.1</v>
      </c>
      <c r="S134">
        <f t="shared" si="52"/>
        <v>8</v>
      </c>
      <c r="T134">
        <f>VLOOKUP(S134,rank!O:P,2,0)</f>
        <v>11240.580731053073</v>
      </c>
      <c r="X134">
        <f t="shared" si="60"/>
        <v>60.003772568040958</v>
      </c>
      <c r="Y134">
        <f t="shared" si="61"/>
        <v>5.0002694691457821</v>
      </c>
      <c r="Z134">
        <f t="shared" si="62"/>
        <v>1</v>
      </c>
      <c r="AA134">
        <f t="shared" si="63"/>
        <v>12.000107781849538</v>
      </c>
      <c r="AI134">
        <v>372</v>
      </c>
      <c r="AJ134">
        <f t="shared" si="64"/>
        <v>2096801.4</v>
      </c>
      <c r="AK134">
        <f t="shared" si="65"/>
        <v>1948164.5999999999</v>
      </c>
      <c r="AL134">
        <f t="shared" si="73"/>
        <v>41450.399999999907</v>
      </c>
      <c r="AM134">
        <f t="shared" si="74"/>
        <v>1.0201442708807613</v>
      </c>
      <c r="AN134">
        <f t="shared" si="71"/>
        <v>41450.400000000001</v>
      </c>
      <c r="AO134">
        <f t="shared" si="66"/>
        <v>41450.382905843122</v>
      </c>
      <c r="AP134">
        <f t="shared" si="72"/>
        <v>0</v>
      </c>
      <c r="AX134">
        <f t="shared" si="53"/>
        <v>40938.699999999997</v>
      </c>
      <c r="AY134">
        <f t="shared" si="67"/>
        <v>38461.399999999994</v>
      </c>
      <c r="AZ134">
        <f t="shared" si="75"/>
        <v>791.69999999999709</v>
      </c>
      <c r="BA134">
        <f t="shared" si="76"/>
        <v>1.0201005025125609</v>
      </c>
      <c r="BC134">
        <f t="shared" si="77"/>
        <v>52.356195528609398</v>
      </c>
    </row>
    <row r="135" spans="2:55" x14ac:dyDescent="0.2">
      <c r="B135">
        <f t="shared" si="54"/>
        <v>423.54470088346739</v>
      </c>
      <c r="C135">
        <f t="shared" si="55"/>
        <v>423.5</v>
      </c>
      <c r="D135">
        <f t="shared" si="68"/>
        <v>1.0168067226890756</v>
      </c>
      <c r="E135">
        <f t="shared" si="69"/>
        <v>423.5</v>
      </c>
      <c r="F135">
        <f t="shared" si="56"/>
        <v>0</v>
      </c>
      <c r="G135">
        <f t="shared" si="57"/>
        <v>0</v>
      </c>
      <c r="H135">
        <f t="shared" si="58"/>
        <v>22690.880046969916</v>
      </c>
      <c r="I135">
        <f t="shared" si="59"/>
        <v>22690.9</v>
      </c>
      <c r="J135">
        <f t="shared" si="70"/>
        <v>1.0190234110107648</v>
      </c>
      <c r="K135">
        <v>134</v>
      </c>
      <c r="L135">
        <v>22690.9</v>
      </c>
      <c r="M135">
        <v>1890.9</v>
      </c>
      <c r="N135">
        <v>378.2</v>
      </c>
      <c r="S135">
        <f t="shared" si="52"/>
        <v>8</v>
      </c>
      <c r="T135">
        <f>VLOOKUP(S135,rank!O:P,2,0)</f>
        <v>11240.580731053073</v>
      </c>
      <c r="X135">
        <f t="shared" si="60"/>
        <v>59.997091485986253</v>
      </c>
      <c r="Y135">
        <f t="shared" si="61"/>
        <v>4.9997355896351143</v>
      </c>
      <c r="Z135">
        <f t="shared" si="62"/>
        <v>1</v>
      </c>
      <c r="AA135">
        <f t="shared" si="63"/>
        <v>12.000052884869639</v>
      </c>
      <c r="AI135">
        <v>373</v>
      </c>
      <c r="AJ135">
        <f t="shared" si="64"/>
        <v>2139086.7999999998</v>
      </c>
      <c r="AK135">
        <f t="shared" si="65"/>
        <v>1990449.9999999998</v>
      </c>
      <c r="AL135">
        <f t="shared" si="73"/>
        <v>42285.399999999907</v>
      </c>
      <c r="AM135">
        <f t="shared" si="74"/>
        <v>1.0201445583154807</v>
      </c>
      <c r="AN135">
        <f t="shared" si="71"/>
        <v>42285.4</v>
      </c>
      <c r="AO135">
        <f t="shared" si="66"/>
        <v>42285.400869481338</v>
      </c>
      <c r="AP135">
        <f t="shared" si="72"/>
        <v>0</v>
      </c>
      <c r="AX135">
        <f t="shared" si="53"/>
        <v>41746.400000000001</v>
      </c>
      <c r="AY135">
        <f t="shared" si="67"/>
        <v>39269.1</v>
      </c>
      <c r="AZ135">
        <f t="shared" si="75"/>
        <v>807.70000000000437</v>
      </c>
      <c r="BA135">
        <f t="shared" si="76"/>
        <v>1.0202096753820984</v>
      </c>
      <c r="BC135">
        <f t="shared" si="77"/>
        <v>52.352853782344532</v>
      </c>
    </row>
    <row r="136" spans="2:55" x14ac:dyDescent="0.2">
      <c r="B136">
        <f t="shared" si="54"/>
        <v>430.74496079848637</v>
      </c>
      <c r="C136">
        <f t="shared" si="55"/>
        <v>430.7</v>
      </c>
      <c r="D136">
        <f t="shared" si="68"/>
        <v>1.0170011806375374</v>
      </c>
      <c r="E136">
        <f t="shared" si="69"/>
        <v>430.69999999999709</v>
      </c>
      <c r="F136">
        <f t="shared" si="56"/>
        <v>0</v>
      </c>
      <c r="G136">
        <f t="shared" si="57"/>
        <v>0</v>
      </c>
      <c r="H136">
        <f t="shared" si="58"/>
        <v>23121.625007768398</v>
      </c>
      <c r="I136">
        <f t="shared" si="59"/>
        <v>23121.599999999999</v>
      </c>
      <c r="J136">
        <f t="shared" si="70"/>
        <v>1.0189811774764332</v>
      </c>
      <c r="K136">
        <v>135</v>
      </c>
      <c r="L136">
        <v>23121.599999999999</v>
      </c>
      <c r="M136">
        <v>1926.8</v>
      </c>
      <c r="N136">
        <v>385.4</v>
      </c>
      <c r="S136">
        <f t="shared" si="52"/>
        <v>8</v>
      </c>
      <c r="T136">
        <f>VLOOKUP(S136,rank!O:P,2,0)</f>
        <v>11240.580731053073</v>
      </c>
      <c r="X136">
        <f t="shared" si="60"/>
        <v>59.993772703684485</v>
      </c>
      <c r="Y136">
        <f t="shared" si="61"/>
        <v>4.9994810586403737</v>
      </c>
      <c r="Z136">
        <f t="shared" si="62"/>
        <v>1</v>
      </c>
      <c r="AA136">
        <f t="shared" si="63"/>
        <v>12</v>
      </c>
      <c r="AI136">
        <v>374</v>
      </c>
      <c r="AJ136">
        <f t="shared" si="64"/>
        <v>2182224</v>
      </c>
      <c r="AK136">
        <f t="shared" si="65"/>
        <v>2033587.2</v>
      </c>
      <c r="AL136">
        <f t="shared" si="73"/>
        <v>43137.200000000186</v>
      </c>
      <c r="AM136">
        <f t="shared" si="74"/>
        <v>1.0201440686383547</v>
      </c>
      <c r="AN136">
        <f t="shared" si="71"/>
        <v>43137.2</v>
      </c>
      <c r="AO136">
        <f t="shared" si="66"/>
        <v>43137.240269997048</v>
      </c>
      <c r="AP136">
        <f t="shared" si="72"/>
        <v>0</v>
      </c>
      <c r="AX136">
        <f t="shared" si="53"/>
        <v>42570.3</v>
      </c>
      <c r="AY136">
        <f t="shared" si="67"/>
        <v>40093</v>
      </c>
      <c r="AZ136">
        <f t="shared" si="75"/>
        <v>823.90000000000146</v>
      </c>
      <c r="BA136">
        <f t="shared" si="76"/>
        <v>1.0200569518385503</v>
      </c>
      <c r="BC136">
        <f t="shared" si="77"/>
        <v>52.357324918072713</v>
      </c>
    </row>
    <row r="137" spans="2:55" x14ac:dyDescent="0.2">
      <c r="B137">
        <f t="shared" si="54"/>
        <v>438.06762513206053</v>
      </c>
      <c r="C137">
        <f t="shared" si="55"/>
        <v>438.1</v>
      </c>
      <c r="D137">
        <f t="shared" si="68"/>
        <v>1.0171813327141981</v>
      </c>
      <c r="E137">
        <f t="shared" si="69"/>
        <v>438.10000000000218</v>
      </c>
      <c r="F137">
        <f t="shared" si="56"/>
        <v>0</v>
      </c>
      <c r="G137">
        <f t="shared" si="57"/>
        <v>0</v>
      </c>
      <c r="H137">
        <f t="shared" si="58"/>
        <v>23559.692632900464</v>
      </c>
      <c r="I137">
        <f t="shared" si="59"/>
        <v>23559.7</v>
      </c>
      <c r="J137">
        <f t="shared" si="70"/>
        <v>1.0189476506816137</v>
      </c>
      <c r="K137">
        <v>136</v>
      </c>
      <c r="L137">
        <v>23559.7</v>
      </c>
      <c r="M137">
        <v>1963.3</v>
      </c>
      <c r="N137">
        <v>392.7</v>
      </c>
      <c r="S137">
        <f t="shared" si="52"/>
        <v>8</v>
      </c>
      <c r="T137">
        <f>VLOOKUP(S137,rank!O:P,2,0)</f>
        <v>11240.580731053073</v>
      </c>
      <c r="X137">
        <f t="shared" si="60"/>
        <v>59.994143111790173</v>
      </c>
      <c r="Y137">
        <f t="shared" si="61"/>
        <v>4.9994907053730584</v>
      </c>
      <c r="Z137">
        <f t="shared" si="62"/>
        <v>1</v>
      </c>
      <c r="AA137">
        <f t="shared" si="63"/>
        <v>12.000050934650844</v>
      </c>
      <c r="AI137">
        <v>375</v>
      </c>
      <c r="AJ137">
        <f t="shared" si="64"/>
        <v>2226230.2000000002</v>
      </c>
      <c r="AK137">
        <f t="shared" si="65"/>
        <v>2077593.4000000001</v>
      </c>
      <c r="AL137">
        <f t="shared" si="73"/>
        <v>44006.200000000186</v>
      </c>
      <c r="AM137">
        <f t="shared" si="74"/>
        <v>1.0201450256391233</v>
      </c>
      <c r="AN137">
        <f t="shared" si="71"/>
        <v>44006.2</v>
      </c>
      <c r="AO137">
        <f t="shared" si="66"/>
        <v>44006.239975236138</v>
      </c>
      <c r="AP137">
        <f t="shared" si="72"/>
        <v>0</v>
      </c>
      <c r="AX137">
        <f t="shared" si="53"/>
        <v>43410.8</v>
      </c>
      <c r="AY137">
        <f t="shared" si="67"/>
        <v>40933.5</v>
      </c>
      <c r="AZ137">
        <f t="shared" si="75"/>
        <v>840.5</v>
      </c>
      <c r="BA137">
        <f t="shared" si="76"/>
        <v>1.0201480762228408</v>
      </c>
      <c r="BC137">
        <f t="shared" si="77"/>
        <v>52.357168352171549</v>
      </c>
    </row>
    <row r="138" spans="2:55" x14ac:dyDescent="0.2">
      <c r="B138">
        <f t="shared" si="54"/>
        <v>445.51477475930562</v>
      </c>
      <c r="C138">
        <f t="shared" si="55"/>
        <v>445.5</v>
      </c>
      <c r="D138">
        <f t="shared" si="68"/>
        <v>1.0168911207486824</v>
      </c>
      <c r="E138">
        <f t="shared" si="69"/>
        <v>445.5</v>
      </c>
      <c r="F138">
        <f t="shared" si="56"/>
        <v>0</v>
      </c>
      <c r="G138">
        <f t="shared" si="57"/>
        <v>0</v>
      </c>
      <c r="H138">
        <f t="shared" si="58"/>
        <v>24005.207407659771</v>
      </c>
      <c r="I138">
        <f t="shared" si="59"/>
        <v>24005.200000000001</v>
      </c>
      <c r="J138">
        <f t="shared" si="70"/>
        <v>1.0189094088634405</v>
      </c>
      <c r="K138">
        <v>137</v>
      </c>
      <c r="L138">
        <v>24005.200000000001</v>
      </c>
      <c r="M138">
        <v>2000.4</v>
      </c>
      <c r="N138">
        <v>400.1</v>
      </c>
      <c r="S138">
        <f t="shared" si="52"/>
        <v>8</v>
      </c>
      <c r="T138">
        <f>VLOOKUP(S138,rank!O:P,2,0)</f>
        <v>11240.580731053073</v>
      </c>
      <c r="X138">
        <f t="shared" si="60"/>
        <v>59.998000499875033</v>
      </c>
      <c r="Y138">
        <f t="shared" si="61"/>
        <v>4.9997500624843791</v>
      </c>
      <c r="Z138">
        <f t="shared" si="62"/>
        <v>1</v>
      </c>
      <c r="AA138">
        <f t="shared" si="63"/>
        <v>12.000199960007999</v>
      </c>
      <c r="AI138">
        <v>376</v>
      </c>
      <c r="AJ138">
        <f t="shared" si="64"/>
        <v>2271123</v>
      </c>
      <c r="AK138">
        <f t="shared" si="65"/>
        <v>2122486.2000000002</v>
      </c>
      <c r="AL138">
        <f t="shared" si="73"/>
        <v>44892.800000000047</v>
      </c>
      <c r="AM138">
        <f t="shared" si="74"/>
        <v>1.0201471610818442</v>
      </c>
      <c r="AN138">
        <f t="shared" si="71"/>
        <v>44892.7</v>
      </c>
      <c r="AO138">
        <f t="shared" si="66"/>
        <v>44892.745679537271</v>
      </c>
      <c r="AP138">
        <f t="shared" si="72"/>
        <v>-0.1</v>
      </c>
      <c r="AX138">
        <f t="shared" si="53"/>
        <v>44268.3</v>
      </c>
      <c r="AY138">
        <f t="shared" si="67"/>
        <v>41791</v>
      </c>
      <c r="AZ138">
        <f t="shared" si="75"/>
        <v>857.5</v>
      </c>
      <c r="BA138">
        <f t="shared" si="76"/>
        <v>1.0202260559190959</v>
      </c>
      <c r="BC138">
        <f t="shared" si="77"/>
        <v>52.353119533527753</v>
      </c>
    </row>
    <row r="139" spans="2:55" x14ac:dyDescent="0.2">
      <c r="B139">
        <f t="shared" si="54"/>
        <v>453.08852593021379</v>
      </c>
      <c r="C139">
        <f t="shared" si="55"/>
        <v>453.1</v>
      </c>
      <c r="D139">
        <f t="shared" si="68"/>
        <v>1.0170594837261471</v>
      </c>
      <c r="E139">
        <f t="shared" si="69"/>
        <v>453.09999999999854</v>
      </c>
      <c r="F139">
        <f t="shared" si="56"/>
        <v>0</v>
      </c>
      <c r="G139">
        <f t="shared" si="57"/>
        <v>0</v>
      </c>
      <c r="H139">
        <f t="shared" si="58"/>
        <v>24458.295933589983</v>
      </c>
      <c r="I139">
        <f t="shared" si="59"/>
        <v>24458.3</v>
      </c>
      <c r="J139">
        <f t="shared" si="70"/>
        <v>1.0188750770666355</v>
      </c>
      <c r="K139">
        <v>138</v>
      </c>
      <c r="L139">
        <v>24458.3</v>
      </c>
      <c r="M139">
        <v>2038.2</v>
      </c>
      <c r="N139">
        <v>407.6</v>
      </c>
      <c r="S139">
        <f t="shared" si="52"/>
        <v>8</v>
      </c>
      <c r="T139">
        <f>VLOOKUP(S139,rank!O:P,2,0)</f>
        <v>11240.580731053073</v>
      </c>
      <c r="X139">
        <f t="shared" si="60"/>
        <v>60.005642787046121</v>
      </c>
      <c r="Y139">
        <f t="shared" si="61"/>
        <v>5.0004906771344455</v>
      </c>
      <c r="Z139">
        <f t="shared" si="62"/>
        <v>1</v>
      </c>
      <c r="AA139">
        <f t="shared" si="63"/>
        <v>11.999950937101364</v>
      </c>
      <c r="AI139">
        <v>377</v>
      </c>
      <c r="AJ139">
        <f t="shared" si="64"/>
        <v>2316920.1</v>
      </c>
      <c r="AK139">
        <f t="shared" si="65"/>
        <v>2168283.3000000003</v>
      </c>
      <c r="AL139">
        <f t="shared" si="73"/>
        <v>45797.100000000093</v>
      </c>
      <c r="AM139">
        <f t="shared" si="74"/>
        <v>1.0201435419488214</v>
      </c>
      <c r="AN139">
        <f t="shared" si="71"/>
        <v>45797.1</v>
      </c>
      <c r="AO139">
        <f t="shared" si="66"/>
        <v>45797.110041251559</v>
      </c>
      <c r="AP139">
        <f t="shared" si="72"/>
        <v>0</v>
      </c>
      <c r="AX139">
        <f t="shared" si="53"/>
        <v>45143</v>
      </c>
      <c r="AY139">
        <f t="shared" si="67"/>
        <v>42665.7</v>
      </c>
      <c r="AZ139">
        <f t="shared" si="75"/>
        <v>874.69999999999709</v>
      </c>
      <c r="BA139">
        <f t="shared" si="76"/>
        <v>1.0200583090378974</v>
      </c>
      <c r="BC139">
        <f t="shared" si="77"/>
        <v>52.357493997942434</v>
      </c>
    </row>
    <row r="140" spans="2:55" x14ac:dyDescent="0.2">
      <c r="B140">
        <f t="shared" si="54"/>
        <v>460.79103087102737</v>
      </c>
      <c r="C140">
        <f t="shared" si="55"/>
        <v>460.8</v>
      </c>
      <c r="D140">
        <f t="shared" si="68"/>
        <v>1.0169940410505425</v>
      </c>
      <c r="E140">
        <f t="shared" si="69"/>
        <v>460.79999999999927</v>
      </c>
      <c r="F140">
        <f t="shared" si="56"/>
        <v>0</v>
      </c>
      <c r="G140">
        <f t="shared" si="57"/>
        <v>0</v>
      </c>
      <c r="H140">
        <f t="shared" si="58"/>
        <v>24919.086964461007</v>
      </c>
      <c r="I140">
        <f t="shared" si="59"/>
        <v>24919.1</v>
      </c>
      <c r="J140">
        <f t="shared" si="70"/>
        <v>1.0188402301059354</v>
      </c>
      <c r="K140">
        <v>139</v>
      </c>
      <c r="L140">
        <v>24919.1</v>
      </c>
      <c r="M140">
        <v>2076.6</v>
      </c>
      <c r="N140">
        <v>415.3</v>
      </c>
      <c r="S140">
        <f t="shared" si="52"/>
        <v>8</v>
      </c>
      <c r="T140">
        <f>VLOOKUP(S140,rank!O:P,2,0)</f>
        <v>11240.580731053073</v>
      </c>
      <c r="X140">
        <f t="shared" si="60"/>
        <v>60.00264868769564</v>
      </c>
      <c r="Y140">
        <f t="shared" si="61"/>
        <v>5.0002407897905128</v>
      </c>
      <c r="Z140">
        <f t="shared" si="62"/>
        <v>1</v>
      </c>
      <c r="AA140">
        <f t="shared" si="63"/>
        <v>11.999951844360975</v>
      </c>
      <c r="AI140">
        <v>378</v>
      </c>
      <c r="AJ140">
        <f t="shared" si="64"/>
        <v>2363639.7999999998</v>
      </c>
      <c r="AK140">
        <f t="shared" si="65"/>
        <v>2215003</v>
      </c>
      <c r="AL140">
        <f t="shared" si="73"/>
        <v>46719.699999999721</v>
      </c>
      <c r="AM140">
        <f t="shared" si="74"/>
        <v>1.0201453803843392</v>
      </c>
      <c r="AN140">
        <f t="shared" si="71"/>
        <v>46719.7</v>
      </c>
      <c r="AO140">
        <f t="shared" si="66"/>
        <v>46719.692823032572</v>
      </c>
      <c r="AP140">
        <f t="shared" si="72"/>
        <v>0</v>
      </c>
      <c r="AX140">
        <f t="shared" si="53"/>
        <v>46035.3</v>
      </c>
      <c r="AY140">
        <f t="shared" si="67"/>
        <v>43558</v>
      </c>
      <c r="AZ140">
        <f t="shared" si="75"/>
        <v>892.30000000000291</v>
      </c>
      <c r="BA140">
        <f t="shared" si="76"/>
        <v>1.0201211844060889</v>
      </c>
      <c r="BC140">
        <f t="shared" si="77"/>
        <v>52.35873585117065</v>
      </c>
    </row>
    <row r="141" spans="2:55" x14ac:dyDescent="0.2">
      <c r="B141">
        <f t="shared" si="54"/>
        <v>468.62447839583473</v>
      </c>
      <c r="C141">
        <f t="shared" si="55"/>
        <v>468.6</v>
      </c>
      <c r="D141">
        <f t="shared" si="68"/>
        <v>1.0169270833333397</v>
      </c>
      <c r="E141">
        <f t="shared" si="69"/>
        <v>468.60000000000218</v>
      </c>
      <c r="F141">
        <f t="shared" si="56"/>
        <v>0</v>
      </c>
      <c r="G141">
        <f t="shared" si="57"/>
        <v>0</v>
      </c>
      <c r="H141">
        <f t="shared" si="58"/>
        <v>25387.711442856842</v>
      </c>
      <c r="I141">
        <f t="shared" si="59"/>
        <v>25387.7</v>
      </c>
      <c r="J141">
        <f t="shared" si="70"/>
        <v>1.0188048525026989</v>
      </c>
      <c r="K141">
        <v>140</v>
      </c>
      <c r="L141">
        <v>25387.7</v>
      </c>
      <c r="M141">
        <v>2115.6</v>
      </c>
      <c r="N141">
        <v>423.1</v>
      </c>
      <c r="S141">
        <f t="shared" si="52"/>
        <v>8</v>
      </c>
      <c r="T141">
        <f>VLOOKUP(S141,rank!O:P,2,0)</f>
        <v>11240.580731053073</v>
      </c>
      <c r="X141">
        <f t="shared" si="60"/>
        <v>60.004017962656583</v>
      </c>
      <c r="Y141">
        <f t="shared" si="61"/>
        <v>5.0002363507445047</v>
      </c>
      <c r="Z141">
        <f t="shared" si="62"/>
        <v>1</v>
      </c>
      <c r="AA141">
        <f t="shared" si="63"/>
        <v>12.000236339572698</v>
      </c>
      <c r="AI141">
        <v>379</v>
      </c>
      <c r="AJ141">
        <f t="shared" si="64"/>
        <v>2411300.6</v>
      </c>
      <c r="AK141">
        <f t="shared" si="65"/>
        <v>2262663.8000000003</v>
      </c>
      <c r="AL141">
        <f t="shared" si="73"/>
        <v>47660.800000000279</v>
      </c>
      <c r="AM141">
        <f t="shared" si="74"/>
        <v>1.0201435368806</v>
      </c>
      <c r="AN141">
        <f t="shared" si="71"/>
        <v>47660.9</v>
      </c>
      <c r="AO141">
        <f t="shared" si="66"/>
        <v>47660.86103495257</v>
      </c>
      <c r="AP141">
        <f t="shared" si="72"/>
        <v>0.1</v>
      </c>
      <c r="AX141">
        <f t="shared" si="53"/>
        <v>46945.599999999999</v>
      </c>
      <c r="AY141">
        <f t="shared" si="67"/>
        <v>44468.299999999996</v>
      </c>
      <c r="AZ141">
        <f t="shared" si="75"/>
        <v>910.29999999999563</v>
      </c>
      <c r="BA141">
        <f t="shared" si="76"/>
        <v>1.0201725876947132</v>
      </c>
      <c r="BC141">
        <f t="shared" si="77"/>
        <v>52.357244864331001</v>
      </c>
    </row>
    <row r="142" spans="2:55" x14ac:dyDescent="0.2">
      <c r="B142">
        <f t="shared" si="54"/>
        <v>476.59109452856387</v>
      </c>
      <c r="C142">
        <f t="shared" si="55"/>
        <v>476.6</v>
      </c>
      <c r="D142">
        <f t="shared" si="68"/>
        <v>1.0170721297481782</v>
      </c>
      <c r="E142">
        <f t="shared" si="69"/>
        <v>476.59999999999854</v>
      </c>
      <c r="F142">
        <f t="shared" si="56"/>
        <v>0</v>
      </c>
      <c r="G142">
        <f t="shared" si="57"/>
        <v>0</v>
      </c>
      <c r="H142">
        <f t="shared" si="58"/>
        <v>25864.302537385407</v>
      </c>
      <c r="I142">
        <f t="shared" si="59"/>
        <v>25864.3</v>
      </c>
      <c r="J142">
        <f t="shared" si="70"/>
        <v>1.0187728703269694</v>
      </c>
      <c r="K142">
        <v>141</v>
      </c>
      <c r="L142">
        <v>25864.3</v>
      </c>
      <c r="M142">
        <v>2155.4</v>
      </c>
      <c r="N142">
        <v>431.1</v>
      </c>
      <c r="O142">
        <f>L141-L121</f>
        <v>8023.2999999999993</v>
      </c>
      <c r="S142">
        <f t="shared" si="52"/>
        <v>9</v>
      </c>
      <c r="T142">
        <f>VLOOKUP(S142,rank!O:P,2,0)</f>
        <v>16057.87146899276</v>
      </c>
      <c r="U142">
        <f>T142-T141</f>
        <v>4817.2907379396875</v>
      </c>
      <c r="V142">
        <f>U142/O142</f>
        <v>0.60041264042721676</v>
      </c>
      <c r="X142">
        <f t="shared" si="60"/>
        <v>59.996056599396887</v>
      </c>
      <c r="Y142">
        <f t="shared" si="61"/>
        <v>4.9997680352586409</v>
      </c>
      <c r="Z142">
        <f t="shared" si="62"/>
        <v>1</v>
      </c>
      <c r="AA142">
        <f t="shared" si="63"/>
        <v>11.999768024496612</v>
      </c>
      <c r="AI142">
        <v>380</v>
      </c>
      <c r="AJ142">
        <f t="shared" si="64"/>
        <v>2459921.6</v>
      </c>
      <c r="AK142">
        <f t="shared" si="65"/>
        <v>2311284.8000000003</v>
      </c>
      <c r="AL142">
        <f t="shared" si="73"/>
        <v>48621</v>
      </c>
      <c r="AM142">
        <f t="shared" si="74"/>
        <v>1.0201465355176522</v>
      </c>
      <c r="AN142">
        <f t="shared" si="71"/>
        <v>48621</v>
      </c>
      <c r="AO142">
        <f t="shared" si="66"/>
        <v>48620.989080501691</v>
      </c>
      <c r="AP142">
        <f t="shared" si="72"/>
        <v>0</v>
      </c>
      <c r="AX142">
        <f t="shared" si="53"/>
        <v>47874.3</v>
      </c>
      <c r="AY142">
        <f t="shared" si="67"/>
        <v>45397</v>
      </c>
      <c r="AZ142">
        <f t="shared" si="75"/>
        <v>928.70000000000437</v>
      </c>
      <c r="BA142">
        <f t="shared" si="76"/>
        <v>1.0202131165549915</v>
      </c>
      <c r="BC142">
        <f t="shared" si="77"/>
        <v>52.353827931516932</v>
      </c>
    </row>
    <row r="143" spans="2:55" x14ac:dyDescent="0.2">
      <c r="B143">
        <f t="shared" si="54"/>
        <v>484.69314313554946</v>
      </c>
      <c r="C143">
        <f t="shared" si="55"/>
        <v>484.7</v>
      </c>
      <c r="D143">
        <f t="shared" si="68"/>
        <v>1.0169953839697907</v>
      </c>
      <c r="E143">
        <f t="shared" si="69"/>
        <v>484.70000000000073</v>
      </c>
      <c r="F143">
        <f t="shared" si="56"/>
        <v>0</v>
      </c>
      <c r="G143">
        <f t="shared" si="57"/>
        <v>0</v>
      </c>
      <c r="H143">
        <f t="shared" si="58"/>
        <v>26348.995680520959</v>
      </c>
      <c r="I143">
        <f t="shared" si="59"/>
        <v>26349</v>
      </c>
      <c r="J143">
        <f t="shared" si="70"/>
        <v>1.018740116685934</v>
      </c>
      <c r="K143">
        <v>142</v>
      </c>
      <c r="L143">
        <v>26349</v>
      </c>
      <c r="M143">
        <v>2195.8000000000002</v>
      </c>
      <c r="N143">
        <v>439.2</v>
      </c>
      <c r="S143">
        <f t="shared" si="52"/>
        <v>9</v>
      </c>
      <c r="T143">
        <f>VLOOKUP(S143,rank!O:P,2,0)</f>
        <v>16057.87146899276</v>
      </c>
      <c r="X143">
        <f t="shared" si="60"/>
        <v>59.993169398907106</v>
      </c>
      <c r="Y143">
        <f t="shared" si="61"/>
        <v>4.9995446265938073</v>
      </c>
      <c r="Z143">
        <f t="shared" si="62"/>
        <v>1</v>
      </c>
      <c r="AA143">
        <f t="shared" si="63"/>
        <v>11.999726751070224</v>
      </c>
      <c r="AI143">
        <v>381</v>
      </c>
      <c r="AJ143">
        <f t="shared" si="64"/>
        <v>2509522.1</v>
      </c>
      <c r="AK143">
        <f t="shared" si="65"/>
        <v>2360885.3000000003</v>
      </c>
      <c r="AL143">
        <f t="shared" si="73"/>
        <v>49600.5</v>
      </c>
      <c r="AM143">
        <f t="shared" si="74"/>
        <v>1.0201456160918121</v>
      </c>
      <c r="AN143">
        <f t="shared" si="71"/>
        <v>49600.5</v>
      </c>
      <c r="AO143">
        <f t="shared" si="66"/>
        <v>49600.458905528401</v>
      </c>
      <c r="AP143">
        <f t="shared" si="72"/>
        <v>0</v>
      </c>
      <c r="AX143">
        <f t="shared" si="53"/>
        <v>48821.7</v>
      </c>
      <c r="AY143">
        <f t="shared" si="67"/>
        <v>46344.399999999994</v>
      </c>
      <c r="AZ143">
        <f t="shared" si="75"/>
        <v>947.39999999999418</v>
      </c>
      <c r="BA143">
        <f t="shared" si="76"/>
        <v>1.0201356735221165</v>
      </c>
      <c r="BC143">
        <f t="shared" si="77"/>
        <v>52.354338188727361</v>
      </c>
    </row>
    <row r="144" spans="2:55" x14ac:dyDescent="0.2">
      <c r="B144">
        <f t="shared" si="54"/>
        <v>492.93292656885376</v>
      </c>
      <c r="C144">
        <f t="shared" si="55"/>
        <v>492.9</v>
      </c>
      <c r="D144">
        <f t="shared" si="68"/>
        <v>1.0171239942232293</v>
      </c>
      <c r="E144">
        <f t="shared" si="69"/>
        <v>493</v>
      </c>
      <c r="F144">
        <f t="shared" si="56"/>
        <v>-0.1</v>
      </c>
      <c r="G144">
        <f t="shared" si="57"/>
        <v>-9.9999999998544808E-2</v>
      </c>
      <c r="H144">
        <f t="shared" si="58"/>
        <v>26841.928607089805</v>
      </c>
      <c r="I144">
        <f t="shared" si="59"/>
        <v>26841.9</v>
      </c>
      <c r="J144">
        <f t="shared" si="70"/>
        <v>1.0187065922805421</v>
      </c>
      <c r="K144">
        <v>143</v>
      </c>
      <c r="L144">
        <v>26842</v>
      </c>
      <c r="M144">
        <v>2236.8000000000002</v>
      </c>
      <c r="N144">
        <v>447.4</v>
      </c>
      <c r="S144">
        <f t="shared" si="52"/>
        <v>9</v>
      </c>
      <c r="T144">
        <f>VLOOKUP(S144,rank!O:P,2,0)</f>
        <v>16057.87146899276</v>
      </c>
      <c r="X144">
        <f t="shared" si="60"/>
        <v>59.995529727313368</v>
      </c>
      <c r="Y144">
        <f t="shared" si="61"/>
        <v>4.9995529727313377</v>
      </c>
      <c r="Z144">
        <f t="shared" si="62"/>
        <v>1</v>
      </c>
      <c r="AA144">
        <f t="shared" si="63"/>
        <v>12.000178826895564</v>
      </c>
      <c r="AI144">
        <v>382</v>
      </c>
      <c r="AJ144">
        <f t="shared" si="64"/>
        <v>2560121.7999999998</v>
      </c>
      <c r="AK144">
        <f t="shared" si="65"/>
        <v>2411485</v>
      </c>
      <c r="AL144">
        <f t="shared" si="73"/>
        <v>50599.699999999721</v>
      </c>
      <c r="AM144">
        <f t="shared" si="74"/>
        <v>1.0201449582161415</v>
      </c>
      <c r="AN144">
        <f t="shared" si="71"/>
        <v>50599.7</v>
      </c>
      <c r="AO144">
        <f t="shared" si="66"/>
        <v>50599.66015018028</v>
      </c>
      <c r="AP144">
        <f t="shared" si="72"/>
        <v>0</v>
      </c>
      <c r="AX144">
        <f t="shared" si="53"/>
        <v>49788.1</v>
      </c>
      <c r="AY144">
        <f t="shared" si="67"/>
        <v>47310.799999999996</v>
      </c>
      <c r="AZ144">
        <f t="shared" si="75"/>
        <v>966.40000000000146</v>
      </c>
      <c r="BA144">
        <f t="shared" si="76"/>
        <v>1.020054887059328</v>
      </c>
      <c r="BC144">
        <f t="shared" si="77"/>
        <v>52.358961092714864</v>
      </c>
    </row>
    <row r="145" spans="2:55" x14ac:dyDescent="0.2">
      <c r="B145">
        <f t="shared" si="54"/>
        <v>501.31278632052414</v>
      </c>
      <c r="C145">
        <f t="shared" si="55"/>
        <v>501.3</v>
      </c>
      <c r="D145">
        <f t="shared" si="68"/>
        <v>1.0168356997971588</v>
      </c>
      <c r="E145">
        <f t="shared" si="69"/>
        <v>501.29999999999927</v>
      </c>
      <c r="F145">
        <f t="shared" si="56"/>
        <v>0</v>
      </c>
      <c r="G145">
        <f t="shared" si="57"/>
        <v>-9.9999999998544808E-2</v>
      </c>
      <c r="H145">
        <f t="shared" si="58"/>
        <v>27343.241393410335</v>
      </c>
      <c r="I145">
        <f t="shared" si="59"/>
        <v>27343.200000000001</v>
      </c>
      <c r="J145">
        <f t="shared" si="70"/>
        <v>1.0186760251696043</v>
      </c>
      <c r="K145">
        <v>144</v>
      </c>
      <c r="L145">
        <v>27343.3</v>
      </c>
      <c r="M145">
        <v>2278.6</v>
      </c>
      <c r="N145">
        <v>455.7</v>
      </c>
      <c r="S145">
        <f t="shared" si="52"/>
        <v>9</v>
      </c>
      <c r="T145">
        <f>VLOOKUP(S145,rank!O:P,2,0)</f>
        <v>16057.87146899276</v>
      </c>
      <c r="X145">
        <f t="shared" si="60"/>
        <v>60.002852754004827</v>
      </c>
      <c r="Y145">
        <f t="shared" si="61"/>
        <v>5.000219442615756</v>
      </c>
      <c r="Z145">
        <f t="shared" si="62"/>
        <v>1</v>
      </c>
      <c r="AA145">
        <f t="shared" si="63"/>
        <v>12.000043886597034</v>
      </c>
      <c r="AI145">
        <v>383</v>
      </c>
      <c r="AJ145">
        <f t="shared" si="64"/>
        <v>2611740.7999999998</v>
      </c>
      <c r="AK145">
        <f t="shared" si="65"/>
        <v>2463104</v>
      </c>
      <c r="AL145">
        <f t="shared" si="73"/>
        <v>51619</v>
      </c>
      <c r="AM145">
        <f t="shared" si="74"/>
        <v>1.0201443882078409</v>
      </c>
      <c r="AN145">
        <f t="shared" si="71"/>
        <v>51619</v>
      </c>
      <c r="AO145">
        <f t="shared" si="66"/>
        <v>51618.990303905659</v>
      </c>
      <c r="AP145">
        <f t="shared" si="72"/>
        <v>0</v>
      </c>
      <c r="AX145">
        <f t="shared" si="53"/>
        <v>50774.1</v>
      </c>
      <c r="AY145">
        <f t="shared" si="67"/>
        <v>48296.799999999996</v>
      </c>
      <c r="AZ145">
        <f t="shared" si="75"/>
        <v>986</v>
      </c>
      <c r="BA145">
        <f t="shared" si="76"/>
        <v>1.0202814569536409</v>
      </c>
      <c r="BC145">
        <f t="shared" si="77"/>
        <v>52.351926977687626</v>
      </c>
    </row>
    <row r="146" spans="2:55" x14ac:dyDescent="0.2">
      <c r="B146">
        <f t="shared" si="54"/>
        <v>509.83510368797306</v>
      </c>
      <c r="C146">
        <f t="shared" si="55"/>
        <v>509.8</v>
      </c>
      <c r="D146">
        <f t="shared" si="68"/>
        <v>1.0169559146219829</v>
      </c>
      <c r="E146">
        <f t="shared" si="69"/>
        <v>509.79999999999927</v>
      </c>
      <c r="F146">
        <f t="shared" si="56"/>
        <v>0</v>
      </c>
      <c r="G146">
        <f t="shared" si="57"/>
        <v>0</v>
      </c>
      <c r="H146">
        <f t="shared" si="58"/>
        <v>27853.076497098304</v>
      </c>
      <c r="I146">
        <f t="shared" si="59"/>
        <v>27853.1</v>
      </c>
      <c r="J146">
        <f t="shared" si="70"/>
        <v>1.0186481465227186</v>
      </c>
      <c r="K146">
        <v>145</v>
      </c>
      <c r="L146">
        <v>27853.1</v>
      </c>
      <c r="M146">
        <v>2321.1</v>
      </c>
      <c r="N146">
        <v>464.2</v>
      </c>
      <c r="S146">
        <f t="shared" si="52"/>
        <v>9</v>
      </c>
      <c r="T146">
        <f>VLOOKUP(S146,rank!O:P,2,0)</f>
        <v>16057.87146899276</v>
      </c>
      <c r="X146">
        <f t="shared" si="60"/>
        <v>60.002369668246445</v>
      </c>
      <c r="Y146">
        <f t="shared" si="61"/>
        <v>5.0002154243860408</v>
      </c>
      <c r="Z146">
        <f t="shared" si="62"/>
        <v>1</v>
      </c>
      <c r="AA146">
        <f t="shared" si="63"/>
        <v>11.999956916979018</v>
      </c>
      <c r="AI146">
        <v>384</v>
      </c>
      <c r="AJ146">
        <f t="shared" si="64"/>
        <v>2664399.6</v>
      </c>
      <c r="AK146">
        <f t="shared" si="65"/>
        <v>2515762.8000000003</v>
      </c>
      <c r="AL146">
        <f t="shared" si="73"/>
        <v>52658.800000000279</v>
      </c>
      <c r="AM146">
        <f t="shared" si="74"/>
        <v>1.0201437455200659</v>
      </c>
      <c r="AN146">
        <f t="shared" si="71"/>
        <v>52658.9</v>
      </c>
      <c r="AO146">
        <f t="shared" si="66"/>
        <v>52658.854863577842</v>
      </c>
      <c r="AP146">
        <f t="shared" si="72"/>
        <v>0.1</v>
      </c>
      <c r="AX146">
        <f t="shared" si="53"/>
        <v>51779.8</v>
      </c>
      <c r="AY146">
        <f t="shared" si="67"/>
        <v>49302.5</v>
      </c>
      <c r="AZ146">
        <f t="shared" si="75"/>
        <v>1005.7000000000044</v>
      </c>
      <c r="BA146">
        <f t="shared" si="76"/>
        <v>1.0199797160243451</v>
      </c>
      <c r="BC146">
        <f t="shared" si="77"/>
        <v>52.360346027642485</v>
      </c>
    </row>
    <row r="147" spans="2:55" x14ac:dyDescent="0.2">
      <c r="B147">
        <f t="shared" si="54"/>
        <v>518.50230045066849</v>
      </c>
      <c r="C147">
        <f t="shared" si="55"/>
        <v>518.5</v>
      </c>
      <c r="D147">
        <f t="shared" si="68"/>
        <v>1.0170655158885853</v>
      </c>
      <c r="E147">
        <f t="shared" si="69"/>
        <v>518.5</v>
      </c>
      <c r="F147">
        <f t="shared" si="56"/>
        <v>0</v>
      </c>
      <c r="G147">
        <f t="shared" si="57"/>
        <v>0</v>
      </c>
      <c r="H147">
        <f t="shared" si="58"/>
        <v>28371.578797548973</v>
      </c>
      <c r="I147">
        <f t="shared" si="59"/>
        <v>28371.599999999999</v>
      </c>
      <c r="J147">
        <f t="shared" si="70"/>
        <v>1.0186155221501376</v>
      </c>
      <c r="K147">
        <v>146</v>
      </c>
      <c r="L147">
        <v>28371.599999999999</v>
      </c>
      <c r="M147">
        <v>2364.3000000000002</v>
      </c>
      <c r="N147">
        <v>472.9</v>
      </c>
      <c r="S147">
        <f t="shared" si="52"/>
        <v>9</v>
      </c>
      <c r="T147">
        <f>VLOOKUP(S147,rank!O:P,2,0)</f>
        <v>16057.87146899276</v>
      </c>
      <c r="X147">
        <f t="shared" si="60"/>
        <v>59.994924931275108</v>
      </c>
      <c r="Y147">
        <f t="shared" si="61"/>
        <v>4.9995770776062596</v>
      </c>
      <c r="Z147">
        <f t="shared" si="62"/>
        <v>1</v>
      </c>
      <c r="AA147">
        <f t="shared" si="63"/>
        <v>11.999999999999998</v>
      </c>
      <c r="AI147">
        <v>385</v>
      </c>
      <c r="AJ147">
        <f t="shared" si="64"/>
        <v>2718119.3</v>
      </c>
      <c r="AK147">
        <f t="shared" si="65"/>
        <v>2569482.5</v>
      </c>
      <c r="AL147">
        <f t="shared" si="73"/>
        <v>53719.699999999721</v>
      </c>
      <c r="AM147">
        <f t="shared" si="74"/>
        <v>1.0201466801370225</v>
      </c>
      <c r="AN147">
        <f t="shared" si="71"/>
        <v>53719.7</v>
      </c>
      <c r="AO147">
        <f t="shared" si="66"/>
        <v>53719.667494804642</v>
      </c>
      <c r="AP147">
        <f t="shared" si="72"/>
        <v>0</v>
      </c>
      <c r="AX147">
        <f t="shared" si="53"/>
        <v>52805.9</v>
      </c>
      <c r="AY147">
        <f t="shared" si="67"/>
        <v>50328.6</v>
      </c>
      <c r="AZ147">
        <f t="shared" si="75"/>
        <v>1026.0999999999985</v>
      </c>
      <c r="BA147">
        <f t="shared" si="76"/>
        <v>1.0202843790394691</v>
      </c>
      <c r="BC147">
        <f t="shared" si="77"/>
        <v>52.35327940746496</v>
      </c>
    </row>
    <row r="148" spans="2:55" x14ac:dyDescent="0.2">
      <c r="B148">
        <f t="shared" si="54"/>
        <v>527.31683955832989</v>
      </c>
      <c r="C148">
        <f t="shared" si="55"/>
        <v>527.29999999999995</v>
      </c>
      <c r="D148">
        <f t="shared" si="68"/>
        <v>1.0169720347155311</v>
      </c>
      <c r="E148">
        <f t="shared" si="69"/>
        <v>527.30000000000291</v>
      </c>
      <c r="F148">
        <f t="shared" si="56"/>
        <v>0</v>
      </c>
      <c r="G148">
        <f t="shared" si="57"/>
        <v>0</v>
      </c>
      <c r="H148">
        <f t="shared" si="58"/>
        <v>28898.8956371073</v>
      </c>
      <c r="I148">
        <f t="shared" si="59"/>
        <v>28898.9</v>
      </c>
      <c r="J148">
        <f t="shared" si="70"/>
        <v>1.0185854868953461</v>
      </c>
      <c r="K148">
        <v>147</v>
      </c>
      <c r="L148">
        <v>28898.9</v>
      </c>
      <c r="M148">
        <v>2408.1999999999998</v>
      </c>
      <c r="N148">
        <v>481.6</v>
      </c>
      <c r="S148">
        <f t="shared" si="52"/>
        <v>9</v>
      </c>
      <c r="T148">
        <f>VLOOKUP(S148,rank!O:P,2,0)</f>
        <v>16057.87146899276</v>
      </c>
      <c r="X148">
        <f t="shared" si="60"/>
        <v>60.006021594684384</v>
      </c>
      <c r="Y148">
        <f t="shared" si="61"/>
        <v>5.0004152823920256</v>
      </c>
      <c r="Z148">
        <f t="shared" si="62"/>
        <v>1</v>
      </c>
      <c r="AA148">
        <f t="shared" si="63"/>
        <v>12.0002076239515</v>
      </c>
      <c r="AI148">
        <v>386</v>
      </c>
      <c r="AJ148">
        <f t="shared" si="64"/>
        <v>2772921.1</v>
      </c>
      <c r="AK148">
        <f t="shared" si="65"/>
        <v>2624284.3000000003</v>
      </c>
      <c r="AL148">
        <f t="shared" si="73"/>
        <v>54801.800000000279</v>
      </c>
      <c r="AM148">
        <f t="shared" si="74"/>
        <v>1.0201434483066838</v>
      </c>
      <c r="AN148">
        <f t="shared" si="71"/>
        <v>54801.9</v>
      </c>
      <c r="AO148">
        <f t="shared" si="66"/>
        <v>54801.850196487489</v>
      </c>
      <c r="AP148">
        <f t="shared" si="72"/>
        <v>0.1</v>
      </c>
      <c r="AX148">
        <f t="shared" si="53"/>
        <v>53852.6</v>
      </c>
      <c r="AY148">
        <f t="shared" si="67"/>
        <v>51375.299999999996</v>
      </c>
      <c r="AZ148">
        <f t="shared" si="75"/>
        <v>1046.6999999999971</v>
      </c>
      <c r="BA148">
        <f t="shared" si="76"/>
        <v>1.0200760159828464</v>
      </c>
      <c r="BC148">
        <f t="shared" si="77"/>
        <v>52.35674023120324</v>
      </c>
    </row>
    <row r="149" spans="2:55" x14ac:dyDescent="0.2">
      <c r="B149">
        <f t="shared" si="54"/>
        <v>536.28122583082131</v>
      </c>
      <c r="C149">
        <f t="shared" si="55"/>
        <v>536.29999999999995</v>
      </c>
      <c r="D149">
        <f t="shared" si="68"/>
        <v>1.0170680826853713</v>
      </c>
      <c r="E149">
        <f t="shared" si="69"/>
        <v>536.29999999999927</v>
      </c>
      <c r="F149">
        <f t="shared" si="56"/>
        <v>0</v>
      </c>
      <c r="G149">
        <f t="shared" si="57"/>
        <v>0</v>
      </c>
      <c r="H149">
        <f t="shared" si="58"/>
        <v>29435.176862938126</v>
      </c>
      <c r="I149">
        <f t="shared" si="59"/>
        <v>29435.200000000001</v>
      </c>
      <c r="J149">
        <f t="shared" si="70"/>
        <v>1.0185577997778461</v>
      </c>
      <c r="K149">
        <v>148</v>
      </c>
      <c r="L149">
        <v>29435.200000000001</v>
      </c>
      <c r="M149">
        <v>2452.9</v>
      </c>
      <c r="N149">
        <v>490.6</v>
      </c>
      <c r="S149">
        <f t="shared" si="52"/>
        <v>9</v>
      </c>
      <c r="T149">
        <f>VLOOKUP(S149,rank!O:P,2,0)</f>
        <v>16057.87146899276</v>
      </c>
      <c r="X149">
        <f t="shared" si="60"/>
        <v>59.998369343660819</v>
      </c>
      <c r="Y149">
        <f t="shared" si="61"/>
        <v>4.9997961679576033</v>
      </c>
      <c r="Z149">
        <f t="shared" si="62"/>
        <v>1</v>
      </c>
      <c r="AA149">
        <f t="shared" si="63"/>
        <v>12.000163072281788</v>
      </c>
      <c r="AI149">
        <v>387</v>
      </c>
      <c r="AJ149">
        <f t="shared" si="64"/>
        <v>2828827</v>
      </c>
      <c r="AK149">
        <f t="shared" si="65"/>
        <v>2680190.2000000002</v>
      </c>
      <c r="AL149">
        <f t="shared" si="73"/>
        <v>55905.899999999907</v>
      </c>
      <c r="AM149">
        <f t="shared" si="74"/>
        <v>1.0201471484513214</v>
      </c>
      <c r="AN149">
        <f t="shared" si="71"/>
        <v>55905.8</v>
      </c>
      <c r="AO149">
        <f t="shared" si="66"/>
        <v>55905.833468695717</v>
      </c>
      <c r="AP149">
        <f t="shared" si="72"/>
        <v>-0.1</v>
      </c>
      <c r="AX149">
        <f t="shared" si="53"/>
        <v>54920.4</v>
      </c>
      <c r="AY149">
        <f t="shared" si="67"/>
        <v>52443.1</v>
      </c>
      <c r="AZ149">
        <f t="shared" si="75"/>
        <v>1067.8000000000029</v>
      </c>
      <c r="BA149">
        <f t="shared" si="76"/>
        <v>1.0201585936753663</v>
      </c>
      <c r="BC149">
        <f t="shared" si="77"/>
        <v>52.356152837609812</v>
      </c>
    </row>
    <row r="150" spans="2:55" x14ac:dyDescent="0.2">
      <c r="B150">
        <f t="shared" si="54"/>
        <v>545.3980066699454</v>
      </c>
      <c r="C150">
        <f t="shared" si="55"/>
        <v>545.4</v>
      </c>
      <c r="D150">
        <f t="shared" si="68"/>
        <v>1.0169681148610825</v>
      </c>
      <c r="E150">
        <f t="shared" si="69"/>
        <v>545.39999999999782</v>
      </c>
      <c r="F150">
        <f t="shared" si="56"/>
        <v>0</v>
      </c>
      <c r="G150">
        <f t="shared" si="57"/>
        <v>0</v>
      </c>
      <c r="H150">
        <f t="shared" si="58"/>
        <v>29980.574869608074</v>
      </c>
      <c r="I150">
        <f t="shared" si="59"/>
        <v>29980.6</v>
      </c>
      <c r="J150">
        <f t="shared" si="70"/>
        <v>1.0185288362232972</v>
      </c>
      <c r="K150">
        <v>149</v>
      </c>
      <c r="L150">
        <v>29980.6</v>
      </c>
      <c r="M150">
        <v>2498.4</v>
      </c>
      <c r="N150">
        <v>499.7</v>
      </c>
      <c r="S150">
        <f t="shared" si="52"/>
        <v>9</v>
      </c>
      <c r="T150">
        <f>VLOOKUP(S150,rank!O:P,2,0)</f>
        <v>16057.87146899276</v>
      </c>
      <c r="X150">
        <f t="shared" si="60"/>
        <v>59.997198318991394</v>
      </c>
      <c r="Y150">
        <f t="shared" si="61"/>
        <v>4.9997998799279575</v>
      </c>
      <c r="Z150">
        <f t="shared" si="62"/>
        <v>1</v>
      </c>
      <c r="AA150">
        <f t="shared" si="63"/>
        <v>11.999919948767211</v>
      </c>
      <c r="AI150">
        <v>388</v>
      </c>
      <c r="AJ150">
        <f t="shared" si="64"/>
        <v>2885859</v>
      </c>
      <c r="AK150">
        <f t="shared" si="65"/>
        <v>2737222.2</v>
      </c>
      <c r="AL150">
        <f t="shared" si="73"/>
        <v>57032</v>
      </c>
      <c r="AM150">
        <f t="shared" si="74"/>
        <v>1.0201427756283343</v>
      </c>
      <c r="AN150">
        <f t="shared" si="71"/>
        <v>57032.1</v>
      </c>
      <c r="AO150">
        <f t="shared" si="66"/>
        <v>57032.056483922606</v>
      </c>
      <c r="AP150">
        <f t="shared" si="72"/>
        <v>0.1</v>
      </c>
      <c r="AX150">
        <f t="shared" si="53"/>
        <v>56009.7</v>
      </c>
      <c r="AY150">
        <f t="shared" si="67"/>
        <v>53532.399999999994</v>
      </c>
      <c r="AZ150">
        <f t="shared" si="75"/>
        <v>1089.2999999999956</v>
      </c>
      <c r="BA150">
        <f t="shared" si="76"/>
        <v>1.0201348567147337</v>
      </c>
      <c r="BC150">
        <f t="shared" si="77"/>
        <v>52.356559258239443</v>
      </c>
    </row>
    <row r="151" spans="2:55" x14ac:dyDescent="0.2">
      <c r="B151">
        <f t="shared" si="54"/>
        <v>554.66977278333434</v>
      </c>
      <c r="C151">
        <f t="shared" si="55"/>
        <v>554.70000000000005</v>
      </c>
      <c r="D151">
        <f t="shared" si="68"/>
        <v>1.0170517051705223</v>
      </c>
      <c r="E151">
        <f t="shared" si="69"/>
        <v>554.70000000000073</v>
      </c>
      <c r="F151">
        <f t="shared" si="56"/>
        <v>0</v>
      </c>
      <c r="G151">
        <f t="shared" si="57"/>
        <v>-9.9999999998544808E-2</v>
      </c>
      <c r="H151">
        <f t="shared" si="58"/>
        <v>30535.244642391408</v>
      </c>
      <c r="I151">
        <f t="shared" si="59"/>
        <v>30535.200000000001</v>
      </c>
      <c r="J151">
        <f t="shared" si="70"/>
        <v>1.0184986291134934</v>
      </c>
      <c r="K151">
        <v>150</v>
      </c>
      <c r="L151">
        <v>30535.3</v>
      </c>
      <c r="M151">
        <v>2544.6</v>
      </c>
      <c r="N151">
        <v>508.9</v>
      </c>
      <c r="S151">
        <f t="shared" si="52"/>
        <v>9</v>
      </c>
      <c r="T151">
        <f>VLOOKUP(S151,rank!O:P,2,0)</f>
        <v>16057.87146899276</v>
      </c>
      <c r="X151">
        <f t="shared" si="60"/>
        <v>60.002554529377086</v>
      </c>
      <c r="Y151">
        <f t="shared" si="61"/>
        <v>5.0001965022597759</v>
      </c>
      <c r="Z151">
        <f t="shared" si="62"/>
        <v>1</v>
      </c>
      <c r="AA151">
        <f t="shared" si="63"/>
        <v>12.00003929890749</v>
      </c>
      <c r="AI151">
        <v>389</v>
      </c>
      <c r="AJ151">
        <f t="shared" si="64"/>
        <v>2944040</v>
      </c>
      <c r="AK151">
        <f t="shared" si="65"/>
        <v>2795403.2</v>
      </c>
      <c r="AL151">
        <f t="shared" si="73"/>
        <v>58181</v>
      </c>
      <c r="AM151">
        <f t="shared" si="74"/>
        <v>1.020146584373685</v>
      </c>
      <c r="AN151">
        <f t="shared" si="71"/>
        <v>58181</v>
      </c>
      <c r="AO151">
        <f t="shared" si="66"/>
        <v>58180.967261791237</v>
      </c>
      <c r="AP151">
        <f t="shared" si="72"/>
        <v>0</v>
      </c>
      <c r="AX151">
        <f t="shared" si="53"/>
        <v>57121</v>
      </c>
      <c r="AY151">
        <f t="shared" si="67"/>
        <v>54643.7</v>
      </c>
      <c r="AZ151">
        <f t="shared" si="75"/>
        <v>1111.3000000000029</v>
      </c>
      <c r="BA151">
        <f t="shared" si="76"/>
        <v>1.0201964564399224</v>
      </c>
      <c r="BC151">
        <f t="shared" si="77"/>
        <v>52.353999820030459</v>
      </c>
    </row>
    <row r="152" spans="2:55" x14ac:dyDescent="0.2">
      <c r="B152">
        <f t="shared" si="54"/>
        <v>564.09915892065101</v>
      </c>
      <c r="C152">
        <f t="shared" si="55"/>
        <v>564.1</v>
      </c>
      <c r="D152">
        <f t="shared" si="68"/>
        <v>1.0169460969893662</v>
      </c>
      <c r="E152">
        <f t="shared" si="69"/>
        <v>564.10000000000218</v>
      </c>
      <c r="F152">
        <f t="shared" si="56"/>
        <v>0</v>
      </c>
      <c r="G152">
        <f t="shared" si="57"/>
        <v>-0.10000000000218279</v>
      </c>
      <c r="H152">
        <f t="shared" si="58"/>
        <v>31099.343801312058</v>
      </c>
      <c r="I152">
        <f t="shared" si="59"/>
        <v>31099.3</v>
      </c>
      <c r="J152">
        <f t="shared" si="70"/>
        <v>1.0184737614294321</v>
      </c>
      <c r="K152">
        <v>151</v>
      </c>
      <c r="L152">
        <v>31099.4</v>
      </c>
      <c r="M152">
        <v>2591.6</v>
      </c>
      <c r="N152">
        <v>518.29999999999995</v>
      </c>
      <c r="S152">
        <f t="shared" si="52"/>
        <v>9</v>
      </c>
      <c r="T152">
        <f>VLOOKUP(S152,rank!O:P,2,0)</f>
        <v>16057.87146899276</v>
      </c>
      <c r="X152">
        <f t="shared" si="60"/>
        <v>60.002701138336882</v>
      </c>
      <c r="Y152">
        <f t="shared" si="61"/>
        <v>5.000192938452634</v>
      </c>
      <c r="Z152">
        <f t="shared" si="62"/>
        <v>1</v>
      </c>
      <c r="AA152">
        <f t="shared" si="63"/>
        <v>12.000077172403149</v>
      </c>
      <c r="AI152">
        <v>390</v>
      </c>
      <c r="AJ152">
        <f t="shared" si="64"/>
        <v>3003393</v>
      </c>
      <c r="AK152">
        <f t="shared" si="65"/>
        <v>2854756.2</v>
      </c>
      <c r="AL152">
        <f t="shared" si="73"/>
        <v>59353</v>
      </c>
      <c r="AM152">
        <f t="shared" si="74"/>
        <v>1.0201440332754679</v>
      </c>
      <c r="AN152">
        <f t="shared" si="71"/>
        <v>59353</v>
      </c>
      <c r="AO152">
        <f t="shared" si="66"/>
        <v>59353.02284728003</v>
      </c>
      <c r="AP152">
        <f t="shared" si="72"/>
        <v>0</v>
      </c>
      <c r="AX152">
        <f t="shared" si="53"/>
        <v>58254.6</v>
      </c>
      <c r="AY152">
        <f t="shared" si="67"/>
        <v>55777.299999999996</v>
      </c>
      <c r="AZ152">
        <f t="shared" si="75"/>
        <v>1133.5999999999985</v>
      </c>
      <c r="BA152">
        <f t="shared" si="76"/>
        <v>1.0200665886799205</v>
      </c>
      <c r="BC152">
        <f t="shared" si="77"/>
        <v>52.357974594213196</v>
      </c>
    </row>
    <row r="153" spans="2:55" x14ac:dyDescent="0.2">
      <c r="B153">
        <f t="shared" si="54"/>
        <v>573.68884462230199</v>
      </c>
      <c r="C153">
        <f t="shared" si="55"/>
        <v>573.70000000000005</v>
      </c>
      <c r="D153">
        <f t="shared" si="68"/>
        <v>1.0170182591738963</v>
      </c>
      <c r="E153">
        <f t="shared" si="69"/>
        <v>573.69999999999709</v>
      </c>
      <c r="F153">
        <f t="shared" si="56"/>
        <v>0</v>
      </c>
      <c r="G153">
        <f t="shared" si="57"/>
        <v>-9.9999999998544808E-2</v>
      </c>
      <c r="H153">
        <f t="shared" si="58"/>
        <v>31673.032645934363</v>
      </c>
      <c r="I153">
        <f t="shared" si="59"/>
        <v>31673</v>
      </c>
      <c r="J153">
        <f t="shared" si="70"/>
        <v>1.0184473605515236</v>
      </c>
      <c r="K153">
        <v>152</v>
      </c>
      <c r="L153">
        <v>31673.1</v>
      </c>
      <c r="M153">
        <v>2639.4</v>
      </c>
      <c r="N153">
        <v>527.9</v>
      </c>
      <c r="S153">
        <f t="shared" si="52"/>
        <v>9</v>
      </c>
      <c r="T153">
        <f>VLOOKUP(S153,rank!O:P,2,0)</f>
        <v>16057.87146899276</v>
      </c>
      <c r="X153">
        <f t="shared" si="60"/>
        <v>59.99829513165372</v>
      </c>
      <c r="Y153">
        <f t="shared" si="61"/>
        <v>4.9998105701837474</v>
      </c>
      <c r="Z153">
        <f t="shared" si="62"/>
        <v>1</v>
      </c>
      <c r="AA153">
        <f t="shared" si="63"/>
        <v>12.000113662195952</v>
      </c>
      <c r="AI153">
        <v>391</v>
      </c>
      <c r="AJ153">
        <f t="shared" si="64"/>
        <v>3063941.7</v>
      </c>
      <c r="AK153">
        <f t="shared" si="65"/>
        <v>2915304.9000000004</v>
      </c>
      <c r="AL153">
        <f t="shared" si="73"/>
        <v>60548.700000000186</v>
      </c>
      <c r="AM153">
        <f t="shared" si="74"/>
        <v>1.0201455697268915</v>
      </c>
      <c r="AN153">
        <f t="shared" si="71"/>
        <v>60548.7</v>
      </c>
      <c r="AO153">
        <f t="shared" si="66"/>
        <v>60548.689492538491</v>
      </c>
      <c r="AP153">
        <f t="shared" si="72"/>
        <v>0</v>
      </c>
      <c r="AX153">
        <f t="shared" si="53"/>
        <v>59411.1</v>
      </c>
      <c r="AY153">
        <f t="shared" si="67"/>
        <v>56933.799999999996</v>
      </c>
      <c r="AZ153">
        <f t="shared" si="75"/>
        <v>1156.5</v>
      </c>
      <c r="BA153">
        <f t="shared" si="76"/>
        <v>1.0202011291460846</v>
      </c>
      <c r="BC153">
        <f t="shared" si="77"/>
        <v>52.355123216601974</v>
      </c>
    </row>
    <row r="154" spans="2:55" x14ac:dyDescent="0.2">
      <c r="B154">
        <f t="shared" si="54"/>
        <v>583.44155498088116</v>
      </c>
      <c r="C154">
        <f t="shared" si="55"/>
        <v>583.4</v>
      </c>
      <c r="D154">
        <f t="shared" si="68"/>
        <v>1.0169077915286813</v>
      </c>
      <c r="E154">
        <f t="shared" si="69"/>
        <v>583.40000000000146</v>
      </c>
      <c r="F154">
        <f t="shared" si="56"/>
        <v>0</v>
      </c>
      <c r="G154">
        <f t="shared" si="57"/>
        <v>0</v>
      </c>
      <c r="H154">
        <f t="shared" si="58"/>
        <v>32256.474200915243</v>
      </c>
      <c r="I154">
        <f t="shared" si="59"/>
        <v>32256.5</v>
      </c>
      <c r="J154">
        <f t="shared" si="70"/>
        <v>1.018422631263221</v>
      </c>
      <c r="K154">
        <v>153</v>
      </c>
      <c r="L154">
        <v>32256.5</v>
      </c>
      <c r="M154">
        <v>2688</v>
      </c>
      <c r="N154">
        <v>537.6</v>
      </c>
      <c r="S154">
        <f t="shared" si="52"/>
        <v>9</v>
      </c>
      <c r="T154">
        <f>VLOOKUP(S154,rank!O:P,2,0)</f>
        <v>16057.87146899276</v>
      </c>
      <c r="X154">
        <f t="shared" si="60"/>
        <v>60.00093005952381</v>
      </c>
      <c r="Y154">
        <f t="shared" si="61"/>
        <v>5</v>
      </c>
      <c r="Z154">
        <f t="shared" si="62"/>
        <v>1</v>
      </c>
      <c r="AA154">
        <f t="shared" si="63"/>
        <v>12.000186011904763</v>
      </c>
      <c r="AI154">
        <v>392</v>
      </c>
      <c r="AJ154">
        <f t="shared" si="64"/>
        <v>3125710.2</v>
      </c>
      <c r="AK154">
        <f t="shared" si="65"/>
        <v>2977073.4000000004</v>
      </c>
      <c r="AL154">
        <f t="shared" si="73"/>
        <v>61768.5</v>
      </c>
      <c r="AM154">
        <f t="shared" si="74"/>
        <v>1.0201457669611371</v>
      </c>
      <c r="AN154">
        <f t="shared" si="71"/>
        <v>61768.4</v>
      </c>
      <c r="AO154">
        <f t="shared" si="66"/>
        <v>61768.442842365672</v>
      </c>
      <c r="AP154">
        <f t="shared" si="72"/>
        <v>-0.1</v>
      </c>
      <c r="AX154">
        <f t="shared" si="53"/>
        <v>60590.9</v>
      </c>
      <c r="AY154">
        <f t="shared" si="67"/>
        <v>58113.599999999999</v>
      </c>
      <c r="AZ154">
        <f t="shared" si="75"/>
        <v>1179.8000000000029</v>
      </c>
      <c r="BA154">
        <f t="shared" si="76"/>
        <v>1.0201469952442741</v>
      </c>
      <c r="BC154">
        <f t="shared" si="77"/>
        <v>52.355060179691343</v>
      </c>
    </row>
    <row r="155" spans="2:55" x14ac:dyDescent="0.2">
      <c r="B155">
        <f t="shared" si="54"/>
        <v>593.36006141555606</v>
      </c>
      <c r="C155">
        <f t="shared" si="55"/>
        <v>593.4</v>
      </c>
      <c r="D155">
        <f t="shared" si="68"/>
        <v>1.0171408981830647</v>
      </c>
      <c r="E155">
        <f t="shared" si="69"/>
        <v>593.40000000000146</v>
      </c>
      <c r="F155">
        <f t="shared" si="56"/>
        <v>0</v>
      </c>
      <c r="G155">
        <f t="shared" si="57"/>
        <v>-9.9999999998544808E-2</v>
      </c>
      <c r="H155">
        <f t="shared" si="58"/>
        <v>32849.834262330798</v>
      </c>
      <c r="I155">
        <f t="shared" si="59"/>
        <v>32849.800000000003</v>
      </c>
      <c r="J155">
        <f t="shared" si="70"/>
        <v>1.0183931920698155</v>
      </c>
      <c r="K155">
        <v>154</v>
      </c>
      <c r="L155">
        <v>32849.9</v>
      </c>
      <c r="M155">
        <v>2737.5</v>
      </c>
      <c r="N155">
        <v>547.5</v>
      </c>
      <c r="S155">
        <f t="shared" si="52"/>
        <v>9</v>
      </c>
      <c r="T155">
        <f>VLOOKUP(S155,rank!O:P,2,0)</f>
        <v>16057.87146899276</v>
      </c>
      <c r="X155">
        <f t="shared" si="60"/>
        <v>59.999817351598175</v>
      </c>
      <c r="Y155">
        <f t="shared" si="61"/>
        <v>5</v>
      </c>
      <c r="Z155">
        <f t="shared" si="62"/>
        <v>1</v>
      </c>
      <c r="AA155">
        <f t="shared" si="63"/>
        <v>11.999963470319635</v>
      </c>
      <c r="AI155">
        <v>393</v>
      </c>
      <c r="AJ155">
        <f t="shared" si="64"/>
        <v>3188723</v>
      </c>
      <c r="AK155">
        <f t="shared" si="65"/>
        <v>3040086.2</v>
      </c>
      <c r="AL155">
        <f t="shared" si="73"/>
        <v>63012.799999999814</v>
      </c>
      <c r="AM155">
        <f t="shared" si="74"/>
        <v>1.0201445720715221</v>
      </c>
      <c r="AN155">
        <f t="shared" si="71"/>
        <v>63012.800000000003</v>
      </c>
      <c r="AO155">
        <f t="shared" si="66"/>
        <v>63012.768123425143</v>
      </c>
      <c r="AP155">
        <f t="shared" si="72"/>
        <v>0</v>
      </c>
      <c r="AX155">
        <f t="shared" si="53"/>
        <v>61794.400000000001</v>
      </c>
      <c r="AY155">
        <f t="shared" si="67"/>
        <v>59317.1</v>
      </c>
      <c r="AZ155">
        <f t="shared" si="75"/>
        <v>1203.5</v>
      </c>
      <c r="BA155">
        <f t="shared" si="76"/>
        <v>1.0200881505339863</v>
      </c>
      <c r="BC155">
        <f t="shared" si="77"/>
        <v>52.357955961777989</v>
      </c>
    </row>
    <row r="156" spans="2:55" x14ac:dyDescent="0.2">
      <c r="B156">
        <f t="shared" si="54"/>
        <v>603.44718245962042</v>
      </c>
      <c r="C156">
        <f t="shared" si="55"/>
        <v>603.4</v>
      </c>
      <c r="D156">
        <f t="shared" si="68"/>
        <v>1.0168520390967306</v>
      </c>
      <c r="E156">
        <f t="shared" si="69"/>
        <v>603.40000000000146</v>
      </c>
      <c r="F156">
        <f t="shared" si="56"/>
        <v>0</v>
      </c>
      <c r="G156">
        <f t="shared" si="57"/>
        <v>0</v>
      </c>
      <c r="H156">
        <f t="shared" si="58"/>
        <v>33453.281444790417</v>
      </c>
      <c r="I156">
        <f t="shared" si="59"/>
        <v>33453.300000000003</v>
      </c>
      <c r="J156">
        <f t="shared" si="70"/>
        <v>1.0183714969345323</v>
      </c>
      <c r="K156">
        <v>155</v>
      </c>
      <c r="L156">
        <v>33453.300000000003</v>
      </c>
      <c r="M156">
        <v>2787.8</v>
      </c>
      <c r="N156">
        <v>557.6</v>
      </c>
      <c r="S156">
        <f t="shared" si="52"/>
        <v>9</v>
      </c>
      <c r="T156">
        <f>VLOOKUP(S156,rank!O:P,2,0)</f>
        <v>16057.87146899276</v>
      </c>
      <c r="X156">
        <f t="shared" si="60"/>
        <v>59.995157819225255</v>
      </c>
      <c r="Y156">
        <f t="shared" si="61"/>
        <v>4.9996413199426115</v>
      </c>
      <c r="Z156">
        <f t="shared" si="62"/>
        <v>1</v>
      </c>
      <c r="AA156">
        <f t="shared" si="63"/>
        <v>11.999892388263147</v>
      </c>
      <c r="AI156">
        <v>394</v>
      </c>
      <c r="AJ156">
        <f t="shared" si="64"/>
        <v>3253005.1</v>
      </c>
      <c r="AK156">
        <f t="shared" si="65"/>
        <v>3104368.3000000003</v>
      </c>
      <c r="AL156">
        <f t="shared" si="73"/>
        <v>64282.100000000093</v>
      </c>
      <c r="AM156">
        <f t="shared" si="74"/>
        <v>1.0201435263946417</v>
      </c>
      <c r="AN156">
        <f t="shared" si="71"/>
        <v>64282.2</v>
      </c>
      <c r="AO156">
        <f t="shared" si="66"/>
        <v>64282.160337271562</v>
      </c>
      <c r="AP156">
        <f t="shared" si="72"/>
        <v>0.1</v>
      </c>
      <c r="AX156">
        <f t="shared" si="53"/>
        <v>63022.2</v>
      </c>
      <c r="AY156">
        <f t="shared" si="67"/>
        <v>60544.899999999994</v>
      </c>
      <c r="AZ156">
        <f t="shared" si="75"/>
        <v>1227.7999999999956</v>
      </c>
      <c r="BA156">
        <f t="shared" si="76"/>
        <v>1.0201911092646412</v>
      </c>
      <c r="BC156">
        <f t="shared" si="77"/>
        <v>52.355513927349996</v>
      </c>
    </row>
    <row r="157" spans="2:55" x14ac:dyDescent="0.2">
      <c r="B157">
        <f t="shared" si="54"/>
        <v>613.70578456143392</v>
      </c>
      <c r="C157">
        <f t="shared" si="55"/>
        <v>613.70000000000005</v>
      </c>
      <c r="D157">
        <f t="shared" si="68"/>
        <v>1.0170699370235261</v>
      </c>
      <c r="E157">
        <f t="shared" si="69"/>
        <v>613.69999999999709</v>
      </c>
      <c r="F157">
        <f t="shared" si="56"/>
        <v>0</v>
      </c>
      <c r="G157">
        <f t="shared" si="57"/>
        <v>0</v>
      </c>
      <c r="H157">
        <f t="shared" si="58"/>
        <v>34066.987229351849</v>
      </c>
      <c r="I157">
        <f t="shared" si="59"/>
        <v>34067</v>
      </c>
      <c r="J157">
        <f t="shared" si="70"/>
        <v>1.0183449764298289</v>
      </c>
      <c r="K157">
        <v>156</v>
      </c>
      <c r="L157">
        <v>34067</v>
      </c>
      <c r="M157">
        <v>2838.9</v>
      </c>
      <c r="N157">
        <v>567.79999999999995</v>
      </c>
      <c r="S157">
        <f t="shared" si="52"/>
        <v>9</v>
      </c>
      <c r="T157">
        <f>VLOOKUP(S157,rank!O:P,2,0)</f>
        <v>16057.87146899276</v>
      </c>
      <c r="X157">
        <f t="shared" si="60"/>
        <v>59.99823881648468</v>
      </c>
      <c r="Y157">
        <f t="shared" si="61"/>
        <v>4.9998238816484681</v>
      </c>
      <c r="Z157">
        <f t="shared" si="62"/>
        <v>1</v>
      </c>
      <c r="AA157">
        <f t="shared" si="63"/>
        <v>12.000070449822115</v>
      </c>
      <c r="AI157">
        <v>395</v>
      </c>
      <c r="AJ157">
        <f t="shared" si="64"/>
        <v>3318582.3</v>
      </c>
      <c r="AK157">
        <f t="shared" si="65"/>
        <v>3169945.5</v>
      </c>
      <c r="AL157">
        <f t="shared" si="73"/>
        <v>65577.199999999721</v>
      </c>
      <c r="AM157">
        <f t="shared" si="74"/>
        <v>1.020147132716567</v>
      </c>
      <c r="AN157">
        <f t="shared" si="71"/>
        <v>65577.100000000006</v>
      </c>
      <c r="AO157">
        <f t="shared" si="66"/>
        <v>65577.124457265891</v>
      </c>
      <c r="AP157">
        <f t="shared" si="72"/>
        <v>-0.1</v>
      </c>
      <c r="AX157">
        <f t="shared" si="53"/>
        <v>64274.7</v>
      </c>
      <c r="AY157">
        <f t="shared" si="67"/>
        <v>61797.399999999994</v>
      </c>
      <c r="AZ157">
        <f t="shared" si="75"/>
        <v>1252.5</v>
      </c>
      <c r="BA157">
        <f t="shared" si="76"/>
        <v>1.0201172829451086</v>
      </c>
      <c r="BC157">
        <f t="shared" si="77"/>
        <v>52.357045908183409</v>
      </c>
    </row>
    <row r="158" spans="2:55" x14ac:dyDescent="0.2">
      <c r="B158">
        <f t="shared" si="54"/>
        <v>624.13878289897821</v>
      </c>
      <c r="C158">
        <f t="shared" si="55"/>
        <v>624.1</v>
      </c>
      <c r="D158">
        <f t="shared" si="68"/>
        <v>1.0171093368095161</v>
      </c>
      <c r="E158">
        <f t="shared" si="69"/>
        <v>624.19999999999709</v>
      </c>
      <c r="F158">
        <f t="shared" si="56"/>
        <v>-0.1</v>
      </c>
      <c r="G158">
        <f t="shared" si="57"/>
        <v>-9.9999999998544808E-2</v>
      </c>
      <c r="H158">
        <f t="shared" si="58"/>
        <v>34691.126012250832</v>
      </c>
      <c r="I158">
        <f t="shared" si="59"/>
        <v>34691.1</v>
      </c>
      <c r="J158">
        <f t="shared" si="70"/>
        <v>1.0183197816068335</v>
      </c>
      <c r="K158">
        <v>157</v>
      </c>
      <c r="L158">
        <v>34691.199999999997</v>
      </c>
      <c r="M158">
        <v>2890.9</v>
      </c>
      <c r="N158">
        <v>578.20000000000005</v>
      </c>
      <c r="S158">
        <f t="shared" si="52"/>
        <v>9</v>
      </c>
      <c r="T158">
        <f>VLOOKUP(S158,rank!O:P,2,0)</f>
        <v>16057.87146899276</v>
      </c>
      <c r="X158">
        <f t="shared" si="60"/>
        <v>59.998616395710819</v>
      </c>
      <c r="Y158">
        <f t="shared" si="61"/>
        <v>4.9998270494638533</v>
      </c>
      <c r="Z158">
        <f t="shared" si="62"/>
        <v>1</v>
      </c>
      <c r="AA158">
        <f t="shared" si="63"/>
        <v>12.000138365214983</v>
      </c>
      <c r="AI158">
        <v>396</v>
      </c>
      <c r="AJ158">
        <f t="shared" si="64"/>
        <v>3385480.4</v>
      </c>
      <c r="AK158">
        <f t="shared" si="65"/>
        <v>3236843.6</v>
      </c>
      <c r="AL158">
        <f t="shared" si="73"/>
        <v>66898.100000000093</v>
      </c>
      <c r="AM158">
        <f t="shared" si="74"/>
        <v>1.0201426715382844</v>
      </c>
      <c r="AN158">
        <f t="shared" si="71"/>
        <v>66898.2</v>
      </c>
      <c r="AO158">
        <f t="shared" si="66"/>
        <v>66898.175629457517</v>
      </c>
      <c r="AP158">
        <f t="shared" si="72"/>
        <v>0.1</v>
      </c>
      <c r="AX158">
        <f t="shared" si="53"/>
        <v>65552.5</v>
      </c>
      <c r="AY158">
        <f t="shared" si="67"/>
        <v>63075.199999999997</v>
      </c>
      <c r="AZ158">
        <f t="shared" si="75"/>
        <v>1277.8000000000029</v>
      </c>
      <c r="BA158">
        <f t="shared" si="76"/>
        <v>1.0201996007984055</v>
      </c>
      <c r="BC158">
        <f t="shared" si="77"/>
        <v>52.354124276099498</v>
      </c>
    </row>
    <row r="159" spans="2:55" x14ac:dyDescent="0.2">
      <c r="B159">
        <f t="shared" si="54"/>
        <v>634.74914220826076</v>
      </c>
      <c r="C159">
        <f t="shared" si="55"/>
        <v>634.70000000000005</v>
      </c>
      <c r="D159">
        <f t="shared" si="68"/>
        <v>1.016821531560409</v>
      </c>
      <c r="E159">
        <f t="shared" si="69"/>
        <v>634.70000000000437</v>
      </c>
      <c r="F159">
        <f t="shared" si="56"/>
        <v>0</v>
      </c>
      <c r="G159">
        <f t="shared" si="57"/>
        <v>0</v>
      </c>
      <c r="H159">
        <f t="shared" si="58"/>
        <v>35325.875154459092</v>
      </c>
      <c r="I159">
        <f t="shared" si="59"/>
        <v>35325.9</v>
      </c>
      <c r="J159">
        <f t="shared" si="70"/>
        <v>1.018298641438294</v>
      </c>
      <c r="K159">
        <v>158</v>
      </c>
      <c r="L159">
        <v>35325.9</v>
      </c>
      <c r="M159">
        <v>2943.8</v>
      </c>
      <c r="N159">
        <v>588.79999999999995</v>
      </c>
      <c r="S159">
        <f t="shared" si="52"/>
        <v>9</v>
      </c>
      <c r="T159">
        <f>VLOOKUP(S159,rank!O:P,2,0)</f>
        <v>16057.87146899276</v>
      </c>
      <c r="X159">
        <f t="shared" si="60"/>
        <v>59.996433423913054</v>
      </c>
      <c r="Y159">
        <f t="shared" si="61"/>
        <v>4.999660326086957</v>
      </c>
      <c r="Z159">
        <f t="shared" si="62"/>
        <v>1</v>
      </c>
      <c r="AA159">
        <f t="shared" si="63"/>
        <v>12.000101909097085</v>
      </c>
      <c r="AI159">
        <v>397</v>
      </c>
      <c r="AJ159">
        <f t="shared" si="64"/>
        <v>3453726.3</v>
      </c>
      <c r="AK159">
        <f t="shared" si="65"/>
        <v>3305089.5</v>
      </c>
      <c r="AL159">
        <f t="shared" si="73"/>
        <v>68245.899999999907</v>
      </c>
      <c r="AM159">
        <f t="shared" si="74"/>
        <v>1.020147059483002</v>
      </c>
      <c r="AN159">
        <f t="shared" si="71"/>
        <v>68245.8</v>
      </c>
      <c r="AO159">
        <f t="shared" si="66"/>
        <v>68245.839377512937</v>
      </c>
      <c r="AP159">
        <f t="shared" si="72"/>
        <v>-0.1</v>
      </c>
      <c r="AX159">
        <f t="shared" si="53"/>
        <v>66856</v>
      </c>
      <c r="AY159">
        <f t="shared" si="67"/>
        <v>64378.7</v>
      </c>
      <c r="AZ159">
        <f t="shared" si="75"/>
        <v>1303.5</v>
      </c>
      <c r="BA159">
        <f t="shared" si="76"/>
        <v>1.0201126936922813</v>
      </c>
      <c r="BC159">
        <f t="shared" si="77"/>
        <v>52.355887993862609</v>
      </c>
    </row>
    <row r="160" spans="2:55" x14ac:dyDescent="0.2">
      <c r="B160">
        <f t="shared" si="54"/>
        <v>645.53987762580118</v>
      </c>
      <c r="C160">
        <f t="shared" si="55"/>
        <v>645.5</v>
      </c>
      <c r="D160">
        <f t="shared" si="68"/>
        <v>1.0170159130297709</v>
      </c>
      <c r="E160">
        <f t="shared" si="69"/>
        <v>645.5</v>
      </c>
      <c r="F160">
        <f t="shared" si="56"/>
        <v>0</v>
      </c>
      <c r="G160">
        <f t="shared" si="57"/>
        <v>0</v>
      </c>
      <c r="H160">
        <f t="shared" si="58"/>
        <v>35971.415032084886</v>
      </c>
      <c r="I160">
        <f t="shared" si="59"/>
        <v>35971.4</v>
      </c>
      <c r="J160">
        <f t="shared" si="70"/>
        <v>1.0182727120894302</v>
      </c>
      <c r="K160">
        <v>159</v>
      </c>
      <c r="L160">
        <v>35971.4</v>
      </c>
      <c r="M160">
        <v>2997.6</v>
      </c>
      <c r="N160">
        <v>599.5</v>
      </c>
      <c r="S160">
        <f t="shared" si="52"/>
        <v>9</v>
      </c>
      <c r="T160">
        <f>VLOOKUP(S160,rank!O:P,2,0)</f>
        <v>16057.87146899276</v>
      </c>
      <c r="X160">
        <f t="shared" si="60"/>
        <v>60.002335279399503</v>
      </c>
      <c r="Y160">
        <f t="shared" si="61"/>
        <v>5.0001668056713928</v>
      </c>
      <c r="Z160">
        <f t="shared" si="62"/>
        <v>1</v>
      </c>
      <c r="AA160">
        <f t="shared" si="63"/>
        <v>12.000066720042701</v>
      </c>
      <c r="AI160">
        <v>398</v>
      </c>
      <c r="AJ160">
        <f t="shared" si="64"/>
        <v>3523346.9</v>
      </c>
      <c r="AK160">
        <f t="shared" si="65"/>
        <v>3374710.1</v>
      </c>
      <c r="AL160">
        <f t="shared" si="73"/>
        <v>69620.600000000093</v>
      </c>
      <c r="AM160">
        <f t="shared" si="74"/>
        <v>1.0201433346179065</v>
      </c>
      <c r="AN160">
        <f t="shared" si="71"/>
        <v>69620.7</v>
      </c>
      <c r="AO160">
        <f t="shared" si="66"/>
        <v>69620.651811772943</v>
      </c>
      <c r="AP160">
        <f t="shared" si="72"/>
        <v>0.1</v>
      </c>
      <c r="AX160">
        <f t="shared" si="53"/>
        <v>68185.7</v>
      </c>
      <c r="AY160">
        <f t="shared" si="67"/>
        <v>65708.399999999994</v>
      </c>
      <c r="AZ160">
        <f t="shared" si="75"/>
        <v>1329.6999999999971</v>
      </c>
      <c r="BA160">
        <f t="shared" si="76"/>
        <v>1.0200997314921343</v>
      </c>
      <c r="BC160">
        <f t="shared" si="77"/>
        <v>52.358125893058769</v>
      </c>
    </row>
    <row r="161" spans="2:55" x14ac:dyDescent="0.2">
      <c r="B161">
        <f t="shared" si="54"/>
        <v>656.51405554543965</v>
      </c>
      <c r="C161">
        <f t="shared" si="55"/>
        <v>656.5</v>
      </c>
      <c r="D161">
        <f t="shared" si="68"/>
        <v>1.0171959721146375</v>
      </c>
      <c r="E161">
        <f t="shared" si="69"/>
        <v>656.59999999999854</v>
      </c>
      <c r="F161">
        <f t="shared" si="56"/>
        <v>-0.1</v>
      </c>
      <c r="G161">
        <f t="shared" si="57"/>
        <v>-9.9999999998544808E-2</v>
      </c>
      <c r="H161">
        <f t="shared" si="58"/>
        <v>36627.929087630328</v>
      </c>
      <c r="I161">
        <f t="shared" si="59"/>
        <v>36627.9</v>
      </c>
      <c r="J161">
        <f t="shared" si="70"/>
        <v>1.0182506102069977</v>
      </c>
      <c r="K161">
        <v>160</v>
      </c>
      <c r="L161">
        <v>36628</v>
      </c>
      <c r="M161">
        <v>3052.3</v>
      </c>
      <c r="N161">
        <v>610.5</v>
      </c>
      <c r="S161">
        <f t="shared" si="52"/>
        <v>9</v>
      </c>
      <c r="T161">
        <f>VLOOKUP(S161,rank!O:P,2,0)</f>
        <v>16057.87146899276</v>
      </c>
      <c r="X161">
        <f t="shared" si="60"/>
        <v>59.996723996723993</v>
      </c>
      <c r="Y161">
        <f t="shared" si="61"/>
        <v>4.9996723996724004</v>
      </c>
      <c r="Z161">
        <f t="shared" si="62"/>
        <v>1</v>
      </c>
      <c r="AA161">
        <f t="shared" si="63"/>
        <v>12.00013104871736</v>
      </c>
      <c r="AI161">
        <v>399</v>
      </c>
      <c r="AJ161">
        <f t="shared" si="64"/>
        <v>3594370.1</v>
      </c>
      <c r="AK161">
        <f t="shared" si="65"/>
        <v>3445733.3000000003</v>
      </c>
      <c r="AL161">
        <f t="shared" si="73"/>
        <v>71023.200000000186</v>
      </c>
      <c r="AM161">
        <f t="shared" si="74"/>
        <v>1.0201463359982548</v>
      </c>
      <c r="AN161">
        <f t="shared" si="71"/>
        <v>71023.199999999997</v>
      </c>
      <c r="AO161">
        <f t="shared" si="66"/>
        <v>71023.159842521127</v>
      </c>
      <c r="AP161">
        <f t="shared" si="72"/>
        <v>0</v>
      </c>
      <c r="AX161">
        <f t="shared" si="53"/>
        <v>69542.3</v>
      </c>
      <c r="AY161">
        <f t="shared" si="67"/>
        <v>67065</v>
      </c>
      <c r="AZ161">
        <f t="shared" si="75"/>
        <v>1356.6000000000058</v>
      </c>
      <c r="BA161">
        <f t="shared" si="76"/>
        <v>1.0202301270963441</v>
      </c>
      <c r="BC161">
        <f t="shared" si="77"/>
        <v>52.353825740822558</v>
      </c>
    </row>
    <row r="162" spans="2:55" x14ac:dyDescent="0.2">
      <c r="B162">
        <f t="shared" si="54"/>
        <v>667.6747944897121</v>
      </c>
      <c r="C162">
        <f t="shared" si="55"/>
        <v>667.7</v>
      </c>
      <c r="D162">
        <f t="shared" si="68"/>
        <v>1.0167529698446542</v>
      </c>
      <c r="E162">
        <f t="shared" si="69"/>
        <v>667.59999999999854</v>
      </c>
      <c r="F162">
        <f t="shared" si="56"/>
        <v>0.1</v>
      </c>
      <c r="G162">
        <f t="shared" si="57"/>
        <v>0</v>
      </c>
      <c r="H162">
        <f t="shared" si="58"/>
        <v>37295.603882120049</v>
      </c>
      <c r="I162">
        <f t="shared" si="59"/>
        <v>37295.599999999999</v>
      </c>
      <c r="J162">
        <f t="shared" si="70"/>
        <v>1.0182292733135123</v>
      </c>
      <c r="K162">
        <v>161</v>
      </c>
      <c r="L162">
        <v>37295.599999999999</v>
      </c>
      <c r="M162">
        <v>3108</v>
      </c>
      <c r="N162">
        <v>621.6</v>
      </c>
      <c r="O162">
        <f>L161-L141</f>
        <v>11240.3</v>
      </c>
      <c r="S162">
        <f t="shared" si="52"/>
        <v>10</v>
      </c>
      <c r="T162">
        <f>VLOOKUP(S162,rank!O:P,2,0)</f>
        <v>22806.604997244383</v>
      </c>
      <c r="U162">
        <f>T162-T161</f>
        <v>6748.7335282516233</v>
      </c>
      <c r="V162">
        <f>U162/O162</f>
        <v>0.60040510735937869</v>
      </c>
      <c r="X162">
        <f t="shared" si="60"/>
        <v>59.999356499356495</v>
      </c>
      <c r="Y162">
        <f t="shared" si="61"/>
        <v>5</v>
      </c>
      <c r="Z162">
        <f t="shared" si="62"/>
        <v>1</v>
      </c>
      <c r="AA162">
        <f t="shared" si="63"/>
        <v>11.9998712998713</v>
      </c>
      <c r="AI162">
        <v>400</v>
      </c>
      <c r="AJ162">
        <f t="shared" si="64"/>
        <v>3666824.1</v>
      </c>
      <c r="AK162">
        <f t="shared" si="65"/>
        <v>3518187.3000000003</v>
      </c>
      <c r="AL162">
        <f t="shared" si="73"/>
        <v>72454</v>
      </c>
      <c r="AM162">
        <f t="shared" si="74"/>
        <v>1.0201455299113502</v>
      </c>
      <c r="AN162">
        <f t="shared" si="71"/>
        <v>72453.899999999994</v>
      </c>
      <c r="AO162">
        <f t="shared" si="66"/>
        <v>72453.921397548722</v>
      </c>
      <c r="AP162">
        <f t="shared" si="72"/>
        <v>-0.1</v>
      </c>
      <c r="AX162">
        <f t="shared" si="53"/>
        <v>70926.100000000006</v>
      </c>
      <c r="AY162">
        <f t="shared" si="67"/>
        <v>68448.800000000003</v>
      </c>
      <c r="AZ162">
        <f t="shared" si="75"/>
        <v>1383.8000000000029</v>
      </c>
      <c r="BA162">
        <f t="shared" si="76"/>
        <v>1.020050125313281</v>
      </c>
      <c r="BC162">
        <f t="shared" si="77"/>
        <v>52.358722358722247</v>
      </c>
    </row>
    <row r="163" spans="2:55" x14ac:dyDescent="0.2">
      <c r="B163">
        <f t="shared" si="54"/>
        <v>679.02526599603721</v>
      </c>
      <c r="C163">
        <f t="shared" si="55"/>
        <v>679</v>
      </c>
      <c r="D163">
        <f t="shared" si="68"/>
        <v>1.0172258837627322</v>
      </c>
      <c r="E163">
        <f t="shared" si="69"/>
        <v>679.09999999999854</v>
      </c>
      <c r="F163">
        <f t="shared" si="56"/>
        <v>-0.1</v>
      </c>
      <c r="G163">
        <f t="shared" si="57"/>
        <v>-9.9999999998544808E-2</v>
      </c>
      <c r="H163">
        <f t="shared" si="58"/>
        <v>37974.629148116088</v>
      </c>
      <c r="I163">
        <f t="shared" si="59"/>
        <v>37974.6</v>
      </c>
      <c r="J163">
        <f t="shared" si="70"/>
        <v>1.0182059009641888</v>
      </c>
      <c r="K163">
        <v>162</v>
      </c>
      <c r="L163">
        <v>37974.699999999997</v>
      </c>
      <c r="M163">
        <v>3164.6</v>
      </c>
      <c r="N163">
        <v>632.9</v>
      </c>
      <c r="S163">
        <f t="shared" si="52"/>
        <v>10</v>
      </c>
      <c r="T163">
        <f>VLOOKUP(S163,rank!O:P,2,0)</f>
        <v>22806.604997244383</v>
      </c>
      <c r="X163">
        <f t="shared" si="60"/>
        <v>60.001106019908356</v>
      </c>
      <c r="Y163">
        <f t="shared" si="61"/>
        <v>5.0001580028440511</v>
      </c>
      <c r="Z163">
        <f t="shared" si="62"/>
        <v>1</v>
      </c>
      <c r="AA163">
        <f t="shared" si="63"/>
        <v>11.999842002148771</v>
      </c>
      <c r="AI163">
        <v>401</v>
      </c>
      <c r="AJ163">
        <f t="shared" si="64"/>
        <v>3740737.6</v>
      </c>
      <c r="AK163">
        <f t="shared" si="65"/>
        <v>3592100.8000000003</v>
      </c>
      <c r="AL163">
        <f t="shared" si="73"/>
        <v>73913.5</v>
      </c>
      <c r="AM163">
        <f t="shared" si="74"/>
        <v>1.020143815386314</v>
      </c>
      <c r="AN163">
        <f t="shared" si="71"/>
        <v>73913.5</v>
      </c>
      <c r="AO163">
        <f t="shared" si="66"/>
        <v>73913.505644102348</v>
      </c>
      <c r="AP163">
        <f t="shared" si="72"/>
        <v>0</v>
      </c>
      <c r="AX163">
        <f t="shared" si="53"/>
        <v>72337.899999999994</v>
      </c>
      <c r="AY163">
        <f t="shared" si="67"/>
        <v>69860.599999999991</v>
      </c>
      <c r="AZ163">
        <f t="shared" si="75"/>
        <v>1411.7999999999884</v>
      </c>
      <c r="BA163">
        <f t="shared" si="76"/>
        <v>1.0202341378811861</v>
      </c>
      <c r="BC163">
        <f t="shared" si="77"/>
        <v>52.354086981159234</v>
      </c>
    </row>
    <row r="164" spans="2:55" x14ac:dyDescent="0.2">
      <c r="B164">
        <f t="shared" si="54"/>
        <v>690.5686955179699</v>
      </c>
      <c r="C164">
        <f t="shared" si="55"/>
        <v>690.6</v>
      </c>
      <c r="D164">
        <f t="shared" si="68"/>
        <v>1.0167869238698299</v>
      </c>
      <c r="E164">
        <f t="shared" si="69"/>
        <v>690.5</v>
      </c>
      <c r="F164">
        <f t="shared" si="56"/>
        <v>0.1</v>
      </c>
      <c r="G164">
        <f t="shared" si="57"/>
        <v>0</v>
      </c>
      <c r="H164">
        <f t="shared" si="58"/>
        <v>38665.197843634051</v>
      </c>
      <c r="I164">
        <f t="shared" si="59"/>
        <v>38665.199999999997</v>
      </c>
      <c r="J164">
        <f t="shared" si="70"/>
        <v>1.0181858400088479</v>
      </c>
      <c r="K164">
        <v>163</v>
      </c>
      <c r="L164">
        <v>38665.199999999997</v>
      </c>
      <c r="M164">
        <v>3222.1</v>
      </c>
      <c r="N164">
        <v>644.4</v>
      </c>
      <c r="S164">
        <f t="shared" si="52"/>
        <v>10</v>
      </c>
      <c r="T164">
        <f>VLOOKUP(S164,rank!O:P,2,0)</f>
        <v>22806.604997244383</v>
      </c>
      <c r="X164">
        <f t="shared" si="60"/>
        <v>60.001862197392924</v>
      </c>
      <c r="Y164">
        <f t="shared" si="61"/>
        <v>5.0001551831160773</v>
      </c>
      <c r="Z164">
        <f t="shared" si="62"/>
        <v>1</v>
      </c>
      <c r="AA164">
        <f t="shared" si="63"/>
        <v>12</v>
      </c>
      <c r="AI164">
        <v>402</v>
      </c>
      <c r="AJ164">
        <f t="shared" si="64"/>
        <v>3816140.1</v>
      </c>
      <c r="AK164">
        <f t="shared" si="65"/>
        <v>3667503.3000000003</v>
      </c>
      <c r="AL164">
        <f t="shared" si="73"/>
        <v>75402.5</v>
      </c>
      <c r="AM164">
        <f t="shared" si="74"/>
        <v>1.0201451696915991</v>
      </c>
      <c r="AN164">
        <f t="shared" si="71"/>
        <v>75402.5</v>
      </c>
      <c r="AO164">
        <f t="shared" si="66"/>
        <v>75402.493215302806</v>
      </c>
      <c r="AP164">
        <f t="shared" si="72"/>
        <v>0</v>
      </c>
      <c r="AX164">
        <f t="shared" si="53"/>
        <v>73778.100000000006</v>
      </c>
      <c r="AY164">
        <f t="shared" si="67"/>
        <v>71300.800000000003</v>
      </c>
      <c r="AZ164">
        <f t="shared" si="75"/>
        <v>1440.2000000000116</v>
      </c>
      <c r="BA164">
        <f t="shared" si="76"/>
        <v>1.0201161637625893</v>
      </c>
      <c r="BC164">
        <f t="shared" si="77"/>
        <v>52.35557561449756</v>
      </c>
    </row>
    <row r="165" spans="2:55" x14ac:dyDescent="0.2">
      <c r="B165">
        <f t="shared" si="54"/>
        <v>702.30836334177513</v>
      </c>
      <c r="C165">
        <f t="shared" si="55"/>
        <v>702.3</v>
      </c>
      <c r="D165">
        <f t="shared" si="68"/>
        <v>1.0170890658942837</v>
      </c>
      <c r="E165">
        <f t="shared" si="69"/>
        <v>702.30000000000291</v>
      </c>
      <c r="F165">
        <f t="shared" si="56"/>
        <v>0</v>
      </c>
      <c r="G165">
        <f t="shared" si="57"/>
        <v>0</v>
      </c>
      <c r="H165">
        <f t="shared" si="58"/>
        <v>39367.506206975835</v>
      </c>
      <c r="I165">
        <f t="shared" si="59"/>
        <v>39367.5</v>
      </c>
      <c r="J165">
        <f t="shared" si="70"/>
        <v>1.0181636199993793</v>
      </c>
      <c r="K165">
        <v>164</v>
      </c>
      <c r="L165">
        <v>39367.5</v>
      </c>
      <c r="M165">
        <v>3280.6</v>
      </c>
      <c r="N165">
        <v>656.1</v>
      </c>
      <c r="S165">
        <f t="shared" si="52"/>
        <v>10</v>
      </c>
      <c r="T165">
        <f>VLOOKUP(S165,rank!O:P,2,0)</f>
        <v>22806.604997244383</v>
      </c>
      <c r="X165">
        <f t="shared" si="60"/>
        <v>60.002286236854133</v>
      </c>
      <c r="Y165">
        <f t="shared" si="61"/>
        <v>5.0001524157902759</v>
      </c>
      <c r="Z165">
        <f t="shared" si="62"/>
        <v>1</v>
      </c>
      <c r="AA165">
        <f t="shared" si="63"/>
        <v>12.000091446686582</v>
      </c>
      <c r="AI165">
        <v>403</v>
      </c>
      <c r="AJ165">
        <f t="shared" si="64"/>
        <v>3893061.6</v>
      </c>
      <c r="AK165">
        <f t="shared" si="65"/>
        <v>3744424.8000000003</v>
      </c>
      <c r="AL165">
        <f t="shared" si="73"/>
        <v>76921.5</v>
      </c>
      <c r="AM165">
        <f t="shared" si="74"/>
        <v>1.0201452206491828</v>
      </c>
      <c r="AN165">
        <f t="shared" si="71"/>
        <v>76921.5</v>
      </c>
      <c r="AO165">
        <f t="shared" si="66"/>
        <v>76921.47644112508</v>
      </c>
      <c r="AP165">
        <f t="shared" si="72"/>
        <v>0</v>
      </c>
      <c r="AX165">
        <f t="shared" si="53"/>
        <v>75247.3</v>
      </c>
      <c r="AY165">
        <f t="shared" si="67"/>
        <v>72770</v>
      </c>
      <c r="AZ165">
        <f t="shared" si="75"/>
        <v>1469.1999999999971</v>
      </c>
      <c r="BA165">
        <f t="shared" si="76"/>
        <v>1.0201360922094052</v>
      </c>
      <c r="BC165">
        <f t="shared" si="77"/>
        <v>52.356044105635824</v>
      </c>
    </row>
    <row r="166" spans="2:55" x14ac:dyDescent="0.2">
      <c r="B166">
        <f t="shared" si="54"/>
        <v>714.24760551858537</v>
      </c>
      <c r="C166">
        <f t="shared" si="55"/>
        <v>714.2</v>
      </c>
      <c r="D166">
        <f t="shared" si="68"/>
        <v>1.0170867150790259</v>
      </c>
      <c r="E166">
        <f t="shared" si="69"/>
        <v>714.30000000000291</v>
      </c>
      <c r="F166">
        <f t="shared" si="56"/>
        <v>-0.1</v>
      </c>
      <c r="G166">
        <f t="shared" si="57"/>
        <v>0</v>
      </c>
      <c r="H166">
        <f t="shared" si="58"/>
        <v>40081.753812494411</v>
      </c>
      <c r="I166">
        <f t="shared" si="59"/>
        <v>40081.800000000003</v>
      </c>
      <c r="J166">
        <f t="shared" si="70"/>
        <v>1.0181444084587541</v>
      </c>
      <c r="K166">
        <v>165</v>
      </c>
      <c r="L166">
        <v>40081.800000000003</v>
      </c>
      <c r="M166">
        <v>3340.1</v>
      </c>
      <c r="N166">
        <v>668</v>
      </c>
      <c r="S166">
        <f t="shared" si="52"/>
        <v>10</v>
      </c>
      <c r="T166">
        <f>VLOOKUP(S166,rank!O:P,2,0)</f>
        <v>22806.604997244383</v>
      </c>
      <c r="X166">
        <f t="shared" si="60"/>
        <v>60.002694610778448</v>
      </c>
      <c r="Y166">
        <f t="shared" si="61"/>
        <v>5.0001497005988025</v>
      </c>
      <c r="Z166">
        <f t="shared" si="62"/>
        <v>1</v>
      </c>
      <c r="AA166">
        <f t="shared" si="63"/>
        <v>12.00017963534026</v>
      </c>
      <c r="AI166">
        <v>404</v>
      </c>
      <c r="AJ166">
        <f t="shared" si="64"/>
        <v>3971532.6</v>
      </c>
      <c r="AK166">
        <f t="shared" si="65"/>
        <v>3822895.8000000003</v>
      </c>
      <c r="AL166">
        <f t="shared" si="73"/>
        <v>78471</v>
      </c>
      <c r="AM166">
        <f t="shared" si="74"/>
        <v>1.0201439129502154</v>
      </c>
      <c r="AN166">
        <f t="shared" si="71"/>
        <v>78471.100000000006</v>
      </c>
      <c r="AO166">
        <f t="shared" si="66"/>
        <v>78471.059584031565</v>
      </c>
      <c r="AP166">
        <f t="shared" si="72"/>
        <v>0.1</v>
      </c>
      <c r="AX166">
        <f t="shared" si="53"/>
        <v>76746.100000000006</v>
      </c>
      <c r="AY166">
        <f t="shared" si="67"/>
        <v>74268.800000000003</v>
      </c>
      <c r="AZ166">
        <f t="shared" si="75"/>
        <v>1498.8000000000029</v>
      </c>
      <c r="BA166">
        <f t="shared" si="76"/>
        <v>1.0201470187857378</v>
      </c>
      <c r="BC166">
        <f t="shared" si="77"/>
        <v>52.355884707766108</v>
      </c>
    </row>
    <row r="167" spans="2:55" x14ac:dyDescent="0.2">
      <c r="B167">
        <f t="shared" si="54"/>
        <v>726.38981481240114</v>
      </c>
      <c r="C167">
        <f t="shared" si="55"/>
        <v>726.4</v>
      </c>
      <c r="D167">
        <f t="shared" si="68"/>
        <v>1.0169396612067636</v>
      </c>
      <c r="E167">
        <f t="shared" si="69"/>
        <v>726.39999999999418</v>
      </c>
      <c r="F167">
        <f t="shared" si="56"/>
        <v>0</v>
      </c>
      <c r="G167">
        <f t="shared" si="57"/>
        <v>-9.9999999998544808E-2</v>
      </c>
      <c r="H167">
        <f t="shared" si="58"/>
        <v>40808.14362730681</v>
      </c>
      <c r="I167">
        <f t="shared" si="59"/>
        <v>40808.1</v>
      </c>
      <c r="J167">
        <f t="shared" si="70"/>
        <v>1.0181204436926483</v>
      </c>
      <c r="K167">
        <v>166</v>
      </c>
      <c r="L167">
        <v>40808.199999999997</v>
      </c>
      <c r="M167">
        <v>3400.7</v>
      </c>
      <c r="N167">
        <v>680.1</v>
      </c>
      <c r="S167">
        <f t="shared" si="52"/>
        <v>10</v>
      </c>
      <c r="T167">
        <f>VLOOKUP(S167,rank!O:P,2,0)</f>
        <v>22806.604997244383</v>
      </c>
      <c r="X167">
        <f t="shared" si="60"/>
        <v>60.003234818409048</v>
      </c>
      <c r="Y167">
        <f t="shared" si="61"/>
        <v>5.0002940744008226</v>
      </c>
      <c r="Z167">
        <f t="shared" si="62"/>
        <v>1</v>
      </c>
      <c r="AA167">
        <f t="shared" si="63"/>
        <v>11.999941188578822</v>
      </c>
      <c r="AI167">
        <v>405</v>
      </c>
      <c r="AJ167">
        <f t="shared" si="64"/>
        <v>4051584.5</v>
      </c>
      <c r="AK167">
        <f t="shared" si="65"/>
        <v>3902947.7</v>
      </c>
      <c r="AL167">
        <f t="shared" si="73"/>
        <v>80051.899999999907</v>
      </c>
      <c r="AM167">
        <f t="shared" si="74"/>
        <v>1.0201462960839025</v>
      </c>
      <c r="AN167">
        <f t="shared" si="71"/>
        <v>80051.899999999994</v>
      </c>
      <c r="AO167">
        <f t="shared" si="66"/>
        <v>80051.859079351867</v>
      </c>
      <c r="AP167">
        <f t="shared" si="72"/>
        <v>0</v>
      </c>
      <c r="AX167">
        <f t="shared" si="53"/>
        <v>78275.100000000006</v>
      </c>
      <c r="AY167">
        <f t="shared" si="67"/>
        <v>75797.8</v>
      </c>
      <c r="AZ167">
        <f t="shared" si="75"/>
        <v>1529</v>
      </c>
      <c r="BA167">
        <f t="shared" si="76"/>
        <v>1.0201494528956478</v>
      </c>
      <c r="BC167">
        <f t="shared" si="77"/>
        <v>52.355722694571554</v>
      </c>
    </row>
    <row r="168" spans="2:55" x14ac:dyDescent="0.2">
      <c r="B168">
        <f t="shared" si="54"/>
        <v>738.7384416642119</v>
      </c>
      <c r="C168">
        <f t="shared" si="55"/>
        <v>738.7</v>
      </c>
      <c r="D168">
        <f t="shared" si="68"/>
        <v>1.0169328193832741</v>
      </c>
      <c r="E168">
        <f t="shared" si="69"/>
        <v>738.70000000000437</v>
      </c>
      <c r="F168">
        <f t="shared" si="56"/>
        <v>0</v>
      </c>
      <c r="G168">
        <f t="shared" si="57"/>
        <v>0</v>
      </c>
      <c r="H168">
        <f t="shared" si="58"/>
        <v>41546.882068971019</v>
      </c>
      <c r="I168">
        <f t="shared" si="59"/>
        <v>41546.9</v>
      </c>
      <c r="J168">
        <f t="shared" si="70"/>
        <v>1.0181042489113681</v>
      </c>
      <c r="K168">
        <v>167</v>
      </c>
      <c r="L168">
        <v>41546.9</v>
      </c>
      <c r="M168">
        <v>3462.2</v>
      </c>
      <c r="N168">
        <v>692.4</v>
      </c>
      <c r="S168">
        <f t="shared" si="52"/>
        <v>10</v>
      </c>
      <c r="T168">
        <f>VLOOKUP(S168,rank!O:P,2,0)</f>
        <v>22806.604997244383</v>
      </c>
      <c r="X168">
        <f t="shared" si="60"/>
        <v>60.004188330444833</v>
      </c>
      <c r="Y168">
        <f t="shared" si="61"/>
        <v>5.0002888503755054</v>
      </c>
      <c r="Z168">
        <f t="shared" si="62"/>
        <v>1</v>
      </c>
      <c r="AA168">
        <f t="shared" si="63"/>
        <v>12.000144416844782</v>
      </c>
      <c r="AI168">
        <v>406</v>
      </c>
      <c r="AJ168">
        <f t="shared" si="64"/>
        <v>4133249</v>
      </c>
      <c r="AK168">
        <f t="shared" si="65"/>
        <v>3984612.2</v>
      </c>
      <c r="AL168">
        <f t="shared" si="73"/>
        <v>81664.5</v>
      </c>
      <c r="AM168">
        <f t="shared" si="74"/>
        <v>1.0201444313001953</v>
      </c>
      <c r="AN168">
        <f t="shared" si="71"/>
        <v>81664.5</v>
      </c>
      <c r="AO168">
        <f t="shared" si="66"/>
        <v>81664.503780505431</v>
      </c>
      <c r="AP168">
        <f t="shared" si="72"/>
        <v>0</v>
      </c>
      <c r="AX168">
        <f t="shared" si="53"/>
        <v>79834.899999999994</v>
      </c>
      <c r="AY168">
        <f t="shared" si="67"/>
        <v>77357.599999999991</v>
      </c>
      <c r="AZ168">
        <f t="shared" si="75"/>
        <v>1559.7999999999884</v>
      </c>
      <c r="BA168">
        <f t="shared" si="76"/>
        <v>1.0201438848920787</v>
      </c>
      <c r="BC168">
        <f t="shared" si="77"/>
        <v>52.355750737274398</v>
      </c>
    </row>
    <row r="169" spans="2:55" x14ac:dyDescent="0.2">
      <c r="B169">
        <f t="shared" si="54"/>
        <v>751.29699517250333</v>
      </c>
      <c r="C169">
        <f t="shared" si="55"/>
        <v>751.3</v>
      </c>
      <c r="D169">
        <f t="shared" si="68"/>
        <v>1.0170569920129839</v>
      </c>
      <c r="E169">
        <f t="shared" si="69"/>
        <v>751.29999999999563</v>
      </c>
      <c r="F169">
        <f t="shared" si="56"/>
        <v>0</v>
      </c>
      <c r="G169">
        <f t="shared" si="57"/>
        <v>0</v>
      </c>
      <c r="H169">
        <f t="shared" si="58"/>
        <v>42298.179064143536</v>
      </c>
      <c r="I169">
        <f t="shared" si="59"/>
        <v>42298.2</v>
      </c>
      <c r="J169">
        <f t="shared" si="70"/>
        <v>1.01808317828767</v>
      </c>
      <c r="K169">
        <v>168</v>
      </c>
      <c r="L169">
        <v>42298.2</v>
      </c>
      <c r="M169">
        <v>3524.9</v>
      </c>
      <c r="N169">
        <v>705</v>
      </c>
      <c r="S169">
        <f t="shared" si="52"/>
        <v>10</v>
      </c>
      <c r="T169">
        <f>VLOOKUP(S169,rank!O:P,2,0)</f>
        <v>22806.604997244383</v>
      </c>
      <c r="X169">
        <f t="shared" si="60"/>
        <v>59.997446808510631</v>
      </c>
      <c r="Y169">
        <f t="shared" si="61"/>
        <v>4.9998581560283686</v>
      </c>
      <c r="Z169">
        <f t="shared" si="62"/>
        <v>1</v>
      </c>
      <c r="AA169">
        <f t="shared" si="63"/>
        <v>11.999829782405174</v>
      </c>
      <c r="AI169">
        <v>407</v>
      </c>
      <c r="AJ169">
        <f t="shared" si="64"/>
        <v>4216558.7</v>
      </c>
      <c r="AK169">
        <f t="shared" si="65"/>
        <v>4067921.9000000004</v>
      </c>
      <c r="AL169">
        <f t="shared" si="73"/>
        <v>83309.700000000186</v>
      </c>
      <c r="AM169">
        <f t="shared" si="74"/>
        <v>1.0201458406039368</v>
      </c>
      <c r="AN169">
        <f t="shared" si="71"/>
        <v>83309.600000000006</v>
      </c>
      <c r="AO169">
        <f t="shared" si="66"/>
        <v>83309.635209163724</v>
      </c>
      <c r="AP169">
        <f t="shared" si="72"/>
        <v>-0.1</v>
      </c>
      <c r="AX169">
        <f t="shared" si="53"/>
        <v>81426.100000000006</v>
      </c>
      <c r="AY169">
        <f t="shared" si="67"/>
        <v>78948.800000000003</v>
      </c>
      <c r="AZ169">
        <f t="shared" si="75"/>
        <v>1591.2000000000116</v>
      </c>
      <c r="BA169">
        <f t="shared" si="76"/>
        <v>1.02013078599822</v>
      </c>
      <c r="BC169">
        <f t="shared" si="77"/>
        <v>52.356523378581933</v>
      </c>
    </row>
    <row r="170" spans="2:55" x14ac:dyDescent="0.2">
      <c r="B170">
        <f t="shared" si="54"/>
        <v>764.06904409043602</v>
      </c>
      <c r="C170">
        <f t="shared" si="55"/>
        <v>764.1</v>
      </c>
      <c r="D170">
        <f t="shared" si="68"/>
        <v>1.0170371356315857</v>
      </c>
      <c r="E170">
        <f t="shared" si="69"/>
        <v>764.10000000000582</v>
      </c>
      <c r="F170">
        <f t="shared" si="56"/>
        <v>0</v>
      </c>
      <c r="G170">
        <f t="shared" si="57"/>
        <v>-0.10000000000582077</v>
      </c>
      <c r="H170">
        <f t="shared" si="58"/>
        <v>43062.248108233973</v>
      </c>
      <c r="I170">
        <f t="shared" si="59"/>
        <v>43062.2</v>
      </c>
      <c r="J170">
        <f t="shared" si="70"/>
        <v>1.0180622343267562</v>
      </c>
      <c r="K170">
        <v>169</v>
      </c>
      <c r="L170">
        <v>43062.3</v>
      </c>
      <c r="M170">
        <v>3588.5</v>
      </c>
      <c r="N170">
        <v>717.7</v>
      </c>
      <c r="S170">
        <f t="shared" si="52"/>
        <v>10</v>
      </c>
      <c r="T170">
        <f>VLOOKUP(S170,rank!O:P,2,0)</f>
        <v>22806.604997244383</v>
      </c>
      <c r="X170">
        <f t="shared" si="60"/>
        <v>60.000418001950678</v>
      </c>
      <c r="Y170">
        <f t="shared" si="61"/>
        <v>5</v>
      </c>
      <c r="Z170">
        <f t="shared" si="62"/>
        <v>1</v>
      </c>
      <c r="AA170">
        <f t="shared" si="63"/>
        <v>12.000083600390136</v>
      </c>
      <c r="AI170">
        <v>408</v>
      </c>
      <c r="AJ170">
        <f t="shared" si="64"/>
        <v>4301546.5999999996</v>
      </c>
      <c r="AK170">
        <f t="shared" si="65"/>
        <v>4152909.8</v>
      </c>
      <c r="AL170">
        <f t="shared" si="73"/>
        <v>84987.899999999441</v>
      </c>
      <c r="AM170">
        <f t="shared" si="74"/>
        <v>1.020144112870401</v>
      </c>
      <c r="AN170">
        <f t="shared" si="71"/>
        <v>84987.9</v>
      </c>
      <c r="AO170">
        <f t="shared" si="66"/>
        <v>84987.907810452321</v>
      </c>
      <c r="AP170">
        <f t="shared" si="72"/>
        <v>0</v>
      </c>
      <c r="AX170">
        <f t="shared" si="53"/>
        <v>83049.3</v>
      </c>
      <c r="AY170">
        <f t="shared" si="67"/>
        <v>80572</v>
      </c>
      <c r="AZ170">
        <f t="shared" si="75"/>
        <v>1623.1999999999971</v>
      </c>
      <c r="BA170">
        <f t="shared" si="76"/>
        <v>1.0201106083458931</v>
      </c>
      <c r="BC170">
        <f t="shared" si="77"/>
        <v>52.358242976835626</v>
      </c>
    </row>
    <row r="171" spans="2:55" x14ac:dyDescent="0.2">
      <c r="B171">
        <f t="shared" si="54"/>
        <v>777.05821783997339</v>
      </c>
      <c r="C171">
        <f t="shared" si="55"/>
        <v>777.1</v>
      </c>
      <c r="D171">
        <f t="shared" si="68"/>
        <v>1.0168826069886063</v>
      </c>
      <c r="E171">
        <f t="shared" si="69"/>
        <v>777</v>
      </c>
      <c r="F171">
        <f t="shared" si="56"/>
        <v>0.1</v>
      </c>
      <c r="G171">
        <f t="shared" si="57"/>
        <v>0</v>
      </c>
      <c r="H171">
        <f t="shared" si="58"/>
        <v>43839.306326073944</v>
      </c>
      <c r="I171">
        <f t="shared" si="59"/>
        <v>43839.3</v>
      </c>
      <c r="J171">
        <f t="shared" si="70"/>
        <v>1.018045989289911</v>
      </c>
      <c r="K171">
        <v>170</v>
      </c>
      <c r="L171">
        <v>43839.3</v>
      </c>
      <c r="M171">
        <v>3653.3</v>
      </c>
      <c r="N171">
        <v>730.7</v>
      </c>
      <c r="S171">
        <f t="shared" ref="S171:S234" si="78">MIN(S151+1,13)</f>
        <v>10</v>
      </c>
      <c r="T171">
        <f>VLOOKUP(S171,rank!O:P,2,0)</f>
        <v>22806.604997244383</v>
      </c>
      <c r="X171">
        <f t="shared" si="60"/>
        <v>59.996304913097028</v>
      </c>
      <c r="Y171">
        <f t="shared" si="61"/>
        <v>4.9997262898590389</v>
      </c>
      <c r="Z171">
        <f t="shared" si="62"/>
        <v>1</v>
      </c>
      <c r="AA171">
        <f t="shared" si="63"/>
        <v>11.999917882462432</v>
      </c>
      <c r="AI171">
        <v>409</v>
      </c>
      <c r="AJ171">
        <f t="shared" si="64"/>
        <v>4388246.5999999996</v>
      </c>
      <c r="AK171">
        <f t="shared" si="65"/>
        <v>4239609.8</v>
      </c>
      <c r="AL171">
        <f t="shared" si="73"/>
        <v>86700</v>
      </c>
      <c r="AM171">
        <f t="shared" si="74"/>
        <v>1.0201452206725965</v>
      </c>
      <c r="AN171">
        <f t="shared" si="71"/>
        <v>86700</v>
      </c>
      <c r="AO171">
        <f t="shared" si="66"/>
        <v>86699.989213293899</v>
      </c>
      <c r="AP171">
        <f t="shared" si="72"/>
        <v>0</v>
      </c>
      <c r="AX171">
        <f t="shared" si="53"/>
        <v>84705.3</v>
      </c>
      <c r="AY171">
        <f t="shared" si="67"/>
        <v>82228</v>
      </c>
      <c r="AZ171">
        <f t="shared" si="75"/>
        <v>1656</v>
      </c>
      <c r="BA171">
        <f t="shared" si="76"/>
        <v>1.020206998521441</v>
      </c>
      <c r="BC171">
        <f t="shared" si="77"/>
        <v>52.355072463768117</v>
      </c>
    </row>
    <row r="172" spans="2:55" x14ac:dyDescent="0.2">
      <c r="B172">
        <f t="shared" si="54"/>
        <v>790.26820754325286</v>
      </c>
      <c r="C172">
        <f t="shared" si="55"/>
        <v>790.3</v>
      </c>
      <c r="D172">
        <f t="shared" si="68"/>
        <v>1.0171171171171114</v>
      </c>
      <c r="E172">
        <f t="shared" si="69"/>
        <v>790.29999999999563</v>
      </c>
      <c r="F172">
        <f t="shared" si="56"/>
        <v>0</v>
      </c>
      <c r="G172">
        <f t="shared" si="57"/>
        <v>0</v>
      </c>
      <c r="H172">
        <f t="shared" si="58"/>
        <v>44629.574533617182</v>
      </c>
      <c r="I172">
        <f t="shared" si="59"/>
        <v>44629.599999999999</v>
      </c>
      <c r="J172">
        <f t="shared" si="70"/>
        <v>1.0180272039015221</v>
      </c>
      <c r="K172">
        <v>171</v>
      </c>
      <c r="L172">
        <v>44629.599999999999</v>
      </c>
      <c r="M172">
        <v>3719.1</v>
      </c>
      <c r="N172">
        <v>743.8</v>
      </c>
      <c r="S172">
        <f t="shared" si="78"/>
        <v>10</v>
      </c>
      <c r="T172">
        <f>VLOOKUP(S172,rank!O:P,2,0)</f>
        <v>22806.604997244383</v>
      </c>
      <c r="X172">
        <f t="shared" si="60"/>
        <v>60.002151115891373</v>
      </c>
      <c r="Y172">
        <f t="shared" si="61"/>
        <v>5.0001344447432103</v>
      </c>
      <c r="Z172">
        <f t="shared" si="62"/>
        <v>1</v>
      </c>
      <c r="AA172">
        <f t="shared" si="63"/>
        <v>12.000107552902584</v>
      </c>
      <c r="AI172">
        <v>410</v>
      </c>
      <c r="AJ172">
        <f t="shared" si="64"/>
        <v>4476693.2</v>
      </c>
      <c r="AK172">
        <f t="shared" si="65"/>
        <v>4328056.4000000004</v>
      </c>
      <c r="AL172">
        <f t="shared" si="73"/>
        <v>88446.600000000559</v>
      </c>
      <c r="AM172">
        <f t="shared" si="74"/>
        <v>1.0201453287197297</v>
      </c>
      <c r="AN172">
        <f t="shared" si="71"/>
        <v>88446.6</v>
      </c>
      <c r="AO172">
        <f t="shared" si="66"/>
        <v>88446.560495995727</v>
      </c>
      <c r="AP172">
        <f t="shared" si="72"/>
        <v>0</v>
      </c>
      <c r="AX172">
        <f t="shared" si="53"/>
        <v>86394.6</v>
      </c>
      <c r="AY172">
        <f t="shared" si="67"/>
        <v>83917.3</v>
      </c>
      <c r="AZ172">
        <f t="shared" si="75"/>
        <v>1689.3000000000029</v>
      </c>
      <c r="BA172">
        <f t="shared" si="76"/>
        <v>1.0201086956521757</v>
      </c>
      <c r="BC172">
        <f t="shared" si="77"/>
        <v>52.356952583910733</v>
      </c>
    </row>
    <row r="173" spans="2:55" x14ac:dyDescent="0.2">
      <c r="B173">
        <f t="shared" si="54"/>
        <v>803.70276707148787</v>
      </c>
      <c r="C173">
        <f t="shared" si="55"/>
        <v>803.7</v>
      </c>
      <c r="D173">
        <f t="shared" si="68"/>
        <v>1.0169555864861557</v>
      </c>
      <c r="E173">
        <f t="shared" si="69"/>
        <v>803.70000000000437</v>
      </c>
      <c r="F173">
        <f t="shared" si="56"/>
        <v>0</v>
      </c>
      <c r="G173">
        <f t="shared" si="57"/>
        <v>0</v>
      </c>
      <c r="H173">
        <f t="shared" si="58"/>
        <v>45433.277300688686</v>
      </c>
      <c r="I173">
        <f t="shared" si="59"/>
        <v>45433.3</v>
      </c>
      <c r="J173">
        <f t="shared" si="70"/>
        <v>1.0180082277233049</v>
      </c>
      <c r="K173">
        <v>172</v>
      </c>
      <c r="L173">
        <v>45433.3</v>
      </c>
      <c r="M173">
        <v>3786.1</v>
      </c>
      <c r="N173">
        <v>757.2</v>
      </c>
      <c r="S173">
        <f t="shared" si="78"/>
        <v>10</v>
      </c>
      <c r="T173">
        <f>VLOOKUP(S173,rank!O:P,2,0)</f>
        <v>22806.604997244383</v>
      </c>
      <c r="X173">
        <f t="shared" si="60"/>
        <v>60.001716851558371</v>
      </c>
      <c r="Y173">
        <f t="shared" si="61"/>
        <v>5.0001320655044896</v>
      </c>
      <c r="Z173">
        <f t="shared" si="62"/>
        <v>1</v>
      </c>
      <c r="AA173">
        <f t="shared" si="63"/>
        <v>12.000026412403265</v>
      </c>
      <c r="AI173">
        <v>411</v>
      </c>
      <c r="AJ173">
        <f t="shared" si="64"/>
        <v>4566921.5</v>
      </c>
      <c r="AK173">
        <f t="shared" si="65"/>
        <v>4418284.7</v>
      </c>
      <c r="AL173">
        <f t="shared" si="73"/>
        <v>90228.299999999814</v>
      </c>
      <c r="AM173">
        <f t="shared" si="74"/>
        <v>1.0201443582907568</v>
      </c>
      <c r="AN173">
        <f t="shared" si="71"/>
        <v>90228.3</v>
      </c>
      <c r="AO173">
        <f t="shared" si="66"/>
        <v>90228.316457187553</v>
      </c>
      <c r="AP173">
        <f t="shared" si="72"/>
        <v>0</v>
      </c>
      <c r="AX173">
        <f t="shared" si="53"/>
        <v>88118</v>
      </c>
      <c r="AY173">
        <f t="shared" si="67"/>
        <v>85640.7</v>
      </c>
      <c r="AZ173">
        <f t="shared" si="75"/>
        <v>1723.3999999999942</v>
      </c>
      <c r="BA173">
        <f t="shared" si="76"/>
        <v>1.0201858758065419</v>
      </c>
      <c r="BC173">
        <f t="shared" si="77"/>
        <v>52.354821863757756</v>
      </c>
    </row>
    <row r="174" spans="2:55" x14ac:dyDescent="0.2">
      <c r="B174">
        <f t="shared" si="54"/>
        <v>817.36571411170326</v>
      </c>
      <c r="C174">
        <f t="shared" si="55"/>
        <v>817.4</v>
      </c>
      <c r="D174">
        <f t="shared" si="68"/>
        <v>1.0170461615030357</v>
      </c>
      <c r="E174">
        <f t="shared" si="69"/>
        <v>817.39999999999418</v>
      </c>
      <c r="F174">
        <f t="shared" si="56"/>
        <v>0</v>
      </c>
      <c r="G174">
        <f t="shared" si="57"/>
        <v>-9.9999999998544808E-2</v>
      </c>
      <c r="H174">
        <f t="shared" si="58"/>
        <v>46250.643014800386</v>
      </c>
      <c r="I174">
        <f t="shared" si="59"/>
        <v>46250.6</v>
      </c>
      <c r="J174">
        <f t="shared" si="70"/>
        <v>1.0179890080623684</v>
      </c>
      <c r="K174">
        <v>173</v>
      </c>
      <c r="L174">
        <v>46250.7</v>
      </c>
      <c r="M174">
        <v>3854.2</v>
      </c>
      <c r="N174">
        <v>770.8</v>
      </c>
      <c r="S174">
        <f t="shared" si="78"/>
        <v>10</v>
      </c>
      <c r="T174">
        <f>VLOOKUP(S174,rank!O:P,2,0)</f>
        <v>22806.604997244383</v>
      </c>
      <c r="X174">
        <f t="shared" si="60"/>
        <v>60.003502854177476</v>
      </c>
      <c r="Y174">
        <f t="shared" si="61"/>
        <v>5.0002594706798131</v>
      </c>
      <c r="Z174">
        <f t="shared" si="62"/>
        <v>1</v>
      </c>
      <c r="AA174">
        <f t="shared" si="63"/>
        <v>12.000077837164651</v>
      </c>
      <c r="AI174">
        <v>412</v>
      </c>
      <c r="AJ174">
        <f t="shared" si="64"/>
        <v>4658967.5</v>
      </c>
      <c r="AK174">
        <f t="shared" si="65"/>
        <v>4510330.7</v>
      </c>
      <c r="AL174">
        <f t="shared" si="73"/>
        <v>92046</v>
      </c>
      <c r="AM174">
        <f t="shared" si="74"/>
        <v>1.0201455640857713</v>
      </c>
      <c r="AN174">
        <f t="shared" si="71"/>
        <v>92046</v>
      </c>
      <c r="AO174">
        <f t="shared" si="66"/>
        <v>92045.965892217617</v>
      </c>
      <c r="AP174">
        <f t="shared" si="72"/>
        <v>0</v>
      </c>
      <c r="AX174">
        <f t="shared" si="53"/>
        <v>89876.1</v>
      </c>
      <c r="AY174">
        <f t="shared" si="67"/>
        <v>87398.8</v>
      </c>
      <c r="AZ174">
        <f t="shared" si="75"/>
        <v>1758.1000000000058</v>
      </c>
      <c r="BA174">
        <f t="shared" si="76"/>
        <v>1.0201346176163466</v>
      </c>
      <c r="BC174">
        <f t="shared" si="77"/>
        <v>52.355383652806836</v>
      </c>
    </row>
    <row r="175" spans="2:55" x14ac:dyDescent="0.2">
      <c r="B175">
        <f t="shared" si="54"/>
        <v>831.26093125160207</v>
      </c>
      <c r="C175">
        <f t="shared" si="55"/>
        <v>831.3</v>
      </c>
      <c r="D175">
        <f t="shared" si="68"/>
        <v>1.0168827991191709</v>
      </c>
      <c r="E175">
        <f t="shared" si="69"/>
        <v>831.20000000000437</v>
      </c>
      <c r="F175">
        <f t="shared" si="56"/>
        <v>0.1</v>
      </c>
      <c r="G175">
        <f t="shared" si="57"/>
        <v>0</v>
      </c>
      <c r="H175">
        <f t="shared" si="58"/>
        <v>47081.903946051993</v>
      </c>
      <c r="I175">
        <f t="shared" si="59"/>
        <v>47081.9</v>
      </c>
      <c r="J175">
        <f t="shared" si="70"/>
        <v>1.0179738208801616</v>
      </c>
      <c r="K175">
        <v>174</v>
      </c>
      <c r="L175">
        <v>47081.9</v>
      </c>
      <c r="M175">
        <v>3923.5</v>
      </c>
      <c r="N175">
        <v>784.7</v>
      </c>
      <c r="S175">
        <f t="shared" si="78"/>
        <v>10</v>
      </c>
      <c r="T175">
        <f>VLOOKUP(S175,rank!O:P,2,0)</f>
        <v>22806.604997244383</v>
      </c>
      <c r="X175">
        <f t="shared" si="60"/>
        <v>59.999872562762839</v>
      </c>
      <c r="Y175">
        <f t="shared" si="61"/>
        <v>5</v>
      </c>
      <c r="Z175">
        <f t="shared" si="62"/>
        <v>1</v>
      </c>
      <c r="AA175">
        <f t="shared" si="63"/>
        <v>11.999974512552567</v>
      </c>
      <c r="AI175">
        <v>413</v>
      </c>
      <c r="AJ175">
        <f t="shared" si="64"/>
        <v>4752867.8</v>
      </c>
      <c r="AK175">
        <f t="shared" si="65"/>
        <v>4604231</v>
      </c>
      <c r="AL175">
        <f t="shared" si="73"/>
        <v>93900.299999999814</v>
      </c>
      <c r="AM175">
        <f t="shared" si="74"/>
        <v>1.0201453621015559</v>
      </c>
      <c r="AN175">
        <f t="shared" si="71"/>
        <v>93900.2</v>
      </c>
      <c r="AO175">
        <f t="shared" si="66"/>
        <v>93900.231875116355</v>
      </c>
      <c r="AP175">
        <f t="shared" si="72"/>
        <v>-0.1</v>
      </c>
      <c r="AX175">
        <f t="shared" si="53"/>
        <v>91669.6</v>
      </c>
      <c r="AY175">
        <f t="shared" si="67"/>
        <v>89192.3</v>
      </c>
      <c r="AZ175">
        <f t="shared" si="75"/>
        <v>1793.5</v>
      </c>
      <c r="BA175">
        <f t="shared" si="76"/>
        <v>1.0201353734144782</v>
      </c>
      <c r="BC175">
        <f t="shared" si="77"/>
        <v>52.355896292166051</v>
      </c>
    </row>
    <row r="176" spans="2:55" x14ac:dyDescent="0.2">
      <c r="B176">
        <f t="shared" si="54"/>
        <v>845.39236708287933</v>
      </c>
      <c r="C176">
        <f t="shared" si="55"/>
        <v>845.4</v>
      </c>
      <c r="D176">
        <f t="shared" si="68"/>
        <v>1.0170837343599579</v>
      </c>
      <c r="E176">
        <f t="shared" si="69"/>
        <v>845.40000000000146</v>
      </c>
      <c r="F176">
        <f t="shared" si="56"/>
        <v>0</v>
      </c>
      <c r="G176">
        <f t="shared" si="57"/>
        <v>0</v>
      </c>
      <c r="H176">
        <f t="shared" si="58"/>
        <v>47927.296313134873</v>
      </c>
      <c r="I176">
        <f t="shared" si="59"/>
        <v>47927.3</v>
      </c>
      <c r="J176">
        <f t="shared" si="70"/>
        <v>1.0179559448535425</v>
      </c>
      <c r="K176">
        <v>175</v>
      </c>
      <c r="L176">
        <v>47927.3</v>
      </c>
      <c r="M176">
        <v>3993.9</v>
      </c>
      <c r="N176">
        <v>798.8</v>
      </c>
      <c r="S176">
        <f t="shared" si="78"/>
        <v>10</v>
      </c>
      <c r="T176">
        <f>VLOOKUP(S176,rank!O:P,2,0)</f>
        <v>22806.604997244383</v>
      </c>
      <c r="X176">
        <f t="shared" si="60"/>
        <v>59.999123685528296</v>
      </c>
      <c r="Y176">
        <f t="shared" si="61"/>
        <v>4.9998748122183283</v>
      </c>
      <c r="Z176">
        <f t="shared" si="62"/>
        <v>1</v>
      </c>
      <c r="AA176">
        <f t="shared" si="63"/>
        <v>12.000125190916147</v>
      </c>
      <c r="AI176">
        <v>414</v>
      </c>
      <c r="AJ176">
        <f t="shared" si="64"/>
        <v>4848659.5999999996</v>
      </c>
      <c r="AK176">
        <f t="shared" si="65"/>
        <v>4700022.8</v>
      </c>
      <c r="AL176">
        <f t="shared" si="73"/>
        <v>95791.799999999814</v>
      </c>
      <c r="AM176">
        <f t="shared" si="74"/>
        <v>1.0201437056111642</v>
      </c>
      <c r="AN176">
        <f t="shared" si="71"/>
        <v>95791.9</v>
      </c>
      <c r="AO176">
        <f t="shared" si="66"/>
        <v>95791.852046240587</v>
      </c>
      <c r="AP176">
        <f t="shared" si="72"/>
        <v>0.1</v>
      </c>
      <c r="AX176">
        <f t="shared" si="53"/>
        <v>93499.199999999997</v>
      </c>
      <c r="AY176">
        <f t="shared" si="67"/>
        <v>91021.9</v>
      </c>
      <c r="AZ176">
        <f t="shared" si="75"/>
        <v>1829.5999999999913</v>
      </c>
      <c r="BA176">
        <f t="shared" si="76"/>
        <v>1.0201282408698027</v>
      </c>
      <c r="BC176">
        <f t="shared" si="77"/>
        <v>52.356689986882529</v>
      </c>
    </row>
    <row r="177" spans="2:55" x14ac:dyDescent="0.2">
      <c r="B177">
        <f t="shared" si="54"/>
        <v>859.76403732328822</v>
      </c>
      <c r="C177">
        <f t="shared" si="55"/>
        <v>859.8</v>
      </c>
      <c r="D177">
        <f t="shared" si="68"/>
        <v>1.0170333569907666</v>
      </c>
      <c r="E177">
        <f t="shared" si="69"/>
        <v>859.79999999999563</v>
      </c>
      <c r="F177">
        <f t="shared" si="56"/>
        <v>0</v>
      </c>
      <c r="G177">
        <f t="shared" si="57"/>
        <v>0</v>
      </c>
      <c r="H177">
        <f t="shared" si="58"/>
        <v>48787.060350458152</v>
      </c>
      <c r="I177">
        <f t="shared" si="59"/>
        <v>48787.1</v>
      </c>
      <c r="J177">
        <f t="shared" si="70"/>
        <v>1.0179396711268942</v>
      </c>
      <c r="K177">
        <v>176</v>
      </c>
      <c r="L177">
        <v>48787.1</v>
      </c>
      <c r="M177">
        <v>4065.6</v>
      </c>
      <c r="N177">
        <v>813.1</v>
      </c>
      <c r="S177">
        <f t="shared" si="78"/>
        <v>10</v>
      </c>
      <c r="T177">
        <f>VLOOKUP(S177,rank!O:P,2,0)</f>
        <v>22806.604997244383</v>
      </c>
      <c r="X177">
        <f t="shared" si="60"/>
        <v>60.001352847128274</v>
      </c>
      <c r="Y177">
        <f t="shared" si="61"/>
        <v>5.0001229861025704</v>
      </c>
      <c r="Z177">
        <f t="shared" si="62"/>
        <v>1</v>
      </c>
      <c r="AA177">
        <f t="shared" si="63"/>
        <v>11.999975403384495</v>
      </c>
      <c r="AI177">
        <v>415</v>
      </c>
      <c r="AJ177">
        <f t="shared" si="64"/>
        <v>4946381.2</v>
      </c>
      <c r="AK177">
        <f t="shared" si="65"/>
        <v>4797744.4000000004</v>
      </c>
      <c r="AL177">
        <f t="shared" si="73"/>
        <v>97721.600000000559</v>
      </c>
      <c r="AM177">
        <f t="shared" si="74"/>
        <v>1.0201457744817484</v>
      </c>
      <c r="AN177">
        <f t="shared" si="71"/>
        <v>97721.600000000006</v>
      </c>
      <c r="AO177">
        <f t="shared" si="66"/>
        <v>97721.5789057121</v>
      </c>
      <c r="AP177">
        <f t="shared" si="72"/>
        <v>0</v>
      </c>
      <c r="AX177">
        <f t="shared" si="53"/>
        <v>95365.7</v>
      </c>
      <c r="AY177">
        <f t="shared" si="67"/>
        <v>92888.4</v>
      </c>
      <c r="AZ177">
        <f t="shared" si="75"/>
        <v>1866.5</v>
      </c>
      <c r="BA177">
        <f t="shared" si="76"/>
        <v>1.0201683428071759</v>
      </c>
      <c r="BC177">
        <f t="shared" si="77"/>
        <v>52.355531743906006</v>
      </c>
    </row>
    <row r="178" spans="2:55" x14ac:dyDescent="0.2">
      <c r="B178">
        <f t="shared" si="54"/>
        <v>874.38002595778391</v>
      </c>
      <c r="C178">
        <f t="shared" si="55"/>
        <v>874.4</v>
      </c>
      <c r="D178">
        <f t="shared" si="68"/>
        <v>1.0169806931844683</v>
      </c>
      <c r="E178">
        <f t="shared" si="69"/>
        <v>874.40000000000146</v>
      </c>
      <c r="F178">
        <f t="shared" si="56"/>
        <v>0</v>
      </c>
      <c r="G178">
        <f t="shared" si="57"/>
        <v>-9.9999999998544808E-2</v>
      </c>
      <c r="H178">
        <f t="shared" si="58"/>
        <v>49661.440376415936</v>
      </c>
      <c r="I178">
        <f t="shared" si="59"/>
        <v>49661.4</v>
      </c>
      <c r="J178">
        <f t="shared" si="70"/>
        <v>1.0179207208462893</v>
      </c>
      <c r="K178">
        <v>177</v>
      </c>
      <c r="L178">
        <v>49661.5</v>
      </c>
      <c r="M178">
        <v>4138.5</v>
      </c>
      <c r="N178">
        <v>827.7</v>
      </c>
      <c r="S178">
        <f t="shared" si="78"/>
        <v>10</v>
      </c>
      <c r="T178">
        <f>VLOOKUP(S178,rank!O:P,2,0)</f>
        <v>22806.604997244383</v>
      </c>
      <c r="X178">
        <f t="shared" si="60"/>
        <v>59.999395916394825</v>
      </c>
      <c r="Y178">
        <f t="shared" si="61"/>
        <v>5</v>
      </c>
      <c r="Z178">
        <f t="shared" si="62"/>
        <v>1</v>
      </c>
      <c r="AA178">
        <f t="shared" si="63"/>
        <v>11.999879183278965</v>
      </c>
      <c r="AI178">
        <v>416</v>
      </c>
      <c r="AJ178">
        <f t="shared" si="64"/>
        <v>5046071.4000000004</v>
      </c>
      <c r="AK178">
        <f t="shared" si="65"/>
        <v>4897434.6000000006</v>
      </c>
      <c r="AL178">
        <f t="shared" si="73"/>
        <v>99690.200000000186</v>
      </c>
      <c r="AM178">
        <f t="shared" si="74"/>
        <v>1.0201449832994918</v>
      </c>
      <c r="AN178">
        <f t="shared" si="71"/>
        <v>99690.2</v>
      </c>
      <c r="AO178">
        <f t="shared" si="66"/>
        <v>99690.180112767674</v>
      </c>
      <c r="AP178">
        <f t="shared" si="72"/>
        <v>0</v>
      </c>
      <c r="AX178">
        <f t="shared" si="53"/>
        <v>97269.8</v>
      </c>
      <c r="AY178">
        <f t="shared" si="67"/>
        <v>94792.5</v>
      </c>
      <c r="AZ178">
        <f t="shared" si="75"/>
        <v>1904.1000000000058</v>
      </c>
      <c r="BA178">
        <f t="shared" si="76"/>
        <v>1.02014465577284</v>
      </c>
      <c r="BC178">
        <f t="shared" si="77"/>
        <v>52.355548553122148</v>
      </c>
    </row>
    <row r="179" spans="2:55" x14ac:dyDescent="0.2">
      <c r="B179">
        <f t="shared" si="54"/>
        <v>889.2444863990662</v>
      </c>
      <c r="C179">
        <f t="shared" si="55"/>
        <v>889.2</v>
      </c>
      <c r="D179">
        <f t="shared" si="68"/>
        <v>1.0169258920402511</v>
      </c>
      <c r="E179">
        <f t="shared" si="69"/>
        <v>889.19999999999709</v>
      </c>
      <c r="F179">
        <f t="shared" si="56"/>
        <v>0</v>
      </c>
      <c r="G179">
        <f t="shared" si="57"/>
        <v>0</v>
      </c>
      <c r="H179">
        <f t="shared" si="58"/>
        <v>50550.684862815011</v>
      </c>
      <c r="I179">
        <f t="shared" si="59"/>
        <v>50550.7</v>
      </c>
      <c r="J179">
        <f t="shared" si="70"/>
        <v>1.0179072680190246</v>
      </c>
      <c r="K179">
        <v>178</v>
      </c>
      <c r="L179">
        <v>50550.7</v>
      </c>
      <c r="M179">
        <v>4212.6000000000004</v>
      </c>
      <c r="N179">
        <v>842.5</v>
      </c>
      <c r="S179">
        <f t="shared" si="78"/>
        <v>10</v>
      </c>
      <c r="T179">
        <f>VLOOKUP(S179,rank!O:P,2,0)</f>
        <v>22806.604997244383</v>
      </c>
      <c r="X179">
        <f t="shared" si="60"/>
        <v>60.000830860534123</v>
      </c>
      <c r="Y179">
        <f t="shared" si="61"/>
        <v>5.0001186943620182</v>
      </c>
      <c r="Z179">
        <f t="shared" si="62"/>
        <v>1</v>
      </c>
      <c r="AA179">
        <f t="shared" si="63"/>
        <v>11.999881308455583</v>
      </c>
      <c r="AI179">
        <v>417</v>
      </c>
      <c r="AJ179">
        <f t="shared" si="64"/>
        <v>5147769.9000000004</v>
      </c>
      <c r="AK179">
        <f t="shared" si="65"/>
        <v>4999133.1000000006</v>
      </c>
      <c r="AL179">
        <f t="shared" si="73"/>
        <v>101698.5</v>
      </c>
      <c r="AM179">
        <f t="shared" si="74"/>
        <v>1.0201454104816703</v>
      </c>
      <c r="AN179">
        <f t="shared" si="71"/>
        <v>101698.4</v>
      </c>
      <c r="AO179">
        <f t="shared" si="66"/>
        <v>101698.4387911394</v>
      </c>
      <c r="AP179">
        <f t="shared" si="72"/>
        <v>-0.1</v>
      </c>
      <c r="AX179">
        <f t="shared" si="53"/>
        <v>99212.2</v>
      </c>
      <c r="AY179">
        <f t="shared" si="67"/>
        <v>96734.9</v>
      </c>
      <c r="AZ179">
        <f t="shared" si="75"/>
        <v>1942.3999999999942</v>
      </c>
      <c r="BA179">
        <f t="shared" si="76"/>
        <v>1.0201144897851941</v>
      </c>
      <c r="BC179">
        <f t="shared" si="77"/>
        <v>52.35713550247133</v>
      </c>
    </row>
    <row r="180" spans="2:55" x14ac:dyDescent="0.2">
      <c r="B180">
        <f t="shared" si="54"/>
        <v>904.36164266785033</v>
      </c>
      <c r="C180">
        <f t="shared" si="55"/>
        <v>904.4</v>
      </c>
      <c r="D180">
        <f t="shared" si="68"/>
        <v>1.0170940170940221</v>
      </c>
      <c r="E180">
        <f t="shared" si="69"/>
        <v>904.40000000000146</v>
      </c>
      <c r="F180">
        <f t="shared" si="56"/>
        <v>0</v>
      </c>
      <c r="G180">
        <f t="shared" si="57"/>
        <v>-9.9999999998544808E-2</v>
      </c>
      <c r="H180">
        <f t="shared" si="58"/>
        <v>51455.046505482853</v>
      </c>
      <c r="I180">
        <f t="shared" si="59"/>
        <v>51455</v>
      </c>
      <c r="J180">
        <f t="shared" si="70"/>
        <v>1.0178889708747851</v>
      </c>
      <c r="K180">
        <v>179</v>
      </c>
      <c r="L180">
        <v>51455.1</v>
      </c>
      <c r="M180">
        <v>4287.8999999999996</v>
      </c>
      <c r="N180">
        <v>857.6</v>
      </c>
      <c r="S180">
        <f t="shared" si="78"/>
        <v>10</v>
      </c>
      <c r="T180">
        <f>VLOOKUP(S180,rank!O:P,2,0)</f>
        <v>22806.604997244383</v>
      </c>
      <c r="X180">
        <f t="shared" si="60"/>
        <v>59.998950559701491</v>
      </c>
      <c r="Y180">
        <f t="shared" si="61"/>
        <v>4.9998833955223878</v>
      </c>
      <c r="Z180">
        <f t="shared" si="62"/>
        <v>1</v>
      </c>
      <c r="AA180">
        <f t="shared" si="63"/>
        <v>12.000069964318199</v>
      </c>
      <c r="AI180">
        <v>418</v>
      </c>
      <c r="AJ180">
        <f t="shared" si="64"/>
        <v>5251517.0999999996</v>
      </c>
      <c r="AK180">
        <f t="shared" si="65"/>
        <v>5102880.3</v>
      </c>
      <c r="AL180">
        <f t="shared" si="73"/>
        <v>103747.19999999925</v>
      </c>
      <c r="AM180">
        <f t="shared" si="74"/>
        <v>1.0201448398943864</v>
      </c>
      <c r="AN180">
        <f t="shared" si="71"/>
        <v>103747.2</v>
      </c>
      <c r="AO180">
        <f t="shared" si="66"/>
        <v>103747.15384058692</v>
      </c>
      <c r="AP180">
        <f t="shared" si="72"/>
        <v>0</v>
      </c>
      <c r="AX180">
        <f t="shared" si="53"/>
        <v>101193.8</v>
      </c>
      <c r="AY180">
        <f t="shared" si="67"/>
        <v>98716.5</v>
      </c>
      <c r="AZ180">
        <f t="shared" si="75"/>
        <v>1981.6000000000058</v>
      </c>
      <c r="BA180">
        <f t="shared" si="76"/>
        <v>1.020181219110385</v>
      </c>
      <c r="BC180">
        <f t="shared" si="77"/>
        <v>52.355268469922763</v>
      </c>
    </row>
    <row r="181" spans="2:55" x14ac:dyDescent="0.2">
      <c r="B181">
        <f t="shared" si="54"/>
        <v>919.73579059320355</v>
      </c>
      <c r="C181">
        <f t="shared" si="55"/>
        <v>919.7</v>
      </c>
      <c r="D181">
        <f t="shared" si="68"/>
        <v>1.0169172932330859</v>
      </c>
      <c r="E181">
        <f t="shared" si="69"/>
        <v>919.70000000000437</v>
      </c>
      <c r="F181">
        <f t="shared" si="56"/>
        <v>0</v>
      </c>
      <c r="G181">
        <f t="shared" si="57"/>
        <v>0</v>
      </c>
      <c r="H181">
        <f t="shared" si="58"/>
        <v>52374.782296076053</v>
      </c>
      <c r="I181">
        <f t="shared" si="59"/>
        <v>52374.8</v>
      </c>
      <c r="J181">
        <f t="shared" si="70"/>
        <v>1.0178758138178992</v>
      </c>
      <c r="K181">
        <v>180</v>
      </c>
      <c r="L181">
        <v>52374.8</v>
      </c>
      <c r="M181">
        <v>4364.6000000000004</v>
      </c>
      <c r="N181">
        <v>872.9</v>
      </c>
      <c r="S181">
        <f t="shared" si="78"/>
        <v>10</v>
      </c>
      <c r="T181">
        <f>VLOOKUP(S181,rank!O:P,2,0)</f>
        <v>22806.604997244383</v>
      </c>
      <c r="X181">
        <f t="shared" si="60"/>
        <v>60.000916485278957</v>
      </c>
      <c r="Y181">
        <f t="shared" si="61"/>
        <v>5.0001145606598696</v>
      </c>
      <c r="Z181">
        <f t="shared" si="62"/>
        <v>1</v>
      </c>
      <c r="AA181">
        <f t="shared" si="63"/>
        <v>11.99990835357192</v>
      </c>
      <c r="AI181">
        <v>419</v>
      </c>
      <c r="AJ181">
        <f t="shared" si="64"/>
        <v>5357354.3</v>
      </c>
      <c r="AK181">
        <f t="shared" si="65"/>
        <v>5208717.5</v>
      </c>
      <c r="AL181">
        <f t="shared" si="73"/>
        <v>105837.20000000019</v>
      </c>
      <c r="AM181">
        <f t="shared" si="74"/>
        <v>1.0201451219888436</v>
      </c>
      <c r="AN181">
        <f t="shared" si="71"/>
        <v>105837.1</v>
      </c>
      <c r="AO181">
        <f t="shared" si="66"/>
        <v>105837.14025470555</v>
      </c>
      <c r="AP181">
        <f t="shared" si="72"/>
        <v>-0.1</v>
      </c>
      <c r="AX181">
        <f t="shared" si="53"/>
        <v>103215.3</v>
      </c>
      <c r="AY181">
        <f t="shared" si="67"/>
        <v>100738</v>
      </c>
      <c r="AZ181">
        <f t="shared" si="75"/>
        <v>2021.5</v>
      </c>
      <c r="BA181">
        <f t="shared" si="76"/>
        <v>1.0201352442470701</v>
      </c>
      <c r="BC181">
        <f t="shared" si="77"/>
        <v>52.35577541429641</v>
      </c>
    </row>
    <row r="182" spans="2:55" x14ac:dyDescent="0.2">
      <c r="B182">
        <f t="shared" si="54"/>
        <v>935.37129903328787</v>
      </c>
      <c r="C182">
        <f t="shared" si="55"/>
        <v>935.4</v>
      </c>
      <c r="D182">
        <f t="shared" si="68"/>
        <v>1.0170707839512774</v>
      </c>
      <c r="E182">
        <f t="shared" si="69"/>
        <v>935.39999999999418</v>
      </c>
      <c r="F182">
        <f t="shared" si="56"/>
        <v>0</v>
      </c>
      <c r="G182">
        <f t="shared" si="57"/>
        <v>0</v>
      </c>
      <c r="H182">
        <f t="shared" si="58"/>
        <v>53310.153595109346</v>
      </c>
      <c r="I182">
        <f t="shared" si="59"/>
        <v>53310.2</v>
      </c>
      <c r="J182">
        <f t="shared" si="70"/>
        <v>1.0178597340705835</v>
      </c>
      <c r="K182">
        <v>181</v>
      </c>
      <c r="L182">
        <v>53310.2</v>
      </c>
      <c r="M182">
        <v>4442.5</v>
      </c>
      <c r="N182">
        <v>888.5</v>
      </c>
      <c r="O182">
        <f>L181-L161</f>
        <v>15746.800000000003</v>
      </c>
      <c r="S182">
        <f t="shared" si="78"/>
        <v>11</v>
      </c>
      <c r="T182">
        <f>VLOOKUP(S182,rank!O:P,2,0)</f>
        <v>32261.168190194352</v>
      </c>
      <c r="U182">
        <f>T182-T181</f>
        <v>9454.5631929499687</v>
      </c>
      <c r="V182">
        <f>U182/O182</f>
        <v>0.60041171494843182</v>
      </c>
      <c r="X182">
        <f t="shared" si="60"/>
        <v>60.000225098480584</v>
      </c>
      <c r="Y182">
        <f t="shared" si="61"/>
        <v>5</v>
      </c>
      <c r="Z182">
        <f t="shared" si="62"/>
        <v>1</v>
      </c>
      <c r="AA182">
        <f t="shared" si="63"/>
        <v>12.000045019696117</v>
      </c>
      <c r="AI182">
        <v>420</v>
      </c>
      <c r="AJ182">
        <f t="shared" si="64"/>
        <v>5465323.5</v>
      </c>
      <c r="AK182">
        <f t="shared" si="65"/>
        <v>5316686.7</v>
      </c>
      <c r="AL182">
        <f t="shared" si="73"/>
        <v>107969.20000000019</v>
      </c>
      <c r="AM182">
        <f t="shared" si="74"/>
        <v>1.020144145914669</v>
      </c>
      <c r="AN182">
        <f t="shared" si="71"/>
        <v>107969.2</v>
      </c>
      <c r="AO182">
        <f t="shared" si="66"/>
        <v>107969.22944513662</v>
      </c>
      <c r="AP182">
        <f t="shared" si="72"/>
        <v>0</v>
      </c>
      <c r="AX182">
        <f t="shared" si="53"/>
        <v>105277.5</v>
      </c>
      <c r="AY182">
        <f t="shared" si="67"/>
        <v>102800.2</v>
      </c>
      <c r="AZ182">
        <f t="shared" si="75"/>
        <v>2062.1999999999971</v>
      </c>
      <c r="BA182">
        <f t="shared" si="76"/>
        <v>1.0201335641850098</v>
      </c>
      <c r="BC182">
        <f t="shared" si="77"/>
        <v>52.356318494811532</v>
      </c>
    </row>
    <row r="183" spans="2:55" x14ac:dyDescent="0.2">
      <c r="B183">
        <f t="shared" si="54"/>
        <v>951.2726111168538</v>
      </c>
      <c r="C183">
        <f t="shared" si="55"/>
        <v>951.3</v>
      </c>
      <c r="D183">
        <f t="shared" si="68"/>
        <v>1.016998075689554</v>
      </c>
      <c r="E183">
        <f t="shared" si="69"/>
        <v>951.30000000000291</v>
      </c>
      <c r="F183">
        <f t="shared" si="56"/>
        <v>0</v>
      </c>
      <c r="G183">
        <f t="shared" si="57"/>
        <v>-9.9999999998544808E-2</v>
      </c>
      <c r="H183">
        <f t="shared" si="58"/>
        <v>54261.426206226191</v>
      </c>
      <c r="I183">
        <f t="shared" si="59"/>
        <v>54261.4</v>
      </c>
      <c r="J183">
        <f t="shared" si="70"/>
        <v>1.0178427392881664</v>
      </c>
      <c r="K183">
        <v>182</v>
      </c>
      <c r="L183">
        <v>54261.5</v>
      </c>
      <c r="M183">
        <v>4521.8</v>
      </c>
      <c r="N183">
        <v>904.4</v>
      </c>
      <c r="S183">
        <f t="shared" si="78"/>
        <v>11</v>
      </c>
      <c r="T183">
        <f>VLOOKUP(S183,rank!O:P,2,0)</f>
        <v>32261.168190194352</v>
      </c>
      <c r="X183">
        <f t="shared" si="60"/>
        <v>59.997235736399823</v>
      </c>
      <c r="Y183">
        <f t="shared" si="61"/>
        <v>4.999778858911986</v>
      </c>
      <c r="Z183">
        <f t="shared" si="62"/>
        <v>1</v>
      </c>
      <c r="AA183">
        <f t="shared" si="63"/>
        <v>11.999977884913088</v>
      </c>
      <c r="AI183">
        <v>421</v>
      </c>
      <c r="AJ183">
        <f t="shared" si="64"/>
        <v>5575467.7999999998</v>
      </c>
      <c r="AK183">
        <f t="shared" si="65"/>
        <v>5426831</v>
      </c>
      <c r="AL183">
        <f t="shared" si="73"/>
        <v>110144.29999999981</v>
      </c>
      <c r="AM183">
        <f t="shared" si="74"/>
        <v>1.0201455600300791</v>
      </c>
      <c r="AN183">
        <f t="shared" si="71"/>
        <v>110144.3</v>
      </c>
      <c r="AO183">
        <f t="shared" si="66"/>
        <v>110144.26957230888</v>
      </c>
      <c r="AP183">
        <f t="shared" si="72"/>
        <v>0</v>
      </c>
      <c r="AX183">
        <f t="shared" si="53"/>
        <v>107381.2</v>
      </c>
      <c r="AY183">
        <f t="shared" si="67"/>
        <v>104903.9</v>
      </c>
      <c r="AZ183">
        <f t="shared" si="75"/>
        <v>2103.6999999999971</v>
      </c>
      <c r="BA183">
        <f t="shared" si="76"/>
        <v>1.0201241392687421</v>
      </c>
      <c r="BC183">
        <f t="shared" si="77"/>
        <v>52.357417882777945</v>
      </c>
    </row>
    <row r="184" spans="2:55" x14ac:dyDescent="0.2">
      <c r="B184">
        <f t="shared" si="54"/>
        <v>967.44424550584006</v>
      </c>
      <c r="C184">
        <f t="shared" si="55"/>
        <v>967.4</v>
      </c>
      <c r="D184">
        <f t="shared" si="68"/>
        <v>1.0169242089771875</v>
      </c>
      <c r="E184">
        <f t="shared" si="69"/>
        <v>967.40000000000146</v>
      </c>
      <c r="F184">
        <f t="shared" si="56"/>
        <v>0</v>
      </c>
      <c r="G184">
        <f t="shared" si="57"/>
        <v>0</v>
      </c>
      <c r="H184">
        <f t="shared" si="58"/>
        <v>55228.870451732022</v>
      </c>
      <c r="I184">
        <f t="shared" si="59"/>
        <v>55228.9</v>
      </c>
      <c r="J184">
        <f t="shared" si="70"/>
        <v>1.0178303545430085</v>
      </c>
      <c r="K184">
        <v>183</v>
      </c>
      <c r="L184">
        <v>55228.9</v>
      </c>
      <c r="M184">
        <v>4602.3999999999996</v>
      </c>
      <c r="N184">
        <v>920.5</v>
      </c>
      <c r="S184">
        <f t="shared" si="78"/>
        <v>11</v>
      </c>
      <c r="T184">
        <f>VLOOKUP(S184,rank!O:P,2,0)</f>
        <v>32261.168190194352</v>
      </c>
      <c r="X184">
        <f t="shared" si="60"/>
        <v>59.99880499728409</v>
      </c>
      <c r="Y184">
        <f t="shared" si="61"/>
        <v>4.9998913633894615</v>
      </c>
      <c r="Z184">
        <f t="shared" si="62"/>
        <v>1</v>
      </c>
      <c r="AA184">
        <f t="shared" si="63"/>
        <v>12.000021727794195</v>
      </c>
      <c r="AI184">
        <v>422</v>
      </c>
      <c r="AJ184">
        <f t="shared" si="64"/>
        <v>5687831</v>
      </c>
      <c r="AK184">
        <f t="shared" si="65"/>
        <v>5539194.2000000002</v>
      </c>
      <c r="AL184">
        <f t="shared" si="73"/>
        <v>112363.20000000019</v>
      </c>
      <c r="AM184">
        <f t="shared" si="74"/>
        <v>1.0201453910915079</v>
      </c>
      <c r="AN184">
        <f t="shared" si="71"/>
        <v>112363.1</v>
      </c>
      <c r="AO184">
        <f t="shared" si="66"/>
        <v>112363.12588284307</v>
      </c>
      <c r="AP184">
        <f t="shared" si="72"/>
        <v>-0.1</v>
      </c>
      <c r="AX184">
        <f t="shared" si="53"/>
        <v>109527.4</v>
      </c>
      <c r="AY184">
        <f t="shared" si="67"/>
        <v>107050.09999999999</v>
      </c>
      <c r="AZ184">
        <f t="shared" si="75"/>
        <v>2146.1999999999971</v>
      </c>
      <c r="BA184">
        <f t="shared" si="76"/>
        <v>1.0202025003565147</v>
      </c>
      <c r="BC184">
        <f t="shared" si="77"/>
        <v>52.354487000279718</v>
      </c>
    </row>
    <row r="185" spans="2:55" x14ac:dyDescent="0.2">
      <c r="B185">
        <f t="shared" si="54"/>
        <v>983.89079767943906</v>
      </c>
      <c r="C185">
        <f t="shared" si="55"/>
        <v>983.9</v>
      </c>
      <c r="D185">
        <f t="shared" si="68"/>
        <v>1.0170560264626836</v>
      </c>
      <c r="E185">
        <f t="shared" si="69"/>
        <v>983.90000000000146</v>
      </c>
      <c r="F185">
        <f t="shared" si="56"/>
        <v>0</v>
      </c>
      <c r="G185">
        <f t="shared" si="57"/>
        <v>0</v>
      </c>
      <c r="H185">
        <f t="shared" si="58"/>
        <v>56212.761249411495</v>
      </c>
      <c r="I185">
        <f t="shared" si="59"/>
        <v>56212.800000000003</v>
      </c>
      <c r="J185">
        <f t="shared" si="70"/>
        <v>1.0178149483332097</v>
      </c>
      <c r="K185">
        <v>184</v>
      </c>
      <c r="L185">
        <v>56212.800000000003</v>
      </c>
      <c r="M185">
        <v>4684.3999999999996</v>
      </c>
      <c r="N185">
        <v>936.9</v>
      </c>
      <c r="S185">
        <f t="shared" si="78"/>
        <v>11</v>
      </c>
      <c r="T185">
        <f>VLOOKUP(S185,rank!O:P,2,0)</f>
        <v>32261.168190194352</v>
      </c>
      <c r="X185">
        <f t="shared" si="60"/>
        <v>59.99871918027538</v>
      </c>
      <c r="Y185">
        <f t="shared" si="61"/>
        <v>4.9998932650229477</v>
      </c>
      <c r="Z185">
        <f t="shared" si="62"/>
        <v>1</v>
      </c>
      <c r="AA185">
        <f t="shared" si="63"/>
        <v>12.000000000000002</v>
      </c>
      <c r="AI185">
        <v>423</v>
      </c>
      <c r="AJ185">
        <f t="shared" si="64"/>
        <v>5802457.7000000002</v>
      </c>
      <c r="AK185">
        <f t="shared" si="65"/>
        <v>5653820.9000000004</v>
      </c>
      <c r="AL185">
        <f t="shared" si="73"/>
        <v>114626.70000000019</v>
      </c>
      <c r="AM185">
        <f t="shared" si="74"/>
        <v>1.0201444957067793</v>
      </c>
      <c r="AN185">
        <f t="shared" si="71"/>
        <v>114626.7</v>
      </c>
      <c r="AO185">
        <f t="shared" si="66"/>
        <v>114626.68105375295</v>
      </c>
      <c r="AP185">
        <f t="shared" si="72"/>
        <v>0</v>
      </c>
      <c r="AX185">
        <f t="shared" si="53"/>
        <v>111716.7</v>
      </c>
      <c r="AY185">
        <f t="shared" si="67"/>
        <v>109239.4</v>
      </c>
      <c r="AZ185">
        <f t="shared" si="75"/>
        <v>2189.3000000000029</v>
      </c>
      <c r="BA185">
        <f t="shared" si="76"/>
        <v>1.0200820054049045</v>
      </c>
      <c r="BC185">
        <f t="shared" si="77"/>
        <v>52.357694240168108</v>
      </c>
    </row>
    <row r="186" spans="2:55" x14ac:dyDescent="0.2">
      <c r="B186">
        <f t="shared" si="54"/>
        <v>1000.61694123999</v>
      </c>
      <c r="C186">
        <f t="shared" si="55"/>
        <v>1000.6</v>
      </c>
      <c r="D186">
        <f t="shared" si="68"/>
        <v>1.0169732696412208</v>
      </c>
      <c r="E186">
        <f t="shared" si="69"/>
        <v>1000.5999999999985</v>
      </c>
      <c r="F186">
        <f t="shared" si="56"/>
        <v>0</v>
      </c>
      <c r="G186">
        <f t="shared" si="57"/>
        <v>0</v>
      </c>
      <c r="H186">
        <f t="shared" si="58"/>
        <v>57213.378190651478</v>
      </c>
      <c r="I186">
        <f t="shared" si="59"/>
        <v>57213.4</v>
      </c>
      <c r="J186">
        <f t="shared" si="70"/>
        <v>1.0178002163208379</v>
      </c>
      <c r="K186">
        <v>185</v>
      </c>
      <c r="L186">
        <v>57213.4</v>
      </c>
      <c r="M186">
        <v>4767.8</v>
      </c>
      <c r="N186">
        <v>953.6</v>
      </c>
      <c r="S186">
        <f t="shared" si="78"/>
        <v>11</v>
      </c>
      <c r="T186">
        <f>VLOOKUP(S186,rank!O:P,2,0)</f>
        <v>32261.168190194352</v>
      </c>
      <c r="X186">
        <f t="shared" si="60"/>
        <v>59.997273489932887</v>
      </c>
      <c r="Y186">
        <f t="shared" si="61"/>
        <v>4.9997902684563762</v>
      </c>
      <c r="Z186">
        <f t="shared" si="62"/>
        <v>1</v>
      </c>
      <c r="AA186">
        <f t="shared" si="63"/>
        <v>11.999958051931708</v>
      </c>
      <c r="AI186">
        <v>424</v>
      </c>
      <c r="AJ186">
        <f t="shared" si="64"/>
        <v>5919393.5</v>
      </c>
      <c r="AK186">
        <f t="shared" si="65"/>
        <v>5770756.7000000002</v>
      </c>
      <c r="AL186">
        <f t="shared" si="73"/>
        <v>116935.79999999981</v>
      </c>
      <c r="AM186">
        <f t="shared" si="74"/>
        <v>1.0201445213026252</v>
      </c>
      <c r="AN186">
        <f t="shared" si="71"/>
        <v>116935.8</v>
      </c>
      <c r="AO186">
        <f t="shared" si="66"/>
        <v>116935.83554358079</v>
      </c>
      <c r="AP186">
        <f t="shared" si="72"/>
        <v>0</v>
      </c>
      <c r="AX186">
        <f t="shared" si="53"/>
        <v>113950.2</v>
      </c>
      <c r="AY186">
        <f t="shared" si="67"/>
        <v>111472.9</v>
      </c>
      <c r="AZ186">
        <f t="shared" si="75"/>
        <v>2233.5</v>
      </c>
      <c r="BA186">
        <f t="shared" si="76"/>
        <v>1.0201891015393034</v>
      </c>
      <c r="BC186">
        <f t="shared" si="77"/>
        <v>52.355406312961634</v>
      </c>
    </row>
    <row r="187" spans="2:55" x14ac:dyDescent="0.2">
      <c r="B187">
        <f t="shared" si="54"/>
        <v>1017.6274292410696</v>
      </c>
      <c r="C187">
        <f t="shared" si="55"/>
        <v>1017.6</v>
      </c>
      <c r="D187">
        <f t="shared" si="68"/>
        <v>1.0170897461523072</v>
      </c>
      <c r="E187">
        <f t="shared" si="69"/>
        <v>1017.6999999999971</v>
      </c>
      <c r="F187">
        <f t="shared" si="56"/>
        <v>-0.1</v>
      </c>
      <c r="G187">
        <f t="shared" si="57"/>
        <v>-9.9999999998544808E-2</v>
      </c>
      <c r="H187">
        <f t="shared" si="58"/>
        <v>58231.005619892545</v>
      </c>
      <c r="I187">
        <f t="shared" si="59"/>
        <v>58231</v>
      </c>
      <c r="J187">
        <f t="shared" si="70"/>
        <v>1.0177860431297563</v>
      </c>
      <c r="K187">
        <v>186</v>
      </c>
      <c r="L187">
        <v>58231.1</v>
      </c>
      <c r="M187">
        <v>4852.6000000000004</v>
      </c>
      <c r="N187">
        <v>970.5</v>
      </c>
      <c r="S187">
        <f t="shared" si="78"/>
        <v>11</v>
      </c>
      <c r="T187">
        <f>VLOOKUP(S187,rank!O:P,2,0)</f>
        <v>32261.168190194352</v>
      </c>
      <c r="X187">
        <f t="shared" si="60"/>
        <v>60.001133436373003</v>
      </c>
      <c r="Y187">
        <f t="shared" si="61"/>
        <v>5.0001030396702735</v>
      </c>
      <c r="Z187">
        <f t="shared" si="62"/>
        <v>1</v>
      </c>
      <c r="AA187">
        <f t="shared" si="63"/>
        <v>11.999979392490623</v>
      </c>
      <c r="AI187">
        <v>425</v>
      </c>
      <c r="AJ187">
        <f t="shared" si="64"/>
        <v>6038685.0999999996</v>
      </c>
      <c r="AK187">
        <f t="shared" si="65"/>
        <v>5890048.2999999998</v>
      </c>
      <c r="AL187">
        <f t="shared" si="73"/>
        <v>119291.59999999963</v>
      </c>
      <c r="AM187">
        <f t="shared" si="74"/>
        <v>1.0201460972602046</v>
      </c>
      <c r="AN187">
        <f t="shared" si="71"/>
        <v>119291.5</v>
      </c>
      <c r="AO187">
        <f t="shared" si="66"/>
        <v>119291.50795060626</v>
      </c>
      <c r="AP187">
        <f t="shared" si="72"/>
        <v>-0.1</v>
      </c>
      <c r="AX187">
        <f t="shared" si="53"/>
        <v>116228.7</v>
      </c>
      <c r="AY187">
        <f t="shared" si="67"/>
        <v>113751.4</v>
      </c>
      <c r="AZ187">
        <f t="shared" si="75"/>
        <v>2278.5</v>
      </c>
      <c r="BA187">
        <f t="shared" si="76"/>
        <v>1.0201477501678979</v>
      </c>
      <c r="BC187">
        <f t="shared" si="77"/>
        <v>52.355321483431922</v>
      </c>
    </row>
    <row r="188" spans="2:55" x14ac:dyDescent="0.2">
      <c r="B188">
        <f t="shared" si="54"/>
        <v>1034.9270955381678</v>
      </c>
      <c r="C188">
        <f t="shared" si="55"/>
        <v>1034.9000000000001</v>
      </c>
      <c r="D188">
        <f t="shared" si="68"/>
        <v>1.0169008548688261</v>
      </c>
      <c r="E188">
        <f t="shared" si="69"/>
        <v>1034.9000000000015</v>
      </c>
      <c r="F188">
        <f t="shared" si="56"/>
        <v>0</v>
      </c>
      <c r="G188">
        <f t="shared" si="57"/>
        <v>-9.9999999998544808E-2</v>
      </c>
      <c r="H188">
        <f t="shared" si="58"/>
        <v>59265.93271543071</v>
      </c>
      <c r="I188">
        <f t="shared" si="59"/>
        <v>59265.9</v>
      </c>
      <c r="J188">
        <f t="shared" si="70"/>
        <v>1.0177723205852554</v>
      </c>
      <c r="K188">
        <v>187</v>
      </c>
      <c r="L188">
        <v>59266</v>
      </c>
      <c r="M188">
        <v>4938.8</v>
      </c>
      <c r="N188">
        <v>987.8</v>
      </c>
      <c r="S188">
        <f t="shared" si="78"/>
        <v>11</v>
      </c>
      <c r="T188">
        <f>VLOOKUP(S188,rank!O:P,2,0)</f>
        <v>32261.168190194352</v>
      </c>
      <c r="X188">
        <f t="shared" si="60"/>
        <v>59.997975298643453</v>
      </c>
      <c r="Y188">
        <f t="shared" si="61"/>
        <v>4.9997975298643453</v>
      </c>
      <c r="Z188">
        <f t="shared" si="62"/>
        <v>1</v>
      </c>
      <c r="AA188">
        <f t="shared" si="63"/>
        <v>12.000080991333927</v>
      </c>
      <c r="AI188">
        <v>426</v>
      </c>
      <c r="AJ188">
        <f t="shared" si="64"/>
        <v>6160379.7999999998</v>
      </c>
      <c r="AK188">
        <f t="shared" si="65"/>
        <v>6011743</v>
      </c>
      <c r="AL188">
        <f t="shared" si="73"/>
        <v>121694.70000000019</v>
      </c>
      <c r="AM188">
        <f t="shared" si="74"/>
        <v>1.0201447545342721</v>
      </c>
      <c r="AN188">
        <f t="shared" si="71"/>
        <v>121694.6</v>
      </c>
      <c r="AO188">
        <f t="shared" si="66"/>
        <v>121694.63537827124</v>
      </c>
      <c r="AP188">
        <f t="shared" si="72"/>
        <v>-0.1</v>
      </c>
      <c r="AX188">
        <f t="shared" si="53"/>
        <v>118553.1</v>
      </c>
      <c r="AY188">
        <f t="shared" si="67"/>
        <v>116075.8</v>
      </c>
      <c r="AZ188">
        <f t="shared" si="75"/>
        <v>2324.4000000000087</v>
      </c>
      <c r="BA188">
        <f t="shared" si="76"/>
        <v>1.0201448321264028</v>
      </c>
      <c r="BC188">
        <f t="shared" si="77"/>
        <v>52.355317501290536</v>
      </c>
    </row>
    <row r="189" spans="2:55" x14ac:dyDescent="0.2">
      <c r="B189">
        <f t="shared" si="54"/>
        <v>1052.5208561623165</v>
      </c>
      <c r="C189">
        <f t="shared" si="55"/>
        <v>1052.5</v>
      </c>
      <c r="D189">
        <f t="shared" si="68"/>
        <v>1.017006474055463</v>
      </c>
      <c r="E189">
        <f t="shared" si="69"/>
        <v>1052.5</v>
      </c>
      <c r="F189">
        <f t="shared" si="56"/>
        <v>0</v>
      </c>
      <c r="G189">
        <f t="shared" si="57"/>
        <v>0</v>
      </c>
      <c r="H189">
        <f t="shared" si="58"/>
        <v>60318.453571593011</v>
      </c>
      <c r="I189">
        <f t="shared" si="59"/>
        <v>60318.5</v>
      </c>
      <c r="J189">
        <f t="shared" si="70"/>
        <v>1.0177606346988741</v>
      </c>
      <c r="K189">
        <v>188</v>
      </c>
      <c r="L189">
        <v>60318.5</v>
      </c>
      <c r="M189">
        <v>5026.5</v>
      </c>
      <c r="N189">
        <v>1005.3</v>
      </c>
      <c r="S189">
        <f t="shared" si="78"/>
        <v>11</v>
      </c>
      <c r="T189">
        <f>VLOOKUP(S189,rank!O:P,2,0)</f>
        <v>32261.168190194352</v>
      </c>
      <c r="X189">
        <f t="shared" si="60"/>
        <v>60.000497363970958</v>
      </c>
      <c r="Y189">
        <f t="shared" si="61"/>
        <v>5</v>
      </c>
      <c r="Z189">
        <f t="shared" si="62"/>
        <v>1</v>
      </c>
      <c r="AA189">
        <f t="shared" si="63"/>
        <v>12.00009947279419</v>
      </c>
      <c r="AI189">
        <v>427</v>
      </c>
      <c r="AJ189">
        <f t="shared" si="64"/>
        <v>6284526</v>
      </c>
      <c r="AK189">
        <f t="shared" si="65"/>
        <v>6135889.2000000002</v>
      </c>
      <c r="AL189">
        <f t="shared" si="73"/>
        <v>124146.20000000019</v>
      </c>
      <c r="AM189">
        <f t="shared" si="74"/>
        <v>1.0201446735149517</v>
      </c>
      <c r="AN189">
        <f t="shared" si="71"/>
        <v>124146.2</v>
      </c>
      <c r="AO189">
        <f t="shared" si="66"/>
        <v>124146.17380796654</v>
      </c>
      <c r="AP189">
        <f t="shared" si="72"/>
        <v>0</v>
      </c>
      <c r="AX189">
        <f t="shared" si="53"/>
        <v>120924.2</v>
      </c>
      <c r="AY189">
        <f t="shared" si="67"/>
        <v>118446.9</v>
      </c>
      <c r="AZ189">
        <f t="shared" si="75"/>
        <v>2371.0999999999913</v>
      </c>
      <c r="BA189">
        <f t="shared" si="76"/>
        <v>1.0200912063328096</v>
      </c>
      <c r="BC189">
        <f t="shared" si="77"/>
        <v>52.358061659145818</v>
      </c>
    </row>
    <row r="190" spans="2:55" x14ac:dyDescent="0.2">
      <c r="B190">
        <f t="shared" si="54"/>
        <v>1070.4137107170754</v>
      </c>
      <c r="C190">
        <f t="shared" si="55"/>
        <v>1070.4000000000001</v>
      </c>
      <c r="D190">
        <f t="shared" si="68"/>
        <v>1.0170071258907378</v>
      </c>
      <c r="E190">
        <f t="shared" si="69"/>
        <v>1070.4000000000015</v>
      </c>
      <c r="F190">
        <f t="shared" si="56"/>
        <v>0</v>
      </c>
      <c r="G190">
        <f t="shared" si="57"/>
        <v>0</v>
      </c>
      <c r="H190">
        <f t="shared" si="58"/>
        <v>61388.867282310093</v>
      </c>
      <c r="I190">
        <f t="shared" si="59"/>
        <v>61388.9</v>
      </c>
      <c r="J190">
        <f t="shared" si="70"/>
        <v>1.0177457993816159</v>
      </c>
      <c r="K190">
        <v>189</v>
      </c>
      <c r="L190">
        <v>61388.9</v>
      </c>
      <c r="M190">
        <v>5115.7</v>
      </c>
      <c r="N190">
        <v>1023.1</v>
      </c>
      <c r="S190">
        <f t="shared" si="78"/>
        <v>11</v>
      </c>
      <c r="T190">
        <f>VLOOKUP(S190,rank!O:P,2,0)</f>
        <v>32261.168190194352</v>
      </c>
      <c r="X190">
        <f t="shared" si="60"/>
        <v>60.002834522529568</v>
      </c>
      <c r="Y190">
        <f t="shared" si="61"/>
        <v>5.0001954843123837</v>
      </c>
      <c r="Z190">
        <f t="shared" si="62"/>
        <v>1</v>
      </c>
      <c r="AA190">
        <f t="shared" si="63"/>
        <v>12.000097738334931</v>
      </c>
      <c r="AI190">
        <v>428</v>
      </c>
      <c r="AJ190">
        <f t="shared" si="64"/>
        <v>6411173.0999999996</v>
      </c>
      <c r="AK190">
        <f t="shared" si="65"/>
        <v>6262536.2999999998</v>
      </c>
      <c r="AL190">
        <f t="shared" si="73"/>
        <v>126647.09999999963</v>
      </c>
      <c r="AM190">
        <f t="shared" si="74"/>
        <v>1.0201447970215716</v>
      </c>
      <c r="AN190">
        <f t="shared" si="71"/>
        <v>126647.1</v>
      </c>
      <c r="AO190">
        <f t="shared" si="66"/>
        <v>126647.09847932802</v>
      </c>
      <c r="AP190">
        <f t="shared" si="72"/>
        <v>0</v>
      </c>
      <c r="AX190">
        <f t="shared" si="53"/>
        <v>123343.2</v>
      </c>
      <c r="AY190">
        <f t="shared" si="67"/>
        <v>120865.9</v>
      </c>
      <c r="AZ190">
        <f t="shared" si="75"/>
        <v>2419</v>
      </c>
      <c r="BA190">
        <f t="shared" si="76"/>
        <v>1.0202015941967901</v>
      </c>
      <c r="BC190">
        <f t="shared" si="77"/>
        <v>52.355146754857223</v>
      </c>
    </row>
    <row r="191" spans="2:55" x14ac:dyDescent="0.2">
      <c r="B191">
        <f t="shared" si="54"/>
        <v>1088.6107437992657</v>
      </c>
      <c r="C191">
        <f t="shared" si="55"/>
        <v>1088.5999999999999</v>
      </c>
      <c r="D191">
        <f t="shared" si="68"/>
        <v>1.0170029895366191</v>
      </c>
      <c r="E191">
        <f t="shared" si="69"/>
        <v>1088.5999999999985</v>
      </c>
      <c r="F191">
        <f t="shared" si="56"/>
        <v>0</v>
      </c>
      <c r="G191">
        <f t="shared" si="57"/>
        <v>0</v>
      </c>
      <c r="H191">
        <f t="shared" si="58"/>
        <v>62477.478026109369</v>
      </c>
      <c r="I191">
        <f t="shared" si="59"/>
        <v>62477.5</v>
      </c>
      <c r="J191">
        <f t="shared" si="70"/>
        <v>1.0177328474691678</v>
      </c>
      <c r="K191">
        <v>190</v>
      </c>
      <c r="L191">
        <v>62477.5</v>
      </c>
      <c r="M191">
        <v>5206.5</v>
      </c>
      <c r="N191">
        <v>1041.3</v>
      </c>
      <c r="S191">
        <f t="shared" si="78"/>
        <v>11</v>
      </c>
      <c r="T191">
        <f>VLOOKUP(S191,rank!O:P,2,0)</f>
        <v>32261.168190194352</v>
      </c>
      <c r="X191">
        <f t="shared" si="60"/>
        <v>59.99951983098051</v>
      </c>
      <c r="Y191">
        <f t="shared" si="61"/>
        <v>5</v>
      </c>
      <c r="Z191">
        <f t="shared" si="62"/>
        <v>1</v>
      </c>
      <c r="AA191">
        <f t="shared" si="63"/>
        <v>11.999903966196101</v>
      </c>
      <c r="AI191">
        <v>429</v>
      </c>
      <c r="AJ191">
        <f t="shared" si="64"/>
        <v>6540371.5</v>
      </c>
      <c r="AK191">
        <f t="shared" si="65"/>
        <v>6391734.7000000002</v>
      </c>
      <c r="AL191">
        <f t="shared" si="73"/>
        <v>129198.40000000037</v>
      </c>
      <c r="AM191">
        <f t="shared" si="74"/>
        <v>1.0201449539705272</v>
      </c>
      <c r="AN191">
        <f t="shared" si="71"/>
        <v>129198.39999999999</v>
      </c>
      <c r="AO191">
        <f t="shared" si="66"/>
        <v>129198.4042781941</v>
      </c>
      <c r="AP191">
        <f t="shared" si="72"/>
        <v>0</v>
      </c>
      <c r="AX191">
        <f t="shared" si="53"/>
        <v>125810.9</v>
      </c>
      <c r="AY191">
        <f t="shared" si="67"/>
        <v>123333.59999999999</v>
      </c>
      <c r="AZ191">
        <f t="shared" si="75"/>
        <v>2467.6999999999971</v>
      </c>
      <c r="BA191">
        <f t="shared" si="76"/>
        <v>1.0201322860686222</v>
      </c>
      <c r="BC191">
        <f t="shared" si="77"/>
        <v>52.355796895895175</v>
      </c>
    </row>
    <row r="192" spans="2:55" x14ac:dyDescent="0.2">
      <c r="B192">
        <f t="shared" si="54"/>
        <v>1107.1171264438533</v>
      </c>
      <c r="C192">
        <f t="shared" si="55"/>
        <v>1107.0999999999999</v>
      </c>
      <c r="D192">
        <f t="shared" si="68"/>
        <v>1.0169943046114276</v>
      </c>
      <c r="E192">
        <f t="shared" si="69"/>
        <v>1107.0999999999985</v>
      </c>
      <c r="F192">
        <f t="shared" si="56"/>
        <v>0</v>
      </c>
      <c r="G192">
        <f t="shared" si="57"/>
        <v>0</v>
      </c>
      <c r="H192">
        <f t="shared" si="58"/>
        <v>63584.595152553215</v>
      </c>
      <c r="I192">
        <f t="shared" si="59"/>
        <v>63584.6</v>
      </c>
      <c r="J192">
        <f t="shared" si="70"/>
        <v>1.0177199791925093</v>
      </c>
      <c r="K192">
        <v>191</v>
      </c>
      <c r="L192">
        <v>63584.6</v>
      </c>
      <c r="M192">
        <v>5298.7</v>
      </c>
      <c r="N192">
        <v>1059.7</v>
      </c>
      <c r="S192">
        <f t="shared" si="78"/>
        <v>11</v>
      </c>
      <c r="T192">
        <f>VLOOKUP(S192,rank!O:P,2,0)</f>
        <v>32261.168190194352</v>
      </c>
      <c r="X192">
        <f t="shared" si="60"/>
        <v>60.002453524582428</v>
      </c>
      <c r="Y192">
        <f t="shared" si="61"/>
        <v>5.0001887326601864</v>
      </c>
      <c r="Z192">
        <f t="shared" si="62"/>
        <v>1</v>
      </c>
      <c r="AA192">
        <f t="shared" si="63"/>
        <v>12.00003774510729</v>
      </c>
      <c r="AI192">
        <v>430</v>
      </c>
      <c r="AJ192">
        <f t="shared" si="64"/>
        <v>6672172.7000000002</v>
      </c>
      <c r="AK192">
        <f t="shared" si="65"/>
        <v>6523535.9000000004</v>
      </c>
      <c r="AL192">
        <f t="shared" si="73"/>
        <v>131801.20000000019</v>
      </c>
      <c r="AM192">
        <f t="shared" si="74"/>
        <v>1.0201457603190118</v>
      </c>
      <c r="AN192">
        <f t="shared" si="71"/>
        <v>131801.1</v>
      </c>
      <c r="AO192">
        <f t="shared" si="66"/>
        <v>131801.10613237834</v>
      </c>
      <c r="AP192">
        <f t="shared" si="72"/>
        <v>-0.1</v>
      </c>
      <c r="AX192">
        <f t="shared" si="53"/>
        <v>128328.3</v>
      </c>
      <c r="AY192">
        <f t="shared" si="67"/>
        <v>125851</v>
      </c>
      <c r="AZ192">
        <f t="shared" si="75"/>
        <v>2517.4000000000087</v>
      </c>
      <c r="BA192">
        <f t="shared" si="76"/>
        <v>1.0201402115330112</v>
      </c>
      <c r="BC192">
        <f t="shared" si="77"/>
        <v>52.356081671565796</v>
      </c>
    </row>
    <row r="193" spans="2:55" x14ac:dyDescent="0.2">
      <c r="B193">
        <f t="shared" si="54"/>
        <v>1125.9381175933986</v>
      </c>
      <c r="C193">
        <f t="shared" si="55"/>
        <v>1125.9000000000001</v>
      </c>
      <c r="D193">
        <f t="shared" si="68"/>
        <v>1.0170716285791721</v>
      </c>
      <c r="E193">
        <f t="shared" si="69"/>
        <v>1126</v>
      </c>
      <c r="F193">
        <f t="shared" si="56"/>
        <v>-0.1</v>
      </c>
      <c r="G193">
        <f t="shared" si="57"/>
        <v>-9.9999999998544808E-2</v>
      </c>
      <c r="H193">
        <f t="shared" si="58"/>
        <v>64710.533270146625</v>
      </c>
      <c r="I193">
        <f t="shared" si="59"/>
        <v>64710.5</v>
      </c>
      <c r="J193">
        <f t="shared" si="70"/>
        <v>1.0177071177612189</v>
      </c>
      <c r="K193">
        <v>192</v>
      </c>
      <c r="L193">
        <v>64710.6</v>
      </c>
      <c r="M193">
        <v>5392.5</v>
      </c>
      <c r="N193">
        <v>1078.5</v>
      </c>
      <c r="S193">
        <f t="shared" si="78"/>
        <v>11</v>
      </c>
      <c r="T193">
        <f>VLOOKUP(S193,rank!O:P,2,0)</f>
        <v>32261.168190194352</v>
      </c>
      <c r="X193">
        <f t="shared" si="60"/>
        <v>60.000556328233657</v>
      </c>
      <c r="Y193">
        <f t="shared" si="61"/>
        <v>5</v>
      </c>
      <c r="Z193">
        <f t="shared" si="62"/>
        <v>1</v>
      </c>
      <c r="AA193">
        <f t="shared" si="63"/>
        <v>12.000111265646732</v>
      </c>
      <c r="AI193">
        <v>431</v>
      </c>
      <c r="AJ193">
        <f t="shared" si="64"/>
        <v>6806629</v>
      </c>
      <c r="AK193">
        <f t="shared" si="65"/>
        <v>6657992.2000000002</v>
      </c>
      <c r="AL193">
        <f t="shared" si="73"/>
        <v>134456.29999999981</v>
      </c>
      <c r="AM193">
        <f t="shared" si="74"/>
        <v>1.0201447331283753</v>
      </c>
      <c r="AN193">
        <f t="shared" si="71"/>
        <v>134456.20000000001</v>
      </c>
      <c r="AO193">
        <f t="shared" si="66"/>
        <v>134456.2394154151</v>
      </c>
      <c r="AP193">
        <f t="shared" si="72"/>
        <v>-0.1</v>
      </c>
      <c r="AX193">
        <f t="shared" si="53"/>
        <v>130896.4</v>
      </c>
      <c r="AY193">
        <f t="shared" si="67"/>
        <v>128419.09999999999</v>
      </c>
      <c r="AZ193">
        <f t="shared" si="75"/>
        <v>2568.0999999999913</v>
      </c>
      <c r="BA193">
        <f t="shared" si="76"/>
        <v>1.0201398268054271</v>
      </c>
      <c r="BC193">
        <f t="shared" si="77"/>
        <v>52.356333476110848</v>
      </c>
    </row>
    <row r="194" spans="2:55" x14ac:dyDescent="0.2">
      <c r="B194">
        <f t="shared" si="54"/>
        <v>1145.0790655924864</v>
      </c>
      <c r="C194">
        <f t="shared" si="55"/>
        <v>1145.0999999999999</v>
      </c>
      <c r="D194">
        <f t="shared" si="68"/>
        <v>1.0169626998223789</v>
      </c>
      <c r="E194">
        <f t="shared" si="69"/>
        <v>1145.0999999999985</v>
      </c>
      <c r="F194">
        <f t="shared" si="56"/>
        <v>0</v>
      </c>
      <c r="G194">
        <f t="shared" si="57"/>
        <v>-9.9999999991268851E-2</v>
      </c>
      <c r="H194">
        <f t="shared" si="58"/>
        <v>65855.612335739104</v>
      </c>
      <c r="I194">
        <f t="shared" si="59"/>
        <v>65855.600000000006</v>
      </c>
      <c r="J194">
        <f t="shared" si="70"/>
        <v>1.0176957371678477</v>
      </c>
      <c r="K194">
        <v>193</v>
      </c>
      <c r="L194">
        <v>65855.7</v>
      </c>
      <c r="M194">
        <v>5488</v>
      </c>
      <c r="N194">
        <v>1097.5999999999999</v>
      </c>
      <c r="S194">
        <f t="shared" si="78"/>
        <v>11</v>
      </c>
      <c r="T194">
        <f>VLOOKUP(S194,rank!O:P,2,0)</f>
        <v>32261.168190194352</v>
      </c>
      <c r="X194">
        <f t="shared" si="60"/>
        <v>59.999726676384839</v>
      </c>
      <c r="Y194">
        <f t="shared" si="61"/>
        <v>5</v>
      </c>
      <c r="Z194">
        <f t="shared" si="62"/>
        <v>1</v>
      </c>
      <c r="AA194">
        <f t="shared" si="63"/>
        <v>11.999945335276967</v>
      </c>
      <c r="AI194">
        <v>432</v>
      </c>
      <c r="AJ194">
        <f t="shared" si="64"/>
        <v>6943793.9000000004</v>
      </c>
      <c r="AK194">
        <f t="shared" si="65"/>
        <v>6795157.1000000006</v>
      </c>
      <c r="AL194">
        <f t="shared" si="73"/>
        <v>137164.90000000037</v>
      </c>
      <c r="AM194">
        <f t="shared" si="74"/>
        <v>1.0201448351620606</v>
      </c>
      <c r="AN194">
        <f t="shared" si="71"/>
        <v>137164.9</v>
      </c>
      <c r="AO194">
        <f t="shared" si="66"/>
        <v>137164.86035843863</v>
      </c>
      <c r="AP194">
        <f t="shared" si="72"/>
        <v>0</v>
      </c>
      <c r="AX194">
        <f t="shared" ref="AX194:AX218" si="79">LOOKUP(AI194,J:J,N:N)</f>
        <v>133516.29999999999</v>
      </c>
      <c r="AY194">
        <f t="shared" si="67"/>
        <v>131038.99999999999</v>
      </c>
      <c r="AZ194">
        <f t="shared" si="75"/>
        <v>2619.8999999999942</v>
      </c>
      <c r="BA194">
        <f t="shared" si="76"/>
        <v>1.0201705541061497</v>
      </c>
      <c r="BC194">
        <f t="shared" si="77"/>
        <v>52.355013550135759</v>
      </c>
    </row>
    <row r="195" spans="2:55" x14ac:dyDescent="0.2">
      <c r="B195">
        <f t="shared" ref="B195:B241" si="80">45*$B$1^(K195-1)</f>
        <v>1164.5454097075585</v>
      </c>
      <c r="C195">
        <f t="shared" ref="C195:C241" si="81">ROUND(B195,1)</f>
        <v>1164.5</v>
      </c>
      <c r="D195">
        <f t="shared" si="68"/>
        <v>1.01694175181207</v>
      </c>
      <c r="E195">
        <f t="shared" si="69"/>
        <v>1164.5</v>
      </c>
      <c r="F195">
        <f t="shared" ref="F195:F241" si="82">ROUND(C195-E195,1)</f>
        <v>0</v>
      </c>
      <c r="G195">
        <f t="shared" ref="G195:G240" si="83">I195-L195</f>
        <v>0</v>
      </c>
      <c r="H195">
        <f t="shared" ref="H195:H241" si="84">45*($B$1^K195-1)/($B$1-1)</f>
        <v>67020.157745446661</v>
      </c>
      <c r="I195">
        <f t="shared" ref="I195:I241" si="85">ROUND(H195,1)</f>
        <v>67020.2</v>
      </c>
      <c r="J195">
        <f t="shared" si="70"/>
        <v>1.0176841453118639</v>
      </c>
      <c r="K195">
        <v>194</v>
      </c>
      <c r="L195">
        <v>67020.2</v>
      </c>
      <c r="M195">
        <v>5585</v>
      </c>
      <c r="N195">
        <v>1117</v>
      </c>
      <c r="S195">
        <f t="shared" si="78"/>
        <v>11</v>
      </c>
      <c r="T195">
        <f>VLOOKUP(S195,rank!O:P,2,0)</f>
        <v>32261.168190194352</v>
      </c>
      <c r="X195">
        <f t="shared" ref="X195:X258" si="86">L195/$N195</f>
        <v>60.000179051029541</v>
      </c>
      <c r="Y195">
        <f t="shared" ref="Y195:Y258" si="87">M195/$N195</f>
        <v>5</v>
      </c>
      <c r="Z195">
        <f t="shared" ref="Z195:Z258" si="88">N195/$N195</f>
        <v>1</v>
      </c>
      <c r="AA195">
        <f t="shared" ref="AA195:AA258" si="89">L195/M195</f>
        <v>12.000035810205908</v>
      </c>
      <c r="AI195">
        <v>433</v>
      </c>
      <c r="AJ195">
        <f t="shared" ref="AJ195:AJ218" si="90">LOOKUP(AI195,J:J,L:L)</f>
        <v>7083722</v>
      </c>
      <c r="AK195">
        <f t="shared" ref="AK195:AK218" si="91">AJ195-$AJ$2</f>
        <v>6935085.2000000002</v>
      </c>
      <c r="AL195">
        <f t="shared" si="73"/>
        <v>139928.09999999963</v>
      </c>
      <c r="AM195">
        <f t="shared" si="74"/>
        <v>1.0201450954289271</v>
      </c>
      <c r="AN195">
        <f t="shared" si="71"/>
        <v>139928</v>
      </c>
      <c r="AO195">
        <f t="shared" ref="AO195:AO218" si="92">$AT$2*$AU$1^(AI195-241)</f>
        <v>139928.04647035946</v>
      </c>
      <c r="AP195">
        <f t="shared" si="72"/>
        <v>-0.1</v>
      </c>
      <c r="AX195">
        <f t="shared" si="79"/>
        <v>136188.9</v>
      </c>
      <c r="AY195">
        <f t="shared" ref="AY195:AY218" si="93">AX195-$AX$2</f>
        <v>133711.6</v>
      </c>
      <c r="AZ195">
        <f t="shared" si="75"/>
        <v>2672.6000000000204</v>
      </c>
      <c r="BA195">
        <f t="shared" si="76"/>
        <v>1.0201152715752611</v>
      </c>
      <c r="BC195">
        <f t="shared" si="77"/>
        <v>52.356544189178535</v>
      </c>
    </row>
    <row r="196" spans="2:55" x14ac:dyDescent="0.2">
      <c r="B196">
        <f t="shared" si="80"/>
        <v>1184.3426816725869</v>
      </c>
      <c r="C196">
        <f t="shared" si="81"/>
        <v>1184.3</v>
      </c>
      <c r="D196">
        <f t="shared" ref="D196:D241" si="94">E196/E195</f>
        <v>1.0170888793473669</v>
      </c>
      <c r="E196">
        <f t="shared" ref="E196:E227" si="95">L196-L195</f>
        <v>1184.4000000000087</v>
      </c>
      <c r="F196">
        <f t="shared" si="82"/>
        <v>-0.1</v>
      </c>
      <c r="G196">
        <f t="shared" si="83"/>
        <v>-0.10000000000582077</v>
      </c>
      <c r="H196">
        <f t="shared" si="84"/>
        <v>68204.500427119259</v>
      </c>
      <c r="I196">
        <f t="shared" si="85"/>
        <v>68204.5</v>
      </c>
      <c r="J196">
        <f t="shared" ref="J196:J241" si="96">I196/I195</f>
        <v>1.0176707917911316</v>
      </c>
      <c r="K196">
        <v>195</v>
      </c>
      <c r="L196">
        <v>68204.600000000006</v>
      </c>
      <c r="M196">
        <v>5683.7</v>
      </c>
      <c r="N196">
        <v>1136.7</v>
      </c>
      <c r="S196">
        <f t="shared" si="78"/>
        <v>11</v>
      </c>
      <c r="T196">
        <f>VLOOKUP(S196,rank!O:P,2,0)</f>
        <v>32261.168190194352</v>
      </c>
      <c r="X196">
        <f t="shared" si="86"/>
        <v>60.002287322952412</v>
      </c>
      <c r="Y196">
        <f t="shared" si="87"/>
        <v>5.0001759479194154</v>
      </c>
      <c r="Z196">
        <f t="shared" si="88"/>
        <v>1</v>
      </c>
      <c r="AA196">
        <f t="shared" si="89"/>
        <v>12.000035188345622</v>
      </c>
      <c r="AI196">
        <v>434</v>
      </c>
      <c r="AJ196">
        <f t="shared" si="90"/>
        <v>7226468.9000000004</v>
      </c>
      <c r="AK196">
        <f t="shared" si="91"/>
        <v>7077832.1000000006</v>
      </c>
      <c r="AL196">
        <f t="shared" si="73"/>
        <v>142746.90000000037</v>
      </c>
      <c r="AM196">
        <f t="shared" si="74"/>
        <v>1.0201446314214282</v>
      </c>
      <c r="AN196">
        <f t="shared" ref="AN196:AN218" si="97">ROUND(AO196,1)</f>
        <v>142746.9</v>
      </c>
      <c r="AO196">
        <f t="shared" si="92"/>
        <v>142746.89696650486</v>
      </c>
      <c r="AP196">
        <f t="shared" ref="AP196:AP218" si="98">ROUND(AN196-AL196,1)</f>
        <v>0</v>
      </c>
      <c r="AX196">
        <f t="shared" si="79"/>
        <v>138915.4</v>
      </c>
      <c r="AY196">
        <f t="shared" si="93"/>
        <v>136438.1</v>
      </c>
      <c r="AZ196">
        <f t="shared" si="75"/>
        <v>2726.5</v>
      </c>
      <c r="BA196">
        <f t="shared" si="76"/>
        <v>1.0201676270298508</v>
      </c>
      <c r="BC196">
        <f t="shared" si="77"/>
        <v>52.355364019805748</v>
      </c>
    </row>
    <row r="197" spans="2:55" x14ac:dyDescent="0.2">
      <c r="B197">
        <f t="shared" si="80"/>
        <v>1204.4765072610207</v>
      </c>
      <c r="C197">
        <f t="shared" si="81"/>
        <v>1204.5</v>
      </c>
      <c r="D197">
        <f t="shared" si="94"/>
        <v>1.0168861870989407</v>
      </c>
      <c r="E197">
        <f t="shared" si="95"/>
        <v>1204.3999999999942</v>
      </c>
      <c r="F197">
        <f t="shared" si="82"/>
        <v>0.1</v>
      </c>
      <c r="G197">
        <f t="shared" si="83"/>
        <v>0</v>
      </c>
      <c r="H197">
        <f t="shared" si="84"/>
        <v>69408.976934380276</v>
      </c>
      <c r="I197">
        <f t="shared" si="85"/>
        <v>69409</v>
      </c>
      <c r="J197">
        <f t="shared" si="96"/>
        <v>1.0176601250650616</v>
      </c>
      <c r="K197">
        <v>196</v>
      </c>
      <c r="L197">
        <v>69409</v>
      </c>
      <c r="M197">
        <v>5784.1</v>
      </c>
      <c r="N197">
        <v>1156.8</v>
      </c>
      <c r="S197">
        <f t="shared" si="78"/>
        <v>11</v>
      </c>
      <c r="T197">
        <f>VLOOKUP(S197,rank!O:P,2,0)</f>
        <v>32261.168190194352</v>
      </c>
      <c r="X197">
        <f t="shared" si="86"/>
        <v>60.000864453665287</v>
      </c>
      <c r="Y197">
        <f t="shared" si="87"/>
        <v>5.000086445366529</v>
      </c>
      <c r="Z197">
        <f t="shared" si="88"/>
        <v>1</v>
      </c>
      <c r="AA197">
        <f t="shared" si="89"/>
        <v>11.999965422451202</v>
      </c>
      <c r="AI197">
        <v>435</v>
      </c>
      <c r="AJ197">
        <f t="shared" si="90"/>
        <v>7372091.5</v>
      </c>
      <c r="AK197">
        <f t="shared" si="91"/>
        <v>7223454.7000000002</v>
      </c>
      <c r="AL197">
        <f t="shared" ref="AL197:AL218" si="99">AK197-AK196</f>
        <v>145622.59999999963</v>
      </c>
      <c r="AM197">
        <f t="shared" ref="AM197:AM218" si="100">AL197/AL196</f>
        <v>1.0201454462408588</v>
      </c>
      <c r="AN197">
        <f t="shared" si="97"/>
        <v>145622.5</v>
      </c>
      <c r="AO197">
        <f t="shared" si="92"/>
        <v>145622.5332058951</v>
      </c>
      <c r="AP197">
        <f t="shared" si="98"/>
        <v>-0.1</v>
      </c>
      <c r="AX197">
        <f t="shared" si="79"/>
        <v>141696.70000000001</v>
      </c>
      <c r="AY197">
        <f t="shared" si="93"/>
        <v>139219.40000000002</v>
      </c>
      <c r="AZ197">
        <f t="shared" ref="AZ197:AZ218" si="101">AY197-AY196</f>
        <v>2781.3000000000175</v>
      </c>
      <c r="BA197">
        <f t="shared" ref="BA197:BA218" si="102">AZ197/AZ196</f>
        <v>1.020099028057956</v>
      </c>
      <c r="BC197">
        <f t="shared" ref="BC197:BC218" si="103">AL197/AZ197</f>
        <v>52.357746377592747</v>
      </c>
    </row>
    <row r="198" spans="2:55" x14ac:dyDescent="0.2">
      <c r="B198">
        <f t="shared" si="80"/>
        <v>1224.9526078844581</v>
      </c>
      <c r="C198">
        <f t="shared" si="81"/>
        <v>1225</v>
      </c>
      <c r="D198">
        <f t="shared" si="94"/>
        <v>1.017103952175362</v>
      </c>
      <c r="E198">
        <f t="shared" si="95"/>
        <v>1225</v>
      </c>
      <c r="F198">
        <f t="shared" si="82"/>
        <v>0</v>
      </c>
      <c r="G198">
        <f t="shared" si="83"/>
        <v>-0.10000000000582077</v>
      </c>
      <c r="H198">
        <f t="shared" si="84"/>
        <v>70633.929542264726</v>
      </c>
      <c r="I198">
        <f t="shared" si="85"/>
        <v>70633.899999999994</v>
      </c>
      <c r="J198">
        <f t="shared" si="96"/>
        <v>1.0176475673183591</v>
      </c>
      <c r="K198">
        <v>197</v>
      </c>
      <c r="L198">
        <v>70634</v>
      </c>
      <c r="M198">
        <v>5886.2</v>
      </c>
      <c r="N198">
        <v>1177.2</v>
      </c>
      <c r="S198">
        <f t="shared" si="78"/>
        <v>11</v>
      </c>
      <c r="T198">
        <f>VLOOKUP(S198,rank!O:P,2,0)</f>
        <v>32261.168190194352</v>
      </c>
      <c r="X198">
        <f t="shared" si="86"/>
        <v>60.001698946653072</v>
      </c>
      <c r="Y198">
        <f t="shared" si="87"/>
        <v>5.0001698946653068</v>
      </c>
      <c r="Z198">
        <f t="shared" si="88"/>
        <v>1</v>
      </c>
      <c r="AA198">
        <f t="shared" si="89"/>
        <v>11.999932044442934</v>
      </c>
      <c r="AI198">
        <v>436</v>
      </c>
      <c r="AJ198">
        <f t="shared" si="90"/>
        <v>7520647.5999999996</v>
      </c>
      <c r="AK198">
        <f t="shared" si="91"/>
        <v>7372010.7999999998</v>
      </c>
      <c r="AL198">
        <f t="shared" si="99"/>
        <v>148556.09999999963</v>
      </c>
      <c r="AM198">
        <f t="shared" si="100"/>
        <v>1.0201445380044032</v>
      </c>
      <c r="AN198">
        <f t="shared" si="97"/>
        <v>148556.1</v>
      </c>
      <c r="AO198">
        <f t="shared" si="92"/>
        <v>148556.09913732784</v>
      </c>
      <c r="AP198">
        <f t="shared" si="98"/>
        <v>0</v>
      </c>
      <c r="AX198">
        <f t="shared" si="79"/>
        <v>144534.20000000001</v>
      </c>
      <c r="AY198">
        <f t="shared" si="93"/>
        <v>142056.90000000002</v>
      </c>
      <c r="AZ198">
        <f t="shared" si="101"/>
        <v>2837.5</v>
      </c>
      <c r="BA198">
        <f t="shared" si="102"/>
        <v>1.0202063783122937</v>
      </c>
      <c r="BC198">
        <f t="shared" si="103"/>
        <v>52.35457268722454</v>
      </c>
    </row>
    <row r="199" spans="2:55" x14ac:dyDescent="0.2">
      <c r="B199">
        <f t="shared" si="80"/>
        <v>1245.7768022184937</v>
      </c>
      <c r="C199">
        <f t="shared" si="81"/>
        <v>1245.8</v>
      </c>
      <c r="D199">
        <f t="shared" si="94"/>
        <v>1.016979591836737</v>
      </c>
      <c r="E199">
        <f t="shared" si="95"/>
        <v>1245.8000000000029</v>
      </c>
      <c r="F199">
        <f t="shared" si="82"/>
        <v>0</v>
      </c>
      <c r="G199">
        <f t="shared" si="83"/>
        <v>-0.10000000000582077</v>
      </c>
      <c r="H199">
        <f t="shared" si="84"/>
        <v>71879.706344483217</v>
      </c>
      <c r="I199">
        <f t="shared" si="85"/>
        <v>71879.7</v>
      </c>
      <c r="J199">
        <f t="shared" si="96"/>
        <v>1.0176374233901853</v>
      </c>
      <c r="K199">
        <v>198</v>
      </c>
      <c r="L199">
        <v>71879.8</v>
      </c>
      <c r="M199">
        <v>5990</v>
      </c>
      <c r="N199">
        <v>1198</v>
      </c>
      <c r="S199">
        <f t="shared" si="78"/>
        <v>11</v>
      </c>
      <c r="T199">
        <f>VLOOKUP(S199,rank!O:P,2,0)</f>
        <v>32261.168190194352</v>
      </c>
      <c r="X199">
        <f t="shared" si="86"/>
        <v>59.99983305509182</v>
      </c>
      <c r="Y199">
        <f t="shared" si="87"/>
        <v>5</v>
      </c>
      <c r="Z199">
        <f t="shared" si="88"/>
        <v>1</v>
      </c>
      <c r="AA199">
        <f t="shared" si="89"/>
        <v>11.999966611018364</v>
      </c>
      <c r="AI199">
        <v>437</v>
      </c>
      <c r="AJ199">
        <f t="shared" si="90"/>
        <v>7672196.4000000004</v>
      </c>
      <c r="AK199">
        <f t="shared" si="91"/>
        <v>7523559.6000000006</v>
      </c>
      <c r="AL199">
        <f t="shared" si="99"/>
        <v>151548.80000000075</v>
      </c>
      <c r="AM199">
        <f t="shared" si="100"/>
        <v>1.0201452515245157</v>
      </c>
      <c r="AN199">
        <f t="shared" si="97"/>
        <v>151548.79999999999</v>
      </c>
      <c r="AO199">
        <f t="shared" si="92"/>
        <v>151548.76175444937</v>
      </c>
      <c r="AP199">
        <f t="shared" si="98"/>
        <v>0</v>
      </c>
      <c r="AX199">
        <f t="shared" si="79"/>
        <v>147428.79999999999</v>
      </c>
      <c r="AY199">
        <f t="shared" si="93"/>
        <v>144951.5</v>
      </c>
      <c r="AZ199">
        <f t="shared" si="101"/>
        <v>2894.5999999999767</v>
      </c>
      <c r="BA199">
        <f t="shared" si="102"/>
        <v>1.0201233480176128</v>
      </c>
      <c r="BC199">
        <f t="shared" si="103"/>
        <v>52.355696814759192</v>
      </c>
    </row>
    <row r="200" spans="2:55" x14ac:dyDescent="0.2">
      <c r="B200">
        <f t="shared" si="80"/>
        <v>1266.9550078562079</v>
      </c>
      <c r="C200">
        <f t="shared" si="81"/>
        <v>1267</v>
      </c>
      <c r="D200">
        <f t="shared" si="94"/>
        <v>1.0169369080109096</v>
      </c>
      <c r="E200">
        <f t="shared" si="95"/>
        <v>1266.8999999999942</v>
      </c>
      <c r="F200">
        <f t="shared" si="82"/>
        <v>0.1</v>
      </c>
      <c r="G200">
        <f t="shared" si="83"/>
        <v>0</v>
      </c>
      <c r="H200">
        <f t="shared" si="84"/>
        <v>73146.661352339434</v>
      </c>
      <c r="I200">
        <f t="shared" si="85"/>
        <v>73146.7</v>
      </c>
      <c r="J200">
        <f t="shared" si="96"/>
        <v>1.0176266734557879</v>
      </c>
      <c r="K200">
        <v>199</v>
      </c>
      <c r="L200">
        <v>73146.7</v>
      </c>
      <c r="M200">
        <v>6095.6</v>
      </c>
      <c r="N200">
        <v>1219.0999999999999</v>
      </c>
      <c r="S200">
        <f t="shared" si="78"/>
        <v>11</v>
      </c>
      <c r="T200">
        <f>VLOOKUP(S200,rank!O:P,2,0)</f>
        <v>32261.168190194352</v>
      </c>
      <c r="X200">
        <f t="shared" si="86"/>
        <v>60.000574194077601</v>
      </c>
      <c r="Y200">
        <f t="shared" si="87"/>
        <v>5.0000820277253721</v>
      </c>
      <c r="Z200">
        <f t="shared" si="88"/>
        <v>1</v>
      </c>
      <c r="AA200">
        <f t="shared" si="89"/>
        <v>11.999917973620315</v>
      </c>
      <c r="AI200">
        <v>438</v>
      </c>
      <c r="AJ200">
        <f t="shared" si="90"/>
        <v>7826798.2000000002</v>
      </c>
      <c r="AK200">
        <f t="shared" si="91"/>
        <v>7678161.4000000004</v>
      </c>
      <c r="AL200">
        <f t="shared" si="99"/>
        <v>154601.79999999981</v>
      </c>
      <c r="AM200">
        <f t="shared" si="100"/>
        <v>1.0201453261259676</v>
      </c>
      <c r="AN200">
        <f t="shared" si="97"/>
        <v>154601.70000000001</v>
      </c>
      <c r="AO200">
        <f t="shared" si="92"/>
        <v>154601.71155999275</v>
      </c>
      <c r="AP200">
        <f t="shared" si="98"/>
        <v>-0.1</v>
      </c>
      <c r="AX200">
        <f t="shared" si="79"/>
        <v>150381.6</v>
      </c>
      <c r="AY200">
        <f t="shared" si="93"/>
        <v>147904.30000000002</v>
      </c>
      <c r="AZ200">
        <f t="shared" si="101"/>
        <v>2952.8000000000175</v>
      </c>
      <c r="BA200">
        <f t="shared" si="102"/>
        <v>1.0201064050300701</v>
      </c>
      <c r="BC200">
        <f t="shared" si="103"/>
        <v>52.357694391763374</v>
      </c>
    </row>
    <row r="201" spans="2:55" x14ac:dyDescent="0.2">
      <c r="B201">
        <f t="shared" si="80"/>
        <v>1288.4932429897633</v>
      </c>
      <c r="C201">
        <f t="shared" si="81"/>
        <v>1288.5</v>
      </c>
      <c r="D201">
        <f t="shared" si="94"/>
        <v>1.017049490883263</v>
      </c>
      <c r="E201">
        <f t="shared" si="95"/>
        <v>1288.5</v>
      </c>
      <c r="F201">
        <f t="shared" si="82"/>
        <v>0</v>
      </c>
      <c r="G201">
        <f t="shared" si="83"/>
        <v>0</v>
      </c>
      <c r="H201">
        <f t="shared" si="84"/>
        <v>74435.154595329193</v>
      </c>
      <c r="I201">
        <f t="shared" si="85"/>
        <v>74435.199999999997</v>
      </c>
      <c r="J201">
        <f t="shared" si="96"/>
        <v>1.0176152854469169</v>
      </c>
      <c r="K201">
        <v>200</v>
      </c>
      <c r="L201">
        <v>74435.199999999997</v>
      </c>
      <c r="M201">
        <v>6202.9</v>
      </c>
      <c r="N201">
        <v>1240.5999999999999</v>
      </c>
      <c r="S201">
        <f t="shared" si="78"/>
        <v>11</v>
      </c>
      <c r="T201">
        <f>VLOOKUP(S201,rank!O:P,2,0)</f>
        <v>32261.168190194352</v>
      </c>
      <c r="X201">
        <f t="shared" si="86"/>
        <v>59.999355150733521</v>
      </c>
      <c r="Y201">
        <f t="shared" si="87"/>
        <v>4.9999193938416893</v>
      </c>
      <c r="Z201">
        <f t="shared" si="88"/>
        <v>1</v>
      </c>
      <c r="AA201">
        <f t="shared" si="89"/>
        <v>12.000064485966242</v>
      </c>
      <c r="AI201">
        <v>439</v>
      </c>
      <c r="AJ201">
        <f t="shared" si="90"/>
        <v>7984514.4000000004</v>
      </c>
      <c r="AK201">
        <f t="shared" si="91"/>
        <v>7835877.6000000006</v>
      </c>
      <c r="AL201">
        <f t="shared" si="99"/>
        <v>157716.20000000019</v>
      </c>
      <c r="AM201">
        <f t="shared" si="100"/>
        <v>1.0201446554956046</v>
      </c>
      <c r="AN201">
        <f t="shared" si="97"/>
        <v>157716.20000000001</v>
      </c>
      <c r="AO201">
        <f t="shared" si="92"/>
        <v>157716.16303936881</v>
      </c>
      <c r="AP201">
        <f t="shared" si="98"/>
        <v>0</v>
      </c>
      <c r="AX201">
        <f t="shared" si="79"/>
        <v>153394</v>
      </c>
      <c r="AY201">
        <f t="shared" si="93"/>
        <v>150916.70000000001</v>
      </c>
      <c r="AZ201">
        <f t="shared" si="101"/>
        <v>3012.3999999999942</v>
      </c>
      <c r="BA201">
        <f t="shared" si="102"/>
        <v>1.0201842319154621</v>
      </c>
      <c r="BC201">
        <f t="shared" si="103"/>
        <v>52.355663258531564</v>
      </c>
    </row>
    <row r="202" spans="2:55" x14ac:dyDescent="0.2">
      <c r="B202">
        <f t="shared" si="80"/>
        <v>1310.3976281205892</v>
      </c>
      <c r="C202">
        <f t="shared" si="81"/>
        <v>1310.4000000000001</v>
      </c>
      <c r="D202">
        <f t="shared" si="94"/>
        <v>1.0169965075669452</v>
      </c>
      <c r="E202">
        <f t="shared" si="95"/>
        <v>1310.4000000000087</v>
      </c>
      <c r="F202">
        <f t="shared" si="82"/>
        <v>0</v>
      </c>
      <c r="G202">
        <f t="shared" si="83"/>
        <v>0</v>
      </c>
      <c r="H202">
        <f t="shared" si="84"/>
        <v>75745.552223449806</v>
      </c>
      <c r="I202">
        <f t="shared" si="85"/>
        <v>75745.600000000006</v>
      </c>
      <c r="J202">
        <f t="shared" si="96"/>
        <v>1.017604574179958</v>
      </c>
      <c r="K202">
        <v>201</v>
      </c>
      <c r="L202">
        <v>75745.600000000006</v>
      </c>
      <c r="M202">
        <v>6312.1</v>
      </c>
      <c r="N202">
        <v>1262.4000000000001</v>
      </c>
      <c r="O202">
        <f>L201-L181</f>
        <v>22060.399999999994</v>
      </c>
      <c r="S202">
        <f t="shared" si="78"/>
        <v>12</v>
      </c>
      <c r="T202">
        <f>VLOOKUP(S202,rank!O:P,2,0)</f>
        <v>45506.42279916539</v>
      </c>
      <c r="U202">
        <f>T202-T201</f>
        <v>13245.254608971038</v>
      </c>
      <c r="V202">
        <f>U202/O202</f>
        <v>0.60040863306971048</v>
      </c>
      <c r="X202">
        <f t="shared" si="86"/>
        <v>60.00126742712294</v>
      </c>
      <c r="Y202">
        <f t="shared" si="87"/>
        <v>5.0000792141951838</v>
      </c>
      <c r="Z202">
        <f t="shared" si="88"/>
        <v>1</v>
      </c>
      <c r="AA202">
        <f t="shared" si="89"/>
        <v>12.000063370352182</v>
      </c>
      <c r="AI202">
        <v>440</v>
      </c>
      <c r="AJ202">
        <f t="shared" si="90"/>
        <v>8145407.7999999998</v>
      </c>
      <c r="AK202">
        <f t="shared" si="91"/>
        <v>7996771</v>
      </c>
      <c r="AL202">
        <f t="shared" si="99"/>
        <v>160893.39999999944</v>
      </c>
      <c r="AM202">
        <f t="shared" si="100"/>
        <v>1.0201450453409304</v>
      </c>
      <c r="AN202">
        <f t="shared" si="97"/>
        <v>160893.4</v>
      </c>
      <c r="AO202">
        <f t="shared" si="92"/>
        <v>160893.35514379689</v>
      </c>
      <c r="AP202">
        <f t="shared" si="98"/>
        <v>0</v>
      </c>
      <c r="AX202">
        <f t="shared" si="79"/>
        <v>156467.1</v>
      </c>
      <c r="AY202">
        <f t="shared" si="93"/>
        <v>153989.80000000002</v>
      </c>
      <c r="AZ202">
        <f t="shared" si="101"/>
        <v>3073.1000000000058</v>
      </c>
      <c r="BA202">
        <f t="shared" si="102"/>
        <v>1.0201500464745756</v>
      </c>
      <c r="BC202">
        <f t="shared" si="103"/>
        <v>52.355406592691139</v>
      </c>
    </row>
    <row r="203" spans="2:55" x14ac:dyDescent="0.2">
      <c r="B203">
        <f t="shared" si="80"/>
        <v>1332.6743877986394</v>
      </c>
      <c r="C203">
        <f t="shared" si="81"/>
        <v>1332.7</v>
      </c>
      <c r="D203">
        <f t="shared" si="94"/>
        <v>1.0170177045176956</v>
      </c>
      <c r="E203">
        <f t="shared" si="95"/>
        <v>1332.6999999999971</v>
      </c>
      <c r="F203">
        <f t="shared" si="82"/>
        <v>0</v>
      </c>
      <c r="G203">
        <f t="shared" si="83"/>
        <v>-0.10000000000582077</v>
      </c>
      <c r="H203">
        <f t="shared" si="84"/>
        <v>77078.226611248436</v>
      </c>
      <c r="I203">
        <f t="shared" si="85"/>
        <v>77078.2</v>
      </c>
      <c r="J203">
        <f t="shared" si="96"/>
        <v>1.0175931011174246</v>
      </c>
      <c r="K203">
        <v>202</v>
      </c>
      <c r="L203">
        <v>77078.3</v>
      </c>
      <c r="M203">
        <v>6423.2</v>
      </c>
      <c r="N203">
        <v>1284.5999999999999</v>
      </c>
      <c r="S203">
        <f t="shared" si="78"/>
        <v>12</v>
      </c>
      <c r="T203">
        <f>VLOOKUP(S203,rank!O:P,2,0)</f>
        <v>45506.42279916539</v>
      </c>
      <c r="X203">
        <f t="shared" si="86"/>
        <v>60.001790440604083</v>
      </c>
      <c r="Y203">
        <f t="shared" si="87"/>
        <v>5.0001556904873112</v>
      </c>
      <c r="Z203">
        <f t="shared" si="88"/>
        <v>1</v>
      </c>
      <c r="AA203">
        <f t="shared" si="89"/>
        <v>11.999984431436046</v>
      </c>
      <c r="AI203">
        <v>441</v>
      </c>
      <c r="AJ203">
        <f t="shared" si="90"/>
        <v>8309542.5</v>
      </c>
      <c r="AK203">
        <f t="shared" si="91"/>
        <v>8160905.7000000002</v>
      </c>
      <c r="AL203">
        <f t="shared" si="99"/>
        <v>164134.70000000019</v>
      </c>
      <c r="AM203">
        <f t="shared" si="100"/>
        <v>1.0201456368005197</v>
      </c>
      <c r="AN203">
        <f t="shared" si="97"/>
        <v>164134.6</v>
      </c>
      <c r="AO203">
        <f t="shared" si="92"/>
        <v>164134.55178316872</v>
      </c>
      <c r="AP203">
        <f t="shared" si="98"/>
        <v>-0.1</v>
      </c>
      <c r="AX203">
        <f t="shared" si="79"/>
        <v>159602.1</v>
      </c>
      <c r="AY203">
        <f t="shared" si="93"/>
        <v>157124.80000000002</v>
      </c>
      <c r="AZ203">
        <f t="shared" si="101"/>
        <v>3135</v>
      </c>
      <c r="BA203">
        <f t="shared" si="102"/>
        <v>1.0201425270899074</v>
      </c>
      <c r="BC203">
        <f t="shared" si="103"/>
        <v>52.355566188197827</v>
      </c>
    </row>
    <row r="204" spans="2:55" x14ac:dyDescent="0.2">
      <c r="B204">
        <f t="shared" si="80"/>
        <v>1355.329852391216</v>
      </c>
      <c r="C204">
        <f t="shared" si="81"/>
        <v>1355.3</v>
      </c>
      <c r="D204">
        <f t="shared" si="94"/>
        <v>1.0169580550761657</v>
      </c>
      <c r="E204">
        <f t="shared" si="95"/>
        <v>1355.3000000000029</v>
      </c>
      <c r="F204">
        <f t="shared" si="82"/>
        <v>0</v>
      </c>
      <c r="G204">
        <f t="shared" si="83"/>
        <v>0</v>
      </c>
      <c r="H204">
        <f t="shared" si="84"/>
        <v>78433.556463639645</v>
      </c>
      <c r="I204">
        <f t="shared" si="85"/>
        <v>78433.600000000006</v>
      </c>
      <c r="J204">
        <f t="shared" si="96"/>
        <v>1.0175847386161068</v>
      </c>
      <c r="K204">
        <v>203</v>
      </c>
      <c r="L204">
        <v>78433.600000000006</v>
      </c>
      <c r="M204">
        <v>6536.1</v>
      </c>
      <c r="N204">
        <v>1307.2</v>
      </c>
      <c r="S204">
        <f t="shared" si="78"/>
        <v>12</v>
      </c>
      <c r="T204">
        <f>VLOOKUP(S204,rank!O:P,2,0)</f>
        <v>45506.42279916539</v>
      </c>
      <c r="X204">
        <f t="shared" si="86"/>
        <v>60.001223990208082</v>
      </c>
      <c r="Y204">
        <f t="shared" si="87"/>
        <v>5.0000764993880047</v>
      </c>
      <c r="Z204">
        <f t="shared" si="88"/>
        <v>1</v>
      </c>
      <c r="AA204">
        <f t="shared" si="89"/>
        <v>12.000061198574073</v>
      </c>
      <c r="AI204">
        <v>442</v>
      </c>
      <c r="AJ204">
        <f t="shared" si="90"/>
        <v>8476983.5999999996</v>
      </c>
      <c r="AK204">
        <f t="shared" si="91"/>
        <v>8328346.7999999998</v>
      </c>
      <c r="AL204">
        <f t="shared" si="99"/>
        <v>167441.09999999963</v>
      </c>
      <c r="AM204">
        <f t="shared" si="100"/>
        <v>1.0201444301540104</v>
      </c>
      <c r="AN204">
        <f t="shared" si="97"/>
        <v>167441</v>
      </c>
      <c r="AO204">
        <f t="shared" si="92"/>
        <v>167441.0423288407</v>
      </c>
      <c r="AP204">
        <f t="shared" si="98"/>
        <v>-0.1</v>
      </c>
      <c r="AX204">
        <f t="shared" si="79"/>
        <v>162800.20000000001</v>
      </c>
      <c r="AY204">
        <f t="shared" si="93"/>
        <v>160322.90000000002</v>
      </c>
      <c r="AZ204">
        <f t="shared" si="101"/>
        <v>3198.1000000000058</v>
      </c>
      <c r="BA204">
        <f t="shared" si="102"/>
        <v>1.0201275917065409</v>
      </c>
      <c r="BC204">
        <f t="shared" si="103"/>
        <v>52.356430380538235</v>
      </c>
    </row>
    <row r="205" spans="2:55" x14ac:dyDescent="0.2">
      <c r="B205">
        <f t="shared" si="80"/>
        <v>1378.3704598818665</v>
      </c>
      <c r="C205">
        <f t="shared" si="81"/>
        <v>1378.4</v>
      </c>
      <c r="D205">
        <f t="shared" si="94"/>
        <v>1.017044196856778</v>
      </c>
      <c r="E205">
        <f t="shared" si="95"/>
        <v>1378.3999999999942</v>
      </c>
      <c r="F205">
        <f t="shared" si="82"/>
        <v>0</v>
      </c>
      <c r="G205">
        <f t="shared" si="83"/>
        <v>-0.10000000000582077</v>
      </c>
      <c r="H205">
        <f t="shared" si="84"/>
        <v>79811.926923521503</v>
      </c>
      <c r="I205">
        <f t="shared" si="85"/>
        <v>79811.899999999994</v>
      </c>
      <c r="J205">
        <f t="shared" si="96"/>
        <v>1.0175728259317434</v>
      </c>
      <c r="K205">
        <v>204</v>
      </c>
      <c r="L205">
        <v>79812</v>
      </c>
      <c r="M205">
        <v>6651</v>
      </c>
      <c r="N205">
        <v>1330.2</v>
      </c>
      <c r="S205">
        <f t="shared" si="78"/>
        <v>12</v>
      </c>
      <c r="T205">
        <f>VLOOKUP(S205,rank!O:P,2,0)</f>
        <v>45506.42279916539</v>
      </c>
      <c r="X205">
        <f t="shared" si="86"/>
        <v>60</v>
      </c>
      <c r="Y205">
        <f t="shared" si="87"/>
        <v>5</v>
      </c>
      <c r="Z205">
        <f t="shared" si="88"/>
        <v>1</v>
      </c>
      <c r="AA205">
        <f t="shared" si="89"/>
        <v>12</v>
      </c>
      <c r="AI205">
        <v>443</v>
      </c>
      <c r="AJ205">
        <f t="shared" si="90"/>
        <v>8647797.8000000007</v>
      </c>
      <c r="AK205">
        <f t="shared" si="91"/>
        <v>8499161</v>
      </c>
      <c r="AL205">
        <f t="shared" si="99"/>
        <v>170814.20000000019</v>
      </c>
      <c r="AM205">
        <f t="shared" si="100"/>
        <v>1.0201449942696301</v>
      </c>
      <c r="AN205">
        <f t="shared" si="97"/>
        <v>170814.1</v>
      </c>
      <c r="AO205">
        <f t="shared" si="92"/>
        <v>170814.14212655518</v>
      </c>
      <c r="AP205">
        <f t="shared" si="98"/>
        <v>-0.1</v>
      </c>
      <c r="AX205">
        <f t="shared" si="79"/>
        <v>166062.70000000001</v>
      </c>
      <c r="AY205">
        <f t="shared" si="93"/>
        <v>163585.40000000002</v>
      </c>
      <c r="AZ205">
        <f t="shared" si="101"/>
        <v>3262.5</v>
      </c>
      <c r="BA205">
        <f t="shared" si="102"/>
        <v>1.0201369563178118</v>
      </c>
      <c r="BC205">
        <f t="shared" si="103"/>
        <v>52.35684291187745</v>
      </c>
    </row>
    <row r="206" spans="2:55" x14ac:dyDescent="0.2">
      <c r="B206">
        <f t="shared" si="80"/>
        <v>1401.8027576998579</v>
      </c>
      <c r="C206">
        <f t="shared" si="81"/>
        <v>1401.8</v>
      </c>
      <c r="D206">
        <f t="shared" si="94"/>
        <v>1.0169762042948409</v>
      </c>
      <c r="E206">
        <f t="shared" si="95"/>
        <v>1401.8000000000029</v>
      </c>
      <c r="F206">
        <f t="shared" si="82"/>
        <v>0</v>
      </c>
      <c r="G206">
        <f t="shared" si="83"/>
        <v>-0.10000000000582077</v>
      </c>
      <c r="H206">
        <f t="shared" si="84"/>
        <v>81213.729681221375</v>
      </c>
      <c r="I206">
        <f t="shared" si="85"/>
        <v>81213.7</v>
      </c>
      <c r="J206">
        <f t="shared" si="96"/>
        <v>1.0175637968774081</v>
      </c>
      <c r="K206">
        <v>205</v>
      </c>
      <c r="L206">
        <v>81213.8</v>
      </c>
      <c r="M206">
        <v>6767.8</v>
      </c>
      <c r="N206">
        <v>1353.6</v>
      </c>
      <c r="S206">
        <f t="shared" si="78"/>
        <v>12</v>
      </c>
      <c r="T206">
        <f>VLOOKUP(S206,rank!O:P,2,0)</f>
        <v>45506.42279916539</v>
      </c>
      <c r="X206">
        <f t="shared" si="86"/>
        <v>59.998374704491731</v>
      </c>
      <c r="Y206">
        <f t="shared" si="87"/>
        <v>4.9998522458628845</v>
      </c>
      <c r="Z206">
        <f t="shared" si="88"/>
        <v>1</v>
      </c>
      <c r="AA206">
        <f t="shared" si="89"/>
        <v>12.000029551700701</v>
      </c>
      <c r="AI206">
        <v>444</v>
      </c>
      <c r="AJ206">
        <f t="shared" si="90"/>
        <v>8822053</v>
      </c>
      <c r="AK206">
        <f t="shared" si="91"/>
        <v>8673416.1999999993</v>
      </c>
      <c r="AL206">
        <f t="shared" si="99"/>
        <v>174255.19999999925</v>
      </c>
      <c r="AM206">
        <f t="shared" si="100"/>
        <v>1.0201446952302506</v>
      </c>
      <c r="AN206">
        <f t="shared" si="97"/>
        <v>174255.2</v>
      </c>
      <c r="AO206">
        <f t="shared" si="92"/>
        <v>174255.19301969465</v>
      </c>
      <c r="AP206">
        <f t="shared" si="98"/>
        <v>0</v>
      </c>
      <c r="AX206">
        <f t="shared" si="79"/>
        <v>169391</v>
      </c>
      <c r="AY206">
        <f t="shared" si="93"/>
        <v>166913.70000000001</v>
      </c>
      <c r="AZ206">
        <f t="shared" si="101"/>
        <v>3328.2999999999884</v>
      </c>
      <c r="BA206">
        <f t="shared" si="102"/>
        <v>1.0201685823754754</v>
      </c>
      <c r="BC206">
        <f t="shared" si="103"/>
        <v>52.355616981642243</v>
      </c>
    </row>
    <row r="207" spans="2:55" x14ac:dyDescent="0.2">
      <c r="B207">
        <f t="shared" si="80"/>
        <v>1425.6334045807555</v>
      </c>
      <c r="C207">
        <f t="shared" si="81"/>
        <v>1425.6</v>
      </c>
      <c r="D207">
        <f t="shared" si="94"/>
        <v>1.0169781709230905</v>
      </c>
      <c r="E207">
        <f t="shared" si="95"/>
        <v>1425.5999999999913</v>
      </c>
      <c r="F207">
        <f t="shared" si="82"/>
        <v>0</v>
      </c>
      <c r="G207">
        <f t="shared" si="83"/>
        <v>0</v>
      </c>
      <c r="H207">
        <f t="shared" si="84"/>
        <v>82639.363085802121</v>
      </c>
      <c r="I207">
        <f t="shared" si="85"/>
        <v>82639.399999999994</v>
      </c>
      <c r="J207">
        <f t="shared" si="96"/>
        <v>1.0175549199211462</v>
      </c>
      <c r="K207">
        <v>206</v>
      </c>
      <c r="L207">
        <v>82639.399999999994</v>
      </c>
      <c r="M207">
        <v>6886.6</v>
      </c>
      <c r="N207">
        <v>1377.3</v>
      </c>
      <c r="S207">
        <f t="shared" si="78"/>
        <v>12</v>
      </c>
      <c r="T207">
        <f>VLOOKUP(S207,rank!O:P,2,0)</f>
        <v>45506.42279916539</v>
      </c>
      <c r="X207">
        <f t="shared" si="86"/>
        <v>60.001016481521816</v>
      </c>
      <c r="Y207">
        <f t="shared" si="87"/>
        <v>5.0000726058229876</v>
      </c>
      <c r="Z207">
        <f t="shared" si="88"/>
        <v>1</v>
      </c>
      <c r="AA207">
        <f t="shared" si="89"/>
        <v>12.000029041907471</v>
      </c>
      <c r="AI207">
        <v>445</v>
      </c>
      <c r="AJ207">
        <f t="shared" si="90"/>
        <v>8999818.6999999993</v>
      </c>
      <c r="AK207">
        <f t="shared" si="91"/>
        <v>8851181.8999999985</v>
      </c>
      <c r="AL207">
        <f t="shared" si="99"/>
        <v>177765.69999999925</v>
      </c>
      <c r="AM207">
        <f t="shared" si="100"/>
        <v>1.0201457402705918</v>
      </c>
      <c r="AN207">
        <f t="shared" si="97"/>
        <v>177765.6</v>
      </c>
      <c r="AO207">
        <f t="shared" si="92"/>
        <v>177765.56388307642</v>
      </c>
      <c r="AP207">
        <f t="shared" si="98"/>
        <v>-0.1</v>
      </c>
      <c r="AX207">
        <f t="shared" si="79"/>
        <v>172786.3</v>
      </c>
      <c r="AY207">
        <f t="shared" si="93"/>
        <v>170309</v>
      </c>
      <c r="AZ207">
        <f t="shared" si="101"/>
        <v>3395.2999999999884</v>
      </c>
      <c r="BA207">
        <f t="shared" si="102"/>
        <v>1.0201303968993181</v>
      </c>
      <c r="BC207">
        <f t="shared" si="103"/>
        <v>52.356404441433703</v>
      </c>
    </row>
    <row r="208" spans="2:55" x14ac:dyDescent="0.2">
      <c r="B208">
        <f t="shared" si="80"/>
        <v>1449.8691724586281</v>
      </c>
      <c r="C208">
        <f t="shared" si="81"/>
        <v>1449.9</v>
      </c>
      <c r="D208">
        <f t="shared" si="94"/>
        <v>1.0170454545454668</v>
      </c>
      <c r="E208">
        <f t="shared" si="95"/>
        <v>1449.9000000000087</v>
      </c>
      <c r="F208">
        <f t="shared" si="82"/>
        <v>0</v>
      </c>
      <c r="G208">
        <f t="shared" si="83"/>
        <v>-0.10000000000582077</v>
      </c>
      <c r="H208">
        <f t="shared" si="84"/>
        <v>84089.23225826073</v>
      </c>
      <c r="I208">
        <f t="shared" si="85"/>
        <v>84089.2</v>
      </c>
      <c r="J208">
        <f t="shared" si="96"/>
        <v>1.0175436898138177</v>
      </c>
      <c r="K208">
        <v>207</v>
      </c>
      <c r="L208">
        <v>84089.3</v>
      </c>
      <c r="M208">
        <v>7007.4</v>
      </c>
      <c r="N208">
        <v>1401.5</v>
      </c>
      <c r="S208">
        <f t="shared" si="78"/>
        <v>12</v>
      </c>
      <c r="T208">
        <f>VLOOKUP(S208,rank!O:P,2,0)</f>
        <v>45506.42279916539</v>
      </c>
      <c r="X208">
        <f t="shared" si="86"/>
        <v>59.999500535140925</v>
      </c>
      <c r="Y208">
        <f t="shared" si="87"/>
        <v>4.9999286478772742</v>
      </c>
      <c r="Z208">
        <f t="shared" si="88"/>
        <v>1</v>
      </c>
      <c r="AA208">
        <f t="shared" si="89"/>
        <v>12.000071353140966</v>
      </c>
      <c r="AI208">
        <v>446</v>
      </c>
      <c r="AJ208">
        <f t="shared" si="90"/>
        <v>9181165.4000000004</v>
      </c>
      <c r="AK208">
        <f t="shared" si="91"/>
        <v>9032528.5999999996</v>
      </c>
      <c r="AL208">
        <f t="shared" si="99"/>
        <v>181346.70000000112</v>
      </c>
      <c r="AM208">
        <f t="shared" si="100"/>
        <v>1.0201444935665422</v>
      </c>
      <c r="AN208">
        <f t="shared" si="97"/>
        <v>181346.7</v>
      </c>
      <c r="AO208">
        <f t="shared" si="92"/>
        <v>181346.65116750103</v>
      </c>
      <c r="AP208">
        <f t="shared" si="98"/>
        <v>0</v>
      </c>
      <c r="AX208">
        <f t="shared" si="79"/>
        <v>176250.1</v>
      </c>
      <c r="AY208">
        <f t="shared" si="93"/>
        <v>173772.80000000002</v>
      </c>
      <c r="AZ208">
        <f t="shared" si="101"/>
        <v>3463.8000000000175</v>
      </c>
      <c r="BA208">
        <f t="shared" si="102"/>
        <v>1.0201749477218593</v>
      </c>
      <c r="BC208">
        <f t="shared" si="103"/>
        <v>52.354841503551071</v>
      </c>
    </row>
    <row r="209" spans="2:56" x14ac:dyDescent="0.2">
      <c r="B209">
        <f t="shared" si="80"/>
        <v>1474.5169483904244</v>
      </c>
      <c r="C209">
        <f t="shared" si="81"/>
        <v>1474.5</v>
      </c>
      <c r="D209">
        <f t="shared" si="94"/>
        <v>1.0169666873577428</v>
      </c>
      <c r="E209">
        <f t="shared" si="95"/>
        <v>1474.5</v>
      </c>
      <c r="F209">
        <f t="shared" si="82"/>
        <v>0</v>
      </c>
      <c r="G209">
        <f t="shared" si="83"/>
        <v>-0.10000000000582077</v>
      </c>
      <c r="H209">
        <f t="shared" si="84"/>
        <v>85563.749206651177</v>
      </c>
      <c r="I209">
        <f t="shared" si="85"/>
        <v>85563.7</v>
      </c>
      <c r="J209">
        <f t="shared" si="96"/>
        <v>1.0175349509806253</v>
      </c>
      <c r="K209">
        <v>208</v>
      </c>
      <c r="L209">
        <v>85563.8</v>
      </c>
      <c r="M209">
        <v>7130.3</v>
      </c>
      <c r="N209">
        <v>1426.1</v>
      </c>
      <c r="S209">
        <f t="shared" si="78"/>
        <v>12</v>
      </c>
      <c r="T209">
        <f>VLOOKUP(S209,rank!O:P,2,0)</f>
        <v>45506.42279916539</v>
      </c>
      <c r="X209">
        <f t="shared" si="86"/>
        <v>59.998457331182955</v>
      </c>
      <c r="Y209">
        <f t="shared" si="87"/>
        <v>4.9998597573802686</v>
      </c>
      <c r="Z209">
        <f t="shared" si="88"/>
        <v>1</v>
      </c>
      <c r="AA209">
        <f t="shared" si="89"/>
        <v>12.000028049310687</v>
      </c>
      <c r="AI209">
        <v>447</v>
      </c>
      <c r="AJ209">
        <f t="shared" si="90"/>
        <v>9366165.3000000007</v>
      </c>
      <c r="AK209">
        <f t="shared" si="91"/>
        <v>9217528.5</v>
      </c>
      <c r="AL209">
        <f t="shared" si="99"/>
        <v>184999.90000000037</v>
      </c>
      <c r="AM209">
        <f t="shared" si="100"/>
        <v>1.0201448385881806</v>
      </c>
      <c r="AN209">
        <f t="shared" si="97"/>
        <v>184999.9</v>
      </c>
      <c r="AO209">
        <f t="shared" si="92"/>
        <v>184999.87945527033</v>
      </c>
      <c r="AP209">
        <f t="shared" si="98"/>
        <v>0</v>
      </c>
      <c r="AX209">
        <f t="shared" si="79"/>
        <v>179783.6</v>
      </c>
      <c r="AY209">
        <f t="shared" si="93"/>
        <v>177306.30000000002</v>
      </c>
      <c r="AZ209">
        <f t="shared" si="101"/>
        <v>3533.5</v>
      </c>
      <c r="BA209">
        <f t="shared" si="102"/>
        <v>1.0201224089150593</v>
      </c>
      <c r="BC209">
        <f t="shared" si="103"/>
        <v>52.355992641856623</v>
      </c>
    </row>
    <row r="210" spans="2:56" x14ac:dyDescent="0.2">
      <c r="B210">
        <f t="shared" si="80"/>
        <v>1499.5837365130617</v>
      </c>
      <c r="C210">
        <f t="shared" si="81"/>
        <v>1499.6</v>
      </c>
      <c r="D210">
        <f t="shared" si="94"/>
        <v>1.0170227195659487</v>
      </c>
      <c r="E210">
        <f t="shared" si="95"/>
        <v>1499.5999999999913</v>
      </c>
      <c r="F210">
        <f t="shared" si="82"/>
        <v>0</v>
      </c>
      <c r="G210">
        <f t="shared" si="83"/>
        <v>-9.9999999991268851E-2</v>
      </c>
      <c r="H210">
        <f t="shared" si="84"/>
        <v>87063.332943164249</v>
      </c>
      <c r="I210">
        <f t="shared" si="85"/>
        <v>87063.3</v>
      </c>
      <c r="J210">
        <f t="shared" si="96"/>
        <v>1.0175261238118503</v>
      </c>
      <c r="K210">
        <v>209</v>
      </c>
      <c r="L210">
        <v>87063.4</v>
      </c>
      <c r="M210">
        <v>7255.3</v>
      </c>
      <c r="N210">
        <v>1451.1</v>
      </c>
      <c r="S210">
        <f t="shared" si="78"/>
        <v>12</v>
      </c>
      <c r="T210">
        <f>VLOOKUP(S210,rank!O:P,2,0)</f>
        <v>45506.42279916539</v>
      </c>
      <c r="X210">
        <f t="shared" si="86"/>
        <v>59.998208255805942</v>
      </c>
      <c r="Y210">
        <f t="shared" si="87"/>
        <v>4.9998621735235345</v>
      </c>
      <c r="Z210">
        <f t="shared" si="88"/>
        <v>1</v>
      </c>
      <c r="AA210">
        <f t="shared" si="89"/>
        <v>11.999972433944839</v>
      </c>
      <c r="AI210">
        <v>448</v>
      </c>
      <c r="AJ210">
        <f t="shared" si="90"/>
        <v>9554892.0999999996</v>
      </c>
      <c r="AK210">
        <f t="shared" si="91"/>
        <v>9406255.2999999989</v>
      </c>
      <c r="AL210">
        <f t="shared" si="99"/>
        <v>188726.79999999888</v>
      </c>
      <c r="AM210">
        <f t="shared" si="100"/>
        <v>1.0201454162948116</v>
      </c>
      <c r="AN210">
        <f t="shared" si="97"/>
        <v>188726.7</v>
      </c>
      <c r="AO210">
        <f t="shared" si="92"/>
        <v>188726.70202689676</v>
      </c>
      <c r="AP210">
        <f t="shared" si="98"/>
        <v>-0.1</v>
      </c>
      <c r="AX210">
        <f t="shared" si="79"/>
        <v>183388.2</v>
      </c>
      <c r="AY210">
        <f t="shared" si="93"/>
        <v>180910.90000000002</v>
      </c>
      <c r="AZ210">
        <f t="shared" si="101"/>
        <v>3604.6000000000058</v>
      </c>
      <c r="BA210">
        <f t="shared" si="102"/>
        <v>1.020121692373003</v>
      </c>
      <c r="BC210">
        <f t="shared" si="103"/>
        <v>52.35721023137063</v>
      </c>
    </row>
    <row r="211" spans="2:56" x14ac:dyDescent="0.2">
      <c r="B211">
        <f t="shared" si="80"/>
        <v>1525.0766600337838</v>
      </c>
      <c r="C211">
        <f t="shared" si="81"/>
        <v>1525.1</v>
      </c>
      <c r="D211">
        <f t="shared" si="94"/>
        <v>1.0170045345425545</v>
      </c>
      <c r="E211">
        <f t="shared" si="95"/>
        <v>1525.1000000000058</v>
      </c>
      <c r="F211">
        <f t="shared" si="82"/>
        <v>0</v>
      </c>
      <c r="G211">
        <f t="shared" si="83"/>
        <v>-0.10000000000582077</v>
      </c>
      <c r="H211">
        <f t="shared" si="84"/>
        <v>88588.409603198015</v>
      </c>
      <c r="I211">
        <f t="shared" si="85"/>
        <v>88588.4</v>
      </c>
      <c r="J211">
        <f t="shared" si="96"/>
        <v>1.017517139828148</v>
      </c>
      <c r="K211">
        <v>210</v>
      </c>
      <c r="L211">
        <v>88588.5</v>
      </c>
      <c r="M211">
        <v>7382.4</v>
      </c>
      <c r="N211">
        <v>1476.5</v>
      </c>
      <c r="S211">
        <f t="shared" si="78"/>
        <v>12</v>
      </c>
      <c r="T211">
        <f>VLOOKUP(S211,rank!O:P,2,0)</f>
        <v>45506.42279916539</v>
      </c>
      <c r="X211">
        <f t="shared" si="86"/>
        <v>59.998984083982393</v>
      </c>
      <c r="Y211">
        <f t="shared" si="87"/>
        <v>4.9999322722654922</v>
      </c>
      <c r="Z211">
        <f t="shared" si="88"/>
        <v>1</v>
      </c>
      <c r="AA211">
        <f t="shared" si="89"/>
        <v>11.999959362808843</v>
      </c>
      <c r="AI211">
        <v>449</v>
      </c>
      <c r="AJ211">
        <f t="shared" si="90"/>
        <v>9747420.8000000007</v>
      </c>
      <c r="AK211">
        <f t="shared" si="91"/>
        <v>9598784</v>
      </c>
      <c r="AL211">
        <f t="shared" si="99"/>
        <v>192528.70000000112</v>
      </c>
      <c r="AM211">
        <f t="shared" si="100"/>
        <v>1.0201449926560628</v>
      </c>
      <c r="AN211">
        <f t="shared" si="97"/>
        <v>192528.6</v>
      </c>
      <c r="AO211">
        <f t="shared" si="92"/>
        <v>192528.60143922866</v>
      </c>
      <c r="AP211">
        <f t="shared" si="98"/>
        <v>-0.1</v>
      </c>
      <c r="AX211">
        <f t="shared" si="79"/>
        <v>187065.5</v>
      </c>
      <c r="AY211">
        <f t="shared" si="93"/>
        <v>184588.2</v>
      </c>
      <c r="AZ211">
        <f t="shared" si="101"/>
        <v>3677.2999999999884</v>
      </c>
      <c r="BA211">
        <f t="shared" si="102"/>
        <v>1.0201686733618105</v>
      </c>
      <c r="BC211">
        <f t="shared" si="103"/>
        <v>52.355994887553841</v>
      </c>
    </row>
    <row r="212" spans="2:56" x14ac:dyDescent="0.2">
      <c r="B212">
        <f t="shared" si="80"/>
        <v>1551.0029632543578</v>
      </c>
      <c r="C212">
        <f t="shared" si="81"/>
        <v>1551</v>
      </c>
      <c r="D212">
        <f t="shared" si="94"/>
        <v>1.0169824929512781</v>
      </c>
      <c r="E212">
        <f t="shared" si="95"/>
        <v>1551</v>
      </c>
      <c r="F212">
        <f t="shared" si="82"/>
        <v>0</v>
      </c>
      <c r="G212">
        <f t="shared" si="83"/>
        <v>-0.10000000000582077</v>
      </c>
      <c r="H212">
        <f t="shared" si="84"/>
        <v>90139.412566452374</v>
      </c>
      <c r="I212">
        <f t="shared" si="85"/>
        <v>90139.4</v>
      </c>
      <c r="J212">
        <f t="shared" si="96"/>
        <v>1.0175079355762153</v>
      </c>
      <c r="K212">
        <v>211</v>
      </c>
      <c r="L212">
        <v>90139.5</v>
      </c>
      <c r="M212">
        <v>7511.6</v>
      </c>
      <c r="N212">
        <v>1502.3</v>
      </c>
      <c r="S212">
        <f t="shared" si="78"/>
        <v>12</v>
      </c>
      <c r="T212">
        <f>VLOOKUP(S212,rank!O:P,2,0)</f>
        <v>45506.42279916539</v>
      </c>
      <c r="X212">
        <f t="shared" si="86"/>
        <v>60.000998469014178</v>
      </c>
      <c r="Y212">
        <f t="shared" si="87"/>
        <v>5.0000665646009459</v>
      </c>
      <c r="Z212">
        <f t="shared" si="88"/>
        <v>1</v>
      </c>
      <c r="AA212">
        <f t="shared" si="89"/>
        <v>12.000039938228872</v>
      </c>
      <c r="AI212">
        <v>450</v>
      </c>
      <c r="AJ212">
        <f t="shared" si="90"/>
        <v>9943828</v>
      </c>
      <c r="AK212">
        <f t="shared" si="91"/>
        <v>9795191.1999999993</v>
      </c>
      <c r="AL212">
        <f t="shared" si="99"/>
        <v>196407.19999999925</v>
      </c>
      <c r="AM212">
        <f t="shared" si="100"/>
        <v>1.020145048504447</v>
      </c>
      <c r="AN212">
        <f t="shared" si="97"/>
        <v>196407.1</v>
      </c>
      <c r="AO212">
        <f t="shared" si="92"/>
        <v>196407.09011522194</v>
      </c>
      <c r="AP212">
        <f t="shared" si="98"/>
        <v>-0.1</v>
      </c>
      <c r="AX212">
        <f t="shared" si="79"/>
        <v>190816.9</v>
      </c>
      <c r="AY212">
        <f t="shared" si="93"/>
        <v>188339.6</v>
      </c>
      <c r="AZ212">
        <f t="shared" si="101"/>
        <v>3751.3999999999942</v>
      </c>
      <c r="BA212">
        <f t="shared" si="102"/>
        <v>1.0201506540124565</v>
      </c>
      <c r="BC212">
        <f t="shared" si="103"/>
        <v>52.355707202644226</v>
      </c>
    </row>
    <row r="213" spans="2:56" x14ac:dyDescent="0.2">
      <c r="B213">
        <f t="shared" si="80"/>
        <v>1577.3700136296818</v>
      </c>
      <c r="C213">
        <f t="shared" si="81"/>
        <v>1577.4</v>
      </c>
      <c r="D213">
        <f t="shared" si="94"/>
        <v>1.0169568020631869</v>
      </c>
      <c r="E213">
        <f t="shared" si="95"/>
        <v>1577.3000000000029</v>
      </c>
      <c r="F213">
        <f t="shared" si="82"/>
        <v>0.1</v>
      </c>
      <c r="G213">
        <f t="shared" si="83"/>
        <v>0</v>
      </c>
      <c r="H213">
        <f t="shared" si="84"/>
        <v>91716.782580082057</v>
      </c>
      <c r="I213">
        <f t="shared" si="85"/>
        <v>91716.800000000003</v>
      </c>
      <c r="J213">
        <f t="shared" si="96"/>
        <v>1.0174995617898501</v>
      </c>
      <c r="K213">
        <v>212</v>
      </c>
      <c r="L213">
        <v>91716.800000000003</v>
      </c>
      <c r="M213">
        <v>7643.1</v>
      </c>
      <c r="N213">
        <v>1528.6</v>
      </c>
      <c r="S213">
        <f t="shared" si="78"/>
        <v>12</v>
      </c>
      <c r="T213">
        <f>VLOOKUP(S213,rank!O:P,2,0)</f>
        <v>45506.42279916539</v>
      </c>
      <c r="X213">
        <f t="shared" si="86"/>
        <v>60.000523354703653</v>
      </c>
      <c r="Y213">
        <f t="shared" si="87"/>
        <v>5.0000654193379566</v>
      </c>
      <c r="Z213">
        <f t="shared" si="88"/>
        <v>1</v>
      </c>
      <c r="AA213">
        <f t="shared" si="89"/>
        <v>11.999947665214377</v>
      </c>
      <c r="AI213">
        <v>451</v>
      </c>
      <c r="AJ213">
        <f t="shared" si="90"/>
        <v>10144191.699999999</v>
      </c>
      <c r="AK213">
        <f t="shared" si="91"/>
        <v>9995554.8999999985</v>
      </c>
      <c r="AL213">
        <f t="shared" si="99"/>
        <v>200363.69999999925</v>
      </c>
      <c r="AM213">
        <f t="shared" si="100"/>
        <v>1.0201443735260216</v>
      </c>
      <c r="AN213">
        <f t="shared" si="97"/>
        <v>200363.7</v>
      </c>
      <c r="AO213">
        <f t="shared" si="92"/>
        <v>200363.71094559308</v>
      </c>
      <c r="AP213">
        <f t="shared" si="98"/>
        <v>0</v>
      </c>
      <c r="AX213">
        <f t="shared" si="79"/>
        <v>194643.9</v>
      </c>
      <c r="AY213">
        <f t="shared" si="93"/>
        <v>192166.6</v>
      </c>
      <c r="AZ213">
        <f t="shared" si="101"/>
        <v>3827</v>
      </c>
      <c r="BA213">
        <f t="shared" si="102"/>
        <v>1.020152476408809</v>
      </c>
      <c r="BC213">
        <f t="shared" si="103"/>
        <v>52.355291350927423</v>
      </c>
    </row>
    <row r="214" spans="2:56" x14ac:dyDescent="0.2">
      <c r="B214">
        <f t="shared" si="80"/>
        <v>1604.1853038613863</v>
      </c>
      <c r="C214">
        <f t="shared" si="81"/>
        <v>1604.2</v>
      </c>
      <c r="D214">
        <f t="shared" si="94"/>
        <v>1.017054460153423</v>
      </c>
      <c r="E214">
        <f t="shared" si="95"/>
        <v>1604.1999999999971</v>
      </c>
      <c r="F214">
        <f t="shared" si="82"/>
        <v>0</v>
      </c>
      <c r="G214">
        <f t="shared" si="83"/>
        <v>0</v>
      </c>
      <c r="H214">
        <f t="shared" si="84"/>
        <v>93320.967883943449</v>
      </c>
      <c r="I214">
        <f t="shared" si="85"/>
        <v>93321</v>
      </c>
      <c r="J214">
        <f t="shared" si="96"/>
        <v>1.0174907977600613</v>
      </c>
      <c r="K214">
        <v>213</v>
      </c>
      <c r="L214">
        <v>93321</v>
      </c>
      <c r="M214">
        <v>7776.8</v>
      </c>
      <c r="N214">
        <v>1555.4</v>
      </c>
      <c r="S214">
        <f t="shared" si="78"/>
        <v>12</v>
      </c>
      <c r="T214">
        <f>VLOOKUP(S214,rank!O:P,2,0)</f>
        <v>45506.42279916539</v>
      </c>
      <c r="X214">
        <f t="shared" si="86"/>
        <v>59.998071235694994</v>
      </c>
      <c r="Y214">
        <f t="shared" si="87"/>
        <v>4.9998714157129998</v>
      </c>
      <c r="Z214">
        <f t="shared" si="88"/>
        <v>1</v>
      </c>
      <c r="AA214">
        <f t="shared" si="89"/>
        <v>11.999922847443678</v>
      </c>
      <c r="AI214">
        <v>452</v>
      </c>
      <c r="AJ214">
        <f t="shared" si="90"/>
        <v>10348591.9</v>
      </c>
      <c r="AK214">
        <f t="shared" si="91"/>
        <v>10199955.1</v>
      </c>
      <c r="AL214">
        <f t="shared" si="99"/>
        <v>204400.20000000112</v>
      </c>
      <c r="AM214">
        <f t="shared" si="100"/>
        <v>1.0201458647449706</v>
      </c>
      <c r="AN214">
        <f t="shared" si="97"/>
        <v>204400</v>
      </c>
      <c r="AO214">
        <f t="shared" si="92"/>
        <v>204400.03790259207</v>
      </c>
      <c r="AP214">
        <f t="shared" si="98"/>
        <v>-0.2</v>
      </c>
      <c r="AX214">
        <f t="shared" si="79"/>
        <v>198547.9</v>
      </c>
      <c r="AY214">
        <f t="shared" si="93"/>
        <v>196070.6</v>
      </c>
      <c r="AZ214">
        <f t="shared" si="101"/>
        <v>3904</v>
      </c>
      <c r="BA214">
        <f t="shared" si="102"/>
        <v>1.0201201985889732</v>
      </c>
      <c r="BC214">
        <f t="shared" si="103"/>
        <v>52.356608606557664</v>
      </c>
    </row>
    <row r="215" spans="2:56" x14ac:dyDescent="0.2">
      <c r="B215">
        <f t="shared" si="80"/>
        <v>1631.4564540270296</v>
      </c>
      <c r="C215">
        <f t="shared" si="81"/>
        <v>1631.5</v>
      </c>
      <c r="D215">
        <f t="shared" si="94"/>
        <v>1.0170178282009743</v>
      </c>
      <c r="E215">
        <f t="shared" si="95"/>
        <v>1631.5</v>
      </c>
      <c r="F215">
        <f t="shared" si="82"/>
        <v>0</v>
      </c>
      <c r="G215">
        <f t="shared" si="83"/>
        <v>-0.10000000000582077</v>
      </c>
      <c r="H215">
        <f t="shared" si="84"/>
        <v>94952.424337970471</v>
      </c>
      <c r="I215">
        <f t="shared" si="85"/>
        <v>94952.4</v>
      </c>
      <c r="J215">
        <f t="shared" si="96"/>
        <v>1.0174815957822998</v>
      </c>
      <c r="K215">
        <v>214</v>
      </c>
      <c r="L215">
        <v>94952.5</v>
      </c>
      <c r="M215">
        <v>7912.7</v>
      </c>
      <c r="N215">
        <v>1582.5</v>
      </c>
      <c r="S215">
        <f t="shared" si="78"/>
        <v>12</v>
      </c>
      <c r="T215">
        <f>VLOOKUP(S215,rank!O:P,2,0)</f>
        <v>45506.42279916539</v>
      </c>
      <c r="X215">
        <f t="shared" si="86"/>
        <v>60.001579778830965</v>
      </c>
      <c r="Y215">
        <f t="shared" si="87"/>
        <v>5.000126382306477</v>
      </c>
      <c r="Z215">
        <f t="shared" si="88"/>
        <v>1</v>
      </c>
      <c r="AA215">
        <f t="shared" si="89"/>
        <v>12.000012637911206</v>
      </c>
      <c r="AI215">
        <v>453</v>
      </c>
      <c r="AJ215">
        <f t="shared" si="90"/>
        <v>10557109.6</v>
      </c>
      <c r="AK215">
        <f t="shared" si="91"/>
        <v>10408472.799999999</v>
      </c>
      <c r="AL215">
        <f t="shared" si="99"/>
        <v>208517.69999999925</v>
      </c>
      <c r="AM215">
        <f t="shared" si="100"/>
        <v>1.0201443051425494</v>
      </c>
      <c r="AN215">
        <f t="shared" si="97"/>
        <v>208517.7</v>
      </c>
      <c r="AO215">
        <f t="shared" si="92"/>
        <v>208517.67666613977</v>
      </c>
      <c r="AP215">
        <f t="shared" si="98"/>
        <v>0</v>
      </c>
      <c r="AX215">
        <f t="shared" si="79"/>
        <v>202530.6</v>
      </c>
      <c r="AY215">
        <f t="shared" si="93"/>
        <v>200053.30000000002</v>
      </c>
      <c r="AZ215">
        <f t="shared" si="101"/>
        <v>3982.7000000000116</v>
      </c>
      <c r="BA215">
        <f t="shared" si="102"/>
        <v>1.0201588114754128</v>
      </c>
      <c r="BC215">
        <f t="shared" si="103"/>
        <v>52.355864112285296</v>
      </c>
    </row>
    <row r="216" spans="2:56" x14ac:dyDescent="0.2">
      <c r="B216">
        <f t="shared" si="80"/>
        <v>1659.191213745489</v>
      </c>
      <c r="C216">
        <f t="shared" si="81"/>
        <v>1659.2</v>
      </c>
      <c r="D216">
        <f t="shared" si="94"/>
        <v>1.0169782408826216</v>
      </c>
      <c r="E216">
        <f t="shared" si="95"/>
        <v>1659.1999999999971</v>
      </c>
      <c r="F216">
        <f t="shared" si="82"/>
        <v>0</v>
      </c>
      <c r="G216">
        <f t="shared" si="83"/>
        <v>-9.9999999991268851E-2</v>
      </c>
      <c r="H216">
        <f t="shared" si="84"/>
        <v>96611.61555171595</v>
      </c>
      <c r="I216">
        <f t="shared" si="85"/>
        <v>96611.6</v>
      </c>
      <c r="J216">
        <f t="shared" si="96"/>
        <v>1.017474018560879</v>
      </c>
      <c r="K216">
        <v>215</v>
      </c>
      <c r="L216">
        <v>96611.7</v>
      </c>
      <c r="M216">
        <v>8051</v>
      </c>
      <c r="N216">
        <v>1610.2</v>
      </c>
      <c r="S216">
        <f t="shared" si="78"/>
        <v>12</v>
      </c>
      <c r="T216">
        <f>VLOOKUP(S216,rank!O:P,2,0)</f>
        <v>45506.42279916539</v>
      </c>
      <c r="X216">
        <f t="shared" si="86"/>
        <v>59.999813687740648</v>
      </c>
      <c r="Y216">
        <f t="shared" si="87"/>
        <v>5</v>
      </c>
      <c r="Z216">
        <f t="shared" si="88"/>
        <v>1</v>
      </c>
      <c r="AA216">
        <f t="shared" si="89"/>
        <v>11.999962737548131</v>
      </c>
      <c r="AI216">
        <v>454</v>
      </c>
      <c r="AJ216">
        <f t="shared" si="90"/>
        <v>10769828</v>
      </c>
      <c r="AK216">
        <f t="shared" si="91"/>
        <v>10621191.199999999</v>
      </c>
      <c r="AL216">
        <f t="shared" si="99"/>
        <v>212718.40000000037</v>
      </c>
      <c r="AM216">
        <f t="shared" si="100"/>
        <v>1.0201455320099979</v>
      </c>
      <c r="AN216">
        <f t="shared" si="97"/>
        <v>212718.3</v>
      </c>
      <c r="AO216">
        <f t="shared" si="92"/>
        <v>212718.26526257923</v>
      </c>
      <c r="AP216">
        <f t="shared" si="98"/>
        <v>-0.1</v>
      </c>
      <c r="AX216">
        <f t="shared" si="79"/>
        <v>206593.5</v>
      </c>
      <c r="AY216">
        <f t="shared" si="93"/>
        <v>204116.2</v>
      </c>
      <c r="AZ216">
        <f t="shared" si="101"/>
        <v>4062.8999999999942</v>
      </c>
      <c r="BA216">
        <f t="shared" si="102"/>
        <v>1.0201370929269045</v>
      </c>
      <c r="BC216">
        <f t="shared" si="103"/>
        <v>52.356297226119445</v>
      </c>
    </row>
    <row r="217" spans="2:56" x14ac:dyDescent="0.2">
      <c r="B217">
        <f t="shared" si="80"/>
        <v>1687.3974643791619</v>
      </c>
      <c r="C217">
        <f t="shared" si="81"/>
        <v>1687.4</v>
      </c>
      <c r="D217">
        <f t="shared" si="94"/>
        <v>1.0169961427193899</v>
      </c>
      <c r="E217">
        <f t="shared" si="95"/>
        <v>1687.4000000000087</v>
      </c>
      <c r="F217">
        <f t="shared" si="82"/>
        <v>0</v>
      </c>
      <c r="G217">
        <f t="shared" si="83"/>
        <v>-0.10000000000582077</v>
      </c>
      <c r="H217">
        <f t="shared" si="84"/>
        <v>98299.013016095138</v>
      </c>
      <c r="I217">
        <f t="shared" si="85"/>
        <v>98299</v>
      </c>
      <c r="J217">
        <f t="shared" si="96"/>
        <v>1.0174658115588604</v>
      </c>
      <c r="K217">
        <v>216</v>
      </c>
      <c r="L217">
        <v>98299.1</v>
      </c>
      <c r="M217">
        <v>8191.6</v>
      </c>
      <c r="N217">
        <v>1638.3</v>
      </c>
      <c r="S217">
        <f t="shared" si="78"/>
        <v>12</v>
      </c>
      <c r="T217">
        <f>VLOOKUP(S217,rank!O:P,2,0)</f>
        <v>45506.42279916539</v>
      </c>
      <c r="X217">
        <f t="shared" si="86"/>
        <v>60.000671427699451</v>
      </c>
      <c r="Y217">
        <f t="shared" si="87"/>
        <v>5.0000610388817677</v>
      </c>
      <c r="Z217">
        <f t="shared" si="88"/>
        <v>1</v>
      </c>
      <c r="AA217">
        <f t="shared" si="89"/>
        <v>11.999987792372675</v>
      </c>
      <c r="AI217">
        <v>455</v>
      </c>
      <c r="AJ217">
        <f t="shared" si="90"/>
        <v>10986831.6</v>
      </c>
      <c r="AK217">
        <f t="shared" si="91"/>
        <v>10838194.799999999</v>
      </c>
      <c r="AL217">
        <f t="shared" si="99"/>
        <v>217003.59999999963</v>
      </c>
      <c r="AM217">
        <f t="shared" si="100"/>
        <v>1.0201449427976106</v>
      </c>
      <c r="AN217">
        <f t="shared" si="97"/>
        <v>217003.5</v>
      </c>
      <c r="AO217">
        <f t="shared" si="92"/>
        <v>217003.47471629392</v>
      </c>
      <c r="AP217">
        <f t="shared" si="98"/>
        <v>-0.1</v>
      </c>
      <c r="AX217">
        <f t="shared" si="79"/>
        <v>210738.3</v>
      </c>
      <c r="AY217">
        <f t="shared" si="93"/>
        <v>208261</v>
      </c>
      <c r="AZ217">
        <f t="shared" si="101"/>
        <v>4144.7999999999884</v>
      </c>
      <c r="BA217">
        <f t="shared" si="102"/>
        <v>1.0201580152108085</v>
      </c>
      <c r="BC217">
        <f t="shared" si="103"/>
        <v>52.355626326963964</v>
      </c>
    </row>
    <row r="218" spans="2:56" x14ac:dyDescent="0.2">
      <c r="B218">
        <f t="shared" si="80"/>
        <v>1716.0832212736079</v>
      </c>
      <c r="C218">
        <f t="shared" si="81"/>
        <v>1716.1</v>
      </c>
      <c r="D218">
        <f t="shared" si="94"/>
        <v>1.0170084153134897</v>
      </c>
      <c r="E218">
        <f t="shared" si="95"/>
        <v>1716.0999999999913</v>
      </c>
      <c r="F218">
        <f t="shared" si="82"/>
        <v>0</v>
      </c>
      <c r="G218">
        <f t="shared" si="83"/>
        <v>-9.9999999991268851E-2</v>
      </c>
      <c r="H218">
        <f t="shared" si="84"/>
        <v>100015.09623736875</v>
      </c>
      <c r="I218">
        <f t="shared" si="85"/>
        <v>100015.1</v>
      </c>
      <c r="J218">
        <f t="shared" si="96"/>
        <v>1.0174579598978628</v>
      </c>
      <c r="K218">
        <v>217</v>
      </c>
      <c r="L218">
        <v>100015.2</v>
      </c>
      <c r="M218">
        <v>8334.6</v>
      </c>
      <c r="N218">
        <v>1666.9</v>
      </c>
      <c r="S218">
        <f t="shared" si="78"/>
        <v>12</v>
      </c>
      <c r="T218">
        <f>VLOOKUP(S218,rank!O:P,2,0)</f>
        <v>45506.42279916539</v>
      </c>
      <c r="X218">
        <f t="shared" si="86"/>
        <v>60.000719899214104</v>
      </c>
      <c r="Y218">
        <f t="shared" si="87"/>
        <v>5.0000599916011756</v>
      </c>
      <c r="Z218">
        <f t="shared" si="88"/>
        <v>1</v>
      </c>
      <c r="AA218">
        <f t="shared" si="89"/>
        <v>12</v>
      </c>
      <c r="AI218">
        <v>456</v>
      </c>
      <c r="AJ218">
        <f t="shared" si="90"/>
        <v>11208206.699999999</v>
      </c>
      <c r="AK218">
        <f t="shared" si="91"/>
        <v>11059569.899999999</v>
      </c>
      <c r="AL218">
        <f t="shared" si="99"/>
        <v>221375.09999999963</v>
      </c>
      <c r="AM218">
        <f t="shared" si="100"/>
        <v>1.0201448270904261</v>
      </c>
      <c r="AN218">
        <f t="shared" si="97"/>
        <v>221375</v>
      </c>
      <c r="AO218">
        <f t="shared" si="92"/>
        <v>221375.00971445366</v>
      </c>
      <c r="AP218">
        <f t="shared" si="98"/>
        <v>-0.1</v>
      </c>
      <c r="AX218">
        <f t="shared" si="79"/>
        <v>214966.5</v>
      </c>
      <c r="AY218">
        <f t="shared" si="93"/>
        <v>212489.2</v>
      </c>
      <c r="AZ218">
        <f t="shared" si="101"/>
        <v>4228.2000000000116</v>
      </c>
      <c r="BA218">
        <f t="shared" si="102"/>
        <v>1.0201215981470815</v>
      </c>
      <c r="BC218">
        <f t="shared" si="103"/>
        <v>52.356818504327848</v>
      </c>
    </row>
    <row r="219" spans="2:56" x14ac:dyDescent="0.2">
      <c r="B219">
        <f t="shared" si="80"/>
        <v>1745.2566360352591</v>
      </c>
      <c r="C219">
        <f t="shared" si="81"/>
        <v>1745.3</v>
      </c>
      <c r="D219">
        <f t="shared" si="94"/>
        <v>1.0169570537847479</v>
      </c>
      <c r="E219">
        <f t="shared" si="95"/>
        <v>1745.1999999999971</v>
      </c>
      <c r="F219">
        <f t="shared" si="82"/>
        <v>0.1</v>
      </c>
      <c r="G219">
        <f t="shared" si="83"/>
        <v>0</v>
      </c>
      <c r="H219">
        <f t="shared" si="84"/>
        <v>101760.35287340402</v>
      </c>
      <c r="I219">
        <f t="shared" si="85"/>
        <v>101760.4</v>
      </c>
      <c r="J219">
        <f t="shared" si="96"/>
        <v>1.0174503649948856</v>
      </c>
      <c r="K219">
        <v>218</v>
      </c>
      <c r="L219">
        <v>101760.4</v>
      </c>
      <c r="M219">
        <v>8480</v>
      </c>
      <c r="N219">
        <v>1696</v>
      </c>
      <c r="S219">
        <f t="shared" si="78"/>
        <v>12</v>
      </c>
      <c r="T219">
        <f>VLOOKUP(S219,rank!O:P,2,0)</f>
        <v>45506.42279916539</v>
      </c>
      <c r="X219">
        <f t="shared" si="86"/>
        <v>60.000235849056601</v>
      </c>
      <c r="Y219">
        <f t="shared" si="87"/>
        <v>5</v>
      </c>
      <c r="Z219">
        <f t="shared" si="88"/>
        <v>1</v>
      </c>
      <c r="AA219">
        <f t="shared" si="89"/>
        <v>12.000047169811321</v>
      </c>
    </row>
    <row r="220" spans="2:56" x14ac:dyDescent="0.2">
      <c r="B220">
        <f t="shared" si="80"/>
        <v>1774.9259988478584</v>
      </c>
      <c r="C220">
        <f t="shared" si="81"/>
        <v>1774.9</v>
      </c>
      <c r="D220">
        <f t="shared" si="94"/>
        <v>1.0170754068301644</v>
      </c>
      <c r="E220">
        <f t="shared" si="95"/>
        <v>1775</v>
      </c>
      <c r="F220">
        <f t="shared" si="82"/>
        <v>-0.1</v>
      </c>
      <c r="G220">
        <f t="shared" si="83"/>
        <v>-9.9999999991268851E-2</v>
      </c>
      <c r="H220">
        <f t="shared" si="84"/>
        <v>103535.27887225186</v>
      </c>
      <c r="I220">
        <f t="shared" si="85"/>
        <v>103535.3</v>
      </c>
      <c r="J220">
        <f t="shared" si="96"/>
        <v>1.01744195187912</v>
      </c>
      <c r="K220">
        <v>219</v>
      </c>
      <c r="L220">
        <v>103535.4</v>
      </c>
      <c r="M220">
        <v>8627.9</v>
      </c>
      <c r="N220">
        <v>1725.6</v>
      </c>
      <c r="S220">
        <f t="shared" si="78"/>
        <v>12</v>
      </c>
      <c r="T220">
        <f>VLOOKUP(S220,rank!O:P,2,0)</f>
        <v>45506.42279916539</v>
      </c>
      <c r="X220">
        <f t="shared" si="86"/>
        <v>59.999652294853966</v>
      </c>
      <c r="Y220">
        <f t="shared" si="87"/>
        <v>4.9999420491423274</v>
      </c>
      <c r="Z220">
        <f t="shared" si="88"/>
        <v>1</v>
      </c>
      <c r="AA220">
        <f t="shared" si="89"/>
        <v>12.000069541835209</v>
      </c>
    </row>
    <row r="221" spans="2:56" x14ac:dyDescent="0.2">
      <c r="B221">
        <f t="shared" si="80"/>
        <v>1805.0997408282717</v>
      </c>
      <c r="C221">
        <f t="shared" si="81"/>
        <v>1805.1</v>
      </c>
      <c r="D221">
        <f t="shared" si="94"/>
        <v>1.0169577464788766</v>
      </c>
      <c r="E221">
        <f t="shared" si="95"/>
        <v>1805.1000000000058</v>
      </c>
      <c r="F221">
        <f t="shared" si="82"/>
        <v>0</v>
      </c>
      <c r="G221">
        <f t="shared" si="83"/>
        <v>-0.10000000000582077</v>
      </c>
      <c r="H221">
        <f t="shared" si="84"/>
        <v>105340.37861308012</v>
      </c>
      <c r="I221">
        <f t="shared" si="85"/>
        <v>105340.4</v>
      </c>
      <c r="J221">
        <f t="shared" si="96"/>
        <v>1.0174346334052249</v>
      </c>
      <c r="K221">
        <v>220</v>
      </c>
      <c r="L221">
        <v>105340.5</v>
      </c>
      <c r="M221">
        <v>8778.4</v>
      </c>
      <c r="N221">
        <v>1755.7</v>
      </c>
      <c r="S221">
        <f t="shared" si="78"/>
        <v>12</v>
      </c>
      <c r="T221">
        <f>VLOOKUP(S221,rank!O:P,2,0)</f>
        <v>45506.42279916539</v>
      </c>
      <c r="X221">
        <f t="shared" si="86"/>
        <v>59.999145639915703</v>
      </c>
      <c r="Y221">
        <f t="shared" si="87"/>
        <v>4.9999430426610463</v>
      </c>
      <c r="Z221">
        <f t="shared" si="88"/>
        <v>1</v>
      </c>
      <c r="AA221">
        <f t="shared" si="89"/>
        <v>11.999965825207328</v>
      </c>
    </row>
    <row r="222" spans="2:56" x14ac:dyDescent="0.2">
      <c r="B222">
        <f t="shared" si="80"/>
        <v>1835.7864364223519</v>
      </c>
      <c r="C222">
        <f t="shared" si="81"/>
        <v>1835.8</v>
      </c>
      <c r="D222">
        <f t="shared" si="94"/>
        <v>1.0169519694199718</v>
      </c>
      <c r="E222">
        <f t="shared" si="95"/>
        <v>1835.6999999999971</v>
      </c>
      <c r="F222">
        <f t="shared" si="82"/>
        <v>0.1</v>
      </c>
      <c r="G222">
        <f t="shared" si="83"/>
        <v>0</v>
      </c>
      <c r="H222">
        <f t="shared" si="84"/>
        <v>107176.16504950248</v>
      </c>
      <c r="I222">
        <f t="shared" si="85"/>
        <v>107176.2</v>
      </c>
      <c r="J222">
        <f t="shared" si="96"/>
        <v>1.0174273118385728</v>
      </c>
      <c r="K222">
        <v>221</v>
      </c>
      <c r="L222">
        <v>107176.2</v>
      </c>
      <c r="M222">
        <v>8931.4</v>
      </c>
      <c r="N222">
        <v>1786.3</v>
      </c>
      <c r="O222">
        <f>L221-L201</f>
        <v>30905.300000000003</v>
      </c>
      <c r="S222">
        <f t="shared" si="78"/>
        <v>13</v>
      </c>
      <c r="T222">
        <f>VLOOKUP(S222,rank!O:P,2,0)</f>
        <v>64062.206193110673</v>
      </c>
      <c r="U222">
        <f>T222-T221</f>
        <v>18555.783393945283</v>
      </c>
      <c r="V222">
        <f>U222/O222</f>
        <v>0.60040780687924988</v>
      </c>
      <c r="X222">
        <f t="shared" si="86"/>
        <v>59.998992330515591</v>
      </c>
      <c r="Y222">
        <f t="shared" si="87"/>
        <v>4.999944018361977</v>
      </c>
      <c r="Z222">
        <f t="shared" si="88"/>
        <v>1</v>
      </c>
      <c r="AA222">
        <f t="shared" si="89"/>
        <v>11.999932821282218</v>
      </c>
      <c r="BD222">
        <f>52.356/12</f>
        <v>4.3630000000000004</v>
      </c>
    </row>
    <row r="223" spans="2:56" x14ac:dyDescent="0.2">
      <c r="B223">
        <f t="shared" si="80"/>
        <v>1866.9948058415318</v>
      </c>
      <c r="C223">
        <f t="shared" si="81"/>
        <v>1867</v>
      </c>
      <c r="D223">
        <f t="shared" si="94"/>
        <v>1.0170507163479887</v>
      </c>
      <c r="E223">
        <f t="shared" si="95"/>
        <v>1867</v>
      </c>
      <c r="F223">
        <f t="shared" si="82"/>
        <v>0</v>
      </c>
      <c r="G223">
        <f t="shared" si="83"/>
        <v>0</v>
      </c>
      <c r="H223">
        <f t="shared" si="84"/>
        <v>109043.159855344</v>
      </c>
      <c r="I223">
        <f t="shared" si="85"/>
        <v>109043.2</v>
      </c>
      <c r="J223">
        <f t="shared" si="96"/>
        <v>1.017419912256639</v>
      </c>
      <c r="K223">
        <v>222</v>
      </c>
      <c r="L223">
        <v>109043.2</v>
      </c>
      <c r="M223">
        <v>9086.9</v>
      </c>
      <c r="N223">
        <v>1817.4</v>
      </c>
      <c r="S223">
        <f t="shared" si="78"/>
        <v>13</v>
      </c>
      <c r="T223">
        <f>VLOOKUP(S223,rank!O:P,2,0)</f>
        <v>64062.206193110673</v>
      </c>
      <c r="X223">
        <f t="shared" si="86"/>
        <v>59.999559810718601</v>
      </c>
      <c r="Y223">
        <f t="shared" si="87"/>
        <v>4.999944976339826</v>
      </c>
      <c r="Z223">
        <f t="shared" si="88"/>
        <v>1</v>
      </c>
      <c r="AA223">
        <f t="shared" si="89"/>
        <v>12.000044019412561</v>
      </c>
    </row>
    <row r="224" spans="2:56" x14ac:dyDescent="0.2">
      <c r="B224">
        <f t="shared" si="80"/>
        <v>1898.7337175408375</v>
      </c>
      <c r="C224">
        <f t="shared" si="81"/>
        <v>1898.7</v>
      </c>
      <c r="D224">
        <f t="shared" si="94"/>
        <v>1.0170326727370127</v>
      </c>
      <c r="E224">
        <f t="shared" si="95"/>
        <v>1898.8000000000029</v>
      </c>
      <c r="F224">
        <f t="shared" si="82"/>
        <v>-0.1</v>
      </c>
      <c r="G224">
        <f t="shared" si="83"/>
        <v>-0.10000000000582077</v>
      </c>
      <c r="H224">
        <f t="shared" si="84"/>
        <v>110941.89357288484</v>
      </c>
      <c r="I224">
        <f t="shared" si="85"/>
        <v>110941.9</v>
      </c>
      <c r="J224">
        <f t="shared" si="96"/>
        <v>1.0174123650076299</v>
      </c>
      <c r="K224">
        <v>223</v>
      </c>
      <c r="L224">
        <v>110942</v>
      </c>
      <c r="M224">
        <v>9245.2000000000007</v>
      </c>
      <c r="N224">
        <v>1849</v>
      </c>
      <c r="S224">
        <f t="shared" si="78"/>
        <v>13</v>
      </c>
      <c r="T224">
        <f>VLOOKUP(S224,rank!O:P,2,0)</f>
        <v>64062.206193110673</v>
      </c>
      <c r="X224">
        <f t="shared" si="86"/>
        <v>60.001081665765277</v>
      </c>
      <c r="Y224">
        <f t="shared" si="87"/>
        <v>5.0001081665765286</v>
      </c>
      <c r="Z224">
        <f t="shared" si="88"/>
        <v>1</v>
      </c>
      <c r="AA224">
        <f t="shared" si="89"/>
        <v>11.999956734305368</v>
      </c>
    </row>
    <row r="225" spans="2:27" x14ac:dyDescent="0.2">
      <c r="B225">
        <f t="shared" si="80"/>
        <v>1931.0121907390317</v>
      </c>
      <c r="C225">
        <f t="shared" si="81"/>
        <v>1931</v>
      </c>
      <c r="D225">
        <f t="shared" si="94"/>
        <v>1.0169580787866006</v>
      </c>
      <c r="E225">
        <f t="shared" si="95"/>
        <v>1931</v>
      </c>
      <c r="F225">
        <f t="shared" si="82"/>
        <v>0</v>
      </c>
      <c r="G225">
        <f t="shared" si="83"/>
        <v>-0.10000000000582077</v>
      </c>
      <c r="H225">
        <f t="shared" si="84"/>
        <v>112872.90576362389</v>
      </c>
      <c r="I225">
        <f t="shared" si="85"/>
        <v>112872.9</v>
      </c>
      <c r="J225">
        <f t="shared" si="96"/>
        <v>1.0174055068463763</v>
      </c>
      <c r="K225">
        <v>224</v>
      </c>
      <c r="L225">
        <v>112873</v>
      </c>
      <c r="M225">
        <v>9406.1</v>
      </c>
      <c r="N225">
        <v>1881.2</v>
      </c>
      <c r="S225">
        <f t="shared" si="78"/>
        <v>13</v>
      </c>
      <c r="T225">
        <f>VLOOKUP(S225,rank!O:P,2,0)</f>
        <v>64062.206193110673</v>
      </c>
      <c r="X225">
        <f t="shared" si="86"/>
        <v>60.000531575590045</v>
      </c>
      <c r="Y225">
        <f t="shared" si="87"/>
        <v>5.0000531575590053</v>
      </c>
      <c r="Z225">
        <f t="shared" si="88"/>
        <v>1</v>
      </c>
      <c r="AA225">
        <f t="shared" si="89"/>
        <v>11.999978737202452</v>
      </c>
    </row>
    <row r="226" spans="2:27" x14ac:dyDescent="0.2">
      <c r="B226">
        <f t="shared" si="80"/>
        <v>1963.8393979815953</v>
      </c>
      <c r="C226">
        <f t="shared" si="81"/>
        <v>1963.8</v>
      </c>
      <c r="D226">
        <f t="shared" si="94"/>
        <v>1.0169860176074588</v>
      </c>
      <c r="E226">
        <f t="shared" si="95"/>
        <v>1963.8000000000029</v>
      </c>
      <c r="F226">
        <f t="shared" si="82"/>
        <v>0</v>
      </c>
      <c r="G226">
        <f t="shared" si="83"/>
        <v>-0.10000000000582077</v>
      </c>
      <c r="H226">
        <f t="shared" si="84"/>
        <v>114836.74516160548</v>
      </c>
      <c r="I226">
        <f t="shared" si="85"/>
        <v>114836.7</v>
      </c>
      <c r="J226">
        <f t="shared" si="96"/>
        <v>1.017398330334385</v>
      </c>
      <c r="K226">
        <v>225</v>
      </c>
      <c r="L226">
        <v>114836.8</v>
      </c>
      <c r="M226">
        <v>9569.7000000000007</v>
      </c>
      <c r="N226">
        <v>1913.9</v>
      </c>
      <c r="S226">
        <f t="shared" si="78"/>
        <v>13</v>
      </c>
      <c r="T226">
        <f>VLOOKUP(S226,rank!O:P,2,0)</f>
        <v>64062.206193110673</v>
      </c>
      <c r="X226">
        <f t="shared" si="86"/>
        <v>60.00146298134699</v>
      </c>
      <c r="Y226">
        <f t="shared" si="87"/>
        <v>5.0001044986676417</v>
      </c>
      <c r="Z226">
        <f t="shared" si="88"/>
        <v>1</v>
      </c>
      <c r="AA226">
        <f t="shared" si="89"/>
        <v>12.000041798593477</v>
      </c>
    </row>
    <row r="227" spans="2:27" x14ac:dyDescent="0.2">
      <c r="B227">
        <f t="shared" si="80"/>
        <v>1997.2246677472822</v>
      </c>
      <c r="C227">
        <f t="shared" si="81"/>
        <v>1997.2</v>
      </c>
      <c r="D227">
        <f t="shared" si="94"/>
        <v>1.01705876362155</v>
      </c>
      <c r="E227">
        <f t="shared" si="95"/>
        <v>1997.3000000000029</v>
      </c>
      <c r="F227">
        <f t="shared" si="82"/>
        <v>-0.1</v>
      </c>
      <c r="G227">
        <f t="shared" si="83"/>
        <v>-0.10000000000582077</v>
      </c>
      <c r="H227">
        <f t="shared" si="84"/>
        <v>116833.96982935279</v>
      </c>
      <c r="I227">
        <f t="shared" si="85"/>
        <v>116834</v>
      </c>
      <c r="J227">
        <f t="shared" si="96"/>
        <v>1.0173925234702843</v>
      </c>
      <c r="K227">
        <v>226</v>
      </c>
      <c r="L227">
        <v>116834.1</v>
      </c>
      <c r="M227">
        <v>9736.2000000000007</v>
      </c>
      <c r="N227">
        <v>1947.2</v>
      </c>
      <c r="S227">
        <f t="shared" si="78"/>
        <v>13</v>
      </c>
      <c r="T227">
        <f>VLOOKUP(S227,rank!O:P,2,0)</f>
        <v>64062.206193110673</v>
      </c>
      <c r="X227">
        <f t="shared" si="86"/>
        <v>60.001078471651603</v>
      </c>
      <c r="Y227">
        <f t="shared" si="87"/>
        <v>5.0001027115858667</v>
      </c>
      <c r="Z227">
        <f t="shared" si="88"/>
        <v>1</v>
      </c>
      <c r="AA227">
        <f t="shared" si="89"/>
        <v>11.999969187157207</v>
      </c>
    </row>
    <row r="228" spans="2:27" x14ac:dyDescent="0.2">
      <c r="B228">
        <f t="shared" si="80"/>
        <v>2031.1774870989861</v>
      </c>
      <c r="C228">
        <f t="shared" si="81"/>
        <v>2031.2</v>
      </c>
      <c r="D228">
        <f t="shared" si="94"/>
        <v>1.0169228458418806</v>
      </c>
      <c r="E228">
        <f t="shared" ref="E228:E259" si="104">L228-L227</f>
        <v>2031.0999999999913</v>
      </c>
      <c r="F228">
        <f t="shared" si="82"/>
        <v>0.1</v>
      </c>
      <c r="G228">
        <f t="shared" si="83"/>
        <v>-9.9999999991268851E-2</v>
      </c>
      <c r="H228">
        <f t="shared" si="84"/>
        <v>118865.14731645175</v>
      </c>
      <c r="I228">
        <f t="shared" si="85"/>
        <v>118865.1</v>
      </c>
      <c r="J228">
        <f t="shared" si="96"/>
        <v>1.0173844942396906</v>
      </c>
      <c r="K228">
        <v>227</v>
      </c>
      <c r="L228">
        <v>118865.2</v>
      </c>
      <c r="M228">
        <v>9905.4</v>
      </c>
      <c r="N228">
        <v>1981.1</v>
      </c>
      <c r="Q228" t="s">
        <v>70</v>
      </c>
      <c r="S228">
        <f t="shared" si="78"/>
        <v>13</v>
      </c>
      <c r="T228">
        <f>VLOOKUP(S228,rank!O:P,2,0)</f>
        <v>64062.206193110673</v>
      </c>
      <c r="X228">
        <f t="shared" si="86"/>
        <v>59.999596183938216</v>
      </c>
      <c r="Y228">
        <f t="shared" si="87"/>
        <v>4.999949522992277</v>
      </c>
      <c r="Z228">
        <f t="shared" si="88"/>
        <v>1</v>
      </c>
      <c r="AA228">
        <f t="shared" si="89"/>
        <v>12.000040382013852</v>
      </c>
    </row>
    <row r="229" spans="2:27" x14ac:dyDescent="0.2">
      <c r="B229">
        <f t="shared" si="80"/>
        <v>2065.7075043796685</v>
      </c>
      <c r="C229">
        <f t="shared" si="81"/>
        <v>2065.6999999999998</v>
      </c>
      <c r="D229">
        <f t="shared" si="94"/>
        <v>1.0170351041307695</v>
      </c>
      <c r="E229">
        <f t="shared" si="104"/>
        <v>2065.6999999999971</v>
      </c>
      <c r="F229">
        <f t="shared" si="82"/>
        <v>0</v>
      </c>
      <c r="G229">
        <f t="shared" si="83"/>
        <v>0</v>
      </c>
      <c r="H229">
        <f t="shared" si="84"/>
        <v>120930.85482083142</v>
      </c>
      <c r="I229">
        <f t="shared" si="85"/>
        <v>120930.9</v>
      </c>
      <c r="J229">
        <f t="shared" si="96"/>
        <v>1.0173793653477765</v>
      </c>
      <c r="K229">
        <v>228</v>
      </c>
      <c r="L229">
        <v>120930.9</v>
      </c>
      <c r="M229">
        <v>10077.6</v>
      </c>
      <c r="N229">
        <v>2015.5</v>
      </c>
      <c r="S229">
        <f t="shared" si="78"/>
        <v>13</v>
      </c>
      <c r="T229">
        <f>VLOOKUP(S229,rank!O:P,2,0)</f>
        <v>64062.206193110673</v>
      </c>
      <c r="X229">
        <f t="shared" si="86"/>
        <v>60.000446539320265</v>
      </c>
      <c r="Y229">
        <f t="shared" si="87"/>
        <v>5.0000496154800302</v>
      </c>
      <c r="Z229">
        <f t="shared" si="88"/>
        <v>1</v>
      </c>
      <c r="AA229">
        <f t="shared" si="89"/>
        <v>11.999970231007381</v>
      </c>
    </row>
    <row r="230" spans="2:27" x14ac:dyDescent="0.2">
      <c r="B230">
        <f t="shared" si="80"/>
        <v>2100.8245319541224</v>
      </c>
      <c r="C230">
        <f t="shared" si="81"/>
        <v>2100.8000000000002</v>
      </c>
      <c r="D230">
        <f t="shared" si="94"/>
        <v>1.0170402284939786</v>
      </c>
      <c r="E230">
        <f t="shared" si="104"/>
        <v>2100.9000000000087</v>
      </c>
      <c r="F230">
        <f t="shared" si="82"/>
        <v>-0.1</v>
      </c>
      <c r="G230">
        <f t="shared" si="83"/>
        <v>-0.10000000000582077</v>
      </c>
      <c r="H230">
        <f t="shared" si="84"/>
        <v>123031.67935278553</v>
      </c>
      <c r="I230">
        <f t="shared" si="85"/>
        <v>123031.7</v>
      </c>
      <c r="J230">
        <f t="shared" si="96"/>
        <v>1.0173719041204523</v>
      </c>
      <c r="K230">
        <v>229</v>
      </c>
      <c r="L230">
        <v>123031.8</v>
      </c>
      <c r="M230">
        <v>10252.6</v>
      </c>
      <c r="N230">
        <v>2050.5</v>
      </c>
      <c r="S230">
        <f t="shared" si="78"/>
        <v>13</v>
      </c>
      <c r="T230">
        <f>VLOOKUP(S230,rank!O:P,2,0)</f>
        <v>64062.206193110673</v>
      </c>
      <c r="X230">
        <f t="shared" si="86"/>
        <v>60.000877834674469</v>
      </c>
      <c r="Y230">
        <f t="shared" si="87"/>
        <v>5.0000487685930262</v>
      </c>
      <c r="Z230">
        <f t="shared" si="88"/>
        <v>1</v>
      </c>
      <c r="AA230">
        <f t="shared" si="89"/>
        <v>12.000058521740826</v>
      </c>
    </row>
    <row r="231" spans="2:27" x14ac:dyDescent="0.2">
      <c r="B231">
        <f t="shared" si="80"/>
        <v>2136.5385489973423</v>
      </c>
      <c r="C231">
        <f t="shared" si="81"/>
        <v>2136.5</v>
      </c>
      <c r="D231">
        <f t="shared" si="94"/>
        <v>1.0169451187586229</v>
      </c>
      <c r="E231">
        <f t="shared" si="104"/>
        <v>2136.5</v>
      </c>
      <c r="F231">
        <f t="shared" si="82"/>
        <v>0</v>
      </c>
      <c r="G231">
        <f t="shared" si="83"/>
        <v>-0.10000000000582077</v>
      </c>
      <c r="H231">
        <f t="shared" si="84"/>
        <v>125168.21790178289</v>
      </c>
      <c r="I231">
        <f t="shared" si="85"/>
        <v>125168.2</v>
      </c>
      <c r="J231">
        <f t="shared" si="96"/>
        <v>1.0173654432150414</v>
      </c>
      <c r="K231">
        <v>230</v>
      </c>
      <c r="L231">
        <v>125168.3</v>
      </c>
      <c r="M231">
        <v>10430.700000000001</v>
      </c>
      <c r="N231">
        <v>2086.1</v>
      </c>
      <c r="S231">
        <f t="shared" si="78"/>
        <v>13</v>
      </c>
      <c r="T231">
        <f>VLOOKUP(S231,rank!O:P,2,0)</f>
        <v>64062.206193110673</v>
      </c>
      <c r="X231">
        <f t="shared" si="86"/>
        <v>60.001102535832416</v>
      </c>
      <c r="Y231">
        <f t="shared" si="87"/>
        <v>5.0000958726810802</v>
      </c>
      <c r="Z231">
        <f t="shared" si="88"/>
        <v>1</v>
      </c>
      <c r="AA231">
        <f t="shared" si="89"/>
        <v>11.99999041291572</v>
      </c>
    </row>
    <row r="232" spans="2:27" x14ac:dyDescent="0.2">
      <c r="B232">
        <f t="shared" si="80"/>
        <v>2172.8597043302971</v>
      </c>
      <c r="C232">
        <f t="shared" si="81"/>
        <v>2172.9</v>
      </c>
      <c r="D232">
        <f t="shared" si="94"/>
        <v>1.0170372103908234</v>
      </c>
      <c r="E232">
        <f t="shared" si="104"/>
        <v>2172.8999999999942</v>
      </c>
      <c r="F232">
        <f t="shared" si="82"/>
        <v>0</v>
      </c>
      <c r="G232">
        <f t="shared" si="83"/>
        <v>-9.9999999991268851E-2</v>
      </c>
      <c r="H232">
        <f t="shared" si="84"/>
        <v>127341.07760611318</v>
      </c>
      <c r="I232">
        <f t="shared" si="85"/>
        <v>127341.1</v>
      </c>
      <c r="J232">
        <f t="shared" si="96"/>
        <v>1.0173598405984907</v>
      </c>
      <c r="K232">
        <v>231</v>
      </c>
      <c r="L232">
        <v>127341.2</v>
      </c>
      <c r="M232">
        <v>10611.8</v>
      </c>
      <c r="N232">
        <v>2122.4</v>
      </c>
      <c r="S232">
        <f t="shared" si="78"/>
        <v>13</v>
      </c>
      <c r="T232">
        <f>VLOOKUP(S232,rank!O:P,2,0)</f>
        <v>64062.206193110673</v>
      </c>
      <c r="X232">
        <f t="shared" si="86"/>
        <v>59.998680738786277</v>
      </c>
      <c r="Y232">
        <f t="shared" si="87"/>
        <v>4.9999057670561626</v>
      </c>
      <c r="Z232">
        <f t="shared" si="88"/>
        <v>1</v>
      </c>
      <c r="AA232">
        <f t="shared" si="89"/>
        <v>11.999962306112064</v>
      </c>
    </row>
    <row r="233" spans="2:27" x14ac:dyDescent="0.2">
      <c r="B233">
        <f t="shared" si="80"/>
        <v>2209.7983193039117</v>
      </c>
      <c r="C233">
        <f t="shared" si="81"/>
        <v>2209.8000000000002</v>
      </c>
      <c r="D233">
        <f t="shared" si="94"/>
        <v>1.0169819135717284</v>
      </c>
      <c r="E233">
        <f t="shared" si="104"/>
        <v>2209.8000000000029</v>
      </c>
      <c r="F233">
        <f t="shared" si="82"/>
        <v>0</v>
      </c>
      <c r="G233">
        <f t="shared" si="83"/>
        <v>-0.10000000000582077</v>
      </c>
      <c r="H233">
        <f t="shared" si="84"/>
        <v>129550.87592541709</v>
      </c>
      <c r="I233">
        <f t="shared" si="85"/>
        <v>129550.9</v>
      </c>
      <c r="J233">
        <f t="shared" si="96"/>
        <v>1.017353391795736</v>
      </c>
      <c r="K233">
        <v>232</v>
      </c>
      <c r="L233">
        <v>129551</v>
      </c>
      <c r="M233">
        <v>10795.9</v>
      </c>
      <c r="N233">
        <v>2159.1999999999998</v>
      </c>
      <c r="S233">
        <f t="shared" si="78"/>
        <v>13</v>
      </c>
      <c r="T233">
        <f>VLOOKUP(S233,rank!O:P,2,0)</f>
        <v>64062.206193110673</v>
      </c>
      <c r="X233">
        <f t="shared" si="86"/>
        <v>59.999536865505746</v>
      </c>
      <c r="Y233">
        <f t="shared" si="87"/>
        <v>4.9999536865505743</v>
      </c>
      <c r="Z233">
        <f t="shared" si="88"/>
        <v>1</v>
      </c>
      <c r="AA233">
        <f t="shared" si="89"/>
        <v>12.000018525551367</v>
      </c>
    </row>
    <row r="234" spans="2:27" x14ac:dyDescent="0.2">
      <c r="B234">
        <f t="shared" si="80"/>
        <v>2247.364890732078</v>
      </c>
      <c r="C234">
        <f t="shared" si="81"/>
        <v>2247.4</v>
      </c>
      <c r="D234">
        <f t="shared" si="94"/>
        <v>1.0169698615259233</v>
      </c>
      <c r="E234">
        <f t="shared" si="104"/>
        <v>2247.2999999999884</v>
      </c>
      <c r="F234">
        <f t="shared" si="82"/>
        <v>0.1</v>
      </c>
      <c r="G234">
        <f t="shared" si="83"/>
        <v>-9.9999999976716936E-2</v>
      </c>
      <c r="H234">
        <f t="shared" si="84"/>
        <v>131798.24081614922</v>
      </c>
      <c r="I234">
        <f t="shared" si="85"/>
        <v>131798.20000000001</v>
      </c>
      <c r="J234">
        <f t="shared" si="96"/>
        <v>1.0173468497710167</v>
      </c>
      <c r="K234">
        <v>233</v>
      </c>
      <c r="L234">
        <v>131798.29999999999</v>
      </c>
      <c r="M234">
        <v>10983.2</v>
      </c>
      <c r="N234">
        <v>2196.6</v>
      </c>
      <c r="S234">
        <f t="shared" si="78"/>
        <v>13</v>
      </c>
      <c r="T234">
        <f>VLOOKUP(S234,rank!O:P,2,0)</f>
        <v>64062.206193110673</v>
      </c>
      <c r="X234">
        <f t="shared" si="86"/>
        <v>60.00104707274879</v>
      </c>
      <c r="Y234">
        <f t="shared" si="87"/>
        <v>5.0000910498042437</v>
      </c>
      <c r="Z234">
        <f t="shared" si="88"/>
        <v>1</v>
      </c>
      <c r="AA234">
        <f t="shared" si="89"/>
        <v>11.999990895185372</v>
      </c>
    </row>
    <row r="235" spans="2:27" x14ac:dyDescent="0.2">
      <c r="B235">
        <f t="shared" si="80"/>
        <v>2285.570093874524</v>
      </c>
      <c r="C235">
        <f t="shared" si="81"/>
        <v>2285.6</v>
      </c>
      <c r="D235">
        <f t="shared" si="94"/>
        <v>1.0170426734303464</v>
      </c>
      <c r="E235">
        <f t="shared" si="104"/>
        <v>2285.6000000000058</v>
      </c>
      <c r="F235">
        <f t="shared" si="82"/>
        <v>0</v>
      </c>
      <c r="G235">
        <f t="shared" si="83"/>
        <v>-0.10000000000582077</v>
      </c>
      <c r="H235">
        <f t="shared" si="84"/>
        <v>134083.81091002372</v>
      </c>
      <c r="I235">
        <f t="shared" si="85"/>
        <v>134083.79999999999</v>
      </c>
      <c r="J235">
        <f t="shared" si="96"/>
        <v>1.0173416632397103</v>
      </c>
      <c r="K235">
        <v>234</v>
      </c>
      <c r="L235">
        <v>134083.9</v>
      </c>
      <c r="M235">
        <v>11173.7</v>
      </c>
      <c r="N235">
        <v>2234.6999999999998</v>
      </c>
      <c r="S235">
        <f t="shared" ref="S235:S241" si="105">MIN(S215+1,13)</f>
        <v>13</v>
      </c>
      <c r="T235">
        <f>VLOOKUP(S235,rank!O:P,2,0)</f>
        <v>64062.206193110673</v>
      </c>
      <c r="X235">
        <f t="shared" si="86"/>
        <v>60.000850225981118</v>
      </c>
      <c r="Y235">
        <f t="shared" si="87"/>
        <v>5.0000894974716967</v>
      </c>
      <c r="Z235">
        <f t="shared" si="88"/>
        <v>1</v>
      </c>
      <c r="AA235">
        <f t="shared" si="89"/>
        <v>11.999955252065115</v>
      </c>
    </row>
    <row r="236" spans="2:27" x14ac:dyDescent="0.2">
      <c r="B236">
        <f t="shared" si="80"/>
        <v>2324.4247854703904</v>
      </c>
      <c r="C236">
        <f t="shared" si="81"/>
        <v>2324.4</v>
      </c>
      <c r="D236">
        <f t="shared" si="94"/>
        <v>1.0169758487924345</v>
      </c>
      <c r="E236">
        <f t="shared" si="104"/>
        <v>2324.3999999999942</v>
      </c>
      <c r="F236">
        <f t="shared" si="82"/>
        <v>0</v>
      </c>
      <c r="G236">
        <f t="shared" si="83"/>
        <v>-9.9999999976716936E-2</v>
      </c>
      <c r="H236">
        <f t="shared" si="84"/>
        <v>136408.23569549408</v>
      </c>
      <c r="I236">
        <f t="shared" si="85"/>
        <v>136408.20000000001</v>
      </c>
      <c r="J236">
        <f t="shared" si="96"/>
        <v>1.0173354275460571</v>
      </c>
      <c r="K236">
        <v>235</v>
      </c>
      <c r="L236">
        <v>136408.29999999999</v>
      </c>
      <c r="M236">
        <v>11367.4</v>
      </c>
      <c r="N236">
        <v>2273.5</v>
      </c>
      <c r="S236">
        <f t="shared" si="105"/>
        <v>13</v>
      </c>
      <c r="T236">
        <f>VLOOKUP(S236,rank!O:P,2,0)</f>
        <v>64062.206193110673</v>
      </c>
      <c r="X236">
        <f t="shared" si="86"/>
        <v>59.999252254233554</v>
      </c>
      <c r="Y236">
        <f t="shared" si="87"/>
        <v>4.9999560149549156</v>
      </c>
      <c r="Z236">
        <f t="shared" si="88"/>
        <v>1</v>
      </c>
      <c r="AA236">
        <f t="shared" si="89"/>
        <v>11.999956014567974</v>
      </c>
    </row>
    <row r="237" spans="2:27" x14ac:dyDescent="0.2">
      <c r="B237">
        <f t="shared" si="80"/>
        <v>2363.9400068233863</v>
      </c>
      <c r="C237">
        <f t="shared" si="81"/>
        <v>2363.9</v>
      </c>
      <c r="D237">
        <f t="shared" si="94"/>
        <v>1.0170366546205498</v>
      </c>
      <c r="E237">
        <f t="shared" si="104"/>
        <v>2364</v>
      </c>
      <c r="F237">
        <f t="shared" si="82"/>
        <v>-0.1</v>
      </c>
      <c r="G237">
        <f t="shared" si="83"/>
        <v>-9.9999999976716936E-2</v>
      </c>
      <c r="H237">
        <f t="shared" si="84"/>
        <v>138772.1757023175</v>
      </c>
      <c r="I237">
        <f t="shared" si="85"/>
        <v>138772.20000000001</v>
      </c>
      <c r="J237">
        <f t="shared" si="96"/>
        <v>1.0173303364460495</v>
      </c>
      <c r="K237">
        <v>236</v>
      </c>
      <c r="L237">
        <v>138772.29999999999</v>
      </c>
      <c r="M237">
        <v>11564.4</v>
      </c>
      <c r="N237">
        <v>2312.9</v>
      </c>
      <c r="S237">
        <f t="shared" si="105"/>
        <v>13</v>
      </c>
      <c r="T237">
        <f>VLOOKUP(S237,rank!O:P,2,0)</f>
        <v>64062.206193110673</v>
      </c>
      <c r="X237">
        <f t="shared" si="86"/>
        <v>59.999264992001379</v>
      </c>
      <c r="Y237">
        <f t="shared" si="87"/>
        <v>4.9999567642353755</v>
      </c>
      <c r="Z237">
        <f t="shared" si="88"/>
        <v>1</v>
      </c>
      <c r="AA237">
        <f t="shared" si="89"/>
        <v>11.999956763861505</v>
      </c>
    </row>
    <row r="238" spans="2:27" x14ac:dyDescent="0.2">
      <c r="B238">
        <f t="shared" si="80"/>
        <v>2404.1269869393841</v>
      </c>
      <c r="C238">
        <f t="shared" si="81"/>
        <v>2404.1</v>
      </c>
      <c r="D238">
        <f t="shared" si="94"/>
        <v>1.0169627749577013</v>
      </c>
      <c r="E238">
        <f t="shared" si="104"/>
        <v>2404.1000000000058</v>
      </c>
      <c r="F238">
        <f t="shared" si="82"/>
        <v>0</v>
      </c>
      <c r="G238">
        <f t="shared" si="83"/>
        <v>-0.10000000000582077</v>
      </c>
      <c r="H238">
        <f t="shared" si="84"/>
        <v>141176.30268925685</v>
      </c>
      <c r="I238">
        <f t="shared" si="85"/>
        <v>141176.29999999999</v>
      </c>
      <c r="J238">
        <f t="shared" si="96"/>
        <v>1.0173240749948476</v>
      </c>
      <c r="K238">
        <v>237</v>
      </c>
      <c r="L238">
        <v>141176.4</v>
      </c>
      <c r="M238">
        <v>11764.7</v>
      </c>
      <c r="N238">
        <v>2352.9</v>
      </c>
      <c r="S238">
        <f t="shared" si="105"/>
        <v>13</v>
      </c>
      <c r="T238">
        <f>VLOOKUP(S238,rank!O:P,2,0)</f>
        <v>64062.206193110673</v>
      </c>
      <c r="X238">
        <f t="shared" si="86"/>
        <v>60.001020017850308</v>
      </c>
      <c r="Y238">
        <f t="shared" si="87"/>
        <v>5.000085001487526</v>
      </c>
      <c r="Z238">
        <f t="shared" si="88"/>
        <v>1</v>
      </c>
      <c r="AA238">
        <f t="shared" si="89"/>
        <v>11.999999999999998</v>
      </c>
    </row>
    <row r="239" spans="2:27" x14ac:dyDescent="0.2">
      <c r="B239">
        <f t="shared" si="80"/>
        <v>2444.9971457173529</v>
      </c>
      <c r="C239">
        <f t="shared" si="81"/>
        <v>2445</v>
      </c>
      <c r="D239">
        <f t="shared" si="94"/>
        <v>1.0170126034690712</v>
      </c>
      <c r="E239">
        <f t="shared" si="104"/>
        <v>2445</v>
      </c>
      <c r="F239">
        <f t="shared" si="82"/>
        <v>0</v>
      </c>
      <c r="G239">
        <f t="shared" si="83"/>
        <v>-0.10000000000582077</v>
      </c>
      <c r="H239">
        <f t="shared" si="84"/>
        <v>143621.29983497423</v>
      </c>
      <c r="I239">
        <f t="shared" si="85"/>
        <v>143621.29999999999</v>
      </c>
      <c r="J239">
        <f t="shared" si="96"/>
        <v>1.0173187709268483</v>
      </c>
      <c r="K239">
        <v>238</v>
      </c>
      <c r="L239">
        <v>143621.4</v>
      </c>
      <c r="M239">
        <v>11968.5</v>
      </c>
      <c r="N239">
        <v>2393.6999999999998</v>
      </c>
      <c r="S239">
        <f t="shared" si="105"/>
        <v>13</v>
      </c>
      <c r="T239">
        <f>VLOOKUP(S239,rank!O:P,2,0)</f>
        <v>64062.206193110673</v>
      </c>
      <c r="X239">
        <f t="shared" si="86"/>
        <v>59.99974934202281</v>
      </c>
      <c r="Y239">
        <f t="shared" si="87"/>
        <v>5</v>
      </c>
      <c r="Z239">
        <f t="shared" si="88"/>
        <v>1</v>
      </c>
      <c r="AA239">
        <f t="shared" si="89"/>
        <v>11.999949868404562</v>
      </c>
    </row>
    <row r="240" spans="2:27" x14ac:dyDescent="0.2">
      <c r="B240">
        <f t="shared" si="80"/>
        <v>2486.5620971945482</v>
      </c>
      <c r="C240">
        <f t="shared" si="81"/>
        <v>2486.6</v>
      </c>
      <c r="D240">
        <f t="shared" si="94"/>
        <v>1.0170143149284276</v>
      </c>
      <c r="E240">
        <f t="shared" si="104"/>
        <v>2486.6000000000058</v>
      </c>
      <c r="F240">
        <f t="shared" si="82"/>
        <v>0</v>
      </c>
      <c r="G240">
        <f t="shared" si="83"/>
        <v>-0.10000000000582077</v>
      </c>
      <c r="H240">
        <f t="shared" si="84"/>
        <v>146107.86193216877</v>
      </c>
      <c r="I240">
        <f t="shared" si="85"/>
        <v>146107.9</v>
      </c>
      <c r="J240">
        <f t="shared" si="96"/>
        <v>1.0173135878870334</v>
      </c>
      <c r="K240">
        <v>239</v>
      </c>
      <c r="L240">
        <v>146108</v>
      </c>
      <c r="M240">
        <v>12175.7</v>
      </c>
      <c r="N240">
        <v>2435.1</v>
      </c>
      <c r="S240">
        <f t="shared" si="105"/>
        <v>13</v>
      </c>
      <c r="T240">
        <f>VLOOKUP(S240,rank!O:P,2,0)</f>
        <v>64062.206193110673</v>
      </c>
      <c r="X240">
        <f t="shared" si="86"/>
        <v>60.000821321506308</v>
      </c>
      <c r="Y240">
        <f t="shared" si="87"/>
        <v>5.0000821321506308</v>
      </c>
      <c r="Z240">
        <f t="shared" si="88"/>
        <v>1</v>
      </c>
      <c r="AA240">
        <f t="shared" si="89"/>
        <v>11.999967147679394</v>
      </c>
    </row>
    <row r="241" spans="2:27" x14ac:dyDescent="0.2">
      <c r="B241">
        <f t="shared" si="80"/>
        <v>2528.8336528468553</v>
      </c>
      <c r="C241">
        <f t="shared" si="81"/>
        <v>2528.8000000000002</v>
      </c>
      <c r="D241">
        <f t="shared" si="94"/>
        <v>1.0169709643690108</v>
      </c>
      <c r="E241">
        <f t="shared" si="104"/>
        <v>2528.7999999999884</v>
      </c>
      <c r="F241">
        <f t="shared" si="82"/>
        <v>0</v>
      </c>
      <c r="G241">
        <f>I241-L241</f>
        <v>-9.9999999976716936E-2</v>
      </c>
      <c r="H241">
        <f t="shared" si="84"/>
        <v>148636.69558501561</v>
      </c>
      <c r="I241">
        <f t="shared" si="85"/>
        <v>148636.70000000001</v>
      </c>
      <c r="J241">
        <f t="shared" si="96"/>
        <v>1.0173077568016515</v>
      </c>
      <c r="K241">
        <v>240</v>
      </c>
      <c r="L241">
        <v>148636.79999999999</v>
      </c>
      <c r="M241">
        <v>12386.4</v>
      </c>
      <c r="N241">
        <v>2477.3000000000002</v>
      </c>
      <c r="S241">
        <f t="shared" si="105"/>
        <v>13</v>
      </c>
      <c r="T241">
        <f>VLOOKUP(S241,rank!O:P,2,0)</f>
        <v>64062.206193110673</v>
      </c>
      <c r="X241">
        <f t="shared" si="86"/>
        <v>59.999515601663092</v>
      </c>
      <c r="Y241">
        <f t="shared" si="87"/>
        <v>4.9999596334719243</v>
      </c>
      <c r="Z241">
        <f t="shared" si="88"/>
        <v>1</v>
      </c>
      <c r="AA241">
        <f t="shared" si="89"/>
        <v>12</v>
      </c>
    </row>
    <row r="242" spans="2:27" s="4" customFormat="1" x14ac:dyDescent="0.2">
      <c r="B242" s="4">
        <f t="shared" ref="B242:B305" si="106">ROUND(45*$B$1^(K242-1),1)</f>
        <v>2571.8000000000002</v>
      </c>
      <c r="E242" s="4">
        <f t="shared" si="104"/>
        <v>167.70000000001164</v>
      </c>
      <c r="F242" s="4">
        <f>SUM(E242:E251)</f>
        <v>3039.6000000000058</v>
      </c>
      <c r="J242" s="4">
        <v>241</v>
      </c>
      <c r="K242" s="4">
        <v>241</v>
      </c>
      <c r="L242" s="4">
        <v>148804.5</v>
      </c>
      <c r="M242" s="4">
        <v>12400.4</v>
      </c>
      <c r="N242" s="4">
        <v>2480.1</v>
      </c>
      <c r="O242" t="str">
        <f>IF(RIGHT(K242,1)*1=0,VLOOKUP(J242,AI:AL,4,0),"")</f>
        <v/>
      </c>
      <c r="P242">
        <f>L242-L241</f>
        <v>167.70000000001164</v>
      </c>
      <c r="Q242"/>
      <c r="R242"/>
      <c r="S242"/>
      <c r="X242" s="4">
        <f t="shared" si="86"/>
        <v>59.999395185677997</v>
      </c>
      <c r="Y242" s="4">
        <f t="shared" si="87"/>
        <v>4.9999596790452001</v>
      </c>
      <c r="Z242" s="4">
        <f t="shared" si="88"/>
        <v>1</v>
      </c>
      <c r="AA242" s="4">
        <f t="shared" si="89"/>
        <v>11.999975807232024</v>
      </c>
    </row>
    <row r="243" spans="2:27" x14ac:dyDescent="0.2">
      <c r="B243">
        <f t="shared" si="106"/>
        <v>2615.5</v>
      </c>
      <c r="D243">
        <f>E243/E242</f>
        <v>1.0005963029217455</v>
      </c>
      <c r="E243">
        <f t="shared" si="104"/>
        <v>167.79999999998836</v>
      </c>
      <c r="F243">
        <f>F242/E241</f>
        <v>1.201993040177167</v>
      </c>
      <c r="I243" s="4"/>
      <c r="J243" s="4">
        <v>241</v>
      </c>
      <c r="K243">
        <v>242</v>
      </c>
      <c r="L243">
        <v>148972.29999999999</v>
      </c>
      <c r="M243">
        <v>12414.4</v>
      </c>
      <c r="N243">
        <v>2482.9</v>
      </c>
      <c r="O243" t="str">
        <f t="shared" ref="O243:O306" si="107">IF(RIGHT(K243,1)*1=0,VLOOKUP(J243,AI:AL,4,0),"")</f>
        <v/>
      </c>
      <c r="P243">
        <f t="shared" ref="P243:P306" si="108">L243-L242</f>
        <v>167.79999999998836</v>
      </c>
      <c r="X243">
        <f t="shared" si="86"/>
        <v>59.999315316766676</v>
      </c>
      <c r="Y243">
        <f t="shared" si="87"/>
        <v>4.999959724515687</v>
      </c>
      <c r="Z243">
        <f t="shared" si="88"/>
        <v>1</v>
      </c>
      <c r="AA243">
        <f t="shared" si="89"/>
        <v>11.99995972419126</v>
      </c>
    </row>
    <row r="244" spans="2:27" x14ac:dyDescent="0.2">
      <c r="B244">
        <f t="shared" si="106"/>
        <v>2660</v>
      </c>
      <c r="D244">
        <f t="shared" ref="D244:D307" si="109">E244/E243</f>
        <v>1.0011918951132994</v>
      </c>
      <c r="E244">
        <f t="shared" si="104"/>
        <v>168</v>
      </c>
      <c r="I244" s="4"/>
      <c r="J244" s="4">
        <v>241</v>
      </c>
      <c r="K244">
        <v>243</v>
      </c>
      <c r="L244">
        <v>149140.29999999999</v>
      </c>
      <c r="M244">
        <v>12428.4</v>
      </c>
      <c r="N244">
        <v>2485.6999999999998</v>
      </c>
      <c r="O244" t="str">
        <f t="shared" si="107"/>
        <v/>
      </c>
      <c r="P244">
        <f t="shared" si="108"/>
        <v>168</v>
      </c>
      <c r="X244">
        <f t="shared" si="86"/>
        <v>59.999316088023491</v>
      </c>
      <c r="Y244">
        <f t="shared" si="87"/>
        <v>4.999959769883735</v>
      </c>
      <c r="Z244">
        <f t="shared" si="88"/>
        <v>1</v>
      </c>
      <c r="AA244">
        <f t="shared" si="89"/>
        <v>11.999959769560039</v>
      </c>
    </row>
    <row r="245" spans="2:27" x14ac:dyDescent="0.2">
      <c r="B245">
        <f t="shared" si="106"/>
        <v>2705.2</v>
      </c>
      <c r="D245">
        <f t="shared" si="109"/>
        <v>1.0011904761905455</v>
      </c>
      <c r="E245">
        <f t="shared" si="104"/>
        <v>168.20000000001164</v>
      </c>
      <c r="I245" s="4"/>
      <c r="J245" s="4">
        <v>241</v>
      </c>
      <c r="K245">
        <v>244</v>
      </c>
      <c r="L245">
        <v>149308.5</v>
      </c>
      <c r="M245">
        <v>12442.4</v>
      </c>
      <c r="N245">
        <v>2488.5</v>
      </c>
      <c r="O245" t="str">
        <f t="shared" si="107"/>
        <v/>
      </c>
      <c r="P245">
        <f t="shared" si="108"/>
        <v>168.20000000001164</v>
      </c>
      <c r="X245">
        <f t="shared" si="86"/>
        <v>59.999397227245332</v>
      </c>
      <c r="Y245">
        <f t="shared" si="87"/>
        <v>4.9999598151496887</v>
      </c>
      <c r="Z245">
        <f t="shared" si="88"/>
        <v>1</v>
      </c>
      <c r="AA245">
        <f t="shared" si="89"/>
        <v>11.999975888896033</v>
      </c>
    </row>
    <row r="246" spans="2:27" x14ac:dyDescent="0.2">
      <c r="B246">
        <f t="shared" si="106"/>
        <v>2751.2</v>
      </c>
      <c r="D246">
        <f t="shared" si="109"/>
        <v>1.0011890606419889</v>
      </c>
      <c r="E246">
        <f t="shared" si="104"/>
        <v>168.39999999999418</v>
      </c>
      <c r="I246" s="4"/>
      <c r="J246" s="4">
        <v>241</v>
      </c>
      <c r="K246">
        <v>245</v>
      </c>
      <c r="L246">
        <v>149476.9</v>
      </c>
      <c r="M246">
        <v>12456.4</v>
      </c>
      <c r="N246">
        <v>2491.3000000000002</v>
      </c>
      <c r="O246" t="str">
        <f t="shared" si="107"/>
        <v/>
      </c>
      <c r="P246">
        <f t="shared" si="108"/>
        <v>168.39999999999418</v>
      </c>
      <c r="X246">
        <f t="shared" si="86"/>
        <v>59.999558463452807</v>
      </c>
      <c r="Y246">
        <f t="shared" si="87"/>
        <v>4.9999598603138917</v>
      </c>
      <c r="Z246">
        <f t="shared" si="88"/>
        <v>1</v>
      </c>
      <c r="AA246">
        <f t="shared" si="89"/>
        <v>12.00000802800167</v>
      </c>
    </row>
    <row r="247" spans="2:27" x14ac:dyDescent="0.2">
      <c r="B247">
        <f t="shared" si="106"/>
        <v>2798</v>
      </c>
      <c r="D247">
        <f t="shared" si="109"/>
        <v>1.0011876484561262</v>
      </c>
      <c r="E247">
        <f t="shared" si="104"/>
        <v>168.60000000000582</v>
      </c>
      <c r="I247" s="4"/>
      <c r="J247" s="4">
        <v>241</v>
      </c>
      <c r="K247">
        <v>246</v>
      </c>
      <c r="L247">
        <v>149645.5</v>
      </c>
      <c r="M247">
        <v>12470.5</v>
      </c>
      <c r="N247">
        <v>2494.1</v>
      </c>
      <c r="O247" t="str">
        <f t="shared" si="107"/>
        <v/>
      </c>
      <c r="P247">
        <f t="shared" si="108"/>
        <v>168.60000000000582</v>
      </c>
      <c r="X247">
        <f t="shared" si="86"/>
        <v>59.99979952688345</v>
      </c>
      <c r="Y247">
        <f t="shared" si="87"/>
        <v>5</v>
      </c>
      <c r="Z247">
        <f t="shared" si="88"/>
        <v>1</v>
      </c>
      <c r="AA247">
        <f t="shared" si="89"/>
        <v>11.99995990537669</v>
      </c>
    </row>
    <row r="248" spans="2:27" x14ac:dyDescent="0.2">
      <c r="B248">
        <f t="shared" si="106"/>
        <v>2845.6</v>
      </c>
      <c r="D248">
        <f t="shared" si="109"/>
        <v>1.0011862396202997</v>
      </c>
      <c r="E248">
        <f t="shared" si="104"/>
        <v>168.79999999998836</v>
      </c>
      <c r="I248" s="4"/>
      <c r="J248" s="4">
        <v>241</v>
      </c>
      <c r="K248">
        <v>247</v>
      </c>
      <c r="L248">
        <v>149814.29999999999</v>
      </c>
      <c r="M248">
        <v>12484.5</v>
      </c>
      <c r="N248">
        <v>2496.9</v>
      </c>
      <c r="O248" t="str">
        <f t="shared" si="107"/>
        <v/>
      </c>
      <c r="P248">
        <f t="shared" si="108"/>
        <v>168.79999999998836</v>
      </c>
      <c r="X248">
        <f t="shared" si="86"/>
        <v>60.000120148984735</v>
      </c>
      <c r="Y248">
        <f t="shared" si="87"/>
        <v>5</v>
      </c>
      <c r="Z248">
        <f t="shared" si="88"/>
        <v>1</v>
      </c>
      <c r="AA248">
        <f t="shared" si="89"/>
        <v>12.000024029796947</v>
      </c>
    </row>
    <row r="249" spans="2:27" x14ac:dyDescent="0.2">
      <c r="B249">
        <f t="shared" si="106"/>
        <v>2893.9</v>
      </c>
      <c r="D249">
        <f t="shared" si="109"/>
        <v>1.0005924170618183</v>
      </c>
      <c r="E249">
        <f t="shared" si="104"/>
        <v>168.90000000002328</v>
      </c>
      <c r="I249" s="4"/>
      <c r="J249" s="4">
        <v>241</v>
      </c>
      <c r="K249">
        <v>248</v>
      </c>
      <c r="L249">
        <v>149983.20000000001</v>
      </c>
      <c r="M249">
        <v>12498.6</v>
      </c>
      <c r="N249">
        <v>2499.6999999999998</v>
      </c>
      <c r="O249" t="str">
        <f t="shared" si="107"/>
        <v/>
      </c>
      <c r="P249">
        <f t="shared" si="108"/>
        <v>168.90000000002328</v>
      </c>
      <c r="X249">
        <f t="shared" si="86"/>
        <v>60.000480057606921</v>
      </c>
      <c r="Y249">
        <f t="shared" si="87"/>
        <v>5.0000400048005762</v>
      </c>
      <c r="Z249">
        <f t="shared" si="88"/>
        <v>1</v>
      </c>
      <c r="AA249">
        <f t="shared" si="89"/>
        <v>12</v>
      </c>
    </row>
    <row r="250" spans="2:27" x14ac:dyDescent="0.2">
      <c r="B250">
        <f t="shared" si="106"/>
        <v>2943.1</v>
      </c>
      <c r="D250">
        <f t="shared" si="109"/>
        <v>1.0017761989340392</v>
      </c>
      <c r="E250">
        <f t="shared" si="104"/>
        <v>169.19999999998254</v>
      </c>
      <c r="I250" s="4"/>
      <c r="J250" s="4">
        <v>241</v>
      </c>
      <c r="K250">
        <v>249</v>
      </c>
      <c r="L250">
        <v>150152.4</v>
      </c>
      <c r="M250">
        <v>12512.7</v>
      </c>
      <c r="N250">
        <v>2502.5</v>
      </c>
      <c r="O250" t="str">
        <f t="shared" si="107"/>
        <v/>
      </c>
      <c r="P250">
        <f t="shared" si="108"/>
        <v>169.19999999998254</v>
      </c>
      <c r="X250">
        <f t="shared" si="86"/>
        <v>60.000959040959039</v>
      </c>
      <c r="Y250">
        <f t="shared" si="87"/>
        <v>5.0000799200799202</v>
      </c>
      <c r="Z250">
        <f t="shared" si="88"/>
        <v>1</v>
      </c>
      <c r="AA250">
        <f t="shared" si="89"/>
        <v>11.999999999999998</v>
      </c>
    </row>
    <row r="251" spans="2:27" x14ac:dyDescent="0.2">
      <c r="B251">
        <f t="shared" si="106"/>
        <v>2993.2</v>
      </c>
      <c r="D251">
        <f t="shared" si="109"/>
        <v>9.0070921985824892</v>
      </c>
      <c r="E251">
        <f t="shared" si="104"/>
        <v>1524</v>
      </c>
      <c r="I251" s="4"/>
      <c r="J251" s="4">
        <v>241</v>
      </c>
      <c r="K251">
        <v>250</v>
      </c>
      <c r="L251">
        <v>151676.4</v>
      </c>
      <c r="M251">
        <v>12639.7</v>
      </c>
      <c r="N251">
        <v>2537.1</v>
      </c>
      <c r="O251">
        <f t="shared" si="107"/>
        <v>3039.6000000000058</v>
      </c>
      <c r="P251">
        <f t="shared" si="108"/>
        <v>1524</v>
      </c>
      <c r="X251">
        <f t="shared" si="86"/>
        <v>59.783374719167554</v>
      </c>
      <c r="Y251">
        <f t="shared" si="87"/>
        <v>4.9819478932639631</v>
      </c>
      <c r="Z251">
        <f t="shared" si="88"/>
        <v>1</v>
      </c>
      <c r="AA251">
        <f t="shared" si="89"/>
        <v>11.999999999999998</v>
      </c>
    </row>
    <row r="252" spans="2:27" x14ac:dyDescent="0.2">
      <c r="B252">
        <f t="shared" si="106"/>
        <v>3044</v>
      </c>
      <c r="D252">
        <f t="shared" si="109"/>
        <v>0.11220472440944881</v>
      </c>
      <c r="E252">
        <f t="shared" si="104"/>
        <v>171</v>
      </c>
      <c r="I252" s="4"/>
      <c r="J252" s="4">
        <f>J242+1</f>
        <v>242</v>
      </c>
      <c r="K252">
        <v>251</v>
      </c>
      <c r="L252">
        <v>151847.4</v>
      </c>
      <c r="M252">
        <v>12654</v>
      </c>
      <c r="N252">
        <v>2541</v>
      </c>
      <c r="O252" t="str">
        <f t="shared" si="107"/>
        <v/>
      </c>
      <c r="P252">
        <f t="shared" si="108"/>
        <v>171</v>
      </c>
      <c r="X252">
        <f t="shared" si="86"/>
        <v>59.758913813459266</v>
      </c>
      <c r="Y252">
        <f t="shared" si="87"/>
        <v>4.9799291617473438</v>
      </c>
      <c r="Z252">
        <f t="shared" si="88"/>
        <v>1</v>
      </c>
      <c r="AA252">
        <f t="shared" si="89"/>
        <v>11.999952584163109</v>
      </c>
    </row>
    <row r="253" spans="2:27" x14ac:dyDescent="0.2">
      <c r="B253">
        <f t="shared" si="106"/>
        <v>3095.8</v>
      </c>
      <c r="D253">
        <f t="shared" si="109"/>
        <v>1.0017543859650144</v>
      </c>
      <c r="E253">
        <f t="shared" si="104"/>
        <v>171.30000000001746</v>
      </c>
      <c r="I253" s="4"/>
      <c r="J253" s="4">
        <f t="shared" ref="J253:J316" si="110">J243+1</f>
        <v>242</v>
      </c>
      <c r="K253">
        <v>252</v>
      </c>
      <c r="L253">
        <v>152018.70000000001</v>
      </c>
      <c r="M253">
        <v>12668.2</v>
      </c>
      <c r="N253">
        <v>2544.8000000000002</v>
      </c>
      <c r="O253" t="str">
        <f t="shared" si="107"/>
        <v/>
      </c>
      <c r="P253">
        <f t="shared" si="108"/>
        <v>171.30000000001746</v>
      </c>
      <c r="X253">
        <f t="shared" si="86"/>
        <v>59.736993083935872</v>
      </c>
      <c r="Y253">
        <f t="shared" si="87"/>
        <v>4.9780729330399245</v>
      </c>
      <c r="Z253">
        <f t="shared" si="88"/>
        <v>1</v>
      </c>
      <c r="AA253">
        <f t="shared" si="89"/>
        <v>12.000023681343837</v>
      </c>
    </row>
    <row r="254" spans="2:27" x14ac:dyDescent="0.2">
      <c r="B254">
        <f t="shared" si="106"/>
        <v>3148.4</v>
      </c>
      <c r="D254">
        <f t="shared" si="109"/>
        <v>1.0005837711615686</v>
      </c>
      <c r="E254">
        <f t="shared" si="104"/>
        <v>171.39999999999418</v>
      </c>
      <c r="I254" s="4"/>
      <c r="J254" s="4">
        <f t="shared" si="110"/>
        <v>242</v>
      </c>
      <c r="K254">
        <v>253</v>
      </c>
      <c r="L254">
        <v>152190.1</v>
      </c>
      <c r="M254">
        <v>12682.5</v>
      </c>
      <c r="N254">
        <v>2548.6999999999998</v>
      </c>
      <c r="O254" t="str">
        <f t="shared" si="107"/>
        <v/>
      </c>
      <c r="P254">
        <f t="shared" si="108"/>
        <v>171.39999999999418</v>
      </c>
      <c r="X254">
        <f t="shared" si="86"/>
        <v>59.712833993800764</v>
      </c>
      <c r="Y254">
        <f t="shared" si="87"/>
        <v>4.9760662298426652</v>
      </c>
      <c r="Z254">
        <f t="shared" si="88"/>
        <v>1</v>
      </c>
      <c r="AA254">
        <f t="shared" si="89"/>
        <v>12.000007884880741</v>
      </c>
    </row>
    <row r="255" spans="2:27" x14ac:dyDescent="0.2">
      <c r="B255">
        <f t="shared" si="106"/>
        <v>3201.9</v>
      </c>
      <c r="D255">
        <f t="shared" si="109"/>
        <v>1.001166861143592</v>
      </c>
      <c r="E255">
        <f t="shared" si="104"/>
        <v>171.60000000000582</v>
      </c>
      <c r="I255" s="4"/>
      <c r="J255" s="4">
        <f t="shared" si="110"/>
        <v>242</v>
      </c>
      <c r="K255">
        <v>254</v>
      </c>
      <c r="L255">
        <v>152361.70000000001</v>
      </c>
      <c r="M255">
        <v>12696.8</v>
      </c>
      <c r="N255">
        <v>2552.6</v>
      </c>
      <c r="O255" t="str">
        <f t="shared" si="107"/>
        <v/>
      </c>
      <c r="P255">
        <f t="shared" si="108"/>
        <v>171.60000000000582</v>
      </c>
      <c r="X255">
        <f t="shared" si="86"/>
        <v>59.688827078273142</v>
      </c>
      <c r="Y255">
        <f t="shared" si="87"/>
        <v>4.9740656585442293</v>
      </c>
      <c r="Z255">
        <f t="shared" si="88"/>
        <v>1</v>
      </c>
      <c r="AA255">
        <f t="shared" si="89"/>
        <v>12.000007876000254</v>
      </c>
    </row>
    <row r="256" spans="2:27" x14ac:dyDescent="0.2">
      <c r="B256">
        <f t="shared" si="106"/>
        <v>3256.4</v>
      </c>
      <c r="D256">
        <f t="shared" si="109"/>
        <v>1.0011655011653993</v>
      </c>
      <c r="E256">
        <f t="shared" si="104"/>
        <v>171.79999999998836</v>
      </c>
      <c r="I256" s="4"/>
      <c r="J256" s="4">
        <f t="shared" si="110"/>
        <v>242</v>
      </c>
      <c r="K256">
        <v>255</v>
      </c>
      <c r="L256">
        <v>152533.5</v>
      </c>
      <c r="M256">
        <v>12711.1</v>
      </c>
      <c r="N256">
        <v>2556.5</v>
      </c>
      <c r="O256" t="str">
        <f t="shared" si="107"/>
        <v/>
      </c>
      <c r="P256">
        <f t="shared" si="108"/>
        <v>171.79999999998836</v>
      </c>
      <c r="X256">
        <f t="shared" si="86"/>
        <v>59.664971640915311</v>
      </c>
      <c r="Y256">
        <f t="shared" si="87"/>
        <v>4.9720711910815574</v>
      </c>
      <c r="Z256">
        <f t="shared" si="88"/>
        <v>1</v>
      </c>
      <c r="AA256">
        <f t="shared" si="89"/>
        <v>12.000023601419231</v>
      </c>
    </row>
    <row r="257" spans="2:27" x14ac:dyDescent="0.2">
      <c r="B257">
        <f t="shared" si="106"/>
        <v>3311.7</v>
      </c>
      <c r="D257">
        <f t="shared" si="109"/>
        <v>1.0011641443539678</v>
      </c>
      <c r="E257">
        <f t="shared" si="104"/>
        <v>172</v>
      </c>
      <c r="I257" s="4"/>
      <c r="J257" s="4">
        <f t="shared" si="110"/>
        <v>242</v>
      </c>
      <c r="K257">
        <v>256</v>
      </c>
      <c r="L257">
        <v>152705.5</v>
      </c>
      <c r="M257">
        <v>12725.5</v>
      </c>
      <c r="N257">
        <v>2560.4</v>
      </c>
      <c r="O257" t="str">
        <f t="shared" si="107"/>
        <v/>
      </c>
      <c r="P257">
        <f t="shared" si="108"/>
        <v>172</v>
      </c>
      <c r="X257">
        <f t="shared" si="86"/>
        <v>59.64126698953288</v>
      </c>
      <c r="Y257">
        <f t="shared" si="87"/>
        <v>4.9701218559600058</v>
      </c>
      <c r="Z257">
        <f t="shared" si="88"/>
        <v>1</v>
      </c>
      <c r="AA257">
        <f t="shared" si="89"/>
        <v>11.999960708813013</v>
      </c>
    </row>
    <row r="258" spans="2:27" x14ac:dyDescent="0.2">
      <c r="B258">
        <f t="shared" si="106"/>
        <v>3368</v>
      </c>
      <c r="D258">
        <f t="shared" si="109"/>
        <v>1.0005813953488711</v>
      </c>
      <c r="E258">
        <f t="shared" si="104"/>
        <v>172.10000000000582</v>
      </c>
      <c r="I258" s="4"/>
      <c r="J258" s="4">
        <f t="shared" si="110"/>
        <v>242</v>
      </c>
      <c r="K258">
        <v>257</v>
      </c>
      <c r="L258">
        <v>152877.6</v>
      </c>
      <c r="M258">
        <v>12739.8</v>
      </c>
      <c r="N258">
        <v>2564.3000000000002</v>
      </c>
      <c r="O258" t="str">
        <f t="shared" si="107"/>
        <v/>
      </c>
      <c r="P258">
        <f t="shared" si="108"/>
        <v>172.10000000000582</v>
      </c>
      <c r="X258">
        <f t="shared" si="86"/>
        <v>59.617673439145186</v>
      </c>
      <c r="Y258">
        <f t="shared" si="87"/>
        <v>4.9681394532620979</v>
      </c>
      <c r="Z258">
        <f t="shared" si="88"/>
        <v>1</v>
      </c>
      <c r="AA258">
        <f t="shared" si="89"/>
        <v>12.000000000000002</v>
      </c>
    </row>
    <row r="259" spans="2:27" x14ac:dyDescent="0.2">
      <c r="B259">
        <f t="shared" si="106"/>
        <v>3425.3</v>
      </c>
      <c r="D259">
        <f t="shared" si="109"/>
        <v>1.0017431725740171</v>
      </c>
      <c r="E259">
        <f t="shared" si="104"/>
        <v>172.39999999999418</v>
      </c>
      <c r="I259" s="4"/>
      <c r="J259" s="4">
        <f t="shared" si="110"/>
        <v>242</v>
      </c>
      <c r="K259">
        <v>258</v>
      </c>
      <c r="L259">
        <v>153050</v>
      </c>
      <c r="M259">
        <v>12754.2</v>
      </c>
      <c r="N259">
        <v>2568.1999999999998</v>
      </c>
      <c r="O259" t="str">
        <f t="shared" si="107"/>
        <v/>
      </c>
      <c r="P259">
        <f t="shared" si="108"/>
        <v>172.39999999999418</v>
      </c>
      <c r="X259">
        <f t="shared" ref="X259:X322" si="111">L259/$N259</f>
        <v>59.594268359162065</v>
      </c>
      <c r="Y259">
        <f t="shared" ref="Y259:Y322" si="112">M259/$N259</f>
        <v>4.966202009189316</v>
      </c>
      <c r="Z259">
        <f t="shared" ref="Z259:Z322" si="113">N259/$N259</f>
        <v>1</v>
      </c>
      <c r="AA259">
        <f t="shared" ref="AA259:AA322" si="114">L259/M259</f>
        <v>11.999968637782063</v>
      </c>
    </row>
    <row r="260" spans="2:27" x14ac:dyDescent="0.2">
      <c r="B260">
        <f t="shared" si="106"/>
        <v>3483.5</v>
      </c>
      <c r="D260">
        <f t="shared" si="109"/>
        <v>1.000580046403746</v>
      </c>
      <c r="E260">
        <f t="shared" ref="E260:E323" si="115">L260-L259</f>
        <v>172.5</v>
      </c>
      <c r="I260" s="4"/>
      <c r="J260" s="4">
        <f t="shared" si="110"/>
        <v>242</v>
      </c>
      <c r="K260">
        <v>259</v>
      </c>
      <c r="L260">
        <v>153222.5</v>
      </c>
      <c r="M260">
        <v>12768.5</v>
      </c>
      <c r="N260">
        <v>2572.1</v>
      </c>
      <c r="O260" t="str">
        <f t="shared" si="107"/>
        <v/>
      </c>
      <c r="P260">
        <f t="shared" si="108"/>
        <v>172.5</v>
      </c>
      <c r="X260">
        <f t="shared" si="111"/>
        <v>59.570973134792581</v>
      </c>
      <c r="Y260">
        <f t="shared" si="112"/>
        <v>4.9642315617588739</v>
      </c>
      <c r="Z260">
        <f t="shared" si="113"/>
        <v>1</v>
      </c>
      <c r="AA260">
        <f t="shared" si="114"/>
        <v>12.000039158867526</v>
      </c>
    </row>
    <row r="261" spans="2:27" x14ac:dyDescent="0.2">
      <c r="B261">
        <f t="shared" si="106"/>
        <v>3542.7</v>
      </c>
      <c r="D261">
        <f t="shared" si="109"/>
        <v>9.0133333333332661</v>
      </c>
      <c r="E261">
        <f t="shared" si="115"/>
        <v>1554.7999999999884</v>
      </c>
      <c r="I261" s="4"/>
      <c r="J261" s="4">
        <f t="shared" si="110"/>
        <v>242</v>
      </c>
      <c r="K261">
        <v>260</v>
      </c>
      <c r="L261">
        <v>154777.29999999999</v>
      </c>
      <c r="M261">
        <v>12898.1</v>
      </c>
      <c r="N261">
        <v>2607.4</v>
      </c>
      <c r="O261">
        <f t="shared" si="107"/>
        <v>3100.8999999999942</v>
      </c>
      <c r="P261">
        <f t="shared" si="108"/>
        <v>1554.7999999999884</v>
      </c>
      <c r="X261">
        <f t="shared" si="111"/>
        <v>59.360780854491054</v>
      </c>
      <c r="Y261">
        <f t="shared" si="112"/>
        <v>4.9467285418424485</v>
      </c>
      <c r="Z261">
        <f t="shared" si="113"/>
        <v>1</v>
      </c>
      <c r="AA261">
        <f t="shared" si="114"/>
        <v>12.00000775307991</v>
      </c>
    </row>
    <row r="262" spans="2:27" x14ac:dyDescent="0.2">
      <c r="B262">
        <f t="shared" si="106"/>
        <v>3603</v>
      </c>
      <c r="D262">
        <f t="shared" si="109"/>
        <v>0.11216876768717815</v>
      </c>
      <c r="E262">
        <f t="shared" si="115"/>
        <v>174.40000000002328</v>
      </c>
      <c r="I262" s="4"/>
      <c r="J262" s="4">
        <f t="shared" si="110"/>
        <v>243</v>
      </c>
      <c r="K262">
        <v>261</v>
      </c>
      <c r="L262">
        <v>154951.70000000001</v>
      </c>
      <c r="M262">
        <v>12912.6</v>
      </c>
      <c r="N262">
        <v>2611.3000000000002</v>
      </c>
      <c r="O262" t="str">
        <f t="shared" si="107"/>
        <v/>
      </c>
      <c r="P262">
        <f t="shared" si="108"/>
        <v>174.40000000002328</v>
      </c>
      <c r="X262">
        <f t="shared" si="111"/>
        <v>59.338911653199553</v>
      </c>
      <c r="Y262">
        <f t="shared" si="112"/>
        <v>4.9448933481407726</v>
      </c>
      <c r="Z262">
        <f t="shared" si="113"/>
        <v>1</v>
      </c>
      <c r="AA262">
        <f t="shared" si="114"/>
        <v>12.000038721868563</v>
      </c>
    </row>
    <row r="263" spans="2:27" x14ac:dyDescent="0.2">
      <c r="B263">
        <f t="shared" si="106"/>
        <v>3664.2</v>
      </c>
      <c r="D263">
        <f t="shared" si="109"/>
        <v>1.0017201834860048</v>
      </c>
      <c r="E263">
        <f t="shared" si="115"/>
        <v>174.69999999998254</v>
      </c>
      <c r="I263" s="4"/>
      <c r="J263" s="4">
        <f t="shared" si="110"/>
        <v>243</v>
      </c>
      <c r="K263">
        <v>262</v>
      </c>
      <c r="L263">
        <v>155126.39999999999</v>
      </c>
      <c r="M263">
        <v>12927.2</v>
      </c>
      <c r="N263">
        <v>2615.3000000000002</v>
      </c>
      <c r="O263" t="str">
        <f t="shared" si="107"/>
        <v/>
      </c>
      <c r="P263">
        <f t="shared" si="108"/>
        <v>174.69999999998254</v>
      </c>
      <c r="X263">
        <f t="shared" si="111"/>
        <v>59.314954307345232</v>
      </c>
      <c r="Y263">
        <f t="shared" si="112"/>
        <v>4.9429128589454363</v>
      </c>
      <c r="Z263">
        <f t="shared" si="113"/>
        <v>1</v>
      </c>
      <c r="AA263">
        <f t="shared" si="114"/>
        <v>11.999999999999998</v>
      </c>
    </row>
    <row r="264" spans="2:27" x14ac:dyDescent="0.2">
      <c r="B264">
        <f t="shared" si="106"/>
        <v>3726.5</v>
      </c>
      <c r="D264">
        <f t="shared" si="109"/>
        <v>1.0011448196909654</v>
      </c>
      <c r="E264">
        <f t="shared" si="115"/>
        <v>174.89999999999418</v>
      </c>
      <c r="I264" s="4"/>
      <c r="J264" s="4">
        <f t="shared" si="110"/>
        <v>243</v>
      </c>
      <c r="K264">
        <v>263</v>
      </c>
      <c r="L264">
        <v>155301.29999999999</v>
      </c>
      <c r="M264">
        <v>12941.8</v>
      </c>
      <c r="N264">
        <v>2619.1999999999998</v>
      </c>
      <c r="O264" t="str">
        <f t="shared" si="107"/>
        <v/>
      </c>
      <c r="P264">
        <f t="shared" si="108"/>
        <v>174.89999999999418</v>
      </c>
      <c r="X264">
        <f t="shared" si="111"/>
        <v>59.293410201588273</v>
      </c>
      <c r="Y264">
        <f t="shared" si="112"/>
        <v>4.9411270616982286</v>
      </c>
      <c r="Z264">
        <f t="shared" si="113"/>
        <v>1</v>
      </c>
      <c r="AA264">
        <f t="shared" si="114"/>
        <v>11.999976819298706</v>
      </c>
    </row>
    <row r="265" spans="2:27" x14ac:dyDescent="0.2">
      <c r="B265">
        <f t="shared" si="106"/>
        <v>3789.9</v>
      </c>
      <c r="D265">
        <f t="shared" si="109"/>
        <v>1.0005717552887696</v>
      </c>
      <c r="E265">
        <f t="shared" si="115"/>
        <v>175</v>
      </c>
      <c r="I265" s="4"/>
      <c r="J265" s="4">
        <f t="shared" si="110"/>
        <v>243</v>
      </c>
      <c r="K265">
        <v>264</v>
      </c>
      <c r="L265">
        <v>155476.29999999999</v>
      </c>
      <c r="M265">
        <v>12956.4</v>
      </c>
      <c r="N265">
        <v>2623.2</v>
      </c>
      <c r="O265" t="str">
        <f t="shared" si="107"/>
        <v/>
      </c>
      <c r="P265">
        <f t="shared" si="108"/>
        <v>175</v>
      </c>
      <c r="X265">
        <f t="shared" si="111"/>
        <v>59.2697087526685</v>
      </c>
      <c r="Y265">
        <f t="shared" si="112"/>
        <v>4.9391582799634035</v>
      </c>
      <c r="Z265">
        <f t="shared" si="113"/>
        <v>1</v>
      </c>
      <c r="AA265">
        <f t="shared" si="114"/>
        <v>11.999961409033373</v>
      </c>
    </row>
    <row r="266" spans="2:27" x14ac:dyDescent="0.2">
      <c r="B266">
        <f t="shared" si="106"/>
        <v>3854.3</v>
      </c>
      <c r="D266">
        <f t="shared" si="109"/>
        <v>1.0017142857143855</v>
      </c>
      <c r="E266">
        <f t="shared" si="115"/>
        <v>175.30000000001746</v>
      </c>
      <c r="I266" s="4"/>
      <c r="J266" s="4">
        <f t="shared" si="110"/>
        <v>243</v>
      </c>
      <c r="K266">
        <v>265</v>
      </c>
      <c r="L266">
        <v>155651.6</v>
      </c>
      <c r="M266">
        <v>12971</v>
      </c>
      <c r="N266">
        <v>2627.2</v>
      </c>
      <c r="O266" t="str">
        <f t="shared" si="107"/>
        <v/>
      </c>
      <c r="P266">
        <f t="shared" si="108"/>
        <v>175.30000000001746</v>
      </c>
      <c r="X266">
        <f t="shared" si="111"/>
        <v>59.246193666260666</v>
      </c>
      <c r="Y266">
        <f t="shared" si="112"/>
        <v>4.9371954933008526</v>
      </c>
      <c r="Z266">
        <f t="shared" si="113"/>
        <v>1</v>
      </c>
      <c r="AA266">
        <f t="shared" si="114"/>
        <v>11.999969161976718</v>
      </c>
    </row>
    <row r="267" spans="2:27" x14ac:dyDescent="0.2">
      <c r="B267">
        <f t="shared" si="106"/>
        <v>3919.8</v>
      </c>
      <c r="D267">
        <f t="shared" si="109"/>
        <v>1.0005704506558855</v>
      </c>
      <c r="E267">
        <f t="shared" si="115"/>
        <v>175.39999999999418</v>
      </c>
      <c r="I267" s="4"/>
      <c r="J267" s="4">
        <f t="shared" si="110"/>
        <v>243</v>
      </c>
      <c r="K267">
        <v>266</v>
      </c>
      <c r="L267">
        <v>155827</v>
      </c>
      <c r="M267">
        <v>12985.6</v>
      </c>
      <c r="N267">
        <v>2631.2</v>
      </c>
      <c r="O267" t="str">
        <f t="shared" si="107"/>
        <v/>
      </c>
      <c r="P267">
        <f t="shared" si="108"/>
        <v>175.39999999999418</v>
      </c>
      <c r="X267">
        <f t="shared" si="111"/>
        <v>59.222788081483735</v>
      </c>
      <c r="Y267">
        <f t="shared" si="112"/>
        <v>4.9352386743691099</v>
      </c>
      <c r="Z267">
        <f t="shared" si="113"/>
        <v>1</v>
      </c>
      <c r="AA267">
        <f t="shared" si="114"/>
        <v>11.999984598324298</v>
      </c>
    </row>
    <row r="268" spans="2:27" x14ac:dyDescent="0.2">
      <c r="B268">
        <f t="shared" si="106"/>
        <v>3986.4</v>
      </c>
      <c r="D268">
        <f t="shared" si="109"/>
        <v>1.0017103762828818</v>
      </c>
      <c r="E268">
        <f t="shared" si="115"/>
        <v>175.70000000001164</v>
      </c>
      <c r="I268" s="4"/>
      <c r="J268" s="4">
        <f t="shared" si="110"/>
        <v>243</v>
      </c>
      <c r="K268">
        <v>267</v>
      </c>
      <c r="L268">
        <v>156002.70000000001</v>
      </c>
      <c r="M268">
        <v>13000.2</v>
      </c>
      <c r="N268">
        <v>2635.1</v>
      </c>
      <c r="O268" t="str">
        <f t="shared" si="107"/>
        <v/>
      </c>
      <c r="P268">
        <f t="shared" si="108"/>
        <v>175.70000000001164</v>
      </c>
      <c r="X268">
        <f t="shared" si="111"/>
        <v>59.201813972904262</v>
      </c>
      <c r="Y268">
        <f t="shared" si="112"/>
        <v>4.9334750104360374</v>
      </c>
      <c r="Z268">
        <f t="shared" si="113"/>
        <v>1</v>
      </c>
      <c r="AA268">
        <f t="shared" si="114"/>
        <v>12.000023076568054</v>
      </c>
    </row>
    <row r="269" spans="2:27" x14ac:dyDescent="0.2">
      <c r="B269">
        <f t="shared" si="106"/>
        <v>4054.2</v>
      </c>
      <c r="D269">
        <f t="shared" si="109"/>
        <v>1.0005691519634416</v>
      </c>
      <c r="E269">
        <f t="shared" si="115"/>
        <v>175.79999999998836</v>
      </c>
      <c r="I269" s="4"/>
      <c r="J269" s="4">
        <f t="shared" si="110"/>
        <v>243</v>
      </c>
      <c r="K269">
        <v>268</v>
      </c>
      <c r="L269">
        <v>156178.5</v>
      </c>
      <c r="M269">
        <v>13014.9</v>
      </c>
      <c r="N269">
        <v>2639.1</v>
      </c>
      <c r="O269" t="str">
        <f t="shared" si="107"/>
        <v/>
      </c>
      <c r="P269">
        <f t="shared" si="108"/>
        <v>175.79999999998836</v>
      </c>
      <c r="X269">
        <f t="shared" si="111"/>
        <v>59.178697283164716</v>
      </c>
      <c r="Y269">
        <f t="shared" si="112"/>
        <v>4.9315675798567691</v>
      </c>
      <c r="Z269">
        <f t="shared" si="113"/>
        <v>1</v>
      </c>
      <c r="AA269">
        <f t="shared" si="114"/>
        <v>11.999976949496347</v>
      </c>
    </row>
    <row r="270" spans="2:27" x14ac:dyDescent="0.2">
      <c r="B270">
        <f t="shared" si="106"/>
        <v>4123.1000000000004</v>
      </c>
      <c r="D270">
        <f t="shared" si="109"/>
        <v>1.0011376564278252</v>
      </c>
      <c r="E270">
        <f t="shared" si="115"/>
        <v>176</v>
      </c>
      <c r="I270" s="4"/>
      <c r="J270" s="4">
        <f t="shared" si="110"/>
        <v>243</v>
      </c>
      <c r="K270">
        <v>269</v>
      </c>
      <c r="L270">
        <v>156354.5</v>
      </c>
      <c r="M270">
        <v>13029.5</v>
      </c>
      <c r="N270">
        <v>2643.1</v>
      </c>
      <c r="O270" t="str">
        <f t="shared" si="107"/>
        <v/>
      </c>
      <c r="P270">
        <f t="shared" si="108"/>
        <v>176</v>
      </c>
      <c r="X270">
        <f t="shared" si="111"/>
        <v>59.1557262305626</v>
      </c>
      <c r="Y270">
        <f t="shared" si="112"/>
        <v>4.9296280882297303</v>
      </c>
      <c r="Z270">
        <f t="shared" si="113"/>
        <v>1</v>
      </c>
      <c r="AA270">
        <f t="shared" si="114"/>
        <v>12.000038374457962</v>
      </c>
    </row>
    <row r="271" spans="2:27" x14ac:dyDescent="0.2">
      <c r="B271">
        <f t="shared" si="106"/>
        <v>4193.2</v>
      </c>
      <c r="D271">
        <f t="shared" si="109"/>
        <v>9.0119318181818517</v>
      </c>
      <c r="E271">
        <f t="shared" si="115"/>
        <v>1586.1000000000058</v>
      </c>
      <c r="I271" s="4"/>
      <c r="J271" s="4">
        <f t="shared" si="110"/>
        <v>243</v>
      </c>
      <c r="K271">
        <v>270</v>
      </c>
      <c r="L271">
        <v>157940.6</v>
      </c>
      <c r="M271">
        <v>13161.7</v>
      </c>
      <c r="N271">
        <v>2679.1</v>
      </c>
      <c r="O271">
        <f t="shared" si="107"/>
        <v>3163.3000000000175</v>
      </c>
      <c r="P271">
        <f t="shared" si="108"/>
        <v>1586.1000000000058</v>
      </c>
      <c r="X271">
        <f t="shared" si="111"/>
        <v>58.952857302825578</v>
      </c>
      <c r="Y271">
        <f t="shared" si="112"/>
        <v>4.9127318875741857</v>
      </c>
      <c r="Z271">
        <f t="shared" si="113"/>
        <v>1</v>
      </c>
      <c r="AA271">
        <f t="shared" si="114"/>
        <v>12.00001519560543</v>
      </c>
    </row>
    <row r="272" spans="2:27" x14ac:dyDescent="0.2">
      <c r="B272">
        <f t="shared" si="106"/>
        <v>4264.5</v>
      </c>
      <c r="D272">
        <f t="shared" si="109"/>
        <v>0.11222495429039742</v>
      </c>
      <c r="E272">
        <f t="shared" si="115"/>
        <v>178</v>
      </c>
      <c r="I272" s="4"/>
      <c r="J272" s="4">
        <f t="shared" si="110"/>
        <v>244</v>
      </c>
      <c r="K272">
        <v>271</v>
      </c>
      <c r="L272">
        <v>158118.6</v>
      </c>
      <c r="M272">
        <v>13176.5</v>
      </c>
      <c r="N272">
        <v>2683.1</v>
      </c>
      <c r="O272" t="str">
        <f t="shared" si="107"/>
        <v/>
      </c>
      <c r="P272">
        <f t="shared" si="108"/>
        <v>178</v>
      </c>
      <c r="X272">
        <f t="shared" si="111"/>
        <v>58.931310797212184</v>
      </c>
      <c r="Y272">
        <f t="shared" si="112"/>
        <v>4.9109239312735271</v>
      </c>
      <c r="Z272">
        <f t="shared" si="113"/>
        <v>1</v>
      </c>
      <c r="AA272">
        <f t="shared" si="114"/>
        <v>12.000045535612644</v>
      </c>
    </row>
    <row r="273" spans="2:27" x14ac:dyDescent="0.2">
      <c r="B273">
        <f t="shared" si="106"/>
        <v>4337</v>
      </c>
      <c r="D273">
        <f t="shared" si="109"/>
        <v>1.0011235955055198</v>
      </c>
      <c r="E273">
        <f t="shared" si="115"/>
        <v>178.19999999998254</v>
      </c>
      <c r="I273" s="4"/>
      <c r="J273" s="4">
        <f t="shared" si="110"/>
        <v>244</v>
      </c>
      <c r="K273">
        <v>272</v>
      </c>
      <c r="L273">
        <v>158296.79999999999</v>
      </c>
      <c r="M273">
        <v>13191.4</v>
      </c>
      <c r="N273">
        <v>2687.1</v>
      </c>
      <c r="O273" t="str">
        <f t="shared" si="107"/>
        <v/>
      </c>
      <c r="P273">
        <f t="shared" si="108"/>
        <v>178.19999999998254</v>
      </c>
      <c r="X273">
        <f t="shared" si="111"/>
        <v>58.909902869264258</v>
      </c>
      <c r="Y273">
        <f t="shared" si="112"/>
        <v>4.9091585724386881</v>
      </c>
      <c r="Z273">
        <f t="shared" si="113"/>
        <v>1</v>
      </c>
      <c r="AA273">
        <f t="shared" si="114"/>
        <v>12</v>
      </c>
    </row>
    <row r="274" spans="2:27" x14ac:dyDescent="0.2">
      <c r="B274">
        <f t="shared" si="106"/>
        <v>4410.7</v>
      </c>
      <c r="D274">
        <f t="shared" si="109"/>
        <v>1.0011223344558966</v>
      </c>
      <c r="E274">
        <f t="shared" si="115"/>
        <v>178.40000000002328</v>
      </c>
      <c r="I274" s="4"/>
      <c r="J274" s="4">
        <f t="shared" si="110"/>
        <v>244</v>
      </c>
      <c r="K274">
        <v>273</v>
      </c>
      <c r="L274">
        <v>158475.20000000001</v>
      </c>
      <c r="M274">
        <v>13206.3</v>
      </c>
      <c r="N274">
        <v>2691.2</v>
      </c>
      <c r="O274" t="str">
        <f t="shared" si="107"/>
        <v/>
      </c>
      <c r="P274">
        <f t="shared" si="108"/>
        <v>178.40000000002328</v>
      </c>
      <c r="X274">
        <f t="shared" si="111"/>
        <v>58.886444708680152</v>
      </c>
      <c r="Y274">
        <f t="shared" si="112"/>
        <v>4.9072161117717004</v>
      </c>
      <c r="Z274">
        <f t="shared" si="113"/>
        <v>1</v>
      </c>
      <c r="AA274">
        <f t="shared" si="114"/>
        <v>11.999969711425608</v>
      </c>
    </row>
    <row r="275" spans="2:27" x14ac:dyDescent="0.2">
      <c r="B275">
        <f t="shared" si="106"/>
        <v>4485.7</v>
      </c>
      <c r="D275">
        <f t="shared" si="109"/>
        <v>1.0005605381164613</v>
      </c>
      <c r="E275">
        <f t="shared" si="115"/>
        <v>178.5</v>
      </c>
      <c r="I275" s="4"/>
      <c r="J275" s="4">
        <f t="shared" si="110"/>
        <v>244</v>
      </c>
      <c r="K275">
        <v>274</v>
      </c>
      <c r="L275">
        <v>158653.70000000001</v>
      </c>
      <c r="M275">
        <v>13221.1</v>
      </c>
      <c r="N275">
        <v>2695.2</v>
      </c>
      <c r="O275" t="str">
        <f t="shared" si="107"/>
        <v/>
      </c>
      <c r="P275">
        <f t="shared" si="108"/>
        <v>178.5</v>
      </c>
      <c r="X275">
        <f t="shared" si="111"/>
        <v>58.865279014544384</v>
      </c>
      <c r="Y275">
        <f t="shared" si="112"/>
        <v>4.9054244582962312</v>
      </c>
      <c r="Z275">
        <f t="shared" si="113"/>
        <v>1</v>
      </c>
      <c r="AA275">
        <f t="shared" si="114"/>
        <v>12.000037818335842</v>
      </c>
    </row>
    <row r="276" spans="2:27" x14ac:dyDescent="0.2">
      <c r="B276">
        <f t="shared" si="106"/>
        <v>4562</v>
      </c>
      <c r="D276">
        <f t="shared" si="109"/>
        <v>1.0016806722688423</v>
      </c>
      <c r="E276">
        <f t="shared" si="115"/>
        <v>178.79999999998836</v>
      </c>
      <c r="I276" s="4"/>
      <c r="J276" s="4">
        <f t="shared" si="110"/>
        <v>244</v>
      </c>
      <c r="K276">
        <v>275</v>
      </c>
      <c r="L276">
        <v>158832.5</v>
      </c>
      <c r="M276">
        <v>13236</v>
      </c>
      <c r="N276">
        <v>2699.3</v>
      </c>
      <c r="O276" t="str">
        <f t="shared" si="107"/>
        <v/>
      </c>
      <c r="P276">
        <f t="shared" si="108"/>
        <v>178.79999999998836</v>
      </c>
      <c r="X276">
        <f t="shared" si="111"/>
        <v>58.842107212981141</v>
      </c>
      <c r="Y276">
        <f t="shared" si="112"/>
        <v>4.9034934983143774</v>
      </c>
      <c r="Z276">
        <f t="shared" si="113"/>
        <v>1</v>
      </c>
      <c r="AA276">
        <f t="shared" si="114"/>
        <v>12.000037775763071</v>
      </c>
    </row>
    <row r="277" spans="2:27" x14ac:dyDescent="0.2">
      <c r="B277">
        <f t="shared" si="106"/>
        <v>4639.5</v>
      </c>
      <c r="D277">
        <f t="shared" si="109"/>
        <v>1.0011185682327273</v>
      </c>
      <c r="E277">
        <f t="shared" si="115"/>
        <v>179</v>
      </c>
      <c r="I277" s="4"/>
      <c r="J277" s="4">
        <f t="shared" si="110"/>
        <v>244</v>
      </c>
      <c r="K277">
        <v>276</v>
      </c>
      <c r="L277">
        <v>159011.5</v>
      </c>
      <c r="M277">
        <v>13251</v>
      </c>
      <c r="N277">
        <v>2703.3</v>
      </c>
      <c r="O277" t="str">
        <f t="shared" si="107"/>
        <v/>
      </c>
      <c r="P277">
        <f t="shared" si="108"/>
        <v>179</v>
      </c>
      <c r="X277">
        <f t="shared" si="111"/>
        <v>58.821255502533937</v>
      </c>
      <c r="Y277">
        <f t="shared" si="112"/>
        <v>4.9017867051381643</v>
      </c>
      <c r="Z277">
        <f t="shared" si="113"/>
        <v>1</v>
      </c>
      <c r="AA277">
        <f t="shared" si="114"/>
        <v>11.999962266998716</v>
      </c>
    </row>
    <row r="278" spans="2:27" x14ac:dyDescent="0.2">
      <c r="B278">
        <f t="shared" si="106"/>
        <v>4718.3999999999996</v>
      </c>
      <c r="D278">
        <f t="shared" si="109"/>
        <v>1.0011173184358193</v>
      </c>
      <c r="E278">
        <f t="shared" si="115"/>
        <v>179.20000000001164</v>
      </c>
      <c r="I278" s="4"/>
      <c r="J278" s="4">
        <f t="shared" si="110"/>
        <v>244</v>
      </c>
      <c r="K278">
        <v>277</v>
      </c>
      <c r="L278">
        <v>159190.70000000001</v>
      </c>
      <c r="M278">
        <v>13265.9</v>
      </c>
      <c r="N278">
        <v>2707.4</v>
      </c>
      <c r="O278" t="str">
        <f t="shared" si="107"/>
        <v/>
      </c>
      <c r="P278">
        <f t="shared" si="108"/>
        <v>179.20000000001164</v>
      </c>
      <c r="X278">
        <f t="shared" si="111"/>
        <v>58.798367437393814</v>
      </c>
      <c r="Y278">
        <f t="shared" si="112"/>
        <v>4.8998670310999479</v>
      </c>
      <c r="Z278">
        <f t="shared" si="113"/>
        <v>1</v>
      </c>
      <c r="AA278">
        <f t="shared" si="114"/>
        <v>11.999992461875939</v>
      </c>
    </row>
    <row r="279" spans="2:27" x14ac:dyDescent="0.2">
      <c r="B279">
        <f t="shared" si="106"/>
        <v>4798.6000000000004</v>
      </c>
      <c r="D279">
        <f t="shared" si="109"/>
        <v>1.0011160714284739</v>
      </c>
      <c r="E279">
        <f t="shared" si="115"/>
        <v>179.39999999999418</v>
      </c>
      <c r="I279" s="4"/>
      <c r="J279" s="4">
        <f t="shared" si="110"/>
        <v>244</v>
      </c>
      <c r="K279">
        <v>278</v>
      </c>
      <c r="L279">
        <v>159370.1</v>
      </c>
      <c r="M279">
        <v>13280.8</v>
      </c>
      <c r="N279">
        <v>2711.5</v>
      </c>
      <c r="O279" t="str">
        <f t="shared" si="107"/>
        <v/>
      </c>
      <c r="P279">
        <f t="shared" si="108"/>
        <v>179.39999999999418</v>
      </c>
      <c r="X279">
        <f t="shared" si="111"/>
        <v>58.775622349253183</v>
      </c>
      <c r="Y279">
        <f t="shared" si="112"/>
        <v>4.8979531624562052</v>
      </c>
      <c r="Z279">
        <f t="shared" si="113"/>
        <v>1</v>
      </c>
      <c r="AA279">
        <f t="shared" si="114"/>
        <v>12.000037648334439</v>
      </c>
    </row>
    <row r="280" spans="2:27" x14ac:dyDescent="0.2">
      <c r="B280">
        <f t="shared" si="106"/>
        <v>4880.2</v>
      </c>
      <c r="D280">
        <f t="shared" si="109"/>
        <v>1.0005574136009243</v>
      </c>
      <c r="E280">
        <f t="shared" si="115"/>
        <v>179.5</v>
      </c>
      <c r="I280" s="4"/>
      <c r="J280" s="4">
        <f t="shared" si="110"/>
        <v>244</v>
      </c>
      <c r="K280">
        <v>279</v>
      </c>
      <c r="L280">
        <v>159549.6</v>
      </c>
      <c r="M280">
        <v>13295.8</v>
      </c>
      <c r="N280">
        <v>2715.5</v>
      </c>
      <c r="O280" t="str">
        <f t="shared" si="107"/>
        <v/>
      </c>
      <c r="P280">
        <f t="shared" si="108"/>
        <v>179.5</v>
      </c>
      <c r="X280">
        <f t="shared" si="111"/>
        <v>58.755146381881794</v>
      </c>
      <c r="Y280">
        <f t="shared" si="112"/>
        <v>4.8962621984901489</v>
      </c>
      <c r="Z280">
        <f t="shared" si="113"/>
        <v>1</v>
      </c>
      <c r="AA280">
        <f t="shared" si="114"/>
        <v>12.000000000000002</v>
      </c>
    </row>
    <row r="281" spans="2:27" x14ac:dyDescent="0.2">
      <c r="B281">
        <f t="shared" si="106"/>
        <v>4963.2</v>
      </c>
      <c r="D281">
        <f t="shared" si="109"/>
        <v>9.013927576601672</v>
      </c>
      <c r="E281">
        <f t="shared" si="115"/>
        <v>1618</v>
      </c>
      <c r="I281" s="4"/>
      <c r="J281" s="4">
        <f t="shared" si="110"/>
        <v>244</v>
      </c>
      <c r="K281">
        <v>280</v>
      </c>
      <c r="L281">
        <v>161167.6</v>
      </c>
      <c r="M281">
        <v>13430.6</v>
      </c>
      <c r="N281">
        <v>2752.2</v>
      </c>
      <c r="O281">
        <f t="shared" si="107"/>
        <v>3227</v>
      </c>
      <c r="P281">
        <f t="shared" si="108"/>
        <v>1618</v>
      </c>
      <c r="X281">
        <f t="shared" si="111"/>
        <v>58.559552358113514</v>
      </c>
      <c r="Y281">
        <f t="shared" si="112"/>
        <v>4.879950584986557</v>
      </c>
      <c r="Z281">
        <f t="shared" si="113"/>
        <v>1</v>
      </c>
      <c r="AA281">
        <f t="shared" si="114"/>
        <v>12.000029782734948</v>
      </c>
    </row>
    <row r="282" spans="2:27" x14ac:dyDescent="0.2">
      <c r="B282">
        <f t="shared" si="106"/>
        <v>5047.5</v>
      </c>
      <c r="D282">
        <f t="shared" si="109"/>
        <v>0.11223733003708641</v>
      </c>
      <c r="E282">
        <f t="shared" si="115"/>
        <v>181.60000000000582</v>
      </c>
      <c r="I282" s="4"/>
      <c r="J282" s="4">
        <f t="shared" si="110"/>
        <v>245</v>
      </c>
      <c r="K282">
        <v>281</v>
      </c>
      <c r="L282">
        <v>161349.20000000001</v>
      </c>
      <c r="M282">
        <v>13445.8</v>
      </c>
      <c r="N282">
        <v>2756.3</v>
      </c>
      <c r="O282" t="str">
        <f t="shared" si="107"/>
        <v/>
      </c>
      <c r="P282">
        <f t="shared" si="108"/>
        <v>181.60000000000582</v>
      </c>
      <c r="X282">
        <f t="shared" si="111"/>
        <v>58.53833037042412</v>
      </c>
      <c r="Y282">
        <f t="shared" si="112"/>
        <v>4.8782062910423392</v>
      </c>
      <c r="Z282">
        <f t="shared" si="113"/>
        <v>1</v>
      </c>
      <c r="AA282">
        <f t="shared" si="114"/>
        <v>11.999970250933378</v>
      </c>
    </row>
    <row r="283" spans="2:27" x14ac:dyDescent="0.2">
      <c r="B283">
        <f t="shared" si="106"/>
        <v>5133.3</v>
      </c>
      <c r="D283">
        <f t="shared" si="109"/>
        <v>1.0011013215858069</v>
      </c>
      <c r="E283">
        <f t="shared" si="115"/>
        <v>181.79999999998836</v>
      </c>
      <c r="I283" s="4"/>
      <c r="J283" s="4">
        <f t="shared" si="110"/>
        <v>245</v>
      </c>
      <c r="K283">
        <v>282</v>
      </c>
      <c r="L283">
        <v>161531</v>
      </c>
      <c r="M283">
        <v>13460.9</v>
      </c>
      <c r="N283">
        <v>2760.5</v>
      </c>
      <c r="O283" t="str">
        <f t="shared" si="107"/>
        <v/>
      </c>
      <c r="P283">
        <f t="shared" si="108"/>
        <v>181.79999999998836</v>
      </c>
      <c r="X283">
        <f t="shared" si="111"/>
        <v>58.515124071726135</v>
      </c>
      <c r="Y283">
        <f t="shared" si="112"/>
        <v>4.8762543017569282</v>
      </c>
      <c r="Z283">
        <f t="shared" si="113"/>
        <v>1</v>
      </c>
      <c r="AA283">
        <f t="shared" si="114"/>
        <v>12.000014857847544</v>
      </c>
    </row>
    <row r="284" spans="2:27" x14ac:dyDescent="0.2">
      <c r="B284">
        <f t="shared" si="106"/>
        <v>5220.6000000000004</v>
      </c>
      <c r="D284">
        <f t="shared" si="109"/>
        <v>1.0011001100110652</v>
      </c>
      <c r="E284">
        <f t="shared" si="115"/>
        <v>182</v>
      </c>
      <c r="I284" s="4"/>
      <c r="J284" s="4">
        <f t="shared" si="110"/>
        <v>245</v>
      </c>
      <c r="K284">
        <v>283</v>
      </c>
      <c r="L284">
        <v>161713</v>
      </c>
      <c r="M284">
        <v>13476.1</v>
      </c>
      <c r="N284">
        <v>2764.6</v>
      </c>
      <c r="O284" t="str">
        <f t="shared" si="107"/>
        <v/>
      </c>
      <c r="P284">
        <f t="shared" si="108"/>
        <v>182</v>
      </c>
      <c r="X284">
        <f t="shared" si="111"/>
        <v>58.494176372712147</v>
      </c>
      <c r="Y284">
        <f t="shared" si="112"/>
        <v>4.8745207263256898</v>
      </c>
      <c r="Z284">
        <f t="shared" si="113"/>
        <v>1</v>
      </c>
      <c r="AA284">
        <f t="shared" si="114"/>
        <v>11.999985158910961</v>
      </c>
    </row>
    <row r="285" spans="2:27" x14ac:dyDescent="0.2">
      <c r="B285">
        <f t="shared" si="106"/>
        <v>5309.4</v>
      </c>
      <c r="D285">
        <f t="shared" si="109"/>
        <v>1.0005494505494825</v>
      </c>
      <c r="E285">
        <f t="shared" si="115"/>
        <v>182.10000000000582</v>
      </c>
      <c r="I285" s="4"/>
      <c r="J285" s="4">
        <f t="shared" si="110"/>
        <v>245</v>
      </c>
      <c r="K285">
        <v>284</v>
      </c>
      <c r="L285">
        <v>161895.1</v>
      </c>
      <c r="M285">
        <v>13491.3</v>
      </c>
      <c r="N285">
        <v>2768.7</v>
      </c>
      <c r="O285" t="str">
        <f t="shared" si="107"/>
        <v/>
      </c>
      <c r="P285">
        <f t="shared" si="108"/>
        <v>182.10000000000582</v>
      </c>
      <c r="X285">
        <f t="shared" si="111"/>
        <v>58.473326832087267</v>
      </c>
      <c r="Y285">
        <f t="shared" si="112"/>
        <v>4.8727922851879946</v>
      </c>
      <c r="Z285">
        <f t="shared" si="113"/>
        <v>1</v>
      </c>
      <c r="AA285">
        <f t="shared" si="114"/>
        <v>11.999962939079259</v>
      </c>
    </row>
    <row r="286" spans="2:27" x14ac:dyDescent="0.2">
      <c r="B286">
        <f t="shared" si="106"/>
        <v>5399.6</v>
      </c>
      <c r="D286">
        <f t="shared" si="109"/>
        <v>1.0016474464579261</v>
      </c>
      <c r="E286">
        <f t="shared" si="115"/>
        <v>182.39999999999418</v>
      </c>
      <c r="I286" s="4"/>
      <c r="J286" s="4">
        <f t="shared" si="110"/>
        <v>245</v>
      </c>
      <c r="K286">
        <v>285</v>
      </c>
      <c r="L286">
        <v>162077.5</v>
      </c>
      <c r="M286">
        <v>13506.5</v>
      </c>
      <c r="N286">
        <v>2772.8</v>
      </c>
      <c r="O286" t="str">
        <f t="shared" si="107"/>
        <v/>
      </c>
      <c r="P286">
        <f t="shared" si="108"/>
        <v>182.39999999999418</v>
      </c>
      <c r="X286">
        <f t="shared" si="111"/>
        <v>58.452647143681475</v>
      </c>
      <c r="Y286">
        <f t="shared" si="112"/>
        <v>4.8710689555683784</v>
      </c>
      <c r="Z286">
        <f t="shared" si="113"/>
        <v>1</v>
      </c>
      <c r="AA286">
        <f t="shared" si="114"/>
        <v>11.999962980787028</v>
      </c>
    </row>
    <row r="287" spans="2:27" x14ac:dyDescent="0.2">
      <c r="B287">
        <f t="shared" si="106"/>
        <v>5491.4</v>
      </c>
      <c r="D287">
        <f t="shared" si="109"/>
        <v>1.0010964912281339</v>
      </c>
      <c r="E287">
        <f t="shared" si="115"/>
        <v>182.60000000000582</v>
      </c>
      <c r="I287" s="4"/>
      <c r="J287" s="4">
        <f t="shared" si="110"/>
        <v>245</v>
      </c>
      <c r="K287">
        <v>286</v>
      </c>
      <c r="L287">
        <v>162260.1</v>
      </c>
      <c r="M287">
        <v>13521.7</v>
      </c>
      <c r="N287">
        <v>2777</v>
      </c>
      <c r="O287" t="str">
        <f t="shared" si="107"/>
        <v/>
      </c>
      <c r="P287">
        <f t="shared" si="108"/>
        <v>182.60000000000582</v>
      </c>
      <c r="X287">
        <f t="shared" si="111"/>
        <v>58.429996398991719</v>
      </c>
      <c r="Y287">
        <f t="shared" si="112"/>
        <v>4.869175369103349</v>
      </c>
      <c r="Z287">
        <f t="shared" si="113"/>
        <v>1</v>
      </c>
      <c r="AA287">
        <f t="shared" si="114"/>
        <v>11.999977813440617</v>
      </c>
    </row>
    <row r="288" spans="2:27" x14ac:dyDescent="0.2">
      <c r="B288">
        <f t="shared" si="106"/>
        <v>5584.8</v>
      </c>
      <c r="D288">
        <f t="shared" si="109"/>
        <v>1.0010952902518211</v>
      </c>
      <c r="E288">
        <f t="shared" si="115"/>
        <v>182.79999999998836</v>
      </c>
      <c r="I288" s="4"/>
      <c r="J288" s="4">
        <f t="shared" si="110"/>
        <v>245</v>
      </c>
      <c r="K288">
        <v>287</v>
      </c>
      <c r="L288">
        <v>162442.9</v>
      </c>
      <c r="M288">
        <v>13536.9</v>
      </c>
      <c r="N288">
        <v>2781.1</v>
      </c>
      <c r="O288" t="str">
        <f t="shared" si="107"/>
        <v/>
      </c>
      <c r="P288">
        <f t="shared" si="108"/>
        <v>182.79999999998836</v>
      </c>
      <c r="X288">
        <f t="shared" si="111"/>
        <v>58.409586134982561</v>
      </c>
      <c r="Y288">
        <f t="shared" si="112"/>
        <v>4.867462514832261</v>
      </c>
      <c r="Z288">
        <f t="shared" si="113"/>
        <v>1</v>
      </c>
      <c r="AA288">
        <f t="shared" si="114"/>
        <v>12.000007387215684</v>
      </c>
    </row>
    <row r="289" spans="2:27" x14ac:dyDescent="0.2">
      <c r="B289">
        <f t="shared" si="106"/>
        <v>5679.7</v>
      </c>
      <c r="D289">
        <f t="shared" si="109"/>
        <v>1.0010940919037836</v>
      </c>
      <c r="E289">
        <f t="shared" si="115"/>
        <v>183</v>
      </c>
      <c r="I289" s="4"/>
      <c r="J289" s="4">
        <f t="shared" si="110"/>
        <v>245</v>
      </c>
      <c r="K289">
        <v>288</v>
      </c>
      <c r="L289">
        <v>162625.9</v>
      </c>
      <c r="M289">
        <v>13552.2</v>
      </c>
      <c r="N289">
        <v>2785.3</v>
      </c>
      <c r="O289" t="str">
        <f t="shared" si="107"/>
        <v/>
      </c>
      <c r="P289">
        <f t="shared" si="108"/>
        <v>183</v>
      </c>
      <c r="X289">
        <f t="shared" si="111"/>
        <v>58.387211431443646</v>
      </c>
      <c r="Y289">
        <f t="shared" si="112"/>
        <v>4.8656159121100062</v>
      </c>
      <c r="Z289">
        <f t="shared" si="113"/>
        <v>1</v>
      </c>
      <c r="AA289">
        <f t="shared" si="114"/>
        <v>11.999963105621227</v>
      </c>
    </row>
    <row r="290" spans="2:27" x14ac:dyDescent="0.2">
      <c r="B290">
        <f t="shared" si="106"/>
        <v>5776.3</v>
      </c>
      <c r="D290">
        <f t="shared" si="109"/>
        <v>1.001092896174927</v>
      </c>
      <c r="E290">
        <f t="shared" si="115"/>
        <v>183.20000000001164</v>
      </c>
      <c r="I290" s="4"/>
      <c r="J290" s="4">
        <f t="shared" si="110"/>
        <v>245</v>
      </c>
      <c r="K290">
        <v>289</v>
      </c>
      <c r="L290">
        <v>162809.1</v>
      </c>
      <c r="M290">
        <v>13567.4</v>
      </c>
      <c r="N290">
        <v>2789.4</v>
      </c>
      <c r="O290" t="str">
        <f t="shared" si="107"/>
        <v/>
      </c>
      <c r="P290">
        <f t="shared" si="108"/>
        <v>183.20000000001164</v>
      </c>
      <c r="X290">
        <f t="shared" si="111"/>
        <v>58.367068186706817</v>
      </c>
      <c r="Y290">
        <f t="shared" si="112"/>
        <v>4.8639133863913386</v>
      </c>
      <c r="Z290">
        <f t="shared" si="113"/>
        <v>1</v>
      </c>
      <c r="AA290">
        <f t="shared" si="114"/>
        <v>12.00002211182688</v>
      </c>
    </row>
    <row r="291" spans="2:27" x14ac:dyDescent="0.2">
      <c r="B291">
        <f t="shared" si="106"/>
        <v>5874.5</v>
      </c>
      <c r="D291">
        <f t="shared" si="109"/>
        <v>9.0098253275103755</v>
      </c>
      <c r="E291">
        <f t="shared" si="115"/>
        <v>1650.6000000000058</v>
      </c>
      <c r="I291" s="4"/>
      <c r="J291" s="4">
        <f t="shared" si="110"/>
        <v>245</v>
      </c>
      <c r="K291">
        <v>290</v>
      </c>
      <c r="L291">
        <v>164459.70000000001</v>
      </c>
      <c r="M291">
        <v>13705</v>
      </c>
      <c r="N291">
        <v>2826.8</v>
      </c>
      <c r="O291">
        <f t="shared" si="107"/>
        <v>3292.1000000000058</v>
      </c>
      <c r="P291">
        <f t="shared" si="108"/>
        <v>1650.6000000000058</v>
      </c>
      <c r="X291">
        <f t="shared" si="111"/>
        <v>58.178753360690536</v>
      </c>
      <c r="Y291">
        <f t="shared" si="112"/>
        <v>4.848238290646667</v>
      </c>
      <c r="Z291">
        <f t="shared" si="113"/>
        <v>1</v>
      </c>
      <c r="AA291">
        <f t="shared" si="114"/>
        <v>11.999978110178768</v>
      </c>
    </row>
    <row r="292" spans="2:27" x14ac:dyDescent="0.2">
      <c r="B292">
        <f t="shared" si="106"/>
        <v>5974.3</v>
      </c>
      <c r="D292">
        <f t="shared" si="109"/>
        <v>0.11220162365199436</v>
      </c>
      <c r="E292">
        <f t="shared" si="115"/>
        <v>185.19999999998254</v>
      </c>
      <c r="I292" s="4"/>
      <c r="J292" s="4">
        <f t="shared" si="110"/>
        <v>246</v>
      </c>
      <c r="K292">
        <v>291</v>
      </c>
      <c r="L292">
        <v>164644.9</v>
      </c>
      <c r="M292">
        <v>13720.4</v>
      </c>
      <c r="N292">
        <v>2831</v>
      </c>
      <c r="O292" t="str">
        <f t="shared" si="107"/>
        <v/>
      </c>
      <c r="P292">
        <f t="shared" si="108"/>
        <v>185.19999999998254</v>
      </c>
      <c r="X292">
        <f t="shared" si="111"/>
        <v>58.157859413634753</v>
      </c>
      <c r="Y292">
        <f t="shared" si="112"/>
        <v>4.8464853408689503</v>
      </c>
      <c r="Z292">
        <f t="shared" si="113"/>
        <v>1</v>
      </c>
      <c r="AA292">
        <f t="shared" si="114"/>
        <v>12.000007288417248</v>
      </c>
    </row>
    <row r="293" spans="2:27" x14ac:dyDescent="0.2">
      <c r="B293">
        <f t="shared" si="106"/>
        <v>6075.9</v>
      </c>
      <c r="D293">
        <f t="shared" si="109"/>
        <v>1.0010799136069743</v>
      </c>
      <c r="E293">
        <f t="shared" si="115"/>
        <v>185.39999999999418</v>
      </c>
      <c r="I293" s="4"/>
      <c r="J293" s="4">
        <f t="shared" si="110"/>
        <v>246</v>
      </c>
      <c r="K293">
        <v>292</v>
      </c>
      <c r="L293">
        <v>164830.29999999999</v>
      </c>
      <c r="M293">
        <v>13735.9</v>
      </c>
      <c r="N293">
        <v>2835.2</v>
      </c>
      <c r="O293" t="str">
        <f t="shared" si="107"/>
        <v/>
      </c>
      <c r="P293">
        <f t="shared" si="108"/>
        <v>185.39999999999418</v>
      </c>
      <c r="X293">
        <f t="shared" si="111"/>
        <v>58.137097911963885</v>
      </c>
      <c r="Y293">
        <f t="shared" si="112"/>
        <v>4.8447728555304739</v>
      </c>
      <c r="Z293">
        <f t="shared" si="113"/>
        <v>1</v>
      </c>
      <c r="AA293">
        <f t="shared" si="114"/>
        <v>11.999963599036102</v>
      </c>
    </row>
    <row r="294" spans="2:27" x14ac:dyDescent="0.2">
      <c r="B294">
        <f t="shared" si="106"/>
        <v>6179.2</v>
      </c>
      <c r="D294">
        <f t="shared" si="109"/>
        <v>1.0016181229774406</v>
      </c>
      <c r="E294">
        <f t="shared" si="115"/>
        <v>185.70000000001164</v>
      </c>
      <c r="I294" s="4"/>
      <c r="J294" s="4">
        <f t="shared" si="110"/>
        <v>246</v>
      </c>
      <c r="K294">
        <v>293</v>
      </c>
      <c r="L294">
        <v>165016</v>
      </c>
      <c r="M294">
        <v>13751.3</v>
      </c>
      <c r="N294">
        <v>2839.4</v>
      </c>
      <c r="O294" t="str">
        <f t="shared" si="107"/>
        <v/>
      </c>
      <c r="P294">
        <f t="shared" si="108"/>
        <v>185.70000000001164</v>
      </c>
      <c r="X294">
        <f t="shared" si="111"/>
        <v>58.116503486652107</v>
      </c>
      <c r="Y294">
        <f t="shared" si="112"/>
        <v>4.8430302176516165</v>
      </c>
      <c r="Z294">
        <f t="shared" si="113"/>
        <v>1</v>
      </c>
      <c r="AA294">
        <f t="shared" si="114"/>
        <v>12.000029088158938</v>
      </c>
    </row>
    <row r="295" spans="2:27" x14ac:dyDescent="0.2">
      <c r="B295">
        <f t="shared" si="106"/>
        <v>6284.2</v>
      </c>
      <c r="D295">
        <f t="shared" si="109"/>
        <v>1.0005385029616409</v>
      </c>
      <c r="E295">
        <f t="shared" si="115"/>
        <v>185.79999999998836</v>
      </c>
      <c r="I295" s="4"/>
      <c r="J295" s="4">
        <f t="shared" si="110"/>
        <v>246</v>
      </c>
      <c r="K295">
        <v>294</v>
      </c>
      <c r="L295">
        <v>165201.79999999999</v>
      </c>
      <c r="M295">
        <v>13766.8</v>
      </c>
      <c r="N295">
        <v>2843.7</v>
      </c>
      <c r="O295" t="str">
        <f t="shared" si="107"/>
        <v/>
      </c>
      <c r="P295">
        <f t="shared" si="108"/>
        <v>185.79999999998836</v>
      </c>
      <c r="X295">
        <f t="shared" si="111"/>
        <v>58.093962091641174</v>
      </c>
      <c r="Y295">
        <f t="shared" si="112"/>
        <v>4.8411576467278543</v>
      </c>
      <c r="Z295">
        <f t="shared" si="113"/>
        <v>1</v>
      </c>
      <c r="AA295">
        <f t="shared" si="114"/>
        <v>12.000014527704332</v>
      </c>
    </row>
    <row r="296" spans="2:27" x14ac:dyDescent="0.2">
      <c r="B296">
        <f t="shared" si="106"/>
        <v>6391.1</v>
      </c>
      <c r="D296">
        <f t="shared" si="109"/>
        <v>1.0016146393972953</v>
      </c>
      <c r="E296">
        <f t="shared" si="115"/>
        <v>186.10000000000582</v>
      </c>
      <c r="I296" s="4"/>
      <c r="J296" s="4">
        <f t="shared" si="110"/>
        <v>246</v>
      </c>
      <c r="K296">
        <v>295</v>
      </c>
      <c r="L296">
        <v>165387.9</v>
      </c>
      <c r="M296">
        <v>13782.3</v>
      </c>
      <c r="N296">
        <v>2847.9</v>
      </c>
      <c r="O296" t="str">
        <f t="shared" si="107"/>
        <v/>
      </c>
      <c r="P296">
        <f t="shared" si="108"/>
        <v>186.10000000000582</v>
      </c>
      <c r="X296">
        <f t="shared" si="111"/>
        <v>58.073633203413038</v>
      </c>
      <c r="Y296">
        <f t="shared" si="112"/>
        <v>4.8394606552196349</v>
      </c>
      <c r="Z296">
        <f t="shared" si="113"/>
        <v>1</v>
      </c>
      <c r="AA296">
        <f t="shared" si="114"/>
        <v>12.000021767049041</v>
      </c>
    </row>
    <row r="297" spans="2:27" x14ac:dyDescent="0.2">
      <c r="B297">
        <f t="shared" si="106"/>
        <v>6499.7</v>
      </c>
      <c r="D297">
        <f t="shared" si="109"/>
        <v>1.0010746910263923</v>
      </c>
      <c r="E297">
        <f t="shared" si="115"/>
        <v>186.30000000001746</v>
      </c>
      <c r="I297" s="4"/>
      <c r="J297" s="4">
        <f t="shared" si="110"/>
        <v>246</v>
      </c>
      <c r="K297">
        <v>296</v>
      </c>
      <c r="L297">
        <v>165574.20000000001</v>
      </c>
      <c r="M297">
        <v>13797.8</v>
      </c>
      <c r="N297">
        <v>2852.1</v>
      </c>
      <c r="O297" t="str">
        <f t="shared" si="107"/>
        <v/>
      </c>
      <c r="P297">
        <f t="shared" si="108"/>
        <v>186.30000000001746</v>
      </c>
      <c r="X297">
        <f t="shared" si="111"/>
        <v>58.053434311559911</v>
      </c>
      <c r="Y297">
        <f t="shared" si="112"/>
        <v>4.8377686616878792</v>
      </c>
      <c r="Z297">
        <f t="shared" si="113"/>
        <v>1</v>
      </c>
      <c r="AA297">
        <f t="shared" si="114"/>
        <v>12.000043485193293</v>
      </c>
    </row>
    <row r="298" spans="2:27" x14ac:dyDescent="0.2">
      <c r="B298">
        <f t="shared" si="106"/>
        <v>6610.2</v>
      </c>
      <c r="D298">
        <f t="shared" si="109"/>
        <v>1.0005367686525857</v>
      </c>
      <c r="E298">
        <f t="shared" si="115"/>
        <v>186.39999999999418</v>
      </c>
      <c r="I298" s="4"/>
      <c r="J298" s="4">
        <f t="shared" si="110"/>
        <v>246</v>
      </c>
      <c r="K298">
        <v>297</v>
      </c>
      <c r="L298">
        <v>165760.6</v>
      </c>
      <c r="M298">
        <v>13813.4</v>
      </c>
      <c r="N298">
        <v>2856.3</v>
      </c>
      <c r="O298" t="str">
        <f t="shared" si="107"/>
        <v/>
      </c>
      <c r="P298">
        <f t="shared" si="108"/>
        <v>186.39999999999418</v>
      </c>
      <c r="X298">
        <f t="shared" si="111"/>
        <v>58.033329832300524</v>
      </c>
      <c r="Y298">
        <f t="shared" si="112"/>
        <v>4.8361166544130514</v>
      </c>
      <c r="Z298">
        <f t="shared" si="113"/>
        <v>1</v>
      </c>
      <c r="AA298">
        <f t="shared" si="114"/>
        <v>11.999985521305399</v>
      </c>
    </row>
    <row r="299" spans="2:27" x14ac:dyDescent="0.2">
      <c r="B299">
        <f t="shared" si="106"/>
        <v>6722.6</v>
      </c>
      <c r="D299">
        <f t="shared" si="109"/>
        <v>1.0016094420600234</v>
      </c>
      <c r="E299">
        <f t="shared" si="115"/>
        <v>186.69999999998254</v>
      </c>
      <c r="I299" s="4"/>
      <c r="J299" s="4">
        <f t="shared" si="110"/>
        <v>246</v>
      </c>
      <c r="K299">
        <v>298</v>
      </c>
      <c r="L299">
        <v>165947.29999999999</v>
      </c>
      <c r="M299">
        <v>13828.9</v>
      </c>
      <c r="N299">
        <v>2860.6</v>
      </c>
      <c r="O299" t="str">
        <f t="shared" si="107"/>
        <v/>
      </c>
      <c r="P299">
        <f t="shared" si="108"/>
        <v>186.69999999998254</v>
      </c>
      <c r="X299">
        <f t="shared" si="111"/>
        <v>58.011361252884008</v>
      </c>
      <c r="Y299">
        <f t="shared" si="112"/>
        <v>4.8342655386981752</v>
      </c>
      <c r="Z299">
        <f t="shared" si="113"/>
        <v>1</v>
      </c>
      <c r="AA299">
        <f t="shared" si="114"/>
        <v>12.000036156165711</v>
      </c>
    </row>
    <row r="300" spans="2:27" x14ac:dyDescent="0.2">
      <c r="B300">
        <f t="shared" si="106"/>
        <v>6836.9</v>
      </c>
      <c r="D300">
        <f t="shared" si="109"/>
        <v>1.0010712372792756</v>
      </c>
      <c r="E300">
        <f t="shared" si="115"/>
        <v>186.90000000002328</v>
      </c>
      <c r="I300" s="4"/>
      <c r="J300" s="4">
        <f t="shared" si="110"/>
        <v>246</v>
      </c>
      <c r="K300">
        <v>299</v>
      </c>
      <c r="L300">
        <v>166134.20000000001</v>
      </c>
      <c r="M300">
        <v>13844.5</v>
      </c>
      <c r="N300">
        <v>2864.8</v>
      </c>
      <c r="O300" t="str">
        <f t="shared" si="107"/>
        <v/>
      </c>
      <c r="P300">
        <f t="shared" si="108"/>
        <v>186.90000000002328</v>
      </c>
      <c r="X300">
        <f t="shared" si="111"/>
        <v>57.991552638927672</v>
      </c>
      <c r="Y300">
        <f t="shared" si="112"/>
        <v>4.8326235688355208</v>
      </c>
      <c r="Z300">
        <f t="shared" si="113"/>
        <v>1</v>
      </c>
      <c r="AA300">
        <f t="shared" si="114"/>
        <v>12.00001444616996</v>
      </c>
    </row>
    <row r="301" spans="2:27" x14ac:dyDescent="0.2">
      <c r="B301">
        <f t="shared" si="106"/>
        <v>6953.1</v>
      </c>
      <c r="D301">
        <f t="shared" si="109"/>
        <v>9.0090957731395331</v>
      </c>
      <c r="E301">
        <f t="shared" si="115"/>
        <v>1683.7999999999884</v>
      </c>
      <c r="I301" s="4"/>
      <c r="J301" s="4">
        <f t="shared" si="110"/>
        <v>246</v>
      </c>
      <c r="K301">
        <v>300</v>
      </c>
      <c r="L301">
        <v>167818</v>
      </c>
      <c r="M301">
        <v>13984.8</v>
      </c>
      <c r="N301">
        <v>2903</v>
      </c>
      <c r="O301">
        <f t="shared" si="107"/>
        <v>3358.2999999999884</v>
      </c>
      <c r="P301">
        <f t="shared" si="108"/>
        <v>1683.7999999999884</v>
      </c>
      <c r="X301">
        <f t="shared" si="111"/>
        <v>57.808473992421632</v>
      </c>
      <c r="Y301">
        <f t="shared" si="112"/>
        <v>4.8173613503272472</v>
      </c>
      <c r="Z301">
        <f t="shared" si="113"/>
        <v>1</v>
      </c>
      <c r="AA301">
        <f t="shared" si="114"/>
        <v>12.000028602482697</v>
      </c>
    </row>
    <row r="302" spans="2:27" x14ac:dyDescent="0.2">
      <c r="B302">
        <f t="shared" si="106"/>
        <v>7071.3</v>
      </c>
      <c r="D302">
        <f t="shared" si="109"/>
        <v>0.11224610998931067</v>
      </c>
      <c r="E302">
        <f t="shared" si="115"/>
        <v>189</v>
      </c>
      <c r="I302" s="4"/>
      <c r="J302" s="4">
        <f t="shared" si="110"/>
        <v>247</v>
      </c>
      <c r="K302">
        <v>301</v>
      </c>
      <c r="L302">
        <v>168007</v>
      </c>
      <c r="M302">
        <v>14000.6</v>
      </c>
      <c r="N302">
        <v>2907.2</v>
      </c>
      <c r="O302" t="str">
        <f t="shared" si="107"/>
        <v/>
      </c>
      <c r="P302">
        <f t="shared" si="108"/>
        <v>189</v>
      </c>
      <c r="X302">
        <f t="shared" si="111"/>
        <v>57.789969730324714</v>
      </c>
      <c r="Y302">
        <f t="shared" si="112"/>
        <v>4.8158365437534405</v>
      </c>
      <c r="Z302">
        <f t="shared" si="113"/>
        <v>1</v>
      </c>
      <c r="AA302">
        <f t="shared" si="114"/>
        <v>11.999985714897933</v>
      </c>
    </row>
    <row r="303" spans="2:27" x14ac:dyDescent="0.2">
      <c r="B303">
        <f t="shared" si="106"/>
        <v>7191.5</v>
      </c>
      <c r="D303">
        <f t="shared" si="109"/>
        <v>1.0010582010582627</v>
      </c>
      <c r="E303">
        <f t="shared" si="115"/>
        <v>189.20000000001164</v>
      </c>
      <c r="I303" s="4"/>
      <c r="J303" s="4">
        <f t="shared" si="110"/>
        <v>247</v>
      </c>
      <c r="K303">
        <v>302</v>
      </c>
      <c r="L303">
        <v>168196.2</v>
      </c>
      <c r="M303">
        <v>14016.3</v>
      </c>
      <c r="N303">
        <v>2911.5</v>
      </c>
      <c r="O303" t="str">
        <f t="shared" si="107"/>
        <v/>
      </c>
      <c r="P303">
        <f t="shared" si="108"/>
        <v>189.20000000001164</v>
      </c>
      <c r="X303">
        <f t="shared" si="111"/>
        <v>57.769603297269455</v>
      </c>
      <c r="Y303">
        <f t="shared" si="112"/>
        <v>4.8141164348274081</v>
      </c>
      <c r="Z303">
        <f t="shared" si="113"/>
        <v>1</v>
      </c>
      <c r="AA303">
        <f t="shared" si="114"/>
        <v>12.000042807302927</v>
      </c>
    </row>
    <row r="304" spans="2:27" x14ac:dyDescent="0.2">
      <c r="B304">
        <f t="shared" si="106"/>
        <v>7313.8</v>
      </c>
      <c r="D304">
        <f t="shared" si="109"/>
        <v>1.0010570824523388</v>
      </c>
      <c r="E304">
        <f t="shared" si="115"/>
        <v>189.39999999999418</v>
      </c>
      <c r="I304" s="4"/>
      <c r="J304" s="4">
        <f t="shared" si="110"/>
        <v>247</v>
      </c>
      <c r="K304">
        <v>303</v>
      </c>
      <c r="L304">
        <v>168385.6</v>
      </c>
      <c r="M304">
        <v>14032.1</v>
      </c>
      <c r="N304">
        <v>2915.8</v>
      </c>
      <c r="O304" t="str">
        <f t="shared" si="107"/>
        <v/>
      </c>
      <c r="P304">
        <f t="shared" si="108"/>
        <v>189.39999999999418</v>
      </c>
      <c r="X304">
        <f t="shared" si="111"/>
        <v>57.749365525756225</v>
      </c>
      <c r="Y304">
        <f t="shared" si="112"/>
        <v>4.8124356951779959</v>
      </c>
      <c r="Z304">
        <f t="shared" si="113"/>
        <v>1</v>
      </c>
      <c r="AA304">
        <f t="shared" si="114"/>
        <v>12.000028506068229</v>
      </c>
    </row>
    <row r="305" spans="2:27" x14ac:dyDescent="0.2">
      <c r="B305">
        <f t="shared" si="106"/>
        <v>7438.1</v>
      </c>
      <c r="D305">
        <f t="shared" si="109"/>
        <v>1.0010559662091427</v>
      </c>
      <c r="E305">
        <f t="shared" si="115"/>
        <v>189.60000000000582</v>
      </c>
      <c r="I305" s="4"/>
      <c r="J305" s="4">
        <f t="shared" si="110"/>
        <v>247</v>
      </c>
      <c r="K305">
        <v>304</v>
      </c>
      <c r="L305">
        <v>168575.2</v>
      </c>
      <c r="M305">
        <v>14047.9</v>
      </c>
      <c r="N305">
        <v>2920.1</v>
      </c>
      <c r="O305" t="str">
        <f t="shared" si="107"/>
        <v/>
      </c>
      <c r="P305">
        <f t="shared" si="108"/>
        <v>189.60000000000582</v>
      </c>
      <c r="X305">
        <f t="shared" si="111"/>
        <v>57.729255847402491</v>
      </c>
      <c r="Y305">
        <f t="shared" si="112"/>
        <v>4.8107599054826888</v>
      </c>
      <c r="Z305">
        <f t="shared" si="113"/>
        <v>1</v>
      </c>
      <c r="AA305">
        <f t="shared" si="114"/>
        <v>12.000028474006792</v>
      </c>
    </row>
    <row r="306" spans="2:27" x14ac:dyDescent="0.2">
      <c r="B306">
        <f t="shared" ref="B306:B369" si="116">ROUND(45*$B$1^(K306-1),1)</f>
        <v>7564.5</v>
      </c>
      <c r="D306">
        <f t="shared" si="109"/>
        <v>1.0010548523205829</v>
      </c>
      <c r="E306">
        <f t="shared" si="115"/>
        <v>189.79999999998836</v>
      </c>
      <c r="I306" s="4"/>
      <c r="J306" s="4">
        <f t="shared" si="110"/>
        <v>247</v>
      </c>
      <c r="K306">
        <v>305</v>
      </c>
      <c r="L306">
        <v>168765</v>
      </c>
      <c r="M306">
        <v>14063.7</v>
      </c>
      <c r="N306">
        <v>2924.4</v>
      </c>
      <c r="O306" t="str">
        <f t="shared" si="107"/>
        <v/>
      </c>
      <c r="P306">
        <f t="shared" si="108"/>
        <v>189.79999999998836</v>
      </c>
      <c r="X306">
        <f t="shared" si="111"/>
        <v>57.709273697168648</v>
      </c>
      <c r="Y306">
        <f t="shared" si="112"/>
        <v>4.8090890439064422</v>
      </c>
      <c r="Z306">
        <f t="shared" si="113"/>
        <v>1</v>
      </c>
      <c r="AA306">
        <f t="shared" si="114"/>
        <v>12.000042663026088</v>
      </c>
    </row>
    <row r="307" spans="2:27" x14ac:dyDescent="0.2">
      <c r="B307">
        <f t="shared" si="116"/>
        <v>7693.1</v>
      </c>
      <c r="D307">
        <f t="shared" si="109"/>
        <v>1.0010537407798297</v>
      </c>
      <c r="E307">
        <f t="shared" si="115"/>
        <v>190</v>
      </c>
      <c r="I307" s="4"/>
      <c r="J307" s="4">
        <f t="shared" si="110"/>
        <v>247</v>
      </c>
      <c r="K307">
        <v>306</v>
      </c>
      <c r="L307">
        <v>168955</v>
      </c>
      <c r="M307">
        <v>14079.6</v>
      </c>
      <c r="N307">
        <v>2928.7</v>
      </c>
      <c r="O307" t="str">
        <f t="shared" ref="O307:O370" si="117">IF(RIGHT(K307,1)*1=0,VLOOKUP(J307,AI:AL,4,0),"")</f>
        <v/>
      </c>
      <c r="P307">
        <f t="shared" ref="P307:P370" si="118">L307-L306</f>
        <v>190</v>
      </c>
      <c r="X307">
        <f t="shared" si="111"/>
        <v>57.689418513333564</v>
      </c>
      <c r="Y307">
        <f t="shared" si="112"/>
        <v>4.8074572335848673</v>
      </c>
      <c r="Z307">
        <f t="shared" si="113"/>
        <v>1</v>
      </c>
      <c r="AA307">
        <f t="shared" si="114"/>
        <v>11.999985795050996</v>
      </c>
    </row>
    <row r="308" spans="2:27" x14ac:dyDescent="0.2">
      <c r="B308">
        <f t="shared" si="116"/>
        <v>7823.9</v>
      </c>
      <c r="D308">
        <f t="shared" ref="D308:D371" si="119">E308/E307</f>
        <v>1.0010526315790087</v>
      </c>
      <c r="E308">
        <f t="shared" si="115"/>
        <v>190.20000000001164</v>
      </c>
      <c r="I308" s="4"/>
      <c r="J308" s="4">
        <f t="shared" si="110"/>
        <v>247</v>
      </c>
      <c r="K308">
        <v>307</v>
      </c>
      <c r="L308">
        <v>169145.2</v>
      </c>
      <c r="M308">
        <v>14095.4</v>
      </c>
      <c r="N308">
        <v>2933</v>
      </c>
      <c r="O308" t="str">
        <f t="shared" si="117"/>
        <v/>
      </c>
      <c r="P308">
        <f t="shared" si="118"/>
        <v>190.20000000001164</v>
      </c>
      <c r="X308">
        <f t="shared" si="111"/>
        <v>57.669689737470172</v>
      </c>
      <c r="Y308">
        <f t="shared" si="112"/>
        <v>4.8057961131946811</v>
      </c>
      <c r="Z308">
        <f t="shared" si="113"/>
        <v>1</v>
      </c>
      <c r="AA308">
        <f t="shared" si="114"/>
        <v>12.000028378052415</v>
      </c>
    </row>
    <row r="309" spans="2:27" x14ac:dyDescent="0.2">
      <c r="B309">
        <f t="shared" si="116"/>
        <v>7956.9</v>
      </c>
      <c r="D309">
        <f t="shared" si="119"/>
        <v>1.0010515247107388</v>
      </c>
      <c r="E309">
        <f t="shared" si="115"/>
        <v>190.39999999999418</v>
      </c>
      <c r="I309" s="4"/>
      <c r="J309" s="4">
        <f t="shared" si="110"/>
        <v>247</v>
      </c>
      <c r="K309">
        <v>308</v>
      </c>
      <c r="L309">
        <v>169335.6</v>
      </c>
      <c r="M309">
        <v>14111.3</v>
      </c>
      <c r="N309">
        <v>2937.4</v>
      </c>
      <c r="O309" t="str">
        <f t="shared" si="117"/>
        <v/>
      </c>
      <c r="P309">
        <f t="shared" si="118"/>
        <v>190.39999999999418</v>
      </c>
      <c r="X309">
        <f t="shared" si="111"/>
        <v>57.648124191461839</v>
      </c>
      <c r="Y309">
        <f t="shared" si="112"/>
        <v>4.804010349288486</v>
      </c>
      <c r="Z309">
        <f t="shared" si="113"/>
        <v>1</v>
      </c>
      <c r="AA309">
        <f t="shared" si="114"/>
        <v>12.000000000000002</v>
      </c>
    </row>
    <row r="310" spans="2:27" x14ac:dyDescent="0.2">
      <c r="B310">
        <f t="shared" si="116"/>
        <v>8092.2</v>
      </c>
      <c r="D310">
        <f t="shared" si="119"/>
        <v>1.0015756302520398</v>
      </c>
      <c r="E310">
        <f t="shared" si="115"/>
        <v>190.69999999998254</v>
      </c>
      <c r="I310" s="4"/>
      <c r="J310" s="4">
        <f t="shared" si="110"/>
        <v>247</v>
      </c>
      <c r="K310">
        <v>309</v>
      </c>
      <c r="L310">
        <v>169526.3</v>
      </c>
      <c r="M310">
        <v>14127.2</v>
      </c>
      <c r="N310">
        <v>2941.7</v>
      </c>
      <c r="O310" t="str">
        <f t="shared" si="117"/>
        <v/>
      </c>
      <c r="P310">
        <f t="shared" si="118"/>
        <v>190.69999999998254</v>
      </c>
      <c r="X310">
        <f t="shared" si="111"/>
        <v>57.628684094231225</v>
      </c>
      <c r="Y310">
        <f t="shared" si="112"/>
        <v>4.8023931740150259</v>
      </c>
      <c r="Z310">
        <f t="shared" si="113"/>
        <v>1</v>
      </c>
      <c r="AA310">
        <f t="shared" si="114"/>
        <v>11.99999292145648</v>
      </c>
    </row>
    <row r="311" spans="2:27" x14ac:dyDescent="0.2">
      <c r="B311">
        <f t="shared" si="116"/>
        <v>8229.7999999999993</v>
      </c>
      <c r="D311">
        <f t="shared" si="119"/>
        <v>9.0078657577355781</v>
      </c>
      <c r="E311">
        <f t="shared" si="115"/>
        <v>1717.8000000000175</v>
      </c>
      <c r="I311" s="4"/>
      <c r="J311" s="4">
        <f t="shared" si="110"/>
        <v>247</v>
      </c>
      <c r="K311">
        <v>310</v>
      </c>
      <c r="L311">
        <v>171244.1</v>
      </c>
      <c r="M311">
        <v>14270.3</v>
      </c>
      <c r="N311">
        <v>2980.6</v>
      </c>
      <c r="O311">
        <f t="shared" si="117"/>
        <v>3426.1000000000058</v>
      </c>
      <c r="P311">
        <f t="shared" si="118"/>
        <v>1717.8000000000175</v>
      </c>
      <c r="X311">
        <f t="shared" si="111"/>
        <v>57.452895390189902</v>
      </c>
      <c r="Y311">
        <f t="shared" si="112"/>
        <v>4.7877273032275376</v>
      </c>
      <c r="Z311">
        <f t="shared" si="113"/>
        <v>1</v>
      </c>
      <c r="AA311">
        <f t="shared" si="114"/>
        <v>12.000035037805793</v>
      </c>
    </row>
    <row r="312" spans="2:27" x14ac:dyDescent="0.2">
      <c r="B312">
        <f t="shared" si="116"/>
        <v>8369.7000000000007</v>
      </c>
      <c r="D312">
        <f t="shared" si="119"/>
        <v>0.11217836767957887</v>
      </c>
      <c r="E312">
        <f t="shared" si="115"/>
        <v>192.69999999998254</v>
      </c>
      <c r="I312" s="4"/>
      <c r="J312" s="4">
        <f t="shared" si="110"/>
        <v>248</v>
      </c>
      <c r="K312">
        <v>311</v>
      </c>
      <c r="L312">
        <v>171436.79999999999</v>
      </c>
      <c r="M312">
        <v>14286.4</v>
      </c>
      <c r="N312">
        <v>2985</v>
      </c>
      <c r="O312" t="str">
        <f t="shared" si="117"/>
        <v/>
      </c>
      <c r="P312">
        <f t="shared" si="118"/>
        <v>192.69999999998254</v>
      </c>
      <c r="X312">
        <f t="shared" si="111"/>
        <v>57.43276381909547</v>
      </c>
      <c r="Y312">
        <f t="shared" si="112"/>
        <v>4.7860636515912898</v>
      </c>
      <c r="Z312">
        <f t="shared" si="113"/>
        <v>1</v>
      </c>
      <c r="AA312">
        <f t="shared" si="114"/>
        <v>12</v>
      </c>
    </row>
    <row r="313" spans="2:27" x14ac:dyDescent="0.2">
      <c r="B313">
        <f t="shared" si="116"/>
        <v>8511.9</v>
      </c>
      <c r="D313">
        <f t="shared" si="119"/>
        <v>1.0015568240789698</v>
      </c>
      <c r="E313">
        <f t="shared" si="115"/>
        <v>193</v>
      </c>
      <c r="I313" s="4"/>
      <c r="J313" s="4">
        <f t="shared" si="110"/>
        <v>248</v>
      </c>
      <c r="K313">
        <v>312</v>
      </c>
      <c r="L313">
        <v>171629.8</v>
      </c>
      <c r="M313">
        <v>14302.5</v>
      </c>
      <c r="N313">
        <v>2989.4</v>
      </c>
      <c r="O313" t="str">
        <f t="shared" si="117"/>
        <v/>
      </c>
      <c r="P313">
        <f t="shared" si="118"/>
        <v>193</v>
      </c>
      <c r="X313">
        <f t="shared" si="111"/>
        <v>57.412791864588208</v>
      </c>
      <c r="Y313">
        <f t="shared" si="112"/>
        <v>4.7844048973038067</v>
      </c>
      <c r="Z313">
        <f t="shared" si="113"/>
        <v>1</v>
      </c>
      <c r="AA313">
        <f t="shared" si="114"/>
        <v>11.999986016430693</v>
      </c>
    </row>
    <row r="314" spans="2:27" x14ac:dyDescent="0.2">
      <c r="B314">
        <f t="shared" si="116"/>
        <v>8656.6</v>
      </c>
      <c r="D314">
        <f t="shared" si="119"/>
        <v>1.001036269430112</v>
      </c>
      <c r="E314">
        <f t="shared" si="115"/>
        <v>193.20000000001164</v>
      </c>
      <c r="I314" s="4"/>
      <c r="J314" s="4">
        <f t="shared" si="110"/>
        <v>248</v>
      </c>
      <c r="K314">
        <v>313</v>
      </c>
      <c r="L314">
        <v>171823</v>
      </c>
      <c r="M314">
        <v>14318.6</v>
      </c>
      <c r="N314">
        <v>2993.7</v>
      </c>
      <c r="O314" t="str">
        <f t="shared" si="117"/>
        <v/>
      </c>
      <c r="P314">
        <f t="shared" si="118"/>
        <v>193.20000000001164</v>
      </c>
      <c r="X314">
        <f t="shared" si="111"/>
        <v>57.39486254467716</v>
      </c>
      <c r="Y314">
        <f t="shared" si="112"/>
        <v>4.7829107793032035</v>
      </c>
      <c r="Z314">
        <f t="shared" si="113"/>
        <v>1</v>
      </c>
      <c r="AA314">
        <f t="shared" si="114"/>
        <v>11.999986032153981</v>
      </c>
    </row>
    <row r="315" spans="2:27" x14ac:dyDescent="0.2">
      <c r="B315">
        <f t="shared" si="116"/>
        <v>8803.7999999999993</v>
      </c>
      <c r="D315">
        <f t="shared" si="119"/>
        <v>1.0010351966872801</v>
      </c>
      <c r="E315">
        <f t="shared" si="115"/>
        <v>193.39999999999418</v>
      </c>
      <c r="I315" s="4"/>
      <c r="J315" s="4">
        <f t="shared" si="110"/>
        <v>248</v>
      </c>
      <c r="K315">
        <v>314</v>
      </c>
      <c r="L315">
        <v>172016.4</v>
      </c>
      <c r="M315">
        <v>14334.7</v>
      </c>
      <c r="N315">
        <v>2998.1</v>
      </c>
      <c r="O315" t="str">
        <f t="shared" si="117"/>
        <v/>
      </c>
      <c r="P315">
        <f t="shared" si="118"/>
        <v>193.39999999999418</v>
      </c>
      <c r="X315">
        <f t="shared" si="111"/>
        <v>57.375137587138518</v>
      </c>
      <c r="Y315">
        <f t="shared" si="112"/>
        <v>4.7812614655948771</v>
      </c>
      <c r="Z315">
        <f t="shared" si="113"/>
        <v>1</v>
      </c>
      <c r="AA315">
        <f t="shared" si="114"/>
        <v>11.999999999999998</v>
      </c>
    </row>
    <row r="316" spans="2:27" x14ac:dyDescent="0.2">
      <c r="B316">
        <f t="shared" si="116"/>
        <v>8953.5</v>
      </c>
      <c r="D316">
        <f t="shared" si="119"/>
        <v>1.0015511892451783</v>
      </c>
      <c r="E316">
        <f t="shared" si="115"/>
        <v>193.70000000001164</v>
      </c>
      <c r="I316" s="4"/>
      <c r="J316" s="4">
        <f t="shared" si="110"/>
        <v>248</v>
      </c>
      <c r="K316">
        <v>315</v>
      </c>
      <c r="L316">
        <v>172210.1</v>
      </c>
      <c r="M316">
        <v>14350.8</v>
      </c>
      <c r="N316">
        <v>3002.5</v>
      </c>
      <c r="O316" t="str">
        <f t="shared" si="117"/>
        <v/>
      </c>
      <c r="P316">
        <f t="shared" si="118"/>
        <v>193.70000000001164</v>
      </c>
      <c r="X316">
        <f t="shared" si="111"/>
        <v>57.355570358034974</v>
      </c>
      <c r="Y316">
        <f t="shared" si="112"/>
        <v>4.779616985845129</v>
      </c>
      <c r="Z316">
        <f t="shared" si="113"/>
        <v>1</v>
      </c>
      <c r="AA316">
        <f t="shared" si="114"/>
        <v>12.000034841263206</v>
      </c>
    </row>
    <row r="317" spans="2:27" x14ac:dyDescent="0.2">
      <c r="B317">
        <f t="shared" si="116"/>
        <v>9105.7000000000007</v>
      </c>
      <c r="D317">
        <f t="shared" si="119"/>
        <v>1.0005162622611086</v>
      </c>
      <c r="E317">
        <f t="shared" si="115"/>
        <v>193.79999999998836</v>
      </c>
      <c r="I317" s="4"/>
      <c r="J317" s="4">
        <f t="shared" ref="J317:J380" si="120">J307+1</f>
        <v>248</v>
      </c>
      <c r="K317">
        <v>316</v>
      </c>
      <c r="L317">
        <v>172403.9</v>
      </c>
      <c r="M317">
        <v>14367</v>
      </c>
      <c r="N317">
        <v>3006.9</v>
      </c>
      <c r="O317" t="str">
        <f t="shared" si="117"/>
        <v/>
      </c>
      <c r="P317">
        <f t="shared" si="118"/>
        <v>193.79999999998836</v>
      </c>
      <c r="X317">
        <f t="shared" si="111"/>
        <v>57.336093651268747</v>
      </c>
      <c r="Y317">
        <f t="shared" si="112"/>
        <v>4.7780105756759452</v>
      </c>
      <c r="Z317">
        <f t="shared" si="113"/>
        <v>1</v>
      </c>
      <c r="AA317">
        <f t="shared" si="114"/>
        <v>11.999993039604648</v>
      </c>
    </row>
    <row r="318" spans="2:27" x14ac:dyDescent="0.2">
      <c r="B318">
        <f t="shared" si="116"/>
        <v>9260.5</v>
      </c>
      <c r="D318">
        <f t="shared" si="119"/>
        <v>1.0015479876161892</v>
      </c>
      <c r="E318">
        <f t="shared" si="115"/>
        <v>194.10000000000582</v>
      </c>
      <c r="I318" s="4"/>
      <c r="J318" s="4">
        <f t="shared" si="120"/>
        <v>248</v>
      </c>
      <c r="K318">
        <v>317</v>
      </c>
      <c r="L318">
        <v>172598</v>
      </c>
      <c r="M318">
        <v>14383.2</v>
      </c>
      <c r="N318">
        <v>3011.3</v>
      </c>
      <c r="O318" t="str">
        <f t="shared" si="117"/>
        <v/>
      </c>
      <c r="P318">
        <f t="shared" si="118"/>
        <v>194.10000000000582</v>
      </c>
      <c r="X318">
        <f t="shared" si="111"/>
        <v>57.316773486534053</v>
      </c>
      <c r="Y318">
        <f t="shared" si="112"/>
        <v>4.7764088599608145</v>
      </c>
      <c r="Z318">
        <f t="shared" si="113"/>
        <v>1</v>
      </c>
      <c r="AA318">
        <f t="shared" si="114"/>
        <v>11.999972189776962</v>
      </c>
    </row>
    <row r="319" spans="2:27" x14ac:dyDescent="0.2">
      <c r="B319">
        <f t="shared" si="116"/>
        <v>9417.9</v>
      </c>
      <c r="D319">
        <f t="shared" si="119"/>
        <v>1.0005151983513954</v>
      </c>
      <c r="E319">
        <f t="shared" si="115"/>
        <v>194.20000000001164</v>
      </c>
      <c r="I319" s="4"/>
      <c r="J319" s="4">
        <f t="shared" si="120"/>
        <v>248</v>
      </c>
      <c r="K319">
        <v>318</v>
      </c>
      <c r="L319">
        <v>172792.2</v>
      </c>
      <c r="M319">
        <v>14399.4</v>
      </c>
      <c r="N319">
        <v>3015.7</v>
      </c>
      <c r="O319" t="str">
        <f t="shared" si="117"/>
        <v/>
      </c>
      <c r="P319">
        <f t="shared" si="118"/>
        <v>194.20000000001164</v>
      </c>
      <c r="X319">
        <f t="shared" si="111"/>
        <v>57.297542859037712</v>
      </c>
      <c r="Y319">
        <f t="shared" si="112"/>
        <v>4.7748118181516732</v>
      </c>
      <c r="Z319">
        <f t="shared" si="113"/>
        <v>1</v>
      </c>
      <c r="AA319">
        <f t="shared" si="114"/>
        <v>11.999958331597151</v>
      </c>
    </row>
    <row r="320" spans="2:27" x14ac:dyDescent="0.2">
      <c r="B320">
        <f t="shared" si="116"/>
        <v>9578</v>
      </c>
      <c r="D320">
        <f t="shared" si="119"/>
        <v>1.0015447991760471</v>
      </c>
      <c r="E320">
        <f t="shared" si="115"/>
        <v>194.5</v>
      </c>
      <c r="I320" s="4"/>
      <c r="J320" s="4">
        <f t="shared" si="120"/>
        <v>248</v>
      </c>
      <c r="K320">
        <v>319</v>
      </c>
      <c r="L320">
        <v>172986.7</v>
      </c>
      <c r="M320">
        <v>14415.6</v>
      </c>
      <c r="N320">
        <v>3020.1</v>
      </c>
      <c r="O320" t="str">
        <f t="shared" si="117"/>
        <v/>
      </c>
      <c r="P320">
        <f t="shared" si="118"/>
        <v>194.5</v>
      </c>
      <c r="X320">
        <f t="shared" si="111"/>
        <v>57.278467600410586</v>
      </c>
      <c r="Y320">
        <f t="shared" si="112"/>
        <v>4.7732194298202053</v>
      </c>
      <c r="Z320">
        <f t="shared" si="113"/>
        <v>1</v>
      </c>
      <c r="AA320">
        <f t="shared" si="114"/>
        <v>11.999965315352812</v>
      </c>
    </row>
    <row r="321" spans="2:27" x14ac:dyDescent="0.2">
      <c r="B321">
        <f t="shared" si="116"/>
        <v>9740.7999999999993</v>
      </c>
      <c r="D321">
        <f t="shared" si="119"/>
        <v>9.0097686375321029</v>
      </c>
      <c r="E321">
        <f t="shared" si="115"/>
        <v>1752.3999999999942</v>
      </c>
      <c r="I321" s="4"/>
      <c r="J321" s="4">
        <f t="shared" si="120"/>
        <v>248</v>
      </c>
      <c r="K321">
        <v>320</v>
      </c>
      <c r="L321">
        <v>174739.1</v>
      </c>
      <c r="M321">
        <v>14561.6</v>
      </c>
      <c r="N321">
        <v>3059.8</v>
      </c>
      <c r="O321">
        <f t="shared" si="117"/>
        <v>3495</v>
      </c>
      <c r="P321">
        <f t="shared" si="118"/>
        <v>1752.3999999999942</v>
      </c>
      <c r="X321">
        <f t="shared" si="111"/>
        <v>57.108013595659848</v>
      </c>
      <c r="Y321">
        <f t="shared" si="112"/>
        <v>4.7590038564612067</v>
      </c>
      <c r="Z321">
        <f t="shared" si="113"/>
        <v>1</v>
      </c>
      <c r="AA321">
        <f t="shared" si="114"/>
        <v>11.999993132622789</v>
      </c>
    </row>
    <row r="322" spans="2:27" x14ac:dyDescent="0.2">
      <c r="B322">
        <f t="shared" si="116"/>
        <v>9906.4</v>
      </c>
      <c r="D322">
        <f t="shared" si="119"/>
        <v>0.11224606254278885</v>
      </c>
      <c r="E322">
        <f t="shared" si="115"/>
        <v>196.69999999998254</v>
      </c>
      <c r="I322" s="4"/>
      <c r="J322" s="4">
        <f t="shared" si="120"/>
        <v>249</v>
      </c>
      <c r="K322">
        <v>321</v>
      </c>
      <c r="L322">
        <v>174935.8</v>
      </c>
      <c r="M322">
        <v>14578</v>
      </c>
      <c r="N322">
        <v>3064.3</v>
      </c>
      <c r="O322" t="str">
        <f t="shared" si="117"/>
        <v/>
      </c>
      <c r="P322">
        <f t="shared" si="118"/>
        <v>196.69999999998254</v>
      </c>
      <c r="X322">
        <f t="shared" si="111"/>
        <v>57.088339914499223</v>
      </c>
      <c r="Y322">
        <f t="shared" si="112"/>
        <v>4.7573670985216845</v>
      </c>
      <c r="Z322">
        <f t="shared" si="113"/>
        <v>1</v>
      </c>
      <c r="AA322">
        <f t="shared" si="114"/>
        <v>11.999986280696939</v>
      </c>
    </row>
    <row r="323" spans="2:27" x14ac:dyDescent="0.2">
      <c r="B323">
        <f t="shared" si="116"/>
        <v>10074.799999999999</v>
      </c>
      <c r="D323">
        <f t="shared" si="119"/>
        <v>1.0005083884089219</v>
      </c>
      <c r="E323">
        <f t="shared" si="115"/>
        <v>196.80000000001746</v>
      </c>
      <c r="I323" s="4"/>
      <c r="J323" s="4">
        <f t="shared" si="120"/>
        <v>249</v>
      </c>
      <c r="K323">
        <v>322</v>
      </c>
      <c r="L323">
        <v>175132.6</v>
      </c>
      <c r="M323">
        <v>14594.4</v>
      </c>
      <c r="N323">
        <v>3068.8</v>
      </c>
      <c r="O323" t="str">
        <f t="shared" si="117"/>
        <v/>
      </c>
      <c r="P323">
        <f t="shared" si="118"/>
        <v>196.80000000001746</v>
      </c>
      <c r="X323">
        <f t="shared" ref="X323:X386" si="121">L323/$N323</f>
        <v>57.068756517205422</v>
      </c>
      <c r="Y323">
        <f t="shared" ref="Y323:Y386" si="122">M323/$N323</f>
        <v>4.7557351407716366</v>
      </c>
      <c r="Z323">
        <f t="shared" ref="Z323:Z386" si="123">N323/$N323</f>
        <v>1</v>
      </c>
      <c r="AA323">
        <f t="shared" ref="AA323:AA386" si="124">L323/M323</f>
        <v>11.999986296113578</v>
      </c>
    </row>
    <row r="324" spans="2:27" x14ac:dyDescent="0.2">
      <c r="B324">
        <f t="shared" si="116"/>
        <v>10246.1</v>
      </c>
      <c r="D324">
        <f t="shared" si="119"/>
        <v>1.0015243902438431</v>
      </c>
      <c r="E324">
        <f t="shared" ref="E324:E387" si="125">L324-L323</f>
        <v>197.10000000000582</v>
      </c>
      <c r="I324" s="4"/>
      <c r="J324" s="4">
        <f t="shared" si="120"/>
        <v>249</v>
      </c>
      <c r="K324">
        <v>323</v>
      </c>
      <c r="L324">
        <v>175329.7</v>
      </c>
      <c r="M324">
        <v>14610.8</v>
      </c>
      <c r="N324">
        <v>3073.2</v>
      </c>
      <c r="O324" t="str">
        <f t="shared" si="117"/>
        <v/>
      </c>
      <c r="P324">
        <f t="shared" si="118"/>
        <v>197.10000000000582</v>
      </c>
      <c r="X324">
        <f t="shared" si="121"/>
        <v>57.051184433164138</v>
      </c>
      <c r="Y324">
        <f t="shared" si="122"/>
        <v>4.754262657815957</v>
      </c>
      <c r="Z324">
        <f t="shared" si="123"/>
        <v>1</v>
      </c>
      <c r="AA324">
        <f t="shared" si="124"/>
        <v>12.000006844252198</v>
      </c>
    </row>
    <row r="325" spans="2:27" x14ac:dyDescent="0.2">
      <c r="B325">
        <f t="shared" si="116"/>
        <v>10420.299999999999</v>
      </c>
      <c r="D325">
        <f t="shared" si="119"/>
        <v>1.0010147133433918</v>
      </c>
      <c r="E325">
        <f t="shared" si="125"/>
        <v>197.29999999998836</v>
      </c>
      <c r="I325" s="4"/>
      <c r="J325" s="4">
        <f t="shared" si="120"/>
        <v>249</v>
      </c>
      <c r="K325">
        <v>324</v>
      </c>
      <c r="L325">
        <v>175527</v>
      </c>
      <c r="M325">
        <v>14627.3</v>
      </c>
      <c r="N325">
        <v>3077.7</v>
      </c>
      <c r="O325" t="str">
        <f t="shared" si="117"/>
        <v/>
      </c>
      <c r="P325">
        <f t="shared" si="118"/>
        <v>197.29999999998836</v>
      </c>
      <c r="X325">
        <f t="shared" si="121"/>
        <v>57.031874451700951</v>
      </c>
      <c r="Y325">
        <f t="shared" si="122"/>
        <v>4.7526724502063233</v>
      </c>
      <c r="Z325">
        <f t="shared" si="123"/>
        <v>1</v>
      </c>
      <c r="AA325">
        <f t="shared" si="124"/>
        <v>11.999958980809856</v>
      </c>
    </row>
    <row r="326" spans="2:27" x14ac:dyDescent="0.2">
      <c r="B326">
        <f t="shared" si="116"/>
        <v>10597.4</v>
      </c>
      <c r="D326">
        <f t="shared" si="119"/>
        <v>1.0015205271161556</v>
      </c>
      <c r="E326">
        <f t="shared" si="125"/>
        <v>197.60000000000582</v>
      </c>
      <c r="I326" s="4"/>
      <c r="J326" s="4">
        <f t="shared" si="120"/>
        <v>249</v>
      </c>
      <c r="K326">
        <v>325</v>
      </c>
      <c r="L326">
        <v>175724.6</v>
      </c>
      <c r="M326">
        <v>14643.7</v>
      </c>
      <c r="N326">
        <v>3082.2</v>
      </c>
      <c r="O326" t="str">
        <f t="shared" si="117"/>
        <v/>
      </c>
      <c r="P326">
        <f t="shared" si="118"/>
        <v>197.60000000000582</v>
      </c>
      <c r="X326">
        <f t="shared" si="121"/>
        <v>57.012718188307062</v>
      </c>
      <c r="Y326">
        <f t="shared" si="122"/>
        <v>4.7510544416326006</v>
      </c>
      <c r="Z326">
        <f t="shared" si="123"/>
        <v>1</v>
      </c>
      <c r="AA326">
        <f t="shared" si="124"/>
        <v>12.000013657750431</v>
      </c>
    </row>
    <row r="327" spans="2:27" x14ac:dyDescent="0.2">
      <c r="B327">
        <f t="shared" si="116"/>
        <v>10777.6</v>
      </c>
      <c r="D327">
        <f t="shared" si="119"/>
        <v>1.000506072874376</v>
      </c>
      <c r="E327">
        <f t="shared" si="125"/>
        <v>197.69999999998254</v>
      </c>
      <c r="I327" s="4"/>
      <c r="J327" s="4">
        <f t="shared" si="120"/>
        <v>249</v>
      </c>
      <c r="K327">
        <v>326</v>
      </c>
      <c r="L327">
        <v>175922.3</v>
      </c>
      <c r="M327">
        <v>14660.2</v>
      </c>
      <c r="N327">
        <v>3086.7</v>
      </c>
      <c r="O327" t="str">
        <f t="shared" si="117"/>
        <v/>
      </c>
      <c r="P327">
        <f t="shared" si="118"/>
        <v>197.69999999998254</v>
      </c>
      <c r="X327">
        <f t="shared" si="121"/>
        <v>56.993650176563968</v>
      </c>
      <c r="Y327">
        <f t="shared" si="122"/>
        <v>4.7494735478018599</v>
      </c>
      <c r="Z327">
        <f t="shared" si="123"/>
        <v>1</v>
      </c>
      <c r="AA327">
        <f t="shared" si="124"/>
        <v>11.999993178810657</v>
      </c>
    </row>
    <row r="328" spans="2:27" x14ac:dyDescent="0.2">
      <c r="B328">
        <f t="shared" si="116"/>
        <v>10960.8</v>
      </c>
      <c r="D328">
        <f t="shared" si="119"/>
        <v>1.0015174506829412</v>
      </c>
      <c r="E328">
        <f t="shared" si="125"/>
        <v>198</v>
      </c>
      <c r="I328" s="4"/>
      <c r="J328" s="4">
        <f t="shared" si="120"/>
        <v>249</v>
      </c>
      <c r="K328">
        <v>327</v>
      </c>
      <c r="L328">
        <v>176120.3</v>
      </c>
      <c r="M328">
        <v>14676.7</v>
      </c>
      <c r="N328">
        <v>3091.1</v>
      </c>
      <c r="O328" t="str">
        <f t="shared" si="117"/>
        <v/>
      </c>
      <c r="P328">
        <f t="shared" si="118"/>
        <v>198</v>
      </c>
      <c r="X328">
        <f t="shared" si="121"/>
        <v>56.976577917246289</v>
      </c>
      <c r="Y328">
        <f t="shared" si="122"/>
        <v>4.7480508556824432</v>
      </c>
      <c r="Z328">
        <f t="shared" si="123"/>
        <v>1</v>
      </c>
      <c r="AA328">
        <f t="shared" si="124"/>
        <v>11.999993186479248</v>
      </c>
    </row>
    <row r="329" spans="2:27" x14ac:dyDescent="0.2">
      <c r="B329">
        <f t="shared" si="116"/>
        <v>11147.2</v>
      </c>
      <c r="D329">
        <f t="shared" si="119"/>
        <v>1.0010101010101597</v>
      </c>
      <c r="E329">
        <f t="shared" si="125"/>
        <v>198.20000000001164</v>
      </c>
      <c r="I329" s="4"/>
      <c r="J329" s="4">
        <f t="shared" si="120"/>
        <v>249</v>
      </c>
      <c r="K329">
        <v>328</v>
      </c>
      <c r="L329">
        <v>176318.5</v>
      </c>
      <c r="M329">
        <v>14693.2</v>
      </c>
      <c r="N329">
        <v>3095.6</v>
      </c>
      <c r="O329" t="str">
        <f t="shared" si="117"/>
        <v/>
      </c>
      <c r="P329">
        <f t="shared" si="118"/>
        <v>198.20000000001164</v>
      </c>
      <c r="X329">
        <f t="shared" si="121"/>
        <v>56.957778782788473</v>
      </c>
      <c r="Y329">
        <f t="shared" si="122"/>
        <v>4.746478873239437</v>
      </c>
      <c r="Z329">
        <f t="shared" si="123"/>
        <v>1</v>
      </c>
      <c r="AA329">
        <f t="shared" si="124"/>
        <v>12.000006805869381</v>
      </c>
    </row>
    <row r="330" spans="2:27" x14ac:dyDescent="0.2">
      <c r="B330">
        <f t="shared" si="116"/>
        <v>11336.7</v>
      </c>
      <c r="D330">
        <f t="shared" si="119"/>
        <v>1.0010090817355324</v>
      </c>
      <c r="E330">
        <f t="shared" si="125"/>
        <v>198.39999999999418</v>
      </c>
      <c r="I330" s="4"/>
      <c r="J330" s="4">
        <f t="shared" si="120"/>
        <v>249</v>
      </c>
      <c r="K330">
        <v>329</v>
      </c>
      <c r="L330">
        <v>176516.9</v>
      </c>
      <c r="M330">
        <v>14709.7</v>
      </c>
      <c r="N330">
        <v>3100.1</v>
      </c>
      <c r="O330" t="str">
        <f t="shared" si="117"/>
        <v/>
      </c>
      <c r="P330">
        <f t="shared" si="118"/>
        <v>198.39999999999418</v>
      </c>
      <c r="X330">
        <f t="shared" si="121"/>
        <v>56.93909873875036</v>
      </c>
      <c r="Y330">
        <f t="shared" si="122"/>
        <v>4.7449114544692108</v>
      </c>
      <c r="Z330">
        <f t="shared" si="123"/>
        <v>1</v>
      </c>
      <c r="AA330">
        <f t="shared" si="124"/>
        <v>12.00003399117589</v>
      </c>
    </row>
    <row r="331" spans="2:27" x14ac:dyDescent="0.2">
      <c r="B331">
        <f t="shared" si="116"/>
        <v>11529.4</v>
      </c>
      <c r="D331">
        <f t="shared" si="119"/>
        <v>9.0100806451615831</v>
      </c>
      <c r="E331">
        <f t="shared" si="125"/>
        <v>1787.6000000000058</v>
      </c>
      <c r="I331" s="4"/>
      <c r="J331" s="4">
        <f t="shared" si="120"/>
        <v>249</v>
      </c>
      <c r="K331">
        <v>330</v>
      </c>
      <c r="L331">
        <v>178304.5</v>
      </c>
      <c r="M331">
        <v>14858.7</v>
      </c>
      <c r="N331">
        <v>3140.7</v>
      </c>
      <c r="O331">
        <f t="shared" si="117"/>
        <v>3565.3999999999942</v>
      </c>
      <c r="P331">
        <f t="shared" si="118"/>
        <v>1787.6000000000058</v>
      </c>
      <c r="X331">
        <f t="shared" si="121"/>
        <v>56.772216384882356</v>
      </c>
      <c r="Y331">
        <f t="shared" si="122"/>
        <v>4.7310153787372249</v>
      </c>
      <c r="Z331">
        <f t="shared" si="123"/>
        <v>1</v>
      </c>
      <c r="AA331">
        <f t="shared" si="124"/>
        <v>12.000006730063868</v>
      </c>
    </row>
    <row r="332" spans="2:27" x14ac:dyDescent="0.2">
      <c r="B332">
        <f t="shared" si="116"/>
        <v>11725.4</v>
      </c>
      <c r="D332">
        <f t="shared" si="119"/>
        <v>0.11227343924816009</v>
      </c>
      <c r="E332">
        <f t="shared" si="125"/>
        <v>200.70000000001164</v>
      </c>
      <c r="I332" s="4"/>
      <c r="J332" s="4">
        <f t="shared" si="120"/>
        <v>250</v>
      </c>
      <c r="K332">
        <v>331</v>
      </c>
      <c r="L332">
        <v>178505.2</v>
      </c>
      <c r="M332">
        <v>14875.4</v>
      </c>
      <c r="N332">
        <v>3145.2</v>
      </c>
      <c r="O332" t="str">
        <f t="shared" si="117"/>
        <v/>
      </c>
      <c r="P332">
        <f t="shared" si="118"/>
        <v>200.70000000001164</v>
      </c>
      <c r="X332">
        <f t="shared" si="121"/>
        <v>56.75480096655221</v>
      </c>
      <c r="Y332">
        <f t="shared" si="122"/>
        <v>4.7295561490525246</v>
      </c>
      <c r="Z332">
        <f t="shared" si="123"/>
        <v>1</v>
      </c>
      <c r="AA332">
        <f t="shared" si="124"/>
        <v>12.00002689003321</v>
      </c>
    </row>
    <row r="333" spans="2:27" x14ac:dyDescent="0.2">
      <c r="B333">
        <f t="shared" si="116"/>
        <v>11924.7</v>
      </c>
      <c r="D333">
        <f t="shared" si="119"/>
        <v>1.0004982561035212</v>
      </c>
      <c r="E333">
        <f t="shared" si="125"/>
        <v>200.79999999998836</v>
      </c>
      <c r="I333" s="4"/>
      <c r="J333" s="4">
        <f t="shared" si="120"/>
        <v>250</v>
      </c>
      <c r="K333">
        <v>332</v>
      </c>
      <c r="L333">
        <v>178706</v>
      </c>
      <c r="M333">
        <v>14892.2</v>
      </c>
      <c r="N333">
        <v>3149.8</v>
      </c>
      <c r="O333" t="str">
        <f t="shared" si="117"/>
        <v/>
      </c>
      <c r="P333">
        <f t="shared" si="118"/>
        <v>200.79999999998836</v>
      </c>
      <c r="X333">
        <f t="shared" si="121"/>
        <v>56.735665756555967</v>
      </c>
      <c r="Y333">
        <f t="shared" si="122"/>
        <v>4.7279827290621625</v>
      </c>
      <c r="Z333">
        <f t="shared" si="123"/>
        <v>1</v>
      </c>
      <c r="AA333">
        <f t="shared" si="124"/>
        <v>11.999973140301634</v>
      </c>
    </row>
    <row r="334" spans="2:27" x14ac:dyDescent="0.2">
      <c r="B334">
        <f t="shared" si="116"/>
        <v>12127.4</v>
      </c>
      <c r="D334">
        <f t="shared" si="119"/>
        <v>1.0014940239044696</v>
      </c>
      <c r="E334">
        <f t="shared" si="125"/>
        <v>201.10000000000582</v>
      </c>
      <c r="I334" s="4"/>
      <c r="J334" s="4">
        <f t="shared" si="120"/>
        <v>250</v>
      </c>
      <c r="K334">
        <v>333</v>
      </c>
      <c r="L334">
        <v>178907.1</v>
      </c>
      <c r="M334">
        <v>14908.9</v>
      </c>
      <c r="N334">
        <v>3154.3</v>
      </c>
      <c r="O334" t="str">
        <f t="shared" si="117"/>
        <v/>
      </c>
      <c r="P334">
        <f t="shared" si="118"/>
        <v>201.10000000000582</v>
      </c>
      <c r="X334">
        <f t="shared" si="121"/>
        <v>56.718479535871666</v>
      </c>
      <c r="Y334">
        <f t="shared" si="122"/>
        <v>4.7265320356338965</v>
      </c>
      <c r="Z334">
        <f t="shared" si="123"/>
        <v>1</v>
      </c>
      <c r="AA334">
        <f t="shared" si="124"/>
        <v>12.000020122208882</v>
      </c>
    </row>
    <row r="335" spans="2:27" x14ac:dyDescent="0.2">
      <c r="B335">
        <f t="shared" si="116"/>
        <v>12333.6</v>
      </c>
      <c r="D335">
        <f t="shared" si="119"/>
        <v>1.0004972650421518</v>
      </c>
      <c r="E335">
        <f t="shared" si="125"/>
        <v>201.19999999998254</v>
      </c>
      <c r="I335" s="4"/>
      <c r="J335" s="4">
        <f t="shared" si="120"/>
        <v>250</v>
      </c>
      <c r="K335">
        <v>334</v>
      </c>
      <c r="L335">
        <v>179108.3</v>
      </c>
      <c r="M335">
        <v>14925.7</v>
      </c>
      <c r="N335">
        <v>3158.9</v>
      </c>
      <c r="O335" t="str">
        <f t="shared" si="117"/>
        <v/>
      </c>
      <c r="P335">
        <f t="shared" si="118"/>
        <v>201.19999999998254</v>
      </c>
      <c r="X335">
        <f t="shared" si="121"/>
        <v>56.699578967362051</v>
      </c>
      <c r="Y335">
        <f t="shared" si="122"/>
        <v>4.724967551995948</v>
      </c>
      <c r="Z335">
        <f t="shared" si="123"/>
        <v>1</v>
      </c>
      <c r="AA335">
        <f t="shared" si="124"/>
        <v>11.999993300146725</v>
      </c>
    </row>
    <row r="336" spans="2:27" x14ac:dyDescent="0.2">
      <c r="B336">
        <f t="shared" si="116"/>
        <v>12543.3</v>
      </c>
      <c r="D336">
        <f t="shared" si="119"/>
        <v>1.0019880715706924</v>
      </c>
      <c r="E336">
        <f t="shared" si="125"/>
        <v>201.60000000000582</v>
      </c>
      <c r="I336" s="4"/>
      <c r="J336" s="4">
        <f t="shared" si="120"/>
        <v>250</v>
      </c>
      <c r="K336">
        <v>335</v>
      </c>
      <c r="L336">
        <v>179309.9</v>
      </c>
      <c r="M336">
        <v>14942.5</v>
      </c>
      <c r="N336">
        <v>3163.4</v>
      </c>
      <c r="O336" t="str">
        <f t="shared" si="117"/>
        <v/>
      </c>
      <c r="P336">
        <f t="shared" si="118"/>
        <v>201.60000000000582</v>
      </c>
      <c r="X336">
        <f t="shared" si="121"/>
        <v>56.682651577416699</v>
      </c>
      <c r="Y336">
        <f t="shared" si="122"/>
        <v>4.7235569324144908</v>
      </c>
      <c r="Z336">
        <f t="shared" si="123"/>
        <v>1</v>
      </c>
      <c r="AA336">
        <f t="shared" si="124"/>
        <v>11.999993307679437</v>
      </c>
    </row>
    <row r="337" spans="2:27" x14ac:dyDescent="0.2">
      <c r="B337">
        <f t="shared" si="116"/>
        <v>12756.5</v>
      </c>
      <c r="D337">
        <f t="shared" si="119"/>
        <v>1.0004960317460605</v>
      </c>
      <c r="E337">
        <f t="shared" si="125"/>
        <v>201.70000000001164</v>
      </c>
      <c r="I337" s="4"/>
      <c r="J337" s="4">
        <f t="shared" si="120"/>
        <v>250</v>
      </c>
      <c r="K337">
        <v>336</v>
      </c>
      <c r="L337">
        <v>179511.6</v>
      </c>
      <c r="M337">
        <v>14959.3</v>
      </c>
      <c r="N337">
        <v>3168</v>
      </c>
      <c r="O337" t="str">
        <f t="shared" si="117"/>
        <v/>
      </c>
      <c r="P337">
        <f t="shared" si="118"/>
        <v>201.70000000001164</v>
      </c>
      <c r="X337">
        <f t="shared" si="121"/>
        <v>56.664015151515152</v>
      </c>
      <c r="Y337">
        <f t="shared" si="122"/>
        <v>4.7220012626262626</v>
      </c>
      <c r="Z337">
        <f t="shared" si="123"/>
        <v>1</v>
      </c>
      <c r="AA337">
        <f t="shared" si="124"/>
        <v>12.000000000000002</v>
      </c>
    </row>
    <row r="338" spans="2:27" x14ac:dyDescent="0.2">
      <c r="B338">
        <f t="shared" si="116"/>
        <v>12973.4</v>
      </c>
      <c r="D338">
        <f t="shared" si="119"/>
        <v>1.0009915716409645</v>
      </c>
      <c r="E338">
        <f t="shared" si="125"/>
        <v>201.89999999999418</v>
      </c>
      <c r="I338" s="4"/>
      <c r="J338" s="4">
        <f t="shared" si="120"/>
        <v>250</v>
      </c>
      <c r="K338">
        <v>337</v>
      </c>
      <c r="L338">
        <v>179713.5</v>
      </c>
      <c r="M338">
        <v>14976.1</v>
      </c>
      <c r="N338">
        <v>3172.6</v>
      </c>
      <c r="O338" t="str">
        <f t="shared" si="117"/>
        <v/>
      </c>
      <c r="P338">
        <f t="shared" si="118"/>
        <v>201.89999999999418</v>
      </c>
      <c r="X338">
        <f t="shared" si="121"/>
        <v>56.645495807854758</v>
      </c>
      <c r="Y338">
        <f t="shared" si="122"/>
        <v>4.7204501040156339</v>
      </c>
      <c r="Z338">
        <f t="shared" si="123"/>
        <v>1</v>
      </c>
      <c r="AA338">
        <f t="shared" si="124"/>
        <v>12.000020031917522</v>
      </c>
    </row>
    <row r="339" spans="2:27" x14ac:dyDescent="0.2">
      <c r="B339">
        <f t="shared" si="116"/>
        <v>13193.9</v>
      </c>
      <c r="D339">
        <f t="shared" si="119"/>
        <v>1.0014858841011267</v>
      </c>
      <c r="E339">
        <f t="shared" si="125"/>
        <v>202.20000000001164</v>
      </c>
      <c r="I339" s="4"/>
      <c r="J339" s="4">
        <f t="shared" si="120"/>
        <v>250</v>
      </c>
      <c r="K339">
        <v>338</v>
      </c>
      <c r="L339">
        <v>179915.7</v>
      </c>
      <c r="M339">
        <v>14993</v>
      </c>
      <c r="N339">
        <v>3177.2</v>
      </c>
      <c r="O339" t="str">
        <f t="shared" si="117"/>
        <v/>
      </c>
      <c r="P339">
        <f t="shared" si="118"/>
        <v>202.20000000001164</v>
      </c>
      <c r="X339">
        <f t="shared" si="121"/>
        <v>56.627124512149067</v>
      </c>
      <c r="Y339">
        <f t="shared" si="122"/>
        <v>4.718934911242604</v>
      </c>
      <c r="Z339">
        <f t="shared" si="123"/>
        <v>1</v>
      </c>
      <c r="AA339">
        <f t="shared" si="124"/>
        <v>11.999979990662309</v>
      </c>
    </row>
    <row r="340" spans="2:27" x14ac:dyDescent="0.2">
      <c r="B340">
        <f t="shared" si="116"/>
        <v>13418.2</v>
      </c>
      <c r="D340">
        <f t="shared" si="119"/>
        <v>1.0009891196833953</v>
      </c>
      <c r="E340">
        <f t="shared" si="125"/>
        <v>202.39999999999418</v>
      </c>
      <c r="I340" s="4"/>
      <c r="J340" s="4">
        <f t="shared" si="120"/>
        <v>250</v>
      </c>
      <c r="K340">
        <v>339</v>
      </c>
      <c r="L340">
        <v>180118.1</v>
      </c>
      <c r="M340">
        <v>15009.8</v>
      </c>
      <c r="N340">
        <v>3181.8</v>
      </c>
      <c r="O340" t="str">
        <f t="shared" si="117"/>
        <v/>
      </c>
      <c r="P340">
        <f t="shared" si="118"/>
        <v>202.39999999999418</v>
      </c>
      <c r="X340">
        <f t="shared" si="121"/>
        <v>56.608869193538247</v>
      </c>
      <c r="Y340">
        <f t="shared" si="122"/>
        <v>4.7173926708152614</v>
      </c>
      <c r="Z340">
        <f t="shared" si="123"/>
        <v>1</v>
      </c>
      <c r="AA340">
        <f t="shared" si="124"/>
        <v>12.000033311569775</v>
      </c>
    </row>
    <row r="341" spans="2:27" x14ac:dyDescent="0.2">
      <c r="B341">
        <f t="shared" si="116"/>
        <v>13646.3</v>
      </c>
      <c r="D341">
        <f t="shared" si="119"/>
        <v>9.0103754940713188</v>
      </c>
      <c r="E341">
        <f t="shared" si="125"/>
        <v>1823.6999999999825</v>
      </c>
      <c r="I341" s="4"/>
      <c r="J341" s="4">
        <f t="shared" si="120"/>
        <v>250</v>
      </c>
      <c r="K341">
        <v>340</v>
      </c>
      <c r="L341">
        <v>181941.8</v>
      </c>
      <c r="M341">
        <v>15161.8</v>
      </c>
      <c r="N341">
        <v>3223.1</v>
      </c>
      <c r="O341">
        <f t="shared" si="117"/>
        <v>3637.2999999999884</v>
      </c>
      <c r="P341">
        <f t="shared" si="118"/>
        <v>1823.6999999999825</v>
      </c>
      <c r="X341">
        <f t="shared" si="121"/>
        <v>56.449318978623062</v>
      </c>
      <c r="Y341">
        <f t="shared" si="122"/>
        <v>4.7041047438801149</v>
      </c>
      <c r="Z341">
        <f t="shared" si="123"/>
        <v>1</v>
      </c>
      <c r="AA341">
        <f t="shared" si="124"/>
        <v>12.000013191045918</v>
      </c>
    </row>
    <row r="342" spans="2:27" x14ac:dyDescent="0.2">
      <c r="B342">
        <f t="shared" si="116"/>
        <v>13878.3</v>
      </c>
      <c r="D342">
        <f t="shared" si="119"/>
        <v>0.11224433843286374</v>
      </c>
      <c r="E342">
        <f t="shared" si="125"/>
        <v>204.70000000001164</v>
      </c>
      <c r="I342" s="4"/>
      <c r="J342" s="4">
        <f t="shared" si="120"/>
        <v>251</v>
      </c>
      <c r="K342">
        <v>341</v>
      </c>
      <c r="L342">
        <v>182146.5</v>
      </c>
      <c r="M342">
        <v>15178.9</v>
      </c>
      <c r="N342">
        <v>3227.7</v>
      </c>
      <c r="O342" t="str">
        <f t="shared" si="117"/>
        <v/>
      </c>
      <c r="P342">
        <f t="shared" si="118"/>
        <v>204.70000000001164</v>
      </c>
      <c r="X342">
        <f t="shared" si="121"/>
        <v>56.432289246212477</v>
      </c>
      <c r="Y342">
        <f t="shared" si="122"/>
        <v>4.7026985159711252</v>
      </c>
      <c r="Z342">
        <f t="shared" si="123"/>
        <v>1</v>
      </c>
      <c r="AA342">
        <f t="shared" si="124"/>
        <v>11.999980235721956</v>
      </c>
    </row>
    <row r="343" spans="2:27" x14ac:dyDescent="0.2">
      <c r="B343">
        <f t="shared" si="116"/>
        <v>14114.2</v>
      </c>
      <c r="D343">
        <f t="shared" si="119"/>
        <v>1.0009770395700173</v>
      </c>
      <c r="E343">
        <f t="shared" si="125"/>
        <v>204.89999999999418</v>
      </c>
      <c r="I343" s="4"/>
      <c r="J343" s="4">
        <f t="shared" si="120"/>
        <v>251</v>
      </c>
      <c r="K343">
        <v>342</v>
      </c>
      <c r="L343">
        <v>182351.4</v>
      </c>
      <c r="M343">
        <v>15195.9</v>
      </c>
      <c r="N343">
        <v>3232.4</v>
      </c>
      <c r="O343" t="str">
        <f t="shared" si="117"/>
        <v/>
      </c>
      <c r="P343">
        <f t="shared" si="118"/>
        <v>204.89999999999418</v>
      </c>
      <c r="X343">
        <f t="shared" si="121"/>
        <v>56.413624551416902</v>
      </c>
      <c r="Y343">
        <f t="shared" si="122"/>
        <v>4.7011199109021158</v>
      </c>
      <c r="Z343">
        <f t="shared" si="123"/>
        <v>1</v>
      </c>
      <c r="AA343">
        <f t="shared" si="124"/>
        <v>12.000039484334589</v>
      </c>
    </row>
    <row r="344" spans="2:27" x14ac:dyDescent="0.2">
      <c r="B344">
        <f t="shared" si="116"/>
        <v>14354.2</v>
      </c>
      <c r="D344">
        <f t="shared" si="119"/>
        <v>1.0009760858956156</v>
      </c>
      <c r="E344">
        <f t="shared" si="125"/>
        <v>205.10000000000582</v>
      </c>
      <c r="I344" s="4"/>
      <c r="J344" s="4">
        <f t="shared" si="120"/>
        <v>251</v>
      </c>
      <c r="K344">
        <v>343</v>
      </c>
      <c r="L344">
        <v>182556.5</v>
      </c>
      <c r="M344">
        <v>15213</v>
      </c>
      <c r="N344">
        <v>3237</v>
      </c>
      <c r="O344" t="str">
        <f t="shared" si="117"/>
        <v/>
      </c>
      <c r="P344">
        <f t="shared" si="118"/>
        <v>205.10000000000582</v>
      </c>
      <c r="X344">
        <f t="shared" si="121"/>
        <v>56.396818041396358</v>
      </c>
      <c r="Y344">
        <f t="shared" si="122"/>
        <v>4.6997219647822055</v>
      </c>
      <c r="Z344">
        <f t="shared" si="123"/>
        <v>1</v>
      </c>
      <c r="AA344">
        <f t="shared" si="124"/>
        <v>12.000032866627226</v>
      </c>
    </row>
    <row r="345" spans="2:27" x14ac:dyDescent="0.2">
      <c r="B345">
        <f t="shared" si="116"/>
        <v>14598.2</v>
      </c>
      <c r="D345">
        <f t="shared" si="119"/>
        <v>1.000975134080851</v>
      </c>
      <c r="E345">
        <f t="shared" si="125"/>
        <v>205.29999999998836</v>
      </c>
      <c r="I345" s="4"/>
      <c r="J345" s="4">
        <f t="shared" si="120"/>
        <v>251</v>
      </c>
      <c r="K345">
        <v>344</v>
      </c>
      <c r="L345">
        <v>182761.8</v>
      </c>
      <c r="M345">
        <v>15230.2</v>
      </c>
      <c r="N345">
        <v>3241.7</v>
      </c>
      <c r="O345" t="str">
        <f t="shared" si="117"/>
        <v/>
      </c>
      <c r="P345">
        <f t="shared" si="118"/>
        <v>205.29999999998836</v>
      </c>
      <c r="X345">
        <f t="shared" si="121"/>
        <v>56.37838171329858</v>
      </c>
      <c r="Y345">
        <f t="shared" si="122"/>
        <v>4.6982139001141379</v>
      </c>
      <c r="Z345">
        <f t="shared" si="123"/>
        <v>1</v>
      </c>
      <c r="AA345">
        <f t="shared" si="124"/>
        <v>11.999960604588251</v>
      </c>
    </row>
    <row r="346" spans="2:27" x14ac:dyDescent="0.2">
      <c r="B346">
        <f t="shared" si="116"/>
        <v>14846.4</v>
      </c>
      <c r="D346">
        <f t="shared" si="119"/>
        <v>1.0014612761812833</v>
      </c>
      <c r="E346">
        <f t="shared" si="125"/>
        <v>205.60000000000582</v>
      </c>
      <c r="I346" s="4"/>
      <c r="J346" s="4">
        <f t="shared" si="120"/>
        <v>251</v>
      </c>
      <c r="K346">
        <v>345</v>
      </c>
      <c r="L346">
        <v>182967.4</v>
      </c>
      <c r="M346">
        <v>15247.3</v>
      </c>
      <c r="N346">
        <v>3246.3</v>
      </c>
      <c r="O346" t="str">
        <f t="shared" si="117"/>
        <v/>
      </c>
      <c r="P346">
        <f t="shared" si="118"/>
        <v>205.60000000000582</v>
      </c>
      <c r="X346">
        <f t="shared" si="121"/>
        <v>56.361827311092625</v>
      </c>
      <c r="Y346">
        <f t="shared" si="122"/>
        <v>4.6968240766410982</v>
      </c>
      <c r="Z346">
        <f t="shared" si="123"/>
        <v>1</v>
      </c>
      <c r="AA346">
        <f t="shared" si="124"/>
        <v>11.999986882923535</v>
      </c>
    </row>
    <row r="347" spans="2:27" x14ac:dyDescent="0.2">
      <c r="B347">
        <f t="shared" si="116"/>
        <v>15098.8</v>
      </c>
      <c r="D347">
        <f t="shared" si="119"/>
        <v>1.000972762645971</v>
      </c>
      <c r="E347">
        <f t="shared" si="125"/>
        <v>205.80000000001746</v>
      </c>
      <c r="I347" s="4"/>
      <c r="J347" s="4">
        <f t="shared" si="120"/>
        <v>251</v>
      </c>
      <c r="K347">
        <v>346</v>
      </c>
      <c r="L347">
        <v>183173.2</v>
      </c>
      <c r="M347">
        <v>15264.4</v>
      </c>
      <c r="N347">
        <v>3251</v>
      </c>
      <c r="O347" t="str">
        <f t="shared" si="117"/>
        <v/>
      </c>
      <c r="P347">
        <f t="shared" si="118"/>
        <v>205.80000000001746</v>
      </c>
      <c r="X347">
        <f t="shared" si="121"/>
        <v>56.34364810827438</v>
      </c>
      <c r="Y347">
        <f t="shared" si="122"/>
        <v>4.6952937557674561</v>
      </c>
      <c r="Z347">
        <f t="shared" si="123"/>
        <v>1</v>
      </c>
      <c r="AA347">
        <f t="shared" si="124"/>
        <v>12.000026204764026</v>
      </c>
    </row>
    <row r="348" spans="2:27" x14ac:dyDescent="0.2">
      <c r="B348">
        <f t="shared" si="116"/>
        <v>15355.4</v>
      </c>
      <c r="D348">
        <f t="shared" si="119"/>
        <v>1.0009718172982629</v>
      </c>
      <c r="E348">
        <f t="shared" si="125"/>
        <v>206</v>
      </c>
      <c r="I348" s="4"/>
      <c r="J348" s="4">
        <f t="shared" si="120"/>
        <v>251</v>
      </c>
      <c r="K348">
        <v>347</v>
      </c>
      <c r="L348">
        <v>183379.20000000001</v>
      </c>
      <c r="M348">
        <v>15281.6</v>
      </c>
      <c r="N348">
        <v>3255.7</v>
      </c>
      <c r="O348" t="str">
        <f t="shared" si="117"/>
        <v/>
      </c>
      <c r="P348">
        <f t="shared" si="118"/>
        <v>206</v>
      </c>
      <c r="X348">
        <f t="shared" si="121"/>
        <v>56.325582823970272</v>
      </c>
      <c r="Y348">
        <f t="shared" si="122"/>
        <v>4.6937985686641897</v>
      </c>
      <c r="Z348">
        <f t="shared" si="123"/>
        <v>1</v>
      </c>
      <c r="AA348">
        <f t="shared" si="124"/>
        <v>12</v>
      </c>
    </row>
    <row r="349" spans="2:27" x14ac:dyDescent="0.2">
      <c r="B349">
        <f t="shared" si="116"/>
        <v>15616.5</v>
      </c>
      <c r="D349">
        <f t="shared" si="119"/>
        <v>1.0014563106795551</v>
      </c>
      <c r="E349">
        <f t="shared" si="125"/>
        <v>206.29999999998836</v>
      </c>
      <c r="I349" s="4"/>
      <c r="J349" s="4">
        <f t="shared" si="120"/>
        <v>251</v>
      </c>
      <c r="K349">
        <v>348</v>
      </c>
      <c r="L349">
        <v>183585.5</v>
      </c>
      <c r="M349">
        <v>15298.8</v>
      </c>
      <c r="N349">
        <v>3260.4</v>
      </c>
      <c r="O349" t="str">
        <f t="shared" si="117"/>
        <v/>
      </c>
      <c r="P349">
        <f t="shared" si="118"/>
        <v>206.29999999998836</v>
      </c>
      <c r="X349">
        <f t="shared" si="121"/>
        <v>56.307661636609005</v>
      </c>
      <c r="Y349">
        <f t="shared" si="122"/>
        <v>4.6923076923076916</v>
      </c>
      <c r="Z349">
        <f t="shared" si="123"/>
        <v>1</v>
      </c>
      <c r="AA349">
        <f t="shared" si="124"/>
        <v>11.999993463539624</v>
      </c>
    </row>
    <row r="350" spans="2:27" x14ac:dyDescent="0.2">
      <c r="B350">
        <f t="shared" si="116"/>
        <v>15882</v>
      </c>
      <c r="D350">
        <f t="shared" si="119"/>
        <v>1.0004847309743374</v>
      </c>
      <c r="E350">
        <f t="shared" si="125"/>
        <v>206.39999999999418</v>
      </c>
      <c r="I350" s="4"/>
      <c r="J350" s="4">
        <f t="shared" si="120"/>
        <v>251</v>
      </c>
      <c r="K350">
        <v>349</v>
      </c>
      <c r="L350">
        <v>183791.9</v>
      </c>
      <c r="M350">
        <v>15316</v>
      </c>
      <c r="N350">
        <v>3265</v>
      </c>
      <c r="O350" t="str">
        <f t="shared" si="117"/>
        <v/>
      </c>
      <c r="P350">
        <f t="shared" si="118"/>
        <v>206.39999999999418</v>
      </c>
      <c r="X350">
        <f t="shared" si="121"/>
        <v>56.291546707503826</v>
      </c>
      <c r="Y350">
        <f t="shared" si="122"/>
        <v>4.6909647779479329</v>
      </c>
      <c r="Z350">
        <f t="shared" si="123"/>
        <v>1</v>
      </c>
      <c r="AA350">
        <f t="shared" si="124"/>
        <v>11.999993470880124</v>
      </c>
    </row>
    <row r="351" spans="2:27" x14ac:dyDescent="0.2">
      <c r="B351">
        <f t="shared" si="116"/>
        <v>16152</v>
      </c>
      <c r="D351">
        <f t="shared" si="119"/>
        <v>9.0140503875971536</v>
      </c>
      <c r="E351">
        <f t="shared" si="125"/>
        <v>1860.5</v>
      </c>
      <c r="I351" s="4"/>
      <c r="J351" s="4">
        <f t="shared" si="120"/>
        <v>251</v>
      </c>
      <c r="K351">
        <v>350</v>
      </c>
      <c r="L351">
        <v>185652.4</v>
      </c>
      <c r="M351">
        <v>15471</v>
      </c>
      <c r="N351">
        <v>3307.2</v>
      </c>
      <c r="O351">
        <f t="shared" si="117"/>
        <v>3710.6000000000058</v>
      </c>
      <c r="P351">
        <f t="shared" si="118"/>
        <v>1860.5</v>
      </c>
      <c r="X351">
        <f t="shared" si="121"/>
        <v>56.135824866956945</v>
      </c>
      <c r="Y351">
        <f t="shared" si="122"/>
        <v>4.6779753265602322</v>
      </c>
      <c r="Z351">
        <f t="shared" si="123"/>
        <v>1</v>
      </c>
      <c r="AA351">
        <f t="shared" si="124"/>
        <v>12.000025854825155</v>
      </c>
    </row>
    <row r="352" spans="2:27" x14ac:dyDescent="0.2">
      <c r="B352">
        <f t="shared" si="116"/>
        <v>16426.5</v>
      </c>
      <c r="D352">
        <f t="shared" si="119"/>
        <v>0.11217414673475498</v>
      </c>
      <c r="E352">
        <f t="shared" si="125"/>
        <v>208.70000000001164</v>
      </c>
      <c r="I352" s="4"/>
      <c r="J352" s="4">
        <f t="shared" si="120"/>
        <v>252</v>
      </c>
      <c r="K352">
        <v>351</v>
      </c>
      <c r="L352">
        <v>185861.1</v>
      </c>
      <c r="M352">
        <v>15488.4</v>
      </c>
      <c r="N352">
        <v>3311.9</v>
      </c>
      <c r="O352" t="str">
        <f t="shared" si="117"/>
        <v/>
      </c>
      <c r="P352">
        <f t="shared" si="118"/>
        <v>208.70000000001164</v>
      </c>
      <c r="X352">
        <f t="shared" si="121"/>
        <v>56.119176303632358</v>
      </c>
      <c r="Y352">
        <f t="shared" si="122"/>
        <v>4.676590476765603</v>
      </c>
      <c r="Z352">
        <f t="shared" si="123"/>
        <v>1</v>
      </c>
      <c r="AA352">
        <f t="shared" si="124"/>
        <v>12.000019369334471</v>
      </c>
    </row>
    <row r="353" spans="2:27" x14ac:dyDescent="0.2">
      <c r="B353">
        <f t="shared" si="116"/>
        <v>16705.8</v>
      </c>
      <c r="D353">
        <f t="shared" si="119"/>
        <v>1.0019166267369151</v>
      </c>
      <c r="E353">
        <f t="shared" si="125"/>
        <v>209.10000000000582</v>
      </c>
      <c r="I353" s="4"/>
      <c r="J353" s="4">
        <f t="shared" si="120"/>
        <v>252</v>
      </c>
      <c r="K353">
        <v>352</v>
      </c>
      <c r="L353">
        <v>186070.2</v>
      </c>
      <c r="M353">
        <v>15505.8</v>
      </c>
      <c r="N353">
        <v>3316.7</v>
      </c>
      <c r="O353" t="str">
        <f t="shared" si="117"/>
        <v/>
      </c>
      <c r="P353">
        <f t="shared" si="118"/>
        <v>209.10000000000582</v>
      </c>
      <c r="X353">
        <f t="shared" si="121"/>
        <v>56.101004010009959</v>
      </c>
      <c r="Y353">
        <f t="shared" si="122"/>
        <v>4.6750685922754549</v>
      </c>
      <c r="Z353">
        <f t="shared" si="123"/>
        <v>1</v>
      </c>
      <c r="AA353">
        <f t="shared" si="124"/>
        <v>12.000038695197928</v>
      </c>
    </row>
    <row r="354" spans="2:27" x14ac:dyDescent="0.2">
      <c r="B354">
        <f t="shared" si="116"/>
        <v>16989.8</v>
      </c>
      <c r="D354">
        <f t="shared" si="119"/>
        <v>1.000478240076407</v>
      </c>
      <c r="E354">
        <f t="shared" si="125"/>
        <v>209.19999999998254</v>
      </c>
      <c r="I354" s="4"/>
      <c r="J354" s="4">
        <f t="shared" si="120"/>
        <v>252</v>
      </c>
      <c r="K354">
        <v>353</v>
      </c>
      <c r="L354">
        <v>186279.4</v>
      </c>
      <c r="M354">
        <v>15523.3</v>
      </c>
      <c r="N354">
        <v>3321.4</v>
      </c>
      <c r="O354" t="str">
        <f t="shared" si="117"/>
        <v/>
      </c>
      <c r="P354">
        <f t="shared" si="118"/>
        <v>209.19999999998254</v>
      </c>
      <c r="X354">
        <f t="shared" si="121"/>
        <v>56.084602878304324</v>
      </c>
      <c r="Y354">
        <f t="shared" si="122"/>
        <v>4.6737219244896728</v>
      </c>
      <c r="Z354">
        <f t="shared" si="123"/>
        <v>1</v>
      </c>
      <c r="AA354">
        <f t="shared" si="124"/>
        <v>11.999987116141542</v>
      </c>
    </row>
    <row r="355" spans="2:27" x14ac:dyDescent="0.2">
      <c r="B355">
        <f t="shared" si="116"/>
        <v>17278.599999999999</v>
      </c>
      <c r="D355">
        <f t="shared" si="119"/>
        <v>1.0014340344169097</v>
      </c>
      <c r="E355">
        <f t="shared" si="125"/>
        <v>209.5</v>
      </c>
      <c r="I355" s="4"/>
      <c r="J355" s="4">
        <f t="shared" si="120"/>
        <v>252</v>
      </c>
      <c r="K355">
        <v>354</v>
      </c>
      <c r="L355">
        <v>186488.9</v>
      </c>
      <c r="M355">
        <v>15540.7</v>
      </c>
      <c r="N355">
        <v>3326.2</v>
      </c>
      <c r="O355" t="str">
        <f t="shared" si="117"/>
        <v/>
      </c>
      <c r="P355">
        <f t="shared" si="118"/>
        <v>209.5</v>
      </c>
      <c r="X355">
        <f t="shared" si="121"/>
        <v>56.066652636642416</v>
      </c>
      <c r="Y355">
        <f t="shared" si="122"/>
        <v>4.672208526246167</v>
      </c>
      <c r="Z355">
        <f t="shared" si="123"/>
        <v>1</v>
      </c>
      <c r="AA355">
        <f t="shared" si="124"/>
        <v>12.000032173582914</v>
      </c>
    </row>
    <row r="356" spans="2:27" x14ac:dyDescent="0.2">
      <c r="B356">
        <f t="shared" si="116"/>
        <v>17572.400000000001</v>
      </c>
      <c r="D356">
        <f t="shared" si="119"/>
        <v>1.000954653938003</v>
      </c>
      <c r="E356">
        <f t="shared" si="125"/>
        <v>209.70000000001164</v>
      </c>
      <c r="I356" s="4"/>
      <c r="J356" s="4">
        <f t="shared" si="120"/>
        <v>252</v>
      </c>
      <c r="K356">
        <v>355</v>
      </c>
      <c r="L356">
        <v>186698.6</v>
      </c>
      <c r="M356">
        <v>15558.2</v>
      </c>
      <c r="N356">
        <v>3330.9</v>
      </c>
      <c r="O356" t="str">
        <f t="shared" si="117"/>
        <v/>
      </c>
      <c r="P356">
        <f t="shared" si="118"/>
        <v>209.70000000001164</v>
      </c>
      <c r="X356">
        <f t="shared" si="121"/>
        <v>56.050496862709778</v>
      </c>
      <c r="Y356">
        <f t="shared" si="122"/>
        <v>4.6708697349064821</v>
      </c>
      <c r="Z356">
        <f t="shared" si="123"/>
        <v>1</v>
      </c>
      <c r="AA356">
        <f t="shared" si="124"/>
        <v>12.000012854957514</v>
      </c>
    </row>
    <row r="357" spans="2:27" x14ac:dyDescent="0.2">
      <c r="B357">
        <f t="shared" si="116"/>
        <v>17871.099999999999</v>
      </c>
      <c r="D357">
        <f t="shared" si="119"/>
        <v>1.0009537434429305</v>
      </c>
      <c r="E357">
        <f t="shared" si="125"/>
        <v>209.89999999999418</v>
      </c>
      <c r="I357" s="4"/>
      <c r="J357" s="4">
        <f t="shared" si="120"/>
        <v>252</v>
      </c>
      <c r="K357">
        <v>356</v>
      </c>
      <c r="L357">
        <v>186908.5</v>
      </c>
      <c r="M357">
        <v>15575.7</v>
      </c>
      <c r="N357">
        <v>3335.7</v>
      </c>
      <c r="O357" t="str">
        <f t="shared" si="117"/>
        <v/>
      </c>
      <c r="P357">
        <f t="shared" si="118"/>
        <v>209.89999999999418</v>
      </c>
      <c r="X357">
        <f t="shared" si="121"/>
        <v>56.032766735617713</v>
      </c>
      <c r="Y357">
        <f t="shared" si="122"/>
        <v>4.6693947297418834</v>
      </c>
      <c r="Z357">
        <f t="shared" si="123"/>
        <v>1</v>
      </c>
      <c r="AA357">
        <f t="shared" si="124"/>
        <v>12.000006420257195</v>
      </c>
    </row>
    <row r="358" spans="2:27" x14ac:dyDescent="0.2">
      <c r="B358">
        <f t="shared" si="116"/>
        <v>18174.900000000001</v>
      </c>
      <c r="D358">
        <f t="shared" si="119"/>
        <v>1.0014292520248569</v>
      </c>
      <c r="E358">
        <f t="shared" si="125"/>
        <v>210.20000000001164</v>
      </c>
      <c r="I358" s="4"/>
      <c r="J358" s="4">
        <f t="shared" si="120"/>
        <v>252</v>
      </c>
      <c r="K358">
        <v>357</v>
      </c>
      <c r="L358">
        <v>187118.7</v>
      </c>
      <c r="M358">
        <v>15593.2</v>
      </c>
      <c r="N358">
        <v>3340.4</v>
      </c>
      <c r="O358" t="str">
        <f t="shared" si="117"/>
        <v/>
      </c>
      <c r="P358">
        <f t="shared" si="118"/>
        <v>210.20000000001164</v>
      </c>
      <c r="X358">
        <f t="shared" si="121"/>
        <v>56.016854268949828</v>
      </c>
      <c r="Y358">
        <f t="shared" si="122"/>
        <v>4.6680637049455154</v>
      </c>
      <c r="Z358">
        <f t="shared" si="123"/>
        <v>1</v>
      </c>
      <c r="AA358">
        <f t="shared" si="124"/>
        <v>12.000019239155529</v>
      </c>
    </row>
    <row r="359" spans="2:27" x14ac:dyDescent="0.2">
      <c r="B359">
        <f t="shared" si="116"/>
        <v>18483.900000000001</v>
      </c>
      <c r="D359">
        <f t="shared" si="119"/>
        <v>1.000951474785835</v>
      </c>
      <c r="E359">
        <f t="shared" si="125"/>
        <v>210.39999999999418</v>
      </c>
      <c r="I359" s="4"/>
      <c r="J359" s="4">
        <f t="shared" si="120"/>
        <v>252</v>
      </c>
      <c r="K359">
        <v>358</v>
      </c>
      <c r="L359">
        <v>187329.1</v>
      </c>
      <c r="M359">
        <v>15610.8</v>
      </c>
      <c r="N359">
        <v>3345.2</v>
      </c>
      <c r="O359" t="str">
        <f t="shared" si="117"/>
        <v/>
      </c>
      <c r="P359">
        <f t="shared" si="118"/>
        <v>210.39999999999418</v>
      </c>
      <c r="X359">
        <f t="shared" si="121"/>
        <v>55.99937223484396</v>
      </c>
      <c r="Y359">
        <f t="shared" si="122"/>
        <v>4.6666268085615208</v>
      </c>
      <c r="Z359">
        <f t="shared" si="123"/>
        <v>1</v>
      </c>
      <c r="AA359">
        <f t="shared" si="124"/>
        <v>11.999967970891948</v>
      </c>
    </row>
    <row r="360" spans="2:27" x14ac:dyDescent="0.2">
      <c r="B360">
        <f t="shared" si="116"/>
        <v>18798.099999999999</v>
      </c>
      <c r="D360">
        <f t="shared" si="119"/>
        <v>1.0014258555132527</v>
      </c>
      <c r="E360">
        <f t="shared" si="125"/>
        <v>210.69999999998254</v>
      </c>
      <c r="I360" s="4"/>
      <c r="J360" s="4">
        <f t="shared" si="120"/>
        <v>252</v>
      </c>
      <c r="K360">
        <v>359</v>
      </c>
      <c r="L360">
        <v>187539.8</v>
      </c>
      <c r="M360">
        <v>15628.3</v>
      </c>
      <c r="N360">
        <v>3350</v>
      </c>
      <c r="O360" t="str">
        <f t="shared" si="117"/>
        <v/>
      </c>
      <c r="P360">
        <f t="shared" si="118"/>
        <v>210.69999999998254</v>
      </c>
      <c r="X360">
        <f t="shared" si="121"/>
        <v>55.982029850746265</v>
      </c>
      <c r="Y360">
        <f t="shared" si="122"/>
        <v>4.6651641791044778</v>
      </c>
      <c r="Z360">
        <f t="shared" si="123"/>
        <v>1</v>
      </c>
      <c r="AA360">
        <f t="shared" si="124"/>
        <v>12.000012797297211</v>
      </c>
    </row>
    <row r="361" spans="2:27" x14ac:dyDescent="0.2">
      <c r="B361">
        <f t="shared" si="116"/>
        <v>19117.7</v>
      </c>
      <c r="D361">
        <f t="shared" si="119"/>
        <v>9.0075937351693423</v>
      </c>
      <c r="E361">
        <f t="shared" si="125"/>
        <v>1897.9000000000233</v>
      </c>
      <c r="I361" s="4"/>
      <c r="J361" s="4">
        <f t="shared" si="120"/>
        <v>252</v>
      </c>
      <c r="K361">
        <v>360</v>
      </c>
      <c r="L361">
        <v>189437.7</v>
      </c>
      <c r="M361">
        <v>15786.5</v>
      </c>
      <c r="N361">
        <v>3393</v>
      </c>
      <c r="O361">
        <f t="shared" si="117"/>
        <v>3785.3000000000175</v>
      </c>
      <c r="P361">
        <f t="shared" si="118"/>
        <v>1897.9000000000233</v>
      </c>
      <c r="X361">
        <f t="shared" si="121"/>
        <v>55.831918656056594</v>
      </c>
      <c r="Y361">
        <f t="shared" si="122"/>
        <v>4.6526672561155316</v>
      </c>
      <c r="Z361">
        <f t="shared" si="123"/>
        <v>1</v>
      </c>
      <c r="AA361">
        <f t="shared" si="124"/>
        <v>11.999980996420993</v>
      </c>
    </row>
    <row r="362" spans="2:27" x14ac:dyDescent="0.2">
      <c r="B362">
        <f t="shared" si="116"/>
        <v>19442.7</v>
      </c>
      <c r="D362">
        <f t="shared" si="119"/>
        <v>0.11217661626007248</v>
      </c>
      <c r="E362">
        <f t="shared" si="125"/>
        <v>212.89999999999418</v>
      </c>
      <c r="I362" s="4"/>
      <c r="J362" s="4">
        <f t="shared" si="120"/>
        <v>253</v>
      </c>
      <c r="K362">
        <v>361</v>
      </c>
      <c r="L362">
        <v>189650.6</v>
      </c>
      <c r="M362">
        <v>15804.2</v>
      </c>
      <c r="N362">
        <v>3397.8</v>
      </c>
      <c r="O362" t="str">
        <f t="shared" si="117"/>
        <v/>
      </c>
      <c r="P362">
        <f t="shared" si="118"/>
        <v>212.89999999999418</v>
      </c>
      <c r="X362">
        <f t="shared" si="121"/>
        <v>55.815704279239505</v>
      </c>
      <c r="Y362">
        <f t="shared" si="122"/>
        <v>4.6513037848019305</v>
      </c>
      <c r="Z362">
        <f t="shared" si="123"/>
        <v>1</v>
      </c>
      <c r="AA362">
        <f t="shared" si="124"/>
        <v>12.000012654863896</v>
      </c>
    </row>
    <row r="363" spans="2:27" x14ac:dyDescent="0.2">
      <c r="B363">
        <f t="shared" si="116"/>
        <v>19773.2</v>
      </c>
      <c r="D363">
        <f t="shared" si="119"/>
        <v>1.0018788163456749</v>
      </c>
      <c r="E363">
        <f t="shared" si="125"/>
        <v>213.29999999998836</v>
      </c>
      <c r="I363" s="4"/>
      <c r="J363" s="4">
        <f t="shared" si="120"/>
        <v>253</v>
      </c>
      <c r="K363">
        <v>362</v>
      </c>
      <c r="L363">
        <v>189863.9</v>
      </c>
      <c r="M363">
        <v>15822</v>
      </c>
      <c r="N363">
        <v>3402.7</v>
      </c>
      <c r="O363" t="str">
        <f t="shared" si="117"/>
        <v/>
      </c>
      <c r="P363">
        <f t="shared" si="118"/>
        <v>213.29999999998836</v>
      </c>
      <c r="X363">
        <f t="shared" si="121"/>
        <v>55.798013342345783</v>
      </c>
      <c r="Y363">
        <f t="shared" si="122"/>
        <v>4.6498368942310524</v>
      </c>
      <c r="Z363">
        <f t="shared" si="123"/>
        <v>1</v>
      </c>
      <c r="AA363">
        <f t="shared" si="124"/>
        <v>11.999993679686511</v>
      </c>
    </row>
    <row r="364" spans="2:27" x14ac:dyDescent="0.2">
      <c r="B364">
        <f t="shared" si="116"/>
        <v>20109.3</v>
      </c>
      <c r="D364">
        <f t="shared" si="119"/>
        <v>1.0004688232536607</v>
      </c>
      <c r="E364">
        <f t="shared" si="125"/>
        <v>213.39999999999418</v>
      </c>
      <c r="I364" s="4"/>
      <c r="J364" s="4">
        <f t="shared" si="120"/>
        <v>253</v>
      </c>
      <c r="K364">
        <v>363</v>
      </c>
      <c r="L364">
        <v>190077.3</v>
      </c>
      <c r="M364">
        <v>15839.8</v>
      </c>
      <c r="N364">
        <v>3407.5</v>
      </c>
      <c r="O364" t="str">
        <f t="shared" si="117"/>
        <v/>
      </c>
      <c r="P364">
        <f t="shared" si="118"/>
        <v>213.39999999999418</v>
      </c>
      <c r="X364">
        <f t="shared" si="121"/>
        <v>55.782039618488625</v>
      </c>
      <c r="Y364">
        <f t="shared" si="122"/>
        <v>4.6485106382978723</v>
      </c>
      <c r="Z364">
        <f t="shared" si="123"/>
        <v>1</v>
      </c>
      <c r="AA364">
        <f t="shared" si="124"/>
        <v>11.999981060366924</v>
      </c>
    </row>
    <row r="365" spans="2:27" x14ac:dyDescent="0.2">
      <c r="B365">
        <f t="shared" si="116"/>
        <v>20451.2</v>
      </c>
      <c r="D365">
        <f t="shared" si="119"/>
        <v>1.0014058106842432</v>
      </c>
      <c r="E365">
        <f t="shared" si="125"/>
        <v>213.70000000001164</v>
      </c>
      <c r="I365" s="4"/>
      <c r="J365" s="4">
        <f t="shared" si="120"/>
        <v>253</v>
      </c>
      <c r="K365">
        <v>364</v>
      </c>
      <c r="L365">
        <v>190291</v>
      </c>
      <c r="M365">
        <v>15857.6</v>
      </c>
      <c r="N365">
        <v>3412.3</v>
      </c>
      <c r="O365" t="str">
        <f t="shared" si="117"/>
        <v/>
      </c>
      <c r="P365">
        <f t="shared" si="118"/>
        <v>213.70000000001164</v>
      </c>
      <c r="X365">
        <f t="shared" si="121"/>
        <v>55.766198751575182</v>
      </c>
      <c r="Y365">
        <f t="shared" si="122"/>
        <v>4.6471881135890749</v>
      </c>
      <c r="Z365">
        <f t="shared" si="123"/>
        <v>1</v>
      </c>
      <c r="AA365">
        <f t="shared" si="124"/>
        <v>11.999987387750984</v>
      </c>
    </row>
    <row r="366" spans="2:27" x14ac:dyDescent="0.2">
      <c r="B366">
        <f t="shared" si="116"/>
        <v>20798.900000000001</v>
      </c>
      <c r="D366">
        <f t="shared" si="119"/>
        <v>1.0014038371548355</v>
      </c>
      <c r="E366">
        <f t="shared" si="125"/>
        <v>214</v>
      </c>
      <c r="I366" s="4"/>
      <c r="J366" s="4">
        <f t="shared" si="120"/>
        <v>253</v>
      </c>
      <c r="K366">
        <v>365</v>
      </c>
      <c r="L366">
        <v>190505</v>
      </c>
      <c r="M366">
        <v>15875.4</v>
      </c>
      <c r="N366">
        <v>3417.2</v>
      </c>
      <c r="O366" t="str">
        <f t="shared" si="117"/>
        <v/>
      </c>
      <c r="P366">
        <f t="shared" si="118"/>
        <v>214</v>
      </c>
      <c r="X366">
        <f t="shared" si="121"/>
        <v>55.748858714737217</v>
      </c>
      <c r="Y366">
        <f t="shared" si="122"/>
        <v>4.6457333489406532</v>
      </c>
      <c r="Z366">
        <f t="shared" si="123"/>
        <v>1</v>
      </c>
      <c r="AA366">
        <f t="shared" si="124"/>
        <v>12.000012598107764</v>
      </c>
    </row>
    <row r="367" spans="2:27" x14ac:dyDescent="0.2">
      <c r="B367">
        <f t="shared" si="116"/>
        <v>21152.400000000001</v>
      </c>
      <c r="D367">
        <f t="shared" si="119"/>
        <v>1.0004672897196534</v>
      </c>
      <c r="E367">
        <f t="shared" si="125"/>
        <v>214.10000000000582</v>
      </c>
      <c r="I367" s="4"/>
      <c r="J367" s="4">
        <f t="shared" si="120"/>
        <v>253</v>
      </c>
      <c r="K367">
        <v>366</v>
      </c>
      <c r="L367">
        <v>190719.1</v>
      </c>
      <c r="M367">
        <v>15893.3</v>
      </c>
      <c r="N367">
        <v>3422.1</v>
      </c>
      <c r="O367" t="str">
        <f t="shared" si="117"/>
        <v/>
      </c>
      <c r="P367">
        <f t="shared" si="118"/>
        <v>214.10000000000582</v>
      </c>
      <c r="X367">
        <f t="shared" si="121"/>
        <v>55.731597557055615</v>
      </c>
      <c r="Y367">
        <f t="shared" si="122"/>
        <v>4.6443119721808248</v>
      </c>
      <c r="Z367">
        <f t="shared" si="123"/>
        <v>1</v>
      </c>
      <c r="AA367">
        <f t="shared" si="124"/>
        <v>11.999968540202476</v>
      </c>
    </row>
    <row r="368" spans="2:27" x14ac:dyDescent="0.2">
      <c r="B368">
        <f t="shared" si="116"/>
        <v>21512</v>
      </c>
      <c r="D368">
        <f t="shared" si="119"/>
        <v>1.0014012143857467</v>
      </c>
      <c r="E368">
        <f t="shared" si="125"/>
        <v>214.39999999999418</v>
      </c>
      <c r="I368" s="4"/>
      <c r="J368" s="4">
        <f t="shared" si="120"/>
        <v>253</v>
      </c>
      <c r="K368">
        <v>367</v>
      </c>
      <c r="L368">
        <v>190933.5</v>
      </c>
      <c r="M368">
        <v>15911.1</v>
      </c>
      <c r="N368">
        <v>3426.9</v>
      </c>
      <c r="O368" t="str">
        <f t="shared" si="117"/>
        <v/>
      </c>
      <c r="P368">
        <f t="shared" si="118"/>
        <v>214.39999999999418</v>
      </c>
      <c r="X368">
        <f t="shared" si="121"/>
        <v>55.716099098310423</v>
      </c>
      <c r="Y368">
        <f t="shared" si="122"/>
        <v>4.643000962969448</v>
      </c>
      <c r="Z368">
        <f t="shared" si="123"/>
        <v>1</v>
      </c>
      <c r="AA368">
        <f t="shared" si="124"/>
        <v>12.00001885476177</v>
      </c>
    </row>
    <row r="369" spans="2:27" x14ac:dyDescent="0.2">
      <c r="B369">
        <f t="shared" si="116"/>
        <v>21877.7</v>
      </c>
      <c r="D369">
        <f t="shared" si="119"/>
        <v>1.0013992537314247</v>
      </c>
      <c r="E369">
        <f t="shared" si="125"/>
        <v>214.70000000001164</v>
      </c>
      <c r="I369" s="4"/>
      <c r="J369" s="4">
        <f t="shared" si="120"/>
        <v>253</v>
      </c>
      <c r="K369">
        <v>368</v>
      </c>
      <c r="L369">
        <v>191148.2</v>
      </c>
      <c r="M369">
        <v>15929</v>
      </c>
      <c r="N369">
        <v>3431.8</v>
      </c>
      <c r="O369" t="str">
        <f t="shared" si="117"/>
        <v/>
      </c>
      <c r="P369">
        <f t="shared" si="118"/>
        <v>214.70000000001164</v>
      </c>
      <c r="X369">
        <f t="shared" si="121"/>
        <v>55.699108339646834</v>
      </c>
      <c r="Y369">
        <f t="shared" si="122"/>
        <v>4.6415875050993645</v>
      </c>
      <c r="Z369">
        <f t="shared" si="123"/>
        <v>1</v>
      </c>
      <c r="AA369">
        <f t="shared" si="124"/>
        <v>12.00001255571599</v>
      </c>
    </row>
    <row r="370" spans="2:27" x14ac:dyDescent="0.2">
      <c r="B370">
        <f t="shared" ref="B370:B433" si="126">ROUND(45*$B$1^(K370-1),1)</f>
        <v>22249.7</v>
      </c>
      <c r="D370">
        <f t="shared" si="119"/>
        <v>1.0009315323706685</v>
      </c>
      <c r="E370">
        <f t="shared" si="125"/>
        <v>214.89999999999418</v>
      </c>
      <c r="I370" s="4"/>
      <c r="J370" s="4">
        <f t="shared" si="120"/>
        <v>253</v>
      </c>
      <c r="K370">
        <v>369</v>
      </c>
      <c r="L370">
        <v>191363.1</v>
      </c>
      <c r="M370">
        <v>15946.9</v>
      </c>
      <c r="N370">
        <v>3436.6</v>
      </c>
      <c r="O370" t="str">
        <f t="shared" si="117"/>
        <v/>
      </c>
      <c r="P370">
        <f t="shared" si="118"/>
        <v>214.89999999999418</v>
      </c>
      <c r="X370">
        <f t="shared" si="121"/>
        <v>55.683844497468428</v>
      </c>
      <c r="Y370">
        <f t="shared" si="122"/>
        <v>4.6403131001571323</v>
      </c>
      <c r="Z370">
        <f t="shared" si="123"/>
        <v>1</v>
      </c>
      <c r="AA370">
        <f t="shared" si="124"/>
        <v>12.000018812433765</v>
      </c>
    </row>
    <row r="371" spans="2:27" x14ac:dyDescent="0.2">
      <c r="B371">
        <f t="shared" si="126"/>
        <v>22627.9</v>
      </c>
      <c r="D371">
        <f t="shared" si="119"/>
        <v>9.0093066542580651</v>
      </c>
      <c r="E371">
        <f t="shared" si="125"/>
        <v>1936.1000000000058</v>
      </c>
      <c r="I371" s="4"/>
      <c r="J371" s="4">
        <f t="shared" si="120"/>
        <v>253</v>
      </c>
      <c r="K371">
        <v>370</v>
      </c>
      <c r="L371">
        <v>193299.20000000001</v>
      </c>
      <c r="M371">
        <v>16108.3</v>
      </c>
      <c r="N371">
        <v>3480.5</v>
      </c>
      <c r="O371">
        <f t="shared" ref="O371:O434" si="127">IF(RIGHT(K371,1)*1=0,VLOOKUP(J371,AI:AL,4,0),"")</f>
        <v>3861.5</v>
      </c>
      <c r="P371">
        <f t="shared" ref="P371:P434" si="128">L371-L370</f>
        <v>1936.1000000000058</v>
      </c>
      <c r="X371">
        <f t="shared" si="121"/>
        <v>55.537767562131883</v>
      </c>
      <c r="Y371">
        <f t="shared" si="122"/>
        <v>4.6281568740123546</v>
      </c>
      <c r="Z371">
        <f t="shared" si="123"/>
        <v>1</v>
      </c>
      <c r="AA371">
        <f t="shared" si="124"/>
        <v>11.999975168081052</v>
      </c>
    </row>
    <row r="372" spans="2:27" x14ac:dyDescent="0.2">
      <c r="B372">
        <f t="shared" si="126"/>
        <v>23012.6</v>
      </c>
      <c r="D372">
        <f t="shared" ref="D372:D435" si="129">E372/E371</f>
        <v>0.11223593822632494</v>
      </c>
      <c r="E372">
        <f t="shared" si="125"/>
        <v>217.29999999998836</v>
      </c>
      <c r="I372" s="4"/>
      <c r="J372" s="4">
        <f t="shared" si="120"/>
        <v>254</v>
      </c>
      <c r="K372">
        <v>371</v>
      </c>
      <c r="L372">
        <v>193516.5</v>
      </c>
      <c r="M372">
        <v>16126.4</v>
      </c>
      <c r="N372">
        <v>3485.5</v>
      </c>
      <c r="O372" t="str">
        <f t="shared" si="127"/>
        <v/>
      </c>
      <c r="P372">
        <f t="shared" si="128"/>
        <v>217.29999999998836</v>
      </c>
      <c r="X372">
        <f t="shared" si="121"/>
        <v>55.520441830440397</v>
      </c>
      <c r="Y372">
        <f t="shared" si="122"/>
        <v>4.6267106584421169</v>
      </c>
      <c r="Z372">
        <f t="shared" si="123"/>
        <v>1</v>
      </c>
      <c r="AA372">
        <f t="shared" si="124"/>
        <v>11.999981396963985</v>
      </c>
    </row>
    <row r="373" spans="2:27" x14ac:dyDescent="0.2">
      <c r="B373">
        <f t="shared" si="126"/>
        <v>23403.8</v>
      </c>
      <c r="D373">
        <f t="shared" si="129"/>
        <v>1.0009203865624099</v>
      </c>
      <c r="E373">
        <f t="shared" si="125"/>
        <v>217.5</v>
      </c>
      <c r="I373" s="4"/>
      <c r="J373" s="4">
        <f t="shared" si="120"/>
        <v>254</v>
      </c>
      <c r="K373">
        <v>372</v>
      </c>
      <c r="L373">
        <v>193734</v>
      </c>
      <c r="M373">
        <v>16144.5</v>
      </c>
      <c r="N373">
        <v>3490.4</v>
      </c>
      <c r="O373" t="str">
        <f t="shared" si="127"/>
        <v/>
      </c>
      <c r="P373">
        <f t="shared" si="128"/>
        <v>217.5</v>
      </c>
      <c r="X373">
        <f t="shared" si="121"/>
        <v>55.50481320192528</v>
      </c>
      <c r="Y373">
        <f t="shared" si="122"/>
        <v>4.62540110016044</v>
      </c>
      <c r="Z373">
        <f t="shared" si="123"/>
        <v>1</v>
      </c>
      <c r="AA373">
        <f t="shared" si="124"/>
        <v>12</v>
      </c>
    </row>
    <row r="374" spans="2:27" x14ac:dyDescent="0.2">
      <c r="B374">
        <f t="shared" si="126"/>
        <v>23801.599999999999</v>
      </c>
      <c r="D374">
        <f t="shared" si="129"/>
        <v>1.0013793103447741</v>
      </c>
      <c r="E374">
        <f t="shared" si="125"/>
        <v>217.79999999998836</v>
      </c>
      <c r="I374" s="4"/>
      <c r="J374" s="4">
        <f t="shared" si="120"/>
        <v>254</v>
      </c>
      <c r="K374">
        <v>373</v>
      </c>
      <c r="L374">
        <v>193951.8</v>
      </c>
      <c r="M374">
        <v>16162.6</v>
      </c>
      <c r="N374">
        <v>3495.3</v>
      </c>
      <c r="O374" t="str">
        <f t="shared" si="127"/>
        <v/>
      </c>
      <c r="P374">
        <f t="shared" si="128"/>
        <v>217.79999999998836</v>
      </c>
      <c r="X374">
        <f t="shared" si="121"/>
        <v>55.48931422195519</v>
      </c>
      <c r="Y374">
        <f t="shared" si="122"/>
        <v>4.6240952135725113</v>
      </c>
      <c r="Z374">
        <f t="shared" si="123"/>
        <v>1</v>
      </c>
      <c r="AA374">
        <f t="shared" si="124"/>
        <v>12.000037122740153</v>
      </c>
    </row>
    <row r="375" spans="2:27" x14ac:dyDescent="0.2">
      <c r="B375">
        <f t="shared" si="126"/>
        <v>24206.3</v>
      </c>
      <c r="D375">
        <f t="shared" si="129"/>
        <v>1.0009182736455999</v>
      </c>
      <c r="E375">
        <f t="shared" si="125"/>
        <v>218</v>
      </c>
      <c r="I375" s="4"/>
      <c r="J375" s="4">
        <f t="shared" si="120"/>
        <v>254</v>
      </c>
      <c r="K375">
        <v>374</v>
      </c>
      <c r="L375">
        <v>194169.8</v>
      </c>
      <c r="M375">
        <v>16180.8</v>
      </c>
      <c r="N375">
        <v>3500.3</v>
      </c>
      <c r="O375" t="str">
        <f t="shared" si="127"/>
        <v/>
      </c>
      <c r="P375">
        <f t="shared" si="128"/>
        <v>218</v>
      </c>
      <c r="X375">
        <f t="shared" si="121"/>
        <v>55.472330943062019</v>
      </c>
      <c r="Y375">
        <f t="shared" si="122"/>
        <v>4.6226894837585348</v>
      </c>
      <c r="Z375">
        <f t="shared" si="123"/>
        <v>1</v>
      </c>
      <c r="AA375">
        <f t="shared" si="124"/>
        <v>12.00001236032829</v>
      </c>
    </row>
    <row r="376" spans="2:27" x14ac:dyDescent="0.2">
      <c r="B376">
        <f t="shared" si="126"/>
        <v>24617.8</v>
      </c>
      <c r="D376">
        <f t="shared" si="129"/>
        <v>1.000917431192714</v>
      </c>
      <c r="E376">
        <f t="shared" si="125"/>
        <v>218.20000000001164</v>
      </c>
      <c r="I376" s="4"/>
      <c r="J376" s="4">
        <f t="shared" si="120"/>
        <v>254</v>
      </c>
      <c r="K376">
        <v>375</v>
      </c>
      <c r="L376">
        <v>194388</v>
      </c>
      <c r="M376">
        <v>16199</v>
      </c>
      <c r="N376">
        <v>3505.2</v>
      </c>
      <c r="O376" t="str">
        <f t="shared" si="127"/>
        <v/>
      </c>
      <c r="P376">
        <f t="shared" si="128"/>
        <v>218.20000000001164</v>
      </c>
      <c r="X376">
        <f t="shared" si="121"/>
        <v>55.457035261896614</v>
      </c>
      <c r="Y376">
        <f t="shared" si="122"/>
        <v>4.6214196051580512</v>
      </c>
      <c r="Z376">
        <f t="shared" si="123"/>
        <v>1</v>
      </c>
      <c r="AA376">
        <f t="shared" si="124"/>
        <v>12</v>
      </c>
    </row>
    <row r="377" spans="2:27" x14ac:dyDescent="0.2">
      <c r="B377">
        <f t="shared" si="126"/>
        <v>25036.3</v>
      </c>
      <c r="D377">
        <f t="shared" si="129"/>
        <v>1.001374885426161</v>
      </c>
      <c r="E377">
        <f t="shared" si="125"/>
        <v>218.5</v>
      </c>
      <c r="I377" s="4"/>
      <c r="J377" s="4">
        <f t="shared" si="120"/>
        <v>254</v>
      </c>
      <c r="K377">
        <v>376</v>
      </c>
      <c r="L377">
        <v>194606.5</v>
      </c>
      <c r="M377">
        <v>16217.2</v>
      </c>
      <c r="N377">
        <v>3510.2</v>
      </c>
      <c r="O377" t="str">
        <f t="shared" si="127"/>
        <v/>
      </c>
      <c r="P377">
        <f t="shared" si="128"/>
        <v>218.5</v>
      </c>
      <c r="X377">
        <f t="shared" si="121"/>
        <v>55.440288302660818</v>
      </c>
      <c r="Y377">
        <f t="shared" si="122"/>
        <v>4.620021651187967</v>
      </c>
      <c r="Z377">
        <f t="shared" si="123"/>
        <v>1</v>
      </c>
      <c r="AA377">
        <f t="shared" si="124"/>
        <v>12.000006166292577</v>
      </c>
    </row>
    <row r="378" spans="2:27" x14ac:dyDescent="0.2">
      <c r="B378">
        <f t="shared" si="126"/>
        <v>25461.9</v>
      </c>
      <c r="D378">
        <f t="shared" si="129"/>
        <v>1.0009153318078337</v>
      </c>
      <c r="E378">
        <f t="shared" si="125"/>
        <v>218.70000000001164</v>
      </c>
      <c r="I378" s="4"/>
      <c r="J378" s="4">
        <f t="shared" si="120"/>
        <v>254</v>
      </c>
      <c r="K378">
        <v>377</v>
      </c>
      <c r="L378">
        <v>194825.2</v>
      </c>
      <c r="M378">
        <v>16235.4</v>
      </c>
      <c r="N378">
        <v>3515.1</v>
      </c>
      <c r="O378" t="str">
        <f t="shared" si="127"/>
        <v/>
      </c>
      <c r="P378">
        <f t="shared" si="128"/>
        <v>218.70000000001164</v>
      </c>
      <c r="X378">
        <f t="shared" si="121"/>
        <v>55.425222611021027</v>
      </c>
      <c r="Y378">
        <f t="shared" si="122"/>
        <v>4.6187590680208244</v>
      </c>
      <c r="Z378">
        <f t="shared" si="123"/>
        <v>1</v>
      </c>
      <c r="AA378">
        <f t="shared" si="124"/>
        <v>12.000024637520481</v>
      </c>
    </row>
    <row r="379" spans="2:27" x14ac:dyDescent="0.2">
      <c r="B379">
        <f t="shared" si="126"/>
        <v>25894.799999999999</v>
      </c>
      <c r="D379">
        <f t="shared" si="129"/>
        <v>1.0013717421124295</v>
      </c>
      <c r="E379">
        <f t="shared" si="125"/>
        <v>219</v>
      </c>
      <c r="I379" s="4"/>
      <c r="J379" s="4">
        <f t="shared" si="120"/>
        <v>254</v>
      </c>
      <c r="K379">
        <v>378</v>
      </c>
      <c r="L379">
        <v>195044.2</v>
      </c>
      <c r="M379">
        <v>16253.7</v>
      </c>
      <c r="N379">
        <v>3520.1</v>
      </c>
      <c r="O379" t="str">
        <f t="shared" si="127"/>
        <v/>
      </c>
      <c r="P379">
        <f t="shared" si="128"/>
        <v>219</v>
      </c>
      <c r="X379">
        <f t="shared" si="121"/>
        <v>55.408709979830121</v>
      </c>
      <c r="Y379">
        <f t="shared" si="122"/>
        <v>4.6173972330331532</v>
      </c>
      <c r="Z379">
        <f t="shared" si="123"/>
        <v>1</v>
      </c>
      <c r="AA379">
        <f t="shared" si="124"/>
        <v>11.999987695109422</v>
      </c>
    </row>
    <row r="380" spans="2:27" x14ac:dyDescent="0.2">
      <c r="B380">
        <f t="shared" si="126"/>
        <v>26335</v>
      </c>
      <c r="D380">
        <f t="shared" si="129"/>
        <v>1.0009132420090527</v>
      </c>
      <c r="E380">
        <f t="shared" si="125"/>
        <v>219.19999999998254</v>
      </c>
      <c r="I380" s="4"/>
      <c r="J380" s="4">
        <f t="shared" si="120"/>
        <v>254</v>
      </c>
      <c r="K380">
        <v>379</v>
      </c>
      <c r="L380">
        <v>195263.4</v>
      </c>
      <c r="M380">
        <v>16272</v>
      </c>
      <c r="N380">
        <v>3525.1</v>
      </c>
      <c r="O380" t="str">
        <f t="shared" si="127"/>
        <v/>
      </c>
      <c r="P380">
        <f t="shared" si="128"/>
        <v>219.19999999998254</v>
      </c>
      <c r="X380">
        <f t="shared" si="121"/>
        <v>55.392300927633258</v>
      </c>
      <c r="Y380">
        <f t="shared" si="122"/>
        <v>4.6160392612975523</v>
      </c>
      <c r="Z380">
        <f t="shared" si="123"/>
        <v>1</v>
      </c>
      <c r="AA380">
        <f t="shared" si="124"/>
        <v>11.999963126843657</v>
      </c>
    </row>
    <row r="381" spans="2:27" x14ac:dyDescent="0.2">
      <c r="B381">
        <f t="shared" si="126"/>
        <v>26782.7</v>
      </c>
      <c r="D381">
        <f t="shared" si="129"/>
        <v>9.010492700730671</v>
      </c>
      <c r="E381">
        <f t="shared" si="125"/>
        <v>1975.1000000000058</v>
      </c>
      <c r="I381" s="4"/>
      <c r="J381" s="4">
        <f t="shared" ref="J381:J444" si="130">J371+1</f>
        <v>254</v>
      </c>
      <c r="K381">
        <v>380</v>
      </c>
      <c r="L381">
        <v>197238.5</v>
      </c>
      <c r="M381">
        <v>16436.5</v>
      </c>
      <c r="N381">
        <v>3569.8</v>
      </c>
      <c r="O381">
        <f t="shared" si="127"/>
        <v>3939.2999999999884</v>
      </c>
      <c r="P381">
        <f t="shared" si="128"/>
        <v>1975.1000000000058</v>
      </c>
      <c r="X381">
        <f t="shared" si="121"/>
        <v>55.25197490055465</v>
      </c>
      <c r="Y381">
        <f t="shared" si="122"/>
        <v>4.6043195697237937</v>
      </c>
      <c r="Z381">
        <f t="shared" si="123"/>
        <v>1</v>
      </c>
      <c r="AA381">
        <f t="shared" si="124"/>
        <v>12.000030420101604</v>
      </c>
    </row>
    <row r="382" spans="2:27" x14ac:dyDescent="0.2">
      <c r="B382">
        <f t="shared" si="126"/>
        <v>27238</v>
      </c>
      <c r="D382">
        <f t="shared" si="129"/>
        <v>0.112247481140201</v>
      </c>
      <c r="E382">
        <f t="shared" si="125"/>
        <v>221.70000000001164</v>
      </c>
      <c r="I382" s="4"/>
      <c r="J382" s="4">
        <f t="shared" si="130"/>
        <v>255</v>
      </c>
      <c r="K382">
        <v>381</v>
      </c>
      <c r="L382">
        <v>197460.2</v>
      </c>
      <c r="M382">
        <v>16455</v>
      </c>
      <c r="N382">
        <v>3574.9</v>
      </c>
      <c r="O382" t="str">
        <f t="shared" si="127"/>
        <v/>
      </c>
      <c r="P382">
        <f t="shared" si="128"/>
        <v>221.70000000001164</v>
      </c>
      <c r="X382">
        <f t="shared" si="121"/>
        <v>55.235167417270418</v>
      </c>
      <c r="Y382">
        <f t="shared" si="122"/>
        <v>4.6029259559707967</v>
      </c>
      <c r="Z382">
        <f t="shared" si="123"/>
        <v>1</v>
      </c>
      <c r="AA382">
        <f t="shared" si="124"/>
        <v>12.000012154360377</v>
      </c>
    </row>
    <row r="383" spans="2:27" x14ac:dyDescent="0.2">
      <c r="B383">
        <f t="shared" si="126"/>
        <v>27701</v>
      </c>
      <c r="D383">
        <f t="shared" si="129"/>
        <v>1.0009021199818788</v>
      </c>
      <c r="E383">
        <f t="shared" si="125"/>
        <v>221.89999999999418</v>
      </c>
      <c r="I383" s="4"/>
      <c r="J383" s="4">
        <f t="shared" si="130"/>
        <v>255</v>
      </c>
      <c r="K383">
        <v>382</v>
      </c>
      <c r="L383">
        <v>197682.1</v>
      </c>
      <c r="M383">
        <v>16473.5</v>
      </c>
      <c r="N383">
        <v>3579.9</v>
      </c>
      <c r="O383" t="str">
        <f t="shared" si="127"/>
        <v/>
      </c>
      <c r="P383">
        <f t="shared" si="128"/>
        <v>221.89999999999418</v>
      </c>
      <c r="X383">
        <f t="shared" si="121"/>
        <v>55.220006145423056</v>
      </c>
      <c r="Y383">
        <f t="shared" si="122"/>
        <v>4.6016648509734912</v>
      </c>
      <c r="Z383">
        <f t="shared" si="123"/>
        <v>1</v>
      </c>
      <c r="AA383">
        <f t="shared" si="124"/>
        <v>12.00000607035542</v>
      </c>
    </row>
    <row r="384" spans="2:27" x14ac:dyDescent="0.2">
      <c r="B384">
        <f t="shared" si="126"/>
        <v>28171.9</v>
      </c>
      <c r="D384">
        <f t="shared" si="129"/>
        <v>1.0009013068950503</v>
      </c>
      <c r="E384">
        <f t="shared" si="125"/>
        <v>222.10000000000582</v>
      </c>
      <c r="I384" s="4"/>
      <c r="J384" s="4">
        <f t="shared" si="130"/>
        <v>255</v>
      </c>
      <c r="K384">
        <v>383</v>
      </c>
      <c r="L384">
        <v>197904.2</v>
      </c>
      <c r="M384">
        <v>16492</v>
      </c>
      <c r="N384">
        <v>3584.9</v>
      </c>
      <c r="O384" t="str">
        <f t="shared" si="127"/>
        <v/>
      </c>
      <c r="P384">
        <f t="shared" si="128"/>
        <v>222.10000000000582</v>
      </c>
      <c r="X384">
        <f t="shared" si="121"/>
        <v>55.204942955173088</v>
      </c>
      <c r="Y384">
        <f t="shared" si="122"/>
        <v>4.6004072638009426</v>
      </c>
      <c r="Z384">
        <f t="shared" si="123"/>
        <v>1</v>
      </c>
      <c r="AA384">
        <f t="shared" si="124"/>
        <v>12.000012127091924</v>
      </c>
    </row>
    <row r="385" spans="2:27" x14ac:dyDescent="0.2">
      <c r="B385">
        <f t="shared" si="126"/>
        <v>28650.799999999999</v>
      </c>
      <c r="D385">
        <f t="shared" si="129"/>
        <v>1.0013507429085473</v>
      </c>
      <c r="E385">
        <f t="shared" si="125"/>
        <v>222.39999999999418</v>
      </c>
      <c r="I385" s="4"/>
      <c r="J385" s="4">
        <f t="shared" si="130"/>
        <v>255</v>
      </c>
      <c r="K385">
        <v>384</v>
      </c>
      <c r="L385">
        <v>198126.6</v>
      </c>
      <c r="M385">
        <v>16510.599999999999</v>
      </c>
      <c r="N385">
        <v>3590</v>
      </c>
      <c r="O385" t="str">
        <f t="shared" si="127"/>
        <v/>
      </c>
      <c r="P385">
        <f t="shared" si="128"/>
        <v>222.39999999999418</v>
      </c>
      <c r="X385">
        <f t="shared" si="121"/>
        <v>55.188467966573818</v>
      </c>
      <c r="Y385">
        <f t="shared" si="122"/>
        <v>4.5990529247910859</v>
      </c>
      <c r="Z385">
        <f t="shared" si="123"/>
        <v>1</v>
      </c>
      <c r="AA385">
        <f t="shared" si="124"/>
        <v>11.999963659709522</v>
      </c>
    </row>
    <row r="386" spans="2:27" x14ac:dyDescent="0.2">
      <c r="B386">
        <f t="shared" si="126"/>
        <v>29137.9</v>
      </c>
      <c r="D386">
        <f t="shared" si="129"/>
        <v>1.0013489208632571</v>
      </c>
      <c r="E386">
        <f t="shared" si="125"/>
        <v>222.69999999998254</v>
      </c>
      <c r="I386" s="4"/>
      <c r="J386" s="4">
        <f t="shared" si="130"/>
        <v>255</v>
      </c>
      <c r="K386">
        <v>385</v>
      </c>
      <c r="L386">
        <v>198349.3</v>
      </c>
      <c r="M386">
        <v>16529.099999999999</v>
      </c>
      <c r="N386">
        <v>3595</v>
      </c>
      <c r="O386" t="str">
        <f t="shared" si="127"/>
        <v/>
      </c>
      <c r="P386">
        <f t="shared" si="128"/>
        <v>222.69999999998254</v>
      </c>
      <c r="X386">
        <f t="shared" si="121"/>
        <v>55.173657858136295</v>
      </c>
      <c r="Y386">
        <f t="shared" si="122"/>
        <v>4.5978025034770509</v>
      </c>
      <c r="Z386">
        <f t="shared" si="123"/>
        <v>1</v>
      </c>
      <c r="AA386">
        <f t="shared" si="124"/>
        <v>12.000006049936173</v>
      </c>
    </row>
    <row r="387" spans="2:27" x14ac:dyDescent="0.2">
      <c r="B387">
        <f t="shared" si="126"/>
        <v>29633.3</v>
      </c>
      <c r="D387">
        <f t="shared" si="129"/>
        <v>1.0008980691515077</v>
      </c>
      <c r="E387">
        <f t="shared" si="125"/>
        <v>222.90000000002328</v>
      </c>
      <c r="I387" s="4"/>
      <c r="J387" s="4">
        <f t="shared" si="130"/>
        <v>255</v>
      </c>
      <c r="K387">
        <v>386</v>
      </c>
      <c r="L387">
        <v>198572.2</v>
      </c>
      <c r="M387">
        <v>16547.7</v>
      </c>
      <c r="N387">
        <v>3600.1</v>
      </c>
      <c r="O387" t="str">
        <f t="shared" si="127"/>
        <v/>
      </c>
      <c r="P387">
        <f t="shared" si="128"/>
        <v>222.90000000002328</v>
      </c>
      <c r="X387">
        <f t="shared" ref="X387:X450" si="131">L387/$N387</f>
        <v>55.157412294102947</v>
      </c>
      <c r="Y387">
        <f t="shared" ref="Y387:Y450" si="132">M387/$N387</f>
        <v>4.5964556540096115</v>
      </c>
      <c r="Z387">
        <f t="shared" ref="Z387:Z450" si="133">N387/$N387</f>
        <v>1</v>
      </c>
      <c r="AA387">
        <f t="shared" ref="AA387:AA450" si="134">L387/M387</f>
        <v>11.999987913728193</v>
      </c>
    </row>
    <row r="388" spans="2:27" x14ac:dyDescent="0.2">
      <c r="B388">
        <f t="shared" si="126"/>
        <v>30137</v>
      </c>
      <c r="D388">
        <f t="shared" si="129"/>
        <v>1.0008972633465834</v>
      </c>
      <c r="E388">
        <f t="shared" ref="E388:E451" si="135">L388-L387</f>
        <v>223.09999999997672</v>
      </c>
      <c r="I388" s="4"/>
      <c r="J388" s="4">
        <f t="shared" si="130"/>
        <v>255</v>
      </c>
      <c r="K388">
        <v>387</v>
      </c>
      <c r="L388">
        <v>198795.3</v>
      </c>
      <c r="M388">
        <v>16566.3</v>
      </c>
      <c r="N388">
        <v>3605.1</v>
      </c>
      <c r="O388" t="str">
        <f t="shared" si="127"/>
        <v/>
      </c>
      <c r="P388">
        <f t="shared" si="128"/>
        <v>223.09999999997672</v>
      </c>
      <c r="X388">
        <f t="shared" si="131"/>
        <v>55.14279770325372</v>
      </c>
      <c r="Y388">
        <f t="shared" si="132"/>
        <v>4.5952400765582091</v>
      </c>
      <c r="Z388">
        <f t="shared" si="133"/>
        <v>1</v>
      </c>
      <c r="AA388">
        <f t="shared" si="134"/>
        <v>11.999981890947284</v>
      </c>
    </row>
    <row r="389" spans="2:27" x14ac:dyDescent="0.2">
      <c r="B389">
        <f t="shared" si="126"/>
        <v>30649.4</v>
      </c>
      <c r="D389">
        <f t="shared" si="129"/>
        <v>1.0013446884807109</v>
      </c>
      <c r="E389">
        <f t="shared" si="135"/>
        <v>223.40000000002328</v>
      </c>
      <c r="I389" s="4"/>
      <c r="J389" s="4">
        <f t="shared" si="130"/>
        <v>255</v>
      </c>
      <c r="K389">
        <v>388</v>
      </c>
      <c r="L389">
        <v>199018.7</v>
      </c>
      <c r="M389">
        <v>16584.900000000001</v>
      </c>
      <c r="N389">
        <v>3610.2</v>
      </c>
      <c r="O389" t="str">
        <f t="shared" si="127"/>
        <v/>
      </c>
      <c r="P389">
        <f t="shared" si="128"/>
        <v>223.40000000002328</v>
      </c>
      <c r="X389">
        <f t="shared" si="131"/>
        <v>55.126779679796137</v>
      </c>
      <c r="Y389">
        <f t="shared" si="132"/>
        <v>4.5939006149243813</v>
      </c>
      <c r="Z389">
        <f t="shared" si="133"/>
        <v>1</v>
      </c>
      <c r="AA389">
        <f t="shared" si="134"/>
        <v>11.999993970418874</v>
      </c>
    </row>
    <row r="390" spans="2:27" x14ac:dyDescent="0.2">
      <c r="B390">
        <f t="shared" si="126"/>
        <v>31170.400000000001</v>
      </c>
      <c r="D390">
        <f t="shared" si="129"/>
        <v>1.0008952551475085</v>
      </c>
      <c r="E390">
        <f t="shared" si="135"/>
        <v>223.59999999997672</v>
      </c>
      <c r="I390" s="4"/>
      <c r="J390" s="4">
        <f t="shared" si="130"/>
        <v>255</v>
      </c>
      <c r="K390">
        <v>389</v>
      </c>
      <c r="L390">
        <v>199242.3</v>
      </c>
      <c r="M390">
        <v>16603.5</v>
      </c>
      <c r="N390">
        <v>3615.2</v>
      </c>
      <c r="O390" t="str">
        <f t="shared" si="127"/>
        <v/>
      </c>
      <c r="P390">
        <f t="shared" si="128"/>
        <v>223.59999999997672</v>
      </c>
      <c r="X390">
        <f t="shared" si="131"/>
        <v>55.11238658995353</v>
      </c>
      <c r="Y390">
        <f t="shared" si="132"/>
        <v>4.592691967249392</v>
      </c>
      <c r="Z390">
        <f t="shared" si="133"/>
        <v>1</v>
      </c>
      <c r="AA390">
        <f t="shared" si="134"/>
        <v>12.000018068479537</v>
      </c>
    </row>
    <row r="391" spans="2:27" x14ac:dyDescent="0.2">
      <c r="B391">
        <f t="shared" si="126"/>
        <v>31700.3</v>
      </c>
      <c r="D391">
        <f t="shared" si="129"/>
        <v>9.0111806797863743</v>
      </c>
      <c r="E391">
        <f t="shared" si="135"/>
        <v>2014.9000000000233</v>
      </c>
      <c r="I391" s="4"/>
      <c r="J391" s="4">
        <f t="shared" si="130"/>
        <v>255</v>
      </c>
      <c r="K391">
        <v>390</v>
      </c>
      <c r="L391">
        <v>201257.2</v>
      </c>
      <c r="M391">
        <v>16771.400000000001</v>
      </c>
      <c r="N391">
        <v>3660.9</v>
      </c>
      <c r="O391">
        <f t="shared" si="127"/>
        <v>4018.7000000000116</v>
      </c>
      <c r="P391">
        <f t="shared" si="128"/>
        <v>2014.9000000000233</v>
      </c>
      <c r="X391">
        <f t="shared" si="131"/>
        <v>54.974787620530471</v>
      </c>
      <c r="Y391">
        <f t="shared" si="132"/>
        <v>4.5812231964817398</v>
      </c>
      <c r="Z391">
        <f t="shared" si="133"/>
        <v>1</v>
      </c>
      <c r="AA391">
        <f t="shared" si="134"/>
        <v>12.000023850125809</v>
      </c>
    </row>
    <row r="392" spans="2:27" x14ac:dyDescent="0.2">
      <c r="B392">
        <f t="shared" si="126"/>
        <v>32239.200000000001</v>
      </c>
      <c r="D392">
        <f t="shared" si="129"/>
        <v>0.11226363591244226</v>
      </c>
      <c r="E392">
        <f t="shared" si="135"/>
        <v>226.19999999998254</v>
      </c>
      <c r="I392" s="4"/>
      <c r="J392" s="4">
        <f t="shared" si="130"/>
        <v>256</v>
      </c>
      <c r="K392">
        <v>391</v>
      </c>
      <c r="L392">
        <v>201483.4</v>
      </c>
      <c r="M392">
        <v>16790.3</v>
      </c>
      <c r="N392">
        <v>3666</v>
      </c>
      <c r="O392" t="str">
        <f t="shared" si="127"/>
        <v/>
      </c>
      <c r="P392">
        <f t="shared" si="128"/>
        <v>226.19999999998254</v>
      </c>
      <c r="X392">
        <f t="shared" si="131"/>
        <v>54.96001091107474</v>
      </c>
      <c r="Y392">
        <f t="shared" si="132"/>
        <v>4.5800054555373704</v>
      </c>
      <c r="Z392">
        <f t="shared" si="133"/>
        <v>1</v>
      </c>
      <c r="AA392">
        <f t="shared" si="134"/>
        <v>11.999988088360542</v>
      </c>
    </row>
    <row r="393" spans="2:27" x14ac:dyDescent="0.2">
      <c r="B393">
        <f t="shared" si="126"/>
        <v>32787.300000000003</v>
      </c>
      <c r="D393">
        <f t="shared" si="129"/>
        <v>1.0004420866491377</v>
      </c>
      <c r="E393">
        <f t="shared" si="135"/>
        <v>226.30000000001746</v>
      </c>
      <c r="I393" s="4"/>
      <c r="J393" s="4">
        <f t="shared" si="130"/>
        <v>256</v>
      </c>
      <c r="K393">
        <v>392</v>
      </c>
      <c r="L393">
        <v>201709.7</v>
      </c>
      <c r="M393">
        <v>16809.099999999999</v>
      </c>
      <c r="N393">
        <v>3671.2</v>
      </c>
      <c r="O393" t="str">
        <f t="shared" si="127"/>
        <v/>
      </c>
      <c r="P393">
        <f t="shared" si="128"/>
        <v>226.30000000001746</v>
      </c>
      <c r="X393">
        <f t="shared" si="131"/>
        <v>54.943805840052306</v>
      </c>
      <c r="Y393">
        <f t="shared" si="132"/>
        <v>4.5786391370668991</v>
      </c>
      <c r="Z393">
        <f t="shared" si="133"/>
        <v>1</v>
      </c>
      <c r="AA393">
        <f t="shared" si="134"/>
        <v>12.000029745792459</v>
      </c>
    </row>
    <row r="394" spans="2:27" x14ac:dyDescent="0.2">
      <c r="B394">
        <f t="shared" si="126"/>
        <v>33344.6</v>
      </c>
      <c r="D394">
        <f t="shared" si="129"/>
        <v>1.0017675651788116</v>
      </c>
      <c r="E394">
        <f t="shared" si="135"/>
        <v>226.69999999998254</v>
      </c>
      <c r="I394" s="4"/>
      <c r="J394" s="4">
        <f t="shared" si="130"/>
        <v>256</v>
      </c>
      <c r="K394">
        <v>393</v>
      </c>
      <c r="L394">
        <v>201936.4</v>
      </c>
      <c r="M394">
        <v>16828</v>
      </c>
      <c r="N394">
        <v>3676.3</v>
      </c>
      <c r="O394" t="str">
        <f t="shared" si="127"/>
        <v/>
      </c>
      <c r="P394">
        <f t="shared" si="128"/>
        <v>226.69999999998254</v>
      </c>
      <c r="X394">
        <f t="shared" si="131"/>
        <v>54.929249517177595</v>
      </c>
      <c r="Y394">
        <f t="shared" si="132"/>
        <v>4.5774283926774197</v>
      </c>
      <c r="Z394">
        <f t="shared" si="133"/>
        <v>1</v>
      </c>
      <c r="AA394">
        <f t="shared" si="134"/>
        <v>12.000023769907298</v>
      </c>
    </row>
    <row r="395" spans="2:27" x14ac:dyDescent="0.2">
      <c r="B395">
        <f t="shared" si="126"/>
        <v>33911.5</v>
      </c>
      <c r="D395">
        <f t="shared" si="129"/>
        <v>1.0004411116013892</v>
      </c>
      <c r="E395">
        <f t="shared" si="135"/>
        <v>226.80000000001746</v>
      </c>
      <c r="I395" s="4"/>
      <c r="J395" s="4">
        <f t="shared" si="130"/>
        <v>256</v>
      </c>
      <c r="K395">
        <v>394</v>
      </c>
      <c r="L395">
        <v>202163.20000000001</v>
      </c>
      <c r="M395">
        <v>16846.900000000001</v>
      </c>
      <c r="N395">
        <v>3681.5</v>
      </c>
      <c r="O395" t="str">
        <f t="shared" si="127"/>
        <v/>
      </c>
      <c r="P395">
        <f t="shared" si="128"/>
        <v>226.80000000001746</v>
      </c>
      <c r="X395">
        <f t="shared" si="131"/>
        <v>54.913269047942421</v>
      </c>
      <c r="Y395">
        <f t="shared" si="132"/>
        <v>4.5760966997147907</v>
      </c>
      <c r="Z395">
        <f t="shared" si="133"/>
        <v>1</v>
      </c>
      <c r="AA395">
        <f t="shared" si="134"/>
        <v>12.000023743240597</v>
      </c>
    </row>
    <row r="396" spans="2:27" x14ac:dyDescent="0.2">
      <c r="B396">
        <f t="shared" si="126"/>
        <v>34488</v>
      </c>
      <c r="D396">
        <f t="shared" si="129"/>
        <v>1.0017636684301809</v>
      </c>
      <c r="E396">
        <f t="shared" si="135"/>
        <v>227.19999999998254</v>
      </c>
      <c r="I396" s="4"/>
      <c r="J396" s="4">
        <f t="shared" si="130"/>
        <v>256</v>
      </c>
      <c r="K396">
        <v>395</v>
      </c>
      <c r="L396">
        <v>202390.39999999999</v>
      </c>
      <c r="M396">
        <v>16865.900000000001</v>
      </c>
      <c r="N396">
        <v>3686.6</v>
      </c>
      <c r="O396" t="str">
        <f t="shared" si="127"/>
        <v/>
      </c>
      <c r="P396">
        <f t="shared" si="128"/>
        <v>227.19999999998254</v>
      </c>
      <c r="X396">
        <f t="shared" si="131"/>
        <v>54.898931264579829</v>
      </c>
      <c r="Y396">
        <f t="shared" si="132"/>
        <v>4.5749199804698097</v>
      </c>
      <c r="Z396">
        <f t="shared" si="133"/>
        <v>1</v>
      </c>
      <c r="AA396">
        <f t="shared" si="134"/>
        <v>11.999976283506957</v>
      </c>
    </row>
    <row r="397" spans="2:27" x14ac:dyDescent="0.2">
      <c r="B397">
        <f t="shared" si="126"/>
        <v>35074.300000000003</v>
      </c>
      <c r="D397">
        <f t="shared" si="129"/>
        <v>1.0004401408452241</v>
      </c>
      <c r="E397">
        <f t="shared" si="135"/>
        <v>227.30000000001746</v>
      </c>
      <c r="I397" s="4"/>
      <c r="J397" s="4">
        <f t="shared" si="130"/>
        <v>256</v>
      </c>
      <c r="K397">
        <v>396</v>
      </c>
      <c r="L397">
        <v>202617.7</v>
      </c>
      <c r="M397">
        <v>16884.8</v>
      </c>
      <c r="N397">
        <v>3691.8</v>
      </c>
      <c r="O397" t="str">
        <f t="shared" si="127"/>
        <v/>
      </c>
      <c r="P397">
        <f t="shared" si="128"/>
        <v>227.30000000001746</v>
      </c>
      <c r="X397">
        <f t="shared" si="131"/>
        <v>54.883173519692292</v>
      </c>
      <c r="Y397">
        <f t="shared" si="132"/>
        <v>4.5735955360528733</v>
      </c>
      <c r="Z397">
        <f t="shared" si="133"/>
        <v>1</v>
      </c>
      <c r="AA397">
        <f t="shared" si="134"/>
        <v>12.000005922486498</v>
      </c>
    </row>
    <row r="398" spans="2:27" x14ac:dyDescent="0.2">
      <c r="B398">
        <f t="shared" si="126"/>
        <v>35670.6</v>
      </c>
      <c r="D398">
        <f t="shared" si="129"/>
        <v>1.0017597888251872</v>
      </c>
      <c r="E398">
        <f t="shared" si="135"/>
        <v>227.69999999998254</v>
      </c>
      <c r="I398" s="4"/>
      <c r="J398" s="4">
        <f t="shared" si="130"/>
        <v>256</v>
      </c>
      <c r="K398">
        <v>397</v>
      </c>
      <c r="L398">
        <v>202845.4</v>
      </c>
      <c r="M398">
        <v>16903.8</v>
      </c>
      <c r="N398">
        <v>3696.9</v>
      </c>
      <c r="O398" t="str">
        <f t="shared" si="127"/>
        <v/>
      </c>
      <c r="P398">
        <f t="shared" si="128"/>
        <v>227.69999999998254</v>
      </c>
      <c r="X398">
        <f t="shared" si="131"/>
        <v>54.869052449349454</v>
      </c>
      <c r="Y398">
        <f t="shared" si="132"/>
        <v>4.5724255457275014</v>
      </c>
      <c r="Z398">
        <f t="shared" si="133"/>
        <v>1</v>
      </c>
      <c r="AA398">
        <f t="shared" si="134"/>
        <v>11.999988168340847</v>
      </c>
    </row>
    <row r="399" spans="2:27" x14ac:dyDescent="0.2">
      <c r="B399">
        <f t="shared" si="126"/>
        <v>36277</v>
      </c>
      <c r="D399">
        <f t="shared" si="129"/>
        <v>1.0004391743523713</v>
      </c>
      <c r="E399">
        <f t="shared" si="135"/>
        <v>227.80000000001746</v>
      </c>
      <c r="I399" s="4"/>
      <c r="J399" s="4">
        <f t="shared" si="130"/>
        <v>256</v>
      </c>
      <c r="K399">
        <v>398</v>
      </c>
      <c r="L399">
        <v>203073.2</v>
      </c>
      <c r="M399">
        <v>16922.8</v>
      </c>
      <c r="N399">
        <v>3702.1</v>
      </c>
      <c r="O399" t="str">
        <f t="shared" si="127"/>
        <v/>
      </c>
      <c r="P399">
        <f t="shared" si="128"/>
        <v>227.80000000001746</v>
      </c>
      <c r="X399">
        <f t="shared" si="131"/>
        <v>54.853515572242785</v>
      </c>
      <c r="Y399">
        <f t="shared" si="132"/>
        <v>4.5711353015855867</v>
      </c>
      <c r="Z399">
        <f t="shared" si="133"/>
        <v>1</v>
      </c>
      <c r="AA399">
        <f t="shared" si="134"/>
        <v>11.999976363249582</v>
      </c>
    </row>
    <row r="400" spans="2:27" x14ac:dyDescent="0.2">
      <c r="B400">
        <f t="shared" si="126"/>
        <v>36893.699999999997</v>
      </c>
      <c r="D400">
        <f t="shared" si="129"/>
        <v>1.0017559262509441</v>
      </c>
      <c r="E400">
        <f t="shared" si="135"/>
        <v>228.19999999998254</v>
      </c>
      <c r="I400" s="4"/>
      <c r="J400" s="4">
        <f t="shared" si="130"/>
        <v>256</v>
      </c>
      <c r="K400">
        <v>399</v>
      </c>
      <c r="L400">
        <v>203301.4</v>
      </c>
      <c r="M400">
        <v>16941.8</v>
      </c>
      <c r="N400">
        <v>3707.3</v>
      </c>
      <c r="O400" t="str">
        <f t="shared" si="127"/>
        <v/>
      </c>
      <c r="P400">
        <f t="shared" si="128"/>
        <v>228.19999999998254</v>
      </c>
      <c r="X400">
        <f t="shared" si="131"/>
        <v>54.838130175599488</v>
      </c>
      <c r="Y400">
        <f t="shared" si="132"/>
        <v>4.5698486769346962</v>
      </c>
      <c r="Z400">
        <f t="shared" si="133"/>
        <v>1</v>
      </c>
      <c r="AA400">
        <f t="shared" si="134"/>
        <v>11.999988194878938</v>
      </c>
    </row>
    <row r="401" spans="2:27" x14ac:dyDescent="0.2">
      <c r="B401">
        <f t="shared" si="126"/>
        <v>37520.9</v>
      </c>
      <c r="D401">
        <f t="shared" si="129"/>
        <v>9.0074496056098035</v>
      </c>
      <c r="E401">
        <f t="shared" si="135"/>
        <v>2055.5</v>
      </c>
      <c r="I401" s="4"/>
      <c r="J401" s="4">
        <f t="shared" si="130"/>
        <v>256</v>
      </c>
      <c r="K401">
        <v>400</v>
      </c>
      <c r="L401">
        <v>205356.9</v>
      </c>
      <c r="M401">
        <v>17113.099999999999</v>
      </c>
      <c r="N401">
        <v>3753.8</v>
      </c>
      <c r="O401">
        <f t="shared" si="127"/>
        <v>4099.6999999999825</v>
      </c>
      <c r="P401">
        <f t="shared" si="128"/>
        <v>2055.5</v>
      </c>
      <c r="X401">
        <f t="shared" si="131"/>
        <v>54.706404177100531</v>
      </c>
      <c r="Y401">
        <f t="shared" si="132"/>
        <v>4.5588736746763274</v>
      </c>
      <c r="Z401">
        <f t="shared" si="133"/>
        <v>1</v>
      </c>
      <c r="AA401">
        <f t="shared" si="134"/>
        <v>11.999982469570096</v>
      </c>
    </row>
    <row r="402" spans="2:27" x14ac:dyDescent="0.2">
      <c r="B402">
        <f t="shared" si="126"/>
        <v>38158.699999999997</v>
      </c>
      <c r="D402">
        <f t="shared" si="129"/>
        <v>0.11223546582340629</v>
      </c>
      <c r="E402">
        <f t="shared" si="135"/>
        <v>230.70000000001164</v>
      </c>
      <c r="I402" s="4"/>
      <c r="J402" s="4">
        <f t="shared" si="130"/>
        <v>257</v>
      </c>
      <c r="K402">
        <v>401</v>
      </c>
      <c r="L402">
        <v>205587.6</v>
      </c>
      <c r="M402">
        <v>17132.3</v>
      </c>
      <c r="N402">
        <v>3759.1</v>
      </c>
      <c r="O402" t="str">
        <f t="shared" si="127"/>
        <v/>
      </c>
      <c r="P402">
        <f t="shared" si="128"/>
        <v>230.70000000001164</v>
      </c>
      <c r="X402">
        <f t="shared" si="131"/>
        <v>54.690644037136551</v>
      </c>
      <c r="Y402">
        <f t="shared" si="132"/>
        <v>4.5575536697613792</v>
      </c>
      <c r="Z402">
        <f t="shared" si="133"/>
        <v>1</v>
      </c>
      <c r="AA402">
        <f t="shared" si="134"/>
        <v>12</v>
      </c>
    </row>
    <row r="403" spans="2:27" x14ac:dyDescent="0.2">
      <c r="B403">
        <f t="shared" si="126"/>
        <v>38807.4</v>
      </c>
      <c r="D403">
        <f t="shared" si="129"/>
        <v>1.0008669267446144</v>
      </c>
      <c r="E403">
        <f t="shared" si="135"/>
        <v>230.89999999999418</v>
      </c>
      <c r="I403" s="4"/>
      <c r="J403" s="4">
        <f t="shared" si="130"/>
        <v>257</v>
      </c>
      <c r="K403">
        <v>402</v>
      </c>
      <c r="L403">
        <v>205818.5</v>
      </c>
      <c r="M403">
        <v>17151.5</v>
      </c>
      <c r="N403">
        <v>3764.3</v>
      </c>
      <c r="O403" t="str">
        <f t="shared" si="127"/>
        <v/>
      </c>
      <c r="P403">
        <f t="shared" si="128"/>
        <v>230.89999999999418</v>
      </c>
      <c r="X403">
        <f t="shared" si="131"/>
        <v>54.676433865526121</v>
      </c>
      <c r="Y403">
        <f t="shared" si="132"/>
        <v>4.5563584198921445</v>
      </c>
      <c r="Z403">
        <f t="shared" si="133"/>
        <v>1</v>
      </c>
      <c r="AA403">
        <f t="shared" si="134"/>
        <v>12.000029151969215</v>
      </c>
    </row>
    <row r="404" spans="2:27" x14ac:dyDescent="0.2">
      <c r="B404">
        <f t="shared" si="126"/>
        <v>39467.1</v>
      </c>
      <c r="D404">
        <f t="shared" si="129"/>
        <v>1.0012992637506171</v>
      </c>
      <c r="E404">
        <f t="shared" si="135"/>
        <v>231.20000000001164</v>
      </c>
      <c r="I404" s="4"/>
      <c r="J404" s="4">
        <f t="shared" si="130"/>
        <v>257</v>
      </c>
      <c r="K404">
        <v>403</v>
      </c>
      <c r="L404">
        <v>206049.7</v>
      </c>
      <c r="M404">
        <v>17170.8</v>
      </c>
      <c r="N404">
        <v>3769.5</v>
      </c>
      <c r="O404" t="str">
        <f t="shared" si="127"/>
        <v/>
      </c>
      <c r="P404">
        <f t="shared" si="128"/>
        <v>231.20000000001164</v>
      </c>
      <c r="X404">
        <f t="shared" si="131"/>
        <v>54.662342485740815</v>
      </c>
      <c r="Y404">
        <f t="shared" si="132"/>
        <v>4.5551929964186231</v>
      </c>
      <c r="Z404">
        <f t="shared" si="133"/>
        <v>1</v>
      </c>
      <c r="AA404">
        <f t="shared" si="134"/>
        <v>12.000005823840475</v>
      </c>
    </row>
    <row r="405" spans="2:27" x14ac:dyDescent="0.2">
      <c r="B405">
        <f t="shared" si="126"/>
        <v>40138.1</v>
      </c>
      <c r="D405">
        <f t="shared" si="129"/>
        <v>1.0008650519030386</v>
      </c>
      <c r="E405">
        <f t="shared" si="135"/>
        <v>231.39999999999418</v>
      </c>
      <c r="I405" s="4"/>
      <c r="J405" s="4">
        <f t="shared" si="130"/>
        <v>257</v>
      </c>
      <c r="K405">
        <v>404</v>
      </c>
      <c r="L405">
        <v>206281.1</v>
      </c>
      <c r="M405">
        <v>17190.099999999999</v>
      </c>
      <c r="N405">
        <v>3774.8</v>
      </c>
      <c r="O405" t="str">
        <f t="shared" si="127"/>
        <v/>
      </c>
      <c r="P405">
        <f t="shared" si="128"/>
        <v>231.39999999999418</v>
      </c>
      <c r="X405">
        <f t="shared" si="131"/>
        <v>54.646895199745678</v>
      </c>
      <c r="Y405">
        <f t="shared" si="132"/>
        <v>4.5539101409346188</v>
      </c>
      <c r="Z405">
        <f t="shared" si="133"/>
        <v>1</v>
      </c>
      <c r="AA405">
        <f t="shared" si="134"/>
        <v>11.999994182698183</v>
      </c>
    </row>
    <row r="406" spans="2:27" x14ac:dyDescent="0.2">
      <c r="B406">
        <f t="shared" si="126"/>
        <v>40820.400000000001</v>
      </c>
      <c r="D406">
        <f t="shared" si="129"/>
        <v>1.0012964563525859</v>
      </c>
      <c r="E406">
        <f t="shared" si="135"/>
        <v>231.69999999998254</v>
      </c>
      <c r="I406" s="4"/>
      <c r="J406" s="4">
        <f t="shared" si="130"/>
        <v>257</v>
      </c>
      <c r="K406">
        <v>405</v>
      </c>
      <c r="L406">
        <v>206512.8</v>
      </c>
      <c r="M406">
        <v>17209.400000000001</v>
      </c>
      <c r="N406">
        <v>3780</v>
      </c>
      <c r="O406" t="str">
        <f t="shared" si="127"/>
        <v/>
      </c>
      <c r="P406">
        <f t="shared" si="128"/>
        <v>231.69999999998254</v>
      </c>
      <c r="X406">
        <f t="shared" si="131"/>
        <v>54.633015873015871</v>
      </c>
      <c r="Y406">
        <f t="shared" si="132"/>
        <v>4.5527513227513232</v>
      </c>
      <c r="Z406">
        <f t="shared" si="133"/>
        <v>1</v>
      </c>
      <c r="AA406">
        <f t="shared" si="134"/>
        <v>11.999999999999998</v>
      </c>
    </row>
    <row r="407" spans="2:27" x14ac:dyDescent="0.2">
      <c r="B407">
        <f t="shared" si="126"/>
        <v>41514.400000000001</v>
      </c>
      <c r="D407">
        <f t="shared" si="129"/>
        <v>1.0012947777298986</v>
      </c>
      <c r="E407">
        <f t="shared" si="135"/>
        <v>232</v>
      </c>
      <c r="I407" s="4"/>
      <c r="J407" s="4">
        <f t="shared" si="130"/>
        <v>257</v>
      </c>
      <c r="K407">
        <v>406</v>
      </c>
      <c r="L407">
        <v>206744.8</v>
      </c>
      <c r="M407">
        <v>17228.7</v>
      </c>
      <c r="N407">
        <v>3785.3</v>
      </c>
      <c r="O407" t="str">
        <f t="shared" si="127"/>
        <v/>
      </c>
      <c r="P407">
        <f t="shared" si="128"/>
        <v>232</v>
      </c>
      <c r="X407">
        <f t="shared" si="131"/>
        <v>54.617811005732698</v>
      </c>
      <c r="Y407">
        <f t="shared" si="132"/>
        <v>4.5514754444826035</v>
      </c>
      <c r="Z407">
        <f t="shared" si="133"/>
        <v>1</v>
      </c>
      <c r="AA407">
        <f t="shared" si="134"/>
        <v>12.000023217073835</v>
      </c>
    </row>
    <row r="408" spans="2:27" x14ac:dyDescent="0.2">
      <c r="B408">
        <f t="shared" si="126"/>
        <v>42220.1</v>
      </c>
      <c r="D408">
        <f t="shared" si="129"/>
        <v>1.0008620689655674</v>
      </c>
      <c r="E408">
        <f t="shared" si="135"/>
        <v>232.20000000001164</v>
      </c>
      <c r="I408" s="4"/>
      <c r="J408" s="4">
        <f t="shared" si="130"/>
        <v>257</v>
      </c>
      <c r="K408">
        <v>407</v>
      </c>
      <c r="L408">
        <v>206977</v>
      </c>
      <c r="M408">
        <v>17248.099999999999</v>
      </c>
      <c r="N408">
        <v>3790.6</v>
      </c>
      <c r="O408" t="str">
        <f t="shared" si="127"/>
        <v/>
      </c>
      <c r="P408">
        <f t="shared" si="128"/>
        <v>232.20000000001164</v>
      </c>
      <c r="X408">
        <f t="shared" si="131"/>
        <v>54.602701419300374</v>
      </c>
      <c r="Y408">
        <f t="shared" si="132"/>
        <v>4.5502295151163406</v>
      </c>
      <c r="Z408">
        <f t="shared" si="133"/>
        <v>1</v>
      </c>
      <c r="AA408">
        <f t="shared" si="134"/>
        <v>11.99998840451992</v>
      </c>
    </row>
    <row r="409" spans="2:27" x14ac:dyDescent="0.2">
      <c r="B409">
        <f t="shared" si="126"/>
        <v>42937.9</v>
      </c>
      <c r="D409">
        <f t="shared" si="129"/>
        <v>1.0012919896640324</v>
      </c>
      <c r="E409">
        <f t="shared" si="135"/>
        <v>232.5</v>
      </c>
      <c r="I409" s="4"/>
      <c r="J409" s="4">
        <f t="shared" si="130"/>
        <v>257</v>
      </c>
      <c r="K409">
        <v>408</v>
      </c>
      <c r="L409">
        <v>207209.5</v>
      </c>
      <c r="M409">
        <v>17267.5</v>
      </c>
      <c r="N409">
        <v>3795.8</v>
      </c>
      <c r="O409" t="str">
        <f t="shared" si="127"/>
        <v/>
      </c>
      <c r="P409">
        <f t="shared" si="128"/>
        <v>232.5</v>
      </c>
      <c r="X409">
        <f t="shared" si="131"/>
        <v>54.5891511670794</v>
      </c>
      <c r="Y409">
        <f t="shared" si="132"/>
        <v>4.5491069076347541</v>
      </c>
      <c r="Z409">
        <f t="shared" si="133"/>
        <v>1</v>
      </c>
      <c r="AA409">
        <f t="shared" si="134"/>
        <v>11.999971043868539</v>
      </c>
    </row>
    <row r="410" spans="2:27" x14ac:dyDescent="0.2">
      <c r="B410">
        <f t="shared" si="126"/>
        <v>43667.8</v>
      </c>
      <c r="D410">
        <f t="shared" si="129"/>
        <v>1.0008602150538135</v>
      </c>
      <c r="E410">
        <f t="shared" si="135"/>
        <v>232.70000000001164</v>
      </c>
      <c r="I410" s="4"/>
      <c r="J410" s="4">
        <f t="shared" si="130"/>
        <v>257</v>
      </c>
      <c r="K410">
        <v>409</v>
      </c>
      <c r="L410">
        <v>207442.2</v>
      </c>
      <c r="M410">
        <v>17286.900000000001</v>
      </c>
      <c r="N410">
        <v>3801.1</v>
      </c>
      <c r="O410" t="str">
        <f t="shared" si="127"/>
        <v/>
      </c>
      <c r="P410">
        <f t="shared" si="128"/>
        <v>232.70000000001164</v>
      </c>
      <c r="X410">
        <f t="shared" si="131"/>
        <v>54.574254820972882</v>
      </c>
      <c r="Y410">
        <f t="shared" si="132"/>
        <v>4.5478677225013815</v>
      </c>
      <c r="Z410">
        <f t="shared" si="133"/>
        <v>1</v>
      </c>
      <c r="AA410">
        <f t="shared" si="134"/>
        <v>11.99996529163702</v>
      </c>
    </row>
    <row r="411" spans="2:27" x14ac:dyDescent="0.2">
      <c r="B411">
        <f t="shared" si="126"/>
        <v>44410.2</v>
      </c>
      <c r="D411">
        <f t="shared" si="129"/>
        <v>9.0111731843570659</v>
      </c>
      <c r="E411">
        <f t="shared" si="135"/>
        <v>2096.8999999999942</v>
      </c>
      <c r="I411" s="4"/>
      <c r="J411" s="4">
        <f t="shared" si="130"/>
        <v>257</v>
      </c>
      <c r="K411">
        <v>410</v>
      </c>
      <c r="L411">
        <v>209539.1</v>
      </c>
      <c r="M411">
        <v>17461.599999999999</v>
      </c>
      <c r="N411">
        <v>3848.6</v>
      </c>
      <c r="O411">
        <f t="shared" si="127"/>
        <v>4182.2000000000116</v>
      </c>
      <c r="P411">
        <f t="shared" si="128"/>
        <v>2096.8999999999942</v>
      </c>
      <c r="X411">
        <f t="shared" si="131"/>
        <v>54.445538637426601</v>
      </c>
      <c r="Y411">
        <f t="shared" si="132"/>
        <v>4.5371303850750921</v>
      </c>
      <c r="Z411">
        <f t="shared" si="133"/>
        <v>1</v>
      </c>
      <c r="AA411">
        <f t="shared" si="134"/>
        <v>11.999994273147937</v>
      </c>
    </row>
    <row r="412" spans="2:27" x14ac:dyDescent="0.2">
      <c r="B412">
        <f t="shared" si="126"/>
        <v>45165.1</v>
      </c>
      <c r="D412">
        <f t="shared" si="129"/>
        <v>0.11226095665029083</v>
      </c>
      <c r="E412">
        <f t="shared" si="135"/>
        <v>235.39999999999418</v>
      </c>
      <c r="I412" s="4"/>
      <c r="J412" s="4">
        <f t="shared" si="130"/>
        <v>258</v>
      </c>
      <c r="K412">
        <v>411</v>
      </c>
      <c r="L412">
        <v>209774.5</v>
      </c>
      <c r="M412">
        <v>17481.2</v>
      </c>
      <c r="N412">
        <v>3854</v>
      </c>
      <c r="O412" t="str">
        <f t="shared" si="127"/>
        <v/>
      </c>
      <c r="P412">
        <f t="shared" si="128"/>
        <v>235.39999999999418</v>
      </c>
      <c r="X412">
        <f t="shared" si="131"/>
        <v>54.430332122470162</v>
      </c>
      <c r="Y412">
        <f t="shared" si="132"/>
        <v>4.5358588479501822</v>
      </c>
      <c r="Z412">
        <f t="shared" si="133"/>
        <v>1</v>
      </c>
      <c r="AA412">
        <f t="shared" si="134"/>
        <v>12.000005720431091</v>
      </c>
    </row>
    <row r="413" spans="2:27" x14ac:dyDescent="0.2">
      <c r="B413">
        <f t="shared" si="126"/>
        <v>45932.9</v>
      </c>
      <c r="D413">
        <f t="shared" si="129"/>
        <v>1.0004248088360486</v>
      </c>
      <c r="E413">
        <f t="shared" si="135"/>
        <v>235.5</v>
      </c>
      <c r="I413" s="4"/>
      <c r="J413" s="4">
        <f t="shared" si="130"/>
        <v>258</v>
      </c>
      <c r="K413">
        <v>412</v>
      </c>
      <c r="L413">
        <v>210010</v>
      </c>
      <c r="M413">
        <v>17500.8</v>
      </c>
      <c r="N413">
        <v>3859.3</v>
      </c>
      <c r="O413" t="str">
        <f t="shared" si="127"/>
        <v/>
      </c>
      <c r="P413">
        <f t="shared" si="128"/>
        <v>235.5</v>
      </c>
      <c r="X413">
        <f t="shared" si="131"/>
        <v>54.4166040473661</v>
      </c>
      <c r="Y413">
        <f t="shared" si="132"/>
        <v>4.5347083668022696</v>
      </c>
      <c r="Z413">
        <f t="shared" si="133"/>
        <v>1</v>
      </c>
      <c r="AA413">
        <f t="shared" si="134"/>
        <v>12.000022856098008</v>
      </c>
    </row>
    <row r="414" spans="2:27" x14ac:dyDescent="0.2">
      <c r="B414">
        <f t="shared" si="126"/>
        <v>46713.8</v>
      </c>
      <c r="D414">
        <f t="shared" si="129"/>
        <v>1.0016985138004</v>
      </c>
      <c r="E414">
        <f t="shared" si="135"/>
        <v>235.89999999999418</v>
      </c>
      <c r="I414" s="4"/>
      <c r="J414" s="4">
        <f t="shared" si="130"/>
        <v>258</v>
      </c>
      <c r="K414">
        <v>413</v>
      </c>
      <c r="L414">
        <v>210245.9</v>
      </c>
      <c r="M414">
        <v>17520.5</v>
      </c>
      <c r="N414">
        <v>3864.7</v>
      </c>
      <c r="O414" t="str">
        <f t="shared" si="127"/>
        <v/>
      </c>
      <c r="P414">
        <f t="shared" si="128"/>
        <v>235.89999999999418</v>
      </c>
      <c r="X414">
        <f t="shared" si="131"/>
        <v>54.401609439283774</v>
      </c>
      <c r="Y414">
        <f t="shared" si="132"/>
        <v>4.5334696095427853</v>
      </c>
      <c r="Z414">
        <f t="shared" si="133"/>
        <v>1</v>
      </c>
      <c r="AA414">
        <f t="shared" si="134"/>
        <v>11.999994292400331</v>
      </c>
    </row>
    <row r="415" spans="2:27" x14ac:dyDescent="0.2">
      <c r="B415">
        <f t="shared" si="126"/>
        <v>47507.9</v>
      </c>
      <c r="D415">
        <f t="shared" si="129"/>
        <v>1.0008478168716051</v>
      </c>
      <c r="E415">
        <f t="shared" si="135"/>
        <v>236.10000000000582</v>
      </c>
      <c r="I415" s="4"/>
      <c r="J415" s="4">
        <f t="shared" si="130"/>
        <v>258</v>
      </c>
      <c r="K415">
        <v>414</v>
      </c>
      <c r="L415">
        <v>210482</v>
      </c>
      <c r="M415">
        <v>17540.2</v>
      </c>
      <c r="N415">
        <v>3870</v>
      </c>
      <c r="O415" t="str">
        <f t="shared" si="127"/>
        <v/>
      </c>
      <c r="P415">
        <f t="shared" si="128"/>
        <v>236.10000000000582</v>
      </c>
      <c r="X415">
        <f t="shared" si="131"/>
        <v>54.388113695090439</v>
      </c>
      <c r="Y415">
        <f t="shared" si="132"/>
        <v>4.5323514211886309</v>
      </c>
      <c r="Z415">
        <f t="shared" si="133"/>
        <v>1</v>
      </c>
      <c r="AA415">
        <f t="shared" si="134"/>
        <v>11.999977195242927</v>
      </c>
    </row>
    <row r="416" spans="2:27" x14ac:dyDescent="0.2">
      <c r="B416">
        <f t="shared" si="126"/>
        <v>48315.6</v>
      </c>
      <c r="D416">
        <f t="shared" si="129"/>
        <v>1.0012706480304463</v>
      </c>
      <c r="E416">
        <f t="shared" si="135"/>
        <v>236.39999999999418</v>
      </c>
      <c r="I416" s="4"/>
      <c r="J416" s="4">
        <f t="shared" si="130"/>
        <v>258</v>
      </c>
      <c r="K416">
        <v>415</v>
      </c>
      <c r="L416">
        <v>210718.4</v>
      </c>
      <c r="M416">
        <v>17559.900000000001</v>
      </c>
      <c r="N416">
        <v>3875.4</v>
      </c>
      <c r="O416" t="str">
        <f t="shared" si="127"/>
        <v/>
      </c>
      <c r="P416">
        <f t="shared" si="128"/>
        <v>236.39999999999418</v>
      </c>
      <c r="X416">
        <f t="shared" si="131"/>
        <v>54.373329204727249</v>
      </c>
      <c r="Y416">
        <f t="shared" si="132"/>
        <v>4.53111936832327</v>
      </c>
      <c r="Z416">
        <f t="shared" si="133"/>
        <v>1</v>
      </c>
      <c r="AA416">
        <f t="shared" si="134"/>
        <v>11.999977220826997</v>
      </c>
    </row>
    <row r="417" spans="2:27" x14ac:dyDescent="0.2">
      <c r="B417">
        <f t="shared" si="126"/>
        <v>49136.9</v>
      </c>
      <c r="D417">
        <f t="shared" si="129"/>
        <v>1.0008460236887124</v>
      </c>
      <c r="E417">
        <f t="shared" si="135"/>
        <v>236.60000000000582</v>
      </c>
      <c r="I417" s="4"/>
      <c r="J417" s="4">
        <f t="shared" si="130"/>
        <v>258</v>
      </c>
      <c r="K417">
        <v>416</v>
      </c>
      <c r="L417">
        <v>210955</v>
      </c>
      <c r="M417">
        <v>17579.599999999999</v>
      </c>
      <c r="N417">
        <v>3880.7</v>
      </c>
      <c r="O417" t="str">
        <f t="shared" si="127"/>
        <v/>
      </c>
      <c r="P417">
        <f t="shared" si="128"/>
        <v>236.60000000000582</v>
      </c>
      <c r="X417">
        <f t="shared" si="131"/>
        <v>54.360038137449429</v>
      </c>
      <c r="Y417">
        <f t="shared" si="132"/>
        <v>4.5300074728786042</v>
      </c>
      <c r="Z417">
        <f t="shared" si="133"/>
        <v>1</v>
      </c>
      <c r="AA417">
        <f t="shared" si="134"/>
        <v>11.999988623176865</v>
      </c>
    </row>
    <row r="418" spans="2:27" x14ac:dyDescent="0.2">
      <c r="B418">
        <f t="shared" si="126"/>
        <v>49972.3</v>
      </c>
      <c r="D418">
        <f t="shared" si="129"/>
        <v>1.0012679628063752</v>
      </c>
      <c r="E418">
        <f t="shared" si="135"/>
        <v>236.89999999999418</v>
      </c>
      <c r="I418" s="4"/>
      <c r="J418" s="4">
        <f t="shared" si="130"/>
        <v>258</v>
      </c>
      <c r="K418">
        <v>417</v>
      </c>
      <c r="L418">
        <v>211191.9</v>
      </c>
      <c r="M418">
        <v>17599.3</v>
      </c>
      <c r="N418">
        <v>3886.1</v>
      </c>
      <c r="O418" t="str">
        <f t="shared" si="127"/>
        <v/>
      </c>
      <c r="P418">
        <f t="shared" si="128"/>
        <v>236.89999999999418</v>
      </c>
      <c r="X418">
        <f t="shared" si="131"/>
        <v>54.345462031342478</v>
      </c>
      <c r="Y418">
        <f t="shared" si="132"/>
        <v>4.5287820694269314</v>
      </c>
      <c r="Z418">
        <f t="shared" si="133"/>
        <v>1</v>
      </c>
      <c r="AA418">
        <f t="shared" si="134"/>
        <v>12.000017046132516</v>
      </c>
    </row>
    <row r="419" spans="2:27" x14ac:dyDescent="0.2">
      <c r="B419">
        <f t="shared" si="126"/>
        <v>50821.8</v>
      </c>
      <c r="D419">
        <f t="shared" si="129"/>
        <v>1.0012663571127796</v>
      </c>
      <c r="E419">
        <f t="shared" si="135"/>
        <v>237.20000000001164</v>
      </c>
      <c r="I419" s="4"/>
      <c r="J419" s="4">
        <f t="shared" si="130"/>
        <v>258</v>
      </c>
      <c r="K419">
        <v>418</v>
      </c>
      <c r="L419">
        <v>211429.1</v>
      </c>
      <c r="M419">
        <v>17619.099999999999</v>
      </c>
      <c r="N419">
        <v>3891.5</v>
      </c>
      <c r="O419" t="str">
        <f t="shared" si="127"/>
        <v/>
      </c>
      <c r="P419">
        <f t="shared" si="128"/>
        <v>237.20000000001164</v>
      </c>
      <c r="X419">
        <f t="shared" si="131"/>
        <v>54.331003469099322</v>
      </c>
      <c r="Y419">
        <f t="shared" si="132"/>
        <v>4.527585763844276</v>
      </c>
      <c r="Z419">
        <f t="shared" si="133"/>
        <v>1</v>
      </c>
      <c r="AA419">
        <f t="shared" si="134"/>
        <v>11.999994324341198</v>
      </c>
    </row>
    <row r="420" spans="2:27" x14ac:dyDescent="0.2">
      <c r="B420">
        <f t="shared" si="126"/>
        <v>51685.8</v>
      </c>
      <c r="D420">
        <f t="shared" si="129"/>
        <v>1.0008431703203311</v>
      </c>
      <c r="E420">
        <f t="shared" si="135"/>
        <v>237.39999999999418</v>
      </c>
      <c r="I420" s="4"/>
      <c r="J420" s="4">
        <f t="shared" si="130"/>
        <v>258</v>
      </c>
      <c r="K420">
        <v>419</v>
      </c>
      <c r="L420">
        <v>211666.5</v>
      </c>
      <c r="M420">
        <v>17638.900000000001</v>
      </c>
      <c r="N420">
        <v>3896.9</v>
      </c>
      <c r="O420" t="str">
        <f t="shared" si="127"/>
        <v/>
      </c>
      <c r="P420">
        <f t="shared" si="128"/>
        <v>237.39999999999418</v>
      </c>
      <c r="X420">
        <f t="shared" si="131"/>
        <v>54.316636300649236</v>
      </c>
      <c r="Y420">
        <f t="shared" si="132"/>
        <v>4.5263927737432317</v>
      </c>
      <c r="Z420">
        <f t="shared" si="133"/>
        <v>1</v>
      </c>
      <c r="AA420">
        <f t="shared" si="134"/>
        <v>11.999982992136697</v>
      </c>
    </row>
    <row r="421" spans="2:27" x14ac:dyDescent="0.2">
      <c r="B421">
        <f t="shared" si="126"/>
        <v>52564.4</v>
      </c>
      <c r="D421">
        <f t="shared" si="129"/>
        <v>9.0105307497896305</v>
      </c>
      <c r="E421">
        <f t="shared" si="135"/>
        <v>2139.1000000000058</v>
      </c>
      <c r="I421" s="4"/>
      <c r="J421" s="4">
        <f t="shared" si="130"/>
        <v>258</v>
      </c>
      <c r="K421">
        <v>420</v>
      </c>
      <c r="L421">
        <v>213805.6</v>
      </c>
      <c r="M421">
        <v>17817.099999999999</v>
      </c>
      <c r="N421">
        <v>3945.3</v>
      </c>
      <c r="O421">
        <f t="shared" si="127"/>
        <v>4266.5</v>
      </c>
      <c r="P421">
        <f t="shared" si="128"/>
        <v>2139.1000000000058</v>
      </c>
      <c r="X421">
        <f t="shared" si="131"/>
        <v>54.192482194002991</v>
      </c>
      <c r="Y421">
        <f t="shared" si="132"/>
        <v>4.5160317339619285</v>
      </c>
      <c r="Z421">
        <f t="shared" si="133"/>
        <v>1</v>
      </c>
      <c r="AA421">
        <f t="shared" si="134"/>
        <v>12.00002245034265</v>
      </c>
    </row>
    <row r="422" spans="2:27" x14ac:dyDescent="0.2">
      <c r="B422">
        <f t="shared" si="126"/>
        <v>53458</v>
      </c>
      <c r="D422">
        <f t="shared" si="129"/>
        <v>0.11224346687859622</v>
      </c>
      <c r="E422">
        <f t="shared" si="135"/>
        <v>240.10000000000582</v>
      </c>
      <c r="I422" s="4"/>
      <c r="J422" s="4">
        <f t="shared" si="130"/>
        <v>259</v>
      </c>
      <c r="K422">
        <v>421</v>
      </c>
      <c r="L422">
        <v>214045.7</v>
      </c>
      <c r="M422">
        <v>17837.099999999999</v>
      </c>
      <c r="N422">
        <v>3950.8</v>
      </c>
      <c r="O422" t="str">
        <f t="shared" si="127"/>
        <v/>
      </c>
      <c r="P422">
        <f t="shared" si="128"/>
        <v>240.10000000000582</v>
      </c>
      <c r="X422">
        <f t="shared" si="131"/>
        <v>54.177812088690899</v>
      </c>
      <c r="Y422">
        <f t="shared" si="132"/>
        <v>4.5148071276703448</v>
      </c>
      <c r="Z422">
        <f t="shared" si="133"/>
        <v>1</v>
      </c>
      <c r="AA422">
        <f t="shared" si="134"/>
        <v>12.000028031462515</v>
      </c>
    </row>
    <row r="423" spans="2:27" x14ac:dyDescent="0.2">
      <c r="B423">
        <f t="shared" si="126"/>
        <v>54366.8</v>
      </c>
      <c r="D423">
        <f t="shared" si="129"/>
        <v>1.000832986255654</v>
      </c>
      <c r="E423">
        <f t="shared" si="135"/>
        <v>240.29999999998836</v>
      </c>
      <c r="I423" s="4"/>
      <c r="J423" s="4">
        <f t="shared" si="130"/>
        <v>259</v>
      </c>
      <c r="K423">
        <v>422</v>
      </c>
      <c r="L423">
        <v>214286</v>
      </c>
      <c r="M423">
        <v>17857.2</v>
      </c>
      <c r="N423">
        <v>3956.2</v>
      </c>
      <c r="O423" t="str">
        <f t="shared" si="127"/>
        <v/>
      </c>
      <c r="P423">
        <f t="shared" si="128"/>
        <v>240.29999999998836</v>
      </c>
      <c r="X423">
        <f t="shared" si="131"/>
        <v>54.16460239623882</v>
      </c>
      <c r="Y423">
        <f t="shared" si="132"/>
        <v>4.5137252919468178</v>
      </c>
      <c r="Z423">
        <f t="shared" si="133"/>
        <v>1</v>
      </c>
      <c r="AA423">
        <f t="shared" si="134"/>
        <v>11.999977600071679</v>
      </c>
    </row>
    <row r="424" spans="2:27" x14ac:dyDescent="0.2">
      <c r="B424">
        <f t="shared" si="126"/>
        <v>55291</v>
      </c>
      <c r="D424">
        <f t="shared" si="129"/>
        <v>1.0012484394507595</v>
      </c>
      <c r="E424">
        <f t="shared" si="135"/>
        <v>240.60000000000582</v>
      </c>
      <c r="I424" s="4"/>
      <c r="J424" s="4">
        <f t="shared" si="130"/>
        <v>259</v>
      </c>
      <c r="K424">
        <v>423</v>
      </c>
      <c r="L424">
        <v>214526.6</v>
      </c>
      <c r="M424">
        <v>17877.2</v>
      </c>
      <c r="N424">
        <v>3961.7</v>
      </c>
      <c r="O424" t="str">
        <f t="shared" si="127"/>
        <v/>
      </c>
      <c r="P424">
        <f t="shared" si="128"/>
        <v>240.60000000000582</v>
      </c>
      <c r="X424">
        <f t="shared" si="131"/>
        <v>54.150137567206002</v>
      </c>
      <c r="Y424">
        <f t="shared" si="132"/>
        <v>4.5125072569856375</v>
      </c>
      <c r="Z424">
        <f t="shared" si="133"/>
        <v>1</v>
      </c>
      <c r="AA424">
        <f t="shared" si="134"/>
        <v>12.000011187434273</v>
      </c>
    </row>
    <row r="425" spans="2:27" x14ac:dyDescent="0.2">
      <c r="B425">
        <f t="shared" si="126"/>
        <v>56231</v>
      </c>
      <c r="D425">
        <f t="shared" si="129"/>
        <v>1.001246882792969</v>
      </c>
      <c r="E425">
        <f t="shared" si="135"/>
        <v>240.89999999999418</v>
      </c>
      <c r="I425" s="4"/>
      <c r="J425" s="4">
        <f t="shared" si="130"/>
        <v>259</v>
      </c>
      <c r="K425">
        <v>424</v>
      </c>
      <c r="L425">
        <v>214767.5</v>
      </c>
      <c r="M425">
        <v>17897.3</v>
      </c>
      <c r="N425">
        <v>3967.1</v>
      </c>
      <c r="O425" t="str">
        <f t="shared" si="127"/>
        <v/>
      </c>
      <c r="P425">
        <f t="shared" si="128"/>
        <v>240.89999999999418</v>
      </c>
      <c r="X425">
        <f t="shared" si="131"/>
        <v>54.137153084116861</v>
      </c>
      <c r="Y425">
        <f t="shared" si="132"/>
        <v>4.5114315242872625</v>
      </c>
      <c r="Z425">
        <f t="shared" si="133"/>
        <v>1</v>
      </c>
      <c r="AA425">
        <f t="shared" si="134"/>
        <v>11.999994412565025</v>
      </c>
    </row>
    <row r="426" spans="2:27" x14ac:dyDescent="0.2">
      <c r="B426">
        <f t="shared" si="126"/>
        <v>57186.9</v>
      </c>
      <c r="D426">
        <f t="shared" si="129"/>
        <v>1.0008302200083505</v>
      </c>
      <c r="E426">
        <f t="shared" si="135"/>
        <v>241.10000000000582</v>
      </c>
      <c r="I426" s="4"/>
      <c r="J426" s="4">
        <f t="shared" si="130"/>
        <v>259</v>
      </c>
      <c r="K426">
        <v>425</v>
      </c>
      <c r="L426">
        <v>215008.6</v>
      </c>
      <c r="M426">
        <v>17917.400000000001</v>
      </c>
      <c r="N426">
        <v>3972.6</v>
      </c>
      <c r="O426" t="str">
        <f t="shared" si="127"/>
        <v/>
      </c>
      <c r="P426">
        <f t="shared" si="128"/>
        <v>241.10000000000582</v>
      </c>
      <c r="X426">
        <f t="shared" si="131"/>
        <v>54.122891808890905</v>
      </c>
      <c r="Y426">
        <f t="shared" si="132"/>
        <v>4.5102451794794343</v>
      </c>
      <c r="Z426">
        <f t="shared" si="133"/>
        <v>1</v>
      </c>
      <c r="AA426">
        <f t="shared" si="134"/>
        <v>11.999988837666178</v>
      </c>
    </row>
    <row r="427" spans="2:27" x14ac:dyDescent="0.2">
      <c r="B427">
        <f t="shared" si="126"/>
        <v>58159.1</v>
      </c>
      <c r="D427">
        <f t="shared" si="129"/>
        <v>1.0012442969721624</v>
      </c>
      <c r="E427">
        <f t="shared" si="135"/>
        <v>241.39999999999418</v>
      </c>
      <c r="I427" s="4"/>
      <c r="J427" s="4">
        <f t="shared" si="130"/>
        <v>259</v>
      </c>
      <c r="K427">
        <v>426</v>
      </c>
      <c r="L427">
        <v>215250</v>
      </c>
      <c r="M427">
        <v>17937.5</v>
      </c>
      <c r="N427">
        <v>3978.1</v>
      </c>
      <c r="O427" t="str">
        <f t="shared" si="127"/>
        <v/>
      </c>
      <c r="P427">
        <f t="shared" si="128"/>
        <v>241.39999999999418</v>
      </c>
      <c r="X427">
        <f t="shared" si="131"/>
        <v>54.108745380960762</v>
      </c>
      <c r="Y427">
        <f t="shared" si="132"/>
        <v>4.5090621150800638</v>
      </c>
      <c r="Z427">
        <f t="shared" si="133"/>
        <v>1</v>
      </c>
      <c r="AA427">
        <f t="shared" si="134"/>
        <v>12</v>
      </c>
    </row>
    <row r="428" spans="2:27" x14ac:dyDescent="0.2">
      <c r="B428">
        <f t="shared" si="126"/>
        <v>59147.8</v>
      </c>
      <c r="D428">
        <f t="shared" si="129"/>
        <v>1.0012427506214476</v>
      </c>
      <c r="E428">
        <f t="shared" si="135"/>
        <v>241.70000000001164</v>
      </c>
      <c r="I428" s="4"/>
      <c r="J428" s="4">
        <f t="shared" si="130"/>
        <v>259</v>
      </c>
      <c r="K428">
        <v>427</v>
      </c>
      <c r="L428">
        <v>215491.7</v>
      </c>
      <c r="M428">
        <v>17957.599999999999</v>
      </c>
      <c r="N428">
        <v>3983.6</v>
      </c>
      <c r="O428" t="str">
        <f t="shared" si="127"/>
        <v/>
      </c>
      <c r="P428">
        <f t="shared" si="128"/>
        <v>241.70000000001164</v>
      </c>
      <c r="X428">
        <f t="shared" si="131"/>
        <v>54.094713324630995</v>
      </c>
      <c r="Y428">
        <f t="shared" si="132"/>
        <v>4.5078823175017568</v>
      </c>
      <c r="Z428">
        <f t="shared" si="133"/>
        <v>1</v>
      </c>
      <c r="AA428">
        <f t="shared" si="134"/>
        <v>12.000027843364371</v>
      </c>
    </row>
    <row r="429" spans="2:27" x14ac:dyDescent="0.2">
      <c r="B429">
        <f t="shared" si="126"/>
        <v>60153.3</v>
      </c>
      <c r="D429">
        <f t="shared" si="129"/>
        <v>1.0008274720727453</v>
      </c>
      <c r="E429">
        <f t="shared" si="135"/>
        <v>241.89999999999418</v>
      </c>
      <c r="I429" s="4"/>
      <c r="J429" s="4">
        <f t="shared" si="130"/>
        <v>259</v>
      </c>
      <c r="K429">
        <v>428</v>
      </c>
      <c r="L429">
        <v>215733.6</v>
      </c>
      <c r="M429">
        <v>17977.8</v>
      </c>
      <c r="N429">
        <v>3989</v>
      </c>
      <c r="O429" t="str">
        <f t="shared" si="127"/>
        <v/>
      </c>
      <c r="P429">
        <f t="shared" si="128"/>
        <v>241.89999999999418</v>
      </c>
      <c r="X429">
        <f t="shared" si="131"/>
        <v>54.082125846076714</v>
      </c>
      <c r="Y429">
        <f t="shared" si="132"/>
        <v>4.5068438205063925</v>
      </c>
      <c r="Z429">
        <f t="shared" si="133"/>
        <v>1</v>
      </c>
      <c r="AA429">
        <f t="shared" si="134"/>
        <v>12</v>
      </c>
    </row>
    <row r="430" spans="2:27" x14ac:dyDescent="0.2">
      <c r="B430">
        <f t="shared" si="126"/>
        <v>61175.9</v>
      </c>
      <c r="D430">
        <f t="shared" si="129"/>
        <v>1.0012401818932963</v>
      </c>
      <c r="E430">
        <f t="shared" si="135"/>
        <v>242.19999999998254</v>
      </c>
      <c r="I430" s="4"/>
      <c r="J430" s="4">
        <f t="shared" si="130"/>
        <v>259</v>
      </c>
      <c r="K430">
        <v>429</v>
      </c>
      <c r="L430">
        <v>215975.8</v>
      </c>
      <c r="M430">
        <v>17998</v>
      </c>
      <c r="N430">
        <v>3994.5</v>
      </c>
      <c r="O430" t="str">
        <f t="shared" si="127"/>
        <v/>
      </c>
      <c r="P430">
        <f t="shared" si="128"/>
        <v>242.19999999998254</v>
      </c>
      <c r="X430">
        <f t="shared" si="131"/>
        <v>54.068293904118157</v>
      </c>
      <c r="Y430">
        <f t="shared" si="132"/>
        <v>4.5056953310802355</v>
      </c>
      <c r="Z430">
        <f t="shared" si="133"/>
        <v>1</v>
      </c>
      <c r="AA430">
        <f t="shared" si="134"/>
        <v>11.999988887654183</v>
      </c>
    </row>
    <row r="431" spans="2:27" x14ac:dyDescent="0.2">
      <c r="B431">
        <f t="shared" si="126"/>
        <v>62215.9</v>
      </c>
      <c r="D431">
        <f t="shared" si="129"/>
        <v>9.0103220478950234</v>
      </c>
      <c r="E431">
        <f t="shared" si="135"/>
        <v>2182.3000000000175</v>
      </c>
      <c r="I431" s="4"/>
      <c r="J431" s="4">
        <f t="shared" si="130"/>
        <v>259</v>
      </c>
      <c r="K431">
        <v>430</v>
      </c>
      <c r="L431">
        <v>218158.1</v>
      </c>
      <c r="M431">
        <v>18179.8</v>
      </c>
      <c r="N431">
        <v>4044</v>
      </c>
      <c r="O431">
        <f t="shared" si="127"/>
        <v>4352.5</v>
      </c>
      <c r="P431">
        <f t="shared" si="128"/>
        <v>2182.3000000000175</v>
      </c>
      <c r="X431">
        <f t="shared" si="131"/>
        <v>53.946117705242337</v>
      </c>
      <c r="Y431">
        <f t="shared" si="132"/>
        <v>4.4954995054401579</v>
      </c>
      <c r="Z431">
        <f t="shared" si="133"/>
        <v>1</v>
      </c>
      <c r="AA431">
        <f t="shared" si="134"/>
        <v>12.00002750305284</v>
      </c>
    </row>
    <row r="432" spans="2:27" x14ac:dyDescent="0.2">
      <c r="B432">
        <f t="shared" si="126"/>
        <v>63273.599999999999</v>
      </c>
      <c r="D432">
        <f t="shared" si="129"/>
        <v>0.11222105118452652</v>
      </c>
      <c r="E432">
        <f t="shared" si="135"/>
        <v>244.89999999999418</v>
      </c>
      <c r="I432" s="4"/>
      <c r="J432" s="4">
        <f t="shared" si="130"/>
        <v>260</v>
      </c>
      <c r="K432">
        <v>431</v>
      </c>
      <c r="L432">
        <v>218403</v>
      </c>
      <c r="M432">
        <v>18200.2</v>
      </c>
      <c r="N432">
        <v>4049.6</v>
      </c>
      <c r="O432" t="str">
        <f t="shared" si="127"/>
        <v/>
      </c>
      <c r="P432">
        <f t="shared" si="128"/>
        <v>244.89999999999418</v>
      </c>
      <c r="X432">
        <f t="shared" si="131"/>
        <v>53.931993283287241</v>
      </c>
      <c r="Y432">
        <f t="shared" si="132"/>
        <v>4.4943204267088106</v>
      </c>
      <c r="Z432">
        <f t="shared" si="133"/>
        <v>1</v>
      </c>
      <c r="AA432">
        <f t="shared" si="134"/>
        <v>12.000032966670695</v>
      </c>
    </row>
    <row r="433" spans="2:27" x14ac:dyDescent="0.2">
      <c r="B433">
        <f t="shared" si="126"/>
        <v>64349.2</v>
      </c>
      <c r="D433">
        <f t="shared" si="129"/>
        <v>1.0012249897918231</v>
      </c>
      <c r="E433">
        <f t="shared" si="135"/>
        <v>245.20000000001164</v>
      </c>
      <c r="I433" s="4"/>
      <c r="J433" s="4">
        <f t="shared" si="130"/>
        <v>260</v>
      </c>
      <c r="K433">
        <v>432</v>
      </c>
      <c r="L433">
        <v>218648.2</v>
      </c>
      <c r="M433">
        <v>18220.7</v>
      </c>
      <c r="N433">
        <v>4055.1</v>
      </c>
      <c r="O433" t="str">
        <f t="shared" si="127"/>
        <v/>
      </c>
      <c r="P433">
        <f t="shared" si="128"/>
        <v>245.20000000001164</v>
      </c>
      <c r="X433">
        <f t="shared" si="131"/>
        <v>53.919311484303719</v>
      </c>
      <c r="Y433">
        <f t="shared" si="132"/>
        <v>4.4932800670760278</v>
      </c>
      <c r="Z433">
        <f t="shared" si="133"/>
        <v>1</v>
      </c>
      <c r="AA433">
        <f t="shared" si="134"/>
        <v>11.999989023473303</v>
      </c>
    </row>
    <row r="434" spans="2:27" x14ac:dyDescent="0.2">
      <c r="B434">
        <f t="shared" ref="B434:B497" si="136">ROUND(45*$B$1^(K434-1),1)</f>
        <v>65443.1</v>
      </c>
      <c r="D434">
        <f t="shared" si="129"/>
        <v>1.0008156606850838</v>
      </c>
      <c r="E434">
        <f t="shared" si="135"/>
        <v>245.39999999999418</v>
      </c>
      <c r="I434" s="4"/>
      <c r="J434" s="4">
        <f t="shared" si="130"/>
        <v>260</v>
      </c>
      <c r="K434">
        <v>433</v>
      </c>
      <c r="L434">
        <v>218893.6</v>
      </c>
      <c r="M434">
        <v>18241.099999999999</v>
      </c>
      <c r="N434">
        <v>4060.7</v>
      </c>
      <c r="O434" t="str">
        <f t="shared" si="127"/>
        <v/>
      </c>
      <c r="P434">
        <f t="shared" si="128"/>
        <v>245.39999999999418</v>
      </c>
      <c r="X434">
        <f t="shared" si="131"/>
        <v>53.905385770926202</v>
      </c>
      <c r="Y434">
        <f t="shared" si="132"/>
        <v>4.4921072721451969</v>
      </c>
      <c r="Z434">
        <f t="shared" si="133"/>
        <v>1</v>
      </c>
      <c r="AA434">
        <f t="shared" si="134"/>
        <v>12.00002192850212</v>
      </c>
    </row>
    <row r="435" spans="2:27" x14ac:dyDescent="0.2">
      <c r="B435">
        <f t="shared" si="136"/>
        <v>66555.7</v>
      </c>
      <c r="D435">
        <f t="shared" si="129"/>
        <v>1.0012224938874832</v>
      </c>
      <c r="E435">
        <f t="shared" si="135"/>
        <v>245.69999999998254</v>
      </c>
      <c r="I435" s="4"/>
      <c r="J435" s="4">
        <f t="shared" si="130"/>
        <v>260</v>
      </c>
      <c r="K435">
        <v>434</v>
      </c>
      <c r="L435">
        <v>219139.3</v>
      </c>
      <c r="M435">
        <v>18261.599999999999</v>
      </c>
      <c r="N435">
        <v>4066.2</v>
      </c>
      <c r="O435" t="str">
        <f t="shared" ref="O435:O498" si="137">IF(RIGHT(K435,1)*1=0,VLOOKUP(J435,AI:AL,4,0),"")</f>
        <v/>
      </c>
      <c r="P435">
        <f t="shared" ref="P435:P498" si="138">L435-L434</f>
        <v>245.69999999998254</v>
      </c>
      <c r="X435">
        <f t="shared" si="131"/>
        <v>53.892897545619988</v>
      </c>
      <c r="Y435">
        <f t="shared" si="132"/>
        <v>4.4910727460528257</v>
      </c>
      <c r="Z435">
        <f t="shared" si="133"/>
        <v>1</v>
      </c>
      <c r="AA435">
        <f t="shared" si="134"/>
        <v>12.000005475971438</v>
      </c>
    </row>
    <row r="436" spans="2:27" x14ac:dyDescent="0.2">
      <c r="B436">
        <f t="shared" si="136"/>
        <v>67687.100000000006</v>
      </c>
      <c r="D436">
        <f t="shared" ref="D436:D499" si="139">E436/E435</f>
        <v>1.0012210012210723</v>
      </c>
      <c r="E436">
        <f t="shared" si="135"/>
        <v>246</v>
      </c>
      <c r="I436" s="4"/>
      <c r="J436" s="4">
        <f t="shared" si="130"/>
        <v>260</v>
      </c>
      <c r="K436">
        <v>435</v>
      </c>
      <c r="L436">
        <v>219385.3</v>
      </c>
      <c r="M436">
        <v>18282.099999999999</v>
      </c>
      <c r="N436">
        <v>4071.8</v>
      </c>
      <c r="O436" t="str">
        <f t="shared" si="137"/>
        <v/>
      </c>
      <c r="P436">
        <f t="shared" si="138"/>
        <v>246</v>
      </c>
      <c r="X436">
        <f t="shared" si="131"/>
        <v>53.879193477086297</v>
      </c>
      <c r="Y436">
        <f t="shared" si="132"/>
        <v>4.4899307431602722</v>
      </c>
      <c r="Z436">
        <f t="shared" si="133"/>
        <v>1</v>
      </c>
      <c r="AA436">
        <f t="shared" si="134"/>
        <v>12.000005469831146</v>
      </c>
    </row>
    <row r="437" spans="2:27" x14ac:dyDescent="0.2">
      <c r="B437">
        <f t="shared" si="136"/>
        <v>68837.8</v>
      </c>
      <c r="D437">
        <f t="shared" si="139"/>
        <v>1.001219512195193</v>
      </c>
      <c r="E437">
        <f t="shared" si="135"/>
        <v>246.30000000001746</v>
      </c>
      <c r="I437" s="4"/>
      <c r="J437" s="4">
        <f t="shared" si="130"/>
        <v>260</v>
      </c>
      <c r="K437">
        <v>436</v>
      </c>
      <c r="L437">
        <v>219631.6</v>
      </c>
      <c r="M437">
        <v>18302.599999999999</v>
      </c>
      <c r="N437">
        <v>4077.4</v>
      </c>
      <c r="O437" t="str">
        <f t="shared" si="137"/>
        <v/>
      </c>
      <c r="P437">
        <f t="shared" si="138"/>
        <v>246.30000000001746</v>
      </c>
      <c r="X437">
        <f t="shared" si="131"/>
        <v>53.86560062785108</v>
      </c>
      <c r="Y437">
        <f t="shared" si="132"/>
        <v>4.4887918771766318</v>
      </c>
      <c r="Z437">
        <f t="shared" si="133"/>
        <v>1</v>
      </c>
      <c r="AA437">
        <f t="shared" si="134"/>
        <v>12.000021854818442</v>
      </c>
    </row>
    <row r="438" spans="2:27" x14ac:dyDescent="0.2">
      <c r="B438">
        <f t="shared" si="136"/>
        <v>70008.100000000006</v>
      </c>
      <c r="D438">
        <f t="shared" si="139"/>
        <v>1.0008120178643221</v>
      </c>
      <c r="E438">
        <f t="shared" si="135"/>
        <v>246.5</v>
      </c>
      <c r="I438" s="4"/>
      <c r="J438" s="4">
        <f t="shared" si="130"/>
        <v>260</v>
      </c>
      <c r="K438">
        <v>437</v>
      </c>
      <c r="L438">
        <v>219878.1</v>
      </c>
      <c r="M438">
        <v>18323.2</v>
      </c>
      <c r="N438">
        <v>4083</v>
      </c>
      <c r="O438" t="str">
        <f t="shared" si="137"/>
        <v/>
      </c>
      <c r="P438">
        <f t="shared" si="138"/>
        <v>246.5</v>
      </c>
      <c r="X438">
        <f t="shared" si="131"/>
        <v>53.852094048493754</v>
      </c>
      <c r="Y438">
        <f t="shared" si="132"/>
        <v>4.4876806269899587</v>
      </c>
      <c r="Z438">
        <f t="shared" si="133"/>
        <v>1</v>
      </c>
      <c r="AA438">
        <f t="shared" si="134"/>
        <v>11.999983627314005</v>
      </c>
    </row>
    <row r="439" spans="2:27" x14ac:dyDescent="0.2">
      <c r="B439">
        <f t="shared" si="136"/>
        <v>71198.2</v>
      </c>
      <c r="D439">
        <f t="shared" si="139"/>
        <v>1.0012170385395065</v>
      </c>
      <c r="E439">
        <f t="shared" si="135"/>
        <v>246.79999999998836</v>
      </c>
      <c r="I439" s="4"/>
      <c r="J439" s="4">
        <f t="shared" si="130"/>
        <v>260</v>
      </c>
      <c r="K439">
        <v>438</v>
      </c>
      <c r="L439">
        <v>220124.9</v>
      </c>
      <c r="M439">
        <v>18343.7</v>
      </c>
      <c r="N439">
        <v>4088.6</v>
      </c>
      <c r="O439" t="str">
        <f t="shared" si="137"/>
        <v/>
      </c>
      <c r="P439">
        <f t="shared" si="138"/>
        <v>246.79999999998836</v>
      </c>
      <c r="X439">
        <f t="shared" si="131"/>
        <v>53.838697842782373</v>
      </c>
      <c r="Y439">
        <f t="shared" si="132"/>
        <v>4.4865479626277942</v>
      </c>
      <c r="Z439">
        <f t="shared" si="133"/>
        <v>1</v>
      </c>
      <c r="AA439">
        <f t="shared" si="134"/>
        <v>12.0000272573145</v>
      </c>
    </row>
    <row r="440" spans="2:27" x14ac:dyDescent="0.2">
      <c r="B440">
        <f t="shared" si="136"/>
        <v>72408.600000000006</v>
      </c>
      <c r="D440">
        <f t="shared" si="139"/>
        <v>1.0012155591572831</v>
      </c>
      <c r="E440">
        <f t="shared" si="135"/>
        <v>247.10000000000582</v>
      </c>
      <c r="I440" s="4"/>
      <c r="J440" s="4">
        <f t="shared" si="130"/>
        <v>260</v>
      </c>
      <c r="K440">
        <v>439</v>
      </c>
      <c r="L440">
        <v>220372</v>
      </c>
      <c r="M440">
        <v>18364.3</v>
      </c>
      <c r="N440">
        <v>4094.2</v>
      </c>
      <c r="O440" t="str">
        <f t="shared" si="137"/>
        <v/>
      </c>
      <c r="P440">
        <f t="shared" si="138"/>
        <v>247.10000000000582</v>
      </c>
      <c r="X440">
        <f t="shared" si="131"/>
        <v>53.825411557813496</v>
      </c>
      <c r="Y440">
        <f t="shared" si="132"/>
        <v>4.4854428215524402</v>
      </c>
      <c r="Z440">
        <f t="shared" si="133"/>
        <v>1</v>
      </c>
      <c r="AA440">
        <f t="shared" si="134"/>
        <v>12.000021781391069</v>
      </c>
    </row>
    <row r="441" spans="2:27" x14ac:dyDescent="0.2">
      <c r="B441">
        <f t="shared" si="136"/>
        <v>73639.5</v>
      </c>
      <c r="D441">
        <f t="shared" si="139"/>
        <v>9.0093079724806113</v>
      </c>
      <c r="E441">
        <f t="shared" si="135"/>
        <v>2226.2000000000116</v>
      </c>
      <c r="I441" s="4"/>
      <c r="J441" s="4">
        <f t="shared" si="130"/>
        <v>260</v>
      </c>
      <c r="K441">
        <v>440</v>
      </c>
      <c r="L441">
        <v>222598.2</v>
      </c>
      <c r="M441">
        <v>18549.900000000001</v>
      </c>
      <c r="N441">
        <v>4144.6000000000004</v>
      </c>
      <c r="O441">
        <f t="shared" si="137"/>
        <v>4440.1000000000058</v>
      </c>
      <c r="P441">
        <f t="shared" si="138"/>
        <v>2226.2000000000116</v>
      </c>
      <c r="X441">
        <f t="shared" si="131"/>
        <v>53.708005597645126</v>
      </c>
      <c r="Y441">
        <f t="shared" si="132"/>
        <v>4.475679197027457</v>
      </c>
      <c r="Z441">
        <f t="shared" si="133"/>
        <v>1</v>
      </c>
      <c r="AA441">
        <f t="shared" si="134"/>
        <v>11.999967654812155</v>
      </c>
    </row>
    <row r="442" spans="2:27" x14ac:dyDescent="0.2">
      <c r="B442">
        <f t="shared" si="136"/>
        <v>74891.399999999994</v>
      </c>
      <c r="D442">
        <f t="shared" si="139"/>
        <v>0.11220914562931769</v>
      </c>
      <c r="E442">
        <f t="shared" si="135"/>
        <v>249.79999999998836</v>
      </c>
      <c r="I442" s="4"/>
      <c r="J442" s="4">
        <f t="shared" si="130"/>
        <v>261</v>
      </c>
      <c r="K442">
        <v>441</v>
      </c>
      <c r="L442">
        <v>222848</v>
      </c>
      <c r="M442">
        <v>18570.7</v>
      </c>
      <c r="N442">
        <v>4150.3</v>
      </c>
      <c r="O442" t="str">
        <f t="shared" si="137"/>
        <v/>
      </c>
      <c r="P442">
        <f t="shared" si="138"/>
        <v>249.79999999998836</v>
      </c>
      <c r="X442">
        <f t="shared" si="131"/>
        <v>53.694431727826903</v>
      </c>
      <c r="Y442">
        <f t="shared" si="132"/>
        <v>4.4745440088668289</v>
      </c>
      <c r="Z442">
        <f t="shared" si="133"/>
        <v>1</v>
      </c>
      <c r="AA442">
        <f t="shared" si="134"/>
        <v>11.999978460693457</v>
      </c>
    </row>
    <row r="443" spans="2:27" x14ac:dyDescent="0.2">
      <c r="B443">
        <f t="shared" si="136"/>
        <v>76164.5</v>
      </c>
      <c r="D443">
        <f t="shared" si="139"/>
        <v>1.0012009607686849</v>
      </c>
      <c r="E443">
        <f t="shared" si="135"/>
        <v>250.10000000000582</v>
      </c>
      <c r="I443" s="4"/>
      <c r="J443" s="4">
        <f t="shared" si="130"/>
        <v>261</v>
      </c>
      <c r="K443">
        <v>442</v>
      </c>
      <c r="L443">
        <v>223098.1</v>
      </c>
      <c r="M443">
        <v>18591.5</v>
      </c>
      <c r="N443">
        <v>4156</v>
      </c>
      <c r="O443" t="str">
        <f t="shared" si="137"/>
        <v/>
      </c>
      <c r="P443">
        <f t="shared" si="138"/>
        <v>250.10000000000582</v>
      </c>
      <c r="X443">
        <f t="shared" si="131"/>
        <v>53.680967276227143</v>
      </c>
      <c r="Y443">
        <f t="shared" si="132"/>
        <v>4.4734119345524546</v>
      </c>
      <c r="Z443">
        <f t="shared" si="133"/>
        <v>1</v>
      </c>
      <c r="AA443">
        <f t="shared" si="134"/>
        <v>12.000005378802141</v>
      </c>
    </row>
    <row r="444" spans="2:27" x14ac:dyDescent="0.2">
      <c r="B444">
        <f t="shared" si="136"/>
        <v>77459.3</v>
      </c>
      <c r="D444">
        <f t="shared" si="139"/>
        <v>1.0011995201918766</v>
      </c>
      <c r="E444">
        <f t="shared" si="135"/>
        <v>250.39999999999418</v>
      </c>
      <c r="I444" s="4"/>
      <c r="J444" s="4">
        <f t="shared" si="130"/>
        <v>261</v>
      </c>
      <c r="K444">
        <v>443</v>
      </c>
      <c r="L444">
        <v>223348.5</v>
      </c>
      <c r="M444">
        <v>18612.400000000001</v>
      </c>
      <c r="N444">
        <v>4161.7</v>
      </c>
      <c r="O444" t="str">
        <f t="shared" si="137"/>
        <v/>
      </c>
      <c r="P444">
        <f t="shared" si="138"/>
        <v>250.39999999999418</v>
      </c>
      <c r="X444">
        <f t="shared" si="131"/>
        <v>53.667611793257564</v>
      </c>
      <c r="Y444">
        <f t="shared" si="132"/>
        <v>4.4723069899319992</v>
      </c>
      <c r="Z444">
        <f t="shared" si="133"/>
        <v>1</v>
      </c>
      <c r="AA444">
        <f t="shared" si="134"/>
        <v>11.999983881713266</v>
      </c>
    </row>
    <row r="445" spans="2:27" x14ac:dyDescent="0.2">
      <c r="B445">
        <f t="shared" si="136"/>
        <v>78776.100000000006</v>
      </c>
      <c r="D445">
        <f t="shared" si="139"/>
        <v>1.0011980830671625</v>
      </c>
      <c r="E445">
        <f t="shared" si="135"/>
        <v>250.70000000001164</v>
      </c>
      <c r="I445" s="4"/>
      <c r="J445" s="4">
        <f t="shared" ref="J445:J508" si="140">J435+1</f>
        <v>261</v>
      </c>
      <c r="K445">
        <v>444</v>
      </c>
      <c r="L445">
        <v>223599.2</v>
      </c>
      <c r="M445">
        <v>18633.3</v>
      </c>
      <c r="N445">
        <v>4167.3</v>
      </c>
      <c r="O445" t="str">
        <f t="shared" si="137"/>
        <v/>
      </c>
      <c r="P445">
        <f t="shared" si="138"/>
        <v>250.70000000001164</v>
      </c>
      <c r="X445">
        <f t="shared" si="131"/>
        <v>53.655652340844192</v>
      </c>
      <c r="Y445">
        <f t="shared" si="132"/>
        <v>4.4713123605212006</v>
      </c>
      <c r="Z445">
        <f t="shared" si="133"/>
        <v>1</v>
      </c>
      <c r="AA445">
        <f t="shared" si="134"/>
        <v>11.99997853305641</v>
      </c>
    </row>
    <row r="446" spans="2:27" x14ac:dyDescent="0.2">
      <c r="B446">
        <f t="shared" si="136"/>
        <v>80115.3</v>
      </c>
      <c r="D446">
        <f t="shared" si="139"/>
        <v>1.0007977662544179</v>
      </c>
      <c r="E446">
        <f t="shared" si="135"/>
        <v>250.89999999999418</v>
      </c>
      <c r="I446" s="4"/>
      <c r="J446" s="4">
        <f t="shared" si="140"/>
        <v>261</v>
      </c>
      <c r="K446">
        <v>445</v>
      </c>
      <c r="L446">
        <v>223850.1</v>
      </c>
      <c r="M446">
        <v>18654.2</v>
      </c>
      <c r="N446">
        <v>4173</v>
      </c>
      <c r="O446" t="str">
        <f t="shared" si="137"/>
        <v/>
      </c>
      <c r="P446">
        <f t="shared" si="138"/>
        <v>250.89999999999418</v>
      </c>
      <c r="X446">
        <f t="shared" si="131"/>
        <v>53.642487419122936</v>
      </c>
      <c r="Y446">
        <f t="shared" si="132"/>
        <v>4.4702132758207522</v>
      </c>
      <c r="Z446">
        <f t="shared" si="133"/>
        <v>1</v>
      </c>
      <c r="AA446">
        <f t="shared" si="134"/>
        <v>11.999983917830837</v>
      </c>
    </row>
    <row r="447" spans="2:27" x14ac:dyDescent="0.2">
      <c r="B447">
        <f t="shared" si="136"/>
        <v>81477.3</v>
      </c>
      <c r="D447">
        <f t="shared" si="139"/>
        <v>1.0015942606615951</v>
      </c>
      <c r="E447">
        <f t="shared" si="135"/>
        <v>251.29999999998836</v>
      </c>
      <c r="I447" s="4"/>
      <c r="J447" s="4">
        <f t="shared" si="140"/>
        <v>261</v>
      </c>
      <c r="K447">
        <v>446</v>
      </c>
      <c r="L447">
        <v>224101.4</v>
      </c>
      <c r="M447">
        <v>18675.099999999999</v>
      </c>
      <c r="N447">
        <v>4178.7</v>
      </c>
      <c r="O447" t="str">
        <f t="shared" si="137"/>
        <v/>
      </c>
      <c r="P447">
        <f t="shared" si="138"/>
        <v>251.29999999998836</v>
      </c>
      <c r="X447">
        <f t="shared" si="131"/>
        <v>53.629454136453923</v>
      </c>
      <c r="Y447">
        <f t="shared" si="132"/>
        <v>4.4691171895565605</v>
      </c>
      <c r="Z447">
        <f t="shared" si="133"/>
        <v>1</v>
      </c>
      <c r="AA447">
        <f t="shared" si="134"/>
        <v>12.00001070944734</v>
      </c>
    </row>
    <row r="448" spans="2:27" x14ac:dyDescent="0.2">
      <c r="B448">
        <f t="shared" si="136"/>
        <v>82862.399999999994</v>
      </c>
      <c r="D448">
        <f t="shared" si="139"/>
        <v>1.0007958615201418</v>
      </c>
      <c r="E448">
        <f t="shared" si="135"/>
        <v>251.5</v>
      </c>
      <c r="I448" s="4"/>
      <c r="J448" s="4">
        <f t="shared" si="140"/>
        <v>261</v>
      </c>
      <c r="K448">
        <v>447</v>
      </c>
      <c r="L448">
        <v>224352.9</v>
      </c>
      <c r="M448">
        <v>18696.099999999999</v>
      </c>
      <c r="N448">
        <v>4184.3999999999996</v>
      </c>
      <c r="O448" t="str">
        <f t="shared" si="137"/>
        <v/>
      </c>
      <c r="P448">
        <f t="shared" si="138"/>
        <v>251.5</v>
      </c>
      <c r="X448">
        <f t="shared" si="131"/>
        <v>53.61650415830227</v>
      </c>
      <c r="Y448">
        <f t="shared" si="132"/>
        <v>4.4680479877640762</v>
      </c>
      <c r="Z448">
        <f t="shared" si="133"/>
        <v>1</v>
      </c>
      <c r="AA448">
        <f t="shared" si="134"/>
        <v>11.999983953872734</v>
      </c>
    </row>
    <row r="449" spans="2:27" x14ac:dyDescent="0.2">
      <c r="B449">
        <f t="shared" si="136"/>
        <v>84271.1</v>
      </c>
      <c r="D449">
        <f t="shared" si="139"/>
        <v>1.0007952286282769</v>
      </c>
      <c r="E449">
        <f t="shared" si="135"/>
        <v>251.70000000001164</v>
      </c>
      <c r="I449" s="4"/>
      <c r="J449" s="4">
        <f t="shared" si="140"/>
        <v>261</v>
      </c>
      <c r="K449">
        <v>448</v>
      </c>
      <c r="L449">
        <v>224604.6</v>
      </c>
      <c r="M449">
        <v>18717.099999999999</v>
      </c>
      <c r="N449">
        <v>4190.1000000000004</v>
      </c>
      <c r="O449" t="str">
        <f t="shared" si="137"/>
        <v/>
      </c>
      <c r="P449">
        <f t="shared" si="138"/>
        <v>251.70000000001164</v>
      </c>
      <c r="X449">
        <f t="shared" si="131"/>
        <v>53.603637144698212</v>
      </c>
      <c r="Y449">
        <f t="shared" si="132"/>
        <v>4.4669816949476138</v>
      </c>
      <c r="Z449">
        <f t="shared" si="133"/>
        <v>1</v>
      </c>
      <c r="AA449">
        <f t="shared" si="134"/>
        <v>11.999967943751971</v>
      </c>
    </row>
    <row r="450" spans="2:27" x14ac:dyDescent="0.2">
      <c r="B450">
        <f t="shared" si="136"/>
        <v>85703.7</v>
      </c>
      <c r="D450">
        <f t="shared" si="139"/>
        <v>1.0015891934842835</v>
      </c>
      <c r="E450">
        <f t="shared" si="135"/>
        <v>252.10000000000582</v>
      </c>
      <c r="I450" s="4"/>
      <c r="J450" s="4">
        <f t="shared" si="140"/>
        <v>261</v>
      </c>
      <c r="K450">
        <v>449</v>
      </c>
      <c r="L450">
        <v>224856.7</v>
      </c>
      <c r="M450">
        <v>18738.099999999999</v>
      </c>
      <c r="N450">
        <v>4195.8</v>
      </c>
      <c r="O450" t="str">
        <f t="shared" si="137"/>
        <v/>
      </c>
      <c r="P450">
        <f t="shared" si="138"/>
        <v>252.10000000000582</v>
      </c>
      <c r="X450">
        <f t="shared" si="131"/>
        <v>53.590900424233759</v>
      </c>
      <c r="Y450">
        <f t="shared" si="132"/>
        <v>4.4659182992516318</v>
      </c>
      <c r="Z450">
        <f t="shared" si="133"/>
        <v>1</v>
      </c>
      <c r="AA450">
        <f t="shared" si="134"/>
        <v>11.999973316398142</v>
      </c>
    </row>
    <row r="451" spans="2:27" x14ac:dyDescent="0.2">
      <c r="B451">
        <f t="shared" si="136"/>
        <v>87160.6</v>
      </c>
      <c r="D451">
        <f t="shared" si="139"/>
        <v>9.0087266957553513</v>
      </c>
      <c r="E451">
        <f t="shared" si="135"/>
        <v>2271.0999999999767</v>
      </c>
      <c r="I451" s="4"/>
      <c r="J451" s="4">
        <f t="shared" si="140"/>
        <v>261</v>
      </c>
      <c r="K451">
        <v>450</v>
      </c>
      <c r="L451">
        <v>227127.8</v>
      </c>
      <c r="M451">
        <v>18927.3</v>
      </c>
      <c r="N451">
        <v>4247.3</v>
      </c>
      <c r="O451">
        <f t="shared" si="137"/>
        <v>4529.5999999999767</v>
      </c>
      <c r="P451">
        <f t="shared" si="138"/>
        <v>2271.0999999999767</v>
      </c>
      <c r="X451">
        <f t="shared" ref="X451:X514" si="141">L451/$N451</f>
        <v>53.475808160478415</v>
      </c>
      <c r="Y451">
        <f t="shared" ref="Y451:Y514" si="142">M451/$N451</f>
        <v>4.4563134226449739</v>
      </c>
      <c r="Z451">
        <f t="shared" ref="Z451:Z514" si="143">N451/$N451</f>
        <v>1</v>
      </c>
      <c r="AA451">
        <f t="shared" ref="AA451:AA514" si="144">L451/M451</f>
        <v>12.000010566747502</v>
      </c>
    </row>
    <row r="452" spans="2:27" x14ac:dyDescent="0.2">
      <c r="B452">
        <f t="shared" si="136"/>
        <v>88642.4</v>
      </c>
      <c r="D452">
        <f t="shared" si="139"/>
        <v>0.11219232970807982</v>
      </c>
      <c r="E452">
        <f t="shared" ref="E452:E515" si="145">L452-L451</f>
        <v>254.80000000001746</v>
      </c>
      <c r="I452" s="4"/>
      <c r="J452" s="4">
        <f t="shared" si="140"/>
        <v>262</v>
      </c>
      <c r="K452">
        <v>451</v>
      </c>
      <c r="L452">
        <v>227382.6</v>
      </c>
      <c r="M452">
        <v>18948.599999999999</v>
      </c>
      <c r="N452">
        <v>4253.1000000000004</v>
      </c>
      <c r="O452" t="str">
        <f t="shared" si="137"/>
        <v/>
      </c>
      <c r="P452">
        <f t="shared" si="138"/>
        <v>254.80000000001746</v>
      </c>
      <c r="X452">
        <f t="shared" si="141"/>
        <v>53.462791845947656</v>
      </c>
      <c r="Y452">
        <f t="shared" si="142"/>
        <v>4.4552444099597936</v>
      </c>
      <c r="Z452">
        <f t="shared" si="143"/>
        <v>1</v>
      </c>
      <c r="AA452">
        <f t="shared" si="144"/>
        <v>11.999968335391534</v>
      </c>
    </row>
    <row r="453" spans="2:27" x14ac:dyDescent="0.2">
      <c r="B453">
        <f t="shared" si="136"/>
        <v>90149.3</v>
      </c>
      <c r="D453">
        <f t="shared" si="139"/>
        <v>1.0015698587125788</v>
      </c>
      <c r="E453">
        <f t="shared" si="145"/>
        <v>255.19999999998254</v>
      </c>
      <c r="I453" s="4"/>
      <c r="J453" s="4">
        <f t="shared" si="140"/>
        <v>262</v>
      </c>
      <c r="K453">
        <v>452</v>
      </c>
      <c r="L453">
        <v>227637.8</v>
      </c>
      <c r="M453">
        <v>18969.8</v>
      </c>
      <c r="N453">
        <v>4258.8999999999996</v>
      </c>
      <c r="O453" t="str">
        <f t="shared" si="137"/>
        <v/>
      </c>
      <c r="P453">
        <f t="shared" si="138"/>
        <v>255.19999999998254</v>
      </c>
      <c r="X453">
        <f t="shared" si="141"/>
        <v>53.449904905022429</v>
      </c>
      <c r="Y453">
        <f t="shared" si="142"/>
        <v>4.4541548287116397</v>
      </c>
      <c r="Z453">
        <f t="shared" si="143"/>
        <v>1</v>
      </c>
      <c r="AA453">
        <f t="shared" si="144"/>
        <v>12.000010543073728</v>
      </c>
    </row>
    <row r="454" spans="2:27" x14ac:dyDescent="0.2">
      <c r="B454">
        <f t="shared" si="136"/>
        <v>91681.8</v>
      </c>
      <c r="D454">
        <f t="shared" si="139"/>
        <v>1.0007836990597208</v>
      </c>
      <c r="E454">
        <f t="shared" si="145"/>
        <v>255.40000000002328</v>
      </c>
      <c r="I454" s="4"/>
      <c r="J454" s="4">
        <f t="shared" si="140"/>
        <v>262</v>
      </c>
      <c r="K454">
        <v>453</v>
      </c>
      <c r="L454">
        <v>227893.2</v>
      </c>
      <c r="M454">
        <v>18991.099999999999</v>
      </c>
      <c r="N454">
        <v>4264.7</v>
      </c>
      <c r="O454" t="str">
        <f t="shared" si="137"/>
        <v/>
      </c>
      <c r="P454">
        <f t="shared" si="138"/>
        <v>255.40000000002328</v>
      </c>
      <c r="X454">
        <f t="shared" si="141"/>
        <v>53.437099913241262</v>
      </c>
      <c r="Y454">
        <f t="shared" si="142"/>
        <v>4.4530916594367715</v>
      </c>
      <c r="Z454">
        <f t="shared" si="143"/>
        <v>1</v>
      </c>
      <c r="AA454">
        <f t="shared" si="144"/>
        <v>12.000000000000002</v>
      </c>
    </row>
    <row r="455" spans="2:27" x14ac:dyDescent="0.2">
      <c r="B455">
        <f t="shared" si="136"/>
        <v>93240.4</v>
      </c>
      <c r="D455">
        <f t="shared" si="139"/>
        <v>1.0011746280342961</v>
      </c>
      <c r="E455">
        <f t="shared" si="145"/>
        <v>255.69999999998254</v>
      </c>
      <c r="I455" s="4"/>
      <c r="J455" s="4">
        <f t="shared" si="140"/>
        <v>262</v>
      </c>
      <c r="K455">
        <v>454</v>
      </c>
      <c r="L455">
        <v>228148.9</v>
      </c>
      <c r="M455">
        <v>19012.400000000001</v>
      </c>
      <c r="N455">
        <v>4270.5</v>
      </c>
      <c r="O455" t="str">
        <f t="shared" si="137"/>
        <v/>
      </c>
      <c r="P455">
        <f t="shared" si="138"/>
        <v>255.69999999998254</v>
      </c>
      <c r="X455">
        <f t="shared" si="141"/>
        <v>53.424399953167075</v>
      </c>
      <c r="Y455">
        <f t="shared" si="142"/>
        <v>4.4520313780587752</v>
      </c>
      <c r="Z455">
        <f t="shared" si="143"/>
        <v>1</v>
      </c>
      <c r="AA455">
        <f t="shared" si="144"/>
        <v>12.000005259725231</v>
      </c>
    </row>
    <row r="456" spans="2:27" x14ac:dyDescent="0.2">
      <c r="B456">
        <f t="shared" si="136"/>
        <v>94825.5</v>
      </c>
      <c r="D456">
        <f t="shared" si="139"/>
        <v>1.0011732499022976</v>
      </c>
      <c r="E456">
        <f t="shared" si="145"/>
        <v>256</v>
      </c>
      <c r="I456" s="4"/>
      <c r="J456" s="4">
        <f t="shared" si="140"/>
        <v>262</v>
      </c>
      <c r="K456">
        <v>455</v>
      </c>
      <c r="L456">
        <v>228404.9</v>
      </c>
      <c r="M456">
        <v>19033.7</v>
      </c>
      <c r="N456">
        <v>4276.3</v>
      </c>
      <c r="O456" t="str">
        <f t="shared" si="137"/>
        <v/>
      </c>
      <c r="P456">
        <f t="shared" si="138"/>
        <v>256</v>
      </c>
      <c r="X456">
        <f t="shared" si="141"/>
        <v>53.411804597432358</v>
      </c>
      <c r="Y456">
        <f t="shared" si="142"/>
        <v>4.4509739728269766</v>
      </c>
      <c r="Z456">
        <f t="shared" si="143"/>
        <v>1</v>
      </c>
      <c r="AA456">
        <f t="shared" si="144"/>
        <v>12.000026269196214</v>
      </c>
    </row>
    <row r="457" spans="2:27" x14ac:dyDescent="0.2">
      <c r="B457">
        <f t="shared" si="136"/>
        <v>96437.5</v>
      </c>
      <c r="D457">
        <f t="shared" si="139"/>
        <v>1.0011718750000682</v>
      </c>
      <c r="E457">
        <f t="shared" si="145"/>
        <v>256.30000000001746</v>
      </c>
      <c r="I457" s="4"/>
      <c r="J457" s="4">
        <f t="shared" si="140"/>
        <v>262</v>
      </c>
      <c r="K457">
        <v>456</v>
      </c>
      <c r="L457">
        <v>228661.2</v>
      </c>
      <c r="M457">
        <v>19055.099999999999</v>
      </c>
      <c r="N457">
        <v>4282.1000000000004</v>
      </c>
      <c r="O457" t="str">
        <f t="shared" si="137"/>
        <v/>
      </c>
      <c r="P457">
        <f t="shared" si="138"/>
        <v>256.30000000001746</v>
      </c>
      <c r="X457">
        <f t="shared" si="141"/>
        <v>53.399313420985031</v>
      </c>
      <c r="Y457">
        <f t="shared" si="142"/>
        <v>4.4499427850820847</v>
      </c>
      <c r="Z457">
        <f t="shared" si="143"/>
        <v>1</v>
      </c>
      <c r="AA457">
        <f t="shared" si="144"/>
        <v>12.000000000000002</v>
      </c>
    </row>
    <row r="458" spans="2:27" x14ac:dyDescent="0.2">
      <c r="B458">
        <f t="shared" si="136"/>
        <v>98077</v>
      </c>
      <c r="D458">
        <f t="shared" si="139"/>
        <v>1.001170503316267</v>
      </c>
      <c r="E458">
        <f t="shared" si="145"/>
        <v>256.59999999997672</v>
      </c>
      <c r="I458" s="4"/>
      <c r="J458" s="4">
        <f t="shared" si="140"/>
        <v>262</v>
      </c>
      <c r="K458">
        <v>457</v>
      </c>
      <c r="L458">
        <v>228917.8</v>
      </c>
      <c r="M458">
        <v>19076.5</v>
      </c>
      <c r="N458">
        <v>4287.8999999999996</v>
      </c>
      <c r="O458" t="str">
        <f t="shared" si="137"/>
        <v/>
      </c>
      <c r="P458">
        <f t="shared" si="138"/>
        <v>256.59999999997672</v>
      </c>
      <c r="X458">
        <f t="shared" si="141"/>
        <v>53.386926001072787</v>
      </c>
      <c r="Y458">
        <f t="shared" si="142"/>
        <v>4.4489143869959662</v>
      </c>
      <c r="Z458">
        <f t="shared" si="143"/>
        <v>1</v>
      </c>
      <c r="AA458">
        <f t="shared" si="144"/>
        <v>11.999989515896521</v>
      </c>
    </row>
    <row r="459" spans="2:27" x14ac:dyDescent="0.2">
      <c r="B459">
        <f t="shared" si="136"/>
        <v>99744.3</v>
      </c>
      <c r="D459">
        <f t="shared" si="139"/>
        <v>1.0007794232269711</v>
      </c>
      <c r="E459">
        <f t="shared" si="145"/>
        <v>256.80000000001746</v>
      </c>
      <c r="I459" s="4"/>
      <c r="J459" s="4">
        <f t="shared" si="140"/>
        <v>262</v>
      </c>
      <c r="K459">
        <v>458</v>
      </c>
      <c r="L459">
        <v>229174.6</v>
      </c>
      <c r="M459">
        <v>19097.900000000001</v>
      </c>
      <c r="N459">
        <v>4293.7</v>
      </c>
      <c r="O459" t="str">
        <f t="shared" si="137"/>
        <v/>
      </c>
      <c r="P459">
        <f t="shared" si="138"/>
        <v>256.80000000001746</v>
      </c>
      <c r="X459">
        <f t="shared" si="141"/>
        <v>53.374618627291149</v>
      </c>
      <c r="Y459">
        <f t="shared" si="142"/>
        <v>4.4478887672636658</v>
      </c>
      <c r="Z459">
        <f t="shared" si="143"/>
        <v>1</v>
      </c>
      <c r="AA459">
        <f t="shared" si="144"/>
        <v>11.9999895276444</v>
      </c>
    </row>
    <row r="460" spans="2:27" x14ac:dyDescent="0.2">
      <c r="B460">
        <f t="shared" si="136"/>
        <v>101439.9</v>
      </c>
      <c r="D460">
        <f t="shared" si="139"/>
        <v>1.0015576323986177</v>
      </c>
      <c r="E460">
        <f t="shared" si="145"/>
        <v>257.19999999998254</v>
      </c>
      <c r="I460" s="4"/>
      <c r="J460" s="4">
        <f t="shared" si="140"/>
        <v>262</v>
      </c>
      <c r="K460">
        <v>459</v>
      </c>
      <c r="L460">
        <v>229431.8</v>
      </c>
      <c r="M460">
        <v>19119.3</v>
      </c>
      <c r="N460">
        <v>4299.5</v>
      </c>
      <c r="O460" t="str">
        <f t="shared" si="137"/>
        <v/>
      </c>
      <c r="P460">
        <f t="shared" si="138"/>
        <v>257.19999999998254</v>
      </c>
      <c r="X460">
        <f t="shared" si="141"/>
        <v>53.362437492731708</v>
      </c>
      <c r="Y460">
        <f t="shared" si="142"/>
        <v>4.4468659146412373</v>
      </c>
      <c r="Z460">
        <f t="shared" si="143"/>
        <v>1</v>
      </c>
      <c r="AA460">
        <f t="shared" si="144"/>
        <v>12.000010460634019</v>
      </c>
    </row>
    <row r="461" spans="2:27" x14ac:dyDescent="0.2">
      <c r="B461">
        <f t="shared" si="136"/>
        <v>103164.4</v>
      </c>
      <c r="D461">
        <f t="shared" si="139"/>
        <v>9.0077760497673971</v>
      </c>
      <c r="E461">
        <f t="shared" si="145"/>
        <v>2316.8000000000175</v>
      </c>
      <c r="I461" s="4"/>
      <c r="J461" s="4">
        <f t="shared" si="140"/>
        <v>262</v>
      </c>
      <c r="K461">
        <v>460</v>
      </c>
      <c r="L461">
        <v>231748.6</v>
      </c>
      <c r="M461">
        <v>19312.400000000001</v>
      </c>
      <c r="N461">
        <v>4352.1000000000004</v>
      </c>
      <c r="O461">
        <f t="shared" si="137"/>
        <v>4620.8000000000175</v>
      </c>
      <c r="P461">
        <f t="shared" si="138"/>
        <v>2316.8000000000175</v>
      </c>
      <c r="X461">
        <f t="shared" si="141"/>
        <v>53.249833413754274</v>
      </c>
      <c r="Y461">
        <f t="shared" si="142"/>
        <v>4.4374899473817235</v>
      </c>
      <c r="Z461">
        <f t="shared" si="143"/>
        <v>1</v>
      </c>
      <c r="AA461">
        <f t="shared" si="144"/>
        <v>11.999989643959321</v>
      </c>
    </row>
    <row r="462" spans="2:27" x14ac:dyDescent="0.2">
      <c r="B462">
        <f t="shared" si="136"/>
        <v>104918.2</v>
      </c>
      <c r="D462">
        <f t="shared" si="139"/>
        <v>0.1122237569060765</v>
      </c>
      <c r="E462">
        <f t="shared" si="145"/>
        <v>260</v>
      </c>
      <c r="I462" s="4"/>
      <c r="J462" s="4">
        <f t="shared" si="140"/>
        <v>263</v>
      </c>
      <c r="K462">
        <v>461</v>
      </c>
      <c r="L462">
        <v>232008.6</v>
      </c>
      <c r="M462">
        <v>19334</v>
      </c>
      <c r="N462">
        <v>4357.8999999999996</v>
      </c>
      <c r="O462" t="str">
        <f t="shared" si="137"/>
        <v/>
      </c>
      <c r="P462">
        <f t="shared" si="138"/>
        <v>260</v>
      </c>
      <c r="X462">
        <f t="shared" si="141"/>
        <v>53.238624107941902</v>
      </c>
      <c r="Y462">
        <f t="shared" si="142"/>
        <v>4.4365405355790637</v>
      </c>
      <c r="Z462">
        <f t="shared" si="143"/>
        <v>1</v>
      </c>
      <c r="AA462">
        <f t="shared" si="144"/>
        <v>12.000031033412641</v>
      </c>
    </row>
    <row r="463" spans="2:27" x14ac:dyDescent="0.2">
      <c r="B463">
        <f t="shared" si="136"/>
        <v>106701.8</v>
      </c>
      <c r="D463">
        <f t="shared" si="139"/>
        <v>1.0011538461538014</v>
      </c>
      <c r="E463">
        <f t="shared" si="145"/>
        <v>260.29999999998836</v>
      </c>
      <c r="I463" s="4"/>
      <c r="J463" s="4">
        <f t="shared" si="140"/>
        <v>263</v>
      </c>
      <c r="K463">
        <v>462</v>
      </c>
      <c r="L463">
        <v>232268.9</v>
      </c>
      <c r="M463">
        <v>19355.7</v>
      </c>
      <c r="N463">
        <v>4363.8</v>
      </c>
      <c r="O463" t="str">
        <f t="shared" si="137"/>
        <v/>
      </c>
      <c r="P463">
        <f t="shared" si="138"/>
        <v>260.29999999998836</v>
      </c>
      <c r="X463">
        <f t="shared" si="141"/>
        <v>53.226293597323433</v>
      </c>
      <c r="Y463">
        <f t="shared" si="142"/>
        <v>4.4355149181905675</v>
      </c>
      <c r="Z463">
        <f t="shared" si="143"/>
        <v>1</v>
      </c>
      <c r="AA463">
        <f t="shared" si="144"/>
        <v>12.0000258321838</v>
      </c>
    </row>
    <row r="464" spans="2:27" x14ac:dyDescent="0.2">
      <c r="B464">
        <f t="shared" si="136"/>
        <v>108515.7</v>
      </c>
      <c r="D464">
        <f t="shared" si="139"/>
        <v>1.0011525163273818</v>
      </c>
      <c r="E464">
        <f t="shared" si="145"/>
        <v>260.60000000000582</v>
      </c>
      <c r="I464" s="4"/>
      <c r="J464" s="4">
        <f t="shared" si="140"/>
        <v>263</v>
      </c>
      <c r="K464">
        <v>463</v>
      </c>
      <c r="L464">
        <v>232529.5</v>
      </c>
      <c r="M464">
        <v>19377.5</v>
      </c>
      <c r="N464">
        <v>4369.8</v>
      </c>
      <c r="O464" t="str">
        <f t="shared" si="137"/>
        <v/>
      </c>
      <c r="P464">
        <f t="shared" si="138"/>
        <v>260.60000000000582</v>
      </c>
      <c r="X464">
        <f t="shared" si="141"/>
        <v>53.212847269897935</v>
      </c>
      <c r="Y464">
        <f t="shared" si="142"/>
        <v>4.4344134743008832</v>
      </c>
      <c r="Z464">
        <f t="shared" si="143"/>
        <v>1</v>
      </c>
      <c r="AA464">
        <f t="shared" si="144"/>
        <v>11.999974196877822</v>
      </c>
    </row>
    <row r="465" spans="2:27" x14ac:dyDescent="0.2">
      <c r="B465">
        <f t="shared" si="136"/>
        <v>110360.5</v>
      </c>
      <c r="D465">
        <f t="shared" si="139"/>
        <v>1.0007674597082983</v>
      </c>
      <c r="E465">
        <f t="shared" si="145"/>
        <v>260.79999999998836</v>
      </c>
      <c r="I465" s="4"/>
      <c r="J465" s="4">
        <f t="shared" si="140"/>
        <v>263</v>
      </c>
      <c r="K465">
        <v>464</v>
      </c>
      <c r="L465">
        <v>232790.3</v>
      </c>
      <c r="M465">
        <v>19399.2</v>
      </c>
      <c r="N465">
        <v>4375.7</v>
      </c>
      <c r="O465" t="str">
        <f t="shared" si="137"/>
        <v/>
      </c>
      <c r="P465">
        <f t="shared" si="138"/>
        <v>260.79999999998836</v>
      </c>
      <c r="X465">
        <f t="shared" si="141"/>
        <v>53.200699316680762</v>
      </c>
      <c r="Y465">
        <f t="shared" si="142"/>
        <v>4.4333935141805885</v>
      </c>
      <c r="Z465">
        <f t="shared" si="143"/>
        <v>1</v>
      </c>
      <c r="AA465">
        <f t="shared" si="144"/>
        <v>11.999994845148253</v>
      </c>
    </row>
    <row r="466" spans="2:27" x14ac:dyDescent="0.2">
      <c r="B466">
        <f t="shared" si="136"/>
        <v>112236.6</v>
      </c>
      <c r="D466">
        <f t="shared" si="139"/>
        <v>1.0015337423313777</v>
      </c>
      <c r="E466">
        <f t="shared" si="145"/>
        <v>261.20000000001164</v>
      </c>
      <c r="I466" s="4"/>
      <c r="J466" s="4">
        <f t="shared" si="140"/>
        <v>263</v>
      </c>
      <c r="K466">
        <v>465</v>
      </c>
      <c r="L466">
        <v>233051.5</v>
      </c>
      <c r="M466">
        <v>19421</v>
      </c>
      <c r="N466">
        <v>4381.6000000000004</v>
      </c>
      <c r="O466" t="str">
        <f t="shared" si="137"/>
        <v/>
      </c>
      <c r="P466">
        <f t="shared" si="138"/>
        <v>261.20000000001164</v>
      </c>
      <c r="X466">
        <f t="shared" si="141"/>
        <v>53.188675369727946</v>
      </c>
      <c r="Y466">
        <f t="shared" si="142"/>
        <v>4.432399123607814</v>
      </c>
      <c r="Z466">
        <f t="shared" si="143"/>
        <v>1</v>
      </c>
      <c r="AA466">
        <f t="shared" si="144"/>
        <v>11.999974254672777</v>
      </c>
    </row>
    <row r="467" spans="2:27" x14ac:dyDescent="0.2">
      <c r="B467">
        <f t="shared" si="136"/>
        <v>114144.7</v>
      </c>
      <c r="D467">
        <f t="shared" si="139"/>
        <v>1.0007656967840066</v>
      </c>
      <c r="E467">
        <f t="shared" si="145"/>
        <v>261.39999999999418</v>
      </c>
      <c r="I467" s="4"/>
      <c r="J467" s="4">
        <f t="shared" si="140"/>
        <v>263</v>
      </c>
      <c r="K467">
        <v>466</v>
      </c>
      <c r="L467">
        <v>233312.9</v>
      </c>
      <c r="M467">
        <v>19442.7</v>
      </c>
      <c r="N467">
        <v>4387.5</v>
      </c>
      <c r="O467" t="str">
        <f t="shared" si="137"/>
        <v/>
      </c>
      <c r="P467">
        <f t="shared" si="138"/>
        <v>261.39999999999418</v>
      </c>
      <c r="X467">
        <f t="shared" si="141"/>
        <v>53.176729344729345</v>
      </c>
      <c r="Y467">
        <f t="shared" si="142"/>
        <v>4.4313846153846157</v>
      </c>
      <c r="Z467">
        <f t="shared" si="143"/>
        <v>1</v>
      </c>
      <c r="AA467">
        <f t="shared" si="144"/>
        <v>12.000025716592859</v>
      </c>
    </row>
    <row r="468" spans="2:27" x14ac:dyDescent="0.2">
      <c r="B468">
        <f t="shared" si="136"/>
        <v>116085.1</v>
      </c>
      <c r="D468">
        <f t="shared" si="139"/>
        <v>1.0015302218822619</v>
      </c>
      <c r="E468">
        <f t="shared" si="145"/>
        <v>261.80000000001746</v>
      </c>
      <c r="I468" s="4"/>
      <c r="J468" s="4">
        <f t="shared" si="140"/>
        <v>263</v>
      </c>
      <c r="K468">
        <v>467</v>
      </c>
      <c r="L468">
        <v>233574.7</v>
      </c>
      <c r="M468">
        <v>19464.599999999999</v>
      </c>
      <c r="N468">
        <v>4393.3999999999996</v>
      </c>
      <c r="O468" t="str">
        <f t="shared" si="137"/>
        <v/>
      </c>
      <c r="P468">
        <f t="shared" si="138"/>
        <v>261.80000000001746</v>
      </c>
      <c r="X468">
        <f t="shared" si="141"/>
        <v>53.164906450584972</v>
      </c>
      <c r="Y468">
        <f t="shared" si="142"/>
        <v>4.4304183548049343</v>
      </c>
      <c r="Z468">
        <f t="shared" si="143"/>
        <v>1</v>
      </c>
      <c r="AA468">
        <f t="shared" si="144"/>
        <v>11.999974312341379</v>
      </c>
    </row>
    <row r="469" spans="2:27" x14ac:dyDescent="0.2">
      <c r="B469">
        <f t="shared" si="136"/>
        <v>118058.6</v>
      </c>
      <c r="D469">
        <f t="shared" si="139"/>
        <v>1.0007639419403458</v>
      </c>
      <c r="E469">
        <f t="shared" si="145"/>
        <v>262</v>
      </c>
      <c r="I469" s="4"/>
      <c r="J469" s="4">
        <f t="shared" si="140"/>
        <v>263</v>
      </c>
      <c r="K469">
        <v>468</v>
      </c>
      <c r="L469">
        <v>233836.7</v>
      </c>
      <c r="M469">
        <v>19486.400000000001</v>
      </c>
      <c r="N469">
        <v>4399.3999999999996</v>
      </c>
      <c r="O469" t="str">
        <f t="shared" si="137"/>
        <v/>
      </c>
      <c r="P469">
        <f t="shared" si="138"/>
        <v>262</v>
      </c>
      <c r="X469">
        <f t="shared" si="141"/>
        <v>53.151952538982599</v>
      </c>
      <c r="Y469">
        <f t="shared" si="142"/>
        <v>4.4293312724462437</v>
      </c>
      <c r="Z469">
        <f t="shared" si="143"/>
        <v>1</v>
      </c>
      <c r="AA469">
        <f t="shared" si="144"/>
        <v>11.999994868215781</v>
      </c>
    </row>
    <row r="470" spans="2:27" x14ac:dyDescent="0.2">
      <c r="B470">
        <f t="shared" si="136"/>
        <v>120065.60000000001</v>
      </c>
      <c r="D470">
        <f t="shared" si="139"/>
        <v>1.0011450381678946</v>
      </c>
      <c r="E470">
        <f t="shared" si="145"/>
        <v>262.29999999998836</v>
      </c>
      <c r="I470" s="4"/>
      <c r="J470" s="4">
        <f t="shared" si="140"/>
        <v>263</v>
      </c>
      <c r="K470">
        <v>469</v>
      </c>
      <c r="L470">
        <v>234099</v>
      </c>
      <c r="M470">
        <v>19508.3</v>
      </c>
      <c r="N470">
        <v>4405.3</v>
      </c>
      <c r="O470" t="str">
        <f t="shared" si="137"/>
        <v/>
      </c>
      <c r="P470">
        <f t="shared" si="138"/>
        <v>262.29999999998836</v>
      </c>
      <c r="X470">
        <f t="shared" si="141"/>
        <v>53.140308265044375</v>
      </c>
      <c r="Y470">
        <f t="shared" si="142"/>
        <v>4.4283703720518464</v>
      </c>
      <c r="Z470">
        <f t="shared" si="143"/>
        <v>1</v>
      </c>
      <c r="AA470">
        <f t="shared" si="144"/>
        <v>11.999969243860306</v>
      </c>
    </row>
    <row r="471" spans="2:27" x14ac:dyDescent="0.2">
      <c r="B471">
        <f t="shared" si="136"/>
        <v>122106.7</v>
      </c>
      <c r="D471">
        <f t="shared" si="139"/>
        <v>9.0106747998479033</v>
      </c>
      <c r="E471">
        <f t="shared" si="145"/>
        <v>2363.5</v>
      </c>
      <c r="I471" s="4"/>
      <c r="J471" s="4">
        <f t="shared" si="140"/>
        <v>263</v>
      </c>
      <c r="K471">
        <v>470</v>
      </c>
      <c r="L471">
        <v>236462.5</v>
      </c>
      <c r="M471">
        <v>19705.2</v>
      </c>
      <c r="N471">
        <v>4458.8999999999996</v>
      </c>
      <c r="O471">
        <f t="shared" si="137"/>
        <v>4713.8999999999942</v>
      </c>
      <c r="P471">
        <f t="shared" si="138"/>
        <v>2363.5</v>
      </c>
      <c r="X471">
        <f t="shared" si="141"/>
        <v>53.03157729484851</v>
      </c>
      <c r="Y471">
        <f t="shared" si="142"/>
        <v>4.4192962389827093</v>
      </c>
      <c r="Z471">
        <f t="shared" si="143"/>
        <v>1</v>
      </c>
      <c r="AA471">
        <f t="shared" si="144"/>
        <v>12.000005074802591</v>
      </c>
    </row>
    <row r="472" spans="2:27" x14ac:dyDescent="0.2">
      <c r="B472">
        <f t="shared" si="136"/>
        <v>124182.5</v>
      </c>
      <c r="D472">
        <f t="shared" si="139"/>
        <v>0.11220647345039629</v>
      </c>
      <c r="E472">
        <f t="shared" si="145"/>
        <v>265.20000000001164</v>
      </c>
      <c r="I472" s="4"/>
      <c r="J472" s="4">
        <f t="shared" si="140"/>
        <v>264</v>
      </c>
      <c r="K472">
        <v>471</v>
      </c>
      <c r="L472">
        <v>236727.7</v>
      </c>
      <c r="M472">
        <v>19727.3</v>
      </c>
      <c r="N472">
        <v>4464.8999999999996</v>
      </c>
      <c r="O472" t="str">
        <f t="shared" si="137"/>
        <v/>
      </c>
      <c r="P472">
        <f t="shared" si="138"/>
        <v>265.20000000001164</v>
      </c>
      <c r="X472">
        <f t="shared" si="141"/>
        <v>53.019709288001977</v>
      </c>
      <c r="Y472">
        <f t="shared" si="142"/>
        <v>4.4183072409236495</v>
      </c>
      <c r="Z472">
        <f t="shared" si="143"/>
        <v>1</v>
      </c>
      <c r="AA472">
        <f t="shared" si="144"/>
        <v>12.000005069117417</v>
      </c>
    </row>
    <row r="473" spans="2:27" x14ac:dyDescent="0.2">
      <c r="B473">
        <f t="shared" si="136"/>
        <v>126293.6</v>
      </c>
      <c r="D473">
        <f t="shared" si="139"/>
        <v>1.001508295625811</v>
      </c>
      <c r="E473">
        <f t="shared" si="145"/>
        <v>265.59999999997672</v>
      </c>
      <c r="I473" s="4"/>
      <c r="J473" s="4">
        <f t="shared" si="140"/>
        <v>264</v>
      </c>
      <c r="K473">
        <v>472</v>
      </c>
      <c r="L473">
        <v>236993.3</v>
      </c>
      <c r="M473">
        <v>19749.400000000001</v>
      </c>
      <c r="N473">
        <v>4470.8999999999996</v>
      </c>
      <c r="O473" t="str">
        <f t="shared" si="137"/>
        <v/>
      </c>
      <c r="P473">
        <f t="shared" si="138"/>
        <v>265.59999999997672</v>
      </c>
      <c r="X473">
        <f t="shared" si="141"/>
        <v>53.007962602607975</v>
      </c>
      <c r="Y473">
        <f t="shared" si="142"/>
        <v>4.4173208973584748</v>
      </c>
      <c r="Z473">
        <f t="shared" si="143"/>
        <v>1</v>
      </c>
      <c r="AA473">
        <f t="shared" si="144"/>
        <v>12.000025317224825</v>
      </c>
    </row>
    <row r="474" spans="2:27" x14ac:dyDescent="0.2">
      <c r="B474">
        <f t="shared" si="136"/>
        <v>128440.6</v>
      </c>
      <c r="D474">
        <f t="shared" si="139"/>
        <v>1.0007530120483463</v>
      </c>
      <c r="E474">
        <f t="shared" si="145"/>
        <v>265.80000000001746</v>
      </c>
      <c r="I474" s="4"/>
      <c r="J474" s="4">
        <f t="shared" si="140"/>
        <v>264</v>
      </c>
      <c r="K474">
        <v>473</v>
      </c>
      <c r="L474">
        <v>237259.1</v>
      </c>
      <c r="M474">
        <v>19771.599999999999</v>
      </c>
      <c r="N474">
        <v>4477</v>
      </c>
      <c r="O474" t="str">
        <f t="shared" si="137"/>
        <v/>
      </c>
      <c r="P474">
        <f t="shared" si="138"/>
        <v>265.80000000001746</v>
      </c>
      <c r="X474">
        <f t="shared" si="141"/>
        <v>52.995108331471968</v>
      </c>
      <c r="Y474">
        <f t="shared" si="142"/>
        <v>4.4162608889881616</v>
      </c>
      <c r="Z474">
        <f t="shared" si="143"/>
        <v>1</v>
      </c>
      <c r="AA474">
        <f t="shared" si="144"/>
        <v>11.999994942240386</v>
      </c>
    </row>
    <row r="475" spans="2:27" x14ac:dyDescent="0.2">
      <c r="B475">
        <f t="shared" si="136"/>
        <v>130624.1</v>
      </c>
      <c r="D475">
        <f t="shared" si="139"/>
        <v>1.0011286681715137</v>
      </c>
      <c r="E475">
        <f t="shared" si="145"/>
        <v>266.10000000000582</v>
      </c>
      <c r="I475" s="4"/>
      <c r="J475" s="4">
        <f t="shared" si="140"/>
        <v>264</v>
      </c>
      <c r="K475">
        <v>474</v>
      </c>
      <c r="L475">
        <v>237525.2</v>
      </c>
      <c r="M475">
        <v>19793.8</v>
      </c>
      <c r="N475">
        <v>4483</v>
      </c>
      <c r="O475" t="str">
        <f t="shared" si="137"/>
        <v/>
      </c>
      <c r="P475">
        <f t="shared" si="138"/>
        <v>266.10000000000582</v>
      </c>
      <c r="X475">
        <f t="shared" si="141"/>
        <v>52.983537809502565</v>
      </c>
      <c r="Y475">
        <f t="shared" si="142"/>
        <v>4.4153022529556099</v>
      </c>
      <c r="Z475">
        <f t="shared" si="143"/>
        <v>1</v>
      </c>
      <c r="AA475">
        <f t="shared" si="144"/>
        <v>11.999979791651933</v>
      </c>
    </row>
    <row r="476" spans="2:27" x14ac:dyDescent="0.2">
      <c r="B476">
        <f t="shared" si="136"/>
        <v>132844.70000000001</v>
      </c>
      <c r="D476">
        <f t="shared" si="139"/>
        <v>1.0011273957158524</v>
      </c>
      <c r="E476">
        <f t="shared" si="145"/>
        <v>266.39999999999418</v>
      </c>
      <c r="I476" s="4"/>
      <c r="J476" s="4">
        <f t="shared" si="140"/>
        <v>264</v>
      </c>
      <c r="K476">
        <v>475</v>
      </c>
      <c r="L476">
        <v>237791.6</v>
      </c>
      <c r="M476">
        <v>19816</v>
      </c>
      <c r="N476">
        <v>4489</v>
      </c>
      <c r="O476" t="str">
        <f t="shared" si="137"/>
        <v/>
      </c>
      <c r="P476">
        <f t="shared" si="138"/>
        <v>266.39999999999418</v>
      </c>
      <c r="X476">
        <f t="shared" si="141"/>
        <v>52.972065047894858</v>
      </c>
      <c r="Y476">
        <f t="shared" si="142"/>
        <v>4.4143461795500114</v>
      </c>
      <c r="Z476">
        <f t="shared" si="143"/>
        <v>1</v>
      </c>
      <c r="AA476">
        <f t="shared" si="144"/>
        <v>11.999979814291482</v>
      </c>
    </row>
    <row r="477" spans="2:27" x14ac:dyDescent="0.2">
      <c r="B477">
        <f t="shared" si="136"/>
        <v>135103</v>
      </c>
      <c r="D477">
        <f t="shared" si="139"/>
        <v>1.0011261261260824</v>
      </c>
      <c r="E477">
        <f t="shared" si="145"/>
        <v>266.69999999998254</v>
      </c>
      <c r="I477" s="4"/>
      <c r="J477" s="4">
        <f t="shared" si="140"/>
        <v>264</v>
      </c>
      <c r="K477">
        <v>476</v>
      </c>
      <c r="L477">
        <v>238058.3</v>
      </c>
      <c r="M477">
        <v>19838.2</v>
      </c>
      <c r="N477">
        <v>4495.1000000000004</v>
      </c>
      <c r="O477" t="str">
        <f t="shared" si="137"/>
        <v/>
      </c>
      <c r="P477">
        <f t="shared" si="138"/>
        <v>266.69999999998254</v>
      </c>
      <c r="X477">
        <f t="shared" si="141"/>
        <v>52.959511468042976</v>
      </c>
      <c r="Y477">
        <f t="shared" si="142"/>
        <v>4.413294476207426</v>
      </c>
      <c r="Z477">
        <f t="shared" si="143"/>
        <v>1</v>
      </c>
      <c r="AA477">
        <f t="shared" si="144"/>
        <v>11.999994959220089</v>
      </c>
    </row>
    <row r="478" spans="2:27" x14ac:dyDescent="0.2">
      <c r="B478">
        <f t="shared" si="136"/>
        <v>137399.79999999999</v>
      </c>
      <c r="D478">
        <f t="shared" si="139"/>
        <v>1.0011248593926414</v>
      </c>
      <c r="E478">
        <f t="shared" si="145"/>
        <v>267</v>
      </c>
      <c r="I478" s="4"/>
      <c r="J478" s="4">
        <f t="shared" si="140"/>
        <v>264</v>
      </c>
      <c r="K478">
        <v>477</v>
      </c>
      <c r="L478">
        <v>238325.3</v>
      </c>
      <c r="M478">
        <v>19860.400000000001</v>
      </c>
      <c r="N478">
        <v>4501.1000000000004</v>
      </c>
      <c r="O478" t="str">
        <f t="shared" si="137"/>
        <v/>
      </c>
      <c r="P478">
        <f t="shared" si="138"/>
        <v>267</v>
      </c>
      <c r="X478">
        <f t="shared" si="141"/>
        <v>52.948234875919212</v>
      </c>
      <c r="Y478">
        <f t="shared" si="142"/>
        <v>4.4123436493301638</v>
      </c>
      <c r="Z478">
        <f t="shared" si="143"/>
        <v>1</v>
      </c>
      <c r="AA478">
        <f t="shared" si="144"/>
        <v>12.00002517572657</v>
      </c>
    </row>
    <row r="479" spans="2:27" x14ac:dyDescent="0.2">
      <c r="B479">
        <f t="shared" si="136"/>
        <v>139735.6</v>
      </c>
      <c r="D479">
        <f t="shared" si="139"/>
        <v>1.0014981273409111</v>
      </c>
      <c r="E479">
        <f t="shared" si="145"/>
        <v>267.40000000002328</v>
      </c>
      <c r="I479" s="4"/>
      <c r="J479" s="4">
        <f t="shared" si="140"/>
        <v>264</v>
      </c>
      <c r="K479">
        <v>478</v>
      </c>
      <c r="L479">
        <v>238592.7</v>
      </c>
      <c r="M479">
        <v>19882.7</v>
      </c>
      <c r="N479">
        <v>4507.2</v>
      </c>
      <c r="O479" t="str">
        <f t="shared" si="137"/>
        <v/>
      </c>
      <c r="P479">
        <f t="shared" si="138"/>
        <v>267.40000000002328</v>
      </c>
      <c r="X479">
        <f t="shared" si="141"/>
        <v>52.935902555910545</v>
      </c>
      <c r="Y479">
        <f t="shared" si="142"/>
        <v>4.4113196663116794</v>
      </c>
      <c r="Z479">
        <f t="shared" si="143"/>
        <v>1</v>
      </c>
      <c r="AA479">
        <f t="shared" si="144"/>
        <v>12.000015088494017</v>
      </c>
    </row>
    <row r="480" spans="2:27" x14ac:dyDescent="0.2">
      <c r="B480">
        <f t="shared" si="136"/>
        <v>142111.1</v>
      </c>
      <c r="D480">
        <f t="shared" si="139"/>
        <v>1.0007479431561459</v>
      </c>
      <c r="E480">
        <f t="shared" si="145"/>
        <v>267.59999999997672</v>
      </c>
      <c r="I480" s="4"/>
      <c r="J480" s="4">
        <f t="shared" si="140"/>
        <v>264</v>
      </c>
      <c r="K480">
        <v>479</v>
      </c>
      <c r="L480">
        <v>238860.3</v>
      </c>
      <c r="M480">
        <v>19905</v>
      </c>
      <c r="N480">
        <v>4513.3</v>
      </c>
      <c r="O480" t="str">
        <f t="shared" si="137"/>
        <v/>
      </c>
      <c r="P480">
        <f t="shared" si="138"/>
        <v>267.59999999997672</v>
      </c>
      <c r="X480">
        <f t="shared" si="141"/>
        <v>52.923647885139474</v>
      </c>
      <c r="Y480">
        <f t="shared" si="142"/>
        <v>4.4102984512441008</v>
      </c>
      <c r="Z480">
        <f t="shared" si="143"/>
        <v>1</v>
      </c>
      <c r="AA480">
        <f t="shared" si="144"/>
        <v>12.000015071590052</v>
      </c>
    </row>
    <row r="481" spans="2:27" x14ac:dyDescent="0.2">
      <c r="B481">
        <f t="shared" si="136"/>
        <v>144527</v>
      </c>
      <c r="D481">
        <f t="shared" si="139"/>
        <v>9.0100896860994606</v>
      </c>
      <c r="E481">
        <f t="shared" si="145"/>
        <v>2411.1000000000058</v>
      </c>
      <c r="I481" s="4"/>
      <c r="J481" s="4">
        <f t="shared" si="140"/>
        <v>264</v>
      </c>
      <c r="K481">
        <v>480</v>
      </c>
      <c r="L481">
        <v>241271.4</v>
      </c>
      <c r="M481">
        <v>20105.900000000001</v>
      </c>
      <c r="N481">
        <v>4567.8999999999996</v>
      </c>
      <c r="O481">
        <f t="shared" si="137"/>
        <v>4808.8999999999942</v>
      </c>
      <c r="P481">
        <f t="shared" si="138"/>
        <v>2411.1000000000058</v>
      </c>
      <c r="X481">
        <f t="shared" si="141"/>
        <v>52.818888329429278</v>
      </c>
      <c r="Y481">
        <f t="shared" si="142"/>
        <v>4.4015630815035358</v>
      </c>
      <c r="Z481">
        <f t="shared" si="143"/>
        <v>1</v>
      </c>
      <c r="AA481">
        <f t="shared" si="144"/>
        <v>12.000029841986679</v>
      </c>
    </row>
    <row r="482" spans="2:27" x14ac:dyDescent="0.2">
      <c r="B482">
        <f t="shared" si="136"/>
        <v>146984</v>
      </c>
      <c r="D482">
        <f t="shared" si="139"/>
        <v>0.11218945709427205</v>
      </c>
      <c r="E482">
        <f t="shared" si="145"/>
        <v>270.5</v>
      </c>
      <c r="I482" s="4"/>
      <c r="J482" s="4">
        <f t="shared" si="140"/>
        <v>265</v>
      </c>
      <c r="K482">
        <v>481</v>
      </c>
      <c r="L482">
        <v>241541.9</v>
      </c>
      <c r="M482">
        <v>20128.5</v>
      </c>
      <c r="N482">
        <v>4574</v>
      </c>
      <c r="O482" t="str">
        <f t="shared" si="137"/>
        <v/>
      </c>
      <c r="P482">
        <f t="shared" si="138"/>
        <v>270.5</v>
      </c>
      <c r="X482">
        <f t="shared" si="141"/>
        <v>52.807586357673806</v>
      </c>
      <c r="Y482">
        <f t="shared" si="142"/>
        <v>4.4006340183646699</v>
      </c>
      <c r="Z482">
        <f t="shared" si="143"/>
        <v>1</v>
      </c>
      <c r="AA482">
        <f t="shared" si="144"/>
        <v>11.999995031919914</v>
      </c>
    </row>
    <row r="483" spans="2:27" x14ac:dyDescent="0.2">
      <c r="B483">
        <f t="shared" si="136"/>
        <v>149482.70000000001</v>
      </c>
      <c r="D483">
        <f t="shared" si="139"/>
        <v>1.0014787430683703</v>
      </c>
      <c r="E483">
        <f t="shared" si="145"/>
        <v>270.89999999999418</v>
      </c>
      <c r="I483" s="4"/>
      <c r="J483" s="4">
        <f t="shared" si="140"/>
        <v>265</v>
      </c>
      <c r="K483">
        <v>482</v>
      </c>
      <c r="L483">
        <v>241812.8</v>
      </c>
      <c r="M483">
        <v>20151.099999999999</v>
      </c>
      <c r="N483">
        <v>4580.2</v>
      </c>
      <c r="O483" t="str">
        <f t="shared" si="137"/>
        <v/>
      </c>
      <c r="P483">
        <f t="shared" si="138"/>
        <v>270.89999999999418</v>
      </c>
      <c r="X483">
        <f t="shared" si="141"/>
        <v>52.795249115759134</v>
      </c>
      <c r="Y483">
        <f t="shared" si="142"/>
        <v>4.3996113706825026</v>
      </c>
      <c r="Z483">
        <f t="shared" si="143"/>
        <v>1</v>
      </c>
      <c r="AA483">
        <f t="shared" si="144"/>
        <v>11.999980149967</v>
      </c>
    </row>
    <row r="484" spans="2:27" x14ac:dyDescent="0.2">
      <c r="B484">
        <f t="shared" si="136"/>
        <v>152023.9</v>
      </c>
      <c r="D484">
        <f t="shared" si="139"/>
        <v>1.0011074197121355</v>
      </c>
      <c r="E484">
        <f t="shared" si="145"/>
        <v>271.20000000001164</v>
      </c>
      <c r="I484" s="4"/>
      <c r="J484" s="4">
        <f t="shared" si="140"/>
        <v>265</v>
      </c>
      <c r="K484">
        <v>483</v>
      </c>
      <c r="L484">
        <v>242084</v>
      </c>
      <c r="M484">
        <v>20173.7</v>
      </c>
      <c r="N484">
        <v>4586.3</v>
      </c>
      <c r="O484" t="str">
        <f t="shared" si="137"/>
        <v/>
      </c>
      <c r="P484">
        <f t="shared" si="138"/>
        <v>271.20000000001164</v>
      </c>
      <c r="X484">
        <f t="shared" si="141"/>
        <v>52.78416152454048</v>
      </c>
      <c r="Y484">
        <f t="shared" si="142"/>
        <v>4.3986873950679195</v>
      </c>
      <c r="Z484">
        <f t="shared" si="143"/>
        <v>1</v>
      </c>
      <c r="AA484">
        <f t="shared" si="144"/>
        <v>11.999980172204404</v>
      </c>
    </row>
    <row r="485" spans="2:27" x14ac:dyDescent="0.2">
      <c r="B485">
        <f t="shared" si="136"/>
        <v>154608.29999999999</v>
      </c>
      <c r="D485">
        <f t="shared" si="139"/>
        <v>1.0011061946902224</v>
      </c>
      <c r="E485">
        <f t="shared" si="145"/>
        <v>271.5</v>
      </c>
      <c r="I485" s="4"/>
      <c r="J485" s="4">
        <f t="shared" si="140"/>
        <v>265</v>
      </c>
      <c r="K485">
        <v>484</v>
      </c>
      <c r="L485">
        <v>242355.5</v>
      </c>
      <c r="M485">
        <v>20196.3</v>
      </c>
      <c r="N485">
        <v>4592.5</v>
      </c>
      <c r="O485" t="str">
        <f t="shared" si="137"/>
        <v/>
      </c>
      <c r="P485">
        <f t="shared" si="138"/>
        <v>271.5</v>
      </c>
      <c r="X485">
        <f t="shared" si="141"/>
        <v>52.772019597169297</v>
      </c>
      <c r="Y485">
        <f t="shared" si="142"/>
        <v>4.3976701143168206</v>
      </c>
      <c r="Z485">
        <f t="shared" si="143"/>
        <v>1</v>
      </c>
      <c r="AA485">
        <f t="shared" si="144"/>
        <v>11.999995048598011</v>
      </c>
    </row>
    <row r="486" spans="2:27" x14ac:dyDescent="0.2">
      <c r="B486">
        <f t="shared" si="136"/>
        <v>157236.6</v>
      </c>
      <c r="D486">
        <f t="shared" si="139"/>
        <v>1.0011049723756478</v>
      </c>
      <c r="E486">
        <f t="shared" si="145"/>
        <v>271.79999999998836</v>
      </c>
      <c r="I486" s="4"/>
      <c r="J486" s="4">
        <f t="shared" si="140"/>
        <v>265</v>
      </c>
      <c r="K486">
        <v>485</v>
      </c>
      <c r="L486">
        <v>242627.3</v>
      </c>
      <c r="M486">
        <v>20218.900000000001</v>
      </c>
      <c r="N486">
        <v>4598.6000000000004</v>
      </c>
      <c r="O486" t="str">
        <f t="shared" si="137"/>
        <v/>
      </c>
      <c r="P486">
        <f t="shared" si="138"/>
        <v>271.79999999998836</v>
      </c>
      <c r="X486">
        <f t="shared" si="141"/>
        <v>52.761122950463175</v>
      </c>
      <c r="Y486">
        <f t="shared" si="142"/>
        <v>4.3967511851433043</v>
      </c>
      <c r="Z486">
        <f t="shared" si="143"/>
        <v>1</v>
      </c>
      <c r="AA486">
        <f t="shared" si="144"/>
        <v>12.000024729337401</v>
      </c>
    </row>
    <row r="487" spans="2:27" x14ac:dyDescent="0.2">
      <c r="B487">
        <f t="shared" si="136"/>
        <v>159909.70000000001</v>
      </c>
      <c r="D487">
        <f t="shared" si="139"/>
        <v>1.0011037527594462</v>
      </c>
      <c r="E487">
        <f t="shared" si="145"/>
        <v>272.10000000000582</v>
      </c>
      <c r="I487" s="4"/>
      <c r="J487" s="4">
        <f t="shared" si="140"/>
        <v>265</v>
      </c>
      <c r="K487">
        <v>486</v>
      </c>
      <c r="L487">
        <v>242899.4</v>
      </c>
      <c r="M487">
        <v>20241.599999999999</v>
      </c>
      <c r="N487">
        <v>4604.8</v>
      </c>
      <c r="O487" t="str">
        <f t="shared" si="137"/>
        <v/>
      </c>
      <c r="P487">
        <f t="shared" si="138"/>
        <v>272.10000000000582</v>
      </c>
      <c r="X487">
        <f t="shared" si="141"/>
        <v>52.749174774148713</v>
      </c>
      <c r="Y487">
        <f t="shared" si="142"/>
        <v>4.395760945100764</v>
      </c>
      <c r="Z487">
        <f t="shared" si="143"/>
        <v>1</v>
      </c>
      <c r="AA487">
        <f t="shared" si="144"/>
        <v>12.000009880641848</v>
      </c>
    </row>
    <row r="488" spans="2:27" x14ac:dyDescent="0.2">
      <c r="B488">
        <f t="shared" si="136"/>
        <v>162628.1</v>
      </c>
      <c r="D488">
        <f t="shared" si="139"/>
        <v>1.000735023888319</v>
      </c>
      <c r="E488">
        <f t="shared" si="145"/>
        <v>272.30000000001746</v>
      </c>
      <c r="I488" s="4"/>
      <c r="J488" s="4">
        <f t="shared" si="140"/>
        <v>265</v>
      </c>
      <c r="K488">
        <v>487</v>
      </c>
      <c r="L488">
        <v>243171.7</v>
      </c>
      <c r="M488">
        <v>20264.3</v>
      </c>
      <c r="N488">
        <v>4611</v>
      </c>
      <c r="O488" t="str">
        <f t="shared" si="137"/>
        <v/>
      </c>
      <c r="P488">
        <f t="shared" si="138"/>
        <v>272.30000000001746</v>
      </c>
      <c r="X488">
        <f t="shared" si="141"/>
        <v>52.737302103665151</v>
      </c>
      <c r="Y488">
        <f t="shared" si="142"/>
        <v>4.3947733680329648</v>
      </c>
      <c r="Z488">
        <f t="shared" si="143"/>
        <v>1</v>
      </c>
      <c r="AA488">
        <f t="shared" si="144"/>
        <v>12.000004934786794</v>
      </c>
    </row>
    <row r="489" spans="2:27" x14ac:dyDescent="0.2">
      <c r="B489">
        <f t="shared" si="136"/>
        <v>165392.79999999999</v>
      </c>
      <c r="D489">
        <f t="shared" si="139"/>
        <v>1.0014689680498166</v>
      </c>
      <c r="E489">
        <f t="shared" si="145"/>
        <v>272.69999999998254</v>
      </c>
      <c r="I489" s="4"/>
      <c r="J489" s="4">
        <f t="shared" si="140"/>
        <v>265</v>
      </c>
      <c r="K489">
        <v>488</v>
      </c>
      <c r="L489">
        <v>243444.4</v>
      </c>
      <c r="M489">
        <v>20287</v>
      </c>
      <c r="N489">
        <v>4617.2</v>
      </c>
      <c r="O489" t="str">
        <f t="shared" si="137"/>
        <v/>
      </c>
      <c r="P489">
        <f t="shared" si="138"/>
        <v>272.69999999998254</v>
      </c>
      <c r="X489">
        <f t="shared" si="141"/>
        <v>52.72554795113922</v>
      </c>
      <c r="Y489">
        <f t="shared" si="142"/>
        <v>4.3937884432123369</v>
      </c>
      <c r="Z489">
        <f t="shared" si="143"/>
        <v>1</v>
      </c>
      <c r="AA489">
        <f t="shared" si="144"/>
        <v>12.000019717060185</v>
      </c>
    </row>
    <row r="490" spans="2:27" x14ac:dyDescent="0.2">
      <c r="B490">
        <f t="shared" si="136"/>
        <v>168204.5</v>
      </c>
      <c r="D490">
        <f t="shared" si="139"/>
        <v>1.0011001100110652</v>
      </c>
      <c r="E490">
        <f t="shared" si="145"/>
        <v>273</v>
      </c>
      <c r="I490" s="4"/>
      <c r="J490" s="4">
        <f t="shared" si="140"/>
        <v>265</v>
      </c>
      <c r="K490">
        <v>489</v>
      </c>
      <c r="L490">
        <v>243717.4</v>
      </c>
      <c r="M490">
        <v>20309.8</v>
      </c>
      <c r="N490">
        <v>4623.3</v>
      </c>
      <c r="O490" t="str">
        <f t="shared" si="137"/>
        <v/>
      </c>
      <c r="P490">
        <f t="shared" si="138"/>
        <v>273</v>
      </c>
      <c r="X490">
        <f t="shared" si="141"/>
        <v>52.715030389548588</v>
      </c>
      <c r="Y490">
        <f t="shared" si="142"/>
        <v>4.3929228040577071</v>
      </c>
      <c r="Z490">
        <f t="shared" si="143"/>
        <v>1</v>
      </c>
      <c r="AA490">
        <f t="shared" si="144"/>
        <v>11.999990152537199</v>
      </c>
    </row>
    <row r="491" spans="2:27" x14ac:dyDescent="0.2">
      <c r="B491">
        <f t="shared" si="136"/>
        <v>171063.9</v>
      </c>
      <c r="D491">
        <f t="shared" si="139"/>
        <v>9.0098901098901525</v>
      </c>
      <c r="E491">
        <f t="shared" si="145"/>
        <v>2459.7000000000116</v>
      </c>
      <c r="I491" s="4"/>
      <c r="J491" s="4">
        <f t="shared" si="140"/>
        <v>265</v>
      </c>
      <c r="K491">
        <v>490</v>
      </c>
      <c r="L491">
        <v>246177.1</v>
      </c>
      <c r="M491">
        <v>20514.8</v>
      </c>
      <c r="N491">
        <v>4679.1000000000004</v>
      </c>
      <c r="O491">
        <f t="shared" si="137"/>
        <v>4905.7000000000116</v>
      </c>
      <c r="P491">
        <f t="shared" si="138"/>
        <v>2459.7000000000116</v>
      </c>
      <c r="X491">
        <f t="shared" si="141"/>
        <v>52.612062148703806</v>
      </c>
      <c r="Y491">
        <f t="shared" si="142"/>
        <v>4.3843474172383576</v>
      </c>
      <c r="Z491">
        <f t="shared" si="143"/>
        <v>1</v>
      </c>
      <c r="AA491">
        <f t="shared" si="144"/>
        <v>11.999975627351962</v>
      </c>
    </row>
    <row r="492" spans="2:27" x14ac:dyDescent="0.2">
      <c r="B492">
        <f t="shared" si="136"/>
        <v>173972</v>
      </c>
      <c r="D492">
        <f t="shared" si="139"/>
        <v>0.11220880595194482</v>
      </c>
      <c r="E492">
        <f t="shared" si="145"/>
        <v>276</v>
      </c>
      <c r="I492" s="4"/>
      <c r="J492" s="4">
        <f t="shared" si="140"/>
        <v>266</v>
      </c>
      <c r="K492">
        <v>491</v>
      </c>
      <c r="L492">
        <v>246453.1</v>
      </c>
      <c r="M492">
        <v>20537.8</v>
      </c>
      <c r="N492">
        <v>4685.3999999999996</v>
      </c>
      <c r="O492" t="str">
        <f t="shared" si="137"/>
        <v/>
      </c>
      <c r="P492">
        <f t="shared" si="138"/>
        <v>276</v>
      </c>
      <c r="X492">
        <f t="shared" si="141"/>
        <v>52.600226234686481</v>
      </c>
      <c r="Y492">
        <f t="shared" si="142"/>
        <v>4.383361079096769</v>
      </c>
      <c r="Z492">
        <f t="shared" si="143"/>
        <v>1</v>
      </c>
      <c r="AA492">
        <f t="shared" si="144"/>
        <v>11.999975654646555</v>
      </c>
    </row>
    <row r="493" spans="2:27" x14ac:dyDescent="0.2">
      <c r="B493">
        <f t="shared" si="136"/>
        <v>176929.6</v>
      </c>
      <c r="D493">
        <f t="shared" si="139"/>
        <v>1.0014492753622977</v>
      </c>
      <c r="E493">
        <f t="shared" si="145"/>
        <v>276.39999999999418</v>
      </c>
      <c r="I493" s="4"/>
      <c r="J493" s="4">
        <f t="shared" si="140"/>
        <v>266</v>
      </c>
      <c r="K493">
        <v>492</v>
      </c>
      <c r="L493">
        <v>246729.5</v>
      </c>
      <c r="M493">
        <v>20560.8</v>
      </c>
      <c r="N493">
        <v>4691.6000000000004</v>
      </c>
      <c r="O493" t="str">
        <f t="shared" si="137"/>
        <v/>
      </c>
      <c r="P493">
        <f t="shared" si="138"/>
        <v>276.39999999999418</v>
      </c>
      <c r="X493">
        <f t="shared" si="141"/>
        <v>52.589628271804926</v>
      </c>
      <c r="Y493">
        <f t="shared" si="142"/>
        <v>4.3824707988745839</v>
      </c>
      <c r="Z493">
        <f t="shared" si="143"/>
        <v>1</v>
      </c>
      <c r="AA493">
        <f t="shared" si="144"/>
        <v>11.999995136376016</v>
      </c>
    </row>
    <row r="494" spans="2:27" x14ac:dyDescent="0.2">
      <c r="B494">
        <f t="shared" si="136"/>
        <v>179937.4</v>
      </c>
      <c r="D494">
        <f t="shared" si="139"/>
        <v>1.0007235890014894</v>
      </c>
      <c r="E494">
        <f t="shared" si="145"/>
        <v>276.60000000000582</v>
      </c>
      <c r="I494" s="4"/>
      <c r="J494" s="4">
        <f t="shared" si="140"/>
        <v>266</v>
      </c>
      <c r="K494">
        <v>493</v>
      </c>
      <c r="L494">
        <v>247006.1</v>
      </c>
      <c r="M494">
        <v>20583.8</v>
      </c>
      <c r="N494">
        <v>4697.8999999999996</v>
      </c>
      <c r="O494" t="str">
        <f t="shared" si="137"/>
        <v/>
      </c>
      <c r="P494">
        <f t="shared" si="138"/>
        <v>276.60000000000582</v>
      </c>
      <c r="X494">
        <f t="shared" si="141"/>
        <v>52.577981651376149</v>
      </c>
      <c r="Y494">
        <f t="shared" si="142"/>
        <v>4.3814896017369467</v>
      </c>
      <c r="Z494">
        <f t="shared" si="143"/>
        <v>1</v>
      </c>
      <c r="AA494">
        <f t="shared" si="144"/>
        <v>12.00002429094725</v>
      </c>
    </row>
    <row r="495" spans="2:27" x14ac:dyDescent="0.2">
      <c r="B495">
        <f t="shared" si="136"/>
        <v>182996.3</v>
      </c>
      <c r="D495">
        <f t="shared" si="139"/>
        <v>1.0014461315979544</v>
      </c>
      <c r="E495">
        <f t="shared" si="145"/>
        <v>277</v>
      </c>
      <c r="I495" s="4"/>
      <c r="J495" s="4">
        <f t="shared" si="140"/>
        <v>266</v>
      </c>
      <c r="K495">
        <v>494</v>
      </c>
      <c r="L495">
        <v>247283.1</v>
      </c>
      <c r="M495">
        <v>20606.900000000001</v>
      </c>
      <c r="N495">
        <v>4704.2</v>
      </c>
      <c r="O495" t="str">
        <f t="shared" si="137"/>
        <v/>
      </c>
      <c r="P495">
        <f t="shared" si="138"/>
        <v>277</v>
      </c>
      <c r="X495">
        <f t="shared" si="141"/>
        <v>52.566451256324136</v>
      </c>
      <c r="Y495">
        <f t="shared" si="142"/>
        <v>4.3805322902937807</v>
      </c>
      <c r="Z495">
        <f t="shared" si="143"/>
        <v>1</v>
      </c>
      <c r="AA495">
        <f t="shared" si="144"/>
        <v>12.000014558230495</v>
      </c>
    </row>
    <row r="496" spans="2:27" x14ac:dyDescent="0.2">
      <c r="B496">
        <f t="shared" si="136"/>
        <v>186107.2</v>
      </c>
      <c r="D496">
        <f t="shared" si="139"/>
        <v>1.0007220216605868</v>
      </c>
      <c r="E496">
        <f t="shared" si="145"/>
        <v>277.19999999998254</v>
      </c>
      <c r="I496" s="4"/>
      <c r="J496" s="4">
        <f t="shared" si="140"/>
        <v>266</v>
      </c>
      <c r="K496">
        <v>495</v>
      </c>
      <c r="L496">
        <v>247560.3</v>
      </c>
      <c r="M496">
        <v>20630</v>
      </c>
      <c r="N496">
        <v>4710.5</v>
      </c>
      <c r="O496" t="str">
        <f t="shared" si="137"/>
        <v/>
      </c>
      <c r="P496">
        <f t="shared" si="138"/>
        <v>277.19999999998254</v>
      </c>
      <c r="X496">
        <f t="shared" si="141"/>
        <v>52.554994161978556</v>
      </c>
      <c r="Y496">
        <f t="shared" si="142"/>
        <v>4.3795775395393273</v>
      </c>
      <c r="Z496">
        <f t="shared" si="143"/>
        <v>1</v>
      </c>
      <c r="AA496">
        <f t="shared" si="144"/>
        <v>12.000014541929229</v>
      </c>
    </row>
    <row r="497" spans="2:27" x14ac:dyDescent="0.2">
      <c r="B497">
        <f t="shared" si="136"/>
        <v>189271.1</v>
      </c>
      <c r="D497">
        <f t="shared" si="139"/>
        <v>1.0014430014430855</v>
      </c>
      <c r="E497">
        <f t="shared" si="145"/>
        <v>277.60000000000582</v>
      </c>
      <c r="I497" s="4"/>
      <c r="J497" s="4">
        <f t="shared" si="140"/>
        <v>266</v>
      </c>
      <c r="K497">
        <v>496</v>
      </c>
      <c r="L497">
        <v>247837.9</v>
      </c>
      <c r="M497">
        <v>20653.2</v>
      </c>
      <c r="N497">
        <v>4716.7</v>
      </c>
      <c r="O497" t="str">
        <f t="shared" si="137"/>
        <v/>
      </c>
      <c r="P497">
        <f t="shared" si="138"/>
        <v>277.60000000000582</v>
      </c>
      <c r="X497">
        <f t="shared" si="141"/>
        <v>52.544766468081498</v>
      </c>
      <c r="Y497">
        <f t="shared" si="142"/>
        <v>4.3787393728666233</v>
      </c>
      <c r="Z497">
        <f t="shared" si="143"/>
        <v>1</v>
      </c>
      <c r="AA497">
        <f t="shared" si="144"/>
        <v>11.999975790676505</v>
      </c>
    </row>
    <row r="498" spans="2:27" x14ac:dyDescent="0.2">
      <c r="B498">
        <f t="shared" ref="B498:B561" si="146">ROUND(45*$B$1^(K498-1),1)</f>
        <v>192488.7</v>
      </c>
      <c r="D498">
        <f t="shared" si="139"/>
        <v>1.0010806916426094</v>
      </c>
      <c r="E498">
        <f t="shared" si="145"/>
        <v>277.89999999999418</v>
      </c>
      <c r="I498" s="4"/>
      <c r="J498" s="4">
        <f t="shared" si="140"/>
        <v>266</v>
      </c>
      <c r="K498">
        <v>497</v>
      </c>
      <c r="L498">
        <v>248115.8</v>
      </c>
      <c r="M498">
        <v>20676.3</v>
      </c>
      <c r="N498">
        <v>4723</v>
      </c>
      <c r="O498" t="str">
        <f t="shared" si="137"/>
        <v/>
      </c>
      <c r="P498">
        <f t="shared" si="138"/>
        <v>277.89999999999418</v>
      </c>
      <c r="X498">
        <f t="shared" si="141"/>
        <v>52.533516832521698</v>
      </c>
      <c r="Y498">
        <f t="shared" si="142"/>
        <v>4.3777895405462628</v>
      </c>
      <c r="Z498">
        <f t="shared" si="143"/>
        <v>1</v>
      </c>
      <c r="AA498">
        <f t="shared" si="144"/>
        <v>12.000009672910529</v>
      </c>
    </row>
    <row r="499" spans="2:27" x14ac:dyDescent="0.2">
      <c r="B499">
        <f t="shared" si="146"/>
        <v>195761</v>
      </c>
      <c r="D499">
        <f t="shared" si="139"/>
        <v>1.0007196833393726</v>
      </c>
      <c r="E499">
        <f t="shared" si="145"/>
        <v>278.10000000000582</v>
      </c>
      <c r="I499" s="4"/>
      <c r="J499" s="4">
        <f t="shared" si="140"/>
        <v>266</v>
      </c>
      <c r="K499">
        <v>498</v>
      </c>
      <c r="L499">
        <v>248393.9</v>
      </c>
      <c r="M499">
        <v>20699.5</v>
      </c>
      <c r="N499">
        <v>4729.3</v>
      </c>
      <c r="O499" t="str">
        <f t="shared" ref="O499:O562" si="147">IF(RIGHT(K499,1)*1=0,VLOOKUP(J499,AI:AL,4,0),"")</f>
        <v/>
      </c>
      <c r="P499">
        <f t="shared" ref="P499:P562" si="148">L499-L498</f>
        <v>278.10000000000582</v>
      </c>
      <c r="X499">
        <f t="shared" si="141"/>
        <v>52.522339458270778</v>
      </c>
      <c r="Y499">
        <f t="shared" si="142"/>
        <v>4.3768633835874233</v>
      </c>
      <c r="Z499">
        <f t="shared" si="143"/>
        <v>1</v>
      </c>
      <c r="AA499">
        <f t="shared" si="144"/>
        <v>11.999995168965434</v>
      </c>
    </row>
    <row r="500" spans="2:27" x14ac:dyDescent="0.2">
      <c r="B500">
        <f t="shared" si="146"/>
        <v>199088.9</v>
      </c>
      <c r="D500">
        <f t="shared" ref="D500:D563" si="149">E500/E499</f>
        <v>1.0014383315353979</v>
      </c>
      <c r="E500">
        <f t="shared" si="145"/>
        <v>278.5</v>
      </c>
      <c r="I500" s="4"/>
      <c r="J500" s="4">
        <f t="shared" si="140"/>
        <v>266</v>
      </c>
      <c r="K500">
        <v>499</v>
      </c>
      <c r="L500">
        <v>248672.4</v>
      </c>
      <c r="M500">
        <v>20722.7</v>
      </c>
      <c r="N500">
        <v>4735.7</v>
      </c>
      <c r="O500" t="str">
        <f t="shared" si="147"/>
        <v/>
      </c>
      <c r="P500">
        <f t="shared" si="148"/>
        <v>278.5</v>
      </c>
      <c r="X500">
        <f t="shared" si="141"/>
        <v>52.510167451485529</v>
      </c>
      <c r="Y500">
        <f t="shared" si="142"/>
        <v>4.3758472876237944</v>
      </c>
      <c r="Z500">
        <f t="shared" si="143"/>
        <v>1</v>
      </c>
      <c r="AA500">
        <f t="shared" si="144"/>
        <v>12</v>
      </c>
    </row>
    <row r="501" spans="2:27" x14ac:dyDescent="0.2">
      <c r="B501">
        <f t="shared" si="146"/>
        <v>202473.4</v>
      </c>
      <c r="D501">
        <f t="shared" si="149"/>
        <v>9.010053859964156</v>
      </c>
      <c r="E501">
        <f t="shared" si="145"/>
        <v>2509.3000000000175</v>
      </c>
      <c r="I501" s="4"/>
      <c r="J501" s="4">
        <f t="shared" si="140"/>
        <v>266</v>
      </c>
      <c r="K501">
        <v>500</v>
      </c>
      <c r="L501">
        <v>251181.7</v>
      </c>
      <c r="M501">
        <v>20931.8</v>
      </c>
      <c r="N501">
        <v>4792.5</v>
      </c>
      <c r="O501">
        <f t="shared" si="147"/>
        <v>5004.6000000000058</v>
      </c>
      <c r="P501">
        <f t="shared" si="148"/>
        <v>2509.3000000000175</v>
      </c>
      <c r="X501">
        <f t="shared" si="141"/>
        <v>52.41141366718832</v>
      </c>
      <c r="Y501">
        <f t="shared" si="142"/>
        <v>4.3676160667709958</v>
      </c>
      <c r="Z501">
        <f t="shared" si="143"/>
        <v>1</v>
      </c>
      <c r="AA501">
        <f t="shared" si="144"/>
        <v>12.000004777420003</v>
      </c>
    </row>
    <row r="502" spans="2:27" x14ac:dyDescent="0.2">
      <c r="B502">
        <f t="shared" si="146"/>
        <v>205915.5</v>
      </c>
      <c r="D502">
        <f t="shared" si="149"/>
        <v>0.11222253218027926</v>
      </c>
      <c r="E502">
        <f t="shared" si="145"/>
        <v>281.59999999997672</v>
      </c>
      <c r="I502" s="4"/>
      <c r="J502" s="4">
        <f t="shared" si="140"/>
        <v>267</v>
      </c>
      <c r="K502">
        <v>501</v>
      </c>
      <c r="L502">
        <v>251463.3</v>
      </c>
      <c r="M502">
        <v>20955.3</v>
      </c>
      <c r="N502">
        <v>4798.8999999999996</v>
      </c>
      <c r="O502" t="str">
        <f t="shared" si="147"/>
        <v/>
      </c>
      <c r="P502">
        <f t="shared" si="148"/>
        <v>281.59999999997672</v>
      </c>
      <c r="X502">
        <f t="shared" si="141"/>
        <v>52.400195878222092</v>
      </c>
      <c r="Y502">
        <f t="shared" si="142"/>
        <v>4.3666881993790243</v>
      </c>
      <c r="Z502">
        <f t="shared" si="143"/>
        <v>1</v>
      </c>
      <c r="AA502">
        <f t="shared" si="144"/>
        <v>11.999985683812687</v>
      </c>
    </row>
    <row r="503" spans="2:27" x14ac:dyDescent="0.2">
      <c r="B503">
        <f t="shared" si="146"/>
        <v>209416</v>
      </c>
      <c r="D503">
        <f t="shared" si="149"/>
        <v>1.0010653409092563</v>
      </c>
      <c r="E503">
        <f t="shared" si="145"/>
        <v>281.90000000002328</v>
      </c>
      <c r="I503" s="4"/>
      <c r="J503" s="4">
        <f t="shared" si="140"/>
        <v>267</v>
      </c>
      <c r="K503">
        <v>502</v>
      </c>
      <c r="L503">
        <v>251745.2</v>
      </c>
      <c r="M503">
        <v>20978.799999999999</v>
      </c>
      <c r="N503">
        <v>4805.3</v>
      </c>
      <c r="O503" t="str">
        <f t="shared" si="147"/>
        <v/>
      </c>
      <c r="P503">
        <f t="shared" si="148"/>
        <v>281.90000000002328</v>
      </c>
      <c r="X503">
        <f t="shared" si="141"/>
        <v>52.389070401431752</v>
      </c>
      <c r="Y503">
        <f t="shared" si="142"/>
        <v>4.3657628035710569</v>
      </c>
      <c r="Z503">
        <f t="shared" si="143"/>
        <v>1</v>
      </c>
      <c r="AA503">
        <f t="shared" si="144"/>
        <v>11.999980933132496</v>
      </c>
    </row>
    <row r="504" spans="2:27" x14ac:dyDescent="0.2">
      <c r="B504">
        <f t="shared" si="146"/>
        <v>212976.1</v>
      </c>
      <c r="D504">
        <f t="shared" si="149"/>
        <v>1.0010642071655169</v>
      </c>
      <c r="E504">
        <f t="shared" si="145"/>
        <v>282.19999999998254</v>
      </c>
      <c r="I504" s="4"/>
      <c r="J504" s="4">
        <f t="shared" si="140"/>
        <v>267</v>
      </c>
      <c r="K504">
        <v>503</v>
      </c>
      <c r="L504">
        <v>252027.4</v>
      </c>
      <c r="M504">
        <v>21002.3</v>
      </c>
      <c r="N504">
        <v>4811.7</v>
      </c>
      <c r="O504" t="str">
        <f t="shared" si="147"/>
        <v/>
      </c>
      <c r="P504">
        <f t="shared" si="148"/>
        <v>282.19999999998254</v>
      </c>
      <c r="X504">
        <f t="shared" si="141"/>
        <v>52.378036868466445</v>
      </c>
      <c r="Y504">
        <f t="shared" si="142"/>
        <v>4.3648398694847979</v>
      </c>
      <c r="Z504">
        <f t="shared" si="143"/>
        <v>1</v>
      </c>
      <c r="AA504">
        <f t="shared" si="144"/>
        <v>11.999990477233446</v>
      </c>
    </row>
    <row r="505" spans="2:27" x14ac:dyDescent="0.2">
      <c r="B505">
        <f t="shared" si="146"/>
        <v>216596.7</v>
      </c>
      <c r="D505">
        <f t="shared" si="149"/>
        <v>1.0010630758328047</v>
      </c>
      <c r="E505">
        <f t="shared" si="145"/>
        <v>282.5</v>
      </c>
      <c r="I505" s="4"/>
      <c r="J505" s="4">
        <f t="shared" si="140"/>
        <v>267</v>
      </c>
      <c r="K505">
        <v>504</v>
      </c>
      <c r="L505">
        <v>252309.9</v>
      </c>
      <c r="M505">
        <v>21025.8</v>
      </c>
      <c r="N505">
        <v>4818.1000000000004</v>
      </c>
      <c r="O505" t="str">
        <f t="shared" si="147"/>
        <v/>
      </c>
      <c r="P505">
        <f t="shared" si="148"/>
        <v>282.5</v>
      </c>
      <c r="X505">
        <f t="shared" si="141"/>
        <v>52.36709491293248</v>
      </c>
      <c r="Y505">
        <f t="shared" si="142"/>
        <v>4.3639193873103501</v>
      </c>
      <c r="Z505">
        <f t="shared" si="143"/>
        <v>1</v>
      </c>
      <c r="AA505">
        <f t="shared" si="144"/>
        <v>12.000014268184803</v>
      </c>
    </row>
    <row r="506" spans="2:27" x14ac:dyDescent="0.2">
      <c r="B506">
        <f t="shared" si="146"/>
        <v>220278.8</v>
      </c>
      <c r="D506">
        <f t="shared" si="149"/>
        <v>1.0010619469027167</v>
      </c>
      <c r="E506">
        <f t="shared" si="145"/>
        <v>282.80000000001746</v>
      </c>
      <c r="I506" s="4"/>
      <c r="J506" s="4">
        <f t="shared" si="140"/>
        <v>267</v>
      </c>
      <c r="K506">
        <v>505</v>
      </c>
      <c r="L506">
        <v>252592.7</v>
      </c>
      <c r="M506">
        <v>21049.4</v>
      </c>
      <c r="N506">
        <v>4824.5</v>
      </c>
      <c r="O506" t="str">
        <f t="shared" si="147"/>
        <v/>
      </c>
      <c r="P506">
        <f t="shared" si="148"/>
        <v>282.80000000001746</v>
      </c>
      <c r="X506">
        <f t="shared" si="141"/>
        <v>52.35624417038035</v>
      </c>
      <c r="Y506">
        <f t="shared" si="142"/>
        <v>4.3630220748264072</v>
      </c>
      <c r="Z506">
        <f t="shared" si="143"/>
        <v>1</v>
      </c>
      <c r="AA506">
        <f t="shared" si="144"/>
        <v>11.999995249270762</v>
      </c>
    </row>
    <row r="507" spans="2:27" x14ac:dyDescent="0.2">
      <c r="B507">
        <f t="shared" si="146"/>
        <v>224023.6</v>
      </c>
      <c r="D507">
        <f t="shared" si="149"/>
        <v>1.0014144271568779</v>
      </c>
      <c r="E507">
        <f t="shared" si="145"/>
        <v>283.19999999998254</v>
      </c>
      <c r="I507" s="4"/>
      <c r="J507" s="4">
        <f t="shared" si="140"/>
        <v>267</v>
      </c>
      <c r="K507">
        <v>506</v>
      </c>
      <c r="L507">
        <v>252875.9</v>
      </c>
      <c r="M507">
        <v>21073</v>
      </c>
      <c r="N507">
        <v>4830.8999999999996</v>
      </c>
      <c r="O507" t="str">
        <f t="shared" si="147"/>
        <v/>
      </c>
      <c r="P507">
        <f t="shared" si="148"/>
        <v>283.19999999998254</v>
      </c>
      <c r="X507">
        <f t="shared" si="141"/>
        <v>52.345504978368425</v>
      </c>
      <c r="Y507">
        <f t="shared" si="142"/>
        <v>4.3621271398704176</v>
      </c>
      <c r="Z507">
        <f t="shared" si="143"/>
        <v>1</v>
      </c>
      <c r="AA507">
        <f t="shared" si="144"/>
        <v>11.999995254591182</v>
      </c>
    </row>
    <row r="508" spans="2:27" x14ac:dyDescent="0.2">
      <c r="B508">
        <f t="shared" si="146"/>
        <v>227832</v>
      </c>
      <c r="D508">
        <f t="shared" si="149"/>
        <v>1.0010593220339601</v>
      </c>
      <c r="E508">
        <f t="shared" si="145"/>
        <v>283.5</v>
      </c>
      <c r="I508" s="4"/>
      <c r="J508" s="4">
        <f t="shared" si="140"/>
        <v>267</v>
      </c>
      <c r="K508">
        <v>507</v>
      </c>
      <c r="L508">
        <v>253159.4</v>
      </c>
      <c r="M508">
        <v>21096.6</v>
      </c>
      <c r="N508">
        <v>4837.3999999999996</v>
      </c>
      <c r="O508" t="str">
        <f t="shared" si="147"/>
        <v/>
      </c>
      <c r="P508">
        <f t="shared" si="148"/>
        <v>283.5</v>
      </c>
      <c r="X508">
        <f t="shared" si="141"/>
        <v>52.333774341588459</v>
      </c>
      <c r="Y508">
        <f t="shared" si="142"/>
        <v>4.3611444164220448</v>
      </c>
      <c r="Z508">
        <f t="shared" si="143"/>
        <v>1</v>
      </c>
      <c r="AA508">
        <f t="shared" si="144"/>
        <v>12.000009480200601</v>
      </c>
    </row>
    <row r="509" spans="2:27" x14ac:dyDescent="0.2">
      <c r="B509">
        <f t="shared" si="146"/>
        <v>231705.1</v>
      </c>
      <c r="D509">
        <f t="shared" si="149"/>
        <v>1.0010582010582627</v>
      </c>
      <c r="E509">
        <f t="shared" si="145"/>
        <v>283.80000000001746</v>
      </c>
      <c r="I509" s="4"/>
      <c r="J509" s="4">
        <f t="shared" ref="J509:J572" si="150">J499+1</f>
        <v>267</v>
      </c>
      <c r="K509">
        <v>508</v>
      </c>
      <c r="L509">
        <v>253443.20000000001</v>
      </c>
      <c r="M509">
        <v>21120.3</v>
      </c>
      <c r="N509">
        <v>4843.8</v>
      </c>
      <c r="O509" t="str">
        <f t="shared" si="147"/>
        <v/>
      </c>
      <c r="P509">
        <f t="shared" si="148"/>
        <v>283.80000000001746</v>
      </c>
      <c r="X509">
        <f t="shared" si="141"/>
        <v>52.323217308724558</v>
      </c>
      <c r="Y509">
        <f t="shared" si="142"/>
        <v>4.3602749907097733</v>
      </c>
      <c r="Z509">
        <f t="shared" si="143"/>
        <v>1</v>
      </c>
      <c r="AA509">
        <f t="shared" si="144"/>
        <v>11.999981060875083</v>
      </c>
    </row>
    <row r="510" spans="2:27" x14ac:dyDescent="0.2">
      <c r="B510">
        <f t="shared" si="146"/>
        <v>235644.1</v>
      </c>
      <c r="D510">
        <f t="shared" si="149"/>
        <v>1.0010570824522877</v>
      </c>
      <c r="E510">
        <f t="shared" si="145"/>
        <v>284.09999999997672</v>
      </c>
      <c r="I510" s="4"/>
      <c r="J510" s="4">
        <f t="shared" si="150"/>
        <v>267</v>
      </c>
      <c r="K510">
        <v>509</v>
      </c>
      <c r="L510">
        <v>253727.3</v>
      </c>
      <c r="M510">
        <v>21143.9</v>
      </c>
      <c r="N510">
        <v>4850.2</v>
      </c>
      <c r="O510" t="str">
        <f t="shared" si="147"/>
        <v/>
      </c>
      <c r="P510">
        <f t="shared" si="148"/>
        <v>284.09999999997672</v>
      </c>
      <c r="X510">
        <f t="shared" si="141"/>
        <v>52.312749989691149</v>
      </c>
      <c r="Y510">
        <f t="shared" si="142"/>
        <v>4.3593872417632271</v>
      </c>
      <c r="Z510">
        <f t="shared" si="143"/>
        <v>1</v>
      </c>
      <c r="AA510">
        <f t="shared" si="144"/>
        <v>12.000023647482251</v>
      </c>
    </row>
    <row r="511" spans="2:27" x14ac:dyDescent="0.2">
      <c r="B511">
        <f t="shared" si="146"/>
        <v>239650.1</v>
      </c>
      <c r="D511">
        <f t="shared" si="149"/>
        <v>9.0098556846188718</v>
      </c>
      <c r="E511">
        <f t="shared" si="145"/>
        <v>2559.7000000000116</v>
      </c>
      <c r="I511" s="4"/>
      <c r="J511" s="4">
        <f t="shared" si="150"/>
        <v>267</v>
      </c>
      <c r="K511">
        <v>510</v>
      </c>
      <c r="L511">
        <v>256287</v>
      </c>
      <c r="M511">
        <v>21357.3</v>
      </c>
      <c r="N511">
        <v>4908.3</v>
      </c>
      <c r="O511">
        <f t="shared" si="147"/>
        <v>5105.2999999999884</v>
      </c>
      <c r="P511">
        <f t="shared" si="148"/>
        <v>2559.7000000000116</v>
      </c>
      <c r="X511">
        <f t="shared" si="141"/>
        <v>52.215023531568974</v>
      </c>
      <c r="Y511">
        <f t="shared" si="142"/>
        <v>4.3512621477904769</v>
      </c>
      <c r="Z511">
        <f t="shared" si="143"/>
        <v>1</v>
      </c>
      <c r="AA511">
        <f t="shared" si="144"/>
        <v>11.999971906561223</v>
      </c>
    </row>
    <row r="512" spans="2:27" x14ac:dyDescent="0.2">
      <c r="B512">
        <f t="shared" si="146"/>
        <v>243724.1</v>
      </c>
      <c r="D512">
        <f t="shared" si="149"/>
        <v>0.11223971559166585</v>
      </c>
      <c r="E512">
        <f t="shared" si="145"/>
        <v>287.29999999998836</v>
      </c>
      <c r="I512" s="4"/>
      <c r="J512" s="4">
        <f t="shared" si="150"/>
        <v>268</v>
      </c>
      <c r="K512">
        <v>511</v>
      </c>
      <c r="L512">
        <v>256574.3</v>
      </c>
      <c r="M512">
        <v>21381.200000000001</v>
      </c>
      <c r="N512">
        <v>4914.8</v>
      </c>
      <c r="O512" t="str">
        <f t="shared" si="147"/>
        <v/>
      </c>
      <c r="P512">
        <f t="shared" si="148"/>
        <v>287.29999999998836</v>
      </c>
      <c r="X512">
        <f t="shared" si="141"/>
        <v>52.204423374298031</v>
      </c>
      <c r="Y512">
        <f t="shared" si="142"/>
        <v>4.3503703100838287</v>
      </c>
      <c r="Z512">
        <f t="shared" si="143"/>
        <v>1</v>
      </c>
      <c r="AA512">
        <f t="shared" si="144"/>
        <v>11.999995322994032</v>
      </c>
    </row>
    <row r="513" spans="2:27" x14ac:dyDescent="0.2">
      <c r="B513">
        <f t="shared" si="146"/>
        <v>247867.4</v>
      </c>
      <c r="D513">
        <f t="shared" si="149"/>
        <v>1.001044204664175</v>
      </c>
      <c r="E513">
        <f t="shared" si="145"/>
        <v>287.60000000000582</v>
      </c>
      <c r="I513" s="4"/>
      <c r="J513" s="4">
        <f t="shared" si="150"/>
        <v>268</v>
      </c>
      <c r="K513">
        <v>512</v>
      </c>
      <c r="L513">
        <v>256861.9</v>
      </c>
      <c r="M513">
        <v>21405.200000000001</v>
      </c>
      <c r="N513">
        <v>4921.3</v>
      </c>
      <c r="O513" t="str">
        <f t="shared" si="147"/>
        <v/>
      </c>
      <c r="P513">
        <f t="shared" si="148"/>
        <v>287.60000000000582</v>
      </c>
      <c r="X513">
        <f t="shared" si="141"/>
        <v>52.19391217767663</v>
      </c>
      <c r="Y513">
        <f t="shared" si="142"/>
        <v>4.3495011480706314</v>
      </c>
      <c r="Z513">
        <f t="shared" si="143"/>
        <v>1</v>
      </c>
      <c r="AA513">
        <f t="shared" si="144"/>
        <v>11.99997664118999</v>
      </c>
    </row>
    <row r="514" spans="2:27" x14ac:dyDescent="0.2">
      <c r="B514">
        <f t="shared" si="146"/>
        <v>252081.2</v>
      </c>
      <c r="D514">
        <f t="shared" si="149"/>
        <v>1.0010431154380679</v>
      </c>
      <c r="E514">
        <f t="shared" si="145"/>
        <v>287.89999999999418</v>
      </c>
      <c r="I514" s="4"/>
      <c r="J514" s="4">
        <f t="shared" si="150"/>
        <v>268</v>
      </c>
      <c r="K514">
        <v>513</v>
      </c>
      <c r="L514">
        <v>257149.8</v>
      </c>
      <c r="M514">
        <v>21429.1</v>
      </c>
      <c r="N514">
        <v>4927.8</v>
      </c>
      <c r="O514" t="str">
        <f t="shared" si="147"/>
        <v/>
      </c>
      <c r="P514">
        <f t="shared" si="148"/>
        <v>287.89999999999418</v>
      </c>
      <c r="X514">
        <f t="shared" si="141"/>
        <v>52.183489589674899</v>
      </c>
      <c r="Y514">
        <f t="shared" si="142"/>
        <v>4.3486139859572219</v>
      </c>
      <c r="Z514">
        <f t="shared" si="143"/>
        <v>1</v>
      </c>
      <c r="AA514">
        <f t="shared" si="144"/>
        <v>12.000027999309351</v>
      </c>
    </row>
    <row r="515" spans="2:27" x14ac:dyDescent="0.2">
      <c r="B515">
        <f t="shared" si="146"/>
        <v>256366.6</v>
      </c>
      <c r="D515">
        <f t="shared" si="149"/>
        <v>1.0010420284821726</v>
      </c>
      <c r="E515">
        <f t="shared" si="145"/>
        <v>288.20000000001164</v>
      </c>
      <c r="I515" s="4"/>
      <c r="J515" s="4">
        <f t="shared" si="150"/>
        <v>268</v>
      </c>
      <c r="K515">
        <v>514</v>
      </c>
      <c r="L515">
        <v>257438</v>
      </c>
      <c r="M515">
        <v>21453.200000000001</v>
      </c>
      <c r="N515">
        <v>4934.3</v>
      </c>
      <c r="O515" t="str">
        <f t="shared" si="147"/>
        <v/>
      </c>
      <c r="P515">
        <f t="shared" si="148"/>
        <v>288.20000000001164</v>
      </c>
      <c r="X515">
        <f t="shared" ref="X515:X578" si="151">L515/$N515</f>
        <v>52.173155260117944</v>
      </c>
      <c r="Y515">
        <f t="shared" ref="Y515:Y578" si="152">M515/$N515</f>
        <v>4.3477696937762191</v>
      </c>
      <c r="Z515">
        <f t="shared" ref="Z515:Z578" si="153">N515/$N515</f>
        <v>1</v>
      </c>
      <c r="AA515">
        <f t="shared" ref="AA515:AA578" si="154">L515/M515</f>
        <v>11.999981354762925</v>
      </c>
    </row>
    <row r="516" spans="2:27" x14ac:dyDescent="0.2">
      <c r="B516">
        <f t="shared" si="146"/>
        <v>260724.8</v>
      </c>
      <c r="D516">
        <f t="shared" si="149"/>
        <v>1.001387925052027</v>
      </c>
      <c r="E516">
        <f t="shared" ref="E516:E579" si="155">L516-L515</f>
        <v>288.60000000000582</v>
      </c>
      <c r="I516" s="4"/>
      <c r="J516" s="4">
        <f t="shared" si="150"/>
        <v>268</v>
      </c>
      <c r="K516">
        <v>515</v>
      </c>
      <c r="L516">
        <v>257726.6</v>
      </c>
      <c r="M516">
        <v>21477.200000000001</v>
      </c>
      <c r="N516">
        <v>4940.8999999999996</v>
      </c>
      <c r="O516" t="str">
        <f t="shared" si="147"/>
        <v/>
      </c>
      <c r="P516">
        <f t="shared" si="148"/>
        <v>288.60000000000582</v>
      </c>
      <c r="X516">
        <f t="shared" si="151"/>
        <v>52.161873342913239</v>
      </c>
      <c r="Y516">
        <f t="shared" si="152"/>
        <v>4.3468194053714919</v>
      </c>
      <c r="Z516">
        <f t="shared" si="153"/>
        <v>1</v>
      </c>
      <c r="AA516">
        <f t="shared" si="154"/>
        <v>12.000009312200845</v>
      </c>
    </row>
    <row r="517" spans="2:27" x14ac:dyDescent="0.2">
      <c r="B517">
        <f t="shared" si="146"/>
        <v>265157.09999999998</v>
      </c>
      <c r="D517">
        <f t="shared" si="149"/>
        <v>1.0006930006929402</v>
      </c>
      <c r="E517">
        <f t="shared" si="155"/>
        <v>288.79999999998836</v>
      </c>
      <c r="I517" s="4"/>
      <c r="J517" s="4">
        <f t="shared" si="150"/>
        <v>268</v>
      </c>
      <c r="K517">
        <v>516</v>
      </c>
      <c r="L517">
        <v>258015.4</v>
      </c>
      <c r="M517">
        <v>21501.3</v>
      </c>
      <c r="N517">
        <v>4947.3999999999996</v>
      </c>
      <c r="O517" t="str">
        <f t="shared" si="147"/>
        <v/>
      </c>
      <c r="P517">
        <f t="shared" si="148"/>
        <v>288.79999999998836</v>
      </c>
      <c r="X517">
        <f t="shared" si="151"/>
        <v>52.15171605287626</v>
      </c>
      <c r="Y517">
        <f t="shared" si="152"/>
        <v>4.3459797065125114</v>
      </c>
      <c r="Z517">
        <f t="shared" si="153"/>
        <v>1</v>
      </c>
      <c r="AA517">
        <f t="shared" si="154"/>
        <v>11.99999069823685</v>
      </c>
    </row>
    <row r="518" spans="2:27" x14ac:dyDescent="0.2">
      <c r="B518">
        <f t="shared" si="146"/>
        <v>269664.8</v>
      </c>
      <c r="D518">
        <f t="shared" si="149"/>
        <v>1.0013850415513272</v>
      </c>
      <c r="E518">
        <f t="shared" si="155"/>
        <v>289.20000000001164</v>
      </c>
      <c r="I518" s="4"/>
      <c r="J518" s="4">
        <f t="shared" si="150"/>
        <v>268</v>
      </c>
      <c r="K518">
        <v>517</v>
      </c>
      <c r="L518">
        <v>258304.6</v>
      </c>
      <c r="M518">
        <v>21525.4</v>
      </c>
      <c r="N518">
        <v>4954</v>
      </c>
      <c r="O518" t="str">
        <f t="shared" si="147"/>
        <v/>
      </c>
      <c r="P518">
        <f t="shared" si="148"/>
        <v>289.20000000001164</v>
      </c>
      <c r="X518">
        <f t="shared" si="151"/>
        <v>52.140613645538963</v>
      </c>
      <c r="Y518">
        <f t="shared" si="152"/>
        <v>4.3450545014130002</v>
      </c>
      <c r="Z518">
        <f t="shared" si="153"/>
        <v>1</v>
      </c>
      <c r="AA518">
        <f t="shared" si="154"/>
        <v>11.999990708651174</v>
      </c>
    </row>
    <row r="519" spans="2:27" x14ac:dyDescent="0.2">
      <c r="B519">
        <f t="shared" si="146"/>
        <v>274249.09999999998</v>
      </c>
      <c r="D519">
        <f t="shared" si="149"/>
        <v>1.0010373443983001</v>
      </c>
      <c r="E519">
        <f t="shared" si="155"/>
        <v>289.5</v>
      </c>
      <c r="I519" s="4"/>
      <c r="J519" s="4">
        <f t="shared" si="150"/>
        <v>268</v>
      </c>
      <c r="K519">
        <v>518</v>
      </c>
      <c r="L519">
        <v>258594.1</v>
      </c>
      <c r="M519">
        <v>21549.5</v>
      </c>
      <c r="N519">
        <v>4960.6000000000004</v>
      </c>
      <c r="O519" t="str">
        <f t="shared" si="147"/>
        <v/>
      </c>
      <c r="P519">
        <f t="shared" si="148"/>
        <v>289.5</v>
      </c>
      <c r="X519">
        <f t="shared" si="151"/>
        <v>52.129601257912348</v>
      </c>
      <c r="Y519">
        <f t="shared" si="152"/>
        <v>4.3441317582550498</v>
      </c>
      <c r="Z519">
        <f t="shared" si="153"/>
        <v>1</v>
      </c>
      <c r="AA519">
        <f t="shared" si="154"/>
        <v>12.000004640478897</v>
      </c>
    </row>
    <row r="520" spans="2:27" x14ac:dyDescent="0.2">
      <c r="B520">
        <f t="shared" si="146"/>
        <v>278911.3</v>
      </c>
      <c r="D520">
        <f t="shared" si="149"/>
        <v>1.0010362694300117</v>
      </c>
      <c r="E520">
        <f t="shared" si="155"/>
        <v>289.79999999998836</v>
      </c>
      <c r="I520" s="4"/>
      <c r="J520" s="4">
        <f t="shared" si="150"/>
        <v>268</v>
      </c>
      <c r="K520">
        <v>519</v>
      </c>
      <c r="L520">
        <v>258883.9</v>
      </c>
      <c r="M520">
        <v>21573.7</v>
      </c>
      <c r="N520">
        <v>4967.1000000000004</v>
      </c>
      <c r="O520" t="str">
        <f t="shared" si="147"/>
        <v/>
      </c>
      <c r="P520">
        <f t="shared" si="148"/>
        <v>289.79999999998836</v>
      </c>
      <c r="X520">
        <f t="shared" si="151"/>
        <v>52.119727808983107</v>
      </c>
      <c r="Y520">
        <f t="shared" si="152"/>
        <v>4.3433190392784518</v>
      </c>
      <c r="Z520">
        <f t="shared" si="153"/>
        <v>1</v>
      </c>
      <c r="AA520">
        <f t="shared" si="154"/>
        <v>11.999976823632478</v>
      </c>
    </row>
    <row r="521" spans="2:27" x14ac:dyDescent="0.2">
      <c r="B521">
        <f t="shared" si="146"/>
        <v>283652.8</v>
      </c>
      <c r="D521">
        <f t="shared" si="149"/>
        <v>9.0110420979989616</v>
      </c>
      <c r="E521">
        <f t="shared" si="155"/>
        <v>2611.3999999999942</v>
      </c>
      <c r="I521" s="4"/>
      <c r="J521" s="4">
        <f t="shared" si="150"/>
        <v>268</v>
      </c>
      <c r="K521">
        <v>520</v>
      </c>
      <c r="L521">
        <v>261495.3</v>
      </c>
      <c r="M521">
        <v>21791.3</v>
      </c>
      <c r="N521">
        <v>5026.3</v>
      </c>
      <c r="O521">
        <f t="shared" si="147"/>
        <v>5208.2999999999884</v>
      </c>
      <c r="P521">
        <f t="shared" si="148"/>
        <v>2611.3999999999942</v>
      </c>
      <c r="X521">
        <f t="shared" si="151"/>
        <v>52.025406362533069</v>
      </c>
      <c r="Y521">
        <f t="shared" si="152"/>
        <v>4.3354555040487037</v>
      </c>
      <c r="Z521">
        <f t="shared" si="153"/>
        <v>1</v>
      </c>
      <c r="AA521">
        <f t="shared" si="154"/>
        <v>11.999986233037955</v>
      </c>
    </row>
    <row r="522" spans="2:27" x14ac:dyDescent="0.2">
      <c r="B522">
        <f t="shared" si="146"/>
        <v>288474.90000000002</v>
      </c>
      <c r="D522">
        <f t="shared" si="149"/>
        <v>0.11220035230144774</v>
      </c>
      <c r="E522">
        <f t="shared" si="155"/>
        <v>293</v>
      </c>
      <c r="I522" s="4"/>
      <c r="J522" s="4">
        <f t="shared" si="150"/>
        <v>269</v>
      </c>
      <c r="K522">
        <v>521</v>
      </c>
      <c r="L522">
        <v>261788.3</v>
      </c>
      <c r="M522">
        <v>21815.7</v>
      </c>
      <c r="N522">
        <v>5033</v>
      </c>
      <c r="O522" t="str">
        <f t="shared" si="147"/>
        <v/>
      </c>
      <c r="P522">
        <f t="shared" si="148"/>
        <v>293</v>
      </c>
      <c r="X522">
        <f t="shared" si="151"/>
        <v>52.014365189747664</v>
      </c>
      <c r="Y522">
        <f t="shared" si="152"/>
        <v>4.3345320882177631</v>
      </c>
      <c r="Z522">
        <f t="shared" si="153"/>
        <v>1</v>
      </c>
      <c r="AA522">
        <f t="shared" si="154"/>
        <v>11.999995416145252</v>
      </c>
    </row>
    <row r="523" spans="2:27" x14ac:dyDescent="0.2">
      <c r="B523">
        <f t="shared" si="146"/>
        <v>293379</v>
      </c>
      <c r="D523">
        <f t="shared" si="149"/>
        <v>1.00136518771339</v>
      </c>
      <c r="E523">
        <f t="shared" si="155"/>
        <v>293.40000000002328</v>
      </c>
      <c r="I523" s="4"/>
      <c r="J523" s="4">
        <f t="shared" si="150"/>
        <v>269</v>
      </c>
      <c r="K523">
        <v>522</v>
      </c>
      <c r="L523">
        <v>262081.7</v>
      </c>
      <c r="M523">
        <v>21840.1</v>
      </c>
      <c r="N523">
        <v>5039.6000000000004</v>
      </c>
      <c r="O523" t="str">
        <f t="shared" si="147"/>
        <v/>
      </c>
      <c r="P523">
        <f t="shared" si="148"/>
        <v>293.40000000002328</v>
      </c>
      <c r="X523">
        <f t="shared" si="151"/>
        <v>52.004464640050799</v>
      </c>
      <c r="Y523">
        <f t="shared" si="152"/>
        <v>4.3336971188189537</v>
      </c>
      <c r="Z523">
        <f t="shared" si="153"/>
        <v>1</v>
      </c>
      <c r="AA523">
        <f t="shared" si="154"/>
        <v>12.000022893668071</v>
      </c>
    </row>
    <row r="524" spans="2:27" x14ac:dyDescent="0.2">
      <c r="B524">
        <f t="shared" si="146"/>
        <v>298366.40000000002</v>
      </c>
      <c r="D524">
        <f t="shared" si="149"/>
        <v>1.0010224948874857</v>
      </c>
      <c r="E524">
        <f t="shared" si="155"/>
        <v>293.70000000001164</v>
      </c>
      <c r="I524" s="4"/>
      <c r="J524" s="4">
        <f t="shared" si="150"/>
        <v>269</v>
      </c>
      <c r="K524">
        <v>523</v>
      </c>
      <c r="L524">
        <v>262375.40000000002</v>
      </c>
      <c r="M524">
        <v>21864.6</v>
      </c>
      <c r="N524">
        <v>5046.3</v>
      </c>
      <c r="O524" t="str">
        <f t="shared" si="147"/>
        <v/>
      </c>
      <c r="P524">
        <f t="shared" si="148"/>
        <v>293.70000000001164</v>
      </c>
      <c r="X524">
        <f t="shared" si="151"/>
        <v>51.99361908725205</v>
      </c>
      <c r="Y524">
        <f t="shared" si="152"/>
        <v>4.3327982878544669</v>
      </c>
      <c r="Z524">
        <f t="shared" si="153"/>
        <v>1</v>
      </c>
      <c r="AA524">
        <f t="shared" si="154"/>
        <v>12.000009147205988</v>
      </c>
    </row>
    <row r="525" spans="2:27" x14ac:dyDescent="0.2">
      <c r="B525">
        <f t="shared" si="146"/>
        <v>303438.59999999998</v>
      </c>
      <c r="D525">
        <f t="shared" si="149"/>
        <v>1.0010214504596131</v>
      </c>
      <c r="E525">
        <f t="shared" si="155"/>
        <v>294</v>
      </c>
      <c r="I525" s="4"/>
      <c r="J525" s="4">
        <f t="shared" si="150"/>
        <v>269</v>
      </c>
      <c r="K525">
        <v>524</v>
      </c>
      <c r="L525">
        <v>262669.40000000002</v>
      </c>
      <c r="M525">
        <v>21889.1</v>
      </c>
      <c r="N525">
        <v>5052.8999999999996</v>
      </c>
      <c r="O525" t="str">
        <f t="shared" si="147"/>
        <v/>
      </c>
      <c r="P525">
        <f t="shared" si="148"/>
        <v>294</v>
      </c>
      <c r="X525">
        <f t="shared" si="151"/>
        <v>51.983890439153761</v>
      </c>
      <c r="Y525">
        <f t="shared" si="152"/>
        <v>4.331987571493598</v>
      </c>
      <c r="Z525">
        <f t="shared" si="153"/>
        <v>1</v>
      </c>
      <c r="AA525">
        <f t="shared" si="154"/>
        <v>12.000009136967716</v>
      </c>
    </row>
    <row r="526" spans="2:27" x14ac:dyDescent="0.2">
      <c r="B526">
        <f t="shared" si="146"/>
        <v>308597.09999999998</v>
      </c>
      <c r="D526">
        <f t="shared" si="149"/>
        <v>1.0013605442175684</v>
      </c>
      <c r="E526">
        <f t="shared" si="155"/>
        <v>294.39999999996508</v>
      </c>
      <c r="I526" s="4"/>
      <c r="J526" s="4">
        <f t="shared" si="150"/>
        <v>269</v>
      </c>
      <c r="K526">
        <v>525</v>
      </c>
      <c r="L526">
        <v>262963.8</v>
      </c>
      <c r="M526">
        <v>21913.599999999999</v>
      </c>
      <c r="N526">
        <v>5059.6000000000004</v>
      </c>
      <c r="O526" t="str">
        <f t="shared" si="147"/>
        <v/>
      </c>
      <c r="P526">
        <f t="shared" si="148"/>
        <v>294.39999999996508</v>
      </c>
      <c r="X526">
        <f t="shared" si="151"/>
        <v>51.973238991224598</v>
      </c>
      <c r="Y526">
        <f t="shared" si="152"/>
        <v>4.3310933670645895</v>
      </c>
      <c r="Z526">
        <f t="shared" si="153"/>
        <v>1</v>
      </c>
      <c r="AA526">
        <f t="shared" si="154"/>
        <v>12.000027380257009</v>
      </c>
    </row>
    <row r="527" spans="2:27" x14ac:dyDescent="0.2">
      <c r="B527">
        <f t="shared" si="146"/>
        <v>313843.3</v>
      </c>
      <c r="D527">
        <f t="shared" si="149"/>
        <v>1.0010190217392887</v>
      </c>
      <c r="E527">
        <f t="shared" si="155"/>
        <v>294.70000000001164</v>
      </c>
      <c r="I527" s="4"/>
      <c r="J527" s="4">
        <f t="shared" si="150"/>
        <v>269</v>
      </c>
      <c r="K527">
        <v>526</v>
      </c>
      <c r="L527">
        <v>263258.5</v>
      </c>
      <c r="M527">
        <v>21938.2</v>
      </c>
      <c r="N527">
        <v>5066.3</v>
      </c>
      <c r="O527" t="str">
        <f t="shared" si="147"/>
        <v/>
      </c>
      <c r="P527">
        <f t="shared" si="148"/>
        <v>294.70000000001164</v>
      </c>
      <c r="X527">
        <f t="shared" si="151"/>
        <v>51.962674930422594</v>
      </c>
      <c r="Y527">
        <f t="shared" si="152"/>
        <v>4.3302212660126722</v>
      </c>
      <c r="Z527">
        <f t="shared" si="153"/>
        <v>1</v>
      </c>
      <c r="AA527">
        <f t="shared" si="154"/>
        <v>12.000004558259109</v>
      </c>
    </row>
    <row r="528" spans="2:27" x14ac:dyDescent="0.2">
      <c r="B528">
        <f t="shared" si="146"/>
        <v>319178.59999999998</v>
      </c>
      <c r="D528">
        <f t="shared" si="149"/>
        <v>1.0010179843908664</v>
      </c>
      <c r="E528">
        <f t="shared" si="155"/>
        <v>295</v>
      </c>
      <c r="I528" s="4"/>
      <c r="J528" s="4">
        <f t="shared" si="150"/>
        <v>269</v>
      </c>
      <c r="K528">
        <v>527</v>
      </c>
      <c r="L528">
        <v>263553.5</v>
      </c>
      <c r="M528">
        <v>21962.799999999999</v>
      </c>
      <c r="N528">
        <v>5073</v>
      </c>
      <c r="O528" t="str">
        <f t="shared" si="147"/>
        <v/>
      </c>
      <c r="P528">
        <f t="shared" si="148"/>
        <v>295</v>
      </c>
      <c r="X528">
        <f t="shared" si="151"/>
        <v>51.952197910506605</v>
      </c>
      <c r="Y528">
        <f t="shared" si="152"/>
        <v>4.3293514685590377</v>
      </c>
      <c r="Z528">
        <f t="shared" si="153"/>
        <v>1</v>
      </c>
      <c r="AA528">
        <f t="shared" si="154"/>
        <v>11.999995446846487</v>
      </c>
    </row>
    <row r="529" spans="2:27" x14ac:dyDescent="0.2">
      <c r="B529">
        <f t="shared" si="146"/>
        <v>324604.59999999998</v>
      </c>
      <c r="D529">
        <f t="shared" si="149"/>
        <v>1.0010169491525029</v>
      </c>
      <c r="E529">
        <f t="shared" si="155"/>
        <v>295.29999999998836</v>
      </c>
      <c r="I529" s="4"/>
      <c r="J529" s="4">
        <f t="shared" si="150"/>
        <v>269</v>
      </c>
      <c r="K529">
        <v>528</v>
      </c>
      <c r="L529">
        <v>263848.8</v>
      </c>
      <c r="M529">
        <v>21987.4</v>
      </c>
      <c r="N529">
        <v>5079.7</v>
      </c>
      <c r="O529" t="str">
        <f t="shared" si="147"/>
        <v/>
      </c>
      <c r="P529">
        <f t="shared" si="148"/>
        <v>295.29999999998836</v>
      </c>
      <c r="X529">
        <f t="shared" si="151"/>
        <v>51.941807587062229</v>
      </c>
      <c r="Y529">
        <f t="shared" si="152"/>
        <v>4.3284839655885197</v>
      </c>
      <c r="Z529">
        <f t="shared" si="153"/>
        <v>1</v>
      </c>
      <c r="AA529">
        <f t="shared" si="154"/>
        <v>11.999999999999998</v>
      </c>
    </row>
    <row r="530" spans="2:27" x14ac:dyDescent="0.2">
      <c r="B530">
        <f t="shared" si="146"/>
        <v>330122.90000000002</v>
      </c>
      <c r="D530">
        <f t="shared" si="149"/>
        <v>1.0013545546902245</v>
      </c>
      <c r="E530">
        <f t="shared" si="155"/>
        <v>295.70000000001164</v>
      </c>
      <c r="I530" s="4"/>
      <c r="J530" s="4">
        <f t="shared" si="150"/>
        <v>269</v>
      </c>
      <c r="K530">
        <v>529</v>
      </c>
      <c r="L530">
        <v>264144.5</v>
      </c>
      <c r="M530">
        <v>22012</v>
      </c>
      <c r="N530">
        <v>5086.3999999999996</v>
      </c>
      <c r="O530" t="str">
        <f t="shared" si="147"/>
        <v/>
      </c>
      <c r="P530">
        <f t="shared" si="148"/>
        <v>295.70000000001164</v>
      </c>
      <c r="X530">
        <f t="shared" si="151"/>
        <v>51.931523277760306</v>
      </c>
      <c r="Y530">
        <f t="shared" si="152"/>
        <v>4.3276187480339736</v>
      </c>
      <c r="Z530">
        <f t="shared" si="153"/>
        <v>1</v>
      </c>
      <c r="AA530">
        <f t="shared" si="154"/>
        <v>12.000022714882791</v>
      </c>
    </row>
    <row r="531" spans="2:27" x14ac:dyDescent="0.2">
      <c r="B531">
        <f t="shared" si="146"/>
        <v>335735</v>
      </c>
      <c r="D531">
        <f t="shared" si="149"/>
        <v>9.0087926952990145</v>
      </c>
      <c r="E531">
        <f t="shared" si="155"/>
        <v>2663.9000000000233</v>
      </c>
      <c r="I531" s="4"/>
      <c r="J531" s="4">
        <f t="shared" si="150"/>
        <v>269</v>
      </c>
      <c r="K531">
        <v>530</v>
      </c>
      <c r="L531">
        <v>266808.40000000002</v>
      </c>
      <c r="M531">
        <v>22234</v>
      </c>
      <c r="N531">
        <v>5146.7</v>
      </c>
      <c r="O531">
        <f t="shared" si="147"/>
        <v>5313.1000000000349</v>
      </c>
      <c r="P531">
        <f t="shared" si="148"/>
        <v>2663.9000000000233</v>
      </c>
      <c r="X531">
        <f t="shared" si="151"/>
        <v>51.840674607029754</v>
      </c>
      <c r="Y531">
        <f t="shared" si="152"/>
        <v>4.3200497406104885</v>
      </c>
      <c r="Z531">
        <f t="shared" si="153"/>
        <v>1</v>
      </c>
      <c r="AA531">
        <f t="shared" si="154"/>
        <v>12.000017990465054</v>
      </c>
    </row>
    <row r="532" spans="2:27" x14ac:dyDescent="0.2">
      <c r="B532">
        <f t="shared" si="146"/>
        <v>341442.5</v>
      </c>
      <c r="D532">
        <f t="shared" si="149"/>
        <v>0.11224145050489785</v>
      </c>
      <c r="E532">
        <f t="shared" si="155"/>
        <v>299</v>
      </c>
      <c r="I532" s="4"/>
      <c r="J532" s="4">
        <f t="shared" si="150"/>
        <v>270</v>
      </c>
      <c r="K532">
        <v>531</v>
      </c>
      <c r="L532">
        <v>267107.40000000002</v>
      </c>
      <c r="M532">
        <v>22258.9</v>
      </c>
      <c r="N532">
        <v>5153.5</v>
      </c>
      <c r="O532" t="str">
        <f t="shared" si="147"/>
        <v/>
      </c>
      <c r="P532">
        <f t="shared" si="148"/>
        <v>299</v>
      </c>
      <c r="X532">
        <f t="shared" si="151"/>
        <v>51.830290094110801</v>
      </c>
      <c r="Y532">
        <f t="shared" si="152"/>
        <v>4.3191811390317261</v>
      </c>
      <c r="Z532">
        <f t="shared" si="153"/>
        <v>1</v>
      </c>
      <c r="AA532">
        <f t="shared" si="154"/>
        <v>12.000026955509931</v>
      </c>
    </row>
    <row r="533" spans="2:27" x14ac:dyDescent="0.2">
      <c r="B533">
        <f t="shared" si="146"/>
        <v>347247</v>
      </c>
      <c r="D533">
        <f t="shared" si="149"/>
        <v>1.0010033444815665</v>
      </c>
      <c r="E533">
        <f t="shared" si="155"/>
        <v>299.29999999998836</v>
      </c>
      <c r="I533" s="4"/>
      <c r="J533" s="4">
        <f t="shared" si="150"/>
        <v>270</v>
      </c>
      <c r="K533">
        <v>532</v>
      </c>
      <c r="L533">
        <v>267406.7</v>
      </c>
      <c r="M533">
        <v>22283.9</v>
      </c>
      <c r="N533">
        <v>5160.3</v>
      </c>
      <c r="O533" t="str">
        <f t="shared" si="147"/>
        <v/>
      </c>
      <c r="P533">
        <f t="shared" si="148"/>
        <v>299.29999999998836</v>
      </c>
      <c r="X533">
        <f t="shared" si="151"/>
        <v>51.819991085789589</v>
      </c>
      <c r="Y533">
        <f t="shared" si="152"/>
        <v>4.3183342053756562</v>
      </c>
      <c r="Z533">
        <f t="shared" si="153"/>
        <v>1</v>
      </c>
      <c r="AA533">
        <f t="shared" si="154"/>
        <v>11.999995512455181</v>
      </c>
    </row>
    <row r="534" spans="2:27" x14ac:dyDescent="0.2">
      <c r="B534">
        <f t="shared" si="146"/>
        <v>353150.2</v>
      </c>
      <c r="D534">
        <f t="shared" si="149"/>
        <v>1.0010023387904723</v>
      </c>
      <c r="E534">
        <f t="shared" si="155"/>
        <v>299.59999999997672</v>
      </c>
      <c r="I534" s="4"/>
      <c r="J534" s="4">
        <f t="shared" si="150"/>
        <v>270</v>
      </c>
      <c r="K534">
        <v>533</v>
      </c>
      <c r="L534">
        <v>267706.3</v>
      </c>
      <c r="M534">
        <v>22308.9</v>
      </c>
      <c r="N534">
        <v>5167.1000000000004</v>
      </c>
      <c r="O534" t="str">
        <f t="shared" si="147"/>
        <v/>
      </c>
      <c r="P534">
        <f t="shared" si="148"/>
        <v>299.59999999997672</v>
      </c>
      <c r="X534">
        <f t="shared" si="151"/>
        <v>51.809777244489169</v>
      </c>
      <c r="Y534">
        <f t="shared" si="152"/>
        <v>4.3174895008805709</v>
      </c>
      <c r="Z534">
        <f t="shared" si="153"/>
        <v>1</v>
      </c>
      <c r="AA534">
        <f t="shared" si="154"/>
        <v>11.999977587420267</v>
      </c>
    </row>
    <row r="535" spans="2:27" x14ac:dyDescent="0.2">
      <c r="B535">
        <f t="shared" si="146"/>
        <v>359153.8</v>
      </c>
      <c r="D535">
        <f t="shared" si="149"/>
        <v>1.0010013351136402</v>
      </c>
      <c r="E535">
        <f t="shared" si="155"/>
        <v>299.90000000002328</v>
      </c>
      <c r="I535" s="4"/>
      <c r="J535" s="4">
        <f t="shared" si="150"/>
        <v>270</v>
      </c>
      <c r="K535">
        <v>534</v>
      </c>
      <c r="L535">
        <v>268006.2</v>
      </c>
      <c r="M535">
        <v>22333.9</v>
      </c>
      <c r="N535">
        <v>5173.8999999999996</v>
      </c>
      <c r="O535" t="str">
        <f t="shared" si="147"/>
        <v/>
      </c>
      <c r="P535">
        <f t="shared" si="148"/>
        <v>299.90000000002328</v>
      </c>
      <c r="X535">
        <f t="shared" si="151"/>
        <v>51.799648234407321</v>
      </c>
      <c r="Y535">
        <f t="shared" si="152"/>
        <v>4.3166470167571855</v>
      </c>
      <c r="Z535">
        <f t="shared" si="153"/>
        <v>1</v>
      </c>
      <c r="AA535">
        <f t="shared" si="154"/>
        <v>11.999973135010007</v>
      </c>
    </row>
    <row r="536" spans="2:27" x14ac:dyDescent="0.2">
      <c r="B536">
        <f t="shared" si="146"/>
        <v>365259.4</v>
      </c>
      <c r="D536">
        <f t="shared" si="149"/>
        <v>1.0013337779258589</v>
      </c>
      <c r="E536">
        <f t="shared" si="155"/>
        <v>300.29999999998836</v>
      </c>
      <c r="I536" s="4"/>
      <c r="J536" s="4">
        <f t="shared" si="150"/>
        <v>270</v>
      </c>
      <c r="K536">
        <v>535</v>
      </c>
      <c r="L536">
        <v>268306.5</v>
      </c>
      <c r="M536">
        <v>22358.9</v>
      </c>
      <c r="N536">
        <v>5180.7</v>
      </c>
      <c r="O536" t="str">
        <f t="shared" si="147"/>
        <v/>
      </c>
      <c r="P536">
        <f t="shared" si="148"/>
        <v>300.29999999998836</v>
      </c>
      <c r="X536">
        <f t="shared" si="151"/>
        <v>51.789623023915688</v>
      </c>
      <c r="Y536">
        <f t="shared" si="152"/>
        <v>4.3158067442623587</v>
      </c>
      <c r="Z536">
        <f t="shared" si="153"/>
        <v>1</v>
      </c>
      <c r="AA536">
        <f t="shared" si="154"/>
        <v>11.999986582524183</v>
      </c>
    </row>
    <row r="537" spans="2:27" x14ac:dyDescent="0.2">
      <c r="B537">
        <f t="shared" si="146"/>
        <v>371468.79999999999</v>
      </c>
      <c r="D537">
        <f t="shared" si="149"/>
        <v>1.0009990009989622</v>
      </c>
      <c r="E537">
        <f t="shared" si="155"/>
        <v>300.59999999997672</v>
      </c>
      <c r="I537" s="4"/>
      <c r="J537" s="4">
        <f t="shared" si="150"/>
        <v>270</v>
      </c>
      <c r="K537">
        <v>536</v>
      </c>
      <c r="L537">
        <v>268607.09999999998</v>
      </c>
      <c r="M537">
        <v>22383.9</v>
      </c>
      <c r="N537">
        <v>5187.5</v>
      </c>
      <c r="O537" t="str">
        <f t="shared" si="147"/>
        <v/>
      </c>
      <c r="P537">
        <f t="shared" si="148"/>
        <v>300.59999999997672</v>
      </c>
      <c r="X537">
        <f t="shared" si="151"/>
        <v>51.77968192771084</v>
      </c>
      <c r="Y537">
        <f t="shared" si="152"/>
        <v>4.3149686746987959</v>
      </c>
      <c r="Z537">
        <f t="shared" si="153"/>
        <v>1</v>
      </c>
      <c r="AA537">
        <f t="shared" si="154"/>
        <v>12.000013402490181</v>
      </c>
    </row>
    <row r="538" spans="2:27" x14ac:dyDescent="0.2">
      <c r="B538">
        <f t="shared" si="146"/>
        <v>377783.8</v>
      </c>
      <c r="D538">
        <f t="shared" si="149"/>
        <v>1.0013306719894322</v>
      </c>
      <c r="E538">
        <f t="shared" si="155"/>
        <v>301</v>
      </c>
      <c r="I538" s="4"/>
      <c r="J538" s="4">
        <f t="shared" si="150"/>
        <v>270</v>
      </c>
      <c r="K538">
        <v>537</v>
      </c>
      <c r="L538">
        <v>268908.09999999998</v>
      </c>
      <c r="M538">
        <v>22409</v>
      </c>
      <c r="N538">
        <v>5194.3</v>
      </c>
      <c r="O538" t="str">
        <f t="shared" si="147"/>
        <v/>
      </c>
      <c r="P538">
        <f t="shared" si="148"/>
        <v>301</v>
      </c>
      <c r="X538">
        <f t="shared" si="151"/>
        <v>51.769843867316091</v>
      </c>
      <c r="Y538">
        <f t="shared" si="152"/>
        <v>4.3141520512869871</v>
      </c>
      <c r="Z538">
        <f t="shared" si="153"/>
        <v>1</v>
      </c>
      <c r="AA538">
        <f t="shared" si="154"/>
        <v>12.000004462492747</v>
      </c>
    </row>
    <row r="539" spans="2:27" x14ac:dyDescent="0.2">
      <c r="B539">
        <f t="shared" si="146"/>
        <v>384206.1</v>
      </c>
      <c r="D539">
        <f t="shared" si="149"/>
        <v>1.0009966777410184</v>
      </c>
      <c r="E539">
        <f t="shared" si="155"/>
        <v>301.30000000004657</v>
      </c>
      <c r="I539" s="4"/>
      <c r="J539" s="4">
        <f t="shared" si="150"/>
        <v>270</v>
      </c>
      <c r="K539">
        <v>538</v>
      </c>
      <c r="L539">
        <v>269209.40000000002</v>
      </c>
      <c r="M539">
        <v>22434.1</v>
      </c>
      <c r="N539">
        <v>5201.2</v>
      </c>
      <c r="O539" t="str">
        <f t="shared" si="147"/>
        <v/>
      </c>
      <c r="P539">
        <f t="shared" si="148"/>
        <v>301.30000000004657</v>
      </c>
      <c r="X539">
        <f t="shared" si="151"/>
        <v>51.759094055218036</v>
      </c>
      <c r="Y539">
        <f t="shared" si="152"/>
        <v>4.3132546335461051</v>
      </c>
      <c r="Z539">
        <f t="shared" si="153"/>
        <v>1</v>
      </c>
      <c r="AA539">
        <f t="shared" si="154"/>
        <v>12.000008914999935</v>
      </c>
    </row>
    <row r="540" spans="2:27" x14ac:dyDescent="0.2">
      <c r="B540">
        <f t="shared" si="146"/>
        <v>390737.6</v>
      </c>
      <c r="D540">
        <f t="shared" si="149"/>
        <v>1.0009956853631932</v>
      </c>
      <c r="E540">
        <f t="shared" si="155"/>
        <v>301.59999999997672</v>
      </c>
      <c r="I540" s="4"/>
      <c r="J540" s="4">
        <f t="shared" si="150"/>
        <v>270</v>
      </c>
      <c r="K540">
        <v>539</v>
      </c>
      <c r="L540">
        <v>269511</v>
      </c>
      <c r="M540">
        <v>22459.200000000001</v>
      </c>
      <c r="N540">
        <v>5208</v>
      </c>
      <c r="O540" t="str">
        <f t="shared" si="147"/>
        <v/>
      </c>
      <c r="P540">
        <f t="shared" si="148"/>
        <v>301.59999999997672</v>
      </c>
      <c r="X540">
        <f t="shared" si="151"/>
        <v>51.749423963133637</v>
      </c>
      <c r="Y540">
        <f t="shared" si="152"/>
        <v>4.3124423963133642</v>
      </c>
      <c r="Z540">
        <f t="shared" si="153"/>
        <v>1</v>
      </c>
      <c r="AA540">
        <f t="shared" si="154"/>
        <v>12.000026715110065</v>
      </c>
    </row>
    <row r="541" spans="2:27" x14ac:dyDescent="0.2">
      <c r="B541">
        <f t="shared" si="146"/>
        <v>397380.1</v>
      </c>
      <c r="D541">
        <f t="shared" si="149"/>
        <v>9.0106100795762156</v>
      </c>
      <c r="E541">
        <f t="shared" si="155"/>
        <v>2717.5999999999767</v>
      </c>
      <c r="I541" s="4"/>
      <c r="J541" s="4">
        <f t="shared" si="150"/>
        <v>270</v>
      </c>
      <c r="K541">
        <v>540</v>
      </c>
      <c r="L541">
        <v>272228.59999999998</v>
      </c>
      <c r="M541">
        <v>22685.7</v>
      </c>
      <c r="N541">
        <v>5269.6</v>
      </c>
      <c r="O541">
        <f t="shared" si="147"/>
        <v>5420.1999999999534</v>
      </c>
      <c r="P541">
        <f t="shared" si="148"/>
        <v>2717.5999999999767</v>
      </c>
      <c r="X541">
        <f t="shared" si="151"/>
        <v>51.660201912858653</v>
      </c>
      <c r="Y541">
        <f t="shared" si="152"/>
        <v>4.3050136632761502</v>
      </c>
      <c r="Z541">
        <f t="shared" si="153"/>
        <v>1</v>
      </c>
      <c r="AA541">
        <f t="shared" si="154"/>
        <v>12.000008816126456</v>
      </c>
    </row>
    <row r="542" spans="2:27" x14ac:dyDescent="0.2">
      <c r="B542">
        <f t="shared" si="146"/>
        <v>404135.6</v>
      </c>
      <c r="D542">
        <f t="shared" si="149"/>
        <v>0.11223138062996858</v>
      </c>
      <c r="E542">
        <f t="shared" si="155"/>
        <v>305</v>
      </c>
      <c r="I542" s="4"/>
      <c r="J542" s="4">
        <f t="shared" si="150"/>
        <v>271</v>
      </c>
      <c r="K542">
        <v>541</v>
      </c>
      <c r="L542">
        <v>272533.59999999998</v>
      </c>
      <c r="M542">
        <v>22711.1</v>
      </c>
      <c r="N542">
        <v>5276.5</v>
      </c>
      <c r="O542" t="str">
        <f t="shared" si="147"/>
        <v/>
      </c>
      <c r="P542">
        <f t="shared" si="148"/>
        <v>305</v>
      </c>
      <c r="X542">
        <f t="shared" si="151"/>
        <v>51.65045010897375</v>
      </c>
      <c r="Y542">
        <f t="shared" si="152"/>
        <v>4.3041978584288829</v>
      </c>
      <c r="Z542">
        <f t="shared" si="153"/>
        <v>1</v>
      </c>
      <c r="AA542">
        <f t="shared" si="154"/>
        <v>12.000017612533078</v>
      </c>
    </row>
    <row r="543" spans="2:27" x14ac:dyDescent="0.2">
      <c r="B543">
        <f t="shared" si="146"/>
        <v>411005.9</v>
      </c>
      <c r="D543">
        <f t="shared" si="149"/>
        <v>1.0009836065575297</v>
      </c>
      <c r="E543">
        <f t="shared" si="155"/>
        <v>305.30000000004657</v>
      </c>
      <c r="I543" s="4"/>
      <c r="J543" s="4">
        <f t="shared" si="150"/>
        <v>271</v>
      </c>
      <c r="K543">
        <v>542</v>
      </c>
      <c r="L543">
        <v>272838.90000000002</v>
      </c>
      <c r="M543">
        <v>22736.6</v>
      </c>
      <c r="N543">
        <v>5283.4</v>
      </c>
      <c r="O543" t="str">
        <f t="shared" si="147"/>
        <v/>
      </c>
      <c r="P543">
        <f t="shared" si="148"/>
        <v>305.30000000004657</v>
      </c>
      <c r="X543">
        <f t="shared" si="151"/>
        <v>51.64078055797404</v>
      </c>
      <c r="Y543">
        <f t="shared" si="152"/>
        <v>4.3034031116326608</v>
      </c>
      <c r="Z543">
        <f t="shared" si="153"/>
        <v>1</v>
      </c>
      <c r="AA543">
        <f t="shared" si="154"/>
        <v>11.999986805415059</v>
      </c>
    </row>
    <row r="544" spans="2:27" x14ac:dyDescent="0.2">
      <c r="B544">
        <f t="shared" si="146"/>
        <v>417993</v>
      </c>
      <c r="D544">
        <f t="shared" si="149"/>
        <v>1.0013101867012997</v>
      </c>
      <c r="E544">
        <f t="shared" si="155"/>
        <v>305.69999999995343</v>
      </c>
      <c r="I544" s="4"/>
      <c r="J544" s="4">
        <f t="shared" si="150"/>
        <v>271</v>
      </c>
      <c r="K544">
        <v>543</v>
      </c>
      <c r="L544">
        <v>273144.59999999998</v>
      </c>
      <c r="M544">
        <v>22762</v>
      </c>
      <c r="N544">
        <v>5290.4</v>
      </c>
      <c r="O544" t="str">
        <f t="shared" si="147"/>
        <v/>
      </c>
      <c r="P544">
        <f t="shared" si="148"/>
        <v>305.69999999995343</v>
      </c>
      <c r="X544">
        <f t="shared" si="151"/>
        <v>51.630235898986847</v>
      </c>
      <c r="Y544">
        <f t="shared" si="152"/>
        <v>4.3025102071677006</v>
      </c>
      <c r="Z544">
        <f t="shared" si="153"/>
        <v>1</v>
      </c>
      <c r="AA544">
        <f t="shared" si="154"/>
        <v>12.000026359722343</v>
      </c>
    </row>
    <row r="545" spans="2:27" x14ac:dyDescent="0.2">
      <c r="B545">
        <f t="shared" si="146"/>
        <v>425098.9</v>
      </c>
      <c r="D545">
        <f t="shared" si="149"/>
        <v>1.0006542361794892</v>
      </c>
      <c r="E545">
        <f t="shared" si="155"/>
        <v>305.90000000002328</v>
      </c>
      <c r="I545" s="4"/>
      <c r="J545" s="4">
        <f t="shared" si="150"/>
        <v>271</v>
      </c>
      <c r="K545">
        <v>544</v>
      </c>
      <c r="L545">
        <v>273450.5</v>
      </c>
      <c r="M545">
        <v>22787.5</v>
      </c>
      <c r="N545">
        <v>5297.3</v>
      </c>
      <c r="O545" t="str">
        <f t="shared" si="147"/>
        <v/>
      </c>
      <c r="P545">
        <f t="shared" si="148"/>
        <v>305.90000000002328</v>
      </c>
      <c r="X545">
        <f t="shared" si="151"/>
        <v>51.620731315953407</v>
      </c>
      <c r="Y545">
        <f t="shared" si="152"/>
        <v>4.3017197440205388</v>
      </c>
      <c r="Z545">
        <f t="shared" si="153"/>
        <v>1</v>
      </c>
      <c r="AA545">
        <f t="shared" si="154"/>
        <v>12.000021941854087</v>
      </c>
    </row>
    <row r="546" spans="2:27" x14ac:dyDescent="0.2">
      <c r="B546">
        <f t="shared" si="146"/>
        <v>432325.6</v>
      </c>
      <c r="D546">
        <f t="shared" si="149"/>
        <v>1.0016345210853219</v>
      </c>
      <c r="E546">
        <f t="shared" si="155"/>
        <v>306.40000000002328</v>
      </c>
      <c r="I546" s="4"/>
      <c r="J546" s="4">
        <f t="shared" si="150"/>
        <v>271</v>
      </c>
      <c r="K546">
        <v>545</v>
      </c>
      <c r="L546">
        <v>273756.90000000002</v>
      </c>
      <c r="M546">
        <v>22813.1</v>
      </c>
      <c r="N546">
        <v>5304.2</v>
      </c>
      <c r="O546" t="str">
        <f t="shared" si="147"/>
        <v/>
      </c>
      <c r="P546">
        <f t="shared" si="148"/>
        <v>306.40000000002328</v>
      </c>
      <c r="X546">
        <f t="shared" si="151"/>
        <v>51.611345726028439</v>
      </c>
      <c r="Y546">
        <f t="shared" si="152"/>
        <v>4.3009501904151426</v>
      </c>
      <c r="Z546">
        <f t="shared" si="153"/>
        <v>1</v>
      </c>
      <c r="AA546">
        <f t="shared" si="154"/>
        <v>11.999986849660942</v>
      </c>
    </row>
    <row r="547" spans="2:27" x14ac:dyDescent="0.2">
      <c r="B547">
        <f t="shared" si="146"/>
        <v>439675.1</v>
      </c>
      <c r="D547">
        <f t="shared" si="149"/>
        <v>1.0009791122713125</v>
      </c>
      <c r="E547">
        <f t="shared" si="155"/>
        <v>306.69999999995343</v>
      </c>
      <c r="I547" s="4"/>
      <c r="J547" s="4">
        <f t="shared" si="150"/>
        <v>271</v>
      </c>
      <c r="K547">
        <v>546</v>
      </c>
      <c r="L547">
        <v>274063.59999999998</v>
      </c>
      <c r="M547">
        <v>22838.6</v>
      </c>
      <c r="N547">
        <v>5311.2</v>
      </c>
      <c r="O547" t="str">
        <f t="shared" si="147"/>
        <v/>
      </c>
      <c r="P547">
        <f t="shared" si="148"/>
        <v>306.69999999995343</v>
      </c>
      <c r="X547">
        <f t="shared" si="151"/>
        <v>51.601069438168395</v>
      </c>
      <c r="Y547">
        <f t="shared" si="152"/>
        <v>4.3000828438017775</v>
      </c>
      <c r="Z547">
        <f t="shared" si="153"/>
        <v>1</v>
      </c>
      <c r="AA547">
        <f t="shared" si="154"/>
        <v>12.000017514208402</v>
      </c>
    </row>
    <row r="548" spans="2:27" x14ac:dyDescent="0.2">
      <c r="B548">
        <f t="shared" si="146"/>
        <v>447149.6</v>
      </c>
      <c r="D548">
        <f t="shared" si="149"/>
        <v>1.0009781545485705</v>
      </c>
      <c r="E548">
        <f t="shared" si="155"/>
        <v>307</v>
      </c>
      <c r="I548" s="4"/>
      <c r="J548" s="4">
        <f t="shared" si="150"/>
        <v>271</v>
      </c>
      <c r="K548">
        <v>547</v>
      </c>
      <c r="L548">
        <v>274370.59999999998</v>
      </c>
      <c r="M548">
        <v>22864.2</v>
      </c>
      <c r="N548">
        <v>5318.2</v>
      </c>
      <c r="O548" t="str">
        <f t="shared" si="147"/>
        <v/>
      </c>
      <c r="P548">
        <f t="shared" si="148"/>
        <v>307</v>
      </c>
      <c r="X548">
        <f t="shared" si="151"/>
        <v>51.590876612387646</v>
      </c>
      <c r="Y548">
        <f t="shared" si="152"/>
        <v>4.2992365838065512</v>
      </c>
      <c r="Z548">
        <f t="shared" si="153"/>
        <v>1</v>
      </c>
      <c r="AA548">
        <f t="shared" si="154"/>
        <v>12.000008747299271</v>
      </c>
    </row>
    <row r="549" spans="2:27" x14ac:dyDescent="0.2">
      <c r="B549">
        <f t="shared" si="146"/>
        <v>454751.1</v>
      </c>
      <c r="D549">
        <f t="shared" si="149"/>
        <v>1.00097719869722</v>
      </c>
      <c r="E549">
        <f t="shared" si="155"/>
        <v>307.30000000004657</v>
      </c>
      <c r="I549" s="4"/>
      <c r="J549" s="4">
        <f t="shared" si="150"/>
        <v>271</v>
      </c>
      <c r="K549">
        <v>548</v>
      </c>
      <c r="L549">
        <v>274677.90000000002</v>
      </c>
      <c r="M549">
        <v>22889.8</v>
      </c>
      <c r="N549">
        <v>5325.1</v>
      </c>
      <c r="O549" t="str">
        <f t="shared" si="147"/>
        <v/>
      </c>
      <c r="P549">
        <f t="shared" si="148"/>
        <v>307.30000000004657</v>
      </c>
      <c r="X549">
        <f t="shared" si="151"/>
        <v>51.58173555426189</v>
      </c>
      <c r="Y549">
        <f t="shared" si="152"/>
        <v>4.2984732681076405</v>
      </c>
      <c r="Z549">
        <f t="shared" si="153"/>
        <v>1</v>
      </c>
      <c r="AA549">
        <f t="shared" si="154"/>
        <v>12.000013106274412</v>
      </c>
    </row>
    <row r="550" spans="2:27" x14ac:dyDescent="0.2">
      <c r="B550">
        <f t="shared" si="146"/>
        <v>462481.9</v>
      </c>
      <c r="D550">
        <f t="shared" si="149"/>
        <v>1.0013016596157072</v>
      </c>
      <c r="E550">
        <f t="shared" si="155"/>
        <v>307.69999999995343</v>
      </c>
      <c r="I550" s="4"/>
      <c r="J550" s="4">
        <f t="shared" si="150"/>
        <v>271</v>
      </c>
      <c r="K550">
        <v>549</v>
      </c>
      <c r="L550">
        <v>274985.59999999998</v>
      </c>
      <c r="M550">
        <v>22915.5</v>
      </c>
      <c r="N550">
        <v>5332.1</v>
      </c>
      <c r="O550" t="str">
        <f t="shared" si="147"/>
        <v/>
      </c>
      <c r="P550">
        <f t="shared" si="148"/>
        <v>307.69999999995343</v>
      </c>
      <c r="X550">
        <f t="shared" si="151"/>
        <v>51.571725961628616</v>
      </c>
      <c r="Y550">
        <f t="shared" si="152"/>
        <v>4.2976500815813656</v>
      </c>
      <c r="Z550">
        <f t="shared" si="153"/>
        <v>1</v>
      </c>
      <c r="AA550">
        <f t="shared" si="154"/>
        <v>11.999982544565905</v>
      </c>
    </row>
    <row r="551" spans="2:27" x14ac:dyDescent="0.2">
      <c r="B551">
        <f t="shared" si="146"/>
        <v>470344.1</v>
      </c>
      <c r="D551">
        <f t="shared" si="149"/>
        <v>9.0100747481327357</v>
      </c>
      <c r="E551">
        <f t="shared" si="155"/>
        <v>2772.4000000000233</v>
      </c>
      <c r="I551" s="4"/>
      <c r="J551" s="4">
        <f t="shared" si="150"/>
        <v>271</v>
      </c>
      <c r="K551">
        <v>550</v>
      </c>
      <c r="L551">
        <v>277758</v>
      </c>
      <c r="M551">
        <v>23146.5</v>
      </c>
      <c r="N551">
        <v>5394.9</v>
      </c>
      <c r="O551">
        <f t="shared" si="147"/>
        <v>5529.4000000000233</v>
      </c>
      <c r="P551">
        <f t="shared" si="148"/>
        <v>2772.4000000000233</v>
      </c>
      <c r="X551">
        <f t="shared" si="151"/>
        <v>51.485291664349667</v>
      </c>
      <c r="Y551">
        <f t="shared" si="152"/>
        <v>4.2904409720291392</v>
      </c>
      <c r="Z551">
        <f t="shared" si="153"/>
        <v>1</v>
      </c>
      <c r="AA551">
        <f t="shared" si="154"/>
        <v>12</v>
      </c>
    </row>
    <row r="552" spans="2:27" x14ac:dyDescent="0.2">
      <c r="B552">
        <f t="shared" si="146"/>
        <v>478339.9</v>
      </c>
      <c r="D552">
        <f t="shared" si="149"/>
        <v>0.1122132448420048</v>
      </c>
      <c r="E552">
        <f t="shared" si="155"/>
        <v>311.09999999997672</v>
      </c>
      <c r="I552" s="4"/>
      <c r="J552" s="4">
        <f t="shared" si="150"/>
        <v>272</v>
      </c>
      <c r="K552">
        <v>551</v>
      </c>
      <c r="L552">
        <v>278069.09999999998</v>
      </c>
      <c r="M552">
        <v>23172.400000000001</v>
      </c>
      <c r="N552">
        <v>5402</v>
      </c>
      <c r="O552" t="str">
        <f t="shared" si="147"/>
        <v/>
      </c>
      <c r="P552">
        <f t="shared" si="148"/>
        <v>311.09999999997672</v>
      </c>
      <c r="X552">
        <f t="shared" si="151"/>
        <v>51.475212884116992</v>
      </c>
      <c r="Y552">
        <f t="shared" si="152"/>
        <v>4.2895964457608295</v>
      </c>
      <c r="Z552">
        <f t="shared" si="153"/>
        <v>1</v>
      </c>
      <c r="AA552">
        <f t="shared" si="154"/>
        <v>12.000012946436275</v>
      </c>
    </row>
    <row r="553" spans="2:27" x14ac:dyDescent="0.2">
      <c r="B553">
        <f t="shared" si="146"/>
        <v>486471.7</v>
      </c>
      <c r="D553">
        <f t="shared" si="149"/>
        <v>1.0012857602057965</v>
      </c>
      <c r="E553">
        <f t="shared" si="155"/>
        <v>311.5</v>
      </c>
      <c r="I553" s="4"/>
      <c r="J553" s="4">
        <f t="shared" si="150"/>
        <v>272</v>
      </c>
      <c r="K553">
        <v>552</v>
      </c>
      <c r="L553">
        <v>278380.59999999998</v>
      </c>
      <c r="M553">
        <v>23198.400000000001</v>
      </c>
      <c r="N553">
        <v>5409</v>
      </c>
      <c r="O553" t="str">
        <f t="shared" si="147"/>
        <v/>
      </c>
      <c r="P553">
        <f t="shared" si="148"/>
        <v>311.5</v>
      </c>
      <c r="X553">
        <f t="shared" si="151"/>
        <v>51.466185986319097</v>
      </c>
      <c r="Y553">
        <f t="shared" si="152"/>
        <v>4.2888519134775374</v>
      </c>
      <c r="Z553">
        <f t="shared" si="153"/>
        <v>1</v>
      </c>
      <c r="AA553">
        <f t="shared" si="154"/>
        <v>11.999991378715771</v>
      </c>
    </row>
    <row r="554" spans="2:27" x14ac:dyDescent="0.2">
      <c r="B554">
        <f t="shared" si="146"/>
        <v>494741.7</v>
      </c>
      <c r="D554">
        <f t="shared" si="149"/>
        <v>1.0009630818621078</v>
      </c>
      <c r="E554">
        <f t="shared" si="155"/>
        <v>311.80000000004657</v>
      </c>
      <c r="I554" s="4"/>
      <c r="J554" s="4">
        <f t="shared" si="150"/>
        <v>272</v>
      </c>
      <c r="K554">
        <v>553</v>
      </c>
      <c r="L554">
        <v>278692.40000000002</v>
      </c>
      <c r="M554">
        <v>23224.400000000001</v>
      </c>
      <c r="N554">
        <v>5416.1</v>
      </c>
      <c r="O554" t="str">
        <f t="shared" si="147"/>
        <v/>
      </c>
      <c r="P554">
        <f t="shared" si="148"/>
        <v>311.80000000004657</v>
      </c>
      <c r="X554">
        <f t="shared" si="151"/>
        <v>51.456287734716867</v>
      </c>
      <c r="Y554">
        <f t="shared" si="152"/>
        <v>4.2880301323830796</v>
      </c>
      <c r="Z554">
        <f t="shared" si="153"/>
        <v>1</v>
      </c>
      <c r="AA554">
        <f t="shared" si="154"/>
        <v>11.999982776734814</v>
      </c>
    </row>
    <row r="555" spans="2:27" x14ac:dyDescent="0.2">
      <c r="B555">
        <f t="shared" si="146"/>
        <v>503152.3</v>
      </c>
      <c r="D555">
        <f t="shared" si="149"/>
        <v>1.0009621552274859</v>
      </c>
      <c r="E555">
        <f t="shared" si="155"/>
        <v>312.09999999997672</v>
      </c>
      <c r="I555" s="4"/>
      <c r="J555" s="4">
        <f t="shared" si="150"/>
        <v>272</v>
      </c>
      <c r="K555">
        <v>554</v>
      </c>
      <c r="L555">
        <v>279004.5</v>
      </c>
      <c r="M555">
        <v>23250.400000000001</v>
      </c>
      <c r="N555">
        <v>5423.2</v>
      </c>
      <c r="O555" t="str">
        <f t="shared" si="147"/>
        <v/>
      </c>
      <c r="P555">
        <f t="shared" si="148"/>
        <v>312.09999999997672</v>
      </c>
      <c r="X555">
        <f t="shared" si="151"/>
        <v>51.446470718395048</v>
      </c>
      <c r="Y555">
        <f t="shared" si="152"/>
        <v>4.2872105030240455</v>
      </c>
      <c r="Z555">
        <f t="shared" si="153"/>
        <v>1</v>
      </c>
      <c r="AA555">
        <f t="shared" si="154"/>
        <v>11.999987096996181</v>
      </c>
    </row>
    <row r="556" spans="2:27" x14ac:dyDescent="0.2">
      <c r="B556">
        <f t="shared" si="146"/>
        <v>511705.9</v>
      </c>
      <c r="D556">
        <f t="shared" si="149"/>
        <v>1.0012816404999145</v>
      </c>
      <c r="E556">
        <f t="shared" si="155"/>
        <v>312.5</v>
      </c>
      <c r="I556" s="4"/>
      <c r="J556" s="4">
        <f t="shared" si="150"/>
        <v>272</v>
      </c>
      <c r="K556">
        <v>555</v>
      </c>
      <c r="L556">
        <v>279317</v>
      </c>
      <c r="M556">
        <v>23276.400000000001</v>
      </c>
      <c r="N556">
        <v>5430.3</v>
      </c>
      <c r="O556" t="str">
        <f t="shared" si="147"/>
        <v/>
      </c>
      <c r="P556">
        <f t="shared" si="148"/>
        <v>312.5</v>
      </c>
      <c r="X556">
        <f t="shared" si="151"/>
        <v>51.436753033902363</v>
      </c>
      <c r="Y556">
        <f t="shared" si="152"/>
        <v>4.286393016960389</v>
      </c>
      <c r="Z556">
        <f t="shared" si="153"/>
        <v>1</v>
      </c>
      <c r="AA556">
        <f t="shared" si="154"/>
        <v>12.000008592394012</v>
      </c>
    </row>
    <row r="557" spans="2:27" x14ac:dyDescent="0.2">
      <c r="B557">
        <f t="shared" si="146"/>
        <v>520404.9</v>
      </c>
      <c r="D557">
        <f t="shared" si="149"/>
        <v>1.0012800000000746</v>
      </c>
      <c r="E557">
        <f t="shared" si="155"/>
        <v>312.90000000002328</v>
      </c>
      <c r="I557" s="4"/>
      <c r="J557" s="4">
        <f t="shared" si="150"/>
        <v>272</v>
      </c>
      <c r="K557">
        <v>556</v>
      </c>
      <c r="L557">
        <v>279629.90000000002</v>
      </c>
      <c r="M557">
        <v>23302.5</v>
      </c>
      <c r="N557">
        <v>5437.4</v>
      </c>
      <c r="O557" t="str">
        <f t="shared" si="147"/>
        <v/>
      </c>
      <c r="P557">
        <f t="shared" si="148"/>
        <v>312.90000000002328</v>
      </c>
      <c r="X557">
        <f t="shared" si="151"/>
        <v>51.427134292124919</v>
      </c>
      <c r="Y557">
        <f t="shared" si="152"/>
        <v>4.2855960569389788</v>
      </c>
      <c r="Z557">
        <f t="shared" si="153"/>
        <v>1</v>
      </c>
      <c r="AA557">
        <f t="shared" si="154"/>
        <v>11.999995708614957</v>
      </c>
    </row>
    <row r="558" spans="2:27" x14ac:dyDescent="0.2">
      <c r="B558">
        <f t="shared" si="146"/>
        <v>529251.80000000005</v>
      </c>
      <c r="D558">
        <f t="shared" si="149"/>
        <v>1.0009587727706299</v>
      </c>
      <c r="E558">
        <f t="shared" si="155"/>
        <v>313.19999999995343</v>
      </c>
      <c r="I558" s="4"/>
      <c r="J558" s="4">
        <f t="shared" si="150"/>
        <v>272</v>
      </c>
      <c r="K558">
        <v>557</v>
      </c>
      <c r="L558">
        <v>279943.09999999998</v>
      </c>
      <c r="M558">
        <v>23328.6</v>
      </c>
      <c r="N558">
        <v>5444.5</v>
      </c>
      <c r="O558" t="str">
        <f t="shared" si="147"/>
        <v/>
      </c>
      <c r="P558">
        <f t="shared" si="148"/>
        <v>313.19999999995343</v>
      </c>
      <c r="X558">
        <f t="shared" si="151"/>
        <v>51.417595738818989</v>
      </c>
      <c r="Y558">
        <f t="shared" si="152"/>
        <v>4.2848011754982087</v>
      </c>
      <c r="Z558">
        <f t="shared" si="153"/>
        <v>1</v>
      </c>
      <c r="AA558">
        <f t="shared" si="154"/>
        <v>11.999995713416149</v>
      </c>
    </row>
    <row r="559" spans="2:27" x14ac:dyDescent="0.2">
      <c r="B559">
        <f t="shared" si="146"/>
        <v>538249.1</v>
      </c>
      <c r="D559">
        <f t="shared" si="149"/>
        <v>1.0009578544062792</v>
      </c>
      <c r="E559">
        <f t="shared" si="155"/>
        <v>313.5</v>
      </c>
      <c r="I559" s="4"/>
      <c r="J559" s="4">
        <f t="shared" si="150"/>
        <v>272</v>
      </c>
      <c r="K559">
        <v>558</v>
      </c>
      <c r="L559">
        <v>280256.59999999998</v>
      </c>
      <c r="M559">
        <v>23354.7</v>
      </c>
      <c r="N559">
        <v>5451.6</v>
      </c>
      <c r="O559" t="str">
        <f t="shared" si="147"/>
        <v/>
      </c>
      <c r="P559">
        <f t="shared" si="148"/>
        <v>313.5</v>
      </c>
      <c r="X559">
        <f t="shared" si="151"/>
        <v>51.408137060679422</v>
      </c>
      <c r="Y559">
        <f t="shared" si="152"/>
        <v>4.284008364516839</v>
      </c>
      <c r="Z559">
        <f t="shared" si="153"/>
        <v>1</v>
      </c>
      <c r="AA559">
        <f t="shared" si="154"/>
        <v>12.000008563586771</v>
      </c>
    </row>
    <row r="560" spans="2:27" x14ac:dyDescent="0.2">
      <c r="B560">
        <f t="shared" si="146"/>
        <v>547399.30000000005</v>
      </c>
      <c r="D560">
        <f t="shared" si="149"/>
        <v>1.001275917065465</v>
      </c>
      <c r="E560">
        <f t="shared" si="155"/>
        <v>313.90000000002328</v>
      </c>
      <c r="I560" s="4"/>
      <c r="J560" s="4">
        <f t="shared" si="150"/>
        <v>272</v>
      </c>
      <c r="K560">
        <v>559</v>
      </c>
      <c r="L560">
        <v>280570.5</v>
      </c>
      <c r="M560">
        <v>23380.9</v>
      </c>
      <c r="N560">
        <v>5458.7</v>
      </c>
      <c r="O560" t="str">
        <f t="shared" si="147"/>
        <v/>
      </c>
      <c r="P560">
        <f t="shared" si="148"/>
        <v>313.90000000002328</v>
      </c>
      <c r="X560">
        <f t="shared" si="151"/>
        <v>51.398776265411179</v>
      </c>
      <c r="Y560">
        <f t="shared" si="152"/>
        <v>4.2832359352959504</v>
      </c>
      <c r="Z560">
        <f t="shared" si="153"/>
        <v>1</v>
      </c>
      <c r="AA560">
        <f t="shared" si="154"/>
        <v>11.999987169014023</v>
      </c>
    </row>
    <row r="561" spans="2:27" x14ac:dyDescent="0.2">
      <c r="B561">
        <f t="shared" si="146"/>
        <v>556705.1</v>
      </c>
      <c r="D561">
        <f t="shared" si="149"/>
        <v>9.0098757566097536</v>
      </c>
      <c r="E561">
        <f t="shared" si="155"/>
        <v>2828.2000000000116</v>
      </c>
      <c r="I561" s="4"/>
      <c r="J561" s="4">
        <f t="shared" si="150"/>
        <v>272</v>
      </c>
      <c r="K561">
        <v>560</v>
      </c>
      <c r="L561">
        <v>283398.7</v>
      </c>
      <c r="M561">
        <v>23616.6</v>
      </c>
      <c r="N561">
        <v>5522.8</v>
      </c>
      <c r="O561">
        <f t="shared" si="147"/>
        <v>5640.7000000000116</v>
      </c>
      <c r="P561">
        <f t="shared" si="148"/>
        <v>2828.2000000000116</v>
      </c>
      <c r="X561">
        <f t="shared" si="151"/>
        <v>51.314315202433548</v>
      </c>
      <c r="Y561">
        <f t="shared" si="152"/>
        <v>4.2762004780183958</v>
      </c>
      <c r="Z561">
        <f t="shared" si="153"/>
        <v>1</v>
      </c>
      <c r="AA561">
        <f t="shared" si="154"/>
        <v>11.999978828451175</v>
      </c>
    </row>
    <row r="562" spans="2:27" x14ac:dyDescent="0.2">
      <c r="B562">
        <f t="shared" ref="B562:B625" si="156">ROUND(45*$B$1^(K562-1),1)</f>
        <v>566169.1</v>
      </c>
      <c r="D562">
        <f t="shared" si="149"/>
        <v>0.11222685807225931</v>
      </c>
      <c r="E562">
        <f t="shared" si="155"/>
        <v>317.39999999996508</v>
      </c>
      <c r="I562" s="4"/>
      <c r="J562" s="4">
        <f t="shared" si="150"/>
        <v>273</v>
      </c>
      <c r="K562">
        <v>561</v>
      </c>
      <c r="L562">
        <v>283716.09999999998</v>
      </c>
      <c r="M562">
        <v>23643</v>
      </c>
      <c r="N562">
        <v>5530</v>
      </c>
      <c r="O562" t="str">
        <f t="shared" si="147"/>
        <v/>
      </c>
      <c r="P562">
        <f t="shared" si="148"/>
        <v>317.39999999996508</v>
      </c>
      <c r="X562">
        <f t="shared" si="151"/>
        <v>51.304900542495474</v>
      </c>
      <c r="Y562">
        <f t="shared" si="152"/>
        <v>4.2754068716094036</v>
      </c>
      <c r="Z562">
        <f t="shared" si="153"/>
        <v>1</v>
      </c>
      <c r="AA562">
        <f t="shared" si="154"/>
        <v>12.000004229581693</v>
      </c>
    </row>
    <row r="563" spans="2:27" x14ac:dyDescent="0.2">
      <c r="B563">
        <f t="shared" si="156"/>
        <v>575794</v>
      </c>
      <c r="D563">
        <f t="shared" si="149"/>
        <v>1.0012602394457515</v>
      </c>
      <c r="E563">
        <f t="shared" si="155"/>
        <v>317.80000000004657</v>
      </c>
      <c r="I563" s="4"/>
      <c r="J563" s="4">
        <f t="shared" si="150"/>
        <v>273</v>
      </c>
      <c r="K563">
        <v>562</v>
      </c>
      <c r="L563">
        <v>284033.90000000002</v>
      </c>
      <c r="M563">
        <v>23669.5</v>
      </c>
      <c r="N563">
        <v>5537.2</v>
      </c>
      <c r="O563" t="str">
        <f t="shared" ref="O563:O626" si="157">IF(RIGHT(K563,1)*1=0,VLOOKUP(J563,AI:AL,4,0),"")</f>
        <v/>
      </c>
      <c r="P563">
        <f t="shared" ref="P563:P626" si="158">L563-L562</f>
        <v>317.80000000004657</v>
      </c>
      <c r="X563">
        <f t="shared" si="151"/>
        <v>51.295582604926686</v>
      </c>
      <c r="Y563">
        <f t="shared" si="152"/>
        <v>4.2746333887163193</v>
      </c>
      <c r="Z563">
        <f t="shared" si="153"/>
        <v>1</v>
      </c>
      <c r="AA563">
        <f t="shared" si="154"/>
        <v>11.99999577515368</v>
      </c>
    </row>
    <row r="564" spans="2:27" x14ac:dyDescent="0.2">
      <c r="B564">
        <f t="shared" si="156"/>
        <v>585582.5</v>
      </c>
      <c r="D564">
        <f t="shared" ref="D564:D627" si="159">E564/E563</f>
        <v>1.0009439899305541</v>
      </c>
      <c r="E564">
        <f t="shared" si="155"/>
        <v>318.09999999997672</v>
      </c>
      <c r="I564" s="4"/>
      <c r="J564" s="4">
        <f t="shared" si="150"/>
        <v>273</v>
      </c>
      <c r="K564">
        <v>563</v>
      </c>
      <c r="L564">
        <v>284352</v>
      </c>
      <c r="M564">
        <v>23696</v>
      </c>
      <c r="N564">
        <v>5544.4</v>
      </c>
      <c r="O564" t="str">
        <f t="shared" si="157"/>
        <v/>
      </c>
      <c r="P564">
        <f t="shared" si="158"/>
        <v>318.09999999997672</v>
      </c>
      <c r="X564">
        <f t="shared" si="151"/>
        <v>51.286342976697213</v>
      </c>
      <c r="Y564">
        <f t="shared" si="152"/>
        <v>4.2738619147247672</v>
      </c>
      <c r="Z564">
        <f t="shared" si="153"/>
        <v>1</v>
      </c>
      <c r="AA564">
        <f t="shared" si="154"/>
        <v>12</v>
      </c>
    </row>
    <row r="565" spans="2:27" x14ac:dyDescent="0.2">
      <c r="B565">
        <f t="shared" si="156"/>
        <v>595537.4</v>
      </c>
      <c r="D565">
        <f t="shared" si="159"/>
        <v>1.0009430996543434</v>
      </c>
      <c r="E565">
        <f t="shared" si="155"/>
        <v>318.40000000002328</v>
      </c>
      <c r="I565" s="4"/>
      <c r="J565" s="4">
        <f t="shared" si="150"/>
        <v>273</v>
      </c>
      <c r="K565">
        <v>564</v>
      </c>
      <c r="L565">
        <v>284670.40000000002</v>
      </c>
      <c r="M565">
        <v>23722.5</v>
      </c>
      <c r="N565">
        <v>5551.6</v>
      </c>
      <c r="O565" t="str">
        <f t="shared" si="157"/>
        <v/>
      </c>
      <c r="P565">
        <f t="shared" si="158"/>
        <v>318.40000000002328</v>
      </c>
      <c r="X565">
        <f t="shared" si="151"/>
        <v>51.277181353123424</v>
      </c>
      <c r="Y565">
        <f t="shared" si="152"/>
        <v>4.2730924418185747</v>
      </c>
      <c r="Z565">
        <f t="shared" si="153"/>
        <v>1</v>
      </c>
      <c r="AA565">
        <f t="shared" si="154"/>
        <v>12.000016861629256</v>
      </c>
    </row>
    <row r="566" spans="2:27" x14ac:dyDescent="0.2">
      <c r="B566">
        <f t="shared" si="156"/>
        <v>605661.5</v>
      </c>
      <c r="D566">
        <f t="shared" si="159"/>
        <v>1.0012562814069255</v>
      </c>
      <c r="E566">
        <f t="shared" si="155"/>
        <v>318.79999999998836</v>
      </c>
      <c r="I566" s="4"/>
      <c r="J566" s="4">
        <f t="shared" si="150"/>
        <v>273</v>
      </c>
      <c r="K566">
        <v>565</v>
      </c>
      <c r="L566">
        <v>284989.2</v>
      </c>
      <c r="M566">
        <v>23749.1</v>
      </c>
      <c r="N566">
        <v>5558.8</v>
      </c>
      <c r="O566" t="str">
        <f t="shared" si="157"/>
        <v/>
      </c>
      <c r="P566">
        <f t="shared" si="158"/>
        <v>318.79999999998836</v>
      </c>
      <c r="X566">
        <f t="shared" si="151"/>
        <v>51.26811542059437</v>
      </c>
      <c r="Y566">
        <f t="shared" si="152"/>
        <v>4.2723429517161975</v>
      </c>
      <c r="Z566">
        <f t="shared" si="153"/>
        <v>1</v>
      </c>
      <c r="AA566">
        <f t="shared" si="154"/>
        <v>12.000000000000002</v>
      </c>
    </row>
    <row r="567" spans="2:27" x14ac:dyDescent="0.2">
      <c r="B567">
        <f t="shared" si="156"/>
        <v>615957.69999999995</v>
      </c>
      <c r="D567">
        <f t="shared" si="159"/>
        <v>1.0012547051443641</v>
      </c>
      <c r="E567">
        <f t="shared" si="155"/>
        <v>319.20000000001164</v>
      </c>
      <c r="I567" s="4"/>
      <c r="J567" s="4">
        <f t="shared" si="150"/>
        <v>273</v>
      </c>
      <c r="K567">
        <v>566</v>
      </c>
      <c r="L567">
        <v>285308.40000000002</v>
      </c>
      <c r="M567">
        <v>23775.7</v>
      </c>
      <c r="N567">
        <v>5566.1</v>
      </c>
      <c r="O567" t="str">
        <f t="shared" si="157"/>
        <v/>
      </c>
      <c r="P567">
        <f t="shared" si="158"/>
        <v>319.20000000001164</v>
      </c>
      <c r="X567">
        <f t="shared" si="151"/>
        <v>51.258223891054776</v>
      </c>
      <c r="Y567">
        <f t="shared" si="152"/>
        <v>4.2715186575878983</v>
      </c>
      <c r="Z567">
        <f t="shared" si="153"/>
        <v>1</v>
      </c>
      <c r="AA567">
        <f t="shared" si="154"/>
        <v>12</v>
      </c>
    </row>
    <row r="568" spans="2:27" x14ac:dyDescent="0.2">
      <c r="B568">
        <f t="shared" si="156"/>
        <v>626429</v>
      </c>
      <c r="D568">
        <f t="shared" si="159"/>
        <v>1.0009398496240236</v>
      </c>
      <c r="E568">
        <f t="shared" si="155"/>
        <v>319.5</v>
      </c>
      <c r="I568" s="4"/>
      <c r="J568" s="4">
        <f t="shared" si="150"/>
        <v>273</v>
      </c>
      <c r="K568">
        <v>567</v>
      </c>
      <c r="L568">
        <v>285627.90000000002</v>
      </c>
      <c r="M568">
        <v>23802.3</v>
      </c>
      <c r="N568">
        <v>5573.3</v>
      </c>
      <c r="O568" t="str">
        <f t="shared" si="157"/>
        <v/>
      </c>
      <c r="P568">
        <f t="shared" si="158"/>
        <v>319.5</v>
      </c>
      <c r="X568">
        <f t="shared" si="151"/>
        <v>51.249331634758583</v>
      </c>
      <c r="Y568">
        <f t="shared" si="152"/>
        <v>4.2707731505571207</v>
      </c>
      <c r="Z568">
        <f t="shared" si="153"/>
        <v>1</v>
      </c>
      <c r="AA568">
        <f t="shared" si="154"/>
        <v>12.000012603824002</v>
      </c>
    </row>
    <row r="569" spans="2:27" x14ac:dyDescent="0.2">
      <c r="B569">
        <f t="shared" si="156"/>
        <v>637078.30000000005</v>
      </c>
      <c r="D569">
        <f t="shared" si="159"/>
        <v>1.0009389671361137</v>
      </c>
      <c r="E569">
        <f t="shared" si="155"/>
        <v>319.79999999998836</v>
      </c>
      <c r="I569" s="4"/>
      <c r="J569" s="4">
        <f t="shared" si="150"/>
        <v>273</v>
      </c>
      <c r="K569">
        <v>568</v>
      </c>
      <c r="L569">
        <v>285947.7</v>
      </c>
      <c r="M569">
        <v>23829</v>
      </c>
      <c r="N569">
        <v>5580.6</v>
      </c>
      <c r="O569" t="str">
        <f t="shared" si="157"/>
        <v/>
      </c>
      <c r="P569">
        <f t="shared" si="158"/>
        <v>319.79999999998836</v>
      </c>
      <c r="X569">
        <f t="shared" si="151"/>
        <v>51.239597892699706</v>
      </c>
      <c r="Y569">
        <f t="shared" si="152"/>
        <v>4.2699709708633478</v>
      </c>
      <c r="Z569">
        <f t="shared" si="153"/>
        <v>1</v>
      </c>
      <c r="AA569">
        <f t="shared" si="154"/>
        <v>11.999987410298376</v>
      </c>
    </row>
    <row r="570" spans="2:27" x14ac:dyDescent="0.2">
      <c r="B570">
        <f t="shared" si="156"/>
        <v>647908.6</v>
      </c>
      <c r="D570">
        <f t="shared" si="159"/>
        <v>1.0015634771732334</v>
      </c>
      <c r="E570">
        <f t="shared" si="155"/>
        <v>320.29999999998836</v>
      </c>
      <c r="I570" s="4"/>
      <c r="J570" s="4">
        <f t="shared" si="150"/>
        <v>273</v>
      </c>
      <c r="K570">
        <v>569</v>
      </c>
      <c r="L570">
        <v>286268</v>
      </c>
      <c r="M570">
        <v>23855.7</v>
      </c>
      <c r="N570">
        <v>5587.8</v>
      </c>
      <c r="O570" t="str">
        <f t="shared" si="157"/>
        <v/>
      </c>
      <c r="P570">
        <f t="shared" si="158"/>
        <v>320.29999999998836</v>
      </c>
      <c r="X570">
        <f t="shared" si="151"/>
        <v>51.230895880310676</v>
      </c>
      <c r="Y570">
        <f t="shared" si="152"/>
        <v>4.2692472887361754</v>
      </c>
      <c r="Z570">
        <f t="shared" si="153"/>
        <v>1</v>
      </c>
      <c r="AA570">
        <f t="shared" si="154"/>
        <v>11.999983232518852</v>
      </c>
    </row>
    <row r="571" spans="2:27" x14ac:dyDescent="0.2">
      <c r="B571">
        <f t="shared" si="156"/>
        <v>658923.1</v>
      </c>
      <c r="D571">
        <f t="shared" si="159"/>
        <v>9.007492975335877</v>
      </c>
      <c r="E571">
        <f t="shared" si="155"/>
        <v>2885.0999999999767</v>
      </c>
      <c r="I571" s="4"/>
      <c r="J571" s="4">
        <f t="shared" si="150"/>
        <v>273</v>
      </c>
      <c r="K571">
        <v>570</v>
      </c>
      <c r="L571">
        <v>289153.09999999998</v>
      </c>
      <c r="M571">
        <v>24096.1</v>
      </c>
      <c r="N571">
        <v>5653.2</v>
      </c>
      <c r="O571">
        <f t="shared" si="157"/>
        <v>5754.3999999999651</v>
      </c>
      <c r="P571">
        <f t="shared" si="158"/>
        <v>2885.0999999999767</v>
      </c>
      <c r="X571">
        <f t="shared" si="151"/>
        <v>51.148570721007566</v>
      </c>
      <c r="Y571">
        <f t="shared" si="152"/>
        <v>4.2623823675086676</v>
      </c>
      <c r="Z571">
        <f t="shared" si="153"/>
        <v>1</v>
      </c>
      <c r="AA571">
        <f t="shared" si="154"/>
        <v>11.999995849950821</v>
      </c>
    </row>
    <row r="572" spans="2:27" x14ac:dyDescent="0.2">
      <c r="B572">
        <f t="shared" si="156"/>
        <v>670124.80000000005</v>
      </c>
      <c r="D572">
        <f t="shared" si="159"/>
        <v>0.11223181172231436</v>
      </c>
      <c r="E572">
        <f t="shared" si="155"/>
        <v>323.80000000004657</v>
      </c>
      <c r="I572" s="4"/>
      <c r="J572" s="4">
        <f t="shared" si="150"/>
        <v>274</v>
      </c>
      <c r="K572">
        <v>571</v>
      </c>
      <c r="L572">
        <v>289476.90000000002</v>
      </c>
      <c r="M572">
        <v>24123.1</v>
      </c>
      <c r="N572">
        <v>5660.6</v>
      </c>
      <c r="O572" t="str">
        <f t="shared" si="157"/>
        <v/>
      </c>
      <c r="P572">
        <f t="shared" si="158"/>
        <v>323.80000000004657</v>
      </c>
      <c r="X572">
        <f t="shared" si="151"/>
        <v>51.13890753630357</v>
      </c>
      <c r="Y572">
        <f t="shared" si="152"/>
        <v>4.2615800445182481</v>
      </c>
      <c r="Z572">
        <f t="shared" si="153"/>
        <v>1</v>
      </c>
      <c r="AA572">
        <f t="shared" si="154"/>
        <v>11.999987563787409</v>
      </c>
    </row>
    <row r="573" spans="2:27" x14ac:dyDescent="0.2">
      <c r="B573">
        <f t="shared" si="156"/>
        <v>681516.9</v>
      </c>
      <c r="D573">
        <f t="shared" si="159"/>
        <v>1.0012353304506079</v>
      </c>
      <c r="E573">
        <f t="shared" si="155"/>
        <v>324.19999999995343</v>
      </c>
      <c r="I573" s="4"/>
      <c r="J573" s="4">
        <f t="shared" ref="J573:J636" si="160">J563+1</f>
        <v>274</v>
      </c>
      <c r="K573">
        <v>572</v>
      </c>
      <c r="L573">
        <v>289801.09999999998</v>
      </c>
      <c r="M573">
        <v>24150.1</v>
      </c>
      <c r="N573">
        <v>5667.9</v>
      </c>
      <c r="O573" t="str">
        <f t="shared" si="157"/>
        <v/>
      </c>
      <c r="P573">
        <f t="shared" si="158"/>
        <v>324.19999999995343</v>
      </c>
      <c r="X573">
        <f t="shared" si="151"/>
        <v>51.130242241394519</v>
      </c>
      <c r="Y573">
        <f t="shared" si="152"/>
        <v>4.2608549903844457</v>
      </c>
      <c r="Z573">
        <f t="shared" si="153"/>
        <v>1</v>
      </c>
      <c r="AA573">
        <f t="shared" si="154"/>
        <v>11.999995859230395</v>
      </c>
    </row>
    <row r="574" spans="2:27" x14ac:dyDescent="0.2">
      <c r="B574">
        <f t="shared" si="156"/>
        <v>693102.7</v>
      </c>
      <c r="D574">
        <f t="shared" si="159"/>
        <v>1.0009253547194528</v>
      </c>
      <c r="E574">
        <f t="shared" si="155"/>
        <v>324.5</v>
      </c>
      <c r="I574" s="4"/>
      <c r="J574" s="4">
        <f t="shared" si="160"/>
        <v>274</v>
      </c>
      <c r="K574">
        <v>573</v>
      </c>
      <c r="L574">
        <v>290125.59999999998</v>
      </c>
      <c r="M574">
        <v>24177.1</v>
      </c>
      <c r="N574">
        <v>5675.3</v>
      </c>
      <c r="O574" t="str">
        <f t="shared" si="157"/>
        <v/>
      </c>
      <c r="P574">
        <f t="shared" si="158"/>
        <v>324.5</v>
      </c>
      <c r="X574">
        <f t="shared" si="151"/>
        <v>51.120751325921091</v>
      </c>
      <c r="Y574">
        <f t="shared" si="152"/>
        <v>4.2600567370887878</v>
      </c>
      <c r="Z574">
        <f t="shared" si="153"/>
        <v>1</v>
      </c>
      <c r="AA574">
        <f t="shared" si="154"/>
        <v>12.000016544581442</v>
      </c>
    </row>
    <row r="575" spans="2:27" x14ac:dyDescent="0.2">
      <c r="B575">
        <f t="shared" si="156"/>
        <v>704885.4</v>
      </c>
      <c r="D575">
        <f t="shared" si="159"/>
        <v>1.0009244992297275</v>
      </c>
      <c r="E575">
        <f t="shared" si="155"/>
        <v>324.80000000004657</v>
      </c>
      <c r="I575" s="4"/>
      <c r="J575" s="4">
        <f t="shared" si="160"/>
        <v>274</v>
      </c>
      <c r="K575">
        <v>574</v>
      </c>
      <c r="L575">
        <v>290450.40000000002</v>
      </c>
      <c r="M575">
        <v>24204.2</v>
      </c>
      <c r="N575">
        <v>5682.6</v>
      </c>
      <c r="O575" t="str">
        <f t="shared" si="157"/>
        <v/>
      </c>
      <c r="P575">
        <f t="shared" si="158"/>
        <v>324.80000000004657</v>
      </c>
      <c r="X575">
        <f t="shared" si="151"/>
        <v>51.112237356139794</v>
      </c>
      <c r="Y575">
        <f t="shared" si="152"/>
        <v>4.2593531130116498</v>
      </c>
      <c r="Z575">
        <f t="shared" si="153"/>
        <v>1</v>
      </c>
      <c r="AA575">
        <f t="shared" si="154"/>
        <v>12</v>
      </c>
    </row>
    <row r="576" spans="2:27" x14ac:dyDescent="0.2">
      <c r="B576">
        <f t="shared" si="156"/>
        <v>716868.5</v>
      </c>
      <c r="D576">
        <f t="shared" si="159"/>
        <v>1.0012315270933092</v>
      </c>
      <c r="E576">
        <f t="shared" si="155"/>
        <v>325.19999999995343</v>
      </c>
      <c r="I576" s="4"/>
      <c r="J576" s="4">
        <f t="shared" si="160"/>
        <v>274</v>
      </c>
      <c r="K576">
        <v>575</v>
      </c>
      <c r="L576">
        <v>290775.59999999998</v>
      </c>
      <c r="M576">
        <v>24231.3</v>
      </c>
      <c r="N576">
        <v>5690</v>
      </c>
      <c r="O576" t="str">
        <f t="shared" si="157"/>
        <v/>
      </c>
      <c r="P576">
        <f t="shared" si="158"/>
        <v>325.19999999995343</v>
      </c>
      <c r="X576">
        <f t="shared" si="151"/>
        <v>51.102917398945515</v>
      </c>
      <c r="Y576">
        <f t="shared" si="152"/>
        <v>4.2585764499121268</v>
      </c>
      <c r="Z576">
        <f t="shared" si="153"/>
        <v>1</v>
      </c>
      <c r="AA576">
        <f t="shared" si="154"/>
        <v>12</v>
      </c>
    </row>
    <row r="577" spans="2:27" x14ac:dyDescent="0.2">
      <c r="B577">
        <f t="shared" si="156"/>
        <v>729055.3</v>
      </c>
      <c r="D577">
        <f t="shared" si="159"/>
        <v>1.0012300123003737</v>
      </c>
      <c r="E577">
        <f t="shared" si="155"/>
        <v>325.60000000003492</v>
      </c>
      <c r="I577" s="4"/>
      <c r="J577" s="4">
        <f t="shared" si="160"/>
        <v>274</v>
      </c>
      <c r="K577">
        <v>576</v>
      </c>
      <c r="L577">
        <v>291101.2</v>
      </c>
      <c r="M577">
        <v>24258.400000000001</v>
      </c>
      <c r="N577">
        <v>5697.4</v>
      </c>
      <c r="O577" t="str">
        <f t="shared" si="157"/>
        <v/>
      </c>
      <c r="P577">
        <f t="shared" si="158"/>
        <v>325.60000000003492</v>
      </c>
      <c r="X577">
        <f t="shared" si="151"/>
        <v>51.093691859444661</v>
      </c>
      <c r="Y577">
        <f t="shared" si="152"/>
        <v>4.2578018043318009</v>
      </c>
      <c r="Z577">
        <f t="shared" si="153"/>
        <v>1</v>
      </c>
      <c r="AA577">
        <f t="shared" si="154"/>
        <v>12.00001648913366</v>
      </c>
    </row>
    <row r="578" spans="2:27" x14ac:dyDescent="0.2">
      <c r="B578">
        <f t="shared" si="156"/>
        <v>741449.2</v>
      </c>
      <c r="D578">
        <f t="shared" si="159"/>
        <v>1.0012285012283939</v>
      </c>
      <c r="E578">
        <f t="shared" si="155"/>
        <v>326</v>
      </c>
      <c r="I578" s="4"/>
      <c r="J578" s="4">
        <f t="shared" si="160"/>
        <v>274</v>
      </c>
      <c r="K578">
        <v>577</v>
      </c>
      <c r="L578">
        <v>291427.20000000001</v>
      </c>
      <c r="M578">
        <v>24285.599999999999</v>
      </c>
      <c r="N578">
        <v>5704.8</v>
      </c>
      <c r="O578" t="str">
        <f t="shared" si="157"/>
        <v/>
      </c>
      <c r="P578">
        <f t="shared" si="158"/>
        <v>326</v>
      </c>
      <c r="X578">
        <f t="shared" si="151"/>
        <v>51.084560370214554</v>
      </c>
      <c r="Y578">
        <f t="shared" si="152"/>
        <v>4.2570466975178789</v>
      </c>
      <c r="Z578">
        <f t="shared" si="153"/>
        <v>1</v>
      </c>
      <c r="AA578">
        <f t="shared" si="154"/>
        <v>12.000000000000002</v>
      </c>
    </row>
    <row r="579" spans="2:27" x14ac:dyDescent="0.2">
      <c r="B579">
        <f t="shared" si="156"/>
        <v>754053.8</v>
      </c>
      <c r="D579">
        <f t="shared" si="159"/>
        <v>1.0009202453987374</v>
      </c>
      <c r="E579">
        <f t="shared" si="155"/>
        <v>326.29999999998836</v>
      </c>
      <c r="I579" s="4"/>
      <c r="J579" s="4">
        <f t="shared" si="160"/>
        <v>274</v>
      </c>
      <c r="K579">
        <v>578</v>
      </c>
      <c r="L579">
        <v>291753.5</v>
      </c>
      <c r="M579">
        <v>24312.799999999999</v>
      </c>
      <c r="N579">
        <v>5712.2</v>
      </c>
      <c r="O579" t="str">
        <f t="shared" si="157"/>
        <v/>
      </c>
      <c r="P579">
        <f t="shared" si="158"/>
        <v>326.29999999998836</v>
      </c>
      <c r="X579">
        <f t="shared" ref="X579:X642" si="161">L579/$N579</f>
        <v>51.075505059346661</v>
      </c>
      <c r="Y579">
        <f t="shared" ref="Y579:Y642" si="162">M579/$N579</f>
        <v>4.2562935471447076</v>
      </c>
      <c r="Z579">
        <f t="shared" ref="Z579:Z642" si="163">N579/$N579</f>
        <v>1</v>
      </c>
      <c r="AA579">
        <f t="shared" ref="AA579:AA642" si="164">L579/M579</f>
        <v>11.999995886940212</v>
      </c>
    </row>
    <row r="580" spans="2:27" x14ac:dyDescent="0.2">
      <c r="B580">
        <f t="shared" si="156"/>
        <v>766872.7</v>
      </c>
      <c r="D580">
        <f t="shared" si="159"/>
        <v>1.0012258657677697</v>
      </c>
      <c r="E580">
        <f t="shared" ref="E580:E643" si="165">L580-L579</f>
        <v>326.70000000001164</v>
      </c>
      <c r="I580" s="4"/>
      <c r="J580" s="4">
        <f t="shared" si="160"/>
        <v>274</v>
      </c>
      <c r="K580">
        <v>579</v>
      </c>
      <c r="L580">
        <v>292080.2</v>
      </c>
      <c r="M580">
        <v>24340</v>
      </c>
      <c r="N580">
        <v>5719.6</v>
      </c>
      <c r="O580" t="str">
        <f t="shared" si="157"/>
        <v/>
      </c>
      <c r="P580">
        <f t="shared" si="158"/>
        <v>326.70000000001164</v>
      </c>
      <c r="X580">
        <f t="shared" si="161"/>
        <v>51.066543114903141</v>
      </c>
      <c r="Y580">
        <f t="shared" si="162"/>
        <v>4.2555423456185748</v>
      </c>
      <c r="Z580">
        <f t="shared" si="163"/>
        <v>1</v>
      </c>
      <c r="AA580">
        <f t="shared" si="164"/>
        <v>12.00000821692687</v>
      </c>
    </row>
    <row r="581" spans="2:27" x14ac:dyDescent="0.2">
      <c r="B581">
        <f t="shared" si="156"/>
        <v>779909.6</v>
      </c>
      <c r="D581">
        <f t="shared" si="159"/>
        <v>9.0091827364551076</v>
      </c>
      <c r="E581">
        <f t="shared" si="165"/>
        <v>2943.2999999999884</v>
      </c>
      <c r="I581" s="4"/>
      <c r="J581" s="4">
        <f t="shared" si="160"/>
        <v>274</v>
      </c>
      <c r="K581">
        <v>580</v>
      </c>
      <c r="L581">
        <v>295023.5</v>
      </c>
      <c r="M581">
        <v>24585.3</v>
      </c>
      <c r="N581">
        <v>5786.3</v>
      </c>
      <c r="O581">
        <f t="shared" si="157"/>
        <v>5870.4000000000233</v>
      </c>
      <c r="P581">
        <f t="shared" si="158"/>
        <v>2943.2999999999884</v>
      </c>
      <c r="X581">
        <f t="shared" si="161"/>
        <v>50.986554447574441</v>
      </c>
      <c r="Y581">
        <f t="shared" si="162"/>
        <v>4.2488809774812921</v>
      </c>
      <c r="Z581">
        <f t="shared" si="163"/>
        <v>1</v>
      </c>
      <c r="AA581">
        <f t="shared" si="164"/>
        <v>11.999995932528789</v>
      </c>
    </row>
    <row r="582" spans="2:27" x14ac:dyDescent="0.2">
      <c r="B582">
        <f t="shared" si="156"/>
        <v>793168</v>
      </c>
      <c r="D582">
        <f t="shared" si="159"/>
        <v>0.11222097645499599</v>
      </c>
      <c r="E582">
        <f t="shared" si="165"/>
        <v>330.29999999998836</v>
      </c>
      <c r="I582" s="4"/>
      <c r="J582" s="4">
        <f t="shared" si="160"/>
        <v>275</v>
      </c>
      <c r="K582">
        <v>581</v>
      </c>
      <c r="L582">
        <v>295353.8</v>
      </c>
      <c r="M582">
        <v>24612.799999999999</v>
      </c>
      <c r="N582">
        <v>5793.8</v>
      </c>
      <c r="O582" t="str">
        <f t="shared" si="157"/>
        <v/>
      </c>
      <c r="P582">
        <f t="shared" si="158"/>
        <v>330.29999999998836</v>
      </c>
      <c r="X582">
        <f t="shared" si="161"/>
        <v>50.977562221685247</v>
      </c>
      <c r="Y582">
        <f t="shared" si="162"/>
        <v>4.248127308502192</v>
      </c>
      <c r="Z582">
        <f t="shared" si="163"/>
        <v>1</v>
      </c>
      <c r="AA582">
        <f t="shared" si="164"/>
        <v>12.000008125853215</v>
      </c>
    </row>
    <row r="583" spans="2:27" x14ac:dyDescent="0.2">
      <c r="B583">
        <f t="shared" si="156"/>
        <v>806651.9</v>
      </c>
      <c r="D583">
        <f t="shared" si="159"/>
        <v>1.0009082652135834</v>
      </c>
      <c r="E583">
        <f t="shared" si="165"/>
        <v>330.60000000003492</v>
      </c>
      <c r="I583" s="4"/>
      <c r="J583" s="4">
        <f t="shared" si="160"/>
        <v>275</v>
      </c>
      <c r="K583">
        <v>582</v>
      </c>
      <c r="L583">
        <v>295684.40000000002</v>
      </c>
      <c r="M583">
        <v>24640.400000000001</v>
      </c>
      <c r="N583">
        <v>5801.3</v>
      </c>
      <c r="O583" t="str">
        <f t="shared" si="157"/>
        <v/>
      </c>
      <c r="P583">
        <f t="shared" si="158"/>
        <v>330.60000000003492</v>
      </c>
      <c r="X583">
        <f t="shared" si="161"/>
        <v>50.968644958888525</v>
      </c>
      <c r="Y583">
        <f t="shared" si="162"/>
        <v>4.2473928257459539</v>
      </c>
      <c r="Z583">
        <f t="shared" si="163"/>
        <v>1</v>
      </c>
      <c r="AA583">
        <f t="shared" si="164"/>
        <v>11.999983766497298</v>
      </c>
    </row>
    <row r="584" spans="2:27" x14ac:dyDescent="0.2">
      <c r="B584">
        <f t="shared" si="156"/>
        <v>820365</v>
      </c>
      <c r="D584">
        <f t="shared" si="159"/>
        <v>1.0015124016937136</v>
      </c>
      <c r="E584">
        <f t="shared" si="165"/>
        <v>331.09999999997672</v>
      </c>
      <c r="I584" s="4"/>
      <c r="J584" s="4">
        <f t="shared" si="160"/>
        <v>275</v>
      </c>
      <c r="K584">
        <v>583</v>
      </c>
      <c r="L584">
        <v>296015.5</v>
      </c>
      <c r="M584">
        <v>24668</v>
      </c>
      <c r="N584">
        <v>5808.8</v>
      </c>
      <c r="O584" t="str">
        <f t="shared" si="157"/>
        <v/>
      </c>
      <c r="P584">
        <f t="shared" si="158"/>
        <v>331.09999999997672</v>
      </c>
      <c r="X584">
        <f t="shared" si="161"/>
        <v>50.95983679933893</v>
      </c>
      <c r="Y584">
        <f t="shared" si="162"/>
        <v>4.2466602396364133</v>
      </c>
      <c r="Z584">
        <f t="shared" si="163"/>
        <v>1</v>
      </c>
      <c r="AA584">
        <f t="shared" si="164"/>
        <v>11.999979730825361</v>
      </c>
    </row>
    <row r="585" spans="2:27" x14ac:dyDescent="0.2">
      <c r="B585">
        <f t="shared" si="156"/>
        <v>834311.2</v>
      </c>
      <c r="D585">
        <f t="shared" si="159"/>
        <v>1.0009060706736532</v>
      </c>
      <c r="E585">
        <f t="shared" si="165"/>
        <v>331.40000000002328</v>
      </c>
      <c r="I585" s="4"/>
      <c r="J585" s="4">
        <f t="shared" si="160"/>
        <v>275</v>
      </c>
      <c r="K585">
        <v>584</v>
      </c>
      <c r="L585">
        <v>296346.90000000002</v>
      </c>
      <c r="M585">
        <v>24695.599999999999</v>
      </c>
      <c r="N585">
        <v>5816.3</v>
      </c>
      <c r="O585" t="str">
        <f t="shared" si="157"/>
        <v/>
      </c>
      <c r="P585">
        <f t="shared" si="158"/>
        <v>331.40000000002328</v>
      </c>
      <c r="X585">
        <f t="shared" si="161"/>
        <v>50.951102934855491</v>
      </c>
      <c r="Y585">
        <f t="shared" si="162"/>
        <v>4.2459295428365111</v>
      </c>
      <c r="Z585">
        <f t="shared" si="163"/>
        <v>1</v>
      </c>
      <c r="AA585">
        <f t="shared" si="164"/>
        <v>11.999987852087013</v>
      </c>
    </row>
    <row r="586" spans="2:27" x14ac:dyDescent="0.2">
      <c r="B586">
        <f t="shared" si="156"/>
        <v>848494.5</v>
      </c>
      <c r="D586">
        <f t="shared" si="159"/>
        <v>1.0012070006033948</v>
      </c>
      <c r="E586">
        <f t="shared" si="165"/>
        <v>331.79999999998836</v>
      </c>
      <c r="I586" s="4"/>
      <c r="J586" s="4">
        <f t="shared" si="160"/>
        <v>275</v>
      </c>
      <c r="K586">
        <v>585</v>
      </c>
      <c r="L586">
        <v>296678.7</v>
      </c>
      <c r="M586">
        <v>24723.200000000001</v>
      </c>
      <c r="N586">
        <v>5823.8</v>
      </c>
      <c r="O586" t="str">
        <f t="shared" si="157"/>
        <v/>
      </c>
      <c r="P586">
        <f t="shared" si="158"/>
        <v>331.79999999998836</v>
      </c>
      <c r="X586">
        <f t="shared" si="161"/>
        <v>50.942460249321748</v>
      </c>
      <c r="Y586">
        <f t="shared" si="162"/>
        <v>4.2452007280469797</v>
      </c>
      <c r="Z586">
        <f t="shared" si="163"/>
        <v>1</v>
      </c>
      <c r="AA586">
        <f t="shared" si="164"/>
        <v>12.00001213435154</v>
      </c>
    </row>
    <row r="587" spans="2:27" x14ac:dyDescent="0.2">
      <c r="B587">
        <f t="shared" si="156"/>
        <v>862918.9</v>
      </c>
      <c r="D587">
        <f t="shared" si="159"/>
        <v>1.0009041591319723</v>
      </c>
      <c r="E587">
        <f t="shared" si="165"/>
        <v>332.09999999997672</v>
      </c>
      <c r="I587" s="4"/>
      <c r="J587" s="4">
        <f t="shared" si="160"/>
        <v>275</v>
      </c>
      <c r="K587">
        <v>586</v>
      </c>
      <c r="L587">
        <v>297010.8</v>
      </c>
      <c r="M587">
        <v>24750.9</v>
      </c>
      <c r="N587">
        <v>5831.3</v>
      </c>
      <c r="O587" t="str">
        <f t="shared" si="157"/>
        <v/>
      </c>
      <c r="P587">
        <f t="shared" si="158"/>
        <v>332.09999999997672</v>
      </c>
      <c r="X587">
        <f t="shared" si="161"/>
        <v>50.933891242090098</v>
      </c>
      <c r="Y587">
        <f t="shared" si="162"/>
        <v>4.2444909368408421</v>
      </c>
      <c r="Z587">
        <f t="shared" si="163"/>
        <v>1</v>
      </c>
      <c r="AA587">
        <f t="shared" si="164"/>
        <v>11.999999999999998</v>
      </c>
    </row>
    <row r="588" spans="2:27" x14ac:dyDescent="0.2">
      <c r="B588">
        <f t="shared" si="156"/>
        <v>877588.5</v>
      </c>
      <c r="D588">
        <f t="shared" si="159"/>
        <v>1.0012044564890796</v>
      </c>
      <c r="E588">
        <f t="shared" si="165"/>
        <v>332.5</v>
      </c>
      <c r="I588" s="4"/>
      <c r="J588" s="4">
        <f t="shared" si="160"/>
        <v>275</v>
      </c>
      <c r="K588">
        <v>587</v>
      </c>
      <c r="L588">
        <v>297343.3</v>
      </c>
      <c r="M588">
        <v>24778.6</v>
      </c>
      <c r="N588">
        <v>5838.9</v>
      </c>
      <c r="O588" t="str">
        <f t="shared" si="157"/>
        <v/>
      </c>
      <c r="P588">
        <f t="shared" si="158"/>
        <v>332.5</v>
      </c>
      <c r="X588">
        <f t="shared" si="161"/>
        <v>50.924540581273874</v>
      </c>
      <c r="Y588">
        <f t="shared" si="162"/>
        <v>4.2437102878966932</v>
      </c>
      <c r="Z588">
        <f t="shared" si="163"/>
        <v>1</v>
      </c>
      <c r="AA588">
        <f t="shared" si="164"/>
        <v>12.000004035740519</v>
      </c>
    </row>
    <row r="589" spans="2:27" x14ac:dyDescent="0.2">
      <c r="B589">
        <f t="shared" si="156"/>
        <v>892507.5</v>
      </c>
      <c r="D589">
        <f t="shared" si="159"/>
        <v>1.0012030075188669</v>
      </c>
      <c r="E589">
        <f t="shared" si="165"/>
        <v>332.90000000002328</v>
      </c>
      <c r="I589" s="4"/>
      <c r="J589" s="4">
        <f t="shared" si="160"/>
        <v>275</v>
      </c>
      <c r="K589">
        <v>588</v>
      </c>
      <c r="L589">
        <v>297676.2</v>
      </c>
      <c r="M589">
        <v>24806.3</v>
      </c>
      <c r="N589">
        <v>5846.4</v>
      </c>
      <c r="O589" t="str">
        <f t="shared" si="157"/>
        <v/>
      </c>
      <c r="P589">
        <f t="shared" si="158"/>
        <v>332.90000000002328</v>
      </c>
      <c r="X589">
        <f t="shared" si="161"/>
        <v>50.91615353037767</v>
      </c>
      <c r="Y589">
        <f t="shared" si="162"/>
        <v>4.2430042419266556</v>
      </c>
      <c r="Z589">
        <f t="shared" si="163"/>
        <v>1</v>
      </c>
      <c r="AA589">
        <f t="shared" si="164"/>
        <v>12.000024187404007</v>
      </c>
    </row>
    <row r="590" spans="2:27" x14ac:dyDescent="0.2">
      <c r="B590">
        <f t="shared" si="156"/>
        <v>907680.1</v>
      </c>
      <c r="D590">
        <f t="shared" si="159"/>
        <v>1.0009011715229448</v>
      </c>
      <c r="E590">
        <f t="shared" si="165"/>
        <v>333.20000000001164</v>
      </c>
      <c r="I590" s="4"/>
      <c r="J590" s="4">
        <f t="shared" si="160"/>
        <v>275</v>
      </c>
      <c r="K590">
        <v>589</v>
      </c>
      <c r="L590">
        <v>298009.40000000002</v>
      </c>
      <c r="M590">
        <v>24834.1</v>
      </c>
      <c r="N590">
        <v>5854</v>
      </c>
      <c r="O590" t="str">
        <f t="shared" si="157"/>
        <v/>
      </c>
      <c r="P590">
        <f t="shared" si="158"/>
        <v>333.20000000001164</v>
      </c>
      <c r="X590">
        <f t="shared" si="161"/>
        <v>50.906969593440387</v>
      </c>
      <c r="Y590">
        <f t="shared" si="162"/>
        <v>4.2422446190638876</v>
      </c>
      <c r="Z590">
        <f t="shared" si="163"/>
        <v>1</v>
      </c>
      <c r="AA590">
        <f t="shared" si="164"/>
        <v>12.000008053442647</v>
      </c>
    </row>
    <row r="591" spans="2:27" x14ac:dyDescent="0.2">
      <c r="B591">
        <f t="shared" si="156"/>
        <v>923110.7</v>
      </c>
      <c r="D591">
        <f t="shared" si="159"/>
        <v>9.0114045618243459</v>
      </c>
      <c r="E591">
        <f t="shared" si="165"/>
        <v>3002.5999999999767</v>
      </c>
      <c r="I591" s="4"/>
      <c r="J591" s="4">
        <f t="shared" si="160"/>
        <v>275</v>
      </c>
      <c r="K591">
        <v>590</v>
      </c>
      <c r="L591">
        <v>301012</v>
      </c>
      <c r="M591">
        <v>25084.3</v>
      </c>
      <c r="N591">
        <v>5922</v>
      </c>
      <c r="O591">
        <f t="shared" si="157"/>
        <v>5988.5</v>
      </c>
      <c r="P591">
        <f t="shared" si="158"/>
        <v>3002.5999999999767</v>
      </c>
      <c r="X591">
        <f t="shared" si="161"/>
        <v>50.829449510300577</v>
      </c>
      <c r="Y591">
        <f t="shared" si="162"/>
        <v>4.2357818304626811</v>
      </c>
      <c r="Z591">
        <f t="shared" si="163"/>
        <v>1</v>
      </c>
      <c r="AA591">
        <f t="shared" si="164"/>
        <v>12.000015946229315</v>
      </c>
    </row>
    <row r="592" spans="2:27" x14ac:dyDescent="0.2">
      <c r="B592">
        <f t="shared" si="156"/>
        <v>938803.6</v>
      </c>
      <c r="D592">
        <f t="shared" si="159"/>
        <v>0.11223606207953195</v>
      </c>
      <c r="E592">
        <f t="shared" si="165"/>
        <v>337</v>
      </c>
      <c r="I592" s="4"/>
      <c r="J592" s="4">
        <f t="shared" si="160"/>
        <v>276</v>
      </c>
      <c r="K592">
        <v>591</v>
      </c>
      <c r="L592">
        <v>301349</v>
      </c>
      <c r="M592">
        <v>25112.400000000001</v>
      </c>
      <c r="N592">
        <v>5929.7</v>
      </c>
      <c r="O592" t="str">
        <f t="shared" si="157"/>
        <v/>
      </c>
      <c r="P592">
        <f t="shared" si="158"/>
        <v>337</v>
      </c>
      <c r="X592">
        <f t="shared" si="161"/>
        <v>50.820277585712603</v>
      </c>
      <c r="Y592">
        <f t="shared" si="162"/>
        <v>4.2350203214327875</v>
      </c>
      <c r="Z592">
        <f t="shared" si="163"/>
        <v>1</v>
      </c>
      <c r="AA592">
        <f t="shared" si="164"/>
        <v>12.000007964192987</v>
      </c>
    </row>
    <row r="593" spans="2:27" x14ac:dyDescent="0.2">
      <c r="B593">
        <f t="shared" si="156"/>
        <v>954763.2</v>
      </c>
      <c r="D593">
        <f t="shared" si="159"/>
        <v>1.000890207715099</v>
      </c>
      <c r="E593">
        <f t="shared" si="165"/>
        <v>337.29999999998836</v>
      </c>
      <c r="I593" s="4"/>
      <c r="J593" s="4">
        <f t="shared" si="160"/>
        <v>276</v>
      </c>
      <c r="K593">
        <v>592</v>
      </c>
      <c r="L593">
        <v>301686.3</v>
      </c>
      <c r="M593">
        <v>25140.5</v>
      </c>
      <c r="N593">
        <v>5937.3</v>
      </c>
      <c r="O593" t="str">
        <f t="shared" si="157"/>
        <v/>
      </c>
      <c r="P593">
        <f t="shared" si="158"/>
        <v>337.29999999998836</v>
      </c>
      <c r="X593">
        <f t="shared" si="161"/>
        <v>50.812035773836591</v>
      </c>
      <c r="Y593">
        <f t="shared" si="162"/>
        <v>4.2343321038182333</v>
      </c>
      <c r="Z593">
        <f t="shared" si="163"/>
        <v>1</v>
      </c>
      <c r="AA593">
        <f t="shared" si="164"/>
        <v>12.000011932936895</v>
      </c>
    </row>
    <row r="594" spans="2:27" x14ac:dyDescent="0.2">
      <c r="B594">
        <f t="shared" si="156"/>
        <v>970994.2</v>
      </c>
      <c r="D594">
        <f t="shared" si="159"/>
        <v>1.0011858879336593</v>
      </c>
      <c r="E594">
        <f t="shared" si="165"/>
        <v>337.70000000001164</v>
      </c>
      <c r="I594" s="4"/>
      <c r="J594" s="4">
        <f t="shared" si="160"/>
        <v>276</v>
      </c>
      <c r="K594">
        <v>593</v>
      </c>
      <c r="L594">
        <v>302024</v>
      </c>
      <c r="M594">
        <v>25168.7</v>
      </c>
      <c r="N594">
        <v>5945</v>
      </c>
      <c r="O594" t="str">
        <f t="shared" si="157"/>
        <v/>
      </c>
      <c r="P594">
        <f t="shared" si="158"/>
        <v>337.70000000001164</v>
      </c>
      <c r="X594">
        <f t="shared" si="161"/>
        <v>50.803027754415474</v>
      </c>
      <c r="Y594">
        <f t="shared" si="162"/>
        <v>4.2335912531539108</v>
      </c>
      <c r="Z594">
        <f t="shared" si="163"/>
        <v>1</v>
      </c>
      <c r="AA594">
        <f t="shared" si="164"/>
        <v>11.999984107244314</v>
      </c>
    </row>
    <row r="595" spans="2:27" x14ac:dyDescent="0.2">
      <c r="B595">
        <f t="shared" si="156"/>
        <v>987501.1</v>
      </c>
      <c r="D595">
        <f t="shared" si="159"/>
        <v>1.0011844832690704</v>
      </c>
      <c r="E595">
        <f t="shared" si="165"/>
        <v>338.09999999997672</v>
      </c>
      <c r="I595" s="4"/>
      <c r="J595" s="4">
        <f t="shared" si="160"/>
        <v>276</v>
      </c>
      <c r="K595">
        <v>594</v>
      </c>
      <c r="L595">
        <v>302362.09999999998</v>
      </c>
      <c r="M595">
        <v>25196.799999999999</v>
      </c>
      <c r="N595">
        <v>5952.6</v>
      </c>
      <c r="O595" t="str">
        <f t="shared" si="157"/>
        <v/>
      </c>
      <c r="P595">
        <f t="shared" si="158"/>
        <v>338.09999999997672</v>
      </c>
      <c r="X595">
        <f t="shared" si="161"/>
        <v>50.794963545341524</v>
      </c>
      <c r="Y595">
        <f t="shared" si="162"/>
        <v>4.2329066290360515</v>
      </c>
      <c r="Z595">
        <f t="shared" si="163"/>
        <v>1</v>
      </c>
      <c r="AA595">
        <f t="shared" si="164"/>
        <v>12.000019843789687</v>
      </c>
    </row>
    <row r="596" spans="2:27" x14ac:dyDescent="0.2">
      <c r="B596">
        <f t="shared" si="156"/>
        <v>1004288.6</v>
      </c>
      <c r="D596">
        <f t="shared" si="159"/>
        <v>1.0011830819284926</v>
      </c>
      <c r="E596">
        <f t="shared" si="165"/>
        <v>338.5</v>
      </c>
      <c r="I596" s="4"/>
      <c r="J596" s="4">
        <f t="shared" si="160"/>
        <v>276</v>
      </c>
      <c r="K596">
        <v>595</v>
      </c>
      <c r="L596">
        <v>302700.59999999998</v>
      </c>
      <c r="M596">
        <v>25225</v>
      </c>
      <c r="N596">
        <v>5960.3</v>
      </c>
      <c r="O596" t="str">
        <f t="shared" si="157"/>
        <v/>
      </c>
      <c r="P596">
        <f t="shared" si="158"/>
        <v>338.5</v>
      </c>
      <c r="X596">
        <f t="shared" si="161"/>
        <v>50.78613492609432</v>
      </c>
      <c r="Y596">
        <f t="shared" si="162"/>
        <v>4.2321695216683723</v>
      </c>
      <c r="Z596">
        <f t="shared" si="163"/>
        <v>1</v>
      </c>
      <c r="AA596">
        <f t="shared" si="164"/>
        <v>12.000023785926659</v>
      </c>
    </row>
    <row r="597" spans="2:27" x14ac:dyDescent="0.2">
      <c r="B597">
        <f t="shared" si="156"/>
        <v>1021361.5</v>
      </c>
      <c r="D597">
        <f t="shared" si="159"/>
        <v>1.0008862629248052</v>
      </c>
      <c r="E597">
        <f t="shared" si="165"/>
        <v>338.80000000004657</v>
      </c>
      <c r="I597" s="4"/>
      <c r="J597" s="4">
        <f t="shared" si="160"/>
        <v>276</v>
      </c>
      <c r="K597">
        <v>596</v>
      </c>
      <c r="L597">
        <v>303039.40000000002</v>
      </c>
      <c r="M597">
        <v>25253.3</v>
      </c>
      <c r="N597">
        <v>5968</v>
      </c>
      <c r="O597" t="str">
        <f t="shared" si="157"/>
        <v/>
      </c>
      <c r="P597">
        <f t="shared" si="158"/>
        <v>338.80000000004657</v>
      </c>
      <c r="X597">
        <f t="shared" si="161"/>
        <v>50.777379356568368</v>
      </c>
      <c r="Y597">
        <f t="shared" si="162"/>
        <v>4.2314510723860588</v>
      </c>
      <c r="Z597">
        <f t="shared" si="163"/>
        <v>1</v>
      </c>
      <c r="AA597">
        <f t="shared" si="164"/>
        <v>11.999992080242979</v>
      </c>
    </row>
    <row r="598" spans="2:27" x14ac:dyDescent="0.2">
      <c r="B598">
        <f t="shared" si="156"/>
        <v>1038724.7</v>
      </c>
      <c r="D598">
        <f t="shared" si="159"/>
        <v>1.0011806375439989</v>
      </c>
      <c r="E598">
        <f t="shared" si="165"/>
        <v>339.19999999995343</v>
      </c>
      <c r="I598" s="4"/>
      <c r="J598" s="4">
        <f t="shared" si="160"/>
        <v>276</v>
      </c>
      <c r="K598">
        <v>597</v>
      </c>
      <c r="L598">
        <v>303378.59999999998</v>
      </c>
      <c r="M598">
        <v>25281.599999999999</v>
      </c>
      <c r="N598">
        <v>5975.7</v>
      </c>
      <c r="O598" t="str">
        <f t="shared" si="157"/>
        <v/>
      </c>
      <c r="P598">
        <f t="shared" si="158"/>
        <v>339.19999999995343</v>
      </c>
      <c r="X598">
        <f t="shared" si="161"/>
        <v>50.768713288819718</v>
      </c>
      <c r="Y598">
        <f t="shared" si="162"/>
        <v>4.2307344746222197</v>
      </c>
      <c r="Z598">
        <f t="shared" si="163"/>
        <v>1</v>
      </c>
      <c r="AA598">
        <f t="shared" si="164"/>
        <v>11.999976267324852</v>
      </c>
    </row>
    <row r="599" spans="2:27" x14ac:dyDescent="0.2">
      <c r="B599">
        <f t="shared" si="156"/>
        <v>1056383</v>
      </c>
      <c r="D599">
        <f t="shared" si="159"/>
        <v>1.0011792452832593</v>
      </c>
      <c r="E599">
        <f t="shared" si="165"/>
        <v>339.60000000003492</v>
      </c>
      <c r="I599" s="4"/>
      <c r="J599" s="4">
        <f t="shared" si="160"/>
        <v>276</v>
      </c>
      <c r="K599">
        <v>598</v>
      </c>
      <c r="L599">
        <v>303718.2</v>
      </c>
      <c r="M599">
        <v>25309.9</v>
      </c>
      <c r="N599">
        <v>5983.4</v>
      </c>
      <c r="O599" t="str">
        <f t="shared" si="157"/>
        <v/>
      </c>
      <c r="P599">
        <f t="shared" si="158"/>
        <v>339.60000000003492</v>
      </c>
      <c r="X599">
        <f t="shared" si="161"/>
        <v>50.760136377310566</v>
      </c>
      <c r="Y599">
        <f t="shared" si="162"/>
        <v>4.2300197212287332</v>
      </c>
      <c r="Z599">
        <f t="shared" si="163"/>
        <v>1</v>
      </c>
      <c r="AA599">
        <f t="shared" si="164"/>
        <v>11.999976293861295</v>
      </c>
    </row>
    <row r="600" spans="2:27" x14ac:dyDescent="0.2">
      <c r="B600">
        <f t="shared" si="156"/>
        <v>1074341.5</v>
      </c>
      <c r="D600">
        <f t="shared" si="159"/>
        <v>1.0011778563014282</v>
      </c>
      <c r="E600">
        <f t="shared" si="165"/>
        <v>340</v>
      </c>
      <c r="I600" s="4"/>
      <c r="J600" s="4">
        <f t="shared" si="160"/>
        <v>276</v>
      </c>
      <c r="K600">
        <v>599</v>
      </c>
      <c r="L600">
        <v>304058.2</v>
      </c>
      <c r="M600">
        <v>25338.2</v>
      </c>
      <c r="N600">
        <v>5991.1</v>
      </c>
      <c r="O600" t="str">
        <f t="shared" si="157"/>
        <v/>
      </c>
      <c r="P600">
        <f t="shared" si="158"/>
        <v>340</v>
      </c>
      <c r="X600">
        <f t="shared" si="161"/>
        <v>50.751648278279447</v>
      </c>
      <c r="Y600">
        <f t="shared" si="162"/>
        <v>4.2293068050942226</v>
      </c>
      <c r="Z600">
        <f t="shared" si="163"/>
        <v>1</v>
      </c>
      <c r="AA600">
        <f t="shared" si="164"/>
        <v>11.999992106779487</v>
      </c>
    </row>
    <row r="601" spans="2:27" x14ac:dyDescent="0.2">
      <c r="B601">
        <f t="shared" si="156"/>
        <v>1092605.3</v>
      </c>
      <c r="D601">
        <f t="shared" si="159"/>
        <v>9.0088235294117656</v>
      </c>
      <c r="E601">
        <f t="shared" si="165"/>
        <v>3063</v>
      </c>
      <c r="I601" s="4"/>
      <c r="J601" s="4">
        <f t="shared" si="160"/>
        <v>276</v>
      </c>
      <c r="K601">
        <v>600</v>
      </c>
      <c r="L601">
        <v>307121.2</v>
      </c>
      <c r="M601">
        <v>25593.4</v>
      </c>
      <c r="N601">
        <v>6060.5</v>
      </c>
      <c r="O601">
        <f t="shared" si="157"/>
        <v>6109.2000000000116</v>
      </c>
      <c r="P601">
        <f t="shared" si="158"/>
        <v>3063</v>
      </c>
      <c r="X601">
        <f t="shared" si="161"/>
        <v>50.67588482798449</v>
      </c>
      <c r="Y601">
        <f t="shared" si="162"/>
        <v>4.2229849022357895</v>
      </c>
      <c r="Z601">
        <f t="shared" si="163"/>
        <v>1</v>
      </c>
      <c r="AA601">
        <f t="shared" si="164"/>
        <v>12.00001562902936</v>
      </c>
    </row>
    <row r="602" spans="2:27" x14ac:dyDescent="0.2">
      <c r="B602">
        <f t="shared" si="156"/>
        <v>1111179.6000000001</v>
      </c>
      <c r="D602">
        <f t="shared" si="159"/>
        <v>0.11224289911850746</v>
      </c>
      <c r="E602">
        <f t="shared" si="165"/>
        <v>343.79999999998836</v>
      </c>
      <c r="I602" s="4"/>
      <c r="J602" s="4">
        <f t="shared" si="160"/>
        <v>277</v>
      </c>
      <c r="K602">
        <v>601</v>
      </c>
      <c r="L602">
        <v>307465</v>
      </c>
      <c r="M602">
        <v>25622.1</v>
      </c>
      <c r="N602">
        <v>6068.3</v>
      </c>
      <c r="O602" t="str">
        <f t="shared" si="157"/>
        <v/>
      </c>
      <c r="P602">
        <f t="shared" si="158"/>
        <v>343.79999999998836</v>
      </c>
      <c r="X602">
        <f t="shared" si="161"/>
        <v>50.66740273223143</v>
      </c>
      <c r="Y602">
        <f t="shared" si="162"/>
        <v>4.2222863075325874</v>
      </c>
      <c r="Z602">
        <f t="shared" si="163"/>
        <v>1</v>
      </c>
      <c r="AA602">
        <f t="shared" si="164"/>
        <v>11.999992194238569</v>
      </c>
    </row>
    <row r="603" spans="2:27" x14ac:dyDescent="0.2">
      <c r="B603">
        <f t="shared" si="156"/>
        <v>1130069.7</v>
      </c>
      <c r="D603">
        <f t="shared" si="159"/>
        <v>1.0008726003490063</v>
      </c>
      <c r="E603">
        <f t="shared" si="165"/>
        <v>344.09999999997672</v>
      </c>
      <c r="I603" s="4"/>
      <c r="J603" s="4">
        <f t="shared" si="160"/>
        <v>277</v>
      </c>
      <c r="K603">
        <v>602</v>
      </c>
      <c r="L603">
        <v>307809.09999999998</v>
      </c>
      <c r="M603">
        <v>25650.799999999999</v>
      </c>
      <c r="N603">
        <v>6076.1</v>
      </c>
      <c r="O603" t="str">
        <f t="shared" si="157"/>
        <v/>
      </c>
      <c r="P603">
        <f t="shared" si="158"/>
        <v>344.09999999997672</v>
      </c>
      <c r="X603">
        <f t="shared" si="161"/>
        <v>50.65899178749526</v>
      </c>
      <c r="Y603">
        <f t="shared" si="162"/>
        <v>4.2215895064268194</v>
      </c>
      <c r="Z603">
        <f t="shared" si="163"/>
        <v>1</v>
      </c>
      <c r="AA603">
        <f t="shared" si="164"/>
        <v>11.999980507430568</v>
      </c>
    </row>
    <row r="604" spans="2:27" x14ac:dyDescent="0.2">
      <c r="B604">
        <f t="shared" si="156"/>
        <v>1149280.8999999999</v>
      </c>
      <c r="D604">
        <f t="shared" si="159"/>
        <v>1.0011624527754237</v>
      </c>
      <c r="E604">
        <f t="shared" si="165"/>
        <v>344.5</v>
      </c>
      <c r="I604" s="4"/>
      <c r="J604" s="4">
        <f t="shared" si="160"/>
        <v>277</v>
      </c>
      <c r="K604">
        <v>603</v>
      </c>
      <c r="L604">
        <v>308153.59999999998</v>
      </c>
      <c r="M604">
        <v>25679.5</v>
      </c>
      <c r="N604">
        <v>6083.9</v>
      </c>
      <c r="O604" t="str">
        <f t="shared" si="157"/>
        <v/>
      </c>
      <c r="P604">
        <f t="shared" si="158"/>
        <v>344.5</v>
      </c>
      <c r="X604">
        <f t="shared" si="161"/>
        <v>50.650668156938806</v>
      </c>
      <c r="Y604">
        <f t="shared" si="162"/>
        <v>4.2208944920199221</v>
      </c>
      <c r="Z604">
        <f t="shared" si="163"/>
        <v>1</v>
      </c>
      <c r="AA604">
        <f t="shared" si="164"/>
        <v>11.999984423372728</v>
      </c>
    </row>
    <row r="605" spans="2:27" x14ac:dyDescent="0.2">
      <c r="B605">
        <f t="shared" si="156"/>
        <v>1168818.6000000001</v>
      </c>
      <c r="D605">
        <f t="shared" si="159"/>
        <v>1.001161103047963</v>
      </c>
      <c r="E605">
        <f t="shared" si="165"/>
        <v>344.90000000002328</v>
      </c>
      <c r="I605" s="4"/>
      <c r="J605" s="4">
        <f t="shared" si="160"/>
        <v>277</v>
      </c>
      <c r="K605">
        <v>604</v>
      </c>
      <c r="L605">
        <v>308498.5</v>
      </c>
      <c r="M605">
        <v>25708.2</v>
      </c>
      <c r="N605">
        <v>6091.7</v>
      </c>
      <c r="O605" t="str">
        <f t="shared" si="157"/>
        <v/>
      </c>
      <c r="P605">
        <f t="shared" si="158"/>
        <v>344.90000000002328</v>
      </c>
      <c r="X605">
        <f t="shared" si="161"/>
        <v>50.642431505162762</v>
      </c>
      <c r="Y605">
        <f t="shared" si="162"/>
        <v>4.22020125744866</v>
      </c>
      <c r="Z605">
        <f t="shared" si="163"/>
        <v>1</v>
      </c>
      <c r="AA605">
        <f t="shared" si="164"/>
        <v>12.000003889809477</v>
      </c>
    </row>
    <row r="606" spans="2:27" x14ac:dyDescent="0.2">
      <c r="B606">
        <f t="shared" si="156"/>
        <v>1188688.5</v>
      </c>
      <c r="D606">
        <f t="shared" si="159"/>
        <v>1.0011597564510439</v>
      </c>
      <c r="E606">
        <f t="shared" si="165"/>
        <v>345.29999999998836</v>
      </c>
      <c r="I606" s="4"/>
      <c r="J606" s="4">
        <f t="shared" si="160"/>
        <v>277</v>
      </c>
      <c r="K606">
        <v>605</v>
      </c>
      <c r="L606">
        <v>308843.8</v>
      </c>
      <c r="M606">
        <v>25737</v>
      </c>
      <c r="N606">
        <v>6099.5</v>
      </c>
      <c r="O606" t="str">
        <f t="shared" si="157"/>
        <v/>
      </c>
      <c r="P606">
        <f t="shared" si="158"/>
        <v>345.29999999998836</v>
      </c>
      <c r="X606">
        <f t="shared" si="161"/>
        <v>50.634281498483482</v>
      </c>
      <c r="Y606">
        <f t="shared" si="162"/>
        <v>4.2195261906713668</v>
      </c>
      <c r="Z606">
        <f t="shared" si="163"/>
        <v>1</v>
      </c>
      <c r="AA606">
        <f t="shared" si="164"/>
        <v>11.999992229086528</v>
      </c>
    </row>
    <row r="607" spans="2:27" x14ac:dyDescent="0.2">
      <c r="B607">
        <f t="shared" si="156"/>
        <v>1208896.3</v>
      </c>
      <c r="D607">
        <f t="shared" si="159"/>
        <v>1.0011584129742928</v>
      </c>
      <c r="E607">
        <f t="shared" si="165"/>
        <v>345.70000000001164</v>
      </c>
      <c r="I607" s="4"/>
      <c r="J607" s="4">
        <f t="shared" si="160"/>
        <v>277</v>
      </c>
      <c r="K607">
        <v>606</v>
      </c>
      <c r="L607">
        <v>309189.5</v>
      </c>
      <c r="M607">
        <v>25765.8</v>
      </c>
      <c r="N607">
        <v>6107.4</v>
      </c>
      <c r="O607" t="str">
        <f t="shared" si="157"/>
        <v/>
      </c>
      <c r="P607">
        <f t="shared" si="158"/>
        <v>345.70000000001164</v>
      </c>
      <c r="X607">
        <f t="shared" si="161"/>
        <v>50.625388872515309</v>
      </c>
      <c r="Y607">
        <f t="shared" si="162"/>
        <v>4.2187837705079083</v>
      </c>
      <c r="Z607">
        <f t="shared" si="163"/>
        <v>1</v>
      </c>
      <c r="AA607">
        <f t="shared" si="164"/>
        <v>11.999996118886276</v>
      </c>
    </row>
    <row r="608" spans="2:27" x14ac:dyDescent="0.2">
      <c r="B608">
        <f t="shared" si="156"/>
        <v>1229447.5</v>
      </c>
      <c r="D608">
        <f t="shared" si="159"/>
        <v>1.0008678044546959</v>
      </c>
      <c r="E608">
        <f t="shared" si="165"/>
        <v>346</v>
      </c>
      <c r="I608" s="4"/>
      <c r="J608" s="4">
        <f t="shared" si="160"/>
        <v>277</v>
      </c>
      <c r="K608">
        <v>607</v>
      </c>
      <c r="L608">
        <v>309535.5</v>
      </c>
      <c r="M608">
        <v>25794.6</v>
      </c>
      <c r="N608">
        <v>6115.2</v>
      </c>
      <c r="O608" t="str">
        <f t="shared" si="157"/>
        <v/>
      </c>
      <c r="P608">
        <f t="shared" si="158"/>
        <v>346</v>
      </c>
      <c r="X608">
        <f t="shared" si="161"/>
        <v>50.617395996860282</v>
      </c>
      <c r="Y608">
        <f t="shared" si="162"/>
        <v>4.2181122448979593</v>
      </c>
      <c r="Z608">
        <f t="shared" si="163"/>
        <v>1</v>
      </c>
      <c r="AA608">
        <f t="shared" si="164"/>
        <v>12.000011630341234</v>
      </c>
    </row>
    <row r="609" spans="2:27" x14ac:dyDescent="0.2">
      <c r="B609">
        <f t="shared" si="156"/>
        <v>1250348.1000000001</v>
      </c>
      <c r="D609">
        <f t="shared" si="159"/>
        <v>1.0011560693642292</v>
      </c>
      <c r="E609">
        <f t="shared" si="165"/>
        <v>346.40000000002328</v>
      </c>
      <c r="I609" s="4"/>
      <c r="J609" s="4">
        <f t="shared" si="160"/>
        <v>277</v>
      </c>
      <c r="K609">
        <v>608</v>
      </c>
      <c r="L609">
        <v>309881.90000000002</v>
      </c>
      <c r="M609">
        <v>25823.5</v>
      </c>
      <c r="N609">
        <v>6123.1</v>
      </c>
      <c r="O609" t="str">
        <f t="shared" si="157"/>
        <v/>
      </c>
      <c r="P609">
        <f t="shared" si="158"/>
        <v>346.40000000002328</v>
      </c>
      <c r="X609">
        <f t="shared" si="161"/>
        <v>50.608662278911012</v>
      </c>
      <c r="Y609">
        <f t="shared" si="162"/>
        <v>4.2173898842089788</v>
      </c>
      <c r="Z609">
        <f t="shared" si="163"/>
        <v>1</v>
      </c>
      <c r="AA609">
        <f t="shared" si="164"/>
        <v>11.999996127558232</v>
      </c>
    </row>
    <row r="610" spans="2:27" x14ac:dyDescent="0.2">
      <c r="B610">
        <f t="shared" si="156"/>
        <v>1271604</v>
      </c>
      <c r="D610">
        <f t="shared" si="159"/>
        <v>1.0011547344109846</v>
      </c>
      <c r="E610">
        <f t="shared" si="165"/>
        <v>346.79999999998836</v>
      </c>
      <c r="I610" s="4"/>
      <c r="J610" s="4">
        <f t="shared" si="160"/>
        <v>277</v>
      </c>
      <c r="K610">
        <v>609</v>
      </c>
      <c r="L610">
        <v>310228.7</v>
      </c>
      <c r="M610">
        <v>25852.400000000001</v>
      </c>
      <c r="N610">
        <v>6130.9</v>
      </c>
      <c r="O610" t="str">
        <f t="shared" si="157"/>
        <v/>
      </c>
      <c r="P610">
        <f t="shared" si="158"/>
        <v>346.79999999998836</v>
      </c>
      <c r="X610">
        <f t="shared" si="161"/>
        <v>50.600841638258665</v>
      </c>
      <c r="Y610">
        <f t="shared" si="162"/>
        <v>4.2167381624231357</v>
      </c>
      <c r="Z610">
        <f t="shared" si="163"/>
        <v>1</v>
      </c>
      <c r="AA610">
        <f t="shared" si="164"/>
        <v>11.999996131887174</v>
      </c>
    </row>
    <row r="611" spans="2:27" x14ac:dyDescent="0.2">
      <c r="B611">
        <f t="shared" si="156"/>
        <v>1293221.3</v>
      </c>
      <c r="D611">
        <f t="shared" si="159"/>
        <v>9.0103806228376389</v>
      </c>
      <c r="E611">
        <f t="shared" si="165"/>
        <v>3124.7999999999884</v>
      </c>
      <c r="I611" s="4"/>
      <c r="J611" s="4">
        <f t="shared" si="160"/>
        <v>277</v>
      </c>
      <c r="K611">
        <v>610</v>
      </c>
      <c r="L611">
        <v>313353.5</v>
      </c>
      <c r="M611">
        <v>26112.799999999999</v>
      </c>
      <c r="N611">
        <v>6201.8</v>
      </c>
      <c r="O611">
        <f t="shared" si="157"/>
        <v>6232.2999999999884</v>
      </c>
      <c r="P611">
        <f t="shared" si="158"/>
        <v>3124.7999999999884</v>
      </c>
      <c r="X611">
        <f t="shared" si="161"/>
        <v>50.526218194717664</v>
      </c>
      <c r="Y611">
        <f t="shared" si="162"/>
        <v>4.2105195265890547</v>
      </c>
      <c r="Z611">
        <f t="shared" si="163"/>
        <v>1</v>
      </c>
      <c r="AA611">
        <f t="shared" si="164"/>
        <v>11.999996170460465</v>
      </c>
    </row>
    <row r="612" spans="2:27" x14ac:dyDescent="0.2">
      <c r="B612">
        <f t="shared" si="156"/>
        <v>1315206</v>
      </c>
      <c r="D612">
        <f t="shared" si="159"/>
        <v>0.11223118279570307</v>
      </c>
      <c r="E612">
        <f t="shared" si="165"/>
        <v>350.70000000001164</v>
      </c>
      <c r="I612" s="4"/>
      <c r="J612" s="4">
        <f t="shared" si="160"/>
        <v>278</v>
      </c>
      <c r="K612">
        <v>611</v>
      </c>
      <c r="L612">
        <v>313704.2</v>
      </c>
      <c r="M612">
        <v>26142</v>
      </c>
      <c r="N612">
        <v>6209.7</v>
      </c>
      <c r="O612" t="str">
        <f t="shared" si="157"/>
        <v/>
      </c>
      <c r="P612">
        <f t="shared" si="158"/>
        <v>350.70000000001164</v>
      </c>
      <c r="X612">
        <f t="shared" si="161"/>
        <v>50.518414738232124</v>
      </c>
      <c r="Y612">
        <f t="shared" si="162"/>
        <v>4.2098652108797525</v>
      </c>
      <c r="Z612">
        <f t="shared" si="163"/>
        <v>1</v>
      </c>
      <c r="AA612">
        <f t="shared" si="164"/>
        <v>12.000007650524061</v>
      </c>
    </row>
    <row r="613" spans="2:27" x14ac:dyDescent="0.2">
      <c r="B613">
        <f t="shared" si="156"/>
        <v>1337564.5</v>
      </c>
      <c r="D613">
        <f t="shared" si="159"/>
        <v>1.0011405759907757</v>
      </c>
      <c r="E613">
        <f t="shared" si="165"/>
        <v>351.09999999997672</v>
      </c>
      <c r="I613" s="4"/>
      <c r="J613" s="4">
        <f t="shared" si="160"/>
        <v>278</v>
      </c>
      <c r="K613">
        <v>612</v>
      </c>
      <c r="L613">
        <v>314055.3</v>
      </c>
      <c r="M613">
        <v>26171.3</v>
      </c>
      <c r="N613">
        <v>6217.7</v>
      </c>
      <c r="O613" t="str">
        <f t="shared" si="157"/>
        <v/>
      </c>
      <c r="P613">
        <f t="shared" si="158"/>
        <v>351.09999999997672</v>
      </c>
      <c r="X613">
        <f t="shared" si="161"/>
        <v>50.509883075735402</v>
      </c>
      <c r="Y613">
        <f t="shared" si="162"/>
        <v>4.2091609437573378</v>
      </c>
      <c r="Z613">
        <f t="shared" si="163"/>
        <v>1</v>
      </c>
      <c r="AA613">
        <f t="shared" si="164"/>
        <v>11.99998853706159</v>
      </c>
    </row>
    <row r="614" spans="2:27" x14ac:dyDescent="0.2">
      <c r="B614">
        <f t="shared" si="156"/>
        <v>1360303.1</v>
      </c>
      <c r="D614">
        <f t="shared" si="159"/>
        <v>1.0008544574196714</v>
      </c>
      <c r="E614">
        <f t="shared" si="165"/>
        <v>351.40000000002328</v>
      </c>
      <c r="I614" s="4"/>
      <c r="J614" s="4">
        <f t="shared" si="160"/>
        <v>278</v>
      </c>
      <c r="K614">
        <v>613</v>
      </c>
      <c r="L614">
        <v>314406.7</v>
      </c>
      <c r="M614">
        <v>26200.6</v>
      </c>
      <c r="N614">
        <v>6225.6</v>
      </c>
      <c r="O614" t="str">
        <f t="shared" si="157"/>
        <v/>
      </c>
      <c r="P614">
        <f t="shared" si="158"/>
        <v>351.40000000002328</v>
      </c>
      <c r="X614">
        <f t="shared" si="161"/>
        <v>50.502232716525313</v>
      </c>
      <c r="Y614">
        <f t="shared" si="162"/>
        <v>4.2085260858391154</v>
      </c>
      <c r="Z614">
        <f t="shared" si="163"/>
        <v>1</v>
      </c>
      <c r="AA614">
        <f t="shared" si="164"/>
        <v>11.999980916467562</v>
      </c>
    </row>
    <row r="615" spans="2:27" x14ac:dyDescent="0.2">
      <c r="B615">
        <f t="shared" si="156"/>
        <v>1383428.3</v>
      </c>
      <c r="D615">
        <f t="shared" si="159"/>
        <v>1.0014228799087699</v>
      </c>
      <c r="E615">
        <f t="shared" si="165"/>
        <v>351.89999999996508</v>
      </c>
      <c r="I615" s="4"/>
      <c r="J615" s="4">
        <f t="shared" si="160"/>
        <v>278</v>
      </c>
      <c r="K615">
        <v>614</v>
      </c>
      <c r="L615">
        <v>314758.59999999998</v>
      </c>
      <c r="M615">
        <v>26229.9</v>
      </c>
      <c r="N615">
        <v>6233.6</v>
      </c>
      <c r="O615" t="str">
        <f t="shared" si="157"/>
        <v/>
      </c>
      <c r="P615">
        <f t="shared" si="158"/>
        <v>351.89999999996508</v>
      </c>
      <c r="X615">
        <f t="shared" si="161"/>
        <v>50.493871919917858</v>
      </c>
      <c r="Y615">
        <f t="shared" si="162"/>
        <v>4.2078253336755651</v>
      </c>
      <c r="Z615">
        <f t="shared" si="163"/>
        <v>1</v>
      </c>
      <c r="AA615">
        <f t="shared" si="164"/>
        <v>11.999992375113894</v>
      </c>
    </row>
    <row r="616" spans="2:27" x14ac:dyDescent="0.2">
      <c r="B616">
        <f t="shared" si="156"/>
        <v>1406946.6</v>
      </c>
      <c r="D616">
        <f t="shared" si="159"/>
        <v>1.0008525149191434</v>
      </c>
      <c r="E616">
        <f t="shared" si="165"/>
        <v>352.20000000001164</v>
      </c>
      <c r="I616" s="4"/>
      <c r="J616" s="4">
        <f t="shared" si="160"/>
        <v>278</v>
      </c>
      <c r="K616">
        <v>615</v>
      </c>
      <c r="L616">
        <v>315110.8</v>
      </c>
      <c r="M616">
        <v>26259.200000000001</v>
      </c>
      <c r="N616">
        <v>6241.6</v>
      </c>
      <c r="O616" t="str">
        <f t="shared" si="157"/>
        <v/>
      </c>
      <c r="P616">
        <f t="shared" si="158"/>
        <v>352.20000000001164</v>
      </c>
      <c r="X616">
        <f t="shared" si="161"/>
        <v>50.485580620353751</v>
      </c>
      <c r="Y616">
        <f t="shared" si="162"/>
        <v>4.2071263778518331</v>
      </c>
      <c r="Z616">
        <f t="shared" si="163"/>
        <v>1</v>
      </c>
      <c r="AA616">
        <f t="shared" si="164"/>
        <v>12.000015232756519</v>
      </c>
    </row>
    <row r="617" spans="2:27" x14ac:dyDescent="0.2">
      <c r="B617">
        <f t="shared" si="156"/>
        <v>1430864.7</v>
      </c>
      <c r="D617">
        <f t="shared" si="159"/>
        <v>1.0011357183419174</v>
      </c>
      <c r="E617">
        <f t="shared" si="165"/>
        <v>352.60000000003492</v>
      </c>
      <c r="I617" s="4"/>
      <c r="J617" s="4">
        <f t="shared" si="160"/>
        <v>278</v>
      </c>
      <c r="K617">
        <v>616</v>
      </c>
      <c r="L617">
        <v>315463.40000000002</v>
      </c>
      <c r="M617">
        <v>26288.6</v>
      </c>
      <c r="N617">
        <v>6249.6</v>
      </c>
      <c r="O617" t="str">
        <f t="shared" si="157"/>
        <v/>
      </c>
      <c r="P617">
        <f t="shared" si="158"/>
        <v>352.60000000003492</v>
      </c>
      <c r="X617">
        <f t="shared" si="161"/>
        <v>50.47737455197133</v>
      </c>
      <c r="Y617">
        <f t="shared" si="162"/>
        <v>4.2064452124935992</v>
      </c>
      <c r="Z617">
        <f t="shared" si="163"/>
        <v>1</v>
      </c>
      <c r="AA617">
        <f t="shared" si="164"/>
        <v>12.000007607860443</v>
      </c>
    </row>
    <row r="618" spans="2:27" x14ac:dyDescent="0.2">
      <c r="B618">
        <f t="shared" si="156"/>
        <v>1455189.4</v>
      </c>
      <c r="D618">
        <f t="shared" si="159"/>
        <v>1.0011344299488516</v>
      </c>
      <c r="E618">
        <f t="shared" si="165"/>
        <v>353</v>
      </c>
      <c r="I618" s="4"/>
      <c r="J618" s="4">
        <f t="shared" si="160"/>
        <v>278</v>
      </c>
      <c r="K618">
        <v>617</v>
      </c>
      <c r="L618">
        <v>315816.40000000002</v>
      </c>
      <c r="M618">
        <v>26318</v>
      </c>
      <c r="N618">
        <v>6257.6</v>
      </c>
      <c r="O618" t="str">
        <f t="shared" si="157"/>
        <v/>
      </c>
      <c r="P618">
        <f t="shared" si="158"/>
        <v>353</v>
      </c>
      <c r="X618">
        <f t="shared" si="161"/>
        <v>50.469253387880336</v>
      </c>
      <c r="Y618">
        <f t="shared" si="162"/>
        <v>4.205765788800818</v>
      </c>
      <c r="Z618">
        <f t="shared" si="163"/>
        <v>1</v>
      </c>
      <c r="AA618">
        <f t="shared" si="164"/>
        <v>12.000015198723307</v>
      </c>
    </row>
    <row r="619" spans="2:27" x14ac:dyDescent="0.2">
      <c r="B619">
        <f t="shared" si="156"/>
        <v>1479927.6</v>
      </c>
      <c r="D619">
        <f t="shared" si="159"/>
        <v>1.0011331444758218</v>
      </c>
      <c r="E619">
        <f t="shared" si="165"/>
        <v>353.39999999996508</v>
      </c>
      <c r="I619" s="4"/>
      <c r="J619" s="4">
        <f t="shared" si="160"/>
        <v>278</v>
      </c>
      <c r="K619">
        <v>618</v>
      </c>
      <c r="L619">
        <v>316169.8</v>
      </c>
      <c r="M619">
        <v>26347.5</v>
      </c>
      <c r="N619">
        <v>6265.6</v>
      </c>
      <c r="O619" t="str">
        <f t="shared" si="157"/>
        <v/>
      </c>
      <c r="P619">
        <f t="shared" si="158"/>
        <v>353.39999999996508</v>
      </c>
      <c r="X619">
        <f t="shared" si="161"/>
        <v>50.461216802860058</v>
      </c>
      <c r="Y619">
        <f t="shared" si="162"/>
        <v>4.2051040602655769</v>
      </c>
      <c r="Z619">
        <f t="shared" si="163"/>
        <v>1</v>
      </c>
      <c r="AA619">
        <f t="shared" si="164"/>
        <v>11.999992409146978</v>
      </c>
    </row>
    <row r="620" spans="2:27" x14ac:dyDescent="0.2">
      <c r="B620">
        <f t="shared" si="156"/>
        <v>1505086.4</v>
      </c>
      <c r="D620">
        <f t="shared" si="159"/>
        <v>1.0011318619129126</v>
      </c>
      <c r="E620">
        <f t="shared" si="165"/>
        <v>353.79999999998836</v>
      </c>
      <c r="I620" s="4"/>
      <c r="J620" s="4">
        <f t="shared" si="160"/>
        <v>278</v>
      </c>
      <c r="K620">
        <v>619</v>
      </c>
      <c r="L620">
        <v>316523.59999999998</v>
      </c>
      <c r="M620">
        <v>26377</v>
      </c>
      <c r="N620">
        <v>6273.6</v>
      </c>
      <c r="O620" t="str">
        <f t="shared" si="157"/>
        <v/>
      </c>
      <c r="P620">
        <f t="shared" si="158"/>
        <v>353.79999999998836</v>
      </c>
      <c r="X620">
        <f t="shared" si="161"/>
        <v>50.453264473348632</v>
      </c>
      <c r="Y620">
        <f t="shared" si="162"/>
        <v>4.2044440193828105</v>
      </c>
      <c r="Z620">
        <f t="shared" si="163"/>
        <v>1</v>
      </c>
      <c r="AA620">
        <f t="shared" si="164"/>
        <v>11.999984835273153</v>
      </c>
    </row>
    <row r="621" spans="2:27" x14ac:dyDescent="0.2">
      <c r="B621">
        <f t="shared" si="156"/>
        <v>1530672.8</v>
      </c>
      <c r="D621">
        <f t="shared" si="159"/>
        <v>9.0101752402491559</v>
      </c>
      <c r="E621">
        <f t="shared" si="165"/>
        <v>3187.8000000000466</v>
      </c>
      <c r="I621" s="4"/>
      <c r="J621" s="4">
        <f t="shared" si="160"/>
        <v>278</v>
      </c>
      <c r="K621">
        <v>620</v>
      </c>
      <c r="L621">
        <v>319711.40000000002</v>
      </c>
      <c r="M621">
        <v>26642.6</v>
      </c>
      <c r="N621">
        <v>6345.9</v>
      </c>
      <c r="O621">
        <f t="shared" si="157"/>
        <v>6357.9000000000233</v>
      </c>
      <c r="P621">
        <f t="shared" si="158"/>
        <v>3187.8000000000466</v>
      </c>
      <c r="X621">
        <f t="shared" si="161"/>
        <v>50.380781291857744</v>
      </c>
      <c r="Y621">
        <f t="shared" si="162"/>
        <v>4.1983958146204632</v>
      </c>
      <c r="Z621">
        <f t="shared" si="163"/>
        <v>1</v>
      </c>
      <c r="AA621">
        <f t="shared" si="164"/>
        <v>12.000007506774866</v>
      </c>
    </row>
    <row r="622" spans="2:27" x14ac:dyDescent="0.2">
      <c r="B622">
        <f t="shared" si="156"/>
        <v>1556694.3</v>
      </c>
      <c r="D622">
        <f t="shared" si="159"/>
        <v>0.11220904699163944</v>
      </c>
      <c r="E622">
        <f t="shared" si="165"/>
        <v>357.69999999995343</v>
      </c>
      <c r="I622" s="4"/>
      <c r="J622" s="4">
        <f t="shared" si="160"/>
        <v>279</v>
      </c>
      <c r="K622">
        <v>621</v>
      </c>
      <c r="L622">
        <v>320069.09999999998</v>
      </c>
      <c r="M622">
        <v>26672.400000000001</v>
      </c>
      <c r="N622">
        <v>6354</v>
      </c>
      <c r="O622" t="str">
        <f t="shared" si="157"/>
        <v/>
      </c>
      <c r="P622">
        <f t="shared" si="158"/>
        <v>357.69999999995343</v>
      </c>
      <c r="X622">
        <f t="shared" si="161"/>
        <v>50.372851746931062</v>
      </c>
      <c r="Y622">
        <f t="shared" si="162"/>
        <v>4.1977337110481585</v>
      </c>
      <c r="Z622">
        <f t="shared" si="163"/>
        <v>1</v>
      </c>
      <c r="AA622">
        <f t="shared" si="164"/>
        <v>12.000011247581769</v>
      </c>
    </row>
    <row r="623" spans="2:27" x14ac:dyDescent="0.2">
      <c r="B623">
        <f t="shared" si="156"/>
        <v>1583158.1</v>
      </c>
      <c r="D623">
        <f t="shared" si="159"/>
        <v>1.0011182555216147</v>
      </c>
      <c r="E623">
        <f t="shared" si="165"/>
        <v>358.10000000003492</v>
      </c>
      <c r="I623" s="4"/>
      <c r="J623" s="4">
        <f t="shared" si="160"/>
        <v>279</v>
      </c>
      <c r="K623">
        <v>622</v>
      </c>
      <c r="L623">
        <v>320427.2</v>
      </c>
      <c r="M623">
        <v>26702.3</v>
      </c>
      <c r="N623">
        <v>6362.1</v>
      </c>
      <c r="O623" t="str">
        <f t="shared" si="157"/>
        <v/>
      </c>
      <c r="P623">
        <f t="shared" si="158"/>
        <v>358.10000000003492</v>
      </c>
      <c r="X623">
        <f t="shared" si="161"/>
        <v>50.365005265556967</v>
      </c>
      <c r="Y623">
        <f t="shared" si="162"/>
        <v>4.1970890114899166</v>
      </c>
      <c r="Z623">
        <f t="shared" si="163"/>
        <v>1</v>
      </c>
      <c r="AA623">
        <f t="shared" si="164"/>
        <v>11.999985020017004</v>
      </c>
    </row>
    <row r="624" spans="2:27" x14ac:dyDescent="0.2">
      <c r="B624">
        <f t="shared" si="156"/>
        <v>1610071.8</v>
      </c>
      <c r="D624">
        <f t="shared" si="159"/>
        <v>1.0013962580283209</v>
      </c>
      <c r="E624">
        <f t="shared" si="165"/>
        <v>358.59999999997672</v>
      </c>
      <c r="I624" s="4"/>
      <c r="J624" s="4">
        <f t="shared" si="160"/>
        <v>279</v>
      </c>
      <c r="K624">
        <v>623</v>
      </c>
      <c r="L624">
        <v>320785.8</v>
      </c>
      <c r="M624">
        <v>26732.1</v>
      </c>
      <c r="N624">
        <v>6370.2</v>
      </c>
      <c r="O624" t="str">
        <f t="shared" si="157"/>
        <v/>
      </c>
      <c r="P624">
        <f t="shared" si="158"/>
        <v>358.59999999997672</v>
      </c>
      <c r="X624">
        <f t="shared" si="161"/>
        <v>50.357257228972401</v>
      </c>
      <c r="Y624">
        <f t="shared" si="162"/>
        <v>4.1964302533672413</v>
      </c>
      <c r="Z624">
        <f t="shared" si="163"/>
        <v>1</v>
      </c>
      <c r="AA624">
        <f t="shared" si="164"/>
        <v>12.000022444925763</v>
      </c>
    </row>
    <row r="625" spans="2:27" x14ac:dyDescent="0.2">
      <c r="B625">
        <f t="shared" si="156"/>
        <v>1637443</v>
      </c>
      <c r="D625">
        <f t="shared" si="159"/>
        <v>1.0008365867262872</v>
      </c>
      <c r="E625">
        <f t="shared" si="165"/>
        <v>358.90000000002328</v>
      </c>
      <c r="I625" s="4"/>
      <c r="J625" s="4">
        <f t="shared" si="160"/>
        <v>279</v>
      </c>
      <c r="K625">
        <v>624</v>
      </c>
      <c r="L625">
        <v>321144.7</v>
      </c>
      <c r="M625">
        <v>26762.1</v>
      </c>
      <c r="N625">
        <v>6378.4</v>
      </c>
      <c r="O625" t="str">
        <f t="shared" si="157"/>
        <v/>
      </c>
      <c r="P625">
        <f t="shared" si="158"/>
        <v>358.90000000002328</v>
      </c>
      <c r="X625">
        <f t="shared" si="161"/>
        <v>50.348786529537193</v>
      </c>
      <c r="Y625">
        <f t="shared" si="162"/>
        <v>4.1957387432584978</v>
      </c>
      <c r="Z625">
        <f t="shared" si="163"/>
        <v>1</v>
      </c>
      <c r="AA625">
        <f t="shared" si="164"/>
        <v>11.99998131686228</v>
      </c>
    </row>
    <row r="626" spans="2:27" x14ac:dyDescent="0.2">
      <c r="B626">
        <f t="shared" ref="B626:B689" si="166">ROUND(45*$B$1^(K626-1),1)</f>
        <v>1665279.5</v>
      </c>
      <c r="D626">
        <f t="shared" si="159"/>
        <v>1.0011145165783368</v>
      </c>
      <c r="E626">
        <f t="shared" si="165"/>
        <v>359.29999999998836</v>
      </c>
      <c r="I626" s="4"/>
      <c r="J626" s="4">
        <f t="shared" si="160"/>
        <v>279</v>
      </c>
      <c r="K626">
        <v>625</v>
      </c>
      <c r="L626">
        <v>321504</v>
      </c>
      <c r="M626">
        <v>26792</v>
      </c>
      <c r="N626">
        <v>6386.5</v>
      </c>
      <c r="O626" t="str">
        <f t="shared" si="157"/>
        <v/>
      </c>
      <c r="P626">
        <f t="shared" si="158"/>
        <v>359.29999999998836</v>
      </c>
      <c r="X626">
        <f t="shared" si="161"/>
        <v>50.341188444374851</v>
      </c>
      <c r="Y626">
        <f t="shared" si="162"/>
        <v>4.1950990370312375</v>
      </c>
      <c r="Z626">
        <f t="shared" si="163"/>
        <v>1</v>
      </c>
      <c r="AA626">
        <f t="shared" si="164"/>
        <v>12</v>
      </c>
    </row>
    <row r="627" spans="2:27" x14ac:dyDescent="0.2">
      <c r="B627">
        <f t="shared" si="166"/>
        <v>1693589.3</v>
      </c>
      <c r="D627">
        <f t="shared" si="159"/>
        <v>1.0011132758141479</v>
      </c>
      <c r="E627">
        <f t="shared" si="165"/>
        <v>359.70000000001164</v>
      </c>
      <c r="I627" s="4"/>
      <c r="J627" s="4">
        <f t="shared" si="160"/>
        <v>279</v>
      </c>
      <c r="K627">
        <v>626</v>
      </c>
      <c r="L627">
        <v>321863.7</v>
      </c>
      <c r="M627">
        <v>26822</v>
      </c>
      <c r="N627">
        <v>6394.7</v>
      </c>
      <c r="O627" t="str">
        <f t="shared" ref="O627:O690" si="167">IF(RIGHT(K627,1)*1=0,VLOOKUP(J627,AI:AL,4,0),"")</f>
        <v/>
      </c>
      <c r="P627">
        <f t="shared" ref="P627:P690" si="168">L627-L626</f>
        <v>359.70000000001164</v>
      </c>
      <c r="X627">
        <f t="shared" si="161"/>
        <v>50.332885045428249</v>
      </c>
      <c r="Y627">
        <f t="shared" si="162"/>
        <v>4.1944109966065648</v>
      </c>
      <c r="Z627">
        <f t="shared" si="163"/>
        <v>1</v>
      </c>
      <c r="AA627">
        <f t="shared" si="164"/>
        <v>11.999988815151742</v>
      </c>
    </row>
    <row r="628" spans="2:27" x14ac:dyDescent="0.2">
      <c r="B628">
        <f t="shared" si="166"/>
        <v>1722380.3</v>
      </c>
      <c r="D628">
        <f t="shared" ref="D628:D691" si="169">E628/E627</f>
        <v>1.0013900472616069</v>
      </c>
      <c r="E628">
        <f t="shared" si="165"/>
        <v>360.20000000001164</v>
      </c>
      <c r="I628" s="4"/>
      <c r="J628" s="4">
        <f t="shared" si="160"/>
        <v>279</v>
      </c>
      <c r="K628">
        <v>627</v>
      </c>
      <c r="L628">
        <v>322223.90000000002</v>
      </c>
      <c r="M628">
        <v>26852</v>
      </c>
      <c r="N628">
        <v>6402.8</v>
      </c>
      <c r="O628" t="str">
        <f t="shared" si="167"/>
        <v/>
      </c>
      <c r="P628">
        <f t="shared" si="168"/>
        <v>360.20000000001164</v>
      </c>
      <c r="X628">
        <f t="shared" si="161"/>
        <v>50.325466983194858</v>
      </c>
      <c r="Y628">
        <f t="shared" si="162"/>
        <v>4.1937902167801582</v>
      </c>
      <c r="Z628">
        <f t="shared" si="163"/>
        <v>1</v>
      </c>
      <c r="AA628">
        <f t="shared" si="164"/>
        <v>11.999996275882618</v>
      </c>
    </row>
    <row r="629" spans="2:27" x14ac:dyDescent="0.2">
      <c r="B629">
        <f t="shared" si="166"/>
        <v>1751660.7</v>
      </c>
      <c r="D629">
        <f t="shared" si="169"/>
        <v>1.0008328706273968</v>
      </c>
      <c r="E629">
        <f t="shared" si="165"/>
        <v>360.5</v>
      </c>
      <c r="I629" s="4"/>
      <c r="J629" s="4">
        <f t="shared" si="160"/>
        <v>279</v>
      </c>
      <c r="K629">
        <v>628</v>
      </c>
      <c r="L629">
        <v>322584.40000000002</v>
      </c>
      <c r="M629">
        <v>26882</v>
      </c>
      <c r="N629">
        <v>6411</v>
      </c>
      <c r="O629" t="str">
        <f t="shared" si="167"/>
        <v/>
      </c>
      <c r="P629">
        <f t="shared" si="168"/>
        <v>360.5</v>
      </c>
      <c r="X629">
        <f t="shared" si="161"/>
        <v>50.317329589767589</v>
      </c>
      <c r="Y629">
        <f t="shared" si="162"/>
        <v>4.193105599750429</v>
      </c>
      <c r="Z629">
        <f t="shared" si="163"/>
        <v>1</v>
      </c>
      <c r="AA629">
        <f t="shared" si="164"/>
        <v>12.000014879845251</v>
      </c>
    </row>
    <row r="630" spans="2:27" x14ac:dyDescent="0.2">
      <c r="B630">
        <f t="shared" si="166"/>
        <v>1781439</v>
      </c>
      <c r="D630">
        <f t="shared" si="169"/>
        <v>1.001109570041512</v>
      </c>
      <c r="E630">
        <f t="shared" si="165"/>
        <v>360.89999999996508</v>
      </c>
      <c r="I630" s="4"/>
      <c r="J630" s="4">
        <f t="shared" si="160"/>
        <v>279</v>
      </c>
      <c r="K630">
        <v>629</v>
      </c>
      <c r="L630">
        <v>322945.3</v>
      </c>
      <c r="M630">
        <v>26912.1</v>
      </c>
      <c r="N630">
        <v>6419.2</v>
      </c>
      <c r="O630" t="str">
        <f t="shared" si="167"/>
        <v/>
      </c>
      <c r="P630">
        <f t="shared" si="168"/>
        <v>360.89999999996508</v>
      </c>
      <c r="X630">
        <f t="shared" si="161"/>
        <v>50.309275299102694</v>
      </c>
      <c r="Y630">
        <f t="shared" si="162"/>
        <v>4.1924383100697904</v>
      </c>
      <c r="Z630">
        <f t="shared" si="163"/>
        <v>1</v>
      </c>
      <c r="AA630">
        <f t="shared" si="164"/>
        <v>12.0000037158007</v>
      </c>
    </row>
    <row r="631" spans="2:27" x14ac:dyDescent="0.2">
      <c r="B631">
        <f t="shared" si="166"/>
        <v>1811723.4</v>
      </c>
      <c r="D631">
        <f t="shared" si="169"/>
        <v>9.0108063175403572</v>
      </c>
      <c r="E631">
        <f t="shared" si="165"/>
        <v>3252</v>
      </c>
      <c r="I631" s="4"/>
      <c r="J631" s="4">
        <f t="shared" si="160"/>
        <v>279</v>
      </c>
      <c r="K631">
        <v>630</v>
      </c>
      <c r="L631">
        <v>326197.3</v>
      </c>
      <c r="M631">
        <v>27183.1</v>
      </c>
      <c r="N631">
        <v>6492.9</v>
      </c>
      <c r="O631">
        <f t="shared" si="167"/>
        <v>6485.8999999999651</v>
      </c>
      <c r="P631">
        <f t="shared" si="168"/>
        <v>3252</v>
      </c>
      <c r="X631">
        <f t="shared" si="161"/>
        <v>50.239076529747877</v>
      </c>
      <c r="Y631">
        <f t="shared" si="162"/>
        <v>4.1865884273591156</v>
      </c>
      <c r="Z631">
        <f t="shared" si="163"/>
        <v>1</v>
      </c>
      <c r="AA631">
        <f t="shared" si="164"/>
        <v>12.000003678756286</v>
      </c>
    </row>
    <row r="632" spans="2:27" x14ac:dyDescent="0.2">
      <c r="B632">
        <f t="shared" si="166"/>
        <v>1842522.7</v>
      </c>
      <c r="D632">
        <f t="shared" si="169"/>
        <v>0.11220787207872794</v>
      </c>
      <c r="E632">
        <f t="shared" si="165"/>
        <v>364.90000000002328</v>
      </c>
      <c r="I632" s="4"/>
      <c r="J632" s="4">
        <f t="shared" si="160"/>
        <v>280</v>
      </c>
      <c r="K632">
        <v>631</v>
      </c>
      <c r="L632">
        <v>326562.2</v>
      </c>
      <c r="M632">
        <v>27213.5</v>
      </c>
      <c r="N632">
        <v>6501.2</v>
      </c>
      <c r="O632" t="str">
        <f t="shared" si="167"/>
        <v/>
      </c>
      <c r="P632">
        <f t="shared" si="168"/>
        <v>364.90000000002328</v>
      </c>
      <c r="X632">
        <f t="shared" si="161"/>
        <v>50.231065034147548</v>
      </c>
      <c r="Y632">
        <f t="shared" si="162"/>
        <v>4.1859195225496837</v>
      </c>
      <c r="Z632">
        <f t="shared" si="163"/>
        <v>1</v>
      </c>
      <c r="AA632">
        <f t="shared" si="164"/>
        <v>12.000007349293549</v>
      </c>
    </row>
    <row r="633" spans="2:27" x14ac:dyDescent="0.2">
      <c r="B633">
        <f t="shared" si="166"/>
        <v>1873845.6</v>
      </c>
      <c r="D633">
        <f t="shared" si="169"/>
        <v>1.0013702384213257</v>
      </c>
      <c r="E633">
        <f t="shared" si="165"/>
        <v>365.39999999996508</v>
      </c>
      <c r="I633" s="4"/>
      <c r="J633" s="4">
        <f t="shared" si="160"/>
        <v>280</v>
      </c>
      <c r="K633">
        <v>632</v>
      </c>
      <c r="L633">
        <v>326927.59999999998</v>
      </c>
      <c r="M633">
        <v>27244</v>
      </c>
      <c r="N633">
        <v>6509.4</v>
      </c>
      <c r="O633" t="str">
        <f t="shared" si="167"/>
        <v/>
      </c>
      <c r="P633">
        <f t="shared" si="168"/>
        <v>365.39999999996508</v>
      </c>
      <c r="X633">
        <f t="shared" si="161"/>
        <v>50.223922327710696</v>
      </c>
      <c r="Y633">
        <f t="shared" si="162"/>
        <v>4.1853319814422223</v>
      </c>
      <c r="Z633">
        <f t="shared" si="163"/>
        <v>1</v>
      </c>
      <c r="AA633">
        <f t="shared" si="164"/>
        <v>11.999985317868154</v>
      </c>
    </row>
    <row r="634" spans="2:27" x14ac:dyDescent="0.2">
      <c r="B634">
        <f t="shared" si="166"/>
        <v>1905701</v>
      </c>
      <c r="D634">
        <f t="shared" si="169"/>
        <v>1.000821018062525</v>
      </c>
      <c r="E634">
        <f t="shared" si="165"/>
        <v>365.70000000001164</v>
      </c>
      <c r="I634" s="4"/>
      <c r="J634" s="4">
        <f t="shared" si="160"/>
        <v>280</v>
      </c>
      <c r="K634">
        <v>633</v>
      </c>
      <c r="L634">
        <v>327293.3</v>
      </c>
      <c r="M634">
        <v>27274.400000000001</v>
      </c>
      <c r="N634">
        <v>6517.7</v>
      </c>
      <c r="O634" t="str">
        <f t="shared" si="167"/>
        <v/>
      </c>
      <c r="P634">
        <f t="shared" si="168"/>
        <v>365.70000000001164</v>
      </c>
      <c r="X634">
        <f t="shared" si="161"/>
        <v>50.216073154640441</v>
      </c>
      <c r="Y634">
        <f t="shared" si="162"/>
        <v>4.1846663700385109</v>
      </c>
      <c r="Z634">
        <f t="shared" si="163"/>
        <v>1</v>
      </c>
      <c r="AA634">
        <f t="shared" si="164"/>
        <v>12.000018332208956</v>
      </c>
    </row>
    <row r="635" spans="2:27" x14ac:dyDescent="0.2">
      <c r="B635">
        <f t="shared" si="166"/>
        <v>1938097.9</v>
      </c>
      <c r="D635">
        <f t="shared" si="169"/>
        <v>1.001367240907848</v>
      </c>
      <c r="E635">
        <f t="shared" si="165"/>
        <v>366.20000000001164</v>
      </c>
      <c r="I635" s="4"/>
      <c r="J635" s="4">
        <f t="shared" si="160"/>
        <v>280</v>
      </c>
      <c r="K635">
        <v>634</v>
      </c>
      <c r="L635">
        <v>327659.5</v>
      </c>
      <c r="M635">
        <v>27305</v>
      </c>
      <c r="N635">
        <v>6526</v>
      </c>
      <c r="O635" t="str">
        <f t="shared" si="167"/>
        <v/>
      </c>
      <c r="P635">
        <f t="shared" si="168"/>
        <v>366.20000000001164</v>
      </c>
      <c r="X635">
        <f t="shared" si="161"/>
        <v>50.208320563898255</v>
      </c>
      <c r="Y635">
        <f t="shared" si="162"/>
        <v>4.1840330983757275</v>
      </c>
      <c r="Z635">
        <f t="shared" si="163"/>
        <v>1</v>
      </c>
      <c r="AA635">
        <f t="shared" si="164"/>
        <v>11.99998168833547</v>
      </c>
    </row>
    <row r="636" spans="2:27" x14ac:dyDescent="0.2">
      <c r="B636">
        <f t="shared" si="166"/>
        <v>1971045.6</v>
      </c>
      <c r="D636">
        <f t="shared" si="169"/>
        <v>1.0008192244674723</v>
      </c>
      <c r="E636">
        <f t="shared" si="165"/>
        <v>366.5</v>
      </c>
      <c r="I636" s="4"/>
      <c r="J636" s="4">
        <f t="shared" si="160"/>
        <v>280</v>
      </c>
      <c r="K636">
        <v>635</v>
      </c>
      <c r="L636">
        <v>328026</v>
      </c>
      <c r="M636">
        <v>27335.5</v>
      </c>
      <c r="N636">
        <v>6534.3</v>
      </c>
      <c r="O636" t="str">
        <f t="shared" si="167"/>
        <v/>
      </c>
      <c r="P636">
        <f t="shared" si="168"/>
        <v>366.5</v>
      </c>
      <c r="X636">
        <f t="shared" si="161"/>
        <v>50.200633579725448</v>
      </c>
      <c r="Y636">
        <f t="shared" si="162"/>
        <v>4.183386131643787</v>
      </c>
      <c r="Z636">
        <f t="shared" si="163"/>
        <v>1</v>
      </c>
      <c r="AA636">
        <f t="shared" si="164"/>
        <v>12</v>
      </c>
    </row>
    <row r="637" spans="2:27" x14ac:dyDescent="0.2">
      <c r="B637">
        <f t="shared" si="166"/>
        <v>2004553.4</v>
      </c>
      <c r="D637">
        <f t="shared" si="169"/>
        <v>1.0013642564802183</v>
      </c>
      <c r="E637">
        <f t="shared" si="165"/>
        <v>367</v>
      </c>
      <c r="I637" s="4"/>
      <c r="J637" s="4">
        <f t="shared" ref="J637:J700" si="170">J627+1</f>
        <v>280</v>
      </c>
      <c r="K637">
        <v>636</v>
      </c>
      <c r="L637">
        <v>328393</v>
      </c>
      <c r="M637">
        <v>27366.1</v>
      </c>
      <c r="N637">
        <v>6542.7</v>
      </c>
      <c r="O637" t="str">
        <f t="shared" si="167"/>
        <v/>
      </c>
      <c r="P637">
        <f t="shared" si="168"/>
        <v>367</v>
      </c>
      <c r="X637">
        <f t="shared" si="161"/>
        <v>50.192275360325247</v>
      </c>
      <c r="Y637">
        <f t="shared" si="162"/>
        <v>4.1826921607287506</v>
      </c>
      <c r="Z637">
        <f t="shared" si="163"/>
        <v>1</v>
      </c>
      <c r="AA637">
        <f t="shared" si="164"/>
        <v>11.999992691687892</v>
      </c>
    </row>
    <row r="638" spans="2:27" x14ac:dyDescent="0.2">
      <c r="B638">
        <f t="shared" si="166"/>
        <v>2038630.8</v>
      </c>
      <c r="D638">
        <f t="shared" si="169"/>
        <v>1.0010899182561943</v>
      </c>
      <c r="E638">
        <f t="shared" si="165"/>
        <v>367.40000000002328</v>
      </c>
      <c r="I638" s="4"/>
      <c r="J638" s="4">
        <f t="shared" si="170"/>
        <v>280</v>
      </c>
      <c r="K638">
        <v>637</v>
      </c>
      <c r="L638">
        <v>328760.40000000002</v>
      </c>
      <c r="M638">
        <v>27396.7</v>
      </c>
      <c r="N638">
        <v>6551</v>
      </c>
      <c r="O638" t="str">
        <f t="shared" si="167"/>
        <v/>
      </c>
      <c r="P638">
        <f t="shared" si="168"/>
        <v>367.40000000002328</v>
      </c>
      <c r="X638">
        <f t="shared" si="161"/>
        <v>50.184765684628303</v>
      </c>
      <c r="Y638">
        <f t="shared" si="162"/>
        <v>4.1820638070523586</v>
      </c>
      <c r="Z638">
        <f t="shared" si="163"/>
        <v>1</v>
      </c>
      <c r="AA638">
        <f t="shared" si="164"/>
        <v>12</v>
      </c>
    </row>
    <row r="639" spans="2:27" x14ac:dyDescent="0.2">
      <c r="B639">
        <f t="shared" si="166"/>
        <v>2073287.5</v>
      </c>
      <c r="D639">
        <f t="shared" si="169"/>
        <v>1.0010887316275587</v>
      </c>
      <c r="E639">
        <f t="shared" si="165"/>
        <v>367.79999999998836</v>
      </c>
      <c r="I639" s="4"/>
      <c r="J639" s="4">
        <f t="shared" si="170"/>
        <v>280</v>
      </c>
      <c r="K639">
        <v>638</v>
      </c>
      <c r="L639">
        <v>329128.2</v>
      </c>
      <c r="M639">
        <v>27427.3</v>
      </c>
      <c r="N639">
        <v>6559.3</v>
      </c>
      <c r="O639" t="str">
        <f t="shared" si="167"/>
        <v/>
      </c>
      <c r="P639">
        <f t="shared" si="168"/>
        <v>367.79999999998836</v>
      </c>
      <c r="X639">
        <f t="shared" si="161"/>
        <v>50.177335996219107</v>
      </c>
      <c r="Y639">
        <f t="shared" si="162"/>
        <v>4.1814370435869677</v>
      </c>
      <c r="Z639">
        <f t="shared" si="163"/>
        <v>1</v>
      </c>
      <c r="AA639">
        <f t="shared" si="164"/>
        <v>12.000021876014046</v>
      </c>
    </row>
    <row r="640" spans="2:27" x14ac:dyDescent="0.2">
      <c r="B640">
        <f t="shared" si="166"/>
        <v>2108533.4</v>
      </c>
      <c r="D640">
        <f t="shared" si="169"/>
        <v>1.0010875475802701</v>
      </c>
      <c r="E640">
        <f t="shared" si="165"/>
        <v>368.20000000001164</v>
      </c>
      <c r="I640" s="4"/>
      <c r="J640" s="4">
        <f t="shared" si="170"/>
        <v>280</v>
      </c>
      <c r="K640">
        <v>639</v>
      </c>
      <c r="L640">
        <v>329496.40000000002</v>
      </c>
      <c r="M640">
        <v>27458</v>
      </c>
      <c r="N640">
        <v>6567.7</v>
      </c>
      <c r="O640" t="str">
        <f t="shared" si="167"/>
        <v/>
      </c>
      <c r="P640">
        <f t="shared" si="168"/>
        <v>368.20000000001164</v>
      </c>
      <c r="X640">
        <f t="shared" si="161"/>
        <v>50.169222102105763</v>
      </c>
      <c r="Y640">
        <f t="shared" si="162"/>
        <v>4.1807634331653398</v>
      </c>
      <c r="Z640">
        <f t="shared" si="163"/>
        <v>1</v>
      </c>
      <c r="AA640">
        <f t="shared" si="164"/>
        <v>12.000014567703403</v>
      </c>
    </row>
    <row r="641" spans="2:27" x14ac:dyDescent="0.2">
      <c r="B641">
        <f t="shared" si="166"/>
        <v>2144378.4</v>
      </c>
      <c r="D641">
        <f t="shared" si="169"/>
        <v>9.0097772949480177</v>
      </c>
      <c r="E641">
        <f t="shared" si="165"/>
        <v>3317.3999999999651</v>
      </c>
      <c r="I641" s="4"/>
      <c r="J641" s="4">
        <f t="shared" si="170"/>
        <v>280</v>
      </c>
      <c r="K641">
        <v>640</v>
      </c>
      <c r="L641">
        <v>332813.8</v>
      </c>
      <c r="M641">
        <v>27734.5</v>
      </c>
      <c r="N641">
        <v>6642.9</v>
      </c>
      <c r="O641">
        <f t="shared" si="167"/>
        <v>6616.5</v>
      </c>
      <c r="P641">
        <f t="shared" si="168"/>
        <v>3317.3999999999651</v>
      </c>
      <c r="X641">
        <f t="shared" si="161"/>
        <v>50.100678920351051</v>
      </c>
      <c r="Y641">
        <f t="shared" si="162"/>
        <v>4.1750590856403083</v>
      </c>
      <c r="Z641">
        <f t="shared" si="163"/>
        <v>1</v>
      </c>
      <c r="AA641">
        <f t="shared" si="164"/>
        <v>11.999992788764896</v>
      </c>
    </row>
    <row r="642" spans="2:27" x14ac:dyDescent="0.2">
      <c r="B642">
        <f t="shared" si="166"/>
        <v>2180832.9</v>
      </c>
      <c r="D642">
        <f t="shared" si="169"/>
        <v>0.11222644239464408</v>
      </c>
      <c r="E642">
        <f t="shared" si="165"/>
        <v>372.29999999998836</v>
      </c>
      <c r="I642" s="4"/>
      <c r="J642" s="4">
        <f t="shared" si="170"/>
        <v>281</v>
      </c>
      <c r="K642">
        <v>641</v>
      </c>
      <c r="L642">
        <v>333186.09999999998</v>
      </c>
      <c r="M642">
        <v>27765.5</v>
      </c>
      <c r="N642">
        <v>6651.3</v>
      </c>
      <c r="O642" t="str">
        <f t="shared" si="167"/>
        <v/>
      </c>
      <c r="P642">
        <f t="shared" si="168"/>
        <v>372.29999999998836</v>
      </c>
      <c r="X642">
        <f t="shared" si="161"/>
        <v>50.093380241456551</v>
      </c>
      <c r="Y642">
        <f t="shared" si="162"/>
        <v>4.1744471005668062</v>
      </c>
      <c r="Z642">
        <f t="shared" si="163"/>
        <v>1</v>
      </c>
      <c r="AA642">
        <f t="shared" si="164"/>
        <v>12.000003601591903</v>
      </c>
    </row>
    <row r="643" spans="2:27" x14ac:dyDescent="0.2">
      <c r="B643">
        <f t="shared" si="166"/>
        <v>2217907</v>
      </c>
      <c r="D643">
        <f t="shared" si="169"/>
        <v>1.0010744023637477</v>
      </c>
      <c r="E643">
        <f t="shared" si="165"/>
        <v>372.70000000001164</v>
      </c>
      <c r="I643" s="4"/>
      <c r="J643" s="4">
        <f t="shared" si="170"/>
        <v>281</v>
      </c>
      <c r="K643">
        <v>642</v>
      </c>
      <c r="L643">
        <v>333558.8</v>
      </c>
      <c r="M643">
        <v>27796.6</v>
      </c>
      <c r="N643">
        <v>6659.8</v>
      </c>
      <c r="O643" t="str">
        <f t="shared" si="167"/>
        <v/>
      </c>
      <c r="P643">
        <f t="shared" si="168"/>
        <v>372.70000000001164</v>
      </c>
      <c r="X643">
        <f t="shared" ref="X643:X706" si="171">L643/$N643</f>
        <v>50.08540797020931</v>
      </c>
      <c r="Y643">
        <f t="shared" ref="Y643:Y706" si="172">M643/$N643</f>
        <v>4.1737890026727529</v>
      </c>
      <c r="Z643">
        <f t="shared" ref="Z643:Z706" si="173">N643/$N643</f>
        <v>1</v>
      </c>
      <c r="AA643">
        <f t="shared" ref="AA643:AA706" si="174">L643/M643</f>
        <v>11.999985609750834</v>
      </c>
    </row>
    <row r="644" spans="2:27" x14ac:dyDescent="0.2">
      <c r="B644">
        <f t="shared" si="166"/>
        <v>2255611.4</v>
      </c>
      <c r="D644">
        <f t="shared" si="169"/>
        <v>1.0013415615776764</v>
      </c>
      <c r="E644">
        <f t="shared" ref="E644:E707" si="175">L644-L643</f>
        <v>373.20000000001164</v>
      </c>
      <c r="I644" s="4"/>
      <c r="J644" s="4">
        <f t="shared" si="170"/>
        <v>281</v>
      </c>
      <c r="K644">
        <v>643</v>
      </c>
      <c r="L644">
        <v>333932</v>
      </c>
      <c r="M644">
        <v>27827.7</v>
      </c>
      <c r="N644">
        <v>6668.2</v>
      </c>
      <c r="O644" t="str">
        <f t="shared" si="167"/>
        <v/>
      </c>
      <c r="P644">
        <f t="shared" si="168"/>
        <v>373.20000000001164</v>
      </c>
      <c r="X644">
        <f t="shared" si="171"/>
        <v>50.078281995141118</v>
      </c>
      <c r="Y644">
        <f t="shared" si="172"/>
        <v>4.1731951651120243</v>
      </c>
      <c r="Z644">
        <f t="shared" si="173"/>
        <v>1</v>
      </c>
      <c r="AA644">
        <f t="shared" si="174"/>
        <v>11.999985625833252</v>
      </c>
    </row>
    <row r="645" spans="2:27" x14ac:dyDescent="0.2">
      <c r="B645">
        <f t="shared" si="166"/>
        <v>2293956.7999999998</v>
      </c>
      <c r="D645">
        <f t="shared" si="169"/>
        <v>1.0008038585208692</v>
      </c>
      <c r="E645">
        <f t="shared" si="175"/>
        <v>373.5</v>
      </c>
      <c r="I645" s="4"/>
      <c r="J645" s="4">
        <f t="shared" si="170"/>
        <v>281</v>
      </c>
      <c r="K645">
        <v>644</v>
      </c>
      <c r="L645">
        <v>334305.5</v>
      </c>
      <c r="M645">
        <v>27858.799999999999</v>
      </c>
      <c r="N645">
        <v>6676.7</v>
      </c>
      <c r="O645" t="str">
        <f t="shared" si="167"/>
        <v/>
      </c>
      <c r="P645">
        <f t="shared" si="168"/>
        <v>373.5</v>
      </c>
      <c r="X645">
        <f t="shared" si="171"/>
        <v>50.070468944238925</v>
      </c>
      <c r="Y645">
        <f t="shared" si="172"/>
        <v>4.1725403268081536</v>
      </c>
      <c r="Z645">
        <f t="shared" si="173"/>
        <v>1</v>
      </c>
      <c r="AA645">
        <f t="shared" si="174"/>
        <v>11.999996410469942</v>
      </c>
    </row>
    <row r="646" spans="2:27" x14ac:dyDescent="0.2">
      <c r="B646">
        <f t="shared" si="166"/>
        <v>2332954.1</v>
      </c>
      <c r="D646">
        <f t="shared" si="169"/>
        <v>1.0013386880856761</v>
      </c>
      <c r="E646">
        <f t="shared" si="175"/>
        <v>374</v>
      </c>
      <c r="I646" s="4"/>
      <c r="J646" s="4">
        <f t="shared" si="170"/>
        <v>281</v>
      </c>
      <c r="K646">
        <v>645</v>
      </c>
      <c r="L646">
        <v>334679.5</v>
      </c>
      <c r="M646">
        <v>27890</v>
      </c>
      <c r="N646">
        <v>6685.2</v>
      </c>
      <c r="O646" t="str">
        <f t="shared" si="167"/>
        <v/>
      </c>
      <c r="P646">
        <f t="shared" si="168"/>
        <v>374</v>
      </c>
      <c r="X646">
        <f t="shared" si="171"/>
        <v>50.062750553461377</v>
      </c>
      <c r="Y646">
        <f t="shared" si="172"/>
        <v>4.1719021121282838</v>
      </c>
      <c r="Z646">
        <f t="shared" si="173"/>
        <v>1</v>
      </c>
      <c r="AA646">
        <f t="shared" si="174"/>
        <v>11.999982072427393</v>
      </c>
    </row>
    <row r="647" spans="2:27" x14ac:dyDescent="0.2">
      <c r="B647">
        <f t="shared" si="166"/>
        <v>2372614.2999999998</v>
      </c>
      <c r="D647">
        <f t="shared" si="169"/>
        <v>1.000802139037402</v>
      </c>
      <c r="E647">
        <f t="shared" si="175"/>
        <v>374.29999999998836</v>
      </c>
      <c r="I647" s="4"/>
      <c r="J647" s="4">
        <f t="shared" si="170"/>
        <v>281</v>
      </c>
      <c r="K647">
        <v>646</v>
      </c>
      <c r="L647">
        <v>335053.8</v>
      </c>
      <c r="M647">
        <v>27921.200000000001</v>
      </c>
      <c r="N647">
        <v>6693.6</v>
      </c>
      <c r="O647" t="str">
        <f t="shared" si="167"/>
        <v/>
      </c>
      <c r="P647">
        <f t="shared" si="168"/>
        <v>374.29999999998836</v>
      </c>
      <c r="X647">
        <f t="shared" si="171"/>
        <v>50.055844388669769</v>
      </c>
      <c r="Y647">
        <f t="shared" si="172"/>
        <v>4.1713278355444006</v>
      </c>
      <c r="Z647">
        <f t="shared" si="173"/>
        <v>1</v>
      </c>
      <c r="AA647">
        <f t="shared" si="174"/>
        <v>11.99997851095225</v>
      </c>
    </row>
    <row r="648" spans="2:27" x14ac:dyDescent="0.2">
      <c r="B648">
        <f t="shared" si="166"/>
        <v>2412948.7999999998</v>
      </c>
      <c r="D648">
        <f t="shared" si="169"/>
        <v>1.0013358268768369</v>
      </c>
      <c r="E648">
        <f t="shared" si="175"/>
        <v>374.79999999998836</v>
      </c>
      <c r="I648" s="4"/>
      <c r="J648" s="4">
        <f t="shared" si="170"/>
        <v>281</v>
      </c>
      <c r="K648">
        <v>647</v>
      </c>
      <c r="L648">
        <v>335428.59999999998</v>
      </c>
      <c r="M648">
        <v>27952.400000000001</v>
      </c>
      <c r="N648">
        <v>6702.1</v>
      </c>
      <c r="O648" t="str">
        <f t="shared" si="167"/>
        <v/>
      </c>
      <c r="P648">
        <f t="shared" si="168"/>
        <v>374.79999999998836</v>
      </c>
      <c r="X648">
        <f t="shared" si="171"/>
        <v>50.048283373867889</v>
      </c>
      <c r="Y648">
        <f t="shared" si="172"/>
        <v>4.1706927679384069</v>
      </c>
      <c r="Z648">
        <f t="shared" si="173"/>
        <v>1</v>
      </c>
      <c r="AA648">
        <f t="shared" si="174"/>
        <v>11.999992844979321</v>
      </c>
    </row>
    <row r="649" spans="2:27" x14ac:dyDescent="0.2">
      <c r="B649">
        <f t="shared" si="166"/>
        <v>2453968.9</v>
      </c>
      <c r="D649">
        <f t="shared" si="169"/>
        <v>1.001067235859187</v>
      </c>
      <c r="E649">
        <f t="shared" si="175"/>
        <v>375.20000000001164</v>
      </c>
      <c r="I649" s="4"/>
      <c r="J649" s="4">
        <f t="shared" si="170"/>
        <v>281</v>
      </c>
      <c r="K649">
        <v>648</v>
      </c>
      <c r="L649">
        <v>335803.8</v>
      </c>
      <c r="M649">
        <v>27983.7</v>
      </c>
      <c r="N649">
        <v>6710.6</v>
      </c>
      <c r="O649" t="str">
        <f t="shared" si="167"/>
        <v/>
      </c>
      <c r="P649">
        <f t="shared" si="168"/>
        <v>375.20000000001164</v>
      </c>
      <c r="X649">
        <f t="shared" si="171"/>
        <v>50.040801120615143</v>
      </c>
      <c r="Y649">
        <f t="shared" si="172"/>
        <v>4.1700742109498403</v>
      </c>
      <c r="Z649">
        <f t="shared" si="173"/>
        <v>1</v>
      </c>
      <c r="AA649">
        <f t="shared" si="174"/>
        <v>11.999978558946815</v>
      </c>
    </row>
    <row r="650" spans="2:27" x14ac:dyDescent="0.2">
      <c r="B650">
        <f t="shared" si="166"/>
        <v>2495686.4</v>
      </c>
      <c r="D650">
        <f t="shared" si="169"/>
        <v>1.0010660980810855</v>
      </c>
      <c r="E650">
        <f t="shared" si="175"/>
        <v>375.60000000003492</v>
      </c>
      <c r="I650" s="4"/>
      <c r="J650" s="4">
        <f t="shared" si="170"/>
        <v>281</v>
      </c>
      <c r="K650">
        <v>649</v>
      </c>
      <c r="L650">
        <v>336179.4</v>
      </c>
      <c r="M650">
        <v>28015</v>
      </c>
      <c r="N650">
        <v>6719.2</v>
      </c>
      <c r="O650" t="str">
        <f t="shared" si="167"/>
        <v/>
      </c>
      <c r="P650">
        <f t="shared" si="168"/>
        <v>375.60000000003492</v>
      </c>
      <c r="X650">
        <f t="shared" si="171"/>
        <v>50.032652696749615</v>
      </c>
      <c r="Y650">
        <f t="shared" si="172"/>
        <v>4.1693951660912019</v>
      </c>
      <c r="Z650">
        <f t="shared" si="173"/>
        <v>1</v>
      </c>
      <c r="AA650">
        <f t="shared" si="174"/>
        <v>11.999978582902017</v>
      </c>
    </row>
    <row r="651" spans="2:27" x14ac:dyDescent="0.2">
      <c r="B651">
        <f t="shared" si="166"/>
        <v>2538113</v>
      </c>
      <c r="D651">
        <f t="shared" si="169"/>
        <v>9.0103833865806013</v>
      </c>
      <c r="E651">
        <f t="shared" si="175"/>
        <v>3384.2999999999884</v>
      </c>
      <c r="I651" s="4"/>
      <c r="J651" s="4">
        <f t="shared" si="170"/>
        <v>281</v>
      </c>
      <c r="K651">
        <v>650</v>
      </c>
      <c r="L651">
        <v>339563.7</v>
      </c>
      <c r="M651">
        <v>28297</v>
      </c>
      <c r="N651">
        <v>6795.9</v>
      </c>
      <c r="O651">
        <f t="shared" si="167"/>
        <v>6749.9000000000233</v>
      </c>
      <c r="P651">
        <f t="shared" si="168"/>
        <v>3384.2999999999884</v>
      </c>
      <c r="X651">
        <f t="shared" si="171"/>
        <v>49.965964772877768</v>
      </c>
      <c r="Y651">
        <f t="shared" si="172"/>
        <v>4.1638340764284347</v>
      </c>
      <c r="Z651">
        <f t="shared" si="173"/>
        <v>1</v>
      </c>
      <c r="AA651">
        <f t="shared" si="174"/>
        <v>11.999989398169417</v>
      </c>
    </row>
    <row r="652" spans="2:27" x14ac:dyDescent="0.2">
      <c r="B652">
        <f t="shared" si="166"/>
        <v>2581261</v>
      </c>
      <c r="D652">
        <f t="shared" si="169"/>
        <v>0.11222409360871957</v>
      </c>
      <c r="E652">
        <f t="shared" si="175"/>
        <v>379.79999999998836</v>
      </c>
      <c r="I652" s="4"/>
      <c r="J652" s="4">
        <f t="shared" si="170"/>
        <v>282</v>
      </c>
      <c r="K652">
        <v>651</v>
      </c>
      <c r="L652">
        <v>339943.5</v>
      </c>
      <c r="M652">
        <v>28328.6</v>
      </c>
      <c r="N652">
        <v>6804.5</v>
      </c>
      <c r="O652" t="str">
        <f t="shared" si="167"/>
        <v/>
      </c>
      <c r="P652">
        <f t="shared" si="168"/>
        <v>379.79999999998836</v>
      </c>
      <c r="X652">
        <f t="shared" si="171"/>
        <v>49.958630318171799</v>
      </c>
      <c r="Y652">
        <f t="shared" si="172"/>
        <v>4.1632155191417439</v>
      </c>
      <c r="Z652">
        <f t="shared" si="173"/>
        <v>1</v>
      </c>
      <c r="AA652">
        <f t="shared" si="174"/>
        <v>12.000010590004448</v>
      </c>
    </row>
    <row r="653" spans="2:27" x14ac:dyDescent="0.2">
      <c r="B653">
        <f t="shared" si="166"/>
        <v>2625142.4</v>
      </c>
      <c r="D653">
        <f t="shared" si="169"/>
        <v>1.0010531858873704</v>
      </c>
      <c r="E653">
        <f t="shared" si="175"/>
        <v>380.20000000001164</v>
      </c>
      <c r="I653" s="4"/>
      <c r="J653" s="4">
        <f t="shared" si="170"/>
        <v>282</v>
      </c>
      <c r="K653">
        <v>652</v>
      </c>
      <c r="L653">
        <v>340323.7</v>
      </c>
      <c r="M653">
        <v>28360.3</v>
      </c>
      <c r="N653">
        <v>6813.1</v>
      </c>
      <c r="O653" t="str">
        <f t="shared" si="167"/>
        <v/>
      </c>
      <c r="P653">
        <f t="shared" si="168"/>
        <v>380.20000000001164</v>
      </c>
      <c r="X653">
        <f t="shared" si="171"/>
        <v>49.951373090076473</v>
      </c>
      <c r="Y653">
        <f t="shared" si="172"/>
        <v>4.1626132010391741</v>
      </c>
      <c r="Z653">
        <f t="shared" si="173"/>
        <v>1</v>
      </c>
      <c r="AA653">
        <f t="shared" si="174"/>
        <v>12.00000352605579</v>
      </c>
    </row>
    <row r="654" spans="2:27" x14ac:dyDescent="0.2">
      <c r="B654">
        <f t="shared" si="166"/>
        <v>2669769.7999999998</v>
      </c>
      <c r="D654">
        <f t="shared" si="169"/>
        <v>1.0013150973172014</v>
      </c>
      <c r="E654">
        <f t="shared" si="175"/>
        <v>380.70000000001164</v>
      </c>
      <c r="I654" s="4"/>
      <c r="J654" s="4">
        <f t="shared" si="170"/>
        <v>282</v>
      </c>
      <c r="K654">
        <v>653</v>
      </c>
      <c r="L654">
        <v>340704.4</v>
      </c>
      <c r="M654">
        <v>28392</v>
      </c>
      <c r="N654">
        <v>6821.7</v>
      </c>
      <c r="O654" t="str">
        <f t="shared" si="167"/>
        <v/>
      </c>
      <c r="P654">
        <f t="shared" si="168"/>
        <v>380.70000000001164</v>
      </c>
      <c r="X654">
        <f t="shared" si="171"/>
        <v>49.944207455619569</v>
      </c>
      <c r="Y654">
        <f t="shared" si="172"/>
        <v>4.1620124016007738</v>
      </c>
      <c r="Z654">
        <f t="shared" si="173"/>
        <v>1</v>
      </c>
      <c r="AA654">
        <f t="shared" si="174"/>
        <v>12.000014088475627</v>
      </c>
    </row>
    <row r="655" spans="2:27" x14ac:dyDescent="0.2">
      <c r="B655">
        <f t="shared" si="166"/>
        <v>2715155.9</v>
      </c>
      <c r="D655">
        <f t="shared" si="169"/>
        <v>1.0007880220645873</v>
      </c>
      <c r="E655">
        <f t="shared" si="175"/>
        <v>381</v>
      </c>
      <c r="I655" s="4"/>
      <c r="J655" s="4">
        <f t="shared" si="170"/>
        <v>282</v>
      </c>
      <c r="K655">
        <v>654</v>
      </c>
      <c r="L655">
        <v>341085.4</v>
      </c>
      <c r="M655">
        <v>28423.8</v>
      </c>
      <c r="N655">
        <v>6830.4</v>
      </c>
      <c r="O655" t="str">
        <f t="shared" si="167"/>
        <v/>
      </c>
      <c r="P655">
        <f t="shared" si="168"/>
        <v>381</v>
      </c>
      <c r="X655">
        <f t="shared" si="171"/>
        <v>49.936372686811907</v>
      </c>
      <c r="Y655">
        <f t="shared" si="172"/>
        <v>4.1613668306394942</v>
      </c>
      <c r="Z655">
        <f t="shared" si="173"/>
        <v>1</v>
      </c>
      <c r="AA655">
        <f t="shared" si="174"/>
        <v>11.999992963643145</v>
      </c>
    </row>
    <row r="656" spans="2:27" x14ac:dyDescent="0.2">
      <c r="B656">
        <f t="shared" si="166"/>
        <v>2761313.6</v>
      </c>
      <c r="D656">
        <f t="shared" si="169"/>
        <v>1.0013123359580052</v>
      </c>
      <c r="E656">
        <f t="shared" si="175"/>
        <v>381.5</v>
      </c>
      <c r="I656" s="4"/>
      <c r="J656" s="4">
        <f t="shared" si="170"/>
        <v>282</v>
      </c>
      <c r="K656">
        <v>655</v>
      </c>
      <c r="L656">
        <v>341466.9</v>
      </c>
      <c r="M656">
        <v>28455.599999999999</v>
      </c>
      <c r="N656">
        <v>6839</v>
      </c>
      <c r="O656" t="str">
        <f t="shared" si="167"/>
        <v/>
      </c>
      <c r="P656">
        <f t="shared" si="168"/>
        <v>381.5</v>
      </c>
      <c r="X656">
        <f t="shared" si="171"/>
        <v>49.929361017692649</v>
      </c>
      <c r="Y656">
        <f t="shared" si="172"/>
        <v>4.1607837403129109</v>
      </c>
      <c r="Z656">
        <f t="shared" si="173"/>
        <v>1</v>
      </c>
      <c r="AA656">
        <f t="shared" si="174"/>
        <v>11.999989457259732</v>
      </c>
    </row>
    <row r="657" spans="2:27" x14ac:dyDescent="0.2">
      <c r="B657">
        <f t="shared" si="166"/>
        <v>2808255.9</v>
      </c>
      <c r="D657">
        <f t="shared" si="169"/>
        <v>1.0010484927915204</v>
      </c>
      <c r="E657">
        <f t="shared" si="175"/>
        <v>381.89999999996508</v>
      </c>
      <c r="I657" s="4"/>
      <c r="J657" s="4">
        <f t="shared" si="170"/>
        <v>282</v>
      </c>
      <c r="K657">
        <v>656</v>
      </c>
      <c r="L657">
        <v>341848.8</v>
      </c>
      <c r="M657">
        <v>28487.4</v>
      </c>
      <c r="N657">
        <v>6847.7</v>
      </c>
      <c r="O657" t="str">
        <f t="shared" si="167"/>
        <v/>
      </c>
      <c r="P657">
        <f t="shared" si="168"/>
        <v>381.89999999996508</v>
      </c>
      <c r="X657">
        <f t="shared" si="171"/>
        <v>49.921696335996025</v>
      </c>
      <c r="Y657">
        <f t="shared" si="172"/>
        <v>4.1601413613330029</v>
      </c>
      <c r="Z657">
        <f t="shared" si="173"/>
        <v>1</v>
      </c>
      <c r="AA657">
        <f t="shared" si="174"/>
        <v>11.999999999999998</v>
      </c>
    </row>
    <row r="658" spans="2:27" x14ac:dyDescent="0.2">
      <c r="B658">
        <f t="shared" si="166"/>
        <v>2855996.2</v>
      </c>
      <c r="D658">
        <f t="shared" si="169"/>
        <v>1.0010473946059788</v>
      </c>
      <c r="E658">
        <f t="shared" si="175"/>
        <v>382.29999999998836</v>
      </c>
      <c r="I658" s="4"/>
      <c r="J658" s="4">
        <f t="shared" si="170"/>
        <v>282</v>
      </c>
      <c r="K658">
        <v>657</v>
      </c>
      <c r="L658">
        <v>342231.1</v>
      </c>
      <c r="M658">
        <v>28519.3</v>
      </c>
      <c r="N658">
        <v>6856.3</v>
      </c>
      <c r="O658" t="str">
        <f t="shared" si="167"/>
        <v/>
      </c>
      <c r="P658">
        <f t="shared" si="168"/>
        <v>382.29999999998836</v>
      </c>
      <c r="X658">
        <f t="shared" si="171"/>
        <v>49.914837448769738</v>
      </c>
      <c r="Y658">
        <f t="shared" si="172"/>
        <v>4.1595758645333483</v>
      </c>
      <c r="Z658">
        <f t="shared" si="173"/>
        <v>1</v>
      </c>
      <c r="AA658">
        <f t="shared" si="174"/>
        <v>11.999982468012888</v>
      </c>
    </row>
    <row r="659" spans="2:27" x14ac:dyDescent="0.2">
      <c r="B659">
        <f t="shared" si="166"/>
        <v>2904548.2</v>
      </c>
      <c r="D659">
        <f t="shared" si="169"/>
        <v>1.0013078733980074</v>
      </c>
      <c r="E659">
        <f t="shared" si="175"/>
        <v>382.80000000004657</v>
      </c>
      <c r="I659" s="4"/>
      <c r="J659" s="4">
        <f t="shared" si="170"/>
        <v>282</v>
      </c>
      <c r="K659">
        <v>658</v>
      </c>
      <c r="L659">
        <v>342613.9</v>
      </c>
      <c r="M659">
        <v>28551.200000000001</v>
      </c>
      <c r="N659">
        <v>6865</v>
      </c>
      <c r="O659" t="str">
        <f t="shared" si="167"/>
        <v/>
      </c>
      <c r="P659">
        <f t="shared" si="168"/>
        <v>382.80000000004657</v>
      </c>
      <c r="X659">
        <f t="shared" si="171"/>
        <v>49.907341587764023</v>
      </c>
      <c r="Y659">
        <f t="shared" si="172"/>
        <v>4.158951201747997</v>
      </c>
      <c r="Z659">
        <f t="shared" si="173"/>
        <v>1</v>
      </c>
      <c r="AA659">
        <f t="shared" si="174"/>
        <v>11.999982487601223</v>
      </c>
    </row>
    <row r="660" spans="2:27" x14ac:dyDescent="0.2">
      <c r="B660">
        <f t="shared" si="166"/>
        <v>2953925.5</v>
      </c>
      <c r="D660">
        <f t="shared" si="169"/>
        <v>1.0010449320791714</v>
      </c>
      <c r="E660">
        <f t="shared" si="175"/>
        <v>383.19999999995343</v>
      </c>
      <c r="I660" s="4"/>
      <c r="J660" s="4">
        <f t="shared" si="170"/>
        <v>282</v>
      </c>
      <c r="K660">
        <v>659</v>
      </c>
      <c r="L660">
        <v>342997.1</v>
      </c>
      <c r="M660">
        <v>28583.1</v>
      </c>
      <c r="N660">
        <v>6873.7</v>
      </c>
      <c r="O660" t="str">
        <f t="shared" si="167"/>
        <v/>
      </c>
      <c r="P660">
        <f t="shared" si="168"/>
        <v>383.19999999995343</v>
      </c>
      <c r="X660">
        <f t="shared" si="171"/>
        <v>49.899922894510958</v>
      </c>
      <c r="Y660">
        <f t="shared" si="172"/>
        <v>4.1583281202263702</v>
      </c>
      <c r="Z660">
        <f t="shared" si="173"/>
        <v>1</v>
      </c>
      <c r="AA660">
        <f t="shared" si="174"/>
        <v>11.999996501429166</v>
      </c>
    </row>
    <row r="661" spans="2:27" x14ac:dyDescent="0.2">
      <c r="B661">
        <f t="shared" si="166"/>
        <v>3004142.2</v>
      </c>
      <c r="D661">
        <f t="shared" si="169"/>
        <v>9.0096555323601759</v>
      </c>
      <c r="E661">
        <f t="shared" si="175"/>
        <v>3452.5</v>
      </c>
      <c r="I661" s="4"/>
      <c r="J661" s="4">
        <f t="shared" si="170"/>
        <v>282</v>
      </c>
      <c r="K661">
        <v>660</v>
      </c>
      <c r="L661">
        <v>346449.6</v>
      </c>
      <c r="M661">
        <v>28870.799999999999</v>
      </c>
      <c r="N661">
        <v>6951.9</v>
      </c>
      <c r="O661">
        <f t="shared" si="167"/>
        <v>6885.8999999999651</v>
      </c>
      <c r="P661">
        <f t="shared" si="168"/>
        <v>3452.5</v>
      </c>
      <c r="X661">
        <f t="shared" si="171"/>
        <v>49.835239287101366</v>
      </c>
      <c r="Y661">
        <f t="shared" si="172"/>
        <v>4.1529366072584475</v>
      </c>
      <c r="Z661">
        <f t="shared" si="173"/>
        <v>1</v>
      </c>
      <c r="AA661">
        <f t="shared" si="174"/>
        <v>12</v>
      </c>
    </row>
    <row r="662" spans="2:27" x14ac:dyDescent="0.2">
      <c r="B662">
        <f t="shared" si="166"/>
        <v>3055212.6</v>
      </c>
      <c r="D662">
        <f t="shared" si="169"/>
        <v>0.11220854453295388</v>
      </c>
      <c r="E662">
        <f t="shared" si="175"/>
        <v>387.40000000002328</v>
      </c>
      <c r="I662" s="4"/>
      <c r="J662" s="4">
        <f t="shared" si="170"/>
        <v>283</v>
      </c>
      <c r="K662">
        <v>661</v>
      </c>
      <c r="L662">
        <v>346837</v>
      </c>
      <c r="M662">
        <v>28903.1</v>
      </c>
      <c r="N662">
        <v>6960.7</v>
      </c>
      <c r="O662" t="str">
        <f t="shared" si="167"/>
        <v/>
      </c>
      <c r="P662">
        <f t="shared" si="168"/>
        <v>387.40000000002328</v>
      </c>
      <c r="X662">
        <f t="shared" si="171"/>
        <v>49.827890873044382</v>
      </c>
      <c r="Y662">
        <f t="shared" si="172"/>
        <v>4.152326633815564</v>
      </c>
      <c r="Z662">
        <f t="shared" si="173"/>
        <v>1</v>
      </c>
      <c r="AA662">
        <f t="shared" si="174"/>
        <v>11.999993080327025</v>
      </c>
    </row>
    <row r="663" spans="2:27" x14ac:dyDescent="0.2">
      <c r="B663">
        <f t="shared" si="166"/>
        <v>3107151.3</v>
      </c>
      <c r="D663">
        <f t="shared" si="169"/>
        <v>1.0012906556530716</v>
      </c>
      <c r="E663">
        <f t="shared" si="175"/>
        <v>387.90000000002328</v>
      </c>
      <c r="I663" s="4"/>
      <c r="J663" s="4">
        <f t="shared" si="170"/>
        <v>283</v>
      </c>
      <c r="K663">
        <v>662</v>
      </c>
      <c r="L663">
        <v>347224.9</v>
      </c>
      <c r="M663">
        <v>28935.4</v>
      </c>
      <c r="N663">
        <v>6969.5</v>
      </c>
      <c r="O663" t="str">
        <f t="shared" si="167"/>
        <v/>
      </c>
      <c r="P663">
        <f t="shared" si="168"/>
        <v>387.90000000002328</v>
      </c>
      <c r="X663">
        <f t="shared" si="171"/>
        <v>49.820632757012703</v>
      </c>
      <c r="Y663">
        <f t="shared" si="172"/>
        <v>4.1517182007317599</v>
      </c>
      <c r="Z663">
        <f t="shared" si="173"/>
        <v>1</v>
      </c>
      <c r="AA663">
        <f t="shared" si="174"/>
        <v>12.000003455974342</v>
      </c>
    </row>
    <row r="664" spans="2:27" x14ac:dyDescent="0.2">
      <c r="B664">
        <f t="shared" si="166"/>
        <v>3159972.8</v>
      </c>
      <c r="D664">
        <f t="shared" si="169"/>
        <v>1.0010311936065095</v>
      </c>
      <c r="E664">
        <f t="shared" si="175"/>
        <v>388.29999999998836</v>
      </c>
      <c r="I664" s="4"/>
      <c r="J664" s="4">
        <f t="shared" si="170"/>
        <v>283</v>
      </c>
      <c r="K664">
        <v>663</v>
      </c>
      <c r="L664">
        <v>347613.2</v>
      </c>
      <c r="M664">
        <v>28967.8</v>
      </c>
      <c r="N664">
        <v>6978.3</v>
      </c>
      <c r="O664" t="str">
        <f t="shared" si="167"/>
        <v/>
      </c>
      <c r="P664">
        <f t="shared" si="168"/>
        <v>388.29999999998836</v>
      </c>
      <c r="X664">
        <f t="shared" si="171"/>
        <v>49.813450267257068</v>
      </c>
      <c r="Y664">
        <f t="shared" si="172"/>
        <v>4.151125632317326</v>
      </c>
      <c r="Z664">
        <f t="shared" si="173"/>
        <v>1</v>
      </c>
      <c r="AA664">
        <f t="shared" si="174"/>
        <v>11.999986191564428</v>
      </c>
    </row>
    <row r="665" spans="2:27" x14ac:dyDescent="0.2">
      <c r="B665">
        <f t="shared" si="166"/>
        <v>3213692.4</v>
      </c>
      <c r="D665">
        <f t="shared" si="169"/>
        <v>1.001030131341806</v>
      </c>
      <c r="E665">
        <f t="shared" si="175"/>
        <v>388.70000000001164</v>
      </c>
      <c r="I665" s="4"/>
      <c r="J665" s="4">
        <f t="shared" si="170"/>
        <v>283</v>
      </c>
      <c r="K665">
        <v>664</v>
      </c>
      <c r="L665">
        <v>348001.9</v>
      </c>
      <c r="M665">
        <v>29000.2</v>
      </c>
      <c r="N665">
        <v>6987.1</v>
      </c>
      <c r="O665" t="str">
        <f t="shared" si="167"/>
        <v/>
      </c>
      <c r="P665">
        <f t="shared" si="168"/>
        <v>388.70000000001164</v>
      </c>
      <c r="X665">
        <f t="shared" si="171"/>
        <v>49.806343118031805</v>
      </c>
      <c r="Y665">
        <f t="shared" si="172"/>
        <v>4.1505345565399088</v>
      </c>
      <c r="Z665">
        <f t="shared" si="173"/>
        <v>1</v>
      </c>
      <c r="AA665">
        <f t="shared" si="174"/>
        <v>11.999982758739595</v>
      </c>
    </row>
    <row r="666" spans="2:27" x14ac:dyDescent="0.2">
      <c r="B666">
        <f t="shared" si="166"/>
        <v>3268325.1</v>
      </c>
      <c r="D666">
        <f t="shared" si="169"/>
        <v>1.0012863390788314</v>
      </c>
      <c r="E666">
        <f t="shared" si="175"/>
        <v>389.19999999995343</v>
      </c>
      <c r="I666" s="4"/>
      <c r="J666" s="4">
        <f t="shared" si="170"/>
        <v>283</v>
      </c>
      <c r="K666">
        <v>665</v>
      </c>
      <c r="L666">
        <v>348391.1</v>
      </c>
      <c r="M666">
        <v>29032.6</v>
      </c>
      <c r="N666">
        <v>6996</v>
      </c>
      <c r="O666" t="str">
        <f t="shared" si="167"/>
        <v/>
      </c>
      <c r="P666">
        <f t="shared" si="168"/>
        <v>389.19999999995343</v>
      </c>
      <c r="X666">
        <f t="shared" si="171"/>
        <v>49.79861349342481</v>
      </c>
      <c r="Y666">
        <f t="shared" si="172"/>
        <v>4.1498856489422522</v>
      </c>
      <c r="Z666">
        <f t="shared" si="173"/>
        <v>1</v>
      </c>
      <c r="AA666">
        <f t="shared" si="174"/>
        <v>11.999996555596123</v>
      </c>
    </row>
    <row r="667" spans="2:27" x14ac:dyDescent="0.2">
      <c r="B667">
        <f t="shared" si="166"/>
        <v>3323886.7</v>
      </c>
      <c r="D667">
        <f t="shared" si="169"/>
        <v>1.0010277492293975</v>
      </c>
      <c r="E667">
        <f t="shared" si="175"/>
        <v>389.60000000003492</v>
      </c>
      <c r="I667" s="4"/>
      <c r="J667" s="4">
        <f t="shared" si="170"/>
        <v>283</v>
      </c>
      <c r="K667">
        <v>666</v>
      </c>
      <c r="L667">
        <v>348780.7</v>
      </c>
      <c r="M667">
        <v>29065.1</v>
      </c>
      <c r="N667">
        <v>7004.8</v>
      </c>
      <c r="O667" t="str">
        <f t="shared" si="167"/>
        <v/>
      </c>
      <c r="P667">
        <f t="shared" si="168"/>
        <v>389.60000000003492</v>
      </c>
      <c r="X667">
        <f t="shared" si="171"/>
        <v>49.791671425308358</v>
      </c>
      <c r="Y667">
        <f t="shared" si="172"/>
        <v>4.1493119004111465</v>
      </c>
      <c r="Z667">
        <f t="shared" si="173"/>
        <v>1</v>
      </c>
      <c r="AA667">
        <f t="shared" si="174"/>
        <v>11.999982797237925</v>
      </c>
    </row>
    <row r="668" spans="2:27" x14ac:dyDescent="0.2">
      <c r="B668">
        <f t="shared" si="166"/>
        <v>3380392.7</v>
      </c>
      <c r="D668">
        <f t="shared" si="169"/>
        <v>1.0010266940450847</v>
      </c>
      <c r="E668">
        <f t="shared" si="175"/>
        <v>390</v>
      </c>
      <c r="I668" s="4"/>
      <c r="J668" s="4">
        <f t="shared" si="170"/>
        <v>283</v>
      </c>
      <c r="K668">
        <v>667</v>
      </c>
      <c r="L668">
        <v>349170.7</v>
      </c>
      <c r="M668">
        <v>29097.599999999999</v>
      </c>
      <c r="N668">
        <v>7013.6</v>
      </c>
      <c r="O668" t="str">
        <f t="shared" si="167"/>
        <v/>
      </c>
      <c r="P668">
        <f t="shared" si="168"/>
        <v>390</v>
      </c>
      <c r="X668">
        <f t="shared" si="171"/>
        <v>49.784803809741071</v>
      </c>
      <c r="Y668">
        <f t="shared" si="172"/>
        <v>4.1487395916505072</v>
      </c>
      <c r="Z668">
        <f t="shared" si="173"/>
        <v>1</v>
      </c>
      <c r="AA668">
        <f t="shared" si="174"/>
        <v>11.999982816452217</v>
      </c>
    </row>
    <row r="669" spans="2:27" x14ac:dyDescent="0.2">
      <c r="B669">
        <f t="shared" si="166"/>
        <v>3437859.4</v>
      </c>
      <c r="D669">
        <f t="shared" si="169"/>
        <v>1.0012820512820513</v>
      </c>
      <c r="E669">
        <f t="shared" si="175"/>
        <v>390.5</v>
      </c>
      <c r="I669" s="4"/>
      <c r="J669" s="4">
        <f t="shared" si="170"/>
        <v>283</v>
      </c>
      <c r="K669">
        <v>668</v>
      </c>
      <c r="L669">
        <v>349561.2</v>
      </c>
      <c r="M669">
        <v>29130.1</v>
      </c>
      <c r="N669">
        <v>7022.5</v>
      </c>
      <c r="O669" t="str">
        <f t="shared" si="167"/>
        <v/>
      </c>
      <c r="P669">
        <f t="shared" si="168"/>
        <v>390.5</v>
      </c>
      <c r="X669">
        <f t="shared" si="171"/>
        <v>49.777315770736919</v>
      </c>
      <c r="Y669">
        <f t="shared" si="172"/>
        <v>4.1481096475614097</v>
      </c>
      <c r="Z669">
        <f t="shared" si="173"/>
        <v>1</v>
      </c>
      <c r="AA669">
        <f t="shared" si="174"/>
        <v>12.000000000000002</v>
      </c>
    </row>
    <row r="670" spans="2:27" x14ac:dyDescent="0.2">
      <c r="B670">
        <f t="shared" si="166"/>
        <v>3496303</v>
      </c>
      <c r="D670">
        <f t="shared" si="169"/>
        <v>1.0010243277848017</v>
      </c>
      <c r="E670">
        <f t="shared" si="175"/>
        <v>390.89999999996508</v>
      </c>
      <c r="I670" s="4"/>
      <c r="J670" s="4">
        <f t="shared" si="170"/>
        <v>283</v>
      </c>
      <c r="K670">
        <v>669</v>
      </c>
      <c r="L670">
        <v>349952.1</v>
      </c>
      <c r="M670">
        <v>29162.7</v>
      </c>
      <c r="N670">
        <v>7031.3</v>
      </c>
      <c r="O670" t="str">
        <f t="shared" si="167"/>
        <v/>
      </c>
      <c r="P670">
        <f t="shared" si="168"/>
        <v>390.89999999996508</v>
      </c>
      <c r="X670">
        <f t="shared" si="171"/>
        <v>49.77061140898553</v>
      </c>
      <c r="Y670">
        <f t="shared" si="172"/>
        <v>4.1475545062790662</v>
      </c>
      <c r="Z670">
        <f t="shared" si="173"/>
        <v>1</v>
      </c>
      <c r="AA670">
        <f t="shared" si="174"/>
        <v>11.999989712886666</v>
      </c>
    </row>
    <row r="671" spans="2:27" x14ac:dyDescent="0.2">
      <c r="B671">
        <f t="shared" si="166"/>
        <v>3555740.2</v>
      </c>
      <c r="D671">
        <f t="shared" si="169"/>
        <v>9.0099769762095541</v>
      </c>
      <c r="E671">
        <f t="shared" si="175"/>
        <v>3522</v>
      </c>
      <c r="I671" s="4"/>
      <c r="J671" s="4">
        <f t="shared" si="170"/>
        <v>283</v>
      </c>
      <c r="K671">
        <v>670</v>
      </c>
      <c r="L671">
        <v>353474.1</v>
      </c>
      <c r="M671">
        <v>29456.2</v>
      </c>
      <c r="N671">
        <v>7111.2</v>
      </c>
      <c r="O671">
        <f t="shared" si="167"/>
        <v>7024.5</v>
      </c>
      <c r="P671">
        <f t="shared" si="168"/>
        <v>3522</v>
      </c>
      <c r="X671">
        <f t="shared" si="171"/>
        <v>49.706673979075262</v>
      </c>
      <c r="Y671">
        <f t="shared" si="172"/>
        <v>4.1422263471706602</v>
      </c>
      <c r="Z671">
        <f t="shared" si="173"/>
        <v>1</v>
      </c>
      <c r="AA671">
        <f t="shared" si="174"/>
        <v>11.999989815386913</v>
      </c>
    </row>
    <row r="672" spans="2:27" x14ac:dyDescent="0.2">
      <c r="B672">
        <f t="shared" si="166"/>
        <v>3616187.8</v>
      </c>
      <c r="D672">
        <f t="shared" si="169"/>
        <v>0.11223736513346012</v>
      </c>
      <c r="E672">
        <f t="shared" si="175"/>
        <v>395.30000000004657</v>
      </c>
      <c r="I672" s="4"/>
      <c r="J672" s="4">
        <f t="shared" si="170"/>
        <v>284</v>
      </c>
      <c r="K672">
        <v>671</v>
      </c>
      <c r="L672">
        <v>353869.4</v>
      </c>
      <c r="M672">
        <v>29489.1</v>
      </c>
      <c r="N672">
        <v>7120.1</v>
      </c>
      <c r="O672" t="str">
        <f t="shared" si="167"/>
        <v/>
      </c>
      <c r="P672">
        <f t="shared" si="168"/>
        <v>395.30000000004657</v>
      </c>
      <c r="X672">
        <f t="shared" si="171"/>
        <v>49.700060392410222</v>
      </c>
      <c r="Y672">
        <f t="shared" si="172"/>
        <v>4.1416693585764239</v>
      </c>
      <c r="Z672">
        <f t="shared" si="173"/>
        <v>1</v>
      </c>
      <c r="AA672">
        <f t="shared" si="174"/>
        <v>12.000006782166972</v>
      </c>
    </row>
    <row r="673" spans="2:27" x14ac:dyDescent="0.2">
      <c r="B673">
        <f t="shared" si="166"/>
        <v>3677663</v>
      </c>
      <c r="D673">
        <f t="shared" si="169"/>
        <v>1.0007589172778399</v>
      </c>
      <c r="E673">
        <f t="shared" si="175"/>
        <v>395.59999999997672</v>
      </c>
      <c r="I673" s="4"/>
      <c r="J673" s="4">
        <f t="shared" si="170"/>
        <v>284</v>
      </c>
      <c r="K673">
        <v>672</v>
      </c>
      <c r="L673">
        <v>354265</v>
      </c>
      <c r="M673">
        <v>29522.1</v>
      </c>
      <c r="N673">
        <v>7129.1</v>
      </c>
      <c r="O673" t="str">
        <f t="shared" si="167"/>
        <v/>
      </c>
      <c r="P673">
        <f t="shared" si="168"/>
        <v>395.59999999997672</v>
      </c>
      <c r="X673">
        <f t="shared" si="171"/>
        <v>49.692808348879943</v>
      </c>
      <c r="Y673">
        <f t="shared" si="172"/>
        <v>4.1410697002426673</v>
      </c>
      <c r="Z673">
        <f t="shared" si="173"/>
        <v>1</v>
      </c>
      <c r="AA673">
        <f t="shared" si="174"/>
        <v>11.999993225414181</v>
      </c>
    </row>
    <row r="674" spans="2:27" x14ac:dyDescent="0.2">
      <c r="B674">
        <f t="shared" si="166"/>
        <v>3740183.2</v>
      </c>
      <c r="D674">
        <f t="shared" si="169"/>
        <v>1.0015166835187941</v>
      </c>
      <c r="E674">
        <f t="shared" si="175"/>
        <v>396.20000000001164</v>
      </c>
      <c r="I674" s="4"/>
      <c r="J674" s="4">
        <f t="shared" si="170"/>
        <v>284</v>
      </c>
      <c r="K674">
        <v>673</v>
      </c>
      <c r="L674">
        <v>354661.2</v>
      </c>
      <c r="M674">
        <v>29555.1</v>
      </c>
      <c r="N674">
        <v>7138.1</v>
      </c>
      <c r="O674" t="str">
        <f t="shared" si="167"/>
        <v/>
      </c>
      <c r="P674">
        <f t="shared" si="168"/>
        <v>396.20000000001164</v>
      </c>
      <c r="X674">
        <f t="shared" si="171"/>
        <v>49.685658648660009</v>
      </c>
      <c r="Y674">
        <f t="shared" si="172"/>
        <v>4.1404715540549999</v>
      </c>
      <c r="Z674">
        <f t="shared" si="173"/>
        <v>1</v>
      </c>
      <c r="AA674">
        <f t="shared" si="174"/>
        <v>12.000000000000002</v>
      </c>
    </row>
    <row r="675" spans="2:27" x14ac:dyDescent="0.2">
      <c r="B675">
        <f t="shared" si="166"/>
        <v>3803766.3</v>
      </c>
      <c r="D675">
        <f t="shared" si="169"/>
        <v>1.0007571933366692</v>
      </c>
      <c r="E675">
        <f t="shared" si="175"/>
        <v>396.5</v>
      </c>
      <c r="I675" s="4"/>
      <c r="J675" s="4">
        <f t="shared" si="170"/>
        <v>284</v>
      </c>
      <c r="K675">
        <v>674</v>
      </c>
      <c r="L675">
        <v>355057.7</v>
      </c>
      <c r="M675">
        <v>29588.1</v>
      </c>
      <c r="N675">
        <v>7147.1</v>
      </c>
      <c r="O675" t="str">
        <f t="shared" si="167"/>
        <v/>
      </c>
      <c r="P675">
        <f t="shared" si="168"/>
        <v>396.5</v>
      </c>
      <c r="X675">
        <f t="shared" si="171"/>
        <v>49.678568930055548</v>
      </c>
      <c r="Y675">
        <f t="shared" si="172"/>
        <v>4.139874914300905</v>
      </c>
      <c r="Z675">
        <f t="shared" si="173"/>
        <v>1</v>
      </c>
      <c r="AA675">
        <f t="shared" si="174"/>
        <v>12.000016898685621</v>
      </c>
    </row>
    <row r="676" spans="2:27" x14ac:dyDescent="0.2">
      <c r="B676">
        <f t="shared" si="166"/>
        <v>3868430.4</v>
      </c>
      <c r="D676">
        <f t="shared" si="169"/>
        <v>1.0012610340479193</v>
      </c>
      <c r="E676">
        <f t="shared" si="175"/>
        <v>397</v>
      </c>
      <c r="I676" s="4"/>
      <c r="J676" s="4">
        <f t="shared" si="170"/>
        <v>284</v>
      </c>
      <c r="K676">
        <v>675</v>
      </c>
      <c r="L676">
        <v>355454.7</v>
      </c>
      <c r="M676">
        <v>29621.200000000001</v>
      </c>
      <c r="N676">
        <v>7156.1</v>
      </c>
      <c r="O676" t="str">
        <f t="shared" si="167"/>
        <v/>
      </c>
      <c r="P676">
        <f t="shared" si="168"/>
        <v>397</v>
      </c>
      <c r="X676">
        <f t="shared" si="171"/>
        <v>49.671566914939703</v>
      </c>
      <c r="Y676">
        <f t="shared" si="172"/>
        <v>4.1392937493886333</v>
      </c>
      <c r="Z676">
        <f t="shared" si="173"/>
        <v>1</v>
      </c>
      <c r="AA676">
        <f t="shared" si="174"/>
        <v>12.000010127881382</v>
      </c>
    </row>
    <row r="677" spans="2:27" x14ac:dyDescent="0.2">
      <c r="B677">
        <f t="shared" si="166"/>
        <v>3934193.7</v>
      </c>
      <c r="D677">
        <f t="shared" si="169"/>
        <v>1.0012594458438286</v>
      </c>
      <c r="E677">
        <f t="shared" si="175"/>
        <v>397.5</v>
      </c>
      <c r="I677" s="4"/>
      <c r="J677" s="4">
        <f t="shared" si="170"/>
        <v>284</v>
      </c>
      <c r="K677">
        <v>676</v>
      </c>
      <c r="L677">
        <v>355852.2</v>
      </c>
      <c r="M677">
        <v>29654.3</v>
      </c>
      <c r="N677">
        <v>7165.1</v>
      </c>
      <c r="O677" t="str">
        <f t="shared" si="167"/>
        <v/>
      </c>
      <c r="P677">
        <f t="shared" si="168"/>
        <v>397.5</v>
      </c>
      <c r="X677">
        <f t="shared" si="171"/>
        <v>49.66465227282243</v>
      </c>
      <c r="Y677">
        <f t="shared" si="172"/>
        <v>4.1387140444655337</v>
      </c>
      <c r="Z677">
        <f t="shared" si="173"/>
        <v>1</v>
      </c>
      <c r="AA677">
        <f t="shared" si="174"/>
        <v>12.000020233153371</v>
      </c>
    </row>
    <row r="678" spans="2:27" x14ac:dyDescent="0.2">
      <c r="B678">
        <f t="shared" si="166"/>
        <v>4001075</v>
      </c>
      <c r="D678">
        <f t="shared" si="169"/>
        <v>1.0010062893080882</v>
      </c>
      <c r="E678">
        <f t="shared" si="175"/>
        <v>397.89999999996508</v>
      </c>
      <c r="I678" s="4"/>
      <c r="J678" s="4">
        <f t="shared" si="170"/>
        <v>284</v>
      </c>
      <c r="K678">
        <v>677</v>
      </c>
      <c r="L678">
        <v>356250.1</v>
      </c>
      <c r="M678">
        <v>29687.5</v>
      </c>
      <c r="N678">
        <v>7174.1</v>
      </c>
      <c r="O678" t="str">
        <f t="shared" si="167"/>
        <v/>
      </c>
      <c r="P678">
        <f t="shared" si="168"/>
        <v>397.89999999996508</v>
      </c>
      <c r="X678">
        <f t="shared" si="171"/>
        <v>49.657810735841423</v>
      </c>
      <c r="Y678">
        <f t="shared" si="172"/>
        <v>4.1381497330675625</v>
      </c>
      <c r="Z678">
        <f t="shared" si="173"/>
        <v>1</v>
      </c>
      <c r="AA678">
        <f t="shared" si="174"/>
        <v>12.000003368421051</v>
      </c>
    </row>
    <row r="679" spans="2:27" x14ac:dyDescent="0.2">
      <c r="B679">
        <f t="shared" si="166"/>
        <v>4069093.2</v>
      </c>
      <c r="D679">
        <f t="shared" si="169"/>
        <v>1.0010052777081717</v>
      </c>
      <c r="E679">
        <f t="shared" si="175"/>
        <v>398.30000000004657</v>
      </c>
      <c r="I679" s="4"/>
      <c r="J679" s="4">
        <f t="shared" si="170"/>
        <v>284</v>
      </c>
      <c r="K679">
        <v>678</v>
      </c>
      <c r="L679">
        <v>356648.4</v>
      </c>
      <c r="M679">
        <v>29720.7</v>
      </c>
      <c r="N679">
        <v>7183.1</v>
      </c>
      <c r="O679" t="str">
        <f t="shared" si="167"/>
        <v/>
      </c>
      <c r="P679">
        <f t="shared" si="168"/>
        <v>398.30000000004657</v>
      </c>
      <c r="X679">
        <f t="shared" si="171"/>
        <v>49.651042029207446</v>
      </c>
      <c r="Y679">
        <f t="shared" si="172"/>
        <v>4.1375868357672871</v>
      </c>
      <c r="Z679">
        <f t="shared" si="173"/>
        <v>1</v>
      </c>
      <c r="AA679">
        <f t="shared" si="174"/>
        <v>12</v>
      </c>
    </row>
    <row r="680" spans="2:27" x14ac:dyDescent="0.2">
      <c r="B680">
        <f t="shared" si="166"/>
        <v>4138267.8</v>
      </c>
      <c r="D680">
        <f t="shared" si="169"/>
        <v>1.0012553351743454</v>
      </c>
      <c r="E680">
        <f t="shared" si="175"/>
        <v>398.79999999998836</v>
      </c>
      <c r="I680" s="4"/>
      <c r="J680" s="4">
        <f t="shared" si="170"/>
        <v>284</v>
      </c>
      <c r="K680">
        <v>679</v>
      </c>
      <c r="L680">
        <v>357047.2</v>
      </c>
      <c r="M680">
        <v>29753.9</v>
      </c>
      <c r="N680">
        <v>7192.2</v>
      </c>
      <c r="O680" t="str">
        <f t="shared" si="167"/>
        <v/>
      </c>
      <c r="P680">
        <f t="shared" si="168"/>
        <v>398.79999999998836</v>
      </c>
      <c r="X680">
        <f t="shared" si="171"/>
        <v>49.643669530880679</v>
      </c>
      <c r="Y680">
        <f t="shared" si="172"/>
        <v>4.1369678262562219</v>
      </c>
      <c r="Z680">
        <f t="shared" si="173"/>
        <v>1</v>
      </c>
      <c r="AA680">
        <f t="shared" si="174"/>
        <v>12.000013443615794</v>
      </c>
    </row>
    <row r="681" spans="2:27" x14ac:dyDescent="0.2">
      <c r="B681">
        <f t="shared" si="166"/>
        <v>4208618.4000000004</v>
      </c>
      <c r="D681">
        <f t="shared" si="169"/>
        <v>9.0095285857575345</v>
      </c>
      <c r="E681">
        <f t="shared" si="175"/>
        <v>3593</v>
      </c>
      <c r="I681" s="4"/>
      <c r="J681" s="4">
        <f t="shared" si="170"/>
        <v>284</v>
      </c>
      <c r="K681">
        <v>680</v>
      </c>
      <c r="L681">
        <v>360640.2</v>
      </c>
      <c r="M681">
        <v>30053.3</v>
      </c>
      <c r="N681">
        <v>7273.6</v>
      </c>
      <c r="O681">
        <f t="shared" si="167"/>
        <v>7166.1000000000349</v>
      </c>
      <c r="P681">
        <f t="shared" si="168"/>
        <v>3593</v>
      </c>
      <c r="X681">
        <f t="shared" si="171"/>
        <v>49.582077650681917</v>
      </c>
      <c r="Y681">
        <f t="shared" si="172"/>
        <v>4.131832930048394</v>
      </c>
      <c r="Z681">
        <f t="shared" si="173"/>
        <v>1</v>
      </c>
      <c r="AA681">
        <f t="shared" si="174"/>
        <v>12.000019964529686</v>
      </c>
    </row>
    <row r="682" spans="2:27" x14ac:dyDescent="0.2">
      <c r="B682">
        <f t="shared" si="166"/>
        <v>4280164.9000000004</v>
      </c>
      <c r="D682">
        <f t="shared" si="169"/>
        <v>0.1122182020595635</v>
      </c>
      <c r="E682">
        <f t="shared" si="175"/>
        <v>403.20000000001164</v>
      </c>
      <c r="I682" s="4"/>
      <c r="J682" s="4">
        <f t="shared" si="170"/>
        <v>285</v>
      </c>
      <c r="K682">
        <v>681</v>
      </c>
      <c r="L682">
        <v>361043.4</v>
      </c>
      <c r="M682">
        <v>30086.9</v>
      </c>
      <c r="N682">
        <v>7282.7</v>
      </c>
      <c r="O682" t="str">
        <f t="shared" si="167"/>
        <v/>
      </c>
      <c r="P682">
        <f t="shared" si="168"/>
        <v>403.20000000001164</v>
      </c>
      <c r="X682">
        <f t="shared" si="171"/>
        <v>49.5754871132959</v>
      </c>
      <c r="Y682">
        <f t="shared" si="172"/>
        <v>4.1312837271890919</v>
      </c>
      <c r="Z682">
        <f t="shared" si="173"/>
        <v>1</v>
      </c>
      <c r="AA682">
        <f t="shared" si="174"/>
        <v>12.000019942233996</v>
      </c>
    </row>
    <row r="683" spans="2:27" x14ac:dyDescent="0.2">
      <c r="B683">
        <f t="shared" si="166"/>
        <v>4352927.7</v>
      </c>
      <c r="D683">
        <f t="shared" si="169"/>
        <v>1.0009920634919769</v>
      </c>
      <c r="E683">
        <f t="shared" si="175"/>
        <v>403.59999999997672</v>
      </c>
      <c r="I683" s="4"/>
      <c r="J683" s="4">
        <f t="shared" si="170"/>
        <v>285</v>
      </c>
      <c r="K683">
        <v>682</v>
      </c>
      <c r="L683">
        <v>361447</v>
      </c>
      <c r="M683">
        <v>30120.6</v>
      </c>
      <c r="N683">
        <v>7291.9</v>
      </c>
      <c r="O683" t="str">
        <f t="shared" si="167"/>
        <v/>
      </c>
      <c r="P683">
        <f t="shared" si="168"/>
        <v>403.59999999997672</v>
      </c>
      <c r="X683">
        <f t="shared" si="171"/>
        <v>49.568288100495074</v>
      </c>
      <c r="Y683">
        <f t="shared" si="172"/>
        <v>4.130692960682401</v>
      </c>
      <c r="Z683">
        <f t="shared" si="173"/>
        <v>1</v>
      </c>
      <c r="AA683">
        <f t="shared" si="174"/>
        <v>11.999993360026028</v>
      </c>
    </row>
    <row r="684" spans="2:27" x14ac:dyDescent="0.2">
      <c r="B684">
        <f t="shared" si="166"/>
        <v>4426927.5</v>
      </c>
      <c r="D684">
        <f t="shared" si="169"/>
        <v>1.0012388503468781</v>
      </c>
      <c r="E684">
        <f t="shared" si="175"/>
        <v>404.09999999997672</v>
      </c>
      <c r="I684" s="4"/>
      <c r="J684" s="4">
        <f t="shared" si="170"/>
        <v>285</v>
      </c>
      <c r="K684">
        <v>683</v>
      </c>
      <c r="L684">
        <v>361851.1</v>
      </c>
      <c r="M684">
        <v>30154.3</v>
      </c>
      <c r="N684">
        <v>7301</v>
      </c>
      <c r="O684" t="str">
        <f t="shared" si="167"/>
        <v/>
      </c>
      <c r="P684">
        <f t="shared" si="168"/>
        <v>404.09999999997672</v>
      </c>
      <c r="X684">
        <f t="shared" si="171"/>
        <v>49.561854540473902</v>
      </c>
      <c r="Y684">
        <f t="shared" si="172"/>
        <v>4.1301602520202714</v>
      </c>
      <c r="Z684">
        <f t="shared" si="173"/>
        <v>1</v>
      </c>
      <c r="AA684">
        <f t="shared" si="174"/>
        <v>11.999983418616914</v>
      </c>
    </row>
    <row r="685" spans="2:27" x14ac:dyDescent="0.2">
      <c r="B685">
        <f t="shared" si="166"/>
        <v>4502185.2</v>
      </c>
      <c r="D685">
        <f t="shared" si="169"/>
        <v>1.0012373174958136</v>
      </c>
      <c r="E685">
        <f t="shared" si="175"/>
        <v>404.60000000003492</v>
      </c>
      <c r="I685" s="4"/>
      <c r="J685" s="4">
        <f t="shared" si="170"/>
        <v>285</v>
      </c>
      <c r="K685">
        <v>684</v>
      </c>
      <c r="L685">
        <v>362255.7</v>
      </c>
      <c r="M685">
        <v>30188</v>
      </c>
      <c r="N685">
        <v>7310.2</v>
      </c>
      <c r="O685" t="str">
        <f t="shared" si="167"/>
        <v/>
      </c>
      <c r="P685">
        <f t="shared" si="168"/>
        <v>404.60000000003492</v>
      </c>
      <c r="X685">
        <f t="shared" si="171"/>
        <v>49.554827501299556</v>
      </c>
      <c r="Y685">
        <f t="shared" si="172"/>
        <v>4.1295723783207023</v>
      </c>
      <c r="Z685">
        <f t="shared" si="173"/>
        <v>1</v>
      </c>
      <c r="AA685">
        <f t="shared" si="174"/>
        <v>11.999990062276401</v>
      </c>
    </row>
    <row r="686" spans="2:27" x14ac:dyDescent="0.2">
      <c r="B686">
        <f t="shared" si="166"/>
        <v>4578722.4000000004</v>
      </c>
      <c r="D686">
        <f t="shared" si="169"/>
        <v>1.0009886307463298</v>
      </c>
      <c r="E686">
        <f t="shared" si="175"/>
        <v>405</v>
      </c>
      <c r="I686" s="4"/>
      <c r="J686" s="4">
        <f t="shared" si="170"/>
        <v>285</v>
      </c>
      <c r="K686">
        <v>685</v>
      </c>
      <c r="L686">
        <v>362660.7</v>
      </c>
      <c r="M686">
        <v>30221.7</v>
      </c>
      <c r="N686">
        <v>7319.4</v>
      </c>
      <c r="O686" t="str">
        <f t="shared" si="167"/>
        <v/>
      </c>
      <c r="P686">
        <f t="shared" si="168"/>
        <v>405</v>
      </c>
      <c r="X686">
        <f t="shared" si="171"/>
        <v>49.547872776457091</v>
      </c>
      <c r="Y686">
        <f t="shared" si="172"/>
        <v>4.1289859824575785</v>
      </c>
      <c r="Z686">
        <f t="shared" si="173"/>
        <v>1</v>
      </c>
      <c r="AA686">
        <f t="shared" si="174"/>
        <v>12.000009926642115</v>
      </c>
    </row>
    <row r="687" spans="2:27" x14ac:dyDescent="0.2">
      <c r="B687">
        <f t="shared" si="166"/>
        <v>4656560.7</v>
      </c>
      <c r="D687">
        <f t="shared" si="169"/>
        <v>1.0012345679012347</v>
      </c>
      <c r="E687">
        <f t="shared" si="175"/>
        <v>405.5</v>
      </c>
      <c r="I687" s="4"/>
      <c r="J687" s="4">
        <f t="shared" si="170"/>
        <v>285</v>
      </c>
      <c r="K687">
        <v>686</v>
      </c>
      <c r="L687">
        <v>363066.2</v>
      </c>
      <c r="M687">
        <v>30255.5</v>
      </c>
      <c r="N687">
        <v>7328.6</v>
      </c>
      <c r="O687" t="str">
        <f t="shared" si="167"/>
        <v/>
      </c>
      <c r="P687">
        <f t="shared" si="168"/>
        <v>405.5</v>
      </c>
      <c r="X687">
        <f t="shared" si="171"/>
        <v>49.541003738776844</v>
      </c>
      <c r="Y687">
        <f t="shared" si="172"/>
        <v>4.1284147040362411</v>
      </c>
      <c r="Z687">
        <f t="shared" si="173"/>
        <v>1</v>
      </c>
      <c r="AA687">
        <f t="shared" si="174"/>
        <v>12.000006610368363</v>
      </c>
    </row>
    <row r="688" spans="2:27" x14ac:dyDescent="0.2">
      <c r="B688">
        <f t="shared" si="166"/>
        <v>4735722.2</v>
      </c>
      <c r="D688">
        <f t="shared" si="169"/>
        <v>1.0009864364980643</v>
      </c>
      <c r="E688">
        <f t="shared" si="175"/>
        <v>405.89999999996508</v>
      </c>
      <c r="I688" s="4"/>
      <c r="J688" s="4">
        <f t="shared" si="170"/>
        <v>285</v>
      </c>
      <c r="K688">
        <v>687</v>
      </c>
      <c r="L688">
        <v>363472.1</v>
      </c>
      <c r="M688">
        <v>30289.3</v>
      </c>
      <c r="N688">
        <v>7337.8</v>
      </c>
      <c r="O688" t="str">
        <f t="shared" si="167"/>
        <v/>
      </c>
      <c r="P688">
        <f t="shared" si="168"/>
        <v>405.89999999996508</v>
      </c>
      <c r="X688">
        <f t="shared" si="171"/>
        <v>49.534206437896913</v>
      </c>
      <c r="Y688">
        <f t="shared" si="172"/>
        <v>4.1278448581318647</v>
      </c>
      <c r="Z688">
        <f t="shared" si="173"/>
        <v>1</v>
      </c>
      <c r="AA688">
        <f t="shared" si="174"/>
        <v>12.000016507479538</v>
      </c>
    </row>
    <row r="689" spans="2:27" x14ac:dyDescent="0.2">
      <c r="B689">
        <f t="shared" si="166"/>
        <v>4816229.5</v>
      </c>
      <c r="D689">
        <f t="shared" si="169"/>
        <v>1.0009854644002993</v>
      </c>
      <c r="E689">
        <f t="shared" si="175"/>
        <v>406.30000000004657</v>
      </c>
      <c r="I689" s="4"/>
      <c r="J689" s="4">
        <f t="shared" si="170"/>
        <v>285</v>
      </c>
      <c r="K689">
        <v>688</v>
      </c>
      <c r="L689">
        <v>363878.40000000002</v>
      </c>
      <c r="M689">
        <v>30323.200000000001</v>
      </c>
      <c r="N689">
        <v>7347</v>
      </c>
      <c r="O689" t="str">
        <f t="shared" si="167"/>
        <v/>
      </c>
      <c r="P689">
        <f t="shared" si="168"/>
        <v>406.30000000004657</v>
      </c>
      <c r="X689">
        <f t="shared" si="171"/>
        <v>49.527480604328304</v>
      </c>
      <c r="Y689">
        <f t="shared" si="172"/>
        <v>4.127290050360692</v>
      </c>
      <c r="Z689">
        <f t="shared" si="173"/>
        <v>1</v>
      </c>
      <c r="AA689">
        <f t="shared" si="174"/>
        <v>12</v>
      </c>
    </row>
    <row r="690" spans="2:27" x14ac:dyDescent="0.2">
      <c r="B690">
        <f t="shared" ref="B690:B753" si="176">ROUND(45*$B$1^(K690-1),1)</f>
        <v>4898105.4000000004</v>
      </c>
      <c r="D690">
        <f t="shared" si="169"/>
        <v>1.0012306177699772</v>
      </c>
      <c r="E690">
        <f t="shared" si="175"/>
        <v>406.79999999998836</v>
      </c>
      <c r="I690" s="4"/>
      <c r="J690" s="4">
        <f t="shared" si="170"/>
        <v>285</v>
      </c>
      <c r="K690">
        <v>689</v>
      </c>
      <c r="L690">
        <v>364285.2</v>
      </c>
      <c r="M690">
        <v>30357.1</v>
      </c>
      <c r="N690">
        <v>7356.2</v>
      </c>
      <c r="O690" t="str">
        <f t="shared" si="167"/>
        <v/>
      </c>
      <c r="P690">
        <f t="shared" si="168"/>
        <v>406.79999999998836</v>
      </c>
      <c r="X690">
        <f t="shared" si="171"/>
        <v>49.520839563905277</v>
      </c>
      <c r="Y690">
        <f t="shared" si="172"/>
        <v>4.12673663032544</v>
      </c>
      <c r="Z690">
        <f t="shared" si="173"/>
        <v>1</v>
      </c>
      <c r="AA690">
        <f t="shared" si="174"/>
        <v>12.000000000000002</v>
      </c>
    </row>
    <row r="691" spans="2:27" x14ac:dyDescent="0.2">
      <c r="B691">
        <f t="shared" si="176"/>
        <v>4981373.2</v>
      </c>
      <c r="D691">
        <f t="shared" si="169"/>
        <v>9.0103244837759835</v>
      </c>
      <c r="E691">
        <f t="shared" si="175"/>
        <v>3665.3999999999651</v>
      </c>
      <c r="I691" s="4"/>
      <c r="J691" s="4">
        <f t="shared" si="170"/>
        <v>285</v>
      </c>
      <c r="K691">
        <v>690</v>
      </c>
      <c r="L691">
        <v>367950.6</v>
      </c>
      <c r="M691">
        <v>30662.5</v>
      </c>
      <c r="N691">
        <v>7439.3</v>
      </c>
      <c r="O691">
        <f t="shared" ref="O691:O754" si="177">IF(RIGHT(K691,1)*1=0,VLOOKUP(J691,AI:AL,4,0),"")</f>
        <v>7310.3999999999651</v>
      </c>
      <c r="P691">
        <f t="shared" ref="P691:P754" si="178">L691-L690</f>
        <v>3665.3999999999651</v>
      </c>
      <c r="X691">
        <f t="shared" si="171"/>
        <v>49.460379336765548</v>
      </c>
      <c r="Y691">
        <f t="shared" si="172"/>
        <v>4.1216915570013306</v>
      </c>
      <c r="Z691">
        <f t="shared" si="173"/>
        <v>1</v>
      </c>
      <c r="AA691">
        <f t="shared" si="174"/>
        <v>12.00001956787607</v>
      </c>
    </row>
    <row r="692" spans="2:27" x14ac:dyDescent="0.2">
      <c r="B692">
        <f t="shared" si="176"/>
        <v>5066056.5</v>
      </c>
      <c r="D692">
        <f t="shared" ref="D692:D755" si="179">E692/E691</f>
        <v>0.11221149124244298</v>
      </c>
      <c r="E692">
        <f t="shared" si="175"/>
        <v>411.30000000004657</v>
      </c>
      <c r="I692" s="4"/>
      <c r="J692" s="4">
        <f t="shared" si="170"/>
        <v>286</v>
      </c>
      <c r="K692">
        <v>691</v>
      </c>
      <c r="L692">
        <v>368361.9</v>
      </c>
      <c r="M692">
        <v>30696.799999999999</v>
      </c>
      <c r="N692">
        <v>7448.6</v>
      </c>
      <c r="O692" t="str">
        <f t="shared" si="177"/>
        <v/>
      </c>
      <c r="P692">
        <f t="shared" si="178"/>
        <v>411.30000000004657</v>
      </c>
      <c r="X692">
        <f t="shared" si="171"/>
        <v>49.453843675321536</v>
      </c>
      <c r="Y692">
        <f t="shared" si="172"/>
        <v>4.1211502832747087</v>
      </c>
      <c r="Z692">
        <f t="shared" si="173"/>
        <v>1</v>
      </c>
      <c r="AA692">
        <f t="shared" si="174"/>
        <v>12.000009773005656</v>
      </c>
    </row>
    <row r="693" spans="2:27" x14ac:dyDescent="0.2">
      <c r="B693">
        <f t="shared" si="176"/>
        <v>5152179.5</v>
      </c>
      <c r="D693">
        <f t="shared" si="179"/>
        <v>1.0012156576706583</v>
      </c>
      <c r="E693">
        <f t="shared" si="175"/>
        <v>411.79999999998836</v>
      </c>
      <c r="I693" s="4"/>
      <c r="J693" s="4">
        <f t="shared" si="170"/>
        <v>286</v>
      </c>
      <c r="K693">
        <v>692</v>
      </c>
      <c r="L693">
        <v>368773.7</v>
      </c>
      <c r="M693">
        <v>30731.1</v>
      </c>
      <c r="N693">
        <v>7458</v>
      </c>
      <c r="O693" t="str">
        <f t="shared" si="177"/>
        <v/>
      </c>
      <c r="P693">
        <f t="shared" si="178"/>
        <v>411.79999999998836</v>
      </c>
      <c r="X693">
        <f t="shared" si="171"/>
        <v>49.446728345400913</v>
      </c>
      <c r="Y693">
        <f t="shared" si="172"/>
        <v>4.1205551086082055</v>
      </c>
      <c r="Z693">
        <f t="shared" si="173"/>
        <v>1</v>
      </c>
      <c r="AA693">
        <f t="shared" si="174"/>
        <v>12.000016270162801</v>
      </c>
    </row>
    <row r="694" spans="2:27" x14ac:dyDescent="0.2">
      <c r="B694">
        <f t="shared" si="176"/>
        <v>5239766.5</v>
      </c>
      <c r="D694">
        <f t="shared" si="179"/>
        <v>1.0012141816415736</v>
      </c>
      <c r="E694">
        <f t="shared" si="175"/>
        <v>412.29999999998836</v>
      </c>
      <c r="I694" s="4"/>
      <c r="J694" s="4">
        <f t="shared" si="170"/>
        <v>286</v>
      </c>
      <c r="K694">
        <v>693</v>
      </c>
      <c r="L694">
        <v>369186</v>
      </c>
      <c r="M694">
        <v>30765.5</v>
      </c>
      <c r="N694">
        <v>7467.3</v>
      </c>
      <c r="O694" t="str">
        <f t="shared" si="177"/>
        <v/>
      </c>
      <c r="P694">
        <f t="shared" si="178"/>
        <v>412.29999999998836</v>
      </c>
      <c r="X694">
        <f t="shared" si="171"/>
        <v>49.440359969466876</v>
      </c>
      <c r="Y694">
        <f t="shared" si="172"/>
        <v>4.120029997455573</v>
      </c>
      <c r="Z694">
        <f t="shared" si="173"/>
        <v>1</v>
      </c>
      <c r="AA694">
        <f t="shared" si="174"/>
        <v>12</v>
      </c>
    </row>
    <row r="695" spans="2:27" x14ac:dyDescent="0.2">
      <c r="B695">
        <f t="shared" si="176"/>
        <v>5328842.5999999996</v>
      </c>
      <c r="D695">
        <f t="shared" si="179"/>
        <v>1.0009701673539251</v>
      </c>
      <c r="E695">
        <f t="shared" si="175"/>
        <v>412.70000000001164</v>
      </c>
      <c r="I695" s="4"/>
      <c r="J695" s="4">
        <f t="shared" si="170"/>
        <v>286</v>
      </c>
      <c r="K695">
        <v>694</v>
      </c>
      <c r="L695">
        <v>369598.7</v>
      </c>
      <c r="M695">
        <v>30799.9</v>
      </c>
      <c r="N695">
        <v>7476.7</v>
      </c>
      <c r="O695" t="str">
        <f t="shared" si="177"/>
        <v/>
      </c>
      <c r="P695">
        <f t="shared" si="178"/>
        <v>412.70000000001164</v>
      </c>
      <c r="X695">
        <f t="shared" si="171"/>
        <v>49.433399761927056</v>
      </c>
      <c r="Y695">
        <f t="shared" si="172"/>
        <v>4.1194510947343081</v>
      </c>
      <c r="Z695">
        <f t="shared" si="173"/>
        <v>1</v>
      </c>
      <c r="AA695">
        <f t="shared" si="174"/>
        <v>11.999996753236212</v>
      </c>
    </row>
    <row r="696" spans="2:27" x14ac:dyDescent="0.2">
      <c r="B696">
        <f t="shared" si="176"/>
        <v>5419432.9000000004</v>
      </c>
      <c r="D696">
        <f t="shared" si="179"/>
        <v>1.0009692270413497</v>
      </c>
      <c r="E696">
        <f t="shared" si="175"/>
        <v>413.09999999997672</v>
      </c>
      <c r="I696" s="4"/>
      <c r="J696" s="4">
        <f t="shared" si="170"/>
        <v>286</v>
      </c>
      <c r="K696">
        <v>695</v>
      </c>
      <c r="L696">
        <v>370011.8</v>
      </c>
      <c r="M696">
        <v>30834.3</v>
      </c>
      <c r="N696">
        <v>7486</v>
      </c>
      <c r="O696" t="str">
        <f t="shared" si="177"/>
        <v/>
      </c>
      <c r="P696">
        <f t="shared" si="178"/>
        <v>413.09999999997672</v>
      </c>
      <c r="X696">
        <f t="shared" si="171"/>
        <v>49.427170718674859</v>
      </c>
      <c r="Y696">
        <f t="shared" si="172"/>
        <v>4.1189286668447771</v>
      </c>
      <c r="Z696">
        <f t="shared" si="173"/>
        <v>1</v>
      </c>
      <c r="AA696">
        <f t="shared" si="174"/>
        <v>12.000006486283132</v>
      </c>
    </row>
    <row r="697" spans="2:27" x14ac:dyDescent="0.2">
      <c r="B697">
        <f t="shared" si="176"/>
        <v>5511563.2000000002</v>
      </c>
      <c r="D697">
        <f t="shared" si="179"/>
        <v>1.0014524328250665</v>
      </c>
      <c r="E697">
        <f t="shared" si="175"/>
        <v>413.70000000001164</v>
      </c>
      <c r="I697" s="4"/>
      <c r="J697" s="4">
        <f t="shared" si="170"/>
        <v>286</v>
      </c>
      <c r="K697">
        <v>696</v>
      </c>
      <c r="L697">
        <v>370425.5</v>
      </c>
      <c r="M697">
        <v>30868.799999999999</v>
      </c>
      <c r="N697">
        <v>7495.4</v>
      </c>
      <c r="O697" t="str">
        <f t="shared" si="177"/>
        <v/>
      </c>
      <c r="P697">
        <f t="shared" si="178"/>
        <v>413.70000000001164</v>
      </c>
      <c r="X697">
        <f t="shared" si="171"/>
        <v>49.420377831736801</v>
      </c>
      <c r="Y697">
        <f t="shared" si="172"/>
        <v>4.1183659311044112</v>
      </c>
      <c r="Z697">
        <f t="shared" si="173"/>
        <v>1</v>
      </c>
      <c r="AA697">
        <f t="shared" si="174"/>
        <v>11.999996760483077</v>
      </c>
    </row>
    <row r="698" spans="2:27" x14ac:dyDescent="0.2">
      <c r="B698">
        <f t="shared" si="176"/>
        <v>5605259.7999999998</v>
      </c>
      <c r="D698">
        <f t="shared" si="179"/>
        <v>1.0007251631616831</v>
      </c>
      <c r="E698">
        <f t="shared" si="175"/>
        <v>414</v>
      </c>
      <c r="I698" s="4"/>
      <c r="J698" s="4">
        <f t="shared" si="170"/>
        <v>286</v>
      </c>
      <c r="K698">
        <v>697</v>
      </c>
      <c r="L698">
        <v>370839.5</v>
      </c>
      <c r="M698">
        <v>30903.3</v>
      </c>
      <c r="N698">
        <v>7504.8</v>
      </c>
      <c r="O698" t="str">
        <f t="shared" si="177"/>
        <v/>
      </c>
      <c r="P698">
        <f t="shared" si="178"/>
        <v>414</v>
      </c>
      <c r="X698">
        <f t="shared" si="171"/>
        <v>49.413641935827734</v>
      </c>
      <c r="Y698">
        <f t="shared" si="172"/>
        <v>4.1178046050527657</v>
      </c>
      <c r="Z698">
        <f t="shared" si="173"/>
        <v>1</v>
      </c>
      <c r="AA698">
        <f t="shared" si="174"/>
        <v>11.999996764099627</v>
      </c>
    </row>
    <row r="699" spans="2:27" x14ac:dyDescent="0.2">
      <c r="B699">
        <f t="shared" si="176"/>
        <v>5700549.2000000002</v>
      </c>
      <c r="D699">
        <f t="shared" si="179"/>
        <v>1.0014492753622626</v>
      </c>
      <c r="E699">
        <f t="shared" si="175"/>
        <v>414.59999999997672</v>
      </c>
      <c r="I699" s="4"/>
      <c r="J699" s="4">
        <f t="shared" si="170"/>
        <v>286</v>
      </c>
      <c r="K699">
        <v>698</v>
      </c>
      <c r="L699">
        <v>371254.1</v>
      </c>
      <c r="M699">
        <v>30937.8</v>
      </c>
      <c r="N699">
        <v>7514.2</v>
      </c>
      <c r="O699" t="str">
        <f t="shared" si="177"/>
        <v/>
      </c>
      <c r="P699">
        <f t="shared" si="178"/>
        <v>414.59999999997672</v>
      </c>
      <c r="X699">
        <f t="shared" si="171"/>
        <v>49.407002741476134</v>
      </c>
      <c r="Y699">
        <f t="shared" si="172"/>
        <v>4.1172446833994307</v>
      </c>
      <c r="Z699">
        <f t="shared" si="173"/>
        <v>1</v>
      </c>
      <c r="AA699">
        <f t="shared" si="174"/>
        <v>12.000016161459444</v>
      </c>
    </row>
    <row r="700" spans="2:27" x14ac:dyDescent="0.2">
      <c r="B700">
        <f t="shared" si="176"/>
        <v>5797458.5999999996</v>
      </c>
      <c r="D700">
        <f t="shared" si="179"/>
        <v>1.0009647853353192</v>
      </c>
      <c r="E700">
        <f t="shared" si="175"/>
        <v>415</v>
      </c>
      <c r="I700" s="4"/>
      <c r="J700" s="4">
        <f t="shared" si="170"/>
        <v>286</v>
      </c>
      <c r="K700">
        <v>699</v>
      </c>
      <c r="L700">
        <v>371669.1</v>
      </c>
      <c r="M700">
        <v>30972.400000000001</v>
      </c>
      <c r="N700">
        <v>7523.6</v>
      </c>
      <c r="O700" t="str">
        <f t="shared" si="177"/>
        <v/>
      </c>
      <c r="P700">
        <f t="shared" si="178"/>
        <v>415</v>
      </c>
      <c r="X700">
        <f t="shared" si="171"/>
        <v>49.400433303205908</v>
      </c>
      <c r="Y700">
        <f t="shared" si="172"/>
        <v>4.1166994523898133</v>
      </c>
      <c r="Z700">
        <f t="shared" si="173"/>
        <v>1</v>
      </c>
      <c r="AA700">
        <f t="shared" si="174"/>
        <v>12.000009686043056</v>
      </c>
    </row>
    <row r="701" spans="2:27" x14ac:dyDescent="0.2">
      <c r="B701">
        <f t="shared" si="176"/>
        <v>5896015.4000000004</v>
      </c>
      <c r="D701">
        <f t="shared" si="179"/>
        <v>9.0101204819277392</v>
      </c>
      <c r="E701">
        <f t="shared" si="175"/>
        <v>3739.2000000000116</v>
      </c>
      <c r="I701" s="4"/>
      <c r="J701" s="4">
        <f t="shared" ref="J701:J764" si="180">J691+1</f>
        <v>286</v>
      </c>
      <c r="K701">
        <v>700</v>
      </c>
      <c r="L701">
        <v>375408.3</v>
      </c>
      <c r="M701">
        <v>31284</v>
      </c>
      <c r="N701">
        <v>7608.3</v>
      </c>
      <c r="O701">
        <f t="shared" si="177"/>
        <v>7457.7000000000116</v>
      </c>
      <c r="P701">
        <f t="shared" si="178"/>
        <v>3739.2000000000116</v>
      </c>
      <c r="X701">
        <f t="shared" si="171"/>
        <v>49.341942352430898</v>
      </c>
      <c r="Y701">
        <f t="shared" si="172"/>
        <v>4.1118252434840894</v>
      </c>
      <c r="Z701">
        <f t="shared" si="173"/>
        <v>1</v>
      </c>
      <c r="AA701">
        <f t="shared" si="174"/>
        <v>12.000009589566551</v>
      </c>
    </row>
    <row r="702" spans="2:27" x14ac:dyDescent="0.2">
      <c r="B702">
        <f t="shared" si="176"/>
        <v>5996247.5999999996</v>
      </c>
      <c r="D702">
        <f t="shared" si="179"/>
        <v>0.11221651690202011</v>
      </c>
      <c r="E702">
        <f t="shared" si="175"/>
        <v>419.60000000003492</v>
      </c>
      <c r="I702" s="4"/>
      <c r="J702" s="4">
        <f t="shared" si="180"/>
        <v>287</v>
      </c>
      <c r="K702">
        <v>701</v>
      </c>
      <c r="L702">
        <v>375827.9</v>
      </c>
      <c r="M702">
        <v>31319</v>
      </c>
      <c r="N702">
        <v>7617.9</v>
      </c>
      <c r="O702" t="str">
        <f t="shared" si="177"/>
        <v/>
      </c>
      <c r="P702">
        <f t="shared" si="178"/>
        <v>419.60000000003492</v>
      </c>
      <c r="X702">
        <f t="shared" si="171"/>
        <v>49.334842935717198</v>
      </c>
      <c r="Y702">
        <f t="shared" si="172"/>
        <v>4.1112380052245374</v>
      </c>
      <c r="Z702">
        <f t="shared" si="173"/>
        <v>1</v>
      </c>
      <c r="AA702">
        <f t="shared" si="174"/>
        <v>11.999996807050035</v>
      </c>
    </row>
    <row r="703" spans="2:27" x14ac:dyDescent="0.2">
      <c r="B703">
        <f t="shared" si="176"/>
        <v>6098183.7999999998</v>
      </c>
      <c r="D703">
        <f t="shared" si="179"/>
        <v>1.0011916110580117</v>
      </c>
      <c r="E703">
        <f t="shared" si="175"/>
        <v>420.09999999997672</v>
      </c>
      <c r="I703" s="4"/>
      <c r="J703" s="4">
        <f t="shared" si="180"/>
        <v>287</v>
      </c>
      <c r="K703">
        <v>702</v>
      </c>
      <c r="L703">
        <v>376248</v>
      </c>
      <c r="M703">
        <v>31354</v>
      </c>
      <c r="N703">
        <v>7627.4</v>
      </c>
      <c r="O703" t="str">
        <f t="shared" si="177"/>
        <v/>
      </c>
      <c r="P703">
        <f t="shared" si="178"/>
        <v>420.09999999997672</v>
      </c>
      <c r="X703">
        <f t="shared" si="171"/>
        <v>49.328473660749403</v>
      </c>
      <c r="Y703">
        <f t="shared" si="172"/>
        <v>4.1107061383957841</v>
      </c>
      <c r="Z703">
        <f t="shared" si="173"/>
        <v>1</v>
      </c>
      <c r="AA703">
        <f t="shared" si="174"/>
        <v>12</v>
      </c>
    </row>
    <row r="704" spans="2:27" x14ac:dyDescent="0.2">
      <c r="B704">
        <f t="shared" si="176"/>
        <v>6201853</v>
      </c>
      <c r="D704">
        <f t="shared" si="179"/>
        <v>1.0009521542490438</v>
      </c>
      <c r="E704">
        <f t="shared" si="175"/>
        <v>420.5</v>
      </c>
      <c r="I704" s="4"/>
      <c r="J704" s="4">
        <f t="shared" si="180"/>
        <v>287</v>
      </c>
      <c r="K704">
        <v>703</v>
      </c>
      <c r="L704">
        <v>376668.5</v>
      </c>
      <c r="M704">
        <v>31389</v>
      </c>
      <c r="N704">
        <v>7636.9</v>
      </c>
      <c r="O704" t="str">
        <f t="shared" si="177"/>
        <v/>
      </c>
      <c r="P704">
        <f t="shared" si="178"/>
        <v>420.5</v>
      </c>
      <c r="X704">
        <f t="shared" si="171"/>
        <v>49.322172609304822</v>
      </c>
      <c r="Y704">
        <f t="shared" si="172"/>
        <v>4.1101755948094123</v>
      </c>
      <c r="Z704">
        <f t="shared" si="173"/>
        <v>1</v>
      </c>
      <c r="AA704">
        <f t="shared" si="174"/>
        <v>12.000015929147153</v>
      </c>
    </row>
    <row r="705" spans="2:27" x14ac:dyDescent="0.2">
      <c r="B705">
        <f t="shared" si="176"/>
        <v>6307284.5</v>
      </c>
      <c r="D705">
        <f t="shared" si="179"/>
        <v>1.0014268727704558</v>
      </c>
      <c r="E705">
        <f t="shared" si="175"/>
        <v>421.09999999997672</v>
      </c>
      <c r="I705" s="4"/>
      <c r="J705" s="4">
        <f t="shared" si="180"/>
        <v>287</v>
      </c>
      <c r="K705">
        <v>704</v>
      </c>
      <c r="L705">
        <v>377089.6</v>
      </c>
      <c r="M705">
        <v>31424.1</v>
      </c>
      <c r="N705">
        <v>7646.4</v>
      </c>
      <c r="O705" t="str">
        <f t="shared" si="177"/>
        <v/>
      </c>
      <c r="P705">
        <f t="shared" si="178"/>
        <v>421.09999999997672</v>
      </c>
      <c r="X705">
        <f t="shared" si="171"/>
        <v>49.315965683197319</v>
      </c>
      <c r="Y705">
        <f t="shared" si="172"/>
        <v>4.1096594475831765</v>
      </c>
      <c r="Z705">
        <f t="shared" si="173"/>
        <v>1</v>
      </c>
      <c r="AA705">
        <f t="shared" si="174"/>
        <v>12.000012729083728</v>
      </c>
    </row>
    <row r="706" spans="2:27" x14ac:dyDescent="0.2">
      <c r="B706">
        <f t="shared" si="176"/>
        <v>6414508.2999999998</v>
      </c>
      <c r="D706">
        <f t="shared" si="179"/>
        <v>1.0007124198528772</v>
      </c>
      <c r="E706">
        <f t="shared" si="175"/>
        <v>421.40000000002328</v>
      </c>
      <c r="I706" s="4"/>
      <c r="J706" s="4">
        <f t="shared" si="180"/>
        <v>287</v>
      </c>
      <c r="K706">
        <v>705</v>
      </c>
      <c r="L706">
        <v>377511</v>
      </c>
      <c r="M706">
        <v>31459.3</v>
      </c>
      <c r="N706">
        <v>7656</v>
      </c>
      <c r="O706" t="str">
        <f t="shared" si="177"/>
        <v/>
      </c>
      <c r="P706">
        <f t="shared" si="178"/>
        <v>421.40000000002328</v>
      </c>
      <c r="X706">
        <f t="shared" si="171"/>
        <v>49.309169278996862</v>
      </c>
      <c r="Y706">
        <f t="shared" si="172"/>
        <v>4.1091039707419013</v>
      </c>
      <c r="Z706">
        <f t="shared" si="173"/>
        <v>1</v>
      </c>
      <c r="AA706">
        <f t="shared" si="174"/>
        <v>11.999980927738379</v>
      </c>
    </row>
    <row r="707" spans="2:27" x14ac:dyDescent="0.2">
      <c r="B707">
        <f t="shared" si="176"/>
        <v>6523554.9000000004</v>
      </c>
      <c r="D707">
        <f t="shared" si="179"/>
        <v>1.0014238253440357</v>
      </c>
      <c r="E707">
        <f t="shared" si="175"/>
        <v>422</v>
      </c>
      <c r="I707" s="4"/>
      <c r="J707" s="4">
        <f t="shared" si="180"/>
        <v>287</v>
      </c>
      <c r="K707">
        <v>706</v>
      </c>
      <c r="L707">
        <v>377933</v>
      </c>
      <c r="M707">
        <v>31494.400000000001</v>
      </c>
      <c r="N707">
        <v>7665.6</v>
      </c>
      <c r="O707" t="str">
        <f t="shared" si="177"/>
        <v/>
      </c>
      <c r="P707">
        <f t="shared" si="178"/>
        <v>422</v>
      </c>
      <c r="X707">
        <f t="shared" ref="X707:X770" si="181">L707/$N707</f>
        <v>49.302468169484449</v>
      </c>
      <c r="Y707">
        <f t="shared" ref="Y707:Y770" si="182">M707/$N707</f>
        <v>4.1085368399081608</v>
      </c>
      <c r="Z707">
        <f t="shared" ref="Z707:Z770" si="183">N707/$N707</f>
        <v>1</v>
      </c>
      <c r="AA707">
        <f t="shared" ref="AA707:AA770" si="184">L707/M707</f>
        <v>12.000006350335298</v>
      </c>
    </row>
    <row r="708" spans="2:27" x14ac:dyDescent="0.2">
      <c r="B708">
        <f t="shared" si="176"/>
        <v>6634455.4000000004</v>
      </c>
      <c r="D708">
        <f t="shared" si="179"/>
        <v>1.0009478672986334</v>
      </c>
      <c r="E708">
        <f t="shared" ref="E708:E771" si="185">L708-L707</f>
        <v>422.40000000002328</v>
      </c>
      <c r="I708" s="4"/>
      <c r="J708" s="4">
        <f t="shared" si="180"/>
        <v>287</v>
      </c>
      <c r="K708">
        <v>707</v>
      </c>
      <c r="L708">
        <v>378355.4</v>
      </c>
      <c r="M708">
        <v>31529.599999999999</v>
      </c>
      <c r="N708">
        <v>7675.1</v>
      </c>
      <c r="O708" t="str">
        <f t="shared" si="177"/>
        <v/>
      </c>
      <c r="P708">
        <f t="shared" si="178"/>
        <v>422.40000000002328</v>
      </c>
      <c r="X708">
        <f t="shared" si="181"/>
        <v>49.296478221782124</v>
      </c>
      <c r="Y708">
        <f t="shared" si="182"/>
        <v>4.1080376802908098</v>
      </c>
      <c r="Z708">
        <f t="shared" si="183"/>
        <v>1</v>
      </c>
      <c r="AA708">
        <f t="shared" si="184"/>
        <v>12.000006343245714</v>
      </c>
    </row>
    <row r="709" spans="2:27" x14ac:dyDescent="0.2">
      <c r="B709">
        <f t="shared" si="176"/>
        <v>6747241.0999999996</v>
      </c>
      <c r="D709">
        <f t="shared" si="179"/>
        <v>1.0011837121210743</v>
      </c>
      <c r="E709">
        <f t="shared" si="185"/>
        <v>422.89999999996508</v>
      </c>
      <c r="I709" s="4"/>
      <c r="J709" s="4">
        <f t="shared" si="180"/>
        <v>287</v>
      </c>
      <c r="K709">
        <v>708</v>
      </c>
      <c r="L709">
        <v>378778.3</v>
      </c>
      <c r="M709">
        <v>31564.9</v>
      </c>
      <c r="N709">
        <v>7684.7</v>
      </c>
      <c r="O709" t="str">
        <f t="shared" si="177"/>
        <v/>
      </c>
      <c r="P709">
        <f t="shared" si="178"/>
        <v>422.89999999996508</v>
      </c>
      <c r="X709">
        <f t="shared" si="181"/>
        <v>49.289926737543432</v>
      </c>
      <c r="Y709">
        <f t="shared" si="182"/>
        <v>4.1074993168243399</v>
      </c>
      <c r="Z709">
        <f t="shared" si="183"/>
        <v>1</v>
      </c>
      <c r="AA709">
        <f t="shared" si="184"/>
        <v>11.999984159620336</v>
      </c>
    </row>
    <row r="710" spans="2:27" x14ac:dyDescent="0.2">
      <c r="B710">
        <f t="shared" si="176"/>
        <v>6861944.2000000002</v>
      </c>
      <c r="D710">
        <f t="shared" si="179"/>
        <v>1.0011823126035901</v>
      </c>
      <c r="E710">
        <f t="shared" si="185"/>
        <v>423.40000000002328</v>
      </c>
      <c r="I710" s="4"/>
      <c r="J710" s="4">
        <f t="shared" si="180"/>
        <v>287</v>
      </c>
      <c r="K710">
        <v>709</v>
      </c>
      <c r="L710">
        <v>379201.7</v>
      </c>
      <c r="M710">
        <v>31600.1</v>
      </c>
      <c r="N710">
        <v>7694.3</v>
      </c>
      <c r="O710" t="str">
        <f t="shared" si="177"/>
        <v/>
      </c>
      <c r="P710">
        <f t="shared" si="178"/>
        <v>423.40000000002328</v>
      </c>
      <c r="X710">
        <f t="shared" si="181"/>
        <v>49.283456584744549</v>
      </c>
      <c r="Y710">
        <f t="shared" si="182"/>
        <v>4.1069493001312658</v>
      </c>
      <c r="Z710">
        <f t="shared" si="183"/>
        <v>1</v>
      </c>
      <c r="AA710">
        <f t="shared" si="184"/>
        <v>12.000015822734738</v>
      </c>
    </row>
    <row r="711" spans="2:27" x14ac:dyDescent="0.2">
      <c r="B711">
        <f t="shared" si="176"/>
        <v>6978597.2999999998</v>
      </c>
      <c r="D711">
        <f t="shared" si="179"/>
        <v>9.0092111478502375</v>
      </c>
      <c r="E711">
        <f t="shared" si="185"/>
        <v>3814.5</v>
      </c>
      <c r="I711" s="4"/>
      <c r="J711" s="4">
        <f t="shared" si="180"/>
        <v>287</v>
      </c>
      <c r="K711">
        <v>710</v>
      </c>
      <c r="L711">
        <v>383016.2</v>
      </c>
      <c r="M711">
        <v>31918</v>
      </c>
      <c r="N711">
        <v>7780.8</v>
      </c>
      <c r="O711">
        <f t="shared" si="177"/>
        <v>7607.9000000000233</v>
      </c>
      <c r="P711">
        <f t="shared" si="178"/>
        <v>3814.5</v>
      </c>
      <c r="X711">
        <f t="shared" si="181"/>
        <v>49.225812255809174</v>
      </c>
      <c r="Y711">
        <f t="shared" si="182"/>
        <v>4.102148879292618</v>
      </c>
      <c r="Z711">
        <f t="shared" si="183"/>
        <v>1</v>
      </c>
      <c r="AA711">
        <f t="shared" si="184"/>
        <v>12.00000626605677</v>
      </c>
    </row>
    <row r="712" spans="2:27" x14ac:dyDescent="0.2">
      <c r="B712">
        <f t="shared" si="176"/>
        <v>7097233.4000000004</v>
      </c>
      <c r="D712">
        <f t="shared" si="179"/>
        <v>0.11222965001965571</v>
      </c>
      <c r="E712">
        <f t="shared" si="185"/>
        <v>428.09999999997672</v>
      </c>
      <c r="I712" s="4"/>
      <c r="J712" s="4">
        <f t="shared" si="180"/>
        <v>288</v>
      </c>
      <c r="K712">
        <v>711</v>
      </c>
      <c r="L712">
        <v>383444.3</v>
      </c>
      <c r="M712">
        <v>31953.7</v>
      </c>
      <c r="N712">
        <v>7790.5</v>
      </c>
      <c r="O712" t="str">
        <f t="shared" si="177"/>
        <v/>
      </c>
      <c r="P712">
        <f t="shared" si="178"/>
        <v>428.09999999997672</v>
      </c>
      <c r="X712">
        <f t="shared" si="181"/>
        <v>49.219472434375199</v>
      </c>
      <c r="Y712">
        <f t="shared" si="182"/>
        <v>4.1016237725434825</v>
      </c>
      <c r="Z712">
        <f t="shared" si="183"/>
        <v>1</v>
      </c>
      <c r="AA712">
        <f t="shared" si="184"/>
        <v>11.999996870471964</v>
      </c>
    </row>
    <row r="713" spans="2:27" x14ac:dyDescent="0.2">
      <c r="B713">
        <f t="shared" si="176"/>
        <v>7217886.4000000004</v>
      </c>
      <c r="D713">
        <f t="shared" si="179"/>
        <v>1.0009343611306314</v>
      </c>
      <c r="E713">
        <f t="shared" si="185"/>
        <v>428.5</v>
      </c>
      <c r="I713" s="4"/>
      <c r="J713" s="4">
        <f t="shared" si="180"/>
        <v>288</v>
      </c>
      <c r="K713">
        <v>712</v>
      </c>
      <c r="L713">
        <v>383872.8</v>
      </c>
      <c r="M713">
        <v>31989.4</v>
      </c>
      <c r="N713">
        <v>7800.2</v>
      </c>
      <c r="O713" t="str">
        <f t="shared" si="177"/>
        <v/>
      </c>
      <c r="P713">
        <f t="shared" si="178"/>
        <v>428.5</v>
      </c>
      <c r="X713">
        <f t="shared" si="181"/>
        <v>49.213199661547137</v>
      </c>
      <c r="Y713">
        <f t="shared" si="182"/>
        <v>4.1010999717955956</v>
      </c>
      <c r="Z713">
        <f t="shared" si="183"/>
        <v>1</v>
      </c>
      <c r="AA713">
        <f t="shared" si="184"/>
        <v>11.999999999999998</v>
      </c>
    </row>
    <row r="714" spans="2:27" x14ac:dyDescent="0.2">
      <c r="B714">
        <f t="shared" si="176"/>
        <v>7340590.5</v>
      </c>
      <c r="D714">
        <f t="shared" si="179"/>
        <v>1.0014002333723102</v>
      </c>
      <c r="E714">
        <f t="shared" si="185"/>
        <v>429.10000000003492</v>
      </c>
      <c r="I714" s="4"/>
      <c r="J714" s="4">
        <f t="shared" si="180"/>
        <v>288</v>
      </c>
      <c r="K714">
        <v>713</v>
      </c>
      <c r="L714">
        <v>384301.9</v>
      </c>
      <c r="M714">
        <v>32025.200000000001</v>
      </c>
      <c r="N714">
        <v>7809.9</v>
      </c>
      <c r="O714" t="str">
        <f t="shared" si="177"/>
        <v/>
      </c>
      <c r="P714">
        <f t="shared" si="178"/>
        <v>429.10000000003492</v>
      </c>
      <c r="X714">
        <f t="shared" si="181"/>
        <v>49.20701929602172</v>
      </c>
      <c r="Y714">
        <f t="shared" si="182"/>
        <v>4.1005902764440005</v>
      </c>
      <c r="Z714">
        <f t="shared" si="183"/>
        <v>1</v>
      </c>
      <c r="AA714">
        <f t="shared" si="184"/>
        <v>11.999984387295006</v>
      </c>
    </row>
    <row r="715" spans="2:27" x14ac:dyDescent="0.2">
      <c r="B715">
        <f t="shared" si="176"/>
        <v>7465380.5</v>
      </c>
      <c r="D715">
        <f t="shared" si="179"/>
        <v>1.0009321836400957</v>
      </c>
      <c r="E715">
        <f t="shared" si="185"/>
        <v>429.5</v>
      </c>
      <c r="I715" s="4"/>
      <c r="J715" s="4">
        <f t="shared" si="180"/>
        <v>288</v>
      </c>
      <c r="K715">
        <v>714</v>
      </c>
      <c r="L715">
        <v>384731.4</v>
      </c>
      <c r="M715">
        <v>32060.9</v>
      </c>
      <c r="N715">
        <v>7819.7</v>
      </c>
      <c r="O715" t="str">
        <f t="shared" si="177"/>
        <v/>
      </c>
      <c r="P715">
        <f t="shared" si="178"/>
        <v>429.5</v>
      </c>
      <c r="X715">
        <f t="shared" si="181"/>
        <v>49.200276225430649</v>
      </c>
      <c r="Y715">
        <f t="shared" si="182"/>
        <v>4.1000166246786964</v>
      </c>
      <c r="Z715">
        <f t="shared" si="183"/>
        <v>1</v>
      </c>
      <c r="AA715">
        <f t="shared" si="184"/>
        <v>12.000018714384188</v>
      </c>
    </row>
    <row r="716" spans="2:27" x14ac:dyDescent="0.2">
      <c r="B716">
        <f t="shared" si="176"/>
        <v>7592292</v>
      </c>
      <c r="D716">
        <f t="shared" si="179"/>
        <v>1.0009313154830386</v>
      </c>
      <c r="E716">
        <f t="shared" si="185"/>
        <v>429.89999999996508</v>
      </c>
      <c r="I716" s="4"/>
      <c r="J716" s="4">
        <f t="shared" si="180"/>
        <v>288</v>
      </c>
      <c r="K716">
        <v>715</v>
      </c>
      <c r="L716">
        <v>385161.3</v>
      </c>
      <c r="M716">
        <v>32096.799999999999</v>
      </c>
      <c r="N716">
        <v>7829.4</v>
      </c>
      <c r="O716" t="str">
        <f t="shared" si="177"/>
        <v/>
      </c>
      <c r="P716">
        <f t="shared" si="178"/>
        <v>429.89999999996508</v>
      </c>
      <c r="X716">
        <f t="shared" si="181"/>
        <v>49.194229442869187</v>
      </c>
      <c r="Y716">
        <f t="shared" si="182"/>
        <v>4.0995223133318008</v>
      </c>
      <c r="Z716">
        <f t="shared" si="183"/>
        <v>1</v>
      </c>
      <c r="AA716">
        <f t="shared" si="184"/>
        <v>11.999990653273846</v>
      </c>
    </row>
    <row r="717" spans="2:27" x14ac:dyDescent="0.2">
      <c r="B717">
        <f t="shared" si="176"/>
        <v>7721360.9000000004</v>
      </c>
      <c r="D717">
        <f t="shared" si="179"/>
        <v>1.0013956734125029</v>
      </c>
      <c r="E717">
        <f t="shared" si="185"/>
        <v>430.5</v>
      </c>
      <c r="I717" s="4"/>
      <c r="J717" s="4">
        <f t="shared" si="180"/>
        <v>288</v>
      </c>
      <c r="K717">
        <v>716</v>
      </c>
      <c r="L717">
        <v>385591.8</v>
      </c>
      <c r="M717">
        <v>32132.6</v>
      </c>
      <c r="N717">
        <v>7839.2</v>
      </c>
      <c r="O717" t="str">
        <f t="shared" si="177"/>
        <v/>
      </c>
      <c r="P717">
        <f t="shared" si="178"/>
        <v>430.5</v>
      </c>
      <c r="X717">
        <f t="shared" si="181"/>
        <v>49.187646698642716</v>
      </c>
      <c r="Y717">
        <f t="shared" si="182"/>
        <v>4.0989641800183687</v>
      </c>
      <c r="Z717">
        <f t="shared" si="183"/>
        <v>1</v>
      </c>
      <c r="AA717">
        <f t="shared" si="184"/>
        <v>12.000018672625309</v>
      </c>
    </row>
    <row r="718" spans="2:27" x14ac:dyDescent="0.2">
      <c r="B718">
        <f t="shared" si="176"/>
        <v>7852624.0999999996</v>
      </c>
      <c r="D718">
        <f t="shared" si="179"/>
        <v>1.0009291521487185</v>
      </c>
      <c r="E718">
        <f t="shared" si="185"/>
        <v>430.90000000002328</v>
      </c>
      <c r="I718" s="4"/>
      <c r="J718" s="4">
        <f t="shared" si="180"/>
        <v>288</v>
      </c>
      <c r="K718">
        <v>717</v>
      </c>
      <c r="L718">
        <v>386022.7</v>
      </c>
      <c r="M718">
        <v>32168.6</v>
      </c>
      <c r="N718">
        <v>7848.9</v>
      </c>
      <c r="O718" t="str">
        <f t="shared" si="177"/>
        <v/>
      </c>
      <c r="P718">
        <f t="shared" si="178"/>
        <v>430.90000000002328</v>
      </c>
      <c r="X718">
        <f t="shared" si="181"/>
        <v>49.181757953343784</v>
      </c>
      <c r="Y718">
        <f t="shared" si="182"/>
        <v>4.098485138044822</v>
      </c>
      <c r="Z718">
        <f t="shared" si="183"/>
        <v>1</v>
      </c>
      <c r="AA718">
        <f t="shared" si="184"/>
        <v>11.999984456892747</v>
      </c>
    </row>
    <row r="719" spans="2:27" x14ac:dyDescent="0.2">
      <c r="B719">
        <f t="shared" si="176"/>
        <v>7986118.7000000002</v>
      </c>
      <c r="D719">
        <f t="shared" si="179"/>
        <v>1.0011603620328191</v>
      </c>
      <c r="E719">
        <f t="shared" si="185"/>
        <v>431.39999999996508</v>
      </c>
      <c r="I719" s="4"/>
      <c r="J719" s="4">
        <f t="shared" si="180"/>
        <v>288</v>
      </c>
      <c r="K719">
        <v>718</v>
      </c>
      <c r="L719">
        <v>386454.1</v>
      </c>
      <c r="M719">
        <v>32204.5</v>
      </c>
      <c r="N719">
        <v>7858.7</v>
      </c>
      <c r="O719" t="str">
        <f t="shared" si="177"/>
        <v/>
      </c>
      <c r="P719">
        <f t="shared" si="178"/>
        <v>431.39999999996508</v>
      </c>
      <c r="X719">
        <f t="shared" si="181"/>
        <v>49.175321618079323</v>
      </c>
      <c r="Y719">
        <f t="shared" si="182"/>
        <v>4.0979424077773681</v>
      </c>
      <c r="Z719">
        <f t="shared" si="183"/>
        <v>1</v>
      </c>
      <c r="AA719">
        <f t="shared" si="184"/>
        <v>12.000003105156111</v>
      </c>
    </row>
    <row r="720" spans="2:27" x14ac:dyDescent="0.2">
      <c r="B720">
        <f t="shared" si="176"/>
        <v>8121882.7000000002</v>
      </c>
      <c r="D720">
        <f t="shared" si="179"/>
        <v>1.0011590171535889</v>
      </c>
      <c r="E720">
        <f t="shared" si="185"/>
        <v>431.90000000002328</v>
      </c>
      <c r="I720" s="4"/>
      <c r="J720" s="4">
        <f t="shared" si="180"/>
        <v>288</v>
      </c>
      <c r="K720">
        <v>719</v>
      </c>
      <c r="L720">
        <v>386886</v>
      </c>
      <c r="M720">
        <v>32240.5</v>
      </c>
      <c r="N720">
        <v>7868.5</v>
      </c>
      <c r="O720" t="str">
        <f t="shared" si="177"/>
        <v/>
      </c>
      <c r="P720">
        <f t="shared" si="178"/>
        <v>431.90000000002328</v>
      </c>
      <c r="X720">
        <f t="shared" si="181"/>
        <v>49.168964859884348</v>
      </c>
      <c r="Y720">
        <f t="shared" si="182"/>
        <v>4.0974137383236959</v>
      </c>
      <c r="Z720">
        <f t="shared" si="183"/>
        <v>1</v>
      </c>
      <c r="AA720">
        <f t="shared" si="184"/>
        <v>12</v>
      </c>
    </row>
    <row r="721" spans="2:27" x14ac:dyDescent="0.2">
      <c r="B721">
        <f t="shared" si="176"/>
        <v>8259954.7000000002</v>
      </c>
      <c r="D721">
        <f t="shared" si="179"/>
        <v>9.0099560083348305</v>
      </c>
      <c r="E721">
        <f t="shared" si="185"/>
        <v>3891.4000000000233</v>
      </c>
      <c r="I721" s="4"/>
      <c r="J721" s="4">
        <f t="shared" si="180"/>
        <v>288</v>
      </c>
      <c r="K721">
        <v>720</v>
      </c>
      <c r="L721">
        <v>390777.4</v>
      </c>
      <c r="M721">
        <v>32564.799999999999</v>
      </c>
      <c r="N721">
        <v>7956.7</v>
      </c>
      <c r="O721">
        <f t="shared" si="177"/>
        <v>7761.2000000000116</v>
      </c>
      <c r="P721">
        <f t="shared" si="178"/>
        <v>3891.4000000000233</v>
      </c>
      <c r="X721">
        <f t="shared" si="181"/>
        <v>49.112999107670269</v>
      </c>
      <c r="Y721">
        <f t="shared" si="182"/>
        <v>4.0927520203099279</v>
      </c>
      <c r="Z721">
        <f t="shared" si="183"/>
        <v>1</v>
      </c>
      <c r="AA721">
        <f t="shared" si="184"/>
        <v>11.999993858399254</v>
      </c>
    </row>
    <row r="722" spans="2:27" x14ac:dyDescent="0.2">
      <c r="B722">
        <f t="shared" si="176"/>
        <v>8400373.9000000004</v>
      </c>
      <c r="D722">
        <f t="shared" si="179"/>
        <v>0.11222182248032862</v>
      </c>
      <c r="E722">
        <f t="shared" si="185"/>
        <v>436.69999999995343</v>
      </c>
      <c r="I722" s="4"/>
      <c r="J722" s="4">
        <f t="shared" si="180"/>
        <v>289</v>
      </c>
      <c r="K722">
        <v>721</v>
      </c>
      <c r="L722">
        <v>391214.1</v>
      </c>
      <c r="M722">
        <v>32601.200000000001</v>
      </c>
      <c r="N722">
        <v>7966.6</v>
      </c>
      <c r="O722" t="str">
        <f t="shared" si="177"/>
        <v/>
      </c>
      <c r="P722">
        <f t="shared" si="178"/>
        <v>436.69999999995343</v>
      </c>
      <c r="X722">
        <f t="shared" si="181"/>
        <v>49.10678332036251</v>
      </c>
      <c r="Y722">
        <f t="shared" si="182"/>
        <v>4.0922350814651169</v>
      </c>
      <c r="Z722">
        <f t="shared" si="183"/>
        <v>1</v>
      </c>
      <c r="AA722">
        <f t="shared" si="184"/>
        <v>11.99999079788474</v>
      </c>
    </row>
    <row r="723" spans="2:27" x14ac:dyDescent="0.2">
      <c r="B723">
        <f t="shared" si="176"/>
        <v>8543180.3000000007</v>
      </c>
      <c r="D723">
        <f t="shared" si="179"/>
        <v>1.0011449507672505</v>
      </c>
      <c r="E723">
        <f t="shared" si="185"/>
        <v>437.20000000001164</v>
      </c>
      <c r="I723" s="4"/>
      <c r="J723" s="4">
        <f t="shared" si="180"/>
        <v>289</v>
      </c>
      <c r="K723">
        <v>722</v>
      </c>
      <c r="L723">
        <v>391651.3</v>
      </c>
      <c r="M723">
        <v>32637.599999999999</v>
      </c>
      <c r="N723">
        <v>7976.5</v>
      </c>
      <c r="O723" t="str">
        <f t="shared" si="177"/>
        <v/>
      </c>
      <c r="P723">
        <f t="shared" si="178"/>
        <v>437.20000000001164</v>
      </c>
      <c r="X723">
        <f t="shared" si="181"/>
        <v>49.100645646586848</v>
      </c>
      <c r="Y723">
        <f t="shared" si="182"/>
        <v>4.0917194258133263</v>
      </c>
      <c r="Z723">
        <f t="shared" si="183"/>
        <v>1</v>
      </c>
      <c r="AA723">
        <f t="shared" si="184"/>
        <v>12.00000306395078</v>
      </c>
    </row>
    <row r="724" spans="2:27" x14ac:dyDescent="0.2">
      <c r="B724">
        <f t="shared" si="176"/>
        <v>8688414.3000000007</v>
      </c>
      <c r="D724">
        <f t="shared" si="179"/>
        <v>1.0009149130833104</v>
      </c>
      <c r="E724">
        <f t="shared" si="185"/>
        <v>437.60000000003492</v>
      </c>
      <c r="I724" s="4"/>
      <c r="J724" s="4">
        <f t="shared" si="180"/>
        <v>289</v>
      </c>
      <c r="K724">
        <v>723</v>
      </c>
      <c r="L724">
        <v>392088.9</v>
      </c>
      <c r="M724">
        <v>32674.1</v>
      </c>
      <c r="N724">
        <v>7986.4</v>
      </c>
      <c r="O724" t="str">
        <f t="shared" si="177"/>
        <v/>
      </c>
      <c r="P724">
        <f t="shared" si="178"/>
        <v>437.60000000003492</v>
      </c>
      <c r="X724">
        <f t="shared" si="181"/>
        <v>49.09457327456677</v>
      </c>
      <c r="Y724">
        <f t="shared" si="182"/>
        <v>4.0912175698687765</v>
      </c>
      <c r="Z724">
        <f t="shared" si="183"/>
        <v>1</v>
      </c>
      <c r="AA724">
        <f t="shared" si="184"/>
        <v>11.99999081841581</v>
      </c>
    </row>
    <row r="725" spans="2:27" x14ac:dyDescent="0.2">
      <c r="B725">
        <f t="shared" si="176"/>
        <v>8836117.4000000004</v>
      </c>
      <c r="D725">
        <f t="shared" si="179"/>
        <v>1.0013711151734883</v>
      </c>
      <c r="E725">
        <f t="shared" si="185"/>
        <v>438.19999999995343</v>
      </c>
      <c r="I725" s="4"/>
      <c r="J725" s="4">
        <f t="shared" si="180"/>
        <v>289</v>
      </c>
      <c r="K725">
        <v>724</v>
      </c>
      <c r="L725">
        <v>392527.1</v>
      </c>
      <c r="M725">
        <v>32710.6</v>
      </c>
      <c r="N725">
        <v>7996.4</v>
      </c>
      <c r="O725" t="str">
        <f t="shared" si="177"/>
        <v/>
      </c>
      <c r="P725">
        <f t="shared" si="178"/>
        <v>438.19999999995343</v>
      </c>
      <c r="X725">
        <f t="shared" si="181"/>
        <v>49.087977089690362</v>
      </c>
      <c r="Y725">
        <f t="shared" si="182"/>
        <v>4.0906657996098241</v>
      </c>
      <c r="Z725">
        <f t="shared" si="183"/>
        <v>1</v>
      </c>
      <c r="AA725">
        <f t="shared" si="184"/>
        <v>11.999996942887016</v>
      </c>
    </row>
    <row r="726" spans="2:27" x14ac:dyDescent="0.2">
      <c r="B726">
        <f t="shared" si="176"/>
        <v>8986331.4000000004</v>
      </c>
      <c r="D726">
        <f t="shared" si="179"/>
        <v>1.0009128251941615</v>
      </c>
      <c r="E726">
        <f t="shared" si="185"/>
        <v>438.60000000003492</v>
      </c>
      <c r="I726" s="4"/>
      <c r="J726" s="4">
        <f t="shared" si="180"/>
        <v>289</v>
      </c>
      <c r="K726">
        <v>725</v>
      </c>
      <c r="L726">
        <v>392965.7</v>
      </c>
      <c r="M726">
        <v>32747.1</v>
      </c>
      <c r="N726">
        <v>8006.3</v>
      </c>
      <c r="O726" t="str">
        <f t="shared" si="177"/>
        <v/>
      </c>
      <c r="P726">
        <f t="shared" si="178"/>
        <v>438.60000000003492</v>
      </c>
      <c r="X726">
        <f t="shared" si="181"/>
        <v>49.082060377452756</v>
      </c>
      <c r="Y726">
        <f t="shared" si="182"/>
        <v>4.0901664938860645</v>
      </c>
      <c r="Z726">
        <f t="shared" si="183"/>
        <v>1</v>
      </c>
      <c r="AA726">
        <f t="shared" si="184"/>
        <v>12.000015268527596</v>
      </c>
    </row>
    <row r="727" spans="2:27" x14ac:dyDescent="0.2">
      <c r="B727">
        <f t="shared" si="176"/>
        <v>9139099</v>
      </c>
      <c r="D727">
        <f t="shared" si="179"/>
        <v>1.0013679890560343</v>
      </c>
      <c r="E727">
        <f t="shared" si="185"/>
        <v>439.20000000001164</v>
      </c>
      <c r="I727" s="4"/>
      <c r="J727" s="4">
        <f t="shared" si="180"/>
        <v>289</v>
      </c>
      <c r="K727">
        <v>726</v>
      </c>
      <c r="L727">
        <v>393404.9</v>
      </c>
      <c r="M727">
        <v>32783.699999999997</v>
      </c>
      <c r="N727">
        <v>8016.3</v>
      </c>
      <c r="O727" t="str">
        <f t="shared" si="177"/>
        <v/>
      </c>
      <c r="P727">
        <f t="shared" si="178"/>
        <v>439.20000000001164</v>
      </c>
      <c r="X727">
        <f t="shared" si="181"/>
        <v>49.075620922370675</v>
      </c>
      <c r="Y727">
        <f t="shared" si="182"/>
        <v>4.0896298791212899</v>
      </c>
      <c r="Z727">
        <f t="shared" si="183"/>
        <v>1</v>
      </c>
      <c r="AA727">
        <f t="shared" si="184"/>
        <v>12.000015251481683</v>
      </c>
    </row>
    <row r="728" spans="2:27" x14ac:dyDescent="0.2">
      <c r="B728">
        <f t="shared" si="176"/>
        <v>9294463.6999999993</v>
      </c>
      <c r="D728">
        <f t="shared" si="179"/>
        <v>1.0009107468123066</v>
      </c>
      <c r="E728">
        <f t="shared" si="185"/>
        <v>439.59999999997672</v>
      </c>
      <c r="I728" s="4"/>
      <c r="J728" s="4">
        <f t="shared" si="180"/>
        <v>289</v>
      </c>
      <c r="K728">
        <v>727</v>
      </c>
      <c r="L728">
        <v>393844.5</v>
      </c>
      <c r="M728">
        <v>32820.400000000001</v>
      </c>
      <c r="N728">
        <v>8026.2</v>
      </c>
      <c r="O728" t="str">
        <f t="shared" si="177"/>
        <v/>
      </c>
      <c r="P728">
        <f t="shared" si="178"/>
        <v>439.59999999997672</v>
      </c>
      <c r="X728">
        <f t="shared" si="181"/>
        <v>49.069858712715856</v>
      </c>
      <c r="Y728">
        <f t="shared" si="182"/>
        <v>4.0891580075253549</v>
      </c>
      <c r="Z728">
        <f t="shared" si="183"/>
        <v>1</v>
      </c>
      <c r="AA728">
        <f t="shared" si="184"/>
        <v>11.999990859343578</v>
      </c>
    </row>
    <row r="729" spans="2:27" x14ac:dyDescent="0.2">
      <c r="B729">
        <f t="shared" si="176"/>
        <v>9452469.5999999996</v>
      </c>
      <c r="D729">
        <f t="shared" si="179"/>
        <v>1.0011373976342131</v>
      </c>
      <c r="E729">
        <f t="shared" si="185"/>
        <v>440.09999999997672</v>
      </c>
      <c r="I729" s="4"/>
      <c r="J729" s="4">
        <f t="shared" si="180"/>
        <v>289</v>
      </c>
      <c r="K729">
        <v>728</v>
      </c>
      <c r="L729">
        <v>394284.6</v>
      </c>
      <c r="M729">
        <v>32857</v>
      </c>
      <c r="N729">
        <v>8036.2</v>
      </c>
      <c r="O729" t="str">
        <f t="shared" si="177"/>
        <v/>
      </c>
      <c r="P729">
        <f t="shared" si="178"/>
        <v>440.09999999997672</v>
      </c>
      <c r="X729">
        <f t="shared" si="181"/>
        <v>49.063562380229463</v>
      </c>
      <c r="Y729">
        <f t="shared" si="182"/>
        <v>4.0886239765063088</v>
      </c>
      <c r="Z729">
        <f t="shared" si="183"/>
        <v>1</v>
      </c>
      <c r="AA729">
        <f t="shared" si="184"/>
        <v>12.000018260948959</v>
      </c>
    </row>
    <row r="730" spans="2:27" x14ac:dyDescent="0.2">
      <c r="B730">
        <f t="shared" si="176"/>
        <v>9613161.5999999996</v>
      </c>
      <c r="D730">
        <f t="shared" si="179"/>
        <v>1.0011361054307162</v>
      </c>
      <c r="E730">
        <f t="shared" si="185"/>
        <v>440.60000000003492</v>
      </c>
      <c r="I730" s="4"/>
      <c r="J730" s="4">
        <f t="shared" si="180"/>
        <v>289</v>
      </c>
      <c r="K730">
        <v>729</v>
      </c>
      <c r="L730">
        <v>394725.2</v>
      </c>
      <c r="M730">
        <v>32893.800000000003</v>
      </c>
      <c r="N730">
        <v>8046.2</v>
      </c>
      <c r="O730" t="str">
        <f t="shared" si="177"/>
        <v/>
      </c>
      <c r="P730">
        <f t="shared" si="178"/>
        <v>440.60000000003492</v>
      </c>
      <c r="X730">
        <f t="shared" si="181"/>
        <v>49.057343839327885</v>
      </c>
      <c r="Y730">
        <f t="shared" si="182"/>
        <v>4.0881161293529873</v>
      </c>
      <c r="Z730">
        <f t="shared" si="183"/>
        <v>1</v>
      </c>
      <c r="AA730">
        <f t="shared" si="184"/>
        <v>11.999987839653672</v>
      </c>
    </row>
    <row r="731" spans="2:27" x14ac:dyDescent="0.2">
      <c r="B731">
        <f t="shared" si="176"/>
        <v>9776585.3000000007</v>
      </c>
      <c r="D731">
        <f t="shared" si="179"/>
        <v>9.009759418973438</v>
      </c>
      <c r="E731">
        <f t="shared" si="185"/>
        <v>3969.7000000000116</v>
      </c>
      <c r="I731" s="4"/>
      <c r="J731" s="4">
        <f t="shared" si="180"/>
        <v>289</v>
      </c>
      <c r="K731">
        <v>730</v>
      </c>
      <c r="L731">
        <v>398694.9</v>
      </c>
      <c r="M731">
        <v>33224.6</v>
      </c>
      <c r="N731">
        <v>8136.2</v>
      </c>
      <c r="O731">
        <f t="shared" si="177"/>
        <v>7917.5</v>
      </c>
      <c r="P731">
        <f t="shared" si="178"/>
        <v>3969.7000000000116</v>
      </c>
      <c r="X731">
        <f t="shared" si="181"/>
        <v>49.002593348246116</v>
      </c>
      <c r="Y731">
        <f t="shared" si="182"/>
        <v>4.0835525183746713</v>
      </c>
      <c r="Z731">
        <f t="shared" si="183"/>
        <v>1</v>
      </c>
      <c r="AA731">
        <f t="shared" si="184"/>
        <v>11.999990970545921</v>
      </c>
    </row>
    <row r="732" spans="2:27" x14ac:dyDescent="0.2">
      <c r="B732">
        <f t="shared" si="176"/>
        <v>9942787.3000000007</v>
      </c>
      <c r="D732">
        <f t="shared" si="179"/>
        <v>0.11222510517167511</v>
      </c>
      <c r="E732">
        <f t="shared" si="185"/>
        <v>445.5</v>
      </c>
      <c r="I732" s="4"/>
      <c r="J732" s="4">
        <f t="shared" si="180"/>
        <v>290</v>
      </c>
      <c r="K732">
        <v>731</v>
      </c>
      <c r="L732">
        <v>399140.4</v>
      </c>
      <c r="M732">
        <v>33261.699999999997</v>
      </c>
      <c r="N732">
        <v>8146.3</v>
      </c>
      <c r="O732" t="str">
        <f t="shared" si="177"/>
        <v/>
      </c>
      <c r="P732">
        <f t="shared" si="178"/>
        <v>445.5</v>
      </c>
      <c r="X732">
        <f t="shared" si="181"/>
        <v>48.996526030222313</v>
      </c>
      <c r="Y732">
        <f t="shared" si="182"/>
        <v>4.0830438358518588</v>
      </c>
      <c r="Z732">
        <f t="shared" si="183"/>
        <v>1</v>
      </c>
      <c r="AA732">
        <f t="shared" si="184"/>
        <v>12.000000000000002</v>
      </c>
    </row>
    <row r="733" spans="2:27" x14ac:dyDescent="0.2">
      <c r="B733">
        <f t="shared" si="176"/>
        <v>10111814.6</v>
      </c>
      <c r="D733">
        <f t="shared" si="179"/>
        <v>1.0011223344556679</v>
      </c>
      <c r="E733">
        <f t="shared" si="185"/>
        <v>446</v>
      </c>
      <c r="I733" s="4"/>
      <c r="J733" s="4">
        <f t="shared" si="180"/>
        <v>290</v>
      </c>
      <c r="K733">
        <v>732</v>
      </c>
      <c r="L733">
        <v>399586.4</v>
      </c>
      <c r="M733">
        <v>33298.9</v>
      </c>
      <c r="N733">
        <v>8156.4</v>
      </c>
      <c r="O733" t="str">
        <f t="shared" si="177"/>
        <v/>
      </c>
      <c r="P733">
        <f t="shared" si="178"/>
        <v>446</v>
      </c>
      <c r="X733">
        <f t="shared" si="181"/>
        <v>48.99053503996862</v>
      </c>
      <c r="Y733">
        <f t="shared" si="182"/>
        <v>4.082548673434359</v>
      </c>
      <c r="Z733">
        <f t="shared" si="183"/>
        <v>1</v>
      </c>
      <c r="AA733">
        <f t="shared" si="184"/>
        <v>11.999987987591181</v>
      </c>
    </row>
    <row r="734" spans="2:27" x14ac:dyDescent="0.2">
      <c r="B734">
        <f t="shared" si="176"/>
        <v>10283715.5</v>
      </c>
      <c r="D734">
        <f t="shared" si="179"/>
        <v>1.0011210762331839</v>
      </c>
      <c r="E734">
        <f t="shared" si="185"/>
        <v>446.5</v>
      </c>
      <c r="I734" s="4"/>
      <c r="J734" s="4">
        <f t="shared" si="180"/>
        <v>290</v>
      </c>
      <c r="K734">
        <v>733</v>
      </c>
      <c r="L734">
        <v>400032.9</v>
      </c>
      <c r="M734">
        <v>33336.1</v>
      </c>
      <c r="N734">
        <v>8166.5</v>
      </c>
      <c r="O734" t="str">
        <f t="shared" si="177"/>
        <v/>
      </c>
      <c r="P734">
        <f t="shared" si="178"/>
        <v>446.5</v>
      </c>
      <c r="X734">
        <f t="shared" si="181"/>
        <v>48.984620094287642</v>
      </c>
      <c r="Y734">
        <f t="shared" si="182"/>
        <v>4.0820547358109351</v>
      </c>
      <c r="Z734">
        <f t="shared" si="183"/>
        <v>1</v>
      </c>
      <c r="AA734">
        <f t="shared" si="184"/>
        <v>11.99999100074694</v>
      </c>
    </row>
    <row r="735" spans="2:27" x14ac:dyDescent="0.2">
      <c r="B735">
        <f t="shared" si="176"/>
        <v>10458538.699999999</v>
      </c>
      <c r="D735">
        <f t="shared" si="179"/>
        <v>1.0011198208286674</v>
      </c>
      <c r="E735">
        <f t="shared" si="185"/>
        <v>447</v>
      </c>
      <c r="I735" s="4"/>
      <c r="J735" s="4">
        <f t="shared" si="180"/>
        <v>290</v>
      </c>
      <c r="K735">
        <v>734</v>
      </c>
      <c r="L735">
        <v>400479.9</v>
      </c>
      <c r="M735">
        <v>33373.300000000003</v>
      </c>
      <c r="N735">
        <v>8176.6</v>
      </c>
      <c r="O735" t="str">
        <f t="shared" si="177"/>
        <v/>
      </c>
      <c r="P735">
        <f t="shared" si="178"/>
        <v>447</v>
      </c>
      <c r="X735">
        <f t="shared" si="181"/>
        <v>48.978780911381257</v>
      </c>
      <c r="Y735">
        <f t="shared" si="182"/>
        <v>4.0815620184428738</v>
      </c>
      <c r="Z735">
        <f t="shared" si="183"/>
        <v>1</v>
      </c>
      <c r="AA735">
        <f t="shared" si="184"/>
        <v>12.000008989221923</v>
      </c>
    </row>
    <row r="736" spans="2:27" x14ac:dyDescent="0.2">
      <c r="B736">
        <f t="shared" si="176"/>
        <v>10636333.800000001</v>
      </c>
      <c r="D736">
        <f t="shared" si="179"/>
        <v>1.0011185682326622</v>
      </c>
      <c r="E736">
        <f t="shared" si="185"/>
        <v>447.5</v>
      </c>
      <c r="I736" s="4"/>
      <c r="J736" s="4">
        <f t="shared" si="180"/>
        <v>290</v>
      </c>
      <c r="K736">
        <v>735</v>
      </c>
      <c r="L736">
        <v>400927.4</v>
      </c>
      <c r="M736">
        <v>33410.6</v>
      </c>
      <c r="N736">
        <v>8186.8</v>
      </c>
      <c r="O736" t="str">
        <f t="shared" si="177"/>
        <v/>
      </c>
      <c r="P736">
        <f t="shared" si="178"/>
        <v>447.5</v>
      </c>
      <c r="X736">
        <f t="shared" si="181"/>
        <v>48.972419015976939</v>
      </c>
      <c r="Y736">
        <f t="shared" si="182"/>
        <v>4.0810328822006152</v>
      </c>
      <c r="Z736">
        <f t="shared" si="183"/>
        <v>1</v>
      </c>
      <c r="AA736">
        <f t="shared" si="184"/>
        <v>12.000005986124165</v>
      </c>
    </row>
    <row r="737" spans="2:27" x14ac:dyDescent="0.2">
      <c r="B737">
        <f t="shared" si="176"/>
        <v>10817151.5</v>
      </c>
      <c r="D737">
        <f t="shared" si="179"/>
        <v>1.0008938547485253</v>
      </c>
      <c r="E737">
        <f t="shared" si="185"/>
        <v>447.89999999996508</v>
      </c>
      <c r="I737" s="4"/>
      <c r="J737" s="4">
        <f t="shared" si="180"/>
        <v>290</v>
      </c>
      <c r="K737">
        <v>736</v>
      </c>
      <c r="L737">
        <v>401375.3</v>
      </c>
      <c r="M737">
        <v>33447.9</v>
      </c>
      <c r="N737">
        <v>8196.9</v>
      </c>
      <c r="O737" t="str">
        <f t="shared" si="177"/>
        <v/>
      </c>
      <c r="P737">
        <f t="shared" si="178"/>
        <v>447.89999999996508</v>
      </c>
      <c r="X737">
        <f t="shared" si="181"/>
        <v>48.966719125523063</v>
      </c>
      <c r="Y737">
        <f t="shared" si="182"/>
        <v>4.0805548439044035</v>
      </c>
      <c r="Z737">
        <f t="shared" si="183"/>
        <v>1</v>
      </c>
      <c r="AA737">
        <f t="shared" si="184"/>
        <v>12.000014948621587</v>
      </c>
    </row>
    <row r="738" spans="2:27" x14ac:dyDescent="0.2">
      <c r="B738">
        <f t="shared" si="176"/>
        <v>11001043.1</v>
      </c>
      <c r="D738">
        <f t="shared" si="179"/>
        <v>1.0013395847288122</v>
      </c>
      <c r="E738">
        <f t="shared" si="185"/>
        <v>448.5</v>
      </c>
      <c r="I738" s="4"/>
      <c r="J738" s="4">
        <f t="shared" si="180"/>
        <v>290</v>
      </c>
      <c r="K738">
        <v>737</v>
      </c>
      <c r="L738">
        <v>401823.8</v>
      </c>
      <c r="M738">
        <v>33485.300000000003</v>
      </c>
      <c r="N738">
        <v>8207.1</v>
      </c>
      <c r="O738" t="str">
        <f t="shared" si="177"/>
        <v/>
      </c>
      <c r="P738">
        <f t="shared" si="178"/>
        <v>448.5</v>
      </c>
      <c r="X738">
        <f t="shared" si="181"/>
        <v>48.960509802488083</v>
      </c>
      <c r="Y738">
        <f t="shared" si="182"/>
        <v>4.0800404527786922</v>
      </c>
      <c r="Z738">
        <f t="shared" si="183"/>
        <v>1</v>
      </c>
      <c r="AA738">
        <f t="shared" si="184"/>
        <v>12.00000597277014</v>
      </c>
    </row>
    <row r="739" spans="2:27" x14ac:dyDescent="0.2">
      <c r="B739">
        <f t="shared" si="176"/>
        <v>11188060.800000001</v>
      </c>
      <c r="D739">
        <f t="shared" si="179"/>
        <v>1.0011148272017838</v>
      </c>
      <c r="E739">
        <f t="shared" si="185"/>
        <v>449</v>
      </c>
      <c r="I739" s="4"/>
      <c r="J739" s="4">
        <f t="shared" si="180"/>
        <v>290</v>
      </c>
      <c r="K739">
        <v>738</v>
      </c>
      <c r="L739">
        <v>402272.8</v>
      </c>
      <c r="M739">
        <v>33522.699999999997</v>
      </c>
      <c r="N739">
        <v>8217.2999999999993</v>
      </c>
      <c r="O739" t="str">
        <f t="shared" si="177"/>
        <v/>
      </c>
      <c r="P739">
        <f t="shared" si="178"/>
        <v>449</v>
      </c>
      <c r="X739">
        <f t="shared" si="181"/>
        <v>48.954376741752156</v>
      </c>
      <c r="Y739">
        <f t="shared" si="182"/>
        <v>4.0795273386635511</v>
      </c>
      <c r="Z739">
        <f t="shared" si="183"/>
        <v>1</v>
      </c>
      <c r="AA739">
        <f t="shared" si="184"/>
        <v>12.000011932213098</v>
      </c>
    </row>
    <row r="740" spans="2:27" x14ac:dyDescent="0.2">
      <c r="B740">
        <f t="shared" si="176"/>
        <v>11378257.800000001</v>
      </c>
      <c r="D740">
        <f t="shared" si="179"/>
        <v>1.0011135857461024</v>
      </c>
      <c r="E740">
        <f t="shared" si="185"/>
        <v>449.5</v>
      </c>
      <c r="I740" s="4"/>
      <c r="J740" s="4">
        <f t="shared" si="180"/>
        <v>290</v>
      </c>
      <c r="K740">
        <v>739</v>
      </c>
      <c r="L740">
        <v>402722.3</v>
      </c>
      <c r="M740">
        <v>33560.199999999997</v>
      </c>
      <c r="N740">
        <v>8227.5</v>
      </c>
      <c r="O740" t="str">
        <f t="shared" si="177"/>
        <v/>
      </c>
      <c r="P740">
        <f t="shared" si="178"/>
        <v>449.5</v>
      </c>
      <c r="X740">
        <f t="shared" si="181"/>
        <v>48.948319659677907</v>
      </c>
      <c r="Y740">
        <f t="shared" si="182"/>
        <v>4.0790276511698567</v>
      </c>
      <c r="Z740">
        <f t="shared" si="183"/>
        <v>1</v>
      </c>
      <c r="AA740">
        <f t="shared" si="184"/>
        <v>11.999997020279976</v>
      </c>
    </row>
    <row r="741" spans="2:27" x14ac:dyDescent="0.2">
      <c r="B741">
        <f t="shared" si="176"/>
        <v>11571688.199999999</v>
      </c>
      <c r="D741">
        <f t="shared" si="179"/>
        <v>9.0093437152391811</v>
      </c>
      <c r="E741">
        <f t="shared" si="185"/>
        <v>4049.7000000000116</v>
      </c>
      <c r="I741" s="4"/>
      <c r="J741" s="4">
        <f t="shared" si="180"/>
        <v>290</v>
      </c>
      <c r="K741">
        <v>740</v>
      </c>
      <c r="L741">
        <v>406772</v>
      </c>
      <c r="M741">
        <v>33897.699999999997</v>
      </c>
      <c r="N741">
        <v>8319.2999999999993</v>
      </c>
      <c r="O741">
        <f t="shared" si="177"/>
        <v>8077.0999999999767</v>
      </c>
      <c r="P741">
        <f t="shared" si="178"/>
        <v>4049.7000000000116</v>
      </c>
      <c r="X741">
        <f t="shared" si="181"/>
        <v>48.894979144879983</v>
      </c>
      <c r="Y741">
        <f t="shared" si="182"/>
        <v>4.074585602154027</v>
      </c>
      <c r="Z741">
        <f t="shared" si="183"/>
        <v>1</v>
      </c>
      <c r="AA741">
        <f t="shared" si="184"/>
        <v>11.999988199789367</v>
      </c>
    </row>
    <row r="742" spans="2:27" x14ac:dyDescent="0.2">
      <c r="B742">
        <f t="shared" si="176"/>
        <v>11768406.9</v>
      </c>
      <c r="D742">
        <f t="shared" si="179"/>
        <v>0.11220584240808504</v>
      </c>
      <c r="E742">
        <f t="shared" si="185"/>
        <v>454.40000000002328</v>
      </c>
      <c r="I742" s="4"/>
      <c r="J742" s="4">
        <f t="shared" si="180"/>
        <v>291</v>
      </c>
      <c r="K742">
        <v>741</v>
      </c>
      <c r="L742">
        <v>407226.4</v>
      </c>
      <c r="M742">
        <v>33935.5</v>
      </c>
      <c r="N742">
        <v>8329.6</v>
      </c>
      <c r="O742" t="str">
        <f t="shared" si="177"/>
        <v/>
      </c>
      <c r="P742">
        <f t="shared" si="178"/>
        <v>454.40000000002328</v>
      </c>
      <c r="X742">
        <f t="shared" si="181"/>
        <v>48.88907030349597</v>
      </c>
      <c r="Y742">
        <f t="shared" si="182"/>
        <v>4.074085190165194</v>
      </c>
      <c r="Z742">
        <f t="shared" si="183"/>
        <v>1</v>
      </c>
      <c r="AA742">
        <f t="shared" si="184"/>
        <v>12.000011787066642</v>
      </c>
    </row>
    <row r="743" spans="2:27" x14ac:dyDescent="0.2">
      <c r="B743">
        <f t="shared" si="176"/>
        <v>11968469.800000001</v>
      </c>
      <c r="D743">
        <f t="shared" si="179"/>
        <v>1.00132042253516</v>
      </c>
      <c r="E743">
        <f t="shared" si="185"/>
        <v>455</v>
      </c>
      <c r="I743" s="4"/>
      <c r="J743" s="4">
        <f t="shared" si="180"/>
        <v>291</v>
      </c>
      <c r="K743">
        <v>742</v>
      </c>
      <c r="L743">
        <v>407681.4</v>
      </c>
      <c r="M743">
        <v>33973.5</v>
      </c>
      <c r="N743">
        <v>8339.9</v>
      </c>
      <c r="O743" t="str">
        <f t="shared" si="177"/>
        <v/>
      </c>
      <c r="P743">
        <f t="shared" si="178"/>
        <v>455</v>
      </c>
      <c r="X743">
        <f t="shared" si="181"/>
        <v>48.883248000575549</v>
      </c>
      <c r="Y743">
        <f t="shared" si="182"/>
        <v>4.0736099953236851</v>
      </c>
      <c r="Z743">
        <f t="shared" si="183"/>
        <v>1</v>
      </c>
      <c r="AA743">
        <f t="shared" si="184"/>
        <v>11.999982339176123</v>
      </c>
    </row>
    <row r="744" spans="2:27" x14ac:dyDescent="0.2">
      <c r="B744">
        <f t="shared" si="176"/>
        <v>12171933.800000001</v>
      </c>
      <c r="D744">
        <f t="shared" si="179"/>
        <v>1.0010989010989011</v>
      </c>
      <c r="E744">
        <f t="shared" si="185"/>
        <v>455.5</v>
      </c>
      <c r="I744" s="4"/>
      <c r="J744" s="4">
        <f t="shared" si="180"/>
        <v>291</v>
      </c>
      <c r="K744">
        <v>743</v>
      </c>
      <c r="L744">
        <v>408136.9</v>
      </c>
      <c r="M744">
        <v>34011.4</v>
      </c>
      <c r="N744">
        <v>8350.2000000000007</v>
      </c>
      <c r="O744" t="str">
        <f t="shared" si="177"/>
        <v/>
      </c>
      <c r="P744">
        <f t="shared" si="178"/>
        <v>455.5</v>
      </c>
      <c r="X744">
        <f t="shared" si="181"/>
        <v>48.87749994012119</v>
      </c>
      <c r="Y744">
        <f t="shared" si="182"/>
        <v>4.0731239970300113</v>
      </c>
      <c r="Z744">
        <f t="shared" si="183"/>
        <v>1</v>
      </c>
      <c r="AA744">
        <f t="shared" si="184"/>
        <v>12.000002940190642</v>
      </c>
    </row>
    <row r="745" spans="2:27" x14ac:dyDescent="0.2">
      <c r="B745">
        <f t="shared" si="176"/>
        <v>12378856.699999999</v>
      </c>
      <c r="D745">
        <f t="shared" si="179"/>
        <v>1.0010976948408343</v>
      </c>
      <c r="E745">
        <f t="shared" si="185"/>
        <v>456</v>
      </c>
      <c r="I745" s="4"/>
      <c r="J745" s="4">
        <f t="shared" si="180"/>
        <v>291</v>
      </c>
      <c r="K745">
        <v>744</v>
      </c>
      <c r="L745">
        <v>408592.9</v>
      </c>
      <c r="M745">
        <v>34049.4</v>
      </c>
      <c r="N745">
        <v>8360.5</v>
      </c>
      <c r="O745" t="str">
        <f t="shared" si="177"/>
        <v/>
      </c>
      <c r="P745">
        <f t="shared" si="178"/>
        <v>456</v>
      </c>
      <c r="X745">
        <f t="shared" si="181"/>
        <v>48.871825847736382</v>
      </c>
      <c r="Y745">
        <f t="shared" si="182"/>
        <v>4.0726511572274386</v>
      </c>
      <c r="Z745">
        <f t="shared" si="183"/>
        <v>1</v>
      </c>
      <c r="AA745">
        <f t="shared" si="184"/>
        <v>12.000002936909315</v>
      </c>
    </row>
    <row r="746" spans="2:27" x14ac:dyDescent="0.2">
      <c r="B746">
        <f t="shared" si="176"/>
        <v>12589297.300000001</v>
      </c>
      <c r="D746">
        <f t="shared" si="179"/>
        <v>1.0010964912280702</v>
      </c>
      <c r="E746">
        <f t="shared" si="185"/>
        <v>456.5</v>
      </c>
      <c r="I746" s="4"/>
      <c r="J746" s="4">
        <f t="shared" si="180"/>
        <v>291</v>
      </c>
      <c r="K746">
        <v>745</v>
      </c>
      <c r="L746">
        <v>409049.4</v>
      </c>
      <c r="M746">
        <v>34087.4</v>
      </c>
      <c r="N746">
        <v>8370.9</v>
      </c>
      <c r="O746" t="str">
        <f t="shared" si="177"/>
        <v/>
      </c>
      <c r="P746">
        <f t="shared" si="178"/>
        <v>456.5</v>
      </c>
      <c r="X746">
        <f t="shared" si="181"/>
        <v>48.865641687273772</v>
      </c>
      <c r="Y746">
        <f t="shared" si="182"/>
        <v>4.0721308341994291</v>
      </c>
      <c r="Z746">
        <f t="shared" si="183"/>
        <v>1</v>
      </c>
      <c r="AA746">
        <f t="shared" si="184"/>
        <v>12.000017601811813</v>
      </c>
    </row>
    <row r="747" spans="2:27" x14ac:dyDescent="0.2">
      <c r="B747">
        <f t="shared" si="176"/>
        <v>12803315.300000001</v>
      </c>
      <c r="D747">
        <f t="shared" si="179"/>
        <v>1.0010952902519168</v>
      </c>
      <c r="E747">
        <f t="shared" si="185"/>
        <v>457</v>
      </c>
      <c r="I747" s="4"/>
      <c r="J747" s="4">
        <f t="shared" si="180"/>
        <v>291</v>
      </c>
      <c r="K747">
        <v>746</v>
      </c>
      <c r="L747">
        <v>409506.4</v>
      </c>
      <c r="M747">
        <v>34125.5</v>
      </c>
      <c r="N747">
        <v>8381.2000000000007</v>
      </c>
      <c r="O747" t="str">
        <f t="shared" si="177"/>
        <v/>
      </c>
      <c r="P747">
        <f t="shared" si="178"/>
        <v>457</v>
      </c>
      <c r="X747">
        <f t="shared" si="181"/>
        <v>48.860115496587596</v>
      </c>
      <c r="Y747">
        <f t="shared" si="182"/>
        <v>4.0716723142270794</v>
      </c>
      <c r="Z747">
        <f t="shared" si="183"/>
        <v>1</v>
      </c>
      <c r="AA747">
        <f t="shared" si="184"/>
        <v>12.00001172143998</v>
      </c>
    </row>
    <row r="748" spans="2:27" x14ac:dyDescent="0.2">
      <c r="B748">
        <f t="shared" si="176"/>
        <v>13020971.699999999</v>
      </c>
      <c r="D748">
        <f t="shared" si="179"/>
        <v>1.0010940919037199</v>
      </c>
      <c r="E748">
        <f t="shared" si="185"/>
        <v>457.5</v>
      </c>
      <c r="I748" s="4"/>
      <c r="J748" s="4">
        <f t="shared" si="180"/>
        <v>291</v>
      </c>
      <c r="K748">
        <v>747</v>
      </c>
      <c r="L748">
        <v>409963.9</v>
      </c>
      <c r="M748">
        <v>34163.699999999997</v>
      </c>
      <c r="N748">
        <v>8391.6</v>
      </c>
      <c r="O748" t="str">
        <f t="shared" si="177"/>
        <v/>
      </c>
      <c r="P748">
        <f t="shared" si="178"/>
        <v>457.5</v>
      </c>
      <c r="X748">
        <f t="shared" si="181"/>
        <v>48.854080270746941</v>
      </c>
      <c r="Y748">
        <f t="shared" si="182"/>
        <v>4.071178321178321</v>
      </c>
      <c r="Z748">
        <f t="shared" si="183"/>
        <v>1</v>
      </c>
      <c r="AA748">
        <f t="shared" si="184"/>
        <v>11.999985364582878</v>
      </c>
    </row>
    <row r="749" spans="2:27" x14ac:dyDescent="0.2">
      <c r="B749">
        <f t="shared" si="176"/>
        <v>13242328.199999999</v>
      </c>
      <c r="D749">
        <f t="shared" si="179"/>
        <v>1.0010928961748633</v>
      </c>
      <c r="E749">
        <f t="shared" si="185"/>
        <v>458</v>
      </c>
      <c r="I749" s="4"/>
      <c r="J749" s="4">
        <f t="shared" si="180"/>
        <v>291</v>
      </c>
      <c r="K749">
        <v>748</v>
      </c>
      <c r="L749">
        <v>410421.9</v>
      </c>
      <c r="M749">
        <v>34201.800000000003</v>
      </c>
      <c r="N749">
        <v>8402</v>
      </c>
      <c r="O749" t="str">
        <f t="shared" si="177"/>
        <v/>
      </c>
      <c r="P749">
        <f t="shared" si="178"/>
        <v>458</v>
      </c>
      <c r="X749">
        <f t="shared" si="181"/>
        <v>48.848119495358247</v>
      </c>
      <c r="Y749">
        <f t="shared" si="182"/>
        <v>4.0706736491311597</v>
      </c>
      <c r="Z749">
        <f t="shared" si="183"/>
        <v>1</v>
      </c>
      <c r="AA749">
        <f t="shared" si="184"/>
        <v>12.000008771468169</v>
      </c>
    </row>
    <row r="750" spans="2:27" x14ac:dyDescent="0.2">
      <c r="B750">
        <f t="shared" si="176"/>
        <v>13467447.800000001</v>
      </c>
      <c r="D750">
        <f t="shared" si="179"/>
        <v>1.0010917030567685</v>
      </c>
      <c r="E750">
        <f t="shared" si="185"/>
        <v>458.5</v>
      </c>
      <c r="I750" s="4"/>
      <c r="J750" s="4">
        <f t="shared" si="180"/>
        <v>291</v>
      </c>
      <c r="K750">
        <v>749</v>
      </c>
      <c r="L750">
        <v>410880.4</v>
      </c>
      <c r="M750">
        <v>34240</v>
      </c>
      <c r="N750">
        <v>8412.4</v>
      </c>
      <c r="O750" t="str">
        <f t="shared" si="177"/>
        <v/>
      </c>
      <c r="P750">
        <f t="shared" si="178"/>
        <v>458.5</v>
      </c>
      <c r="X750">
        <f t="shared" si="181"/>
        <v>48.842232894298895</v>
      </c>
      <c r="Y750">
        <f t="shared" si="182"/>
        <v>4.0701821121202038</v>
      </c>
      <c r="Z750">
        <f t="shared" si="183"/>
        <v>1</v>
      </c>
      <c r="AA750">
        <f t="shared" si="184"/>
        <v>12.000011682242992</v>
      </c>
    </row>
    <row r="751" spans="2:27" x14ac:dyDescent="0.2">
      <c r="B751">
        <f t="shared" si="176"/>
        <v>13696394.4</v>
      </c>
      <c r="D751">
        <f t="shared" si="179"/>
        <v>9.0104689203925599</v>
      </c>
      <c r="E751">
        <f t="shared" si="185"/>
        <v>4131.2999999999884</v>
      </c>
      <c r="I751" s="4"/>
      <c r="J751" s="4">
        <f t="shared" si="180"/>
        <v>291</v>
      </c>
      <c r="K751">
        <v>750</v>
      </c>
      <c r="L751">
        <v>415011.7</v>
      </c>
      <c r="M751">
        <v>34584.300000000003</v>
      </c>
      <c r="N751">
        <v>8506</v>
      </c>
      <c r="O751">
        <f t="shared" si="177"/>
        <v>8239.7000000000116</v>
      </c>
      <c r="P751">
        <f t="shared" si="178"/>
        <v>4131.2999999999884</v>
      </c>
      <c r="X751">
        <f t="shared" si="181"/>
        <v>48.790465553726783</v>
      </c>
      <c r="Y751">
        <f t="shared" si="182"/>
        <v>4.0658711497766289</v>
      </c>
      <c r="Z751">
        <f t="shared" si="183"/>
        <v>1</v>
      </c>
      <c r="AA751">
        <f t="shared" si="184"/>
        <v>12.000002891485442</v>
      </c>
    </row>
    <row r="752" spans="2:27" x14ac:dyDescent="0.2">
      <c r="B752">
        <f t="shared" si="176"/>
        <v>13929233.1</v>
      </c>
      <c r="D752">
        <f t="shared" si="179"/>
        <v>0.1122164935976516</v>
      </c>
      <c r="E752">
        <f t="shared" si="185"/>
        <v>463.59999999997672</v>
      </c>
      <c r="I752" s="4"/>
      <c r="J752" s="4">
        <f t="shared" si="180"/>
        <v>292</v>
      </c>
      <c r="K752">
        <v>751</v>
      </c>
      <c r="L752">
        <v>415475.3</v>
      </c>
      <c r="M752">
        <v>34622.9</v>
      </c>
      <c r="N752">
        <v>8516.5</v>
      </c>
      <c r="O752" t="str">
        <f t="shared" si="177"/>
        <v/>
      </c>
      <c r="P752">
        <f t="shared" si="178"/>
        <v>463.59999999997672</v>
      </c>
      <c r="X752">
        <f t="shared" si="181"/>
        <v>48.784747255327893</v>
      </c>
      <c r="Y752">
        <f t="shared" si="182"/>
        <v>4.0653907121470088</v>
      </c>
      <c r="Z752">
        <f t="shared" si="183"/>
        <v>1</v>
      </c>
      <c r="AA752">
        <f t="shared" si="184"/>
        <v>12.000014441309075</v>
      </c>
    </row>
    <row r="753" spans="2:27" x14ac:dyDescent="0.2">
      <c r="B753">
        <f t="shared" si="176"/>
        <v>14166030.1</v>
      </c>
      <c r="D753">
        <f t="shared" si="179"/>
        <v>1.0012942191545189</v>
      </c>
      <c r="E753">
        <f t="shared" si="185"/>
        <v>464.20000000001164</v>
      </c>
      <c r="I753" s="4"/>
      <c r="J753" s="4">
        <f t="shared" si="180"/>
        <v>292</v>
      </c>
      <c r="K753">
        <v>752</v>
      </c>
      <c r="L753">
        <v>415939.5</v>
      </c>
      <c r="M753">
        <v>34661.599999999999</v>
      </c>
      <c r="N753">
        <v>8527</v>
      </c>
      <c r="O753" t="str">
        <f t="shared" si="177"/>
        <v/>
      </c>
      <c r="P753">
        <f t="shared" si="178"/>
        <v>464.20000000001164</v>
      </c>
      <c r="X753">
        <f t="shared" si="181"/>
        <v>48.779113404479887</v>
      </c>
      <c r="Y753">
        <f t="shared" si="182"/>
        <v>4.0649231851764984</v>
      </c>
      <c r="Z753">
        <f t="shared" si="183"/>
        <v>1</v>
      </c>
      <c r="AA753">
        <f t="shared" si="184"/>
        <v>12.000008655111133</v>
      </c>
    </row>
    <row r="754" spans="2:27" x14ac:dyDescent="0.2">
      <c r="B754">
        <f t="shared" ref="B754:B817" si="186">ROUND(45*$B$1^(K754-1),1)</f>
        <v>14406852.6</v>
      </c>
      <c r="D754">
        <f t="shared" si="179"/>
        <v>1.0008616975440867</v>
      </c>
      <c r="E754">
        <f t="shared" si="185"/>
        <v>464.59999999997672</v>
      </c>
      <c r="I754" s="4"/>
      <c r="J754" s="4">
        <f t="shared" si="180"/>
        <v>292</v>
      </c>
      <c r="K754">
        <v>753</v>
      </c>
      <c r="L754">
        <v>416404.1</v>
      </c>
      <c r="M754">
        <v>34700.300000000003</v>
      </c>
      <c r="N754">
        <v>8537.6</v>
      </c>
      <c r="O754" t="str">
        <f t="shared" si="177"/>
        <v/>
      </c>
      <c r="P754">
        <f t="shared" si="178"/>
        <v>464.59999999997672</v>
      </c>
      <c r="X754">
        <f t="shared" si="181"/>
        <v>48.772968984257865</v>
      </c>
      <c r="Y754">
        <f t="shared" si="182"/>
        <v>4.064409201649176</v>
      </c>
      <c r="Z754">
        <f t="shared" si="183"/>
        <v>1</v>
      </c>
      <c r="AA754">
        <f t="shared" si="184"/>
        <v>12.000014409097327</v>
      </c>
    </row>
    <row r="755" spans="2:27" x14ac:dyDescent="0.2">
      <c r="B755">
        <f t="shared" si="186"/>
        <v>14651769.1</v>
      </c>
      <c r="D755">
        <f t="shared" si="179"/>
        <v>1.0012914334912504</v>
      </c>
      <c r="E755">
        <f t="shared" si="185"/>
        <v>465.20000000001164</v>
      </c>
      <c r="I755" s="4"/>
      <c r="J755" s="4">
        <f t="shared" si="180"/>
        <v>292</v>
      </c>
      <c r="K755">
        <v>754</v>
      </c>
      <c r="L755">
        <v>416869.3</v>
      </c>
      <c r="M755">
        <v>34739.1</v>
      </c>
      <c r="N755">
        <v>8548.1</v>
      </c>
      <c r="O755" t="str">
        <f t="shared" ref="O755:O818" si="187">IF(RIGHT(K755,1)*1=0,VLOOKUP(J755,AI:AL,4,0),"")</f>
        <v/>
      </c>
      <c r="P755">
        <f t="shared" ref="P755:P818" si="188">L755-L754</f>
        <v>465.20000000001164</v>
      </c>
      <c r="X755">
        <f t="shared" si="181"/>
        <v>48.767480492741072</v>
      </c>
      <c r="Y755">
        <f t="shared" si="182"/>
        <v>4.0639557328529143</v>
      </c>
      <c r="Z755">
        <f t="shared" si="183"/>
        <v>1</v>
      </c>
      <c r="AA755">
        <f t="shared" si="184"/>
        <v>12.000002878600769</v>
      </c>
    </row>
    <row r="756" spans="2:27" x14ac:dyDescent="0.2">
      <c r="B756">
        <f t="shared" si="186"/>
        <v>14900849.1</v>
      </c>
      <c r="D756">
        <f t="shared" ref="D756:D819" si="189">E756/E755</f>
        <v>1.0010748065348236</v>
      </c>
      <c r="E756">
        <f t="shared" si="185"/>
        <v>465.70000000001164</v>
      </c>
      <c r="I756" s="4"/>
      <c r="J756" s="4">
        <f t="shared" si="180"/>
        <v>292</v>
      </c>
      <c r="K756">
        <v>755</v>
      </c>
      <c r="L756">
        <v>417335</v>
      </c>
      <c r="M756">
        <v>34777.9</v>
      </c>
      <c r="N756">
        <v>8558.7000000000007</v>
      </c>
      <c r="O756" t="str">
        <f t="shared" si="187"/>
        <v/>
      </c>
      <c r="P756">
        <f t="shared" si="188"/>
        <v>465.70000000001164</v>
      </c>
      <c r="X756">
        <f t="shared" si="181"/>
        <v>48.761494152149268</v>
      </c>
      <c r="Y756">
        <f t="shared" si="182"/>
        <v>4.0634558986762004</v>
      </c>
      <c r="Z756">
        <f t="shared" si="183"/>
        <v>1</v>
      </c>
      <c r="AA756">
        <f t="shared" si="184"/>
        <v>12.000005750778511</v>
      </c>
    </row>
    <row r="757" spans="2:27" x14ac:dyDescent="0.2">
      <c r="B757">
        <f t="shared" si="186"/>
        <v>15154163.6</v>
      </c>
      <c r="D757">
        <f t="shared" si="189"/>
        <v>1.0010736525660295</v>
      </c>
      <c r="E757">
        <f t="shared" si="185"/>
        <v>466.20000000001164</v>
      </c>
      <c r="I757" s="4"/>
      <c r="J757" s="4">
        <f t="shared" si="180"/>
        <v>292</v>
      </c>
      <c r="K757">
        <v>756</v>
      </c>
      <c r="L757">
        <v>417801.2</v>
      </c>
      <c r="M757">
        <v>34816.800000000003</v>
      </c>
      <c r="N757">
        <v>8569.2000000000007</v>
      </c>
      <c r="O757" t="str">
        <f t="shared" si="187"/>
        <v/>
      </c>
      <c r="P757">
        <f t="shared" si="188"/>
        <v>466.20000000001164</v>
      </c>
      <c r="X757">
        <f t="shared" si="181"/>
        <v>48.756149932315729</v>
      </c>
      <c r="Y757">
        <f t="shared" si="182"/>
        <v>4.0630163842599076</v>
      </c>
      <c r="Z757">
        <f t="shared" si="183"/>
        <v>1</v>
      </c>
      <c r="AA757">
        <f t="shared" si="184"/>
        <v>11.999988511293397</v>
      </c>
    </row>
    <row r="758" spans="2:27" x14ac:dyDescent="0.2">
      <c r="B758">
        <f t="shared" si="186"/>
        <v>15411784.300000001</v>
      </c>
      <c r="D758">
        <f t="shared" si="189"/>
        <v>1.001072501072501</v>
      </c>
      <c r="E758">
        <f t="shared" si="185"/>
        <v>466.70000000001164</v>
      </c>
      <c r="I758" s="4"/>
      <c r="J758" s="4">
        <f t="shared" si="180"/>
        <v>292</v>
      </c>
      <c r="K758">
        <v>757</v>
      </c>
      <c r="L758">
        <v>418267.9</v>
      </c>
      <c r="M758">
        <v>34855.699999999997</v>
      </c>
      <c r="N758">
        <v>8579.7999999999993</v>
      </c>
      <c r="O758" t="str">
        <f t="shared" si="187"/>
        <v/>
      </c>
      <c r="P758">
        <f t="shared" si="188"/>
        <v>466.70000000001164</v>
      </c>
      <c r="X758">
        <f t="shared" si="181"/>
        <v>48.750308865008513</v>
      </c>
      <c r="Y758">
        <f t="shared" si="182"/>
        <v>4.0625305951187674</v>
      </c>
      <c r="Z758">
        <f t="shared" si="183"/>
        <v>1</v>
      </c>
      <c r="AA758">
        <f t="shared" si="184"/>
        <v>11.999985655143924</v>
      </c>
    </row>
    <row r="759" spans="2:27" x14ac:dyDescent="0.2">
      <c r="B759">
        <f t="shared" si="186"/>
        <v>15673784.699999999</v>
      </c>
      <c r="D759">
        <f t="shared" si="189"/>
        <v>1.0012856224554889</v>
      </c>
      <c r="E759">
        <f t="shared" si="185"/>
        <v>467.29999999998836</v>
      </c>
      <c r="I759" s="4"/>
      <c r="J759" s="4">
        <f t="shared" si="180"/>
        <v>292</v>
      </c>
      <c r="K759">
        <v>758</v>
      </c>
      <c r="L759">
        <v>418735.2</v>
      </c>
      <c r="M759">
        <v>34894.6</v>
      </c>
      <c r="N759">
        <v>8590.4</v>
      </c>
      <c r="O759" t="str">
        <f t="shared" si="187"/>
        <v/>
      </c>
      <c r="P759">
        <f t="shared" si="188"/>
        <v>467.29999999998836</v>
      </c>
      <c r="X759">
        <f t="shared" si="181"/>
        <v>48.744552058111381</v>
      </c>
      <c r="Y759">
        <f t="shared" si="182"/>
        <v>4.0620460048426148</v>
      </c>
      <c r="Z759">
        <f t="shared" si="183"/>
        <v>1</v>
      </c>
      <c r="AA759">
        <f t="shared" si="184"/>
        <v>12</v>
      </c>
    </row>
    <row r="760" spans="2:27" x14ac:dyDescent="0.2">
      <c r="B760">
        <f t="shared" si="186"/>
        <v>15940239</v>
      </c>
      <c r="D760">
        <f t="shared" si="189"/>
        <v>1.0008559811684641</v>
      </c>
      <c r="E760">
        <f t="shared" si="185"/>
        <v>467.70000000001164</v>
      </c>
      <c r="I760" s="4"/>
      <c r="J760" s="4">
        <f t="shared" si="180"/>
        <v>292</v>
      </c>
      <c r="K760">
        <v>759</v>
      </c>
      <c r="L760">
        <v>419202.9</v>
      </c>
      <c r="M760">
        <v>34933.599999999999</v>
      </c>
      <c r="N760">
        <v>8601</v>
      </c>
      <c r="O760" t="str">
        <f t="shared" si="187"/>
        <v/>
      </c>
      <c r="P760">
        <f t="shared" si="188"/>
        <v>467.70000000001164</v>
      </c>
      <c r="X760">
        <f t="shared" si="181"/>
        <v>48.738855946982909</v>
      </c>
      <c r="Y760">
        <f t="shared" si="182"/>
        <v>4.061574235554005</v>
      </c>
      <c r="Z760">
        <f t="shared" si="183"/>
        <v>1</v>
      </c>
      <c r="AA760">
        <f t="shared" si="184"/>
        <v>11.999991412279297</v>
      </c>
    </row>
    <row r="761" spans="2:27" x14ac:dyDescent="0.2">
      <c r="B761">
        <f t="shared" si="186"/>
        <v>16211223.1</v>
      </c>
      <c r="D761">
        <f t="shared" si="189"/>
        <v>9.0113320504594228</v>
      </c>
      <c r="E761">
        <f t="shared" si="185"/>
        <v>4214.5999999999767</v>
      </c>
      <c r="I761" s="4"/>
      <c r="J761" s="4">
        <f t="shared" si="180"/>
        <v>292</v>
      </c>
      <c r="K761">
        <v>760</v>
      </c>
      <c r="L761">
        <v>423417.5</v>
      </c>
      <c r="M761">
        <v>35284.800000000003</v>
      </c>
      <c r="N761">
        <v>8696.5</v>
      </c>
      <c r="O761">
        <f t="shared" si="187"/>
        <v>8405.7999999999884</v>
      </c>
      <c r="P761">
        <f t="shared" si="188"/>
        <v>4214.5999999999767</v>
      </c>
      <c r="X761">
        <f t="shared" si="181"/>
        <v>48.688265394124073</v>
      </c>
      <c r="Y761">
        <f t="shared" si="182"/>
        <v>4.0573564077502446</v>
      </c>
      <c r="Z761">
        <f t="shared" si="183"/>
        <v>1</v>
      </c>
      <c r="AA761">
        <f t="shared" si="184"/>
        <v>11.999997165918469</v>
      </c>
    </row>
    <row r="762" spans="2:27" x14ac:dyDescent="0.2">
      <c r="B762">
        <f t="shared" si="186"/>
        <v>16486813.9</v>
      </c>
      <c r="D762">
        <f t="shared" si="189"/>
        <v>0.11220519147725191</v>
      </c>
      <c r="E762">
        <f t="shared" si="185"/>
        <v>472.90000000002328</v>
      </c>
      <c r="I762" s="4"/>
      <c r="J762" s="4">
        <f t="shared" si="180"/>
        <v>293</v>
      </c>
      <c r="K762">
        <v>761</v>
      </c>
      <c r="L762">
        <v>423890.4</v>
      </c>
      <c r="M762">
        <v>35324.199999999997</v>
      </c>
      <c r="N762">
        <v>8707.2999999999993</v>
      </c>
      <c r="O762" t="str">
        <f t="shared" si="187"/>
        <v/>
      </c>
      <c r="P762">
        <f t="shared" si="188"/>
        <v>472.90000000002328</v>
      </c>
      <c r="X762">
        <f t="shared" si="181"/>
        <v>48.682186211569608</v>
      </c>
      <c r="Y762">
        <f t="shared" si="182"/>
        <v>4.0568488509641334</v>
      </c>
      <c r="Z762">
        <f t="shared" si="183"/>
        <v>1</v>
      </c>
      <c r="AA762">
        <f t="shared" si="184"/>
        <v>12.000000000000002</v>
      </c>
    </row>
    <row r="763" spans="2:27" x14ac:dyDescent="0.2">
      <c r="B763">
        <f t="shared" si="186"/>
        <v>16767089.699999999</v>
      </c>
      <c r="D763">
        <f t="shared" si="189"/>
        <v>1.0012687671811729</v>
      </c>
      <c r="E763">
        <f t="shared" si="185"/>
        <v>473.5</v>
      </c>
      <c r="I763" s="4"/>
      <c r="J763" s="4">
        <f t="shared" si="180"/>
        <v>293</v>
      </c>
      <c r="K763">
        <v>762</v>
      </c>
      <c r="L763">
        <v>424363.9</v>
      </c>
      <c r="M763">
        <v>35363.699999999997</v>
      </c>
      <c r="N763">
        <v>8718</v>
      </c>
      <c r="O763" t="str">
        <f t="shared" si="187"/>
        <v/>
      </c>
      <c r="P763">
        <f t="shared" si="188"/>
        <v>473.5</v>
      </c>
      <c r="X763">
        <f t="shared" si="181"/>
        <v>48.676749254416151</v>
      </c>
      <c r="Y763">
        <f t="shared" si="182"/>
        <v>4.0564005505849963</v>
      </c>
      <c r="Z763">
        <f t="shared" si="183"/>
        <v>1</v>
      </c>
      <c r="AA763">
        <f t="shared" si="184"/>
        <v>11.999985861207964</v>
      </c>
    </row>
    <row r="764" spans="2:27" x14ac:dyDescent="0.2">
      <c r="B764">
        <f t="shared" si="186"/>
        <v>17052130.199999999</v>
      </c>
      <c r="D764">
        <f t="shared" si="189"/>
        <v>1.0010559662090812</v>
      </c>
      <c r="E764">
        <f t="shared" si="185"/>
        <v>474</v>
      </c>
      <c r="I764" s="4"/>
      <c r="J764" s="4">
        <f t="shared" si="180"/>
        <v>293</v>
      </c>
      <c r="K764">
        <v>763</v>
      </c>
      <c r="L764">
        <v>424837.9</v>
      </c>
      <c r="M764">
        <v>35403.199999999997</v>
      </c>
      <c r="N764">
        <v>8728.7000000000007</v>
      </c>
      <c r="O764" t="str">
        <f t="shared" si="187"/>
        <v/>
      </c>
      <c r="P764">
        <f t="shared" si="188"/>
        <v>474</v>
      </c>
      <c r="X764">
        <f t="shared" si="181"/>
        <v>48.671382909253381</v>
      </c>
      <c r="Y764">
        <f t="shared" si="182"/>
        <v>4.0559533492959998</v>
      </c>
      <c r="Z764">
        <f t="shared" si="183"/>
        <v>1</v>
      </c>
      <c r="AA764">
        <f t="shared" si="184"/>
        <v>11.999985876982873</v>
      </c>
    </row>
    <row r="765" spans="2:27" x14ac:dyDescent="0.2">
      <c r="B765">
        <f t="shared" si="186"/>
        <v>17342016.399999999</v>
      </c>
      <c r="D765">
        <f t="shared" si="189"/>
        <v>1.0012658227847611</v>
      </c>
      <c r="E765">
        <f t="shared" si="185"/>
        <v>474.59999999997672</v>
      </c>
      <c r="I765" s="4"/>
      <c r="J765" s="4">
        <f t="shared" ref="J765:J828" si="190">J755+1</f>
        <v>293</v>
      </c>
      <c r="K765">
        <v>764</v>
      </c>
      <c r="L765">
        <v>425312.5</v>
      </c>
      <c r="M765">
        <v>35442.699999999997</v>
      </c>
      <c r="N765">
        <v>8739.5</v>
      </c>
      <c r="O765" t="str">
        <f t="shared" si="187"/>
        <v/>
      </c>
      <c r="P765">
        <f t="shared" si="188"/>
        <v>474.59999999997672</v>
      </c>
      <c r="X765">
        <f t="shared" si="181"/>
        <v>48.6655415069512</v>
      </c>
      <c r="Y765">
        <f t="shared" si="182"/>
        <v>4.0554608387207507</v>
      </c>
      <c r="Z765">
        <f t="shared" si="183"/>
        <v>1</v>
      </c>
      <c r="AA765">
        <f t="shared" si="184"/>
        <v>12.000002821455476</v>
      </c>
    </row>
    <row r="766" spans="2:27" x14ac:dyDescent="0.2">
      <c r="B766">
        <f t="shared" si="186"/>
        <v>17636830.699999999</v>
      </c>
      <c r="D766">
        <f t="shared" si="189"/>
        <v>1.0008428150021562</v>
      </c>
      <c r="E766">
        <f t="shared" si="185"/>
        <v>475</v>
      </c>
      <c r="I766" s="4"/>
      <c r="J766" s="4">
        <f t="shared" si="190"/>
        <v>293</v>
      </c>
      <c r="K766">
        <v>765</v>
      </c>
      <c r="L766">
        <v>425787.5</v>
      </c>
      <c r="M766">
        <v>35482.300000000003</v>
      </c>
      <c r="N766">
        <v>8750.2999999999993</v>
      </c>
      <c r="O766" t="str">
        <f t="shared" si="187"/>
        <v/>
      </c>
      <c r="P766">
        <f t="shared" si="188"/>
        <v>475</v>
      </c>
      <c r="X766">
        <f t="shared" si="181"/>
        <v>48.659760236791882</v>
      </c>
      <c r="Y766">
        <f t="shared" si="182"/>
        <v>4.0549809720809575</v>
      </c>
      <c r="Z766">
        <f t="shared" si="183"/>
        <v>1</v>
      </c>
      <c r="AA766">
        <f t="shared" si="184"/>
        <v>11.999997181693407</v>
      </c>
    </row>
    <row r="767" spans="2:27" x14ac:dyDescent="0.2">
      <c r="B767">
        <f t="shared" si="186"/>
        <v>17936656.899999999</v>
      </c>
      <c r="D767">
        <f t="shared" si="189"/>
        <v>1.0012631578946878</v>
      </c>
      <c r="E767">
        <f t="shared" si="185"/>
        <v>475.59999999997672</v>
      </c>
      <c r="I767" s="4"/>
      <c r="J767" s="4">
        <f t="shared" si="190"/>
        <v>293</v>
      </c>
      <c r="K767">
        <v>766</v>
      </c>
      <c r="L767">
        <v>426263.1</v>
      </c>
      <c r="M767">
        <v>35521.9</v>
      </c>
      <c r="N767">
        <v>8761</v>
      </c>
      <c r="O767" t="str">
        <f t="shared" si="187"/>
        <v/>
      </c>
      <c r="P767">
        <f t="shared" si="188"/>
        <v>475.59999999997672</v>
      </c>
      <c r="X767">
        <f t="shared" si="181"/>
        <v>48.654617052847847</v>
      </c>
      <c r="Y767">
        <f t="shared" si="182"/>
        <v>4.0545485675151243</v>
      </c>
      <c r="Z767">
        <f t="shared" si="183"/>
        <v>1</v>
      </c>
      <c r="AA767">
        <f t="shared" si="184"/>
        <v>12.000008445494187</v>
      </c>
    </row>
    <row r="768" spans="2:27" x14ac:dyDescent="0.2">
      <c r="B768">
        <f t="shared" si="186"/>
        <v>18241580</v>
      </c>
      <c r="D768">
        <f t="shared" si="189"/>
        <v>1.0012615643398548</v>
      </c>
      <c r="E768">
        <f t="shared" si="185"/>
        <v>476.20000000001164</v>
      </c>
      <c r="I768" s="4"/>
      <c r="J768" s="4">
        <f t="shared" si="190"/>
        <v>293</v>
      </c>
      <c r="K768">
        <v>767</v>
      </c>
      <c r="L768">
        <v>426739.3</v>
      </c>
      <c r="M768">
        <v>35561.599999999999</v>
      </c>
      <c r="N768">
        <v>8771.7999999999993</v>
      </c>
      <c r="O768" t="str">
        <f t="shared" si="187"/>
        <v/>
      </c>
      <c r="P768">
        <f t="shared" si="188"/>
        <v>476.20000000001164</v>
      </c>
      <c r="X768">
        <f t="shared" si="181"/>
        <v>48.649000205203038</v>
      </c>
      <c r="Y768">
        <f t="shared" si="182"/>
        <v>4.0540824004195262</v>
      </c>
      <c r="Z768">
        <f t="shared" si="183"/>
        <v>1</v>
      </c>
      <c r="AA768">
        <f t="shared" si="184"/>
        <v>12.000002812021956</v>
      </c>
    </row>
    <row r="769" spans="2:27" x14ac:dyDescent="0.2">
      <c r="B769">
        <f t="shared" si="186"/>
        <v>18551686.899999999</v>
      </c>
      <c r="D769">
        <f t="shared" si="189"/>
        <v>1.0008399832003849</v>
      </c>
      <c r="E769">
        <f t="shared" si="185"/>
        <v>476.60000000003492</v>
      </c>
      <c r="I769" s="4"/>
      <c r="J769" s="4">
        <f t="shared" si="190"/>
        <v>293</v>
      </c>
      <c r="K769">
        <v>768</v>
      </c>
      <c r="L769">
        <v>427215.9</v>
      </c>
      <c r="M769">
        <v>35601.300000000003</v>
      </c>
      <c r="N769">
        <v>8782.6</v>
      </c>
      <c r="O769" t="str">
        <f t="shared" si="187"/>
        <v/>
      </c>
      <c r="P769">
        <f t="shared" si="188"/>
        <v>476.60000000003492</v>
      </c>
      <c r="X769">
        <f t="shared" si="181"/>
        <v>48.643442716279921</v>
      </c>
      <c r="Y769">
        <f t="shared" si="182"/>
        <v>4.0536173798191877</v>
      </c>
      <c r="Z769">
        <f t="shared" si="183"/>
        <v>1</v>
      </c>
      <c r="AA769">
        <f t="shared" si="184"/>
        <v>12.000008426658576</v>
      </c>
    </row>
    <row r="770" spans="2:27" x14ac:dyDescent="0.2">
      <c r="B770">
        <f t="shared" si="186"/>
        <v>18867065.600000001</v>
      </c>
      <c r="D770">
        <f t="shared" si="189"/>
        <v>1.0012589173309241</v>
      </c>
      <c r="E770">
        <f t="shared" si="185"/>
        <v>477.19999999995343</v>
      </c>
      <c r="I770" s="4"/>
      <c r="J770" s="4">
        <f t="shared" si="190"/>
        <v>293</v>
      </c>
      <c r="K770">
        <v>769</v>
      </c>
      <c r="L770">
        <v>427693.1</v>
      </c>
      <c r="M770">
        <v>35641.1</v>
      </c>
      <c r="N770">
        <v>8793.5</v>
      </c>
      <c r="O770" t="str">
        <f t="shared" si="187"/>
        <v/>
      </c>
      <c r="P770">
        <f t="shared" si="188"/>
        <v>477.19999999995343</v>
      </c>
      <c r="X770">
        <f t="shared" si="181"/>
        <v>48.637413998976513</v>
      </c>
      <c r="Y770">
        <f t="shared" si="182"/>
        <v>4.0531187809177229</v>
      </c>
      <c r="Z770">
        <f t="shared" si="183"/>
        <v>1</v>
      </c>
      <c r="AA770">
        <f t="shared" si="184"/>
        <v>11.999997194250458</v>
      </c>
    </row>
    <row r="771" spans="2:27" x14ac:dyDescent="0.2">
      <c r="B771">
        <f t="shared" si="186"/>
        <v>19187805.699999999</v>
      </c>
      <c r="D771">
        <f t="shared" si="189"/>
        <v>9.0096395641249849</v>
      </c>
      <c r="E771">
        <f t="shared" si="185"/>
        <v>4299.4000000000233</v>
      </c>
      <c r="I771" s="4"/>
      <c r="J771" s="4">
        <f t="shared" si="190"/>
        <v>293</v>
      </c>
      <c r="K771">
        <v>770</v>
      </c>
      <c r="L771">
        <v>431992.5</v>
      </c>
      <c r="M771">
        <v>35999.4</v>
      </c>
      <c r="N771">
        <v>8890.9</v>
      </c>
      <c r="O771">
        <f t="shared" si="187"/>
        <v>8575</v>
      </c>
      <c r="P771">
        <f t="shared" si="188"/>
        <v>4299.4000000000233</v>
      </c>
      <c r="X771">
        <f t="shared" ref="X771:X834" si="191">L771/$N771</f>
        <v>48.588163178080961</v>
      </c>
      <c r="Y771">
        <f t="shared" ref="Y771:Y834" si="192">M771/$N771</f>
        <v>4.049016410037229</v>
      </c>
      <c r="Z771">
        <f t="shared" ref="Z771:Z834" si="193">N771/$N771</f>
        <v>1</v>
      </c>
      <c r="AA771">
        <f t="shared" ref="AA771:AA834" si="194">L771/M771</f>
        <v>11.999991666527775</v>
      </c>
    </row>
    <row r="772" spans="2:27" x14ac:dyDescent="0.2">
      <c r="B772">
        <f t="shared" si="186"/>
        <v>19513998.399999999</v>
      </c>
      <c r="D772">
        <f t="shared" si="189"/>
        <v>0.11222496162255137</v>
      </c>
      <c r="E772">
        <f t="shared" ref="E772:E835" si="195">L772-L771</f>
        <v>482.5</v>
      </c>
      <c r="I772" s="4"/>
      <c r="J772" s="4">
        <f t="shared" si="190"/>
        <v>294</v>
      </c>
      <c r="K772">
        <v>771</v>
      </c>
      <c r="L772">
        <v>432475</v>
      </c>
      <c r="M772">
        <v>36039.599999999999</v>
      </c>
      <c r="N772">
        <v>8901.9</v>
      </c>
      <c r="O772" t="str">
        <f t="shared" si="187"/>
        <v/>
      </c>
      <c r="P772">
        <f t="shared" si="188"/>
        <v>482.5</v>
      </c>
      <c r="X772">
        <f t="shared" si="191"/>
        <v>48.582325121603255</v>
      </c>
      <c r="Y772">
        <f t="shared" si="192"/>
        <v>4.0485289657264181</v>
      </c>
      <c r="Z772">
        <f t="shared" si="193"/>
        <v>1</v>
      </c>
      <c r="AA772">
        <f t="shared" si="194"/>
        <v>11.999994450548842</v>
      </c>
    </row>
    <row r="773" spans="2:27" x14ac:dyDescent="0.2">
      <c r="B773">
        <f t="shared" si="186"/>
        <v>19845736.300000001</v>
      </c>
      <c r="D773">
        <f t="shared" si="189"/>
        <v>1.001243523316014</v>
      </c>
      <c r="E773">
        <f t="shared" si="195"/>
        <v>483.09999999997672</v>
      </c>
      <c r="I773" s="4"/>
      <c r="J773" s="4">
        <f t="shared" si="190"/>
        <v>294</v>
      </c>
      <c r="K773">
        <v>772</v>
      </c>
      <c r="L773">
        <v>432958.1</v>
      </c>
      <c r="M773">
        <v>36079.800000000003</v>
      </c>
      <c r="N773">
        <v>8912.7999999999993</v>
      </c>
      <c r="O773" t="str">
        <f t="shared" si="187"/>
        <v/>
      </c>
      <c r="P773">
        <f t="shared" si="188"/>
        <v>483.09999999997672</v>
      </c>
      <c r="X773">
        <f t="shared" si="191"/>
        <v>48.577113813840768</v>
      </c>
      <c r="Y773">
        <f t="shared" si="192"/>
        <v>4.0480881428956117</v>
      </c>
      <c r="Z773">
        <f t="shared" si="193"/>
        <v>1</v>
      </c>
      <c r="AA773">
        <f t="shared" si="194"/>
        <v>12.000013858169943</v>
      </c>
    </row>
    <row r="774" spans="2:27" x14ac:dyDescent="0.2">
      <c r="B774">
        <f t="shared" si="186"/>
        <v>20183113.899999999</v>
      </c>
      <c r="D774">
        <f t="shared" si="189"/>
        <v>1.0008279859242875</v>
      </c>
      <c r="E774">
        <f t="shared" si="195"/>
        <v>483.5</v>
      </c>
      <c r="I774" s="4"/>
      <c r="J774" s="4">
        <f t="shared" si="190"/>
        <v>294</v>
      </c>
      <c r="K774">
        <v>773</v>
      </c>
      <c r="L774">
        <v>433441.6</v>
      </c>
      <c r="M774">
        <v>36120.1</v>
      </c>
      <c r="N774">
        <v>8923.7999999999993</v>
      </c>
      <c r="O774" t="str">
        <f t="shared" si="187"/>
        <v/>
      </c>
      <c r="P774">
        <f t="shared" si="188"/>
        <v>483.5</v>
      </c>
      <c r="X774">
        <f t="shared" si="191"/>
        <v>48.571415764584593</v>
      </c>
      <c r="Y774">
        <f t="shared" si="192"/>
        <v>4.0476142450525563</v>
      </c>
      <c r="Z774">
        <f t="shared" si="193"/>
        <v>1</v>
      </c>
      <c r="AA774">
        <f t="shared" si="194"/>
        <v>12.00001107416646</v>
      </c>
    </row>
    <row r="775" spans="2:27" x14ac:dyDescent="0.2">
      <c r="B775">
        <f t="shared" si="186"/>
        <v>20526226.800000001</v>
      </c>
      <c r="D775">
        <f t="shared" si="189"/>
        <v>1.0012409513961427</v>
      </c>
      <c r="E775">
        <f t="shared" si="195"/>
        <v>484.10000000003492</v>
      </c>
      <c r="I775" s="4"/>
      <c r="J775" s="4">
        <f t="shared" si="190"/>
        <v>294</v>
      </c>
      <c r="K775">
        <v>774</v>
      </c>
      <c r="L775">
        <v>433925.7</v>
      </c>
      <c r="M775">
        <v>36160.5</v>
      </c>
      <c r="N775">
        <v>8934.7000000000007</v>
      </c>
      <c r="O775" t="str">
        <f t="shared" si="187"/>
        <v/>
      </c>
      <c r="P775">
        <f t="shared" si="188"/>
        <v>484.10000000003492</v>
      </c>
      <c r="X775">
        <f t="shared" si="191"/>
        <v>48.566342462533711</v>
      </c>
      <c r="Y775">
        <f t="shared" si="192"/>
        <v>4.047198003290541</v>
      </c>
      <c r="Z775">
        <f t="shared" si="193"/>
        <v>1</v>
      </c>
      <c r="AA775">
        <f t="shared" si="194"/>
        <v>11.99999170365454</v>
      </c>
    </row>
    <row r="776" spans="2:27" x14ac:dyDescent="0.2">
      <c r="B776">
        <f t="shared" si="186"/>
        <v>20875172.600000001</v>
      </c>
      <c r="D776">
        <f t="shared" si="189"/>
        <v>1.0012394133443021</v>
      </c>
      <c r="E776">
        <f t="shared" si="195"/>
        <v>484.70000000001164</v>
      </c>
      <c r="I776" s="4"/>
      <c r="J776" s="4">
        <f t="shared" si="190"/>
        <v>294</v>
      </c>
      <c r="K776">
        <v>775</v>
      </c>
      <c r="L776">
        <v>434410.4</v>
      </c>
      <c r="M776">
        <v>36200.9</v>
      </c>
      <c r="N776">
        <v>8945.7000000000007</v>
      </c>
      <c r="O776" t="str">
        <f t="shared" si="187"/>
        <v/>
      </c>
      <c r="P776">
        <f t="shared" si="188"/>
        <v>484.70000000001164</v>
      </c>
      <c r="X776">
        <f t="shared" si="191"/>
        <v>48.560805750248718</v>
      </c>
      <c r="Y776">
        <f t="shared" si="192"/>
        <v>4.0467375387057469</v>
      </c>
      <c r="Z776">
        <f t="shared" si="193"/>
        <v>1</v>
      </c>
      <c r="AA776">
        <f t="shared" si="194"/>
        <v>11.999988950550954</v>
      </c>
    </row>
    <row r="777" spans="2:27" x14ac:dyDescent="0.2">
      <c r="B777">
        <f t="shared" si="186"/>
        <v>21230050.600000001</v>
      </c>
      <c r="D777">
        <f t="shared" si="189"/>
        <v>1.0008252527335777</v>
      </c>
      <c r="E777">
        <f t="shared" si="195"/>
        <v>485.09999999997672</v>
      </c>
      <c r="I777" s="4"/>
      <c r="J777" s="4">
        <f t="shared" si="190"/>
        <v>294</v>
      </c>
      <c r="K777">
        <v>776</v>
      </c>
      <c r="L777">
        <v>434895.5</v>
      </c>
      <c r="M777">
        <v>36241.300000000003</v>
      </c>
      <c r="N777">
        <v>8956.7000000000007</v>
      </c>
      <c r="O777" t="str">
        <f t="shared" si="187"/>
        <v/>
      </c>
      <c r="P777">
        <f t="shared" si="188"/>
        <v>485.09999999997672</v>
      </c>
      <c r="X777">
        <f t="shared" si="191"/>
        <v>48.555327296883895</v>
      </c>
      <c r="Y777">
        <f t="shared" si="192"/>
        <v>4.046278205142519</v>
      </c>
      <c r="Z777">
        <f t="shared" si="193"/>
        <v>1</v>
      </c>
      <c r="AA777">
        <f t="shared" si="194"/>
        <v>11.999997240717082</v>
      </c>
    </row>
    <row r="778" spans="2:27" x14ac:dyDescent="0.2">
      <c r="B778">
        <f t="shared" si="186"/>
        <v>21590961.399999999</v>
      </c>
      <c r="D778">
        <f t="shared" si="189"/>
        <v>1.0014430014430256</v>
      </c>
      <c r="E778">
        <f t="shared" si="195"/>
        <v>485.79999999998836</v>
      </c>
      <c r="I778" s="4"/>
      <c r="J778" s="4">
        <f t="shared" si="190"/>
        <v>294</v>
      </c>
      <c r="K778">
        <v>777</v>
      </c>
      <c r="L778">
        <v>435381.3</v>
      </c>
      <c r="M778">
        <v>36281.800000000003</v>
      </c>
      <c r="N778">
        <v>8967.7000000000007</v>
      </c>
      <c r="O778" t="str">
        <f t="shared" si="187"/>
        <v/>
      </c>
      <c r="P778">
        <f t="shared" si="188"/>
        <v>485.79999999998836</v>
      </c>
      <c r="X778">
        <f t="shared" si="191"/>
        <v>48.549940341447638</v>
      </c>
      <c r="Y778">
        <f t="shared" si="192"/>
        <v>4.045831149570124</v>
      </c>
      <c r="Z778">
        <f t="shared" si="193"/>
        <v>1</v>
      </c>
      <c r="AA778">
        <f t="shared" si="194"/>
        <v>11.999991731391495</v>
      </c>
    </row>
    <row r="779" spans="2:27" x14ac:dyDescent="0.2">
      <c r="B779">
        <f t="shared" si="186"/>
        <v>21958007.800000001</v>
      </c>
      <c r="D779">
        <f t="shared" si="189"/>
        <v>1.0008233841087346</v>
      </c>
      <c r="E779">
        <f t="shared" si="195"/>
        <v>486.20000000001164</v>
      </c>
      <c r="I779" s="4"/>
      <c r="J779" s="4">
        <f t="shared" si="190"/>
        <v>294</v>
      </c>
      <c r="K779">
        <v>778</v>
      </c>
      <c r="L779">
        <v>435867.5</v>
      </c>
      <c r="M779">
        <v>36322.300000000003</v>
      </c>
      <c r="N779">
        <v>8978.7000000000007</v>
      </c>
      <c r="O779" t="str">
        <f t="shared" si="187"/>
        <v/>
      </c>
      <c r="P779">
        <f t="shared" si="188"/>
        <v>486.20000000001164</v>
      </c>
      <c r="X779">
        <f t="shared" si="191"/>
        <v>48.544611135242292</v>
      </c>
      <c r="Y779">
        <f t="shared" si="192"/>
        <v>4.0453851893926736</v>
      </c>
      <c r="Z779">
        <f t="shared" si="193"/>
        <v>1</v>
      </c>
      <c r="AA779">
        <f t="shared" si="194"/>
        <v>11.999997246870379</v>
      </c>
    </row>
    <row r="780" spans="2:27" x14ac:dyDescent="0.2">
      <c r="B780">
        <f t="shared" si="186"/>
        <v>22331293.899999999</v>
      </c>
      <c r="D780">
        <f t="shared" si="189"/>
        <v>1.0012340600575416</v>
      </c>
      <c r="E780">
        <f t="shared" si="195"/>
        <v>486.79999999998836</v>
      </c>
      <c r="I780" s="4"/>
      <c r="J780" s="4">
        <f t="shared" si="190"/>
        <v>294</v>
      </c>
      <c r="K780">
        <v>779</v>
      </c>
      <c r="L780">
        <v>436354.3</v>
      </c>
      <c r="M780">
        <v>36362.9</v>
      </c>
      <c r="N780">
        <v>8989.7999999999993</v>
      </c>
      <c r="O780" t="str">
        <f t="shared" si="187"/>
        <v/>
      </c>
      <c r="P780">
        <f t="shared" si="188"/>
        <v>486.79999999998836</v>
      </c>
      <c r="X780">
        <f t="shared" si="191"/>
        <v>48.538821775790346</v>
      </c>
      <c r="Y780">
        <f t="shared" si="192"/>
        <v>4.044906449531692</v>
      </c>
      <c r="Z780">
        <f t="shared" si="193"/>
        <v>1</v>
      </c>
      <c r="AA780">
        <f t="shared" si="194"/>
        <v>11.999986249721555</v>
      </c>
    </row>
    <row r="781" spans="2:27" x14ac:dyDescent="0.2">
      <c r="B781">
        <f t="shared" si="186"/>
        <v>22710925.899999999</v>
      </c>
      <c r="D781">
        <f t="shared" si="189"/>
        <v>9.0100657354152425</v>
      </c>
      <c r="E781">
        <f t="shared" si="195"/>
        <v>4386.1000000000349</v>
      </c>
      <c r="I781" s="4"/>
      <c r="J781" s="4">
        <f t="shared" si="190"/>
        <v>294</v>
      </c>
      <c r="K781">
        <v>780</v>
      </c>
      <c r="L781">
        <v>440740.4</v>
      </c>
      <c r="M781">
        <v>36728.400000000001</v>
      </c>
      <c r="N781">
        <v>9089.2000000000007</v>
      </c>
      <c r="O781">
        <f t="shared" si="187"/>
        <v>8747.9000000000233</v>
      </c>
      <c r="P781">
        <f t="shared" si="188"/>
        <v>4386.1000000000349</v>
      </c>
      <c r="X781">
        <f t="shared" si="191"/>
        <v>48.490560225322362</v>
      </c>
      <c r="Y781">
        <f t="shared" si="192"/>
        <v>4.0408836861329931</v>
      </c>
      <c r="Z781">
        <f t="shared" si="193"/>
        <v>1</v>
      </c>
      <c r="AA781">
        <f t="shared" si="194"/>
        <v>11.999989109245162</v>
      </c>
    </row>
    <row r="782" spans="2:27" x14ac:dyDescent="0.2">
      <c r="B782">
        <f t="shared" si="186"/>
        <v>23097011.699999999</v>
      </c>
      <c r="D782">
        <f t="shared" si="189"/>
        <v>0.1122181436811631</v>
      </c>
      <c r="E782">
        <f t="shared" si="195"/>
        <v>492.19999999995343</v>
      </c>
      <c r="I782" s="4"/>
      <c r="J782" s="4">
        <f t="shared" si="190"/>
        <v>295</v>
      </c>
      <c r="K782">
        <v>781</v>
      </c>
      <c r="L782">
        <v>441232.6</v>
      </c>
      <c r="M782">
        <v>36769.4</v>
      </c>
      <c r="N782">
        <v>9100.4</v>
      </c>
      <c r="O782" t="str">
        <f t="shared" si="187"/>
        <v/>
      </c>
      <c r="P782">
        <f t="shared" si="188"/>
        <v>492.19999999995343</v>
      </c>
      <c r="X782">
        <f t="shared" si="191"/>
        <v>48.484967693727747</v>
      </c>
      <c r="Y782">
        <f t="shared" si="192"/>
        <v>4.0404158058986424</v>
      </c>
      <c r="Z782">
        <f t="shared" si="193"/>
        <v>1</v>
      </c>
      <c r="AA782">
        <f t="shared" si="194"/>
        <v>11.999994560694489</v>
      </c>
    </row>
    <row r="783" spans="2:27" x14ac:dyDescent="0.2">
      <c r="B783">
        <f t="shared" si="186"/>
        <v>23489660.899999999</v>
      </c>
      <c r="D783">
        <f t="shared" si="189"/>
        <v>1.001015847216697</v>
      </c>
      <c r="E783">
        <f t="shared" si="195"/>
        <v>492.70000000001164</v>
      </c>
      <c r="I783" s="4"/>
      <c r="J783" s="4">
        <f t="shared" si="190"/>
        <v>295</v>
      </c>
      <c r="K783">
        <v>782</v>
      </c>
      <c r="L783">
        <v>441725.3</v>
      </c>
      <c r="M783">
        <v>36810.400000000001</v>
      </c>
      <c r="N783">
        <v>9111.5</v>
      </c>
      <c r="O783" t="str">
        <f t="shared" si="187"/>
        <v/>
      </c>
      <c r="P783">
        <f t="shared" si="188"/>
        <v>492.70000000001164</v>
      </c>
      <c r="X783">
        <f t="shared" si="191"/>
        <v>48.47997585468913</v>
      </c>
      <c r="Y783">
        <f t="shared" si="192"/>
        <v>4.0399934149152168</v>
      </c>
      <c r="Z783">
        <f t="shared" si="193"/>
        <v>1</v>
      </c>
      <c r="AA783">
        <f t="shared" si="194"/>
        <v>12.000013583117815</v>
      </c>
    </row>
    <row r="784" spans="2:27" x14ac:dyDescent="0.2">
      <c r="B784">
        <f t="shared" si="186"/>
        <v>23888985.100000001</v>
      </c>
      <c r="D784">
        <f t="shared" si="189"/>
        <v>1.0012177795818484</v>
      </c>
      <c r="E784">
        <f t="shared" si="195"/>
        <v>493.29999999998836</v>
      </c>
      <c r="I784" s="4"/>
      <c r="J784" s="4">
        <f t="shared" si="190"/>
        <v>295</v>
      </c>
      <c r="K784">
        <v>783</v>
      </c>
      <c r="L784">
        <v>442218.6</v>
      </c>
      <c r="M784">
        <v>36851.599999999999</v>
      </c>
      <c r="N784">
        <v>9122.7000000000007</v>
      </c>
      <c r="O784" t="str">
        <f t="shared" si="187"/>
        <v/>
      </c>
      <c r="P784">
        <f t="shared" si="188"/>
        <v>493.29999999998836</v>
      </c>
      <c r="X784">
        <f t="shared" si="191"/>
        <v>48.474530566608564</v>
      </c>
      <c r="Y784">
        <f t="shared" si="192"/>
        <v>4.0395496947175724</v>
      </c>
      <c r="Z784">
        <f t="shared" si="193"/>
        <v>1</v>
      </c>
      <c r="AA784">
        <f t="shared" si="194"/>
        <v>11.999983718481694</v>
      </c>
    </row>
    <row r="785" spans="2:27" x14ac:dyDescent="0.2">
      <c r="B785">
        <f t="shared" si="186"/>
        <v>24295097.800000001</v>
      </c>
      <c r="D785">
        <f t="shared" si="189"/>
        <v>1.0012162983986113</v>
      </c>
      <c r="E785">
        <f t="shared" si="195"/>
        <v>493.90000000002328</v>
      </c>
      <c r="I785" s="4"/>
      <c r="J785" s="4">
        <f t="shared" si="190"/>
        <v>295</v>
      </c>
      <c r="K785">
        <v>784</v>
      </c>
      <c r="L785">
        <v>442712.5</v>
      </c>
      <c r="M785">
        <v>36892.699999999997</v>
      </c>
      <c r="N785">
        <v>9133.9</v>
      </c>
      <c r="O785" t="str">
        <f t="shared" si="187"/>
        <v/>
      </c>
      <c r="P785">
        <f t="shared" si="188"/>
        <v>493.90000000002328</v>
      </c>
      <c r="X785">
        <f t="shared" si="191"/>
        <v>48.469164321921632</v>
      </c>
      <c r="Y785">
        <f t="shared" si="192"/>
        <v>4.0390961144746491</v>
      </c>
      <c r="Z785">
        <f t="shared" si="193"/>
        <v>1</v>
      </c>
      <c r="AA785">
        <f t="shared" si="194"/>
        <v>12.000002710563336</v>
      </c>
    </row>
    <row r="786" spans="2:27" x14ac:dyDescent="0.2">
      <c r="B786">
        <f t="shared" si="186"/>
        <v>24708114.5</v>
      </c>
      <c r="D786">
        <f t="shared" si="189"/>
        <v>1.0010123506782749</v>
      </c>
      <c r="E786">
        <f t="shared" si="195"/>
        <v>494.40000000002328</v>
      </c>
      <c r="I786" s="4"/>
      <c r="J786" s="4">
        <f t="shared" si="190"/>
        <v>295</v>
      </c>
      <c r="K786">
        <v>785</v>
      </c>
      <c r="L786">
        <v>443206.9</v>
      </c>
      <c r="M786">
        <v>36933.9</v>
      </c>
      <c r="N786">
        <v>9145.1</v>
      </c>
      <c r="O786" t="str">
        <f t="shared" si="187"/>
        <v/>
      </c>
      <c r="P786">
        <f t="shared" si="188"/>
        <v>494.40000000002328</v>
      </c>
      <c r="X786">
        <f t="shared" si="191"/>
        <v>48.463865895397539</v>
      </c>
      <c r="Y786">
        <f t="shared" si="192"/>
        <v>4.0386545800483322</v>
      </c>
      <c r="Z786">
        <f t="shared" si="193"/>
        <v>1</v>
      </c>
      <c r="AA786">
        <f t="shared" si="194"/>
        <v>12.000002707539686</v>
      </c>
    </row>
    <row r="787" spans="2:27" x14ac:dyDescent="0.2">
      <c r="B787">
        <f t="shared" si="186"/>
        <v>25128152.399999999</v>
      </c>
      <c r="D787">
        <f t="shared" si="189"/>
        <v>1.0010113268607237</v>
      </c>
      <c r="E787">
        <f t="shared" si="195"/>
        <v>494.89999999996508</v>
      </c>
      <c r="I787" s="4"/>
      <c r="J787" s="4">
        <f t="shared" si="190"/>
        <v>295</v>
      </c>
      <c r="K787">
        <v>786</v>
      </c>
      <c r="L787">
        <v>443701.8</v>
      </c>
      <c r="M787">
        <v>36975.199999999997</v>
      </c>
      <c r="N787">
        <v>9156.2999999999993</v>
      </c>
      <c r="O787" t="str">
        <f t="shared" si="187"/>
        <v/>
      </c>
      <c r="P787">
        <f t="shared" si="188"/>
        <v>494.89999999996508</v>
      </c>
      <c r="X787">
        <f t="shared" si="191"/>
        <v>48.458635038170442</v>
      </c>
      <c r="Y787">
        <f t="shared" si="192"/>
        <v>4.0382250472352368</v>
      </c>
      <c r="Z787">
        <f t="shared" si="193"/>
        <v>1</v>
      </c>
      <c r="AA787">
        <f t="shared" si="194"/>
        <v>11.999983772907246</v>
      </c>
    </row>
    <row r="788" spans="2:27" x14ac:dyDescent="0.2">
      <c r="B788">
        <f t="shared" si="186"/>
        <v>25555331</v>
      </c>
      <c r="D788">
        <f t="shared" si="189"/>
        <v>1.0012123661346433</v>
      </c>
      <c r="E788">
        <f t="shared" si="195"/>
        <v>495.5</v>
      </c>
      <c r="I788" s="4"/>
      <c r="J788" s="4">
        <f t="shared" si="190"/>
        <v>295</v>
      </c>
      <c r="K788">
        <v>787</v>
      </c>
      <c r="L788">
        <v>444197.3</v>
      </c>
      <c r="M788">
        <v>37016.400000000001</v>
      </c>
      <c r="N788">
        <v>9167.6</v>
      </c>
      <c r="O788" t="str">
        <f t="shared" si="187"/>
        <v/>
      </c>
      <c r="P788">
        <f t="shared" si="188"/>
        <v>495.5</v>
      </c>
      <c r="X788">
        <f t="shared" si="191"/>
        <v>48.452953881059379</v>
      </c>
      <c r="Y788">
        <f t="shared" si="192"/>
        <v>4.0377416117631659</v>
      </c>
      <c r="Z788">
        <f t="shared" si="193"/>
        <v>1</v>
      </c>
      <c r="AA788">
        <f t="shared" si="194"/>
        <v>12.000013507526393</v>
      </c>
    </row>
    <row r="789" spans="2:27" x14ac:dyDescent="0.2">
      <c r="B789">
        <f t="shared" si="186"/>
        <v>25989771.699999999</v>
      </c>
      <c r="D789">
        <f t="shared" si="189"/>
        <v>1.0012108980828152</v>
      </c>
      <c r="E789">
        <f t="shared" si="195"/>
        <v>496.10000000003492</v>
      </c>
      <c r="I789" s="4"/>
      <c r="J789" s="4">
        <f t="shared" si="190"/>
        <v>295</v>
      </c>
      <c r="K789">
        <v>788</v>
      </c>
      <c r="L789">
        <v>444693.4</v>
      </c>
      <c r="M789">
        <v>37057.800000000003</v>
      </c>
      <c r="N789">
        <v>9178.7999999999993</v>
      </c>
      <c r="O789" t="str">
        <f t="shared" si="187"/>
        <v/>
      </c>
      <c r="P789">
        <f t="shared" si="188"/>
        <v>496.10000000003492</v>
      </c>
      <c r="X789">
        <f t="shared" si="191"/>
        <v>48.447879897154316</v>
      </c>
      <c r="Y789">
        <f t="shared" si="192"/>
        <v>4.037325140541248</v>
      </c>
      <c r="Z789">
        <f t="shared" si="193"/>
        <v>1</v>
      </c>
      <c r="AA789">
        <f t="shared" si="194"/>
        <v>11.999994603025543</v>
      </c>
    </row>
    <row r="790" spans="2:27" x14ac:dyDescent="0.2">
      <c r="B790">
        <f t="shared" si="186"/>
        <v>26431597.800000001</v>
      </c>
      <c r="D790">
        <f t="shared" si="189"/>
        <v>1.0010078613181652</v>
      </c>
      <c r="E790">
        <f t="shared" si="195"/>
        <v>496.59999999997672</v>
      </c>
      <c r="I790" s="4"/>
      <c r="J790" s="4">
        <f t="shared" si="190"/>
        <v>295</v>
      </c>
      <c r="K790">
        <v>789</v>
      </c>
      <c r="L790">
        <v>445190</v>
      </c>
      <c r="M790">
        <v>37099.199999999997</v>
      </c>
      <c r="N790">
        <v>9190.1</v>
      </c>
      <c r="O790" t="str">
        <f t="shared" si="187"/>
        <v/>
      </c>
      <c r="P790">
        <f t="shared" si="188"/>
        <v>496.59999999997672</v>
      </c>
      <c r="X790">
        <f t="shared" si="191"/>
        <v>48.442345567512866</v>
      </c>
      <c r="Y790">
        <f t="shared" si="192"/>
        <v>4.0368657577175435</v>
      </c>
      <c r="Z790">
        <f t="shared" si="193"/>
        <v>1</v>
      </c>
      <c r="AA790">
        <f t="shared" si="194"/>
        <v>11.999989218096347</v>
      </c>
    </row>
    <row r="791" spans="2:27" x14ac:dyDescent="0.2">
      <c r="B791">
        <f t="shared" si="186"/>
        <v>26880934.899999999</v>
      </c>
      <c r="D791">
        <f t="shared" si="189"/>
        <v>9.0100684655663166</v>
      </c>
      <c r="E791">
        <f t="shared" si="195"/>
        <v>4474.4000000000233</v>
      </c>
      <c r="I791" s="4"/>
      <c r="J791" s="4">
        <f t="shared" si="190"/>
        <v>295</v>
      </c>
      <c r="K791">
        <v>790</v>
      </c>
      <c r="L791">
        <v>449664.4</v>
      </c>
      <c r="M791">
        <v>37472</v>
      </c>
      <c r="N791">
        <v>9291.5</v>
      </c>
      <c r="O791">
        <f t="shared" si="187"/>
        <v>8924</v>
      </c>
      <c r="P791">
        <f t="shared" si="188"/>
        <v>4474.4000000000233</v>
      </c>
      <c r="X791">
        <f t="shared" si="191"/>
        <v>48.395242963999358</v>
      </c>
      <c r="Y791">
        <f t="shared" si="192"/>
        <v>4.0329333261583171</v>
      </c>
      <c r="Z791">
        <f t="shared" si="193"/>
        <v>1</v>
      </c>
      <c r="AA791">
        <f t="shared" si="194"/>
        <v>12.000010674637062</v>
      </c>
    </row>
    <row r="792" spans="2:27" x14ac:dyDescent="0.2">
      <c r="B792">
        <f t="shared" si="186"/>
        <v>27337910.800000001</v>
      </c>
      <c r="D792">
        <f t="shared" si="189"/>
        <v>0.11221616306096328</v>
      </c>
      <c r="E792">
        <f t="shared" si="195"/>
        <v>502.09999999997672</v>
      </c>
      <c r="I792" s="4"/>
      <c r="J792" s="4">
        <f t="shared" si="190"/>
        <v>296</v>
      </c>
      <c r="K792">
        <v>791</v>
      </c>
      <c r="L792">
        <v>450166.5</v>
      </c>
      <c r="M792">
        <v>37513.9</v>
      </c>
      <c r="N792">
        <v>9302.9</v>
      </c>
      <c r="O792" t="str">
        <f t="shared" si="187"/>
        <v/>
      </c>
      <c r="P792">
        <f t="shared" si="188"/>
        <v>502.09999999997672</v>
      </c>
      <c r="X792">
        <f t="shared" si="191"/>
        <v>48.38991067301594</v>
      </c>
      <c r="Y792">
        <f t="shared" si="192"/>
        <v>4.0324952434187189</v>
      </c>
      <c r="Z792">
        <f t="shared" si="193"/>
        <v>1</v>
      </c>
      <c r="AA792">
        <f t="shared" si="194"/>
        <v>11.999992002964234</v>
      </c>
    </row>
    <row r="793" spans="2:27" x14ac:dyDescent="0.2">
      <c r="B793">
        <f t="shared" si="186"/>
        <v>27802655.300000001</v>
      </c>
      <c r="D793">
        <f t="shared" si="189"/>
        <v>1.0011949810795358</v>
      </c>
      <c r="E793">
        <f t="shared" si="195"/>
        <v>502.70000000001164</v>
      </c>
      <c r="I793" s="4"/>
      <c r="J793" s="4">
        <f t="shared" si="190"/>
        <v>296</v>
      </c>
      <c r="K793">
        <v>792</v>
      </c>
      <c r="L793">
        <v>450669.2</v>
      </c>
      <c r="M793">
        <v>37555.800000000003</v>
      </c>
      <c r="N793">
        <v>9314.2999999999993</v>
      </c>
      <c r="O793" t="str">
        <f t="shared" si="187"/>
        <v/>
      </c>
      <c r="P793">
        <f t="shared" si="188"/>
        <v>502.70000000001164</v>
      </c>
      <c r="X793">
        <f t="shared" si="191"/>
        <v>48.384655851754836</v>
      </c>
      <c r="Y793">
        <f t="shared" si="192"/>
        <v>4.0320582330395203</v>
      </c>
      <c r="Z793">
        <f t="shared" si="193"/>
        <v>1</v>
      </c>
      <c r="AA793">
        <f t="shared" si="194"/>
        <v>11.99998934918175</v>
      </c>
    </row>
    <row r="794" spans="2:27" x14ac:dyDescent="0.2">
      <c r="B794">
        <f t="shared" si="186"/>
        <v>28275300.5</v>
      </c>
      <c r="D794">
        <f t="shared" si="189"/>
        <v>1.0011935548040118</v>
      </c>
      <c r="E794">
        <f t="shared" si="195"/>
        <v>503.29999999998836</v>
      </c>
      <c r="I794" s="4"/>
      <c r="J794" s="4">
        <f t="shared" si="190"/>
        <v>296</v>
      </c>
      <c r="K794">
        <v>793</v>
      </c>
      <c r="L794">
        <v>451172.5</v>
      </c>
      <c r="M794">
        <v>37597.699999999997</v>
      </c>
      <c r="N794">
        <v>9325.7000000000007</v>
      </c>
      <c r="O794" t="str">
        <f t="shared" si="187"/>
        <v/>
      </c>
      <c r="P794">
        <f t="shared" si="188"/>
        <v>503.29999999998836</v>
      </c>
      <c r="X794">
        <f t="shared" si="191"/>
        <v>48.37947821611246</v>
      </c>
      <c r="Y794">
        <f t="shared" si="192"/>
        <v>4.0316222910880679</v>
      </c>
      <c r="Z794">
        <f t="shared" si="193"/>
        <v>1</v>
      </c>
      <c r="AA794">
        <f t="shared" si="194"/>
        <v>12.000002659737167</v>
      </c>
    </row>
    <row r="795" spans="2:27" x14ac:dyDescent="0.2">
      <c r="B795">
        <f t="shared" si="186"/>
        <v>28755980.600000001</v>
      </c>
      <c r="D795">
        <f t="shared" si="189"/>
        <v>1.000993443274389</v>
      </c>
      <c r="E795">
        <f t="shared" si="195"/>
        <v>503.79999999998836</v>
      </c>
      <c r="I795" s="4"/>
      <c r="J795" s="4">
        <f t="shared" si="190"/>
        <v>296</v>
      </c>
      <c r="K795">
        <v>794</v>
      </c>
      <c r="L795">
        <v>451676.3</v>
      </c>
      <c r="M795">
        <v>37639.699999999997</v>
      </c>
      <c r="N795">
        <v>9337.1</v>
      </c>
      <c r="O795" t="str">
        <f t="shared" si="187"/>
        <v/>
      </c>
      <c r="P795">
        <f t="shared" si="188"/>
        <v>503.79999999998836</v>
      </c>
      <c r="X795">
        <f t="shared" si="191"/>
        <v>48.374366773409299</v>
      </c>
      <c r="Y795">
        <f t="shared" si="192"/>
        <v>4.0311981236143977</v>
      </c>
      <c r="Z795">
        <f t="shared" si="193"/>
        <v>1</v>
      </c>
      <c r="AA795">
        <f t="shared" si="194"/>
        <v>11.999997343230685</v>
      </c>
    </row>
    <row r="796" spans="2:27" x14ac:dyDescent="0.2">
      <c r="B796">
        <f t="shared" si="186"/>
        <v>29244832.199999999</v>
      </c>
      <c r="D796">
        <f t="shared" si="189"/>
        <v>1.0009924573243352</v>
      </c>
      <c r="E796">
        <f t="shared" si="195"/>
        <v>504.29999999998836</v>
      </c>
      <c r="I796" s="4"/>
      <c r="J796" s="4">
        <f t="shared" si="190"/>
        <v>296</v>
      </c>
      <c r="K796">
        <v>795</v>
      </c>
      <c r="L796">
        <v>452180.6</v>
      </c>
      <c r="M796">
        <v>37681.699999999997</v>
      </c>
      <c r="N796">
        <v>9348.5</v>
      </c>
      <c r="O796" t="str">
        <f t="shared" si="187"/>
        <v/>
      </c>
      <c r="P796">
        <f t="shared" si="188"/>
        <v>504.29999999998836</v>
      </c>
      <c r="X796">
        <f t="shared" si="191"/>
        <v>48.369321281489007</v>
      </c>
      <c r="Y796">
        <f t="shared" si="192"/>
        <v>4.0307749906402091</v>
      </c>
      <c r="Z796">
        <f t="shared" si="193"/>
        <v>1</v>
      </c>
      <c r="AA796">
        <f t="shared" si="194"/>
        <v>12.000005307616163</v>
      </c>
    </row>
    <row r="797" spans="2:27" x14ac:dyDescent="0.2">
      <c r="B797">
        <f t="shared" si="186"/>
        <v>29741994.399999999</v>
      </c>
      <c r="D797">
        <f t="shared" si="189"/>
        <v>1.0011897679953101</v>
      </c>
      <c r="E797">
        <f t="shared" si="195"/>
        <v>504.90000000002328</v>
      </c>
      <c r="I797" s="4"/>
      <c r="J797" s="4">
        <f t="shared" si="190"/>
        <v>296</v>
      </c>
      <c r="K797">
        <v>796</v>
      </c>
      <c r="L797">
        <v>452685.5</v>
      </c>
      <c r="M797">
        <v>37723.800000000003</v>
      </c>
      <c r="N797">
        <v>9360</v>
      </c>
      <c r="O797" t="str">
        <f t="shared" si="187"/>
        <v/>
      </c>
      <c r="P797">
        <f t="shared" si="188"/>
        <v>504.90000000002328</v>
      </c>
      <c r="X797">
        <f t="shared" si="191"/>
        <v>48.363835470085469</v>
      </c>
      <c r="Y797">
        <f t="shared" si="192"/>
        <v>4.0303205128205128</v>
      </c>
      <c r="Z797">
        <f t="shared" si="193"/>
        <v>1</v>
      </c>
      <c r="AA797">
        <f t="shared" si="194"/>
        <v>11.999997349153583</v>
      </c>
    </row>
    <row r="798" spans="2:27" x14ac:dyDescent="0.2">
      <c r="B798">
        <f t="shared" si="186"/>
        <v>30247608.300000001</v>
      </c>
      <c r="D798">
        <f t="shared" si="189"/>
        <v>1.0011883541294844</v>
      </c>
      <c r="E798">
        <f t="shared" si="195"/>
        <v>505.5</v>
      </c>
      <c r="I798" s="4"/>
      <c r="J798" s="4">
        <f t="shared" si="190"/>
        <v>296</v>
      </c>
      <c r="K798">
        <v>797</v>
      </c>
      <c r="L798">
        <v>453191</v>
      </c>
      <c r="M798">
        <v>37765.9</v>
      </c>
      <c r="N798">
        <v>9371.4</v>
      </c>
      <c r="O798" t="str">
        <f t="shared" si="187"/>
        <v/>
      </c>
      <c r="P798">
        <f t="shared" si="188"/>
        <v>505.5</v>
      </c>
      <c r="X798">
        <f t="shared" si="191"/>
        <v>48.358943167509658</v>
      </c>
      <c r="Y798">
        <f t="shared" si="192"/>
        <v>4.0299101521650984</v>
      </c>
      <c r="Z798">
        <f t="shared" si="193"/>
        <v>1</v>
      </c>
      <c r="AA798">
        <f t="shared" si="194"/>
        <v>12.000005295782703</v>
      </c>
    </row>
    <row r="799" spans="2:27" x14ac:dyDescent="0.2">
      <c r="B799">
        <f t="shared" si="186"/>
        <v>30761817.600000001</v>
      </c>
      <c r="D799">
        <f t="shared" si="189"/>
        <v>1.0011869436201319</v>
      </c>
      <c r="E799">
        <f t="shared" si="195"/>
        <v>506.09999999997672</v>
      </c>
      <c r="I799" s="4"/>
      <c r="J799" s="4">
        <f t="shared" si="190"/>
        <v>296</v>
      </c>
      <c r="K799">
        <v>798</v>
      </c>
      <c r="L799">
        <v>453697.1</v>
      </c>
      <c r="M799">
        <v>37808.1</v>
      </c>
      <c r="N799">
        <v>9382.9</v>
      </c>
      <c r="O799" t="str">
        <f t="shared" si="187"/>
        <v/>
      </c>
      <c r="P799">
        <f t="shared" si="188"/>
        <v>506.09999999997672</v>
      </c>
      <c r="X799">
        <f t="shared" si="191"/>
        <v>48.35361135682998</v>
      </c>
      <c r="Y799">
        <f t="shared" si="192"/>
        <v>4.0294685012096476</v>
      </c>
      <c r="Z799">
        <f t="shared" si="193"/>
        <v>1</v>
      </c>
      <c r="AA799">
        <f t="shared" si="194"/>
        <v>11.999997355064126</v>
      </c>
    </row>
    <row r="800" spans="2:27" x14ac:dyDescent="0.2">
      <c r="B800">
        <f t="shared" si="186"/>
        <v>31284768.5</v>
      </c>
      <c r="D800">
        <f t="shared" si="189"/>
        <v>1.0009879470461533</v>
      </c>
      <c r="E800">
        <f t="shared" si="195"/>
        <v>506.60000000003492</v>
      </c>
      <c r="I800" s="4"/>
      <c r="J800" s="4">
        <f t="shared" si="190"/>
        <v>296</v>
      </c>
      <c r="K800">
        <v>799</v>
      </c>
      <c r="L800">
        <v>454203.7</v>
      </c>
      <c r="M800">
        <v>37850.300000000003</v>
      </c>
      <c r="N800">
        <v>9394.4</v>
      </c>
      <c r="O800" t="str">
        <f t="shared" si="187"/>
        <v/>
      </c>
      <c r="P800">
        <f t="shared" si="188"/>
        <v>506.60000000003492</v>
      </c>
      <c r="X800">
        <f t="shared" si="191"/>
        <v>48.348345823043516</v>
      </c>
      <c r="Y800">
        <f t="shared" si="192"/>
        <v>4.0290279315336797</v>
      </c>
      <c r="Z800">
        <f t="shared" si="193"/>
        <v>1</v>
      </c>
      <c r="AA800">
        <f t="shared" si="194"/>
        <v>12.000002641986985</v>
      </c>
    </row>
    <row r="801" spans="2:27" x14ac:dyDescent="0.2">
      <c r="B801">
        <f t="shared" si="186"/>
        <v>31816609.600000001</v>
      </c>
      <c r="D801">
        <f t="shared" si="189"/>
        <v>9.0100671140933386</v>
      </c>
      <c r="E801">
        <f t="shared" si="195"/>
        <v>4564.5</v>
      </c>
      <c r="I801" s="4"/>
      <c r="J801" s="4">
        <f t="shared" si="190"/>
        <v>296</v>
      </c>
      <c r="K801">
        <v>800</v>
      </c>
      <c r="L801">
        <v>458768.2</v>
      </c>
      <c r="M801">
        <v>38230.699999999997</v>
      </c>
      <c r="N801">
        <v>9497.7999999999993</v>
      </c>
      <c r="O801">
        <f t="shared" si="187"/>
        <v>9103.7999999999884</v>
      </c>
      <c r="P801">
        <f t="shared" si="188"/>
        <v>4564.5</v>
      </c>
      <c r="X801">
        <f t="shared" si="191"/>
        <v>48.302575333235069</v>
      </c>
      <c r="Y801">
        <f t="shared" si="192"/>
        <v>4.0252163658952602</v>
      </c>
      <c r="Z801">
        <f t="shared" si="193"/>
        <v>1</v>
      </c>
      <c r="AA801">
        <f t="shared" si="194"/>
        <v>11.999994768602198</v>
      </c>
    </row>
    <row r="802" spans="2:27" x14ac:dyDescent="0.2">
      <c r="B802">
        <f t="shared" si="186"/>
        <v>32357492</v>
      </c>
      <c r="D802">
        <f t="shared" si="189"/>
        <v>0.11223573228173696</v>
      </c>
      <c r="E802">
        <f t="shared" si="195"/>
        <v>512.29999999998836</v>
      </c>
      <c r="I802" s="4"/>
      <c r="J802" s="4">
        <f t="shared" si="190"/>
        <v>297</v>
      </c>
      <c r="K802">
        <v>801</v>
      </c>
      <c r="L802">
        <v>459280.5</v>
      </c>
      <c r="M802">
        <v>38273.4</v>
      </c>
      <c r="N802">
        <v>9509.4</v>
      </c>
      <c r="O802" t="str">
        <f t="shared" si="187"/>
        <v/>
      </c>
      <c r="P802">
        <f t="shared" si="188"/>
        <v>512.29999999998836</v>
      </c>
      <c r="X802">
        <f t="shared" si="191"/>
        <v>48.297526657833302</v>
      </c>
      <c r="Y802">
        <f t="shared" si="192"/>
        <v>4.0247965171304187</v>
      </c>
      <c r="Z802">
        <f t="shared" si="193"/>
        <v>1</v>
      </c>
      <c r="AA802">
        <f t="shared" si="194"/>
        <v>11.999992161657966</v>
      </c>
    </row>
    <row r="803" spans="2:27" x14ac:dyDescent="0.2">
      <c r="B803">
        <f t="shared" si="186"/>
        <v>32907569.300000001</v>
      </c>
      <c r="D803">
        <f t="shared" si="189"/>
        <v>1.00097599063049</v>
      </c>
      <c r="E803">
        <f t="shared" si="195"/>
        <v>512.79999999998836</v>
      </c>
      <c r="I803" s="4"/>
      <c r="J803" s="4">
        <f t="shared" si="190"/>
        <v>297</v>
      </c>
      <c r="K803">
        <v>802</v>
      </c>
      <c r="L803">
        <v>459793.3</v>
      </c>
      <c r="M803">
        <v>38316.1</v>
      </c>
      <c r="N803">
        <v>9521.1</v>
      </c>
      <c r="O803" t="str">
        <f t="shared" si="187"/>
        <v/>
      </c>
      <c r="P803">
        <f t="shared" si="188"/>
        <v>512.79999999998836</v>
      </c>
      <c r="X803">
        <f t="shared" si="191"/>
        <v>48.292035584123681</v>
      </c>
      <c r="Y803">
        <f t="shared" si="192"/>
        <v>4.0243354234279654</v>
      </c>
      <c r="Z803">
        <f t="shared" si="193"/>
        <v>1</v>
      </c>
      <c r="AA803">
        <f t="shared" si="194"/>
        <v>12.000002609868959</v>
      </c>
    </row>
    <row r="804" spans="2:27" x14ac:dyDescent="0.2">
      <c r="B804">
        <f t="shared" si="186"/>
        <v>33466998</v>
      </c>
      <c r="D804">
        <f t="shared" si="189"/>
        <v>1.0011700468019402</v>
      </c>
      <c r="E804">
        <f t="shared" si="195"/>
        <v>513.40000000002328</v>
      </c>
      <c r="I804" s="4"/>
      <c r="J804" s="4">
        <f t="shared" si="190"/>
        <v>297</v>
      </c>
      <c r="K804">
        <v>803</v>
      </c>
      <c r="L804">
        <v>460306.7</v>
      </c>
      <c r="M804">
        <v>38358.9</v>
      </c>
      <c r="N804">
        <v>9532.7000000000007</v>
      </c>
      <c r="O804" t="str">
        <f t="shared" si="187"/>
        <v/>
      </c>
      <c r="P804">
        <f t="shared" si="188"/>
        <v>513.40000000002328</v>
      </c>
      <c r="X804">
        <f t="shared" si="191"/>
        <v>48.287127466510007</v>
      </c>
      <c r="Y804">
        <f t="shared" si="192"/>
        <v>4.0239281630597832</v>
      </c>
      <c r="Z804">
        <f t="shared" si="193"/>
        <v>1</v>
      </c>
      <c r="AA804">
        <f t="shared" si="194"/>
        <v>11.999997393043074</v>
      </c>
    </row>
    <row r="805" spans="2:27" x14ac:dyDescent="0.2">
      <c r="B805">
        <f t="shared" si="186"/>
        <v>34035937</v>
      </c>
      <c r="D805">
        <f t="shared" si="189"/>
        <v>1.0009738994934589</v>
      </c>
      <c r="E805">
        <f t="shared" si="195"/>
        <v>513.89999999996508</v>
      </c>
      <c r="I805" s="4"/>
      <c r="J805" s="4">
        <f t="shared" si="190"/>
        <v>297</v>
      </c>
      <c r="K805">
        <v>804</v>
      </c>
      <c r="L805">
        <v>460820.6</v>
      </c>
      <c r="M805">
        <v>38401.699999999997</v>
      </c>
      <c r="N805">
        <v>9544.4</v>
      </c>
      <c r="O805" t="str">
        <f t="shared" si="187"/>
        <v/>
      </c>
      <c r="P805">
        <f t="shared" si="188"/>
        <v>513.89999999996508</v>
      </c>
      <c r="X805">
        <f t="shared" si="191"/>
        <v>48.281777796404171</v>
      </c>
      <c r="Y805">
        <f t="shared" si="192"/>
        <v>4.0234797368090192</v>
      </c>
      <c r="Z805">
        <f t="shared" si="193"/>
        <v>1</v>
      </c>
      <c r="AA805">
        <f t="shared" si="194"/>
        <v>12.000005208102767</v>
      </c>
    </row>
    <row r="806" spans="2:27" x14ac:dyDescent="0.2">
      <c r="B806">
        <f t="shared" si="186"/>
        <v>34614547.899999999</v>
      </c>
      <c r="D806">
        <f t="shared" si="189"/>
        <v>1.0011675423234772</v>
      </c>
      <c r="E806">
        <f t="shared" si="195"/>
        <v>514.5</v>
      </c>
      <c r="I806" s="4"/>
      <c r="J806" s="4">
        <f t="shared" si="190"/>
        <v>297</v>
      </c>
      <c r="K806">
        <v>805</v>
      </c>
      <c r="L806">
        <v>461335.1</v>
      </c>
      <c r="M806">
        <v>38444.6</v>
      </c>
      <c r="N806">
        <v>9556</v>
      </c>
      <c r="O806" t="str">
        <f t="shared" si="187"/>
        <v/>
      </c>
      <c r="P806">
        <f t="shared" si="188"/>
        <v>514.5</v>
      </c>
      <c r="X806">
        <f t="shared" si="191"/>
        <v>48.277009208874006</v>
      </c>
      <c r="Y806">
        <f t="shared" si="192"/>
        <v>4.0230849727919633</v>
      </c>
      <c r="Z806">
        <f t="shared" si="193"/>
        <v>1</v>
      </c>
      <c r="AA806">
        <f t="shared" si="194"/>
        <v>11.999997398854456</v>
      </c>
    </row>
    <row r="807" spans="2:27" x14ac:dyDescent="0.2">
      <c r="B807">
        <f t="shared" si="186"/>
        <v>35202995.200000003</v>
      </c>
      <c r="D807">
        <f t="shared" si="189"/>
        <v>1.0011661807580854</v>
      </c>
      <c r="E807">
        <f t="shared" si="195"/>
        <v>515.10000000003492</v>
      </c>
      <c r="I807" s="4"/>
      <c r="J807" s="4">
        <f t="shared" si="190"/>
        <v>297</v>
      </c>
      <c r="K807">
        <v>806</v>
      </c>
      <c r="L807">
        <v>461850.2</v>
      </c>
      <c r="M807">
        <v>38487.5</v>
      </c>
      <c r="N807">
        <v>9567.7000000000007</v>
      </c>
      <c r="O807" t="str">
        <f t="shared" si="187"/>
        <v/>
      </c>
      <c r="P807">
        <f t="shared" si="188"/>
        <v>515.10000000003492</v>
      </c>
      <c r="X807">
        <f t="shared" si="191"/>
        <v>48.271810361946962</v>
      </c>
      <c r="Y807">
        <f t="shared" si="192"/>
        <v>4.0226491215234592</v>
      </c>
      <c r="Z807">
        <f t="shared" si="193"/>
        <v>1</v>
      </c>
      <c r="AA807">
        <f t="shared" si="194"/>
        <v>12.000005196492367</v>
      </c>
    </row>
    <row r="808" spans="2:27" x14ac:dyDescent="0.2">
      <c r="B808">
        <f t="shared" si="186"/>
        <v>35801446.100000001</v>
      </c>
      <c r="D808">
        <f t="shared" si="189"/>
        <v>1.0011648223645442</v>
      </c>
      <c r="E808">
        <f t="shared" si="195"/>
        <v>515.70000000001164</v>
      </c>
      <c r="I808" s="4"/>
      <c r="J808" s="4">
        <f t="shared" si="190"/>
        <v>297</v>
      </c>
      <c r="K808">
        <v>807</v>
      </c>
      <c r="L808">
        <v>462365.9</v>
      </c>
      <c r="M808">
        <v>38530.5</v>
      </c>
      <c r="N808">
        <v>9579.4</v>
      </c>
      <c r="O808" t="str">
        <f t="shared" si="187"/>
        <v/>
      </c>
      <c r="P808">
        <f t="shared" si="188"/>
        <v>515.70000000001164</v>
      </c>
      <c r="X808">
        <f t="shared" si="191"/>
        <v>48.266686848863188</v>
      </c>
      <c r="Y808">
        <f t="shared" si="192"/>
        <v>4.0222247739941963</v>
      </c>
      <c r="Z808">
        <f t="shared" si="193"/>
        <v>1</v>
      </c>
      <c r="AA808">
        <f t="shared" si="194"/>
        <v>11.999997404653456</v>
      </c>
    </row>
    <row r="809" spans="2:27" x14ac:dyDescent="0.2">
      <c r="B809">
        <f t="shared" si="186"/>
        <v>36410070.700000003</v>
      </c>
      <c r="D809">
        <f t="shared" si="189"/>
        <v>1.000969555943265</v>
      </c>
      <c r="E809">
        <f t="shared" si="195"/>
        <v>516.19999999995343</v>
      </c>
      <c r="I809" s="4"/>
      <c r="J809" s="4">
        <f t="shared" si="190"/>
        <v>297</v>
      </c>
      <c r="K809">
        <v>808</v>
      </c>
      <c r="L809">
        <v>462882.1</v>
      </c>
      <c r="M809">
        <v>38573.5</v>
      </c>
      <c r="N809">
        <v>9591.1</v>
      </c>
      <c r="O809" t="str">
        <f t="shared" si="187"/>
        <v/>
      </c>
      <c r="P809">
        <f t="shared" si="188"/>
        <v>516.19999999995343</v>
      </c>
      <c r="X809">
        <f t="shared" si="191"/>
        <v>48.261627967594954</v>
      </c>
      <c r="Y809">
        <f t="shared" si="192"/>
        <v>4.0218014617718509</v>
      </c>
      <c r="Z809">
        <f t="shared" si="193"/>
        <v>1</v>
      </c>
      <c r="AA809">
        <f t="shared" si="194"/>
        <v>12.000002592453368</v>
      </c>
    </row>
    <row r="810" spans="2:27" x14ac:dyDescent="0.2">
      <c r="B810">
        <f t="shared" si="186"/>
        <v>37029041.899999999</v>
      </c>
      <c r="D810">
        <f t="shared" si="189"/>
        <v>1.001162340178406</v>
      </c>
      <c r="E810">
        <f t="shared" si="195"/>
        <v>516.80000000004657</v>
      </c>
      <c r="I810" s="4"/>
      <c r="J810" s="4">
        <f t="shared" si="190"/>
        <v>297</v>
      </c>
      <c r="K810">
        <v>809</v>
      </c>
      <c r="L810">
        <v>463398.9</v>
      </c>
      <c r="M810">
        <v>38616.6</v>
      </c>
      <c r="N810">
        <v>9602.7999999999993</v>
      </c>
      <c r="O810" t="str">
        <f t="shared" si="187"/>
        <v/>
      </c>
      <c r="P810">
        <f t="shared" si="188"/>
        <v>516.80000000004657</v>
      </c>
      <c r="X810">
        <f t="shared" si="191"/>
        <v>48.256643895530473</v>
      </c>
      <c r="Y810">
        <f t="shared" si="192"/>
        <v>4.0213895947015459</v>
      </c>
      <c r="Z810">
        <f t="shared" si="193"/>
        <v>1</v>
      </c>
      <c r="AA810">
        <f t="shared" si="194"/>
        <v>11.99999223132021</v>
      </c>
    </row>
    <row r="811" spans="2:27" x14ac:dyDescent="0.2">
      <c r="B811">
        <f t="shared" si="186"/>
        <v>37658535.600000001</v>
      </c>
      <c r="D811">
        <f t="shared" si="189"/>
        <v>9.0102554179558449</v>
      </c>
      <c r="E811">
        <f t="shared" si="195"/>
        <v>4656.5</v>
      </c>
      <c r="I811" s="4"/>
      <c r="J811" s="4">
        <f t="shared" si="190"/>
        <v>297</v>
      </c>
      <c r="K811">
        <v>810</v>
      </c>
      <c r="L811">
        <v>468055.4</v>
      </c>
      <c r="M811">
        <v>39004.6</v>
      </c>
      <c r="N811">
        <v>9708.2999999999993</v>
      </c>
      <c r="O811">
        <f t="shared" si="187"/>
        <v>9287.2000000000116</v>
      </c>
      <c r="P811">
        <f t="shared" si="188"/>
        <v>4656.5</v>
      </c>
      <c r="X811">
        <f t="shared" si="191"/>
        <v>48.211880555813075</v>
      </c>
      <c r="Y811">
        <f t="shared" si="192"/>
        <v>4.0176549962403305</v>
      </c>
      <c r="Z811">
        <f t="shared" si="193"/>
        <v>1</v>
      </c>
      <c r="AA811">
        <f t="shared" si="194"/>
        <v>12.000005127600335</v>
      </c>
    </row>
    <row r="812" spans="2:27" x14ac:dyDescent="0.2">
      <c r="B812">
        <f t="shared" si="186"/>
        <v>38298730.700000003</v>
      </c>
      <c r="D812">
        <f t="shared" si="189"/>
        <v>0.11223021582733313</v>
      </c>
      <c r="E812">
        <f t="shared" si="195"/>
        <v>522.59999999997672</v>
      </c>
      <c r="I812" s="4"/>
      <c r="J812" s="4">
        <f t="shared" si="190"/>
        <v>298</v>
      </c>
      <c r="K812">
        <v>811</v>
      </c>
      <c r="L812">
        <v>468578</v>
      </c>
      <c r="M812">
        <v>39048.199999999997</v>
      </c>
      <c r="N812">
        <v>9720.2000000000007</v>
      </c>
      <c r="O812" t="str">
        <f t="shared" si="187"/>
        <v/>
      </c>
      <c r="P812">
        <f t="shared" si="188"/>
        <v>522.59999999997672</v>
      </c>
      <c r="X812">
        <f t="shared" si="191"/>
        <v>48.20662126293697</v>
      </c>
      <c r="Y812">
        <f t="shared" si="192"/>
        <v>4.0172218678628004</v>
      </c>
      <c r="Z812">
        <f t="shared" si="193"/>
        <v>1</v>
      </c>
      <c r="AA812">
        <f t="shared" si="194"/>
        <v>11.999989756249969</v>
      </c>
    </row>
    <row r="813" spans="2:27" x14ac:dyDescent="0.2">
      <c r="B813">
        <f t="shared" si="186"/>
        <v>38949809.200000003</v>
      </c>
      <c r="D813">
        <f t="shared" si="189"/>
        <v>1.000956754688098</v>
      </c>
      <c r="E813">
        <f t="shared" si="195"/>
        <v>523.09999999997672</v>
      </c>
      <c r="I813" s="4"/>
      <c r="J813" s="4">
        <f t="shared" si="190"/>
        <v>298</v>
      </c>
      <c r="K813">
        <v>812</v>
      </c>
      <c r="L813">
        <v>469101.1</v>
      </c>
      <c r="M813">
        <v>39091.800000000003</v>
      </c>
      <c r="N813">
        <v>9732</v>
      </c>
      <c r="O813" t="str">
        <f t="shared" si="187"/>
        <v/>
      </c>
      <c r="P813">
        <f t="shared" si="188"/>
        <v>523.09999999997672</v>
      </c>
      <c r="X813">
        <f t="shared" si="191"/>
        <v>48.201921496095352</v>
      </c>
      <c r="Y813">
        <f t="shared" si="192"/>
        <v>4.0168310727496923</v>
      </c>
      <c r="Z813">
        <f t="shared" si="193"/>
        <v>1</v>
      </c>
      <c r="AA813">
        <f t="shared" si="194"/>
        <v>11.999987209593826</v>
      </c>
    </row>
    <row r="814" spans="2:27" x14ac:dyDescent="0.2">
      <c r="B814">
        <f t="shared" si="186"/>
        <v>39611955.899999999</v>
      </c>
      <c r="D814">
        <f t="shared" si="189"/>
        <v>1.0013381762570635</v>
      </c>
      <c r="E814">
        <f t="shared" si="195"/>
        <v>523.80000000004657</v>
      </c>
      <c r="I814" s="4"/>
      <c r="J814" s="4">
        <f t="shared" si="190"/>
        <v>298</v>
      </c>
      <c r="K814">
        <v>813</v>
      </c>
      <c r="L814">
        <v>469624.9</v>
      </c>
      <c r="M814">
        <v>39135.4</v>
      </c>
      <c r="N814">
        <v>9743.9</v>
      </c>
      <c r="O814" t="str">
        <f t="shared" si="187"/>
        <v/>
      </c>
      <c r="P814">
        <f t="shared" si="188"/>
        <v>523.80000000004657</v>
      </c>
      <c r="X814">
        <f t="shared" si="191"/>
        <v>48.196810312092701</v>
      </c>
      <c r="Y814">
        <f t="shared" si="192"/>
        <v>4.0164000041051331</v>
      </c>
      <c r="Z814">
        <f t="shared" si="193"/>
        <v>1</v>
      </c>
      <c r="AA814">
        <f t="shared" si="194"/>
        <v>12.000002555231326</v>
      </c>
    </row>
    <row r="815" spans="2:27" x14ac:dyDescent="0.2">
      <c r="B815">
        <f t="shared" si="186"/>
        <v>40285359.200000003</v>
      </c>
      <c r="D815">
        <f t="shared" si="189"/>
        <v>1.0009545628101217</v>
      </c>
      <c r="E815">
        <f t="shared" si="195"/>
        <v>524.29999999998836</v>
      </c>
      <c r="I815" s="4"/>
      <c r="J815" s="4">
        <f t="shared" si="190"/>
        <v>298</v>
      </c>
      <c r="K815">
        <v>814</v>
      </c>
      <c r="L815">
        <v>470149.2</v>
      </c>
      <c r="M815">
        <v>39179.1</v>
      </c>
      <c r="N815">
        <v>9755.7999999999993</v>
      </c>
      <c r="O815" t="str">
        <f t="shared" si="187"/>
        <v/>
      </c>
      <c r="P815">
        <f t="shared" si="188"/>
        <v>524.29999999998836</v>
      </c>
      <c r="X815">
        <f t="shared" si="191"/>
        <v>48.191762848766892</v>
      </c>
      <c r="Y815">
        <f t="shared" si="192"/>
        <v>4.0159802373972404</v>
      </c>
      <c r="Z815">
        <f t="shared" si="193"/>
        <v>1</v>
      </c>
      <c r="AA815">
        <f t="shared" si="194"/>
        <v>12</v>
      </c>
    </row>
    <row r="816" spans="2:27" x14ac:dyDescent="0.2">
      <c r="B816">
        <f t="shared" si="186"/>
        <v>40970210.299999997</v>
      </c>
      <c r="D816">
        <f t="shared" si="189"/>
        <v>1.000953652489033</v>
      </c>
      <c r="E816">
        <f t="shared" si="195"/>
        <v>524.79999999998836</v>
      </c>
      <c r="I816" s="4"/>
      <c r="J816" s="4">
        <f t="shared" si="190"/>
        <v>298</v>
      </c>
      <c r="K816">
        <v>815</v>
      </c>
      <c r="L816">
        <v>470674</v>
      </c>
      <c r="M816">
        <v>39222.800000000003</v>
      </c>
      <c r="N816">
        <v>9767.7000000000007</v>
      </c>
      <c r="O816" t="str">
        <f t="shared" si="187"/>
        <v/>
      </c>
      <c r="P816">
        <f t="shared" si="188"/>
        <v>524.79999999998836</v>
      </c>
      <c r="X816">
        <f t="shared" si="191"/>
        <v>48.186778873225016</v>
      </c>
      <c r="Y816">
        <f t="shared" si="192"/>
        <v>4.0155614934938626</v>
      </c>
      <c r="Z816">
        <f t="shared" si="193"/>
        <v>1</v>
      </c>
      <c r="AA816">
        <f t="shared" si="194"/>
        <v>12.000010198150054</v>
      </c>
    </row>
    <row r="817" spans="2:27" x14ac:dyDescent="0.2">
      <c r="B817">
        <f t="shared" si="186"/>
        <v>41666703.799999997</v>
      </c>
      <c r="D817">
        <f t="shared" si="189"/>
        <v>1.0013338414634367</v>
      </c>
      <c r="E817">
        <f t="shared" si="195"/>
        <v>525.5</v>
      </c>
      <c r="I817" s="4"/>
      <c r="J817" s="4">
        <f t="shared" si="190"/>
        <v>298</v>
      </c>
      <c r="K817">
        <v>816</v>
      </c>
      <c r="L817">
        <v>471199.5</v>
      </c>
      <c r="M817">
        <v>39266.6</v>
      </c>
      <c r="N817">
        <v>9779.6</v>
      </c>
      <c r="O817" t="str">
        <f t="shared" si="187"/>
        <v/>
      </c>
      <c r="P817">
        <f t="shared" si="188"/>
        <v>525.5</v>
      </c>
      <c r="X817">
        <f t="shared" si="191"/>
        <v>48.181878604441899</v>
      </c>
      <c r="Y817">
        <f t="shared" si="192"/>
        <v>4.0151539940283856</v>
      </c>
      <c r="Z817">
        <f t="shared" si="193"/>
        <v>1</v>
      </c>
      <c r="AA817">
        <f t="shared" si="194"/>
        <v>12.000007640080883</v>
      </c>
    </row>
    <row r="818" spans="2:27" x14ac:dyDescent="0.2">
      <c r="B818">
        <f t="shared" ref="B818:B881" si="196">ROUND(45*$B$1^(K818-1),1)</f>
        <v>42375037.799999997</v>
      </c>
      <c r="D818">
        <f t="shared" si="189"/>
        <v>1.0011417697430576</v>
      </c>
      <c r="E818">
        <f t="shared" si="195"/>
        <v>526.09999999997672</v>
      </c>
      <c r="I818" s="4"/>
      <c r="J818" s="4">
        <f t="shared" si="190"/>
        <v>298</v>
      </c>
      <c r="K818">
        <v>817</v>
      </c>
      <c r="L818">
        <v>471725.6</v>
      </c>
      <c r="M818">
        <v>39310.5</v>
      </c>
      <c r="N818">
        <v>9791.5</v>
      </c>
      <c r="O818" t="str">
        <f t="shared" si="187"/>
        <v/>
      </c>
      <c r="P818">
        <f t="shared" si="188"/>
        <v>526.09999999997672</v>
      </c>
      <c r="X818">
        <f t="shared" si="191"/>
        <v>48.177051524281261</v>
      </c>
      <c r="Y818">
        <f t="shared" si="192"/>
        <v>4.0147576980033701</v>
      </c>
      <c r="Z818">
        <f t="shared" si="193"/>
        <v>1</v>
      </c>
      <c r="AA818">
        <f t="shared" si="194"/>
        <v>11.999989824601569</v>
      </c>
    </row>
    <row r="819" spans="2:27" x14ac:dyDescent="0.2">
      <c r="B819">
        <f t="shared" si="196"/>
        <v>43095413.5</v>
      </c>
      <c r="D819">
        <f t="shared" si="189"/>
        <v>1.0009503896598713</v>
      </c>
      <c r="E819">
        <f t="shared" si="195"/>
        <v>526.60000000003492</v>
      </c>
      <c r="I819" s="4"/>
      <c r="J819" s="4">
        <f t="shared" si="190"/>
        <v>298</v>
      </c>
      <c r="K819">
        <v>818</v>
      </c>
      <c r="L819">
        <v>472252.2</v>
      </c>
      <c r="M819">
        <v>39354.400000000001</v>
      </c>
      <c r="N819">
        <v>9803.5</v>
      </c>
      <c r="O819" t="str">
        <f t="shared" ref="O819:O882" si="197">IF(RIGHT(K819,1)*1=0,VLOOKUP(J819,AI:AL,4,0),"")</f>
        <v/>
      </c>
      <c r="P819">
        <f t="shared" ref="P819:P882" si="198">L819-L818</f>
        <v>526.60000000003492</v>
      </c>
      <c r="X819">
        <f t="shared" si="191"/>
        <v>48.171795787218855</v>
      </c>
      <c r="Y819">
        <f t="shared" si="192"/>
        <v>4.0143214158208806</v>
      </c>
      <c r="Z819">
        <f t="shared" si="193"/>
        <v>1</v>
      </c>
      <c r="AA819">
        <f t="shared" si="194"/>
        <v>11.999984753928404</v>
      </c>
    </row>
    <row r="820" spans="2:27" x14ac:dyDescent="0.2">
      <c r="B820">
        <f t="shared" si="196"/>
        <v>43828035.5</v>
      </c>
      <c r="D820">
        <f t="shared" ref="D820:D883" si="199">E820/E819</f>
        <v>1.0011393847322003</v>
      </c>
      <c r="E820">
        <f t="shared" si="195"/>
        <v>527.20000000001164</v>
      </c>
      <c r="I820" s="4"/>
      <c r="J820" s="4">
        <f t="shared" si="190"/>
        <v>298</v>
      </c>
      <c r="K820">
        <v>819</v>
      </c>
      <c r="L820">
        <v>472779.4</v>
      </c>
      <c r="M820">
        <v>39398.300000000003</v>
      </c>
      <c r="N820">
        <v>9815.4</v>
      </c>
      <c r="O820" t="str">
        <f t="shared" si="197"/>
        <v/>
      </c>
      <c r="P820">
        <f t="shared" si="198"/>
        <v>527.20000000001164</v>
      </c>
      <c r="X820">
        <f t="shared" si="191"/>
        <v>48.167104753754309</v>
      </c>
      <c r="Y820">
        <f t="shared" si="192"/>
        <v>4.0139270941581602</v>
      </c>
      <c r="Z820">
        <f t="shared" si="193"/>
        <v>1</v>
      </c>
      <c r="AA820">
        <f t="shared" si="194"/>
        <v>11.999994923638837</v>
      </c>
    </row>
    <row r="821" spans="2:27" x14ac:dyDescent="0.2">
      <c r="B821">
        <f t="shared" si="196"/>
        <v>44573112.100000001</v>
      </c>
      <c r="D821">
        <f t="shared" si="199"/>
        <v>9.0104324734443928</v>
      </c>
      <c r="E821">
        <f t="shared" si="195"/>
        <v>4750.2999999999884</v>
      </c>
      <c r="I821" s="4"/>
      <c r="J821" s="4">
        <f t="shared" si="190"/>
        <v>298</v>
      </c>
      <c r="K821">
        <v>820</v>
      </c>
      <c r="L821">
        <v>477529.7</v>
      </c>
      <c r="M821">
        <v>39794.1</v>
      </c>
      <c r="N821">
        <v>9923.1</v>
      </c>
      <c r="O821">
        <f t="shared" si="197"/>
        <v>9474.2999999999884</v>
      </c>
      <c r="P821">
        <f t="shared" si="198"/>
        <v>4750.2999999999884</v>
      </c>
      <c r="X821">
        <f t="shared" si="191"/>
        <v>48.123036147977949</v>
      </c>
      <c r="Y821">
        <f t="shared" si="192"/>
        <v>4.0102488133748526</v>
      </c>
      <c r="Z821">
        <f t="shared" si="193"/>
        <v>1</v>
      </c>
      <c r="AA821">
        <f t="shared" si="194"/>
        <v>12.000012564676673</v>
      </c>
    </row>
    <row r="822" spans="2:27" x14ac:dyDescent="0.2">
      <c r="B822">
        <f t="shared" si="196"/>
        <v>45330855</v>
      </c>
      <c r="D822">
        <f t="shared" si="199"/>
        <v>0.11222449108476897</v>
      </c>
      <c r="E822">
        <f t="shared" si="195"/>
        <v>533.09999999997672</v>
      </c>
      <c r="I822" s="4"/>
      <c r="J822" s="4">
        <f t="shared" si="190"/>
        <v>299</v>
      </c>
      <c r="K822">
        <v>821</v>
      </c>
      <c r="L822">
        <v>478062.8</v>
      </c>
      <c r="M822">
        <v>39838.6</v>
      </c>
      <c r="N822">
        <v>9935.2000000000007</v>
      </c>
      <c r="O822" t="str">
        <f t="shared" si="197"/>
        <v/>
      </c>
      <c r="P822">
        <f t="shared" si="198"/>
        <v>533.09999999997672</v>
      </c>
      <c r="X822">
        <f t="shared" si="191"/>
        <v>48.118085192044447</v>
      </c>
      <c r="Y822">
        <f t="shared" si="192"/>
        <v>4.0098437877445843</v>
      </c>
      <c r="Z822">
        <f t="shared" si="193"/>
        <v>1</v>
      </c>
      <c r="AA822">
        <f t="shared" si="194"/>
        <v>11.999989959486529</v>
      </c>
    </row>
    <row r="823" spans="2:27" x14ac:dyDescent="0.2">
      <c r="B823">
        <f t="shared" si="196"/>
        <v>46101479.5</v>
      </c>
      <c r="D823">
        <f t="shared" si="199"/>
        <v>1.0011254924029918</v>
      </c>
      <c r="E823">
        <f t="shared" si="195"/>
        <v>533.70000000001164</v>
      </c>
      <c r="I823" s="4"/>
      <c r="J823" s="4">
        <f t="shared" si="190"/>
        <v>299</v>
      </c>
      <c r="K823">
        <v>822</v>
      </c>
      <c r="L823">
        <v>478596.5</v>
      </c>
      <c r="M823">
        <v>39883</v>
      </c>
      <c r="N823">
        <v>9947.2999999999993</v>
      </c>
      <c r="O823" t="str">
        <f t="shared" si="197"/>
        <v/>
      </c>
      <c r="P823">
        <f t="shared" si="198"/>
        <v>533.70000000001164</v>
      </c>
      <c r="X823">
        <f t="shared" si="191"/>
        <v>48.113206598775548</v>
      </c>
      <c r="Y823">
        <f t="shared" si="192"/>
        <v>4.0094296944899623</v>
      </c>
      <c r="Z823">
        <f t="shared" si="193"/>
        <v>1</v>
      </c>
      <c r="AA823">
        <f t="shared" si="194"/>
        <v>12.000012536669759</v>
      </c>
    </row>
    <row r="824" spans="2:27" x14ac:dyDescent="0.2">
      <c r="B824">
        <f t="shared" si="196"/>
        <v>46885204.700000003</v>
      </c>
      <c r="D824">
        <f t="shared" si="199"/>
        <v>1.0011242270938294</v>
      </c>
      <c r="E824">
        <f t="shared" si="195"/>
        <v>534.29999999998836</v>
      </c>
      <c r="I824" s="4"/>
      <c r="J824" s="4">
        <f t="shared" si="190"/>
        <v>299</v>
      </c>
      <c r="K824">
        <v>823</v>
      </c>
      <c r="L824">
        <v>479130.8</v>
      </c>
      <c r="M824">
        <v>39927.599999999999</v>
      </c>
      <c r="N824">
        <v>9959.4</v>
      </c>
      <c r="O824" t="str">
        <f t="shared" si="197"/>
        <v/>
      </c>
      <c r="P824">
        <f t="shared" si="198"/>
        <v>534.29999999998836</v>
      </c>
      <c r="X824">
        <f t="shared" si="191"/>
        <v>48.108400104423964</v>
      </c>
      <c r="Y824">
        <f t="shared" si="192"/>
        <v>4.009036688957166</v>
      </c>
      <c r="Z824">
        <f t="shared" si="193"/>
        <v>1</v>
      </c>
      <c r="AA824">
        <f t="shared" si="194"/>
        <v>11.999989981867179</v>
      </c>
    </row>
    <row r="825" spans="2:27" x14ac:dyDescent="0.2">
      <c r="B825">
        <f t="shared" si="196"/>
        <v>47682253.200000003</v>
      </c>
      <c r="D825">
        <f t="shared" si="199"/>
        <v>1.0009358038555118</v>
      </c>
      <c r="E825">
        <f t="shared" si="195"/>
        <v>534.79999999998836</v>
      </c>
      <c r="I825" s="4"/>
      <c r="J825" s="4">
        <f t="shared" si="190"/>
        <v>299</v>
      </c>
      <c r="K825">
        <v>824</v>
      </c>
      <c r="L825">
        <v>479665.6</v>
      </c>
      <c r="M825">
        <v>39972.1</v>
      </c>
      <c r="N825">
        <v>9971.5</v>
      </c>
      <c r="O825" t="str">
        <f t="shared" si="197"/>
        <v/>
      </c>
      <c r="P825">
        <f t="shared" si="198"/>
        <v>534.79999999998836</v>
      </c>
      <c r="X825">
        <f t="shared" si="191"/>
        <v>48.103655417941127</v>
      </c>
      <c r="Y825">
        <f t="shared" si="192"/>
        <v>4.0086346086346083</v>
      </c>
      <c r="Z825">
        <f t="shared" si="193"/>
        <v>1</v>
      </c>
      <c r="AA825">
        <f t="shared" si="194"/>
        <v>12.000010006979869</v>
      </c>
    </row>
    <row r="826" spans="2:27" x14ac:dyDescent="0.2">
      <c r="B826">
        <f t="shared" si="196"/>
        <v>48492851.5</v>
      </c>
      <c r="D826">
        <f t="shared" si="199"/>
        <v>1.001308900523582</v>
      </c>
      <c r="E826">
        <f t="shared" si="195"/>
        <v>535.5</v>
      </c>
      <c r="I826" s="4"/>
      <c r="J826" s="4">
        <f t="shared" si="190"/>
        <v>299</v>
      </c>
      <c r="K826">
        <v>825</v>
      </c>
      <c r="L826">
        <v>480201.1</v>
      </c>
      <c r="M826">
        <v>40016.800000000003</v>
      </c>
      <c r="N826">
        <v>9983.6</v>
      </c>
      <c r="O826" t="str">
        <f t="shared" si="197"/>
        <v/>
      </c>
      <c r="P826">
        <f t="shared" si="198"/>
        <v>535.5</v>
      </c>
      <c r="X826">
        <f t="shared" si="191"/>
        <v>48.098992347449816</v>
      </c>
      <c r="Y826">
        <f t="shared" si="192"/>
        <v>4.0082535357987101</v>
      </c>
      <c r="Z826">
        <f t="shared" si="193"/>
        <v>1</v>
      </c>
      <c r="AA826">
        <f t="shared" si="194"/>
        <v>11.999987505247795</v>
      </c>
    </row>
    <row r="827" spans="2:27" x14ac:dyDescent="0.2">
      <c r="B827">
        <f t="shared" si="196"/>
        <v>49317229.899999999</v>
      </c>
      <c r="D827">
        <f t="shared" si="199"/>
        <v>1.001120448179337</v>
      </c>
      <c r="E827">
        <f t="shared" si="195"/>
        <v>536.10000000003492</v>
      </c>
      <c r="I827" s="4"/>
      <c r="J827" s="4">
        <f t="shared" si="190"/>
        <v>299</v>
      </c>
      <c r="K827">
        <v>826</v>
      </c>
      <c r="L827">
        <v>480737.2</v>
      </c>
      <c r="M827">
        <v>40061.4</v>
      </c>
      <c r="N827">
        <v>9995.7999999999993</v>
      </c>
      <c r="O827" t="str">
        <f t="shared" si="197"/>
        <v/>
      </c>
      <c r="P827">
        <f t="shared" si="198"/>
        <v>536.10000000003492</v>
      </c>
      <c r="X827">
        <f t="shared" si="191"/>
        <v>48.093919446167398</v>
      </c>
      <c r="Y827">
        <f t="shared" si="192"/>
        <v>4.0078232857800282</v>
      </c>
      <c r="Z827">
        <f t="shared" si="193"/>
        <v>1</v>
      </c>
      <c r="AA827">
        <f t="shared" si="194"/>
        <v>12.000009984673525</v>
      </c>
    </row>
    <row r="828" spans="2:27" x14ac:dyDescent="0.2">
      <c r="B828">
        <f t="shared" si="196"/>
        <v>50155622.799999997</v>
      </c>
      <c r="D828">
        <f t="shared" si="199"/>
        <v>1.0009326618167165</v>
      </c>
      <c r="E828">
        <f t="shared" si="195"/>
        <v>536.59999999997672</v>
      </c>
      <c r="I828" s="4"/>
      <c r="J828" s="4">
        <f t="shared" si="190"/>
        <v>299</v>
      </c>
      <c r="K828">
        <v>827</v>
      </c>
      <c r="L828">
        <v>481273.8</v>
      </c>
      <c r="M828">
        <v>40106.199999999997</v>
      </c>
      <c r="N828">
        <v>10008</v>
      </c>
      <c r="O828" t="str">
        <f t="shared" si="197"/>
        <v/>
      </c>
      <c r="P828">
        <f t="shared" si="198"/>
        <v>536.59999999997672</v>
      </c>
      <c r="X828">
        <f t="shared" si="191"/>
        <v>48.088908872901676</v>
      </c>
      <c r="Y828">
        <f t="shared" si="192"/>
        <v>4.0074140687450033</v>
      </c>
      <c r="Z828">
        <f t="shared" si="193"/>
        <v>1</v>
      </c>
      <c r="AA828">
        <f t="shared" si="194"/>
        <v>11.999985039719546</v>
      </c>
    </row>
    <row r="829" spans="2:27" x14ac:dyDescent="0.2">
      <c r="B829">
        <f t="shared" si="196"/>
        <v>51008268.399999999</v>
      </c>
      <c r="D829">
        <f t="shared" si="199"/>
        <v>1.001304509877025</v>
      </c>
      <c r="E829">
        <f t="shared" si="195"/>
        <v>537.29999999998836</v>
      </c>
      <c r="I829" s="4"/>
      <c r="J829" s="4">
        <f t="shared" ref="J829:J892" si="200">J819+1</f>
        <v>299</v>
      </c>
      <c r="K829">
        <v>828</v>
      </c>
      <c r="L829">
        <v>481811.1</v>
      </c>
      <c r="M829">
        <v>40150.9</v>
      </c>
      <c r="N829">
        <v>10020.1</v>
      </c>
      <c r="O829" t="str">
        <f t="shared" si="197"/>
        <v/>
      </c>
      <c r="P829">
        <f t="shared" si="198"/>
        <v>537.29999999998836</v>
      </c>
      <c r="X829">
        <f t="shared" si="191"/>
        <v>48.084460234927789</v>
      </c>
      <c r="Y829">
        <f t="shared" si="192"/>
        <v>4.0070358579255698</v>
      </c>
      <c r="Z829">
        <f t="shared" si="193"/>
        <v>1</v>
      </c>
      <c r="AA829">
        <f t="shared" si="194"/>
        <v>12.000007471812586</v>
      </c>
    </row>
    <row r="830" spans="2:27" x14ac:dyDescent="0.2">
      <c r="B830">
        <f t="shared" si="196"/>
        <v>51875409</v>
      </c>
      <c r="D830">
        <f t="shared" si="199"/>
        <v>1.0009305788201344</v>
      </c>
      <c r="E830">
        <f t="shared" si="195"/>
        <v>537.80000000004657</v>
      </c>
      <c r="I830" s="4"/>
      <c r="J830" s="4">
        <f t="shared" si="200"/>
        <v>299</v>
      </c>
      <c r="K830">
        <v>829</v>
      </c>
      <c r="L830">
        <v>482348.9</v>
      </c>
      <c r="M830">
        <v>40195.699999999997</v>
      </c>
      <c r="N830">
        <v>10032.299999999999</v>
      </c>
      <c r="O830" t="str">
        <f t="shared" si="197"/>
        <v/>
      </c>
      <c r="P830">
        <f t="shared" si="198"/>
        <v>537.80000000004657</v>
      </c>
      <c r="X830">
        <f t="shared" si="191"/>
        <v>48.079592914884927</v>
      </c>
      <c r="Y830">
        <f t="shared" si="192"/>
        <v>4.0066285896554126</v>
      </c>
      <c r="Z830">
        <f t="shared" si="193"/>
        <v>1</v>
      </c>
      <c r="AA830">
        <f t="shared" si="194"/>
        <v>12.000012439141502</v>
      </c>
    </row>
    <row r="831" spans="2:27" x14ac:dyDescent="0.2">
      <c r="B831">
        <f t="shared" si="196"/>
        <v>52757291</v>
      </c>
      <c r="D831">
        <f t="shared" si="199"/>
        <v>9.0107846783182968</v>
      </c>
      <c r="E831">
        <f t="shared" si="195"/>
        <v>4846</v>
      </c>
      <c r="I831" s="4"/>
      <c r="J831" s="4">
        <f t="shared" si="200"/>
        <v>299</v>
      </c>
      <c r="K831">
        <v>830</v>
      </c>
      <c r="L831">
        <v>487194.9</v>
      </c>
      <c r="M831">
        <v>40599.599999999999</v>
      </c>
      <c r="N831">
        <v>10142.200000000001</v>
      </c>
      <c r="O831">
        <f t="shared" si="197"/>
        <v>9665.2000000000116</v>
      </c>
      <c r="P831">
        <f t="shared" si="198"/>
        <v>4846</v>
      </c>
      <c r="X831">
        <f t="shared" si="191"/>
        <v>48.036412218256395</v>
      </c>
      <c r="Y831">
        <f t="shared" si="192"/>
        <v>4.0030368164697991</v>
      </c>
      <c r="Z831">
        <f t="shared" si="193"/>
        <v>1</v>
      </c>
      <c r="AA831">
        <f t="shared" si="194"/>
        <v>11.99999261076464</v>
      </c>
    </row>
    <row r="832" spans="2:27" x14ac:dyDescent="0.2">
      <c r="B832">
        <f t="shared" si="196"/>
        <v>53654164.899999999</v>
      </c>
      <c r="D832">
        <f t="shared" si="199"/>
        <v>0.11221626083367486</v>
      </c>
      <c r="E832">
        <f t="shared" si="195"/>
        <v>543.79999999998836</v>
      </c>
      <c r="I832" s="4"/>
      <c r="J832" s="4">
        <f t="shared" si="200"/>
        <v>300</v>
      </c>
      <c r="K832">
        <v>831</v>
      </c>
      <c r="L832">
        <v>487738.7</v>
      </c>
      <c r="M832">
        <v>40644.9</v>
      </c>
      <c r="N832">
        <v>10154.5</v>
      </c>
      <c r="O832" t="str">
        <f t="shared" si="197"/>
        <v/>
      </c>
      <c r="P832">
        <f t="shared" si="198"/>
        <v>543.79999999998836</v>
      </c>
      <c r="X832">
        <f t="shared" si="191"/>
        <v>48.031779014230146</v>
      </c>
      <c r="Y832">
        <f t="shared" si="192"/>
        <v>4.0026490718400707</v>
      </c>
      <c r="Z832">
        <f t="shared" si="193"/>
        <v>1</v>
      </c>
      <c r="AA832">
        <f t="shared" si="194"/>
        <v>11.999997539666722</v>
      </c>
    </row>
    <row r="833" spans="2:27" x14ac:dyDescent="0.2">
      <c r="B833">
        <f t="shared" si="196"/>
        <v>54566285.700000003</v>
      </c>
      <c r="D833">
        <f t="shared" si="199"/>
        <v>1.0012872379551521</v>
      </c>
      <c r="E833">
        <f t="shared" si="195"/>
        <v>544.5</v>
      </c>
      <c r="I833" s="4"/>
      <c r="J833" s="4">
        <f t="shared" si="200"/>
        <v>300</v>
      </c>
      <c r="K833">
        <v>832</v>
      </c>
      <c r="L833">
        <v>488283.2</v>
      </c>
      <c r="M833">
        <v>40690.300000000003</v>
      </c>
      <c r="N833">
        <v>10166.799999999999</v>
      </c>
      <c r="O833" t="str">
        <f t="shared" si="197"/>
        <v/>
      </c>
      <c r="P833">
        <f t="shared" si="198"/>
        <v>544.5</v>
      </c>
      <c r="X833">
        <f t="shared" si="191"/>
        <v>48.02722587244758</v>
      </c>
      <c r="Y833">
        <f t="shared" si="192"/>
        <v>4.0022721013494911</v>
      </c>
      <c r="Z833">
        <f t="shared" si="193"/>
        <v>1</v>
      </c>
      <c r="AA833">
        <f t="shared" si="194"/>
        <v>11.999990169647312</v>
      </c>
    </row>
    <row r="834" spans="2:27" x14ac:dyDescent="0.2">
      <c r="B834">
        <f t="shared" si="196"/>
        <v>55493912.600000001</v>
      </c>
      <c r="D834">
        <f t="shared" si="199"/>
        <v>1.0009182736455464</v>
      </c>
      <c r="E834">
        <f t="shared" si="195"/>
        <v>545</v>
      </c>
      <c r="I834" s="4"/>
      <c r="J834" s="4">
        <f t="shared" si="200"/>
        <v>300</v>
      </c>
      <c r="K834">
        <v>833</v>
      </c>
      <c r="L834">
        <v>488828.2</v>
      </c>
      <c r="M834">
        <v>40735.699999999997</v>
      </c>
      <c r="N834">
        <v>10179.200000000001</v>
      </c>
      <c r="O834" t="str">
        <f t="shared" si="197"/>
        <v/>
      </c>
      <c r="P834">
        <f t="shared" si="198"/>
        <v>545</v>
      </c>
      <c r="X834">
        <f t="shared" si="191"/>
        <v>48.022261081420936</v>
      </c>
      <c r="Y834">
        <f t="shared" si="192"/>
        <v>4.0018567274441992</v>
      </c>
      <c r="Z834">
        <f t="shared" si="193"/>
        <v>1</v>
      </c>
      <c r="AA834">
        <f t="shared" si="194"/>
        <v>11.999995090301628</v>
      </c>
    </row>
    <row r="835" spans="2:27" x14ac:dyDescent="0.2">
      <c r="B835">
        <f t="shared" si="196"/>
        <v>56437309.100000001</v>
      </c>
      <c r="D835">
        <f t="shared" si="199"/>
        <v>1.00110091743115</v>
      </c>
      <c r="E835">
        <f t="shared" si="195"/>
        <v>545.59999999997672</v>
      </c>
      <c r="I835" s="4"/>
      <c r="J835" s="4">
        <f t="shared" si="200"/>
        <v>300</v>
      </c>
      <c r="K835">
        <v>834</v>
      </c>
      <c r="L835">
        <v>489373.8</v>
      </c>
      <c r="M835">
        <v>40781.199999999997</v>
      </c>
      <c r="N835">
        <v>10191.6</v>
      </c>
      <c r="O835" t="str">
        <f t="shared" si="197"/>
        <v/>
      </c>
      <c r="P835">
        <f t="shared" si="198"/>
        <v>545.59999999997672</v>
      </c>
      <c r="X835">
        <f t="shared" ref="X835:X898" si="201">L835/$N835</f>
        <v>48.017367243612384</v>
      </c>
      <c r="Y835">
        <f t="shared" ref="Y835:Y898" si="202">M835/$N835</f>
        <v>4.0014521763020525</v>
      </c>
      <c r="Z835">
        <f t="shared" ref="Z835:Z898" si="203">N835/$N835</f>
        <v>1</v>
      </c>
      <c r="AA835">
        <f t="shared" ref="AA835:AA898" si="204">L835/M835</f>
        <v>11.999985287338284</v>
      </c>
    </row>
    <row r="836" spans="2:27" x14ac:dyDescent="0.2">
      <c r="B836">
        <f t="shared" si="196"/>
        <v>57396743.299999997</v>
      </c>
      <c r="D836">
        <f t="shared" si="199"/>
        <v>1.0012829912023675</v>
      </c>
      <c r="E836">
        <f t="shared" ref="E836:E899" si="205">L836-L835</f>
        <v>546.29999999998836</v>
      </c>
      <c r="I836" s="4"/>
      <c r="J836" s="4">
        <f t="shared" si="200"/>
        <v>300</v>
      </c>
      <c r="K836">
        <v>835</v>
      </c>
      <c r="L836">
        <v>489920.1</v>
      </c>
      <c r="M836">
        <v>40826.699999999997</v>
      </c>
      <c r="N836">
        <v>10203.9</v>
      </c>
      <c r="O836" t="str">
        <f t="shared" si="197"/>
        <v/>
      </c>
      <c r="P836">
        <f t="shared" si="198"/>
        <v>546.29999999998836</v>
      </c>
      <c r="X836">
        <f t="shared" si="201"/>
        <v>48.013024431834886</v>
      </c>
      <c r="Y836">
        <f t="shared" si="202"/>
        <v>4.0010878193631845</v>
      </c>
      <c r="Z836">
        <f t="shared" si="203"/>
        <v>1</v>
      </c>
      <c r="AA836">
        <f t="shared" si="204"/>
        <v>11.999992651867528</v>
      </c>
    </row>
    <row r="837" spans="2:27" x14ac:dyDescent="0.2">
      <c r="B837">
        <f t="shared" si="196"/>
        <v>58372488</v>
      </c>
      <c r="D837">
        <f t="shared" si="199"/>
        <v>1.0009152480323233</v>
      </c>
      <c r="E837">
        <f t="shared" si="205"/>
        <v>546.80000000004657</v>
      </c>
      <c r="I837" s="4"/>
      <c r="J837" s="4">
        <f t="shared" si="200"/>
        <v>300</v>
      </c>
      <c r="K837">
        <v>836</v>
      </c>
      <c r="L837">
        <v>490466.9</v>
      </c>
      <c r="M837">
        <v>40872.199999999997</v>
      </c>
      <c r="N837">
        <v>10216.299999999999</v>
      </c>
      <c r="O837" t="str">
        <f t="shared" si="197"/>
        <v/>
      </c>
      <c r="P837">
        <f t="shared" si="198"/>
        <v>546.80000000004657</v>
      </c>
      <c r="X837">
        <f t="shared" si="201"/>
        <v>48.008271096189425</v>
      </c>
      <c r="Y837">
        <f t="shared" si="202"/>
        <v>4.0006851795659877</v>
      </c>
      <c r="Z837">
        <f t="shared" si="203"/>
        <v>1</v>
      </c>
      <c r="AA837">
        <f t="shared" si="204"/>
        <v>12.0000122332539</v>
      </c>
    </row>
    <row r="838" spans="2:27" x14ac:dyDescent="0.2">
      <c r="B838">
        <f t="shared" si="196"/>
        <v>59364820.299999997</v>
      </c>
      <c r="D838">
        <f t="shared" si="199"/>
        <v>1.0012801755668497</v>
      </c>
      <c r="E838">
        <f t="shared" si="205"/>
        <v>547.5</v>
      </c>
      <c r="I838" s="4"/>
      <c r="J838" s="4">
        <f t="shared" si="200"/>
        <v>300</v>
      </c>
      <c r="K838">
        <v>837</v>
      </c>
      <c r="L838">
        <v>491014.40000000002</v>
      </c>
      <c r="M838">
        <v>40917.9</v>
      </c>
      <c r="N838">
        <v>10228.700000000001</v>
      </c>
      <c r="O838" t="str">
        <f t="shared" si="197"/>
        <v/>
      </c>
      <c r="P838">
        <f t="shared" si="198"/>
        <v>547.5</v>
      </c>
      <c r="X838">
        <f t="shared" si="201"/>
        <v>48.003597720140391</v>
      </c>
      <c r="Y838">
        <f t="shared" si="202"/>
        <v>4.0003030688161738</v>
      </c>
      <c r="Z838">
        <f t="shared" si="203"/>
        <v>1</v>
      </c>
      <c r="AA838">
        <f t="shared" si="204"/>
        <v>11.99999022432725</v>
      </c>
    </row>
    <row r="839" spans="2:27" x14ac:dyDescent="0.2">
      <c r="B839">
        <f t="shared" si="196"/>
        <v>60374022.200000003</v>
      </c>
      <c r="D839">
        <f t="shared" si="199"/>
        <v>1.0010958904109164</v>
      </c>
      <c r="E839">
        <f t="shared" si="205"/>
        <v>548.09999999997672</v>
      </c>
      <c r="I839" s="4"/>
      <c r="J839" s="4">
        <f t="shared" si="200"/>
        <v>300</v>
      </c>
      <c r="K839">
        <v>838</v>
      </c>
      <c r="L839">
        <v>491562.5</v>
      </c>
      <c r="M839">
        <v>40963.5</v>
      </c>
      <c r="N839">
        <v>10241.200000000001</v>
      </c>
      <c r="O839" t="str">
        <f t="shared" si="197"/>
        <v/>
      </c>
      <c r="P839">
        <f t="shared" si="198"/>
        <v>548.09999999997672</v>
      </c>
      <c r="X839">
        <f t="shared" si="201"/>
        <v>47.998525563410531</v>
      </c>
      <c r="Y839">
        <f t="shared" si="202"/>
        <v>3.9998730617505758</v>
      </c>
      <c r="Z839">
        <f t="shared" si="203"/>
        <v>1</v>
      </c>
      <c r="AA839">
        <f t="shared" si="204"/>
        <v>12.000012205988257</v>
      </c>
    </row>
    <row r="840" spans="2:27" x14ac:dyDescent="0.2">
      <c r="B840">
        <f t="shared" si="196"/>
        <v>61400380.600000001</v>
      </c>
      <c r="D840">
        <f t="shared" si="199"/>
        <v>1.001094690749927</v>
      </c>
      <c r="E840">
        <f t="shared" si="205"/>
        <v>548.70000000001164</v>
      </c>
      <c r="I840" s="4"/>
      <c r="J840" s="4">
        <f t="shared" si="200"/>
        <v>300</v>
      </c>
      <c r="K840">
        <v>839</v>
      </c>
      <c r="L840">
        <v>492111.2</v>
      </c>
      <c r="M840">
        <v>41009.300000000003</v>
      </c>
      <c r="N840">
        <v>10253.6</v>
      </c>
      <c r="O840" t="str">
        <f t="shared" si="197"/>
        <v/>
      </c>
      <c r="P840">
        <f t="shared" si="198"/>
        <v>548.70000000001164</v>
      </c>
      <c r="X840">
        <f t="shared" si="201"/>
        <v>47.993992353904972</v>
      </c>
      <c r="Y840">
        <f t="shared" si="202"/>
        <v>3.9995026137161585</v>
      </c>
      <c r="Z840">
        <f t="shared" si="203"/>
        <v>1</v>
      </c>
      <c r="AA840">
        <f t="shared" si="204"/>
        <v>11.999990246114905</v>
      </c>
    </row>
    <row r="841" spans="2:27" x14ac:dyDescent="0.2">
      <c r="B841">
        <f t="shared" si="196"/>
        <v>62444187</v>
      </c>
      <c r="D841">
        <f t="shared" si="199"/>
        <v>9.0096591944593989</v>
      </c>
      <c r="E841">
        <f t="shared" si="205"/>
        <v>4943.5999999999767</v>
      </c>
      <c r="I841" s="4"/>
      <c r="J841" s="4">
        <f t="shared" si="200"/>
        <v>300</v>
      </c>
      <c r="K841">
        <v>840</v>
      </c>
      <c r="L841">
        <v>497054.8</v>
      </c>
      <c r="M841">
        <v>41421.199999999997</v>
      </c>
      <c r="N841">
        <v>10365.700000000001</v>
      </c>
      <c r="O841">
        <f t="shared" si="197"/>
        <v>9859.8999999999651</v>
      </c>
      <c r="P841">
        <f t="shared" si="198"/>
        <v>4943.5999999999767</v>
      </c>
      <c r="X841">
        <f t="shared" si="201"/>
        <v>47.951879757276394</v>
      </c>
      <c r="Y841">
        <f t="shared" si="202"/>
        <v>3.99598676403909</v>
      </c>
      <c r="Z841">
        <f t="shared" si="203"/>
        <v>1</v>
      </c>
      <c r="AA841">
        <f t="shared" si="204"/>
        <v>12.000009656890676</v>
      </c>
    </row>
    <row r="842" spans="2:27" x14ac:dyDescent="0.2">
      <c r="B842">
        <f t="shared" si="196"/>
        <v>63505738.200000003</v>
      </c>
      <c r="D842">
        <f t="shared" si="199"/>
        <v>0.11222590824500181</v>
      </c>
      <c r="E842">
        <f t="shared" si="205"/>
        <v>554.79999999998836</v>
      </c>
      <c r="I842" s="4"/>
      <c r="J842" s="4">
        <f t="shared" si="200"/>
        <v>301</v>
      </c>
      <c r="K842">
        <v>841</v>
      </c>
      <c r="L842">
        <v>497609.6</v>
      </c>
      <c r="M842">
        <v>41467.5</v>
      </c>
      <c r="N842">
        <v>10378.200000000001</v>
      </c>
      <c r="O842" t="str">
        <f t="shared" si="197"/>
        <v/>
      </c>
      <c r="P842">
        <f t="shared" si="198"/>
        <v>554.79999999998836</v>
      </c>
      <c r="X842">
        <f t="shared" si="201"/>
        <v>47.947582432406385</v>
      </c>
      <c r="Y842">
        <f t="shared" si="202"/>
        <v>3.9956350812279582</v>
      </c>
      <c r="Z842">
        <f t="shared" si="203"/>
        <v>1</v>
      </c>
      <c r="AA842">
        <f t="shared" si="204"/>
        <v>11.999990353891601</v>
      </c>
    </row>
    <row r="843" spans="2:27" x14ac:dyDescent="0.2">
      <c r="B843">
        <f t="shared" si="196"/>
        <v>64585335.799999997</v>
      </c>
      <c r="D843">
        <f t="shared" si="199"/>
        <v>1.0010814708003513</v>
      </c>
      <c r="E843">
        <f t="shared" si="205"/>
        <v>555.40000000002328</v>
      </c>
      <c r="I843" s="4"/>
      <c r="J843" s="4">
        <f t="shared" si="200"/>
        <v>301</v>
      </c>
      <c r="K843">
        <v>842</v>
      </c>
      <c r="L843">
        <v>498165</v>
      </c>
      <c r="M843">
        <v>41513.699999999997</v>
      </c>
      <c r="N843">
        <v>10390.799999999999</v>
      </c>
      <c r="O843" t="str">
        <f t="shared" si="197"/>
        <v/>
      </c>
      <c r="P843">
        <f t="shared" si="198"/>
        <v>555.40000000002328</v>
      </c>
      <c r="X843">
        <f t="shared" si="201"/>
        <v>47.942891788890172</v>
      </c>
      <c r="Y843">
        <f t="shared" si="202"/>
        <v>3.9952361704584827</v>
      </c>
      <c r="Z843">
        <f t="shared" si="203"/>
        <v>1</v>
      </c>
      <c r="AA843">
        <f t="shared" si="204"/>
        <v>12.000014453060075</v>
      </c>
    </row>
    <row r="844" spans="2:27" x14ac:dyDescent="0.2">
      <c r="B844">
        <f t="shared" si="196"/>
        <v>65683286.5</v>
      </c>
      <c r="D844">
        <f t="shared" si="199"/>
        <v>1.0010803024846537</v>
      </c>
      <c r="E844">
        <f t="shared" si="205"/>
        <v>556</v>
      </c>
      <c r="I844" s="4"/>
      <c r="J844" s="4">
        <f t="shared" si="200"/>
        <v>301</v>
      </c>
      <c r="K844">
        <v>843</v>
      </c>
      <c r="L844">
        <v>498721</v>
      </c>
      <c r="M844">
        <v>41560.1</v>
      </c>
      <c r="N844">
        <v>10403.4</v>
      </c>
      <c r="O844" t="str">
        <f t="shared" si="197"/>
        <v/>
      </c>
      <c r="P844">
        <f t="shared" si="198"/>
        <v>556</v>
      </c>
      <c r="X844">
        <f t="shared" si="201"/>
        <v>47.9382701809024</v>
      </c>
      <c r="Y844">
        <f t="shared" si="202"/>
        <v>3.9948574504488916</v>
      </c>
      <c r="Z844">
        <f t="shared" si="203"/>
        <v>1</v>
      </c>
      <c r="AA844">
        <f t="shared" si="204"/>
        <v>11.999995187692042</v>
      </c>
    </row>
    <row r="845" spans="2:27" x14ac:dyDescent="0.2">
      <c r="B845">
        <f t="shared" si="196"/>
        <v>66799902.399999999</v>
      </c>
      <c r="D845">
        <f t="shared" si="199"/>
        <v>1.0010791366906056</v>
      </c>
      <c r="E845">
        <f t="shared" si="205"/>
        <v>556.59999999997672</v>
      </c>
      <c r="I845" s="4"/>
      <c r="J845" s="4">
        <f t="shared" si="200"/>
        <v>301</v>
      </c>
      <c r="K845">
        <v>844</v>
      </c>
      <c r="L845">
        <v>499277.6</v>
      </c>
      <c r="M845">
        <v>41606.5</v>
      </c>
      <c r="N845">
        <v>10416</v>
      </c>
      <c r="O845" t="str">
        <f t="shared" si="197"/>
        <v/>
      </c>
      <c r="P845">
        <f t="shared" si="198"/>
        <v>556.59999999997672</v>
      </c>
      <c r="X845">
        <f t="shared" si="201"/>
        <v>47.933717357910901</v>
      </c>
      <c r="Y845">
        <f t="shared" si="202"/>
        <v>3.9944796466973886</v>
      </c>
      <c r="Z845">
        <f t="shared" si="203"/>
        <v>1</v>
      </c>
      <c r="AA845">
        <f t="shared" si="204"/>
        <v>11.999990386117553</v>
      </c>
    </row>
    <row r="846" spans="2:27" x14ac:dyDescent="0.2">
      <c r="B846">
        <f t="shared" si="196"/>
        <v>67935500.700000003</v>
      </c>
      <c r="D846">
        <f t="shared" si="199"/>
        <v>1.0012576356451131</v>
      </c>
      <c r="E846">
        <f t="shared" si="205"/>
        <v>557.30000000004657</v>
      </c>
      <c r="I846" s="4"/>
      <c r="J846" s="4">
        <f t="shared" si="200"/>
        <v>301</v>
      </c>
      <c r="K846">
        <v>845</v>
      </c>
      <c r="L846">
        <v>499834.9</v>
      </c>
      <c r="M846">
        <v>41652.9</v>
      </c>
      <c r="N846">
        <v>10428.700000000001</v>
      </c>
      <c r="O846" t="str">
        <f t="shared" si="197"/>
        <v/>
      </c>
      <c r="P846">
        <f t="shared" si="198"/>
        <v>557.30000000004657</v>
      </c>
      <c r="X846">
        <f t="shared" si="201"/>
        <v>47.928783069797767</v>
      </c>
      <c r="Y846">
        <f t="shared" si="202"/>
        <v>3.9940644567395744</v>
      </c>
      <c r="Z846">
        <f t="shared" si="203"/>
        <v>1</v>
      </c>
      <c r="AA846">
        <f t="shared" si="204"/>
        <v>12.000002400793223</v>
      </c>
    </row>
    <row r="847" spans="2:27" x14ac:dyDescent="0.2">
      <c r="B847">
        <f t="shared" si="196"/>
        <v>69090404.200000003</v>
      </c>
      <c r="D847">
        <f t="shared" si="199"/>
        <v>1.0008971828457596</v>
      </c>
      <c r="E847">
        <f t="shared" si="205"/>
        <v>557.79999999998836</v>
      </c>
      <c r="I847" s="4"/>
      <c r="J847" s="4">
        <f t="shared" si="200"/>
        <v>301</v>
      </c>
      <c r="K847">
        <v>846</v>
      </c>
      <c r="L847">
        <v>500392.7</v>
      </c>
      <c r="M847">
        <v>41699.4</v>
      </c>
      <c r="N847">
        <v>10441.299999999999</v>
      </c>
      <c r="O847" t="str">
        <f t="shared" si="197"/>
        <v/>
      </c>
      <c r="P847">
        <f t="shared" si="198"/>
        <v>557.79999999998836</v>
      </c>
      <c r="X847">
        <f t="shared" si="201"/>
        <v>47.924367655368592</v>
      </c>
      <c r="Y847">
        <f t="shared" si="202"/>
        <v>3.9936981027266722</v>
      </c>
      <c r="Z847">
        <f t="shared" si="203"/>
        <v>1</v>
      </c>
      <c r="AA847">
        <f t="shared" si="204"/>
        <v>11.99999760188396</v>
      </c>
    </row>
    <row r="848" spans="2:27" x14ac:dyDescent="0.2">
      <c r="B848">
        <f t="shared" si="196"/>
        <v>70264941.099999994</v>
      </c>
      <c r="D848">
        <f t="shared" si="199"/>
        <v>1.0012549300824878</v>
      </c>
      <c r="E848">
        <f t="shared" si="205"/>
        <v>558.5</v>
      </c>
      <c r="I848" s="4"/>
      <c r="J848" s="4">
        <f t="shared" si="200"/>
        <v>301</v>
      </c>
      <c r="K848">
        <v>847</v>
      </c>
      <c r="L848">
        <v>500951.2</v>
      </c>
      <c r="M848">
        <v>41745.9</v>
      </c>
      <c r="N848">
        <v>10454</v>
      </c>
      <c r="O848" t="str">
        <f t="shared" si="197"/>
        <v/>
      </c>
      <c r="P848">
        <f t="shared" si="198"/>
        <v>558.5</v>
      </c>
      <c r="X848">
        <f t="shared" si="201"/>
        <v>47.919571455902052</v>
      </c>
      <c r="Y848">
        <f t="shared" si="202"/>
        <v>3.9932944327530135</v>
      </c>
      <c r="Z848">
        <f t="shared" si="203"/>
        <v>1</v>
      </c>
      <c r="AA848">
        <f t="shared" si="204"/>
        <v>12.000009581779288</v>
      </c>
    </row>
    <row r="849" spans="2:27" x14ac:dyDescent="0.2">
      <c r="B849">
        <f t="shared" si="196"/>
        <v>71459445.099999994</v>
      </c>
      <c r="D849">
        <f t="shared" si="199"/>
        <v>1.0010743061772189</v>
      </c>
      <c r="E849">
        <f t="shared" si="205"/>
        <v>559.09999999997672</v>
      </c>
      <c r="I849" s="4"/>
      <c r="J849" s="4">
        <f t="shared" si="200"/>
        <v>301</v>
      </c>
      <c r="K849">
        <v>848</v>
      </c>
      <c r="L849">
        <v>501510.3</v>
      </c>
      <c r="M849">
        <v>41792.5</v>
      </c>
      <c r="N849">
        <v>10466.700000000001</v>
      </c>
      <c r="O849" t="str">
        <f t="shared" si="197"/>
        <v/>
      </c>
      <c r="P849">
        <f t="shared" si="198"/>
        <v>559.09999999997672</v>
      </c>
      <c r="X849">
        <f t="shared" si="201"/>
        <v>47.914844220241335</v>
      </c>
      <c r="Y849">
        <f t="shared" si="202"/>
        <v>3.9929012964926862</v>
      </c>
      <c r="Z849">
        <f t="shared" si="203"/>
        <v>1</v>
      </c>
      <c r="AA849">
        <f t="shared" si="204"/>
        <v>12.00000717832147</v>
      </c>
    </row>
    <row r="850" spans="2:27" x14ac:dyDescent="0.2">
      <c r="B850">
        <f t="shared" si="196"/>
        <v>72674255.599999994</v>
      </c>
      <c r="D850">
        <f t="shared" si="199"/>
        <v>1.0012520121624247</v>
      </c>
      <c r="E850">
        <f t="shared" si="205"/>
        <v>559.79999999998836</v>
      </c>
      <c r="I850" s="4"/>
      <c r="J850" s="4">
        <f t="shared" si="200"/>
        <v>301</v>
      </c>
      <c r="K850">
        <v>849</v>
      </c>
      <c r="L850">
        <v>502070.1</v>
      </c>
      <c r="M850">
        <v>41839.199999999997</v>
      </c>
      <c r="N850">
        <v>10479.299999999999</v>
      </c>
      <c r="O850" t="str">
        <f t="shared" si="197"/>
        <v/>
      </c>
      <c r="P850">
        <f t="shared" si="198"/>
        <v>559.79999999998836</v>
      </c>
      <c r="X850">
        <f t="shared" si="201"/>
        <v>47.91065242907446</v>
      </c>
      <c r="Y850">
        <f t="shared" si="202"/>
        <v>3.9925567547450687</v>
      </c>
      <c r="Z850">
        <f t="shared" si="203"/>
        <v>1</v>
      </c>
      <c r="AA850">
        <f t="shared" si="204"/>
        <v>11.999992829690816</v>
      </c>
    </row>
    <row r="851" spans="2:27" x14ac:dyDescent="0.2">
      <c r="B851">
        <f t="shared" si="196"/>
        <v>73909718</v>
      </c>
      <c r="D851">
        <f t="shared" si="199"/>
        <v>9.0089317613435451</v>
      </c>
      <c r="E851">
        <f t="shared" si="205"/>
        <v>5043.2000000000116</v>
      </c>
      <c r="I851" s="4"/>
      <c r="J851" s="4">
        <f t="shared" si="200"/>
        <v>301</v>
      </c>
      <c r="K851">
        <v>850</v>
      </c>
      <c r="L851">
        <v>507113.3</v>
      </c>
      <c r="M851">
        <v>42259.4</v>
      </c>
      <c r="N851">
        <v>10575.7</v>
      </c>
      <c r="O851">
        <f t="shared" si="197"/>
        <v>10058.5</v>
      </c>
      <c r="P851">
        <f t="shared" si="198"/>
        <v>5043.2000000000116</v>
      </c>
      <c r="X851">
        <f t="shared" si="201"/>
        <v>47.950802310958139</v>
      </c>
      <c r="Y851">
        <f t="shared" si="202"/>
        <v>3.9958962527303155</v>
      </c>
      <c r="Z851">
        <f t="shared" si="203"/>
        <v>1</v>
      </c>
      <c r="AA851">
        <f t="shared" si="204"/>
        <v>12.00001183168715</v>
      </c>
    </row>
    <row r="852" spans="2:27" x14ac:dyDescent="0.2">
      <c r="B852">
        <f t="shared" si="196"/>
        <v>75166183.200000003</v>
      </c>
      <c r="D852">
        <f t="shared" si="199"/>
        <v>0.11221050126903989</v>
      </c>
      <c r="E852">
        <f t="shared" si="205"/>
        <v>565.90000000002328</v>
      </c>
      <c r="I852" s="4"/>
      <c r="J852" s="4">
        <f t="shared" si="200"/>
        <v>302</v>
      </c>
      <c r="K852">
        <v>851</v>
      </c>
      <c r="L852">
        <v>507679.2</v>
      </c>
      <c r="M852">
        <v>42306.6</v>
      </c>
      <c r="N852">
        <v>10586.5</v>
      </c>
      <c r="O852" t="str">
        <f t="shared" si="197"/>
        <v/>
      </c>
      <c r="P852">
        <f t="shared" si="198"/>
        <v>565.90000000002328</v>
      </c>
      <c r="X852">
        <f t="shared" si="201"/>
        <v>47.955339347281914</v>
      </c>
      <c r="Y852">
        <f t="shared" si="202"/>
        <v>3.9962782789401596</v>
      </c>
      <c r="Z852">
        <f t="shared" si="203"/>
        <v>1</v>
      </c>
      <c r="AA852">
        <f t="shared" si="204"/>
        <v>12</v>
      </c>
    </row>
    <row r="853" spans="2:27" x14ac:dyDescent="0.2">
      <c r="B853">
        <f t="shared" si="196"/>
        <v>76444008.299999997</v>
      </c>
      <c r="D853">
        <f t="shared" si="199"/>
        <v>1.0012369676620487</v>
      </c>
      <c r="E853">
        <f t="shared" si="205"/>
        <v>566.59999999997672</v>
      </c>
      <c r="I853" s="4"/>
      <c r="J853" s="4">
        <f t="shared" si="200"/>
        <v>302</v>
      </c>
      <c r="K853">
        <v>852</v>
      </c>
      <c r="L853">
        <v>508245.8</v>
      </c>
      <c r="M853">
        <v>42353.8</v>
      </c>
      <c r="N853">
        <v>10597.3</v>
      </c>
      <c r="O853" t="str">
        <f t="shared" si="197"/>
        <v/>
      </c>
      <c r="P853">
        <f t="shared" si="198"/>
        <v>566.59999999997672</v>
      </c>
      <c r="X853">
        <f t="shared" si="201"/>
        <v>47.959933190529668</v>
      </c>
      <c r="Y853">
        <f t="shared" si="202"/>
        <v>3.9966595264831613</v>
      </c>
      <c r="Z853">
        <f t="shared" si="203"/>
        <v>1</v>
      </c>
      <c r="AA853">
        <f t="shared" si="204"/>
        <v>12.000004722126468</v>
      </c>
    </row>
    <row r="854" spans="2:27" x14ac:dyDescent="0.2">
      <c r="B854">
        <f t="shared" si="196"/>
        <v>77743556.5</v>
      </c>
      <c r="D854">
        <f t="shared" si="199"/>
        <v>1.0010589481116041</v>
      </c>
      <c r="E854">
        <f t="shared" si="205"/>
        <v>567.20000000001164</v>
      </c>
      <c r="I854" s="4"/>
      <c r="J854" s="4">
        <f t="shared" si="200"/>
        <v>302</v>
      </c>
      <c r="K854">
        <v>853</v>
      </c>
      <c r="L854">
        <v>508813</v>
      </c>
      <c r="M854">
        <v>42401.1</v>
      </c>
      <c r="N854">
        <v>10608.1</v>
      </c>
      <c r="O854" t="str">
        <f t="shared" si="197"/>
        <v/>
      </c>
      <c r="P854">
        <f t="shared" si="198"/>
        <v>567.20000000001164</v>
      </c>
      <c r="X854">
        <f t="shared" si="201"/>
        <v>47.964574240438907</v>
      </c>
      <c r="Y854">
        <f t="shared" si="202"/>
        <v>3.997049424496375</v>
      </c>
      <c r="Z854">
        <f t="shared" si="203"/>
        <v>1</v>
      </c>
      <c r="AA854">
        <f t="shared" si="204"/>
        <v>11.99999528314124</v>
      </c>
    </row>
    <row r="855" spans="2:27" x14ac:dyDescent="0.2">
      <c r="B855">
        <f t="shared" si="196"/>
        <v>79065196.900000006</v>
      </c>
      <c r="D855">
        <f t="shared" si="199"/>
        <v>1.0012341325811207</v>
      </c>
      <c r="E855">
        <f t="shared" si="205"/>
        <v>567.90000000002328</v>
      </c>
      <c r="I855" s="4"/>
      <c r="J855" s="4">
        <f t="shared" si="200"/>
        <v>302</v>
      </c>
      <c r="K855">
        <v>854</v>
      </c>
      <c r="L855">
        <v>509380.9</v>
      </c>
      <c r="M855">
        <v>42448.4</v>
      </c>
      <c r="N855">
        <v>10619</v>
      </c>
      <c r="O855" t="str">
        <f t="shared" si="197"/>
        <v/>
      </c>
      <c r="P855">
        <f t="shared" si="198"/>
        <v>567.90000000002328</v>
      </c>
      <c r="X855">
        <f t="shared" si="201"/>
        <v>47.968820039551751</v>
      </c>
      <c r="Y855">
        <f t="shared" si="202"/>
        <v>3.9974008852057632</v>
      </c>
      <c r="Z855">
        <f t="shared" si="203"/>
        <v>1</v>
      </c>
      <c r="AA855">
        <f t="shared" si="204"/>
        <v>12.000002355801398</v>
      </c>
    </row>
    <row r="856" spans="2:27" x14ac:dyDescent="0.2">
      <c r="B856">
        <f t="shared" si="196"/>
        <v>80409305.299999997</v>
      </c>
      <c r="D856">
        <f t="shared" si="199"/>
        <v>1.0010565240358809</v>
      </c>
      <c r="E856">
        <f t="shared" si="205"/>
        <v>568.5</v>
      </c>
      <c r="I856" s="4"/>
      <c r="J856" s="4">
        <f t="shared" si="200"/>
        <v>302</v>
      </c>
      <c r="K856">
        <v>855</v>
      </c>
      <c r="L856">
        <v>509949.4</v>
      </c>
      <c r="M856">
        <v>42495.8</v>
      </c>
      <c r="N856">
        <v>10629.8</v>
      </c>
      <c r="O856" t="str">
        <f t="shared" si="197"/>
        <v/>
      </c>
      <c r="P856">
        <f t="shared" si="198"/>
        <v>568.5</v>
      </c>
      <c r="X856">
        <f t="shared" si="201"/>
        <v>47.973564883629045</v>
      </c>
      <c r="Y856">
        <f t="shared" si="202"/>
        <v>3.9977986415548745</v>
      </c>
      <c r="Z856">
        <f t="shared" si="203"/>
        <v>1</v>
      </c>
      <c r="AA856">
        <f t="shared" si="204"/>
        <v>11.99999529365255</v>
      </c>
    </row>
    <row r="857" spans="2:27" x14ac:dyDescent="0.2">
      <c r="B857">
        <f t="shared" si="196"/>
        <v>81776263.400000006</v>
      </c>
      <c r="D857">
        <f t="shared" si="199"/>
        <v>1.0010554089709354</v>
      </c>
      <c r="E857">
        <f t="shared" si="205"/>
        <v>569.09999999997672</v>
      </c>
      <c r="I857" s="4"/>
      <c r="J857" s="4">
        <f t="shared" si="200"/>
        <v>302</v>
      </c>
      <c r="K857">
        <v>856</v>
      </c>
      <c r="L857">
        <v>510518.5</v>
      </c>
      <c r="M857">
        <v>42543.199999999997</v>
      </c>
      <c r="N857">
        <v>10640.7</v>
      </c>
      <c r="O857" t="str">
        <f t="shared" si="197"/>
        <v/>
      </c>
      <c r="P857">
        <f t="shared" si="198"/>
        <v>569.09999999997672</v>
      </c>
      <c r="X857">
        <f t="shared" si="201"/>
        <v>47.97790558891802</v>
      </c>
      <c r="Y857">
        <f t="shared" si="202"/>
        <v>3.9981580159200045</v>
      </c>
      <c r="Z857">
        <f t="shared" si="203"/>
        <v>1</v>
      </c>
      <c r="AA857">
        <f t="shared" si="204"/>
        <v>12.00000235055191</v>
      </c>
    </row>
    <row r="858" spans="2:27" x14ac:dyDescent="0.2">
      <c r="B858">
        <f t="shared" si="196"/>
        <v>83166459.900000006</v>
      </c>
      <c r="D858">
        <f t="shared" si="199"/>
        <v>1.0010542962573097</v>
      </c>
      <c r="E858">
        <f t="shared" si="205"/>
        <v>569.70000000001164</v>
      </c>
      <c r="I858" s="4"/>
      <c r="J858" s="4">
        <f t="shared" si="200"/>
        <v>302</v>
      </c>
      <c r="K858">
        <v>857</v>
      </c>
      <c r="L858">
        <v>511088.2</v>
      </c>
      <c r="M858">
        <v>42590.7</v>
      </c>
      <c r="N858">
        <v>10651.6</v>
      </c>
      <c r="O858" t="str">
        <f t="shared" si="197"/>
        <v/>
      </c>
      <c r="P858">
        <f t="shared" si="198"/>
        <v>569.70000000001164</v>
      </c>
      <c r="X858">
        <f t="shared" si="201"/>
        <v>47.982293739907618</v>
      </c>
      <c r="Y858">
        <f t="shared" si="202"/>
        <v>3.9985260430357878</v>
      </c>
      <c r="Z858">
        <f t="shared" si="203"/>
        <v>1</v>
      </c>
      <c r="AA858">
        <f t="shared" si="204"/>
        <v>11.999995304139167</v>
      </c>
    </row>
    <row r="859" spans="2:27" x14ac:dyDescent="0.2">
      <c r="B859">
        <f t="shared" si="196"/>
        <v>84580289.700000003</v>
      </c>
      <c r="D859">
        <f t="shared" si="199"/>
        <v>1.0012287168684455</v>
      </c>
      <c r="E859">
        <f t="shared" si="205"/>
        <v>570.39999999996508</v>
      </c>
      <c r="I859" s="4"/>
      <c r="J859" s="4">
        <f t="shared" si="200"/>
        <v>302</v>
      </c>
      <c r="K859">
        <v>858</v>
      </c>
      <c r="L859">
        <v>511658.6</v>
      </c>
      <c r="M859">
        <v>42638.2</v>
      </c>
      <c r="N859">
        <v>10662.5</v>
      </c>
      <c r="O859" t="str">
        <f t="shared" si="197"/>
        <v/>
      </c>
      <c r="P859">
        <f t="shared" si="198"/>
        <v>570.39999999996508</v>
      </c>
      <c r="X859">
        <f t="shared" si="201"/>
        <v>47.986738569753811</v>
      </c>
      <c r="Y859">
        <f t="shared" si="202"/>
        <v>3.998893317702227</v>
      </c>
      <c r="Z859">
        <f t="shared" si="203"/>
        <v>1</v>
      </c>
      <c r="AA859">
        <f t="shared" si="204"/>
        <v>12.000004690629529</v>
      </c>
    </row>
    <row r="860" spans="2:27" x14ac:dyDescent="0.2">
      <c r="B860">
        <f t="shared" si="196"/>
        <v>86018154.700000003</v>
      </c>
      <c r="D860">
        <f t="shared" si="199"/>
        <v>1.001051893408196</v>
      </c>
      <c r="E860">
        <f t="shared" si="205"/>
        <v>571</v>
      </c>
      <c r="I860" s="4"/>
      <c r="J860" s="4">
        <f t="shared" si="200"/>
        <v>302</v>
      </c>
      <c r="K860">
        <v>859</v>
      </c>
      <c r="L860">
        <v>512229.6</v>
      </c>
      <c r="M860">
        <v>42685.8</v>
      </c>
      <c r="N860">
        <v>10673.4</v>
      </c>
      <c r="O860" t="str">
        <f t="shared" si="197"/>
        <v/>
      </c>
      <c r="P860">
        <f t="shared" si="198"/>
        <v>571</v>
      </c>
      <c r="X860">
        <f t="shared" si="201"/>
        <v>47.991230535724327</v>
      </c>
      <c r="Y860">
        <f t="shared" si="202"/>
        <v>3.9992692113103607</v>
      </c>
      <c r="Z860">
        <f t="shared" si="203"/>
        <v>1</v>
      </c>
      <c r="AA860">
        <f t="shared" si="204"/>
        <v>11.999999999999998</v>
      </c>
    </row>
    <row r="861" spans="2:27" x14ac:dyDescent="0.2">
      <c r="B861">
        <f t="shared" si="196"/>
        <v>87480463.299999997</v>
      </c>
      <c r="D861">
        <f t="shared" si="199"/>
        <v>9.0101576182137411</v>
      </c>
      <c r="E861">
        <f t="shared" si="205"/>
        <v>5144.8000000000466</v>
      </c>
      <c r="I861" s="4"/>
      <c r="J861" s="4">
        <f t="shared" si="200"/>
        <v>302</v>
      </c>
      <c r="K861">
        <v>860</v>
      </c>
      <c r="L861">
        <v>517374.4</v>
      </c>
      <c r="M861">
        <v>43114.5</v>
      </c>
      <c r="N861">
        <v>10771.7</v>
      </c>
      <c r="O861">
        <f t="shared" si="197"/>
        <v>10261.100000000035</v>
      </c>
      <c r="P861">
        <f t="shared" si="198"/>
        <v>5144.8000000000466</v>
      </c>
      <c r="X861">
        <f t="shared" si="201"/>
        <v>48.030895773183431</v>
      </c>
      <c r="Y861">
        <f t="shared" si="202"/>
        <v>4.0025715532367219</v>
      </c>
      <c r="Z861">
        <f t="shared" si="203"/>
        <v>1</v>
      </c>
      <c r="AA861">
        <f t="shared" si="204"/>
        <v>12.000009277621219</v>
      </c>
    </row>
    <row r="862" spans="2:27" x14ac:dyDescent="0.2">
      <c r="B862">
        <f t="shared" si="196"/>
        <v>88967631.200000003</v>
      </c>
      <c r="D862">
        <f t="shared" si="199"/>
        <v>0.11222982428859428</v>
      </c>
      <c r="E862">
        <f t="shared" si="205"/>
        <v>577.39999999996508</v>
      </c>
      <c r="I862" s="4"/>
      <c r="J862" s="4">
        <f t="shared" si="200"/>
        <v>303</v>
      </c>
      <c r="K862">
        <v>861</v>
      </c>
      <c r="L862">
        <v>517951.8</v>
      </c>
      <c r="M862">
        <v>43162.6</v>
      </c>
      <c r="N862">
        <v>10782.7</v>
      </c>
      <c r="O862" t="str">
        <f t="shared" si="197"/>
        <v/>
      </c>
      <c r="P862">
        <f t="shared" si="198"/>
        <v>577.39999999996508</v>
      </c>
      <c r="X862">
        <f t="shared" si="201"/>
        <v>48.035445667597166</v>
      </c>
      <c r="Y862">
        <f t="shared" si="202"/>
        <v>4.0029491685755882</v>
      </c>
      <c r="Z862">
        <f t="shared" si="203"/>
        <v>1</v>
      </c>
      <c r="AA862">
        <f t="shared" si="204"/>
        <v>12.000013900923484</v>
      </c>
    </row>
    <row r="863" spans="2:27" x14ac:dyDescent="0.2">
      <c r="B863">
        <f t="shared" si="196"/>
        <v>90480080.900000006</v>
      </c>
      <c r="D863">
        <f t="shared" si="199"/>
        <v>1.0010391409768531</v>
      </c>
      <c r="E863">
        <f t="shared" si="205"/>
        <v>578</v>
      </c>
      <c r="I863" s="4"/>
      <c r="J863" s="4">
        <f t="shared" si="200"/>
        <v>303</v>
      </c>
      <c r="K863">
        <v>862</v>
      </c>
      <c r="L863">
        <v>518529.8</v>
      </c>
      <c r="M863">
        <v>43210.8</v>
      </c>
      <c r="N863">
        <v>10793.7</v>
      </c>
      <c r="O863" t="str">
        <f t="shared" si="197"/>
        <v/>
      </c>
      <c r="P863">
        <f t="shared" si="198"/>
        <v>578</v>
      </c>
      <c r="X863">
        <f t="shared" si="201"/>
        <v>48.04004187627968</v>
      </c>
      <c r="Y863">
        <f t="shared" si="202"/>
        <v>4.003335278912699</v>
      </c>
      <c r="Z863">
        <f t="shared" si="203"/>
        <v>1</v>
      </c>
      <c r="AA863">
        <f t="shared" si="204"/>
        <v>12.00000462847251</v>
      </c>
    </row>
    <row r="864" spans="2:27" x14ac:dyDescent="0.2">
      <c r="B864">
        <f t="shared" si="196"/>
        <v>92018242.299999997</v>
      </c>
      <c r="D864">
        <f t="shared" si="199"/>
        <v>1.0010380622837975</v>
      </c>
      <c r="E864">
        <f t="shared" si="205"/>
        <v>578.60000000003492</v>
      </c>
      <c r="I864" s="4"/>
      <c r="J864" s="4">
        <f t="shared" si="200"/>
        <v>303</v>
      </c>
      <c r="K864">
        <v>863</v>
      </c>
      <c r="L864">
        <v>519108.4</v>
      </c>
      <c r="M864">
        <v>43259</v>
      </c>
      <c r="N864">
        <v>10804.8</v>
      </c>
      <c r="O864" t="str">
        <f t="shared" si="197"/>
        <v/>
      </c>
      <c r="P864">
        <f t="shared" si="198"/>
        <v>578.60000000003492</v>
      </c>
      <c r="X864">
        <f t="shared" si="201"/>
        <v>48.044239597216055</v>
      </c>
      <c r="Y864">
        <f t="shared" si="202"/>
        <v>4.0036835480527175</v>
      </c>
      <c r="Z864">
        <f t="shared" si="203"/>
        <v>1</v>
      </c>
      <c r="AA864">
        <f t="shared" si="204"/>
        <v>12.000009246630759</v>
      </c>
    </row>
    <row r="865" spans="2:27" x14ac:dyDescent="0.2">
      <c r="B865">
        <f t="shared" si="196"/>
        <v>93582552.400000006</v>
      </c>
      <c r="D865">
        <f t="shared" si="199"/>
        <v>1.0012098167990899</v>
      </c>
      <c r="E865">
        <f t="shared" si="205"/>
        <v>579.29999999998836</v>
      </c>
      <c r="I865" s="4"/>
      <c r="J865" s="4">
        <f t="shared" si="200"/>
        <v>303</v>
      </c>
      <c r="K865">
        <v>864</v>
      </c>
      <c r="L865">
        <v>519687.7</v>
      </c>
      <c r="M865">
        <v>43307.3</v>
      </c>
      <c r="N865">
        <v>10815.8</v>
      </c>
      <c r="O865" t="str">
        <f t="shared" si="197"/>
        <v/>
      </c>
      <c r="P865">
        <f t="shared" si="198"/>
        <v>579.29999999998836</v>
      </c>
      <c r="X865">
        <f t="shared" si="201"/>
        <v>48.048937665267481</v>
      </c>
      <c r="Y865">
        <f t="shared" si="202"/>
        <v>4.0040773682945323</v>
      </c>
      <c r="Z865">
        <f t="shared" si="203"/>
        <v>1</v>
      </c>
      <c r="AA865">
        <f t="shared" si="204"/>
        <v>12.00000230907953</v>
      </c>
    </row>
    <row r="866" spans="2:27" x14ac:dyDescent="0.2">
      <c r="B866">
        <f t="shared" si="196"/>
        <v>95173455.799999997</v>
      </c>
      <c r="D866">
        <f t="shared" si="199"/>
        <v>1.0010357327809023</v>
      </c>
      <c r="E866">
        <f t="shared" si="205"/>
        <v>579.89999999996508</v>
      </c>
      <c r="I866" s="4"/>
      <c r="J866" s="4">
        <f t="shared" si="200"/>
        <v>303</v>
      </c>
      <c r="K866">
        <v>865</v>
      </c>
      <c r="L866">
        <v>520267.6</v>
      </c>
      <c r="M866">
        <v>43355.6</v>
      </c>
      <c r="N866">
        <v>10826.9</v>
      </c>
      <c r="O866" t="str">
        <f t="shared" si="197"/>
        <v/>
      </c>
      <c r="P866">
        <f t="shared" si="198"/>
        <v>579.89999999996508</v>
      </c>
      <c r="X866">
        <f t="shared" si="201"/>
        <v>48.053237768890448</v>
      </c>
      <c r="Y866">
        <f t="shared" si="202"/>
        <v>4.0044334019894894</v>
      </c>
      <c r="Z866">
        <f t="shared" si="203"/>
        <v>1</v>
      </c>
      <c r="AA866">
        <f t="shared" si="204"/>
        <v>12.000009226028471</v>
      </c>
    </row>
    <row r="867" spans="2:27" x14ac:dyDescent="0.2">
      <c r="B867">
        <f t="shared" si="196"/>
        <v>96791404.5</v>
      </c>
      <c r="D867">
        <f t="shared" si="199"/>
        <v>1.00120710467334</v>
      </c>
      <c r="E867">
        <f t="shared" si="205"/>
        <v>580.60000000003492</v>
      </c>
      <c r="I867" s="4"/>
      <c r="J867" s="4">
        <f t="shared" si="200"/>
        <v>303</v>
      </c>
      <c r="K867">
        <v>866</v>
      </c>
      <c r="L867">
        <v>520848.2</v>
      </c>
      <c r="M867">
        <v>43404</v>
      </c>
      <c r="N867">
        <v>10838</v>
      </c>
      <c r="O867" t="str">
        <f t="shared" si="197"/>
        <v/>
      </c>
      <c r="P867">
        <f t="shared" si="198"/>
        <v>580.60000000003492</v>
      </c>
      <c r="X867">
        <f t="shared" si="201"/>
        <v>48.057593651965306</v>
      </c>
      <c r="Y867">
        <f t="shared" si="202"/>
        <v>4.0047979331980068</v>
      </c>
      <c r="Z867">
        <f t="shared" si="203"/>
        <v>1</v>
      </c>
      <c r="AA867">
        <f t="shared" si="204"/>
        <v>12.000004607870242</v>
      </c>
    </row>
    <row r="868" spans="2:27" x14ac:dyDescent="0.2">
      <c r="B868">
        <f t="shared" si="196"/>
        <v>98436858.400000006</v>
      </c>
      <c r="D868">
        <f t="shared" si="199"/>
        <v>1.0010334137099151</v>
      </c>
      <c r="E868">
        <f t="shared" si="205"/>
        <v>581.20000000001164</v>
      </c>
      <c r="I868" s="4"/>
      <c r="J868" s="4">
        <f t="shared" si="200"/>
        <v>303</v>
      </c>
      <c r="K868">
        <v>867</v>
      </c>
      <c r="L868">
        <v>521429.4</v>
      </c>
      <c r="M868">
        <v>43452.5</v>
      </c>
      <c r="N868">
        <v>10849.1</v>
      </c>
      <c r="O868" t="str">
        <f t="shared" si="197"/>
        <v/>
      </c>
      <c r="P868">
        <f t="shared" si="198"/>
        <v>581.20000000001164</v>
      </c>
      <c r="X868">
        <f t="shared" si="201"/>
        <v>48.061995925929338</v>
      </c>
      <c r="Y868">
        <f t="shared" si="202"/>
        <v>4.0051709358379952</v>
      </c>
      <c r="Z868">
        <f t="shared" si="203"/>
        <v>1</v>
      </c>
      <c r="AA868">
        <f t="shared" si="204"/>
        <v>11.999986191818653</v>
      </c>
    </row>
    <row r="869" spans="2:27" x14ac:dyDescent="0.2">
      <c r="B869">
        <f t="shared" si="196"/>
        <v>100110285</v>
      </c>
      <c r="D869">
        <f t="shared" si="199"/>
        <v>1.0012044046798922</v>
      </c>
      <c r="E869">
        <f t="shared" si="205"/>
        <v>581.89999999996508</v>
      </c>
      <c r="I869" s="4"/>
      <c r="J869" s="4">
        <f t="shared" si="200"/>
        <v>303</v>
      </c>
      <c r="K869">
        <v>868</v>
      </c>
      <c r="L869">
        <v>522011.3</v>
      </c>
      <c r="M869">
        <v>43500.9</v>
      </c>
      <c r="N869">
        <v>10860.2</v>
      </c>
      <c r="O869" t="str">
        <f t="shared" si="197"/>
        <v/>
      </c>
      <c r="P869">
        <f t="shared" si="198"/>
        <v>581.89999999996508</v>
      </c>
      <c r="X869">
        <f t="shared" si="201"/>
        <v>48.066453656470408</v>
      </c>
      <c r="Y869">
        <f t="shared" si="202"/>
        <v>4.005533968066886</v>
      </c>
      <c r="Z869">
        <f t="shared" si="203"/>
        <v>1</v>
      </c>
      <c r="AA869">
        <f t="shared" si="204"/>
        <v>12.000011494015066</v>
      </c>
    </row>
    <row r="870" spans="2:27" x14ac:dyDescent="0.2">
      <c r="B870">
        <f t="shared" si="196"/>
        <v>101812159.90000001</v>
      </c>
      <c r="D870">
        <f t="shared" si="199"/>
        <v>1.0010311050009193</v>
      </c>
      <c r="E870">
        <f t="shared" si="205"/>
        <v>582.5</v>
      </c>
      <c r="I870" s="4"/>
      <c r="J870" s="4">
        <f t="shared" si="200"/>
        <v>303</v>
      </c>
      <c r="K870">
        <v>869</v>
      </c>
      <c r="L870">
        <v>522593.8</v>
      </c>
      <c r="M870">
        <v>43549.5</v>
      </c>
      <c r="N870">
        <v>10871.3</v>
      </c>
      <c r="O870" t="str">
        <f t="shared" si="197"/>
        <v/>
      </c>
      <c r="P870">
        <f t="shared" si="198"/>
        <v>582.5</v>
      </c>
      <c r="X870">
        <f t="shared" si="201"/>
        <v>48.070957475186965</v>
      </c>
      <c r="Y870">
        <f t="shared" si="202"/>
        <v>4.0059146560208996</v>
      </c>
      <c r="Z870">
        <f t="shared" si="203"/>
        <v>1</v>
      </c>
      <c r="AA870">
        <f t="shared" si="204"/>
        <v>11.99999540752477</v>
      </c>
    </row>
    <row r="871" spans="2:27" x14ac:dyDescent="0.2">
      <c r="B871">
        <f t="shared" si="196"/>
        <v>103542966.59999999</v>
      </c>
      <c r="D871">
        <f t="shared" si="199"/>
        <v>9.0101287553647467</v>
      </c>
      <c r="E871">
        <f t="shared" si="205"/>
        <v>5248.3999999999651</v>
      </c>
      <c r="I871" s="4"/>
      <c r="J871" s="4">
        <f t="shared" si="200"/>
        <v>303</v>
      </c>
      <c r="K871">
        <v>870</v>
      </c>
      <c r="L871">
        <v>527842.19999999995</v>
      </c>
      <c r="M871">
        <v>43986.9</v>
      </c>
      <c r="N871">
        <v>10971.6</v>
      </c>
      <c r="O871">
        <f t="shared" si="197"/>
        <v>10467.79999999993</v>
      </c>
      <c r="P871">
        <f t="shared" si="198"/>
        <v>5248.3999999999651</v>
      </c>
      <c r="X871">
        <f t="shared" si="201"/>
        <v>48.109865470852014</v>
      </c>
      <c r="Y871">
        <f t="shared" si="202"/>
        <v>4.0091600131247951</v>
      </c>
      <c r="Z871">
        <f t="shared" si="203"/>
        <v>1</v>
      </c>
      <c r="AA871">
        <f t="shared" si="204"/>
        <v>11.999986359575235</v>
      </c>
    </row>
    <row r="872" spans="2:27" x14ac:dyDescent="0.2">
      <c r="B872">
        <f t="shared" si="196"/>
        <v>105303197</v>
      </c>
      <c r="D872">
        <f t="shared" si="199"/>
        <v>0.11222467799710463</v>
      </c>
      <c r="E872">
        <f t="shared" si="205"/>
        <v>589</v>
      </c>
      <c r="I872" s="4"/>
      <c r="J872" s="4">
        <f t="shared" si="200"/>
        <v>304</v>
      </c>
      <c r="K872">
        <v>871</v>
      </c>
      <c r="L872">
        <v>528431.19999999995</v>
      </c>
      <c r="M872">
        <v>44035.9</v>
      </c>
      <c r="N872">
        <v>10982.8</v>
      </c>
      <c r="O872" t="str">
        <f t="shared" si="197"/>
        <v/>
      </c>
      <c r="P872">
        <f t="shared" si="198"/>
        <v>589</v>
      </c>
      <c r="X872">
        <f t="shared" si="201"/>
        <v>48.114433477801654</v>
      </c>
      <c r="Y872">
        <f t="shared" si="202"/>
        <v>4.0095330881013957</v>
      </c>
      <c r="Z872">
        <f t="shared" si="203"/>
        <v>1</v>
      </c>
      <c r="AA872">
        <f t="shared" si="204"/>
        <v>12.000009083497782</v>
      </c>
    </row>
    <row r="873" spans="2:27" x14ac:dyDescent="0.2">
      <c r="B873">
        <f t="shared" si="196"/>
        <v>107093351.40000001</v>
      </c>
      <c r="D873">
        <f t="shared" si="199"/>
        <v>1.0011884550086076</v>
      </c>
      <c r="E873">
        <f t="shared" si="205"/>
        <v>589.70000000006985</v>
      </c>
      <c r="I873" s="4"/>
      <c r="J873" s="4">
        <f t="shared" si="200"/>
        <v>304</v>
      </c>
      <c r="K873">
        <v>872</v>
      </c>
      <c r="L873">
        <v>529020.9</v>
      </c>
      <c r="M873">
        <v>44085.1</v>
      </c>
      <c r="N873">
        <v>10994.1</v>
      </c>
      <c r="O873" t="str">
        <f t="shared" si="197"/>
        <v/>
      </c>
      <c r="P873">
        <f t="shared" si="198"/>
        <v>589.70000000006985</v>
      </c>
      <c r="X873">
        <f t="shared" si="201"/>
        <v>48.118618167926435</v>
      </c>
      <c r="Y873">
        <f t="shared" si="202"/>
        <v>4.0098871212741374</v>
      </c>
      <c r="Z873">
        <f t="shared" si="203"/>
        <v>1</v>
      </c>
      <c r="AA873">
        <f t="shared" si="204"/>
        <v>11.999993194979711</v>
      </c>
    </row>
    <row r="874" spans="2:27" x14ac:dyDescent="0.2">
      <c r="B874">
        <f t="shared" si="196"/>
        <v>108913938.3</v>
      </c>
      <c r="D874">
        <f t="shared" si="199"/>
        <v>1.001017466508157</v>
      </c>
      <c r="E874">
        <f t="shared" si="205"/>
        <v>590.29999999993015</v>
      </c>
      <c r="I874" s="4"/>
      <c r="J874" s="4">
        <f t="shared" si="200"/>
        <v>304</v>
      </c>
      <c r="K874">
        <v>873</v>
      </c>
      <c r="L874">
        <v>529611.19999999995</v>
      </c>
      <c r="M874">
        <v>44134.3</v>
      </c>
      <c r="N874">
        <v>11005.4</v>
      </c>
      <c r="O874" t="str">
        <f t="shared" si="197"/>
        <v/>
      </c>
      <c r="P874">
        <f t="shared" si="198"/>
        <v>590.29999999993015</v>
      </c>
      <c r="X874">
        <f t="shared" si="201"/>
        <v>48.12284878332455</v>
      </c>
      <c r="Y874">
        <f t="shared" si="202"/>
        <v>4.0102404274265364</v>
      </c>
      <c r="Z874">
        <f t="shared" si="203"/>
        <v>1</v>
      </c>
      <c r="AA874">
        <f t="shared" si="204"/>
        <v>11.999990936754404</v>
      </c>
    </row>
    <row r="875" spans="2:27" x14ac:dyDescent="0.2">
      <c r="B875">
        <f t="shared" si="196"/>
        <v>110765475.3</v>
      </c>
      <c r="D875">
        <f t="shared" si="199"/>
        <v>1.0010164323227058</v>
      </c>
      <c r="E875">
        <f t="shared" si="205"/>
        <v>590.90000000002328</v>
      </c>
      <c r="I875" s="4"/>
      <c r="J875" s="4">
        <f t="shared" si="200"/>
        <v>304</v>
      </c>
      <c r="K875">
        <v>874</v>
      </c>
      <c r="L875">
        <v>530202.1</v>
      </c>
      <c r="M875">
        <v>44183.5</v>
      </c>
      <c r="N875">
        <v>11016.7</v>
      </c>
      <c r="O875" t="str">
        <f t="shared" si="197"/>
        <v/>
      </c>
      <c r="P875">
        <f t="shared" si="198"/>
        <v>590.90000000002328</v>
      </c>
      <c r="X875">
        <f t="shared" si="201"/>
        <v>48.127125182677204</v>
      </c>
      <c r="Y875">
        <f t="shared" si="202"/>
        <v>4.0105930087957375</v>
      </c>
      <c r="Z875">
        <f t="shared" si="203"/>
        <v>1</v>
      </c>
      <c r="AA875">
        <f t="shared" si="204"/>
        <v>12.000002263288332</v>
      </c>
    </row>
    <row r="876" spans="2:27" x14ac:dyDescent="0.2">
      <c r="B876">
        <f t="shared" si="196"/>
        <v>112648488.40000001</v>
      </c>
      <c r="D876">
        <f t="shared" si="199"/>
        <v>1.001184633609669</v>
      </c>
      <c r="E876">
        <f t="shared" si="205"/>
        <v>591.59999999997672</v>
      </c>
      <c r="I876" s="4"/>
      <c r="J876" s="4">
        <f t="shared" si="200"/>
        <v>304</v>
      </c>
      <c r="K876">
        <v>875</v>
      </c>
      <c r="L876">
        <v>530793.69999999995</v>
      </c>
      <c r="M876">
        <v>44232.800000000003</v>
      </c>
      <c r="N876">
        <v>11028</v>
      </c>
      <c r="O876" t="str">
        <f t="shared" si="197"/>
        <v/>
      </c>
      <c r="P876">
        <f t="shared" si="198"/>
        <v>591.59999999997672</v>
      </c>
      <c r="X876">
        <f t="shared" si="201"/>
        <v>48.131456293072176</v>
      </c>
      <c r="Y876">
        <f t="shared" si="202"/>
        <v>4.0109539354370698</v>
      </c>
      <c r="Z876">
        <f t="shared" si="203"/>
        <v>1</v>
      </c>
      <c r="AA876">
        <f t="shared" si="204"/>
        <v>12.000002260765765</v>
      </c>
    </row>
    <row r="877" spans="2:27" x14ac:dyDescent="0.2">
      <c r="B877">
        <f t="shared" si="196"/>
        <v>114563512.7</v>
      </c>
      <c r="D877">
        <f t="shared" si="199"/>
        <v>1.0011832319135732</v>
      </c>
      <c r="E877">
        <f t="shared" si="205"/>
        <v>592.30000000004657</v>
      </c>
      <c r="I877" s="4"/>
      <c r="J877" s="4">
        <f t="shared" si="200"/>
        <v>304</v>
      </c>
      <c r="K877">
        <v>876</v>
      </c>
      <c r="L877">
        <v>531386</v>
      </c>
      <c r="M877">
        <v>44282.2</v>
      </c>
      <c r="N877">
        <v>11039.3</v>
      </c>
      <c r="O877" t="str">
        <f t="shared" si="197"/>
        <v/>
      </c>
      <c r="P877">
        <f t="shared" si="198"/>
        <v>592.30000000004657</v>
      </c>
      <c r="X877">
        <f t="shared" si="201"/>
        <v>48.135841946500236</v>
      </c>
      <c r="Y877">
        <f t="shared" si="202"/>
        <v>4.0113231817234789</v>
      </c>
      <c r="Z877">
        <f t="shared" si="203"/>
        <v>1</v>
      </c>
      <c r="AA877">
        <f t="shared" si="204"/>
        <v>11.999990967025125</v>
      </c>
    </row>
    <row r="878" spans="2:27" x14ac:dyDescent="0.2">
      <c r="B878">
        <f t="shared" si="196"/>
        <v>116511092.40000001</v>
      </c>
      <c r="D878">
        <f t="shared" si="199"/>
        <v>1.001013000168794</v>
      </c>
      <c r="E878">
        <f t="shared" si="205"/>
        <v>592.90000000002328</v>
      </c>
      <c r="I878" s="4"/>
      <c r="J878" s="4">
        <f t="shared" si="200"/>
        <v>304</v>
      </c>
      <c r="K878">
        <v>877</v>
      </c>
      <c r="L878">
        <v>531978.9</v>
      </c>
      <c r="M878">
        <v>44331.6</v>
      </c>
      <c r="N878">
        <v>11050.6</v>
      </c>
      <c r="O878" t="str">
        <f t="shared" si="197"/>
        <v/>
      </c>
      <c r="P878">
        <f t="shared" si="198"/>
        <v>592.90000000002328</v>
      </c>
      <c r="X878">
        <f t="shared" si="201"/>
        <v>48.140272926356943</v>
      </c>
      <c r="Y878">
        <f t="shared" si="202"/>
        <v>4.0116916728503424</v>
      </c>
      <c r="Z878">
        <f t="shared" si="203"/>
        <v>1</v>
      </c>
      <c r="AA878">
        <f t="shared" si="204"/>
        <v>11.999993232818126</v>
      </c>
    </row>
    <row r="879" spans="2:27" x14ac:dyDescent="0.2">
      <c r="B879">
        <f t="shared" si="196"/>
        <v>118491780.90000001</v>
      </c>
      <c r="D879">
        <f t="shared" si="199"/>
        <v>1.0011806375441954</v>
      </c>
      <c r="E879">
        <f t="shared" si="205"/>
        <v>593.59999999997672</v>
      </c>
      <c r="I879" s="4"/>
      <c r="J879" s="4">
        <f t="shared" si="200"/>
        <v>304</v>
      </c>
      <c r="K879">
        <v>878</v>
      </c>
      <c r="L879">
        <v>532572.5</v>
      </c>
      <c r="M879">
        <v>44381</v>
      </c>
      <c r="N879">
        <v>11061.9</v>
      </c>
      <c r="O879" t="str">
        <f t="shared" si="197"/>
        <v/>
      </c>
      <c r="P879">
        <f t="shared" si="198"/>
        <v>593.59999999997672</v>
      </c>
      <c r="X879">
        <f t="shared" si="201"/>
        <v>48.144758133774488</v>
      </c>
      <c r="Y879">
        <f t="shared" si="202"/>
        <v>4.0120594111319035</v>
      </c>
      <c r="Z879">
        <f t="shared" si="203"/>
        <v>1</v>
      </c>
      <c r="AA879">
        <f t="shared" si="204"/>
        <v>12.000011266082332</v>
      </c>
    </row>
    <row r="880" spans="2:27" x14ac:dyDescent="0.2">
      <c r="B880">
        <f t="shared" si="196"/>
        <v>120506141.2</v>
      </c>
      <c r="D880">
        <f t="shared" si="199"/>
        <v>1.0011792452831365</v>
      </c>
      <c r="E880">
        <f t="shared" si="205"/>
        <v>594.30000000004657</v>
      </c>
      <c r="I880" s="4"/>
      <c r="J880" s="4">
        <f t="shared" si="200"/>
        <v>304</v>
      </c>
      <c r="K880">
        <v>879</v>
      </c>
      <c r="L880">
        <v>533166.80000000005</v>
      </c>
      <c r="M880">
        <v>44430.6</v>
      </c>
      <c r="N880">
        <v>11073.3</v>
      </c>
      <c r="O880" t="str">
        <f t="shared" si="197"/>
        <v/>
      </c>
      <c r="P880">
        <f t="shared" si="198"/>
        <v>594.30000000004657</v>
      </c>
      <c r="X880">
        <f t="shared" si="201"/>
        <v>48.148862579357562</v>
      </c>
      <c r="Y880">
        <f t="shared" si="202"/>
        <v>4.012408225190323</v>
      </c>
      <c r="Z880">
        <f t="shared" si="203"/>
        <v>1</v>
      </c>
      <c r="AA880">
        <f t="shared" si="204"/>
        <v>11.999990997195628</v>
      </c>
    </row>
    <row r="881" spans="2:27" x14ac:dyDescent="0.2">
      <c r="B881">
        <f t="shared" si="196"/>
        <v>122554745.59999999</v>
      </c>
      <c r="D881">
        <f t="shared" si="199"/>
        <v>9.0090863200396392</v>
      </c>
      <c r="E881">
        <f t="shared" si="205"/>
        <v>5354.0999999999767</v>
      </c>
      <c r="I881" s="4"/>
      <c r="J881" s="4">
        <f t="shared" si="200"/>
        <v>304</v>
      </c>
      <c r="K881">
        <v>880</v>
      </c>
      <c r="L881">
        <v>538520.9</v>
      </c>
      <c r="M881">
        <v>44876.7</v>
      </c>
      <c r="N881">
        <v>11175.6</v>
      </c>
      <c r="O881">
        <f t="shared" si="197"/>
        <v>10678.70000000007</v>
      </c>
      <c r="P881">
        <f t="shared" si="198"/>
        <v>5354.0999999999767</v>
      </c>
      <c r="X881">
        <f t="shared" si="201"/>
        <v>48.18720247682451</v>
      </c>
      <c r="Y881">
        <f t="shared" si="202"/>
        <v>4.0155964780414468</v>
      </c>
      <c r="Z881">
        <f t="shared" si="203"/>
        <v>1</v>
      </c>
      <c r="AA881">
        <f t="shared" si="204"/>
        <v>12.000011141639204</v>
      </c>
    </row>
    <row r="882" spans="2:27" x14ac:dyDescent="0.2">
      <c r="B882">
        <f t="shared" ref="B882:B945" si="206">ROUND(45*$B$1^(K882-1),1)</f>
        <v>124638176.3</v>
      </c>
      <c r="D882">
        <f t="shared" si="199"/>
        <v>0.11223174763266018</v>
      </c>
      <c r="E882">
        <f t="shared" si="205"/>
        <v>600.90000000002328</v>
      </c>
      <c r="I882" s="4"/>
      <c r="J882" s="4">
        <f t="shared" si="200"/>
        <v>305</v>
      </c>
      <c r="K882">
        <v>881</v>
      </c>
      <c r="L882">
        <v>539121.80000000005</v>
      </c>
      <c r="M882">
        <v>44926.8</v>
      </c>
      <c r="N882">
        <v>11187</v>
      </c>
      <c r="O882" t="str">
        <f t="shared" si="197"/>
        <v/>
      </c>
      <c r="P882">
        <f t="shared" si="198"/>
        <v>600.90000000002328</v>
      </c>
      <c r="X882">
        <f t="shared" si="201"/>
        <v>48.191811924555289</v>
      </c>
      <c r="Y882">
        <f t="shared" si="202"/>
        <v>4.0159828372217756</v>
      </c>
      <c r="Z882">
        <f t="shared" si="203"/>
        <v>1</v>
      </c>
      <c r="AA882">
        <f t="shared" si="204"/>
        <v>12.000004451685854</v>
      </c>
    </row>
    <row r="883" spans="2:27" x14ac:dyDescent="0.2">
      <c r="B883">
        <f t="shared" si="206"/>
        <v>126757025.3</v>
      </c>
      <c r="D883">
        <f t="shared" si="199"/>
        <v>1.0009985022465913</v>
      </c>
      <c r="E883">
        <f t="shared" si="205"/>
        <v>601.5</v>
      </c>
      <c r="I883" s="4"/>
      <c r="J883" s="4">
        <f t="shared" si="200"/>
        <v>305</v>
      </c>
      <c r="K883">
        <v>882</v>
      </c>
      <c r="L883">
        <v>539723.30000000005</v>
      </c>
      <c r="M883">
        <v>44976.9</v>
      </c>
      <c r="N883">
        <v>11198.5</v>
      </c>
      <c r="O883" t="str">
        <f t="shared" ref="O883:O946" si="207">IF(RIGHT(K883,1)*1=0,VLOOKUP(J883,AI:AL,4,0),"")</f>
        <v/>
      </c>
      <c r="P883">
        <f t="shared" ref="P883:P946" si="208">L883-L882</f>
        <v>601.5</v>
      </c>
      <c r="X883">
        <f t="shared" si="201"/>
        <v>48.196035183283477</v>
      </c>
      <c r="Y883">
        <f t="shared" si="202"/>
        <v>4.0163325445372147</v>
      </c>
      <c r="Z883">
        <f t="shared" si="203"/>
        <v>1</v>
      </c>
      <c r="AA883">
        <f t="shared" si="204"/>
        <v>12.000011116817745</v>
      </c>
    </row>
    <row r="884" spans="2:27" x14ac:dyDescent="0.2">
      <c r="B884">
        <f t="shared" si="206"/>
        <v>128911894.7</v>
      </c>
      <c r="D884">
        <f t="shared" ref="D884:D947" si="209">E884/E883</f>
        <v>1.0011637572734056</v>
      </c>
      <c r="E884">
        <f t="shared" si="205"/>
        <v>602.19999999995343</v>
      </c>
      <c r="I884" s="4"/>
      <c r="J884" s="4">
        <f t="shared" si="200"/>
        <v>305</v>
      </c>
      <c r="K884">
        <v>883</v>
      </c>
      <c r="L884">
        <v>540325.5</v>
      </c>
      <c r="M884">
        <v>45027.1</v>
      </c>
      <c r="N884">
        <v>11210</v>
      </c>
      <c r="O884" t="str">
        <f t="shared" si="207"/>
        <v/>
      </c>
      <c r="P884">
        <f t="shared" si="208"/>
        <v>602.19999999995343</v>
      </c>
      <c r="X884">
        <f t="shared" si="201"/>
        <v>48.200312221231044</v>
      </c>
      <c r="Y884">
        <f t="shared" si="202"/>
        <v>4.0166904549509361</v>
      </c>
      <c r="Z884">
        <f t="shared" si="203"/>
        <v>1</v>
      </c>
      <c r="AA884">
        <f t="shared" si="204"/>
        <v>12.000006662654268</v>
      </c>
    </row>
    <row r="885" spans="2:27" x14ac:dyDescent="0.2">
      <c r="B885">
        <f t="shared" si="206"/>
        <v>131103396.90000001</v>
      </c>
      <c r="D885">
        <f t="shared" si="209"/>
        <v>1.0011624045168879</v>
      </c>
      <c r="E885">
        <f t="shared" si="205"/>
        <v>602.90000000002328</v>
      </c>
      <c r="I885" s="4"/>
      <c r="J885" s="4">
        <f t="shared" si="200"/>
        <v>305</v>
      </c>
      <c r="K885">
        <v>884</v>
      </c>
      <c r="L885">
        <v>540928.4</v>
      </c>
      <c r="M885">
        <v>45077.4</v>
      </c>
      <c r="N885">
        <v>11221.5</v>
      </c>
      <c r="O885" t="str">
        <f t="shared" si="207"/>
        <v/>
      </c>
      <c r="P885">
        <f t="shared" si="208"/>
        <v>602.90000000002328</v>
      </c>
      <c r="X885">
        <f t="shared" si="201"/>
        <v>48.204642873056187</v>
      </c>
      <c r="Y885">
        <f t="shared" si="202"/>
        <v>4.017056543242882</v>
      </c>
      <c r="Z885">
        <f t="shared" si="203"/>
        <v>1</v>
      </c>
      <c r="AA885">
        <f t="shared" si="204"/>
        <v>11.999991126373748</v>
      </c>
    </row>
    <row r="886" spans="2:27" x14ac:dyDescent="0.2">
      <c r="B886">
        <f t="shared" si="206"/>
        <v>133332154.7</v>
      </c>
      <c r="D886">
        <f t="shared" si="209"/>
        <v>1.0009951899153702</v>
      </c>
      <c r="E886">
        <f t="shared" si="205"/>
        <v>603.5</v>
      </c>
      <c r="I886" s="4"/>
      <c r="J886" s="4">
        <f t="shared" si="200"/>
        <v>305</v>
      </c>
      <c r="K886">
        <v>885</v>
      </c>
      <c r="L886">
        <v>541531.9</v>
      </c>
      <c r="M886">
        <v>45127.7</v>
      </c>
      <c r="N886">
        <v>11233.1</v>
      </c>
      <c r="O886" t="str">
        <f t="shared" si="207"/>
        <v/>
      </c>
      <c r="P886">
        <f t="shared" si="208"/>
        <v>603.5</v>
      </c>
      <c r="X886">
        <f t="shared" si="201"/>
        <v>48.208588902440113</v>
      </c>
      <c r="Y886">
        <f t="shared" si="202"/>
        <v>4.0173861178125359</v>
      </c>
      <c r="Z886">
        <f t="shared" si="203"/>
        <v>1</v>
      </c>
      <c r="AA886">
        <f t="shared" si="204"/>
        <v>11.99998892033053</v>
      </c>
    </row>
    <row r="887" spans="2:27" x14ac:dyDescent="0.2">
      <c r="B887">
        <f t="shared" si="206"/>
        <v>135598801.30000001</v>
      </c>
      <c r="D887">
        <f t="shared" si="209"/>
        <v>1.001159900579873</v>
      </c>
      <c r="E887">
        <f t="shared" si="205"/>
        <v>604.19999999995343</v>
      </c>
      <c r="I887" s="4"/>
      <c r="J887" s="4">
        <f t="shared" si="200"/>
        <v>305</v>
      </c>
      <c r="K887">
        <v>886</v>
      </c>
      <c r="L887">
        <v>542136.1</v>
      </c>
      <c r="M887">
        <v>45178</v>
      </c>
      <c r="N887">
        <v>11244.6</v>
      </c>
      <c r="O887" t="str">
        <f t="shared" si="207"/>
        <v/>
      </c>
      <c r="P887">
        <f t="shared" si="208"/>
        <v>604.19999999995343</v>
      </c>
      <c r="X887">
        <f t="shared" si="201"/>
        <v>48.213017804101518</v>
      </c>
      <c r="Y887">
        <f t="shared" si="202"/>
        <v>4.0177507425786603</v>
      </c>
      <c r="Z887">
        <f t="shared" si="203"/>
        <v>1</v>
      </c>
      <c r="AA887">
        <f t="shared" si="204"/>
        <v>12.000002213466731</v>
      </c>
    </row>
    <row r="888" spans="2:27" x14ac:dyDescent="0.2">
      <c r="B888">
        <f t="shared" si="206"/>
        <v>137903980.90000001</v>
      </c>
      <c r="D888">
        <f t="shared" si="209"/>
        <v>1.0011585567693975</v>
      </c>
      <c r="E888">
        <f t="shared" si="205"/>
        <v>604.90000000002328</v>
      </c>
      <c r="I888" s="4"/>
      <c r="J888" s="4">
        <f t="shared" si="200"/>
        <v>305</v>
      </c>
      <c r="K888">
        <v>887</v>
      </c>
      <c r="L888">
        <v>542741</v>
      </c>
      <c r="M888">
        <v>45228.4</v>
      </c>
      <c r="N888">
        <v>11256.2</v>
      </c>
      <c r="O888" t="str">
        <f t="shared" si="207"/>
        <v/>
      </c>
      <c r="P888">
        <f t="shared" si="208"/>
        <v>604.90000000002328</v>
      </c>
      <c r="X888">
        <f t="shared" si="201"/>
        <v>48.217071480606243</v>
      </c>
      <c r="Y888">
        <f t="shared" si="202"/>
        <v>4.0180878093850501</v>
      </c>
      <c r="Z888">
        <f t="shared" si="203"/>
        <v>1</v>
      </c>
      <c r="AA888">
        <f t="shared" si="204"/>
        <v>12.000004422000336</v>
      </c>
    </row>
    <row r="889" spans="2:27" x14ac:dyDescent="0.2">
      <c r="B889">
        <f t="shared" si="206"/>
        <v>140248348.59999999</v>
      </c>
      <c r="D889">
        <f t="shared" si="209"/>
        <v>1.00099189948748</v>
      </c>
      <c r="E889">
        <f t="shared" si="205"/>
        <v>605.5</v>
      </c>
      <c r="I889" s="4"/>
      <c r="J889" s="4">
        <f t="shared" si="200"/>
        <v>305</v>
      </c>
      <c r="K889">
        <v>888</v>
      </c>
      <c r="L889">
        <v>543346.5</v>
      </c>
      <c r="M889">
        <v>45278.9</v>
      </c>
      <c r="N889">
        <v>11267.7</v>
      </c>
      <c r="O889" t="str">
        <f t="shared" si="207"/>
        <v/>
      </c>
      <c r="P889">
        <f t="shared" si="208"/>
        <v>605.5</v>
      </c>
      <c r="X889">
        <f t="shared" si="201"/>
        <v>48.221598019116584</v>
      </c>
      <c r="Y889">
        <f t="shared" si="202"/>
        <v>4.0184687203244671</v>
      </c>
      <c r="Z889">
        <f t="shared" si="203"/>
        <v>1</v>
      </c>
      <c r="AA889">
        <f t="shared" si="204"/>
        <v>11.999993374397345</v>
      </c>
    </row>
    <row r="890" spans="2:27" x14ac:dyDescent="0.2">
      <c r="B890">
        <f t="shared" si="206"/>
        <v>142632570.5</v>
      </c>
      <c r="D890">
        <f t="shared" si="209"/>
        <v>1.0013212221305476</v>
      </c>
      <c r="E890">
        <f t="shared" si="205"/>
        <v>606.30000000004657</v>
      </c>
      <c r="I890" s="4"/>
      <c r="J890" s="4">
        <f t="shared" si="200"/>
        <v>305</v>
      </c>
      <c r="K890">
        <v>889</v>
      </c>
      <c r="L890">
        <v>543952.80000000005</v>
      </c>
      <c r="M890">
        <v>45329.4</v>
      </c>
      <c r="N890">
        <v>11279.3</v>
      </c>
      <c r="O890" t="str">
        <f t="shared" si="207"/>
        <v/>
      </c>
      <c r="P890">
        <f t="shared" si="208"/>
        <v>606.30000000004657</v>
      </c>
      <c r="X890">
        <f t="shared" si="201"/>
        <v>48.225758690698896</v>
      </c>
      <c r="Y890">
        <f t="shared" si="202"/>
        <v>4.0188132242249077</v>
      </c>
      <c r="Z890">
        <f t="shared" si="203"/>
        <v>1</v>
      </c>
      <c r="AA890">
        <f t="shared" si="204"/>
        <v>12</v>
      </c>
    </row>
    <row r="891" spans="2:27" x14ac:dyDescent="0.2">
      <c r="B891">
        <f t="shared" si="206"/>
        <v>145057324.19999999</v>
      </c>
      <c r="D891">
        <f t="shared" si="209"/>
        <v>9.0087415470882082</v>
      </c>
      <c r="E891">
        <f t="shared" si="205"/>
        <v>5462</v>
      </c>
      <c r="I891" s="4"/>
      <c r="J891" s="4">
        <f t="shared" si="200"/>
        <v>305</v>
      </c>
      <c r="K891">
        <v>890</v>
      </c>
      <c r="L891">
        <v>549414.80000000005</v>
      </c>
      <c r="M891">
        <v>45784.6</v>
      </c>
      <c r="N891">
        <v>11383.6</v>
      </c>
      <c r="O891">
        <f t="shared" si="207"/>
        <v>10893.900000000023</v>
      </c>
      <c r="P891">
        <f t="shared" si="208"/>
        <v>5462</v>
      </c>
      <c r="X891">
        <f t="shared" si="201"/>
        <v>48.263712709511935</v>
      </c>
      <c r="Y891">
        <f t="shared" si="202"/>
        <v>4.0219789873150846</v>
      </c>
      <c r="Z891">
        <f t="shared" si="203"/>
        <v>1</v>
      </c>
      <c r="AA891">
        <f t="shared" si="204"/>
        <v>11.999991263437925</v>
      </c>
    </row>
    <row r="892" spans="2:27" x14ac:dyDescent="0.2">
      <c r="B892">
        <f t="shared" si="206"/>
        <v>147523298.69999999</v>
      </c>
      <c r="D892">
        <f t="shared" si="209"/>
        <v>0.11221164408639818</v>
      </c>
      <c r="E892">
        <f t="shared" si="205"/>
        <v>612.89999999990687</v>
      </c>
      <c r="I892" s="4"/>
      <c r="J892" s="4">
        <f t="shared" si="200"/>
        <v>306</v>
      </c>
      <c r="K892">
        <v>891</v>
      </c>
      <c r="L892">
        <v>550027.69999999995</v>
      </c>
      <c r="M892">
        <v>45835.6</v>
      </c>
      <c r="N892">
        <v>11395.3</v>
      </c>
      <c r="O892" t="str">
        <f t="shared" si="207"/>
        <v/>
      </c>
      <c r="P892">
        <f t="shared" si="208"/>
        <v>612.89999999990687</v>
      </c>
      <c r="X892">
        <f t="shared" si="201"/>
        <v>48.267943801391802</v>
      </c>
      <c r="Y892">
        <f t="shared" si="202"/>
        <v>4.0223249936377279</v>
      </c>
      <c r="Z892">
        <f t="shared" si="203"/>
        <v>1</v>
      </c>
      <c r="AA892">
        <f t="shared" si="204"/>
        <v>12.000010908551431</v>
      </c>
    </row>
    <row r="893" spans="2:27" x14ac:dyDescent="0.2">
      <c r="B893">
        <f t="shared" si="206"/>
        <v>150031194.80000001</v>
      </c>
      <c r="D893">
        <f t="shared" si="209"/>
        <v>1.0013052700280032</v>
      </c>
      <c r="E893">
        <f t="shared" si="205"/>
        <v>613.70000000006985</v>
      </c>
      <c r="I893" s="4"/>
      <c r="J893" s="4">
        <f t="shared" ref="J893:J956" si="210">J883+1</f>
        <v>306</v>
      </c>
      <c r="K893">
        <v>892</v>
      </c>
      <c r="L893">
        <v>550641.4</v>
      </c>
      <c r="M893">
        <v>45886.8</v>
      </c>
      <c r="N893">
        <v>11407.1</v>
      </c>
      <c r="O893" t="str">
        <f t="shared" si="207"/>
        <v/>
      </c>
      <c r="P893">
        <f t="shared" si="208"/>
        <v>613.70000000006985</v>
      </c>
      <c r="X893">
        <f t="shared" si="201"/>
        <v>48.271813168991244</v>
      </c>
      <c r="Y893">
        <f t="shared" si="202"/>
        <v>4.0226525584942712</v>
      </c>
      <c r="Z893">
        <f t="shared" si="203"/>
        <v>1</v>
      </c>
      <c r="AA893">
        <f t="shared" si="204"/>
        <v>11.999995641448084</v>
      </c>
    </row>
    <row r="894" spans="2:27" x14ac:dyDescent="0.2">
      <c r="B894">
        <f t="shared" si="206"/>
        <v>152581725.09999999</v>
      </c>
      <c r="D894">
        <f t="shared" si="209"/>
        <v>1.0009776763888873</v>
      </c>
      <c r="E894">
        <f t="shared" si="205"/>
        <v>614.29999999993015</v>
      </c>
      <c r="I894" s="4"/>
      <c r="J894" s="4">
        <f t="shared" si="210"/>
        <v>306</v>
      </c>
      <c r="K894">
        <v>893</v>
      </c>
      <c r="L894">
        <v>551255.69999999995</v>
      </c>
      <c r="M894">
        <v>45938</v>
      </c>
      <c r="N894">
        <v>11418.8</v>
      </c>
      <c r="O894" t="str">
        <f t="shared" si="207"/>
        <v/>
      </c>
      <c r="P894">
        <f t="shared" si="208"/>
        <v>614.29999999993015</v>
      </c>
      <c r="X894">
        <f t="shared" si="201"/>
        <v>48.276149858128697</v>
      </c>
      <c r="Y894">
        <f t="shared" si="202"/>
        <v>4.0230146775493045</v>
      </c>
      <c r="Z894">
        <f t="shared" si="203"/>
        <v>1</v>
      </c>
      <c r="AA894">
        <f t="shared" si="204"/>
        <v>11.999993469458834</v>
      </c>
    </row>
    <row r="895" spans="2:27" x14ac:dyDescent="0.2">
      <c r="B895">
        <f t="shared" si="206"/>
        <v>155175614.5</v>
      </c>
      <c r="D895">
        <f t="shared" si="209"/>
        <v>1.0011395083836399</v>
      </c>
      <c r="E895">
        <f t="shared" si="205"/>
        <v>615</v>
      </c>
      <c r="I895" s="4"/>
      <c r="J895" s="4">
        <f t="shared" si="210"/>
        <v>306</v>
      </c>
      <c r="K895">
        <v>894</v>
      </c>
      <c r="L895">
        <v>551870.69999999995</v>
      </c>
      <c r="M895">
        <v>45989.2</v>
      </c>
      <c r="N895">
        <v>11430.5</v>
      </c>
      <c r="O895" t="str">
        <f t="shared" si="207"/>
        <v/>
      </c>
      <c r="P895">
        <f t="shared" si="208"/>
        <v>615</v>
      </c>
      <c r="X895">
        <f t="shared" si="201"/>
        <v>48.280538909059089</v>
      </c>
      <c r="Y895">
        <f t="shared" si="202"/>
        <v>4.0233760552906697</v>
      </c>
      <c r="Z895">
        <f t="shared" si="203"/>
        <v>1</v>
      </c>
      <c r="AA895">
        <f t="shared" si="204"/>
        <v>12.000006523270681</v>
      </c>
    </row>
    <row r="896" spans="2:27" x14ac:dyDescent="0.2">
      <c r="B896">
        <f t="shared" si="206"/>
        <v>157813599.90000001</v>
      </c>
      <c r="D896">
        <f t="shared" si="209"/>
        <v>1.0011382113822274</v>
      </c>
      <c r="E896">
        <f t="shared" si="205"/>
        <v>615.70000000006985</v>
      </c>
      <c r="I896" s="4"/>
      <c r="J896" s="4">
        <f t="shared" si="210"/>
        <v>306</v>
      </c>
      <c r="K896">
        <v>895</v>
      </c>
      <c r="L896">
        <v>552486.40000000002</v>
      </c>
      <c r="M896">
        <v>46040.5</v>
      </c>
      <c r="N896">
        <v>11442.3</v>
      </c>
      <c r="O896" t="str">
        <f t="shared" si="207"/>
        <v/>
      </c>
      <c r="P896">
        <f t="shared" si="208"/>
        <v>615.70000000006985</v>
      </c>
      <c r="X896">
        <f t="shared" si="201"/>
        <v>48.284558174492894</v>
      </c>
      <c r="Y896">
        <f t="shared" si="202"/>
        <v>4.0237102680405163</v>
      </c>
      <c r="Z896">
        <f t="shared" si="203"/>
        <v>1</v>
      </c>
      <c r="AA896">
        <f t="shared" si="204"/>
        <v>12.000008688002955</v>
      </c>
    </row>
    <row r="897" spans="2:27" x14ac:dyDescent="0.2">
      <c r="B897">
        <f t="shared" si="206"/>
        <v>160496431.09999999</v>
      </c>
      <c r="D897">
        <f t="shared" si="209"/>
        <v>1.0011369173297926</v>
      </c>
      <c r="E897">
        <f t="shared" si="205"/>
        <v>616.40000000002328</v>
      </c>
      <c r="I897" s="4"/>
      <c r="J897" s="4">
        <f t="shared" si="210"/>
        <v>306</v>
      </c>
      <c r="K897">
        <v>896</v>
      </c>
      <c r="L897">
        <v>553102.80000000005</v>
      </c>
      <c r="M897">
        <v>46091.9</v>
      </c>
      <c r="N897">
        <v>11454.1</v>
      </c>
      <c r="O897" t="str">
        <f t="shared" si="207"/>
        <v/>
      </c>
      <c r="P897">
        <f t="shared" si="208"/>
        <v>616.40000000002328</v>
      </c>
      <c r="X897">
        <f t="shared" si="201"/>
        <v>48.28863027212963</v>
      </c>
      <c r="Y897">
        <f t="shared" si="202"/>
        <v>4.0240525226774695</v>
      </c>
      <c r="Z897">
        <f t="shared" si="203"/>
        <v>1</v>
      </c>
      <c r="AA897">
        <f t="shared" si="204"/>
        <v>12</v>
      </c>
    </row>
    <row r="898" spans="2:27" x14ac:dyDescent="0.2">
      <c r="B898">
        <f t="shared" si="206"/>
        <v>163224870.40000001</v>
      </c>
      <c r="D898">
        <f t="shared" si="209"/>
        <v>1.0009733939000272</v>
      </c>
      <c r="E898">
        <f t="shared" si="205"/>
        <v>617</v>
      </c>
      <c r="I898" s="4"/>
      <c r="J898" s="4">
        <f t="shared" si="210"/>
        <v>306</v>
      </c>
      <c r="K898">
        <v>897</v>
      </c>
      <c r="L898">
        <v>553719.80000000005</v>
      </c>
      <c r="M898">
        <v>46143.3</v>
      </c>
      <c r="N898">
        <v>11465.9</v>
      </c>
      <c r="O898" t="str">
        <f t="shared" si="207"/>
        <v/>
      </c>
      <c r="P898">
        <f t="shared" si="208"/>
        <v>617</v>
      </c>
      <c r="X898">
        <f t="shared" si="201"/>
        <v>48.292746317340992</v>
      </c>
      <c r="Y898">
        <f t="shared" si="202"/>
        <v>4.0243940728595229</v>
      </c>
      <c r="Z898">
        <f t="shared" si="203"/>
        <v>1</v>
      </c>
      <c r="AA898">
        <f t="shared" si="204"/>
        <v>12.000004334323727</v>
      </c>
    </row>
    <row r="899" spans="2:27" x14ac:dyDescent="0.2">
      <c r="B899">
        <f t="shared" si="206"/>
        <v>165999693.19999999</v>
      </c>
      <c r="D899">
        <f t="shared" si="209"/>
        <v>1.0012965964342466</v>
      </c>
      <c r="E899">
        <f t="shared" si="205"/>
        <v>617.79999999993015</v>
      </c>
      <c r="I899" s="4"/>
      <c r="J899" s="4">
        <f t="shared" si="210"/>
        <v>306</v>
      </c>
      <c r="K899">
        <v>898</v>
      </c>
      <c r="L899">
        <v>554337.6</v>
      </c>
      <c r="M899">
        <v>46194.8</v>
      </c>
      <c r="N899">
        <v>11477.7</v>
      </c>
      <c r="O899" t="str">
        <f t="shared" si="207"/>
        <v/>
      </c>
      <c r="P899">
        <f t="shared" si="208"/>
        <v>617.79999999993015</v>
      </c>
      <c r="X899">
        <f t="shared" ref="X899:X962" si="211">L899/$N899</f>
        <v>48.296923599675885</v>
      </c>
      <c r="Y899">
        <f t="shared" ref="Y899:Y962" si="212">M899/$N899</f>
        <v>4.0247436333063247</v>
      </c>
      <c r="Z899">
        <f t="shared" ref="Z899:Z962" si="213">N899/$N899</f>
        <v>1</v>
      </c>
      <c r="AA899">
        <f t="shared" ref="AA899:AA962" si="214">L899/M899</f>
        <v>11.999999999999998</v>
      </c>
    </row>
    <row r="900" spans="2:27" x14ac:dyDescent="0.2">
      <c r="B900">
        <f t="shared" si="206"/>
        <v>168821688</v>
      </c>
      <c r="D900">
        <f t="shared" si="209"/>
        <v>1.0009711880869103</v>
      </c>
      <c r="E900">
        <f t="shared" ref="E900:E963" si="215">L900-L899</f>
        <v>618.40000000002328</v>
      </c>
      <c r="I900" s="4"/>
      <c r="J900" s="4">
        <f t="shared" si="210"/>
        <v>306</v>
      </c>
      <c r="K900">
        <v>899</v>
      </c>
      <c r="L900">
        <v>554956</v>
      </c>
      <c r="M900">
        <v>46246.3</v>
      </c>
      <c r="N900">
        <v>11489.5</v>
      </c>
      <c r="O900" t="str">
        <f t="shared" si="207"/>
        <v/>
      </c>
      <c r="P900">
        <f t="shared" si="208"/>
        <v>618.40000000002328</v>
      </c>
      <c r="X900">
        <f t="shared" si="211"/>
        <v>48.301144523260369</v>
      </c>
      <c r="Y900">
        <f t="shared" si="212"/>
        <v>4.0250924757387185</v>
      </c>
      <c r="Z900">
        <f t="shared" si="213"/>
        <v>1</v>
      </c>
      <c r="AA900">
        <f t="shared" si="214"/>
        <v>12.000008649340595</v>
      </c>
    </row>
    <row r="901" spans="2:27" x14ac:dyDescent="0.2">
      <c r="B901">
        <f t="shared" si="206"/>
        <v>171691656.69999999</v>
      </c>
      <c r="D901">
        <f t="shared" si="209"/>
        <v>9.01051099611864</v>
      </c>
      <c r="E901">
        <f t="shared" si="215"/>
        <v>5572.0999999999767</v>
      </c>
      <c r="I901" s="4"/>
      <c r="J901" s="4">
        <f t="shared" si="210"/>
        <v>306</v>
      </c>
      <c r="K901">
        <v>900</v>
      </c>
      <c r="L901">
        <v>560528.1</v>
      </c>
      <c r="M901">
        <v>46710.7</v>
      </c>
      <c r="N901">
        <v>11595.9</v>
      </c>
      <c r="O901">
        <f t="shared" si="207"/>
        <v>11113.29999999993</v>
      </c>
      <c r="P901">
        <f t="shared" si="208"/>
        <v>5572.0999999999767</v>
      </c>
      <c r="X901">
        <f t="shared" si="211"/>
        <v>48.338473081002768</v>
      </c>
      <c r="Y901">
        <f t="shared" si="212"/>
        <v>4.0282082460179893</v>
      </c>
      <c r="Z901">
        <f t="shared" si="213"/>
        <v>1</v>
      </c>
      <c r="AA901">
        <f t="shared" si="214"/>
        <v>11.99999357748867</v>
      </c>
    </row>
    <row r="902" spans="2:27" x14ac:dyDescent="0.2">
      <c r="B902">
        <f t="shared" si="206"/>
        <v>174610414.90000001</v>
      </c>
      <c r="D902">
        <f t="shared" si="209"/>
        <v>0.11221980940759305</v>
      </c>
      <c r="E902">
        <f t="shared" si="215"/>
        <v>625.30000000004657</v>
      </c>
      <c r="I902" s="4"/>
      <c r="J902" s="4">
        <f t="shared" si="210"/>
        <v>307</v>
      </c>
      <c r="K902">
        <v>901</v>
      </c>
      <c r="L902">
        <v>561153.4</v>
      </c>
      <c r="M902">
        <v>46762.8</v>
      </c>
      <c r="N902">
        <v>11607.8</v>
      </c>
      <c r="O902" t="str">
        <f t="shared" si="207"/>
        <v/>
      </c>
      <c r="P902">
        <f t="shared" si="208"/>
        <v>625.30000000004657</v>
      </c>
      <c r="X902">
        <f t="shared" si="211"/>
        <v>48.342786746842648</v>
      </c>
      <c r="Y902">
        <f t="shared" si="212"/>
        <v>4.0285669980530336</v>
      </c>
      <c r="Z902">
        <f t="shared" si="213"/>
        <v>1</v>
      </c>
      <c r="AA902">
        <f t="shared" si="214"/>
        <v>11.999995723096136</v>
      </c>
    </row>
    <row r="903" spans="2:27" x14ac:dyDescent="0.2">
      <c r="B903">
        <f t="shared" si="206"/>
        <v>177578791.90000001</v>
      </c>
      <c r="D903">
        <f t="shared" si="209"/>
        <v>1.0011194626578497</v>
      </c>
      <c r="E903">
        <f t="shared" si="215"/>
        <v>626</v>
      </c>
      <c r="I903" s="4"/>
      <c r="J903" s="4">
        <f t="shared" si="210"/>
        <v>307</v>
      </c>
      <c r="K903">
        <v>902</v>
      </c>
      <c r="L903">
        <v>561779.4</v>
      </c>
      <c r="M903">
        <v>46814.9</v>
      </c>
      <c r="N903">
        <v>11619.8</v>
      </c>
      <c r="O903" t="str">
        <f t="shared" si="207"/>
        <v/>
      </c>
      <c r="P903">
        <f t="shared" si="208"/>
        <v>626</v>
      </c>
      <c r="X903">
        <f t="shared" si="211"/>
        <v>48.346735744160831</v>
      </c>
      <c r="Y903">
        <f t="shared" si="212"/>
        <v>4.0288903423466849</v>
      </c>
      <c r="Z903">
        <f t="shared" si="213"/>
        <v>1</v>
      </c>
      <c r="AA903">
        <f t="shared" si="214"/>
        <v>12.000012816432376</v>
      </c>
    </row>
    <row r="904" spans="2:27" x14ac:dyDescent="0.2">
      <c r="B904">
        <f t="shared" si="206"/>
        <v>180597631.40000001</v>
      </c>
      <c r="D904">
        <f t="shared" si="209"/>
        <v>1.0011182108625454</v>
      </c>
      <c r="E904">
        <f t="shared" si="215"/>
        <v>626.69999999995343</v>
      </c>
      <c r="I904" s="4"/>
      <c r="J904" s="4">
        <f t="shared" si="210"/>
        <v>307</v>
      </c>
      <c r="K904">
        <v>903</v>
      </c>
      <c r="L904">
        <v>562406.1</v>
      </c>
      <c r="M904">
        <v>46867.199999999997</v>
      </c>
      <c r="N904">
        <v>11631.8</v>
      </c>
      <c r="O904" t="str">
        <f t="shared" si="207"/>
        <v/>
      </c>
      <c r="P904">
        <f t="shared" si="208"/>
        <v>626.69999999995343</v>
      </c>
      <c r="X904">
        <f t="shared" si="211"/>
        <v>48.350736773328293</v>
      </c>
      <c r="Y904">
        <f t="shared" si="212"/>
        <v>4.0292302137244453</v>
      </c>
      <c r="Z904">
        <f t="shared" si="213"/>
        <v>1</v>
      </c>
      <c r="AA904">
        <f t="shared" si="214"/>
        <v>11.999993598934863</v>
      </c>
    </row>
    <row r="905" spans="2:27" x14ac:dyDescent="0.2">
      <c r="B905">
        <f t="shared" si="206"/>
        <v>183667791.09999999</v>
      </c>
      <c r="D905">
        <f t="shared" si="209"/>
        <v>1.0011169618638422</v>
      </c>
      <c r="E905">
        <f t="shared" si="215"/>
        <v>627.40000000002328</v>
      </c>
      <c r="I905" s="4"/>
      <c r="J905" s="4">
        <f t="shared" si="210"/>
        <v>307</v>
      </c>
      <c r="K905">
        <v>904</v>
      </c>
      <c r="L905">
        <v>563033.5</v>
      </c>
      <c r="M905">
        <v>46919.5</v>
      </c>
      <c r="N905">
        <v>11643.7</v>
      </c>
      <c r="O905" t="str">
        <f t="shared" si="207"/>
        <v/>
      </c>
      <c r="P905">
        <f t="shared" si="208"/>
        <v>627.40000000002328</v>
      </c>
      <c r="X905">
        <f t="shared" si="211"/>
        <v>48.35520496062248</v>
      </c>
      <c r="Y905">
        <f t="shared" si="212"/>
        <v>4.0296039918582576</v>
      </c>
      <c r="Z905">
        <f t="shared" si="213"/>
        <v>1</v>
      </c>
      <c r="AA905">
        <f t="shared" si="214"/>
        <v>11.999989343449952</v>
      </c>
    </row>
    <row r="906" spans="2:27" x14ac:dyDescent="0.2">
      <c r="B906">
        <f t="shared" si="206"/>
        <v>186790143.59999999</v>
      </c>
      <c r="D906">
        <f t="shared" si="209"/>
        <v>1.0011157156518224</v>
      </c>
      <c r="E906">
        <f t="shared" si="215"/>
        <v>628.09999999997672</v>
      </c>
      <c r="I906" s="4"/>
      <c r="J906" s="4">
        <f t="shared" si="210"/>
        <v>307</v>
      </c>
      <c r="K906">
        <v>905</v>
      </c>
      <c r="L906">
        <v>563661.6</v>
      </c>
      <c r="M906">
        <v>46971.8</v>
      </c>
      <c r="N906">
        <v>11655.7</v>
      </c>
      <c r="O906" t="str">
        <f t="shared" si="207"/>
        <v/>
      </c>
      <c r="P906">
        <f t="shared" si="208"/>
        <v>628.09999999997672</v>
      </c>
      <c r="X906">
        <f t="shared" si="211"/>
        <v>48.359309179199869</v>
      </c>
      <c r="Y906">
        <f t="shared" si="212"/>
        <v>4.0299424315999897</v>
      </c>
      <c r="Z906">
        <f t="shared" si="213"/>
        <v>1</v>
      </c>
      <c r="AA906">
        <f t="shared" si="214"/>
        <v>11.999999999999998</v>
      </c>
    </row>
    <row r="907" spans="2:27" x14ac:dyDescent="0.2">
      <c r="B907">
        <f t="shared" si="206"/>
        <v>189965576</v>
      </c>
      <c r="D907">
        <f t="shared" si="209"/>
        <v>1.0011144722179111</v>
      </c>
      <c r="E907">
        <f t="shared" si="215"/>
        <v>628.80000000004657</v>
      </c>
      <c r="I907" s="4"/>
      <c r="J907" s="4">
        <f t="shared" si="210"/>
        <v>307</v>
      </c>
      <c r="K907">
        <v>906</v>
      </c>
      <c r="L907">
        <v>564290.4</v>
      </c>
      <c r="M907">
        <v>47024.2</v>
      </c>
      <c r="N907">
        <v>11667.7</v>
      </c>
      <c r="O907" t="str">
        <f t="shared" si="207"/>
        <v/>
      </c>
      <c r="P907">
        <f t="shared" si="208"/>
        <v>628.80000000004657</v>
      </c>
      <c r="X907">
        <f t="shared" si="211"/>
        <v>48.363464950247263</v>
      </c>
      <c r="Y907">
        <f t="shared" si="212"/>
        <v>4.0302887458539383</v>
      </c>
      <c r="Z907">
        <f t="shared" si="213"/>
        <v>1</v>
      </c>
      <c r="AA907">
        <f t="shared" si="214"/>
        <v>12.000000000000002</v>
      </c>
    </row>
    <row r="908" spans="2:27" x14ac:dyDescent="0.2">
      <c r="B908">
        <f t="shared" si="206"/>
        <v>193194990.80000001</v>
      </c>
      <c r="D908">
        <f t="shared" si="209"/>
        <v>1.0011132315520888</v>
      </c>
      <c r="E908">
        <f t="shared" si="215"/>
        <v>629.5</v>
      </c>
      <c r="I908" s="4"/>
      <c r="J908" s="4">
        <f t="shared" si="210"/>
        <v>307</v>
      </c>
      <c r="K908">
        <v>907</v>
      </c>
      <c r="L908">
        <v>564919.9</v>
      </c>
      <c r="M908">
        <v>47076.7</v>
      </c>
      <c r="N908">
        <v>11679.8</v>
      </c>
      <c r="O908" t="str">
        <f t="shared" si="207"/>
        <v/>
      </c>
      <c r="P908">
        <f t="shared" si="208"/>
        <v>629.5</v>
      </c>
      <c r="X908">
        <f t="shared" si="211"/>
        <v>48.367258000993175</v>
      </c>
      <c r="Y908">
        <f t="shared" si="212"/>
        <v>4.0306084008287817</v>
      </c>
      <c r="Z908">
        <f t="shared" si="213"/>
        <v>1</v>
      </c>
      <c r="AA908">
        <f t="shared" si="214"/>
        <v>11.999989379034641</v>
      </c>
    </row>
    <row r="909" spans="2:27" x14ac:dyDescent="0.2">
      <c r="B909">
        <f t="shared" si="206"/>
        <v>196479305.69999999</v>
      </c>
      <c r="D909">
        <f t="shared" si="209"/>
        <v>1.0009531374106064</v>
      </c>
      <c r="E909">
        <f t="shared" si="215"/>
        <v>630.09999999997672</v>
      </c>
      <c r="I909" s="4"/>
      <c r="J909" s="4">
        <f t="shared" si="210"/>
        <v>307</v>
      </c>
      <c r="K909">
        <v>908</v>
      </c>
      <c r="L909">
        <v>565550</v>
      </c>
      <c r="M909">
        <v>47129.2</v>
      </c>
      <c r="N909">
        <v>11691.8</v>
      </c>
      <c r="O909" t="str">
        <f t="shared" si="207"/>
        <v/>
      </c>
      <c r="P909">
        <f t="shared" si="208"/>
        <v>630.09999999997672</v>
      </c>
      <c r="X909">
        <f t="shared" si="211"/>
        <v>48.37150823654185</v>
      </c>
      <c r="Y909">
        <f t="shared" si="212"/>
        <v>4.0309618707128072</v>
      </c>
      <c r="Z909">
        <f t="shared" si="213"/>
        <v>1</v>
      </c>
      <c r="AA909">
        <f t="shared" si="214"/>
        <v>11.999991512692768</v>
      </c>
    </row>
    <row r="910" spans="2:27" x14ac:dyDescent="0.2">
      <c r="B910">
        <f t="shared" si="206"/>
        <v>199819453.90000001</v>
      </c>
      <c r="D910">
        <f t="shared" si="209"/>
        <v>1.0012696397397978</v>
      </c>
      <c r="E910">
        <f t="shared" si="215"/>
        <v>630.90000000002328</v>
      </c>
      <c r="I910" s="4"/>
      <c r="J910" s="4">
        <f t="shared" si="210"/>
        <v>307</v>
      </c>
      <c r="K910">
        <v>909</v>
      </c>
      <c r="L910">
        <v>566180.9</v>
      </c>
      <c r="M910">
        <v>47181.7</v>
      </c>
      <c r="N910">
        <v>11703.9</v>
      </c>
      <c r="O910" t="str">
        <f t="shared" si="207"/>
        <v/>
      </c>
      <c r="P910">
        <f t="shared" si="208"/>
        <v>630.90000000002328</v>
      </c>
      <c r="X910">
        <f t="shared" si="211"/>
        <v>48.375404779603386</v>
      </c>
      <c r="Y910">
        <f t="shared" si="212"/>
        <v>4.0312801715667428</v>
      </c>
      <c r="Z910">
        <f t="shared" si="213"/>
        <v>1</v>
      </c>
      <c r="AA910">
        <f t="shared" si="214"/>
        <v>12.00001059732905</v>
      </c>
    </row>
    <row r="911" spans="2:27" x14ac:dyDescent="0.2">
      <c r="B911">
        <f t="shared" si="206"/>
        <v>203216384.59999999</v>
      </c>
      <c r="D911">
        <f t="shared" si="209"/>
        <v>9.009827230939484</v>
      </c>
      <c r="E911">
        <f t="shared" si="215"/>
        <v>5684.2999999999302</v>
      </c>
      <c r="I911" s="4"/>
      <c r="J911" s="4">
        <f t="shared" si="210"/>
        <v>307</v>
      </c>
      <c r="K911">
        <v>910</v>
      </c>
      <c r="L911">
        <v>571865.19999999995</v>
      </c>
      <c r="M911">
        <v>47655.4</v>
      </c>
      <c r="N911">
        <v>11812.4</v>
      </c>
      <c r="O911">
        <f t="shared" si="207"/>
        <v>11337.099999999977</v>
      </c>
      <c r="P911">
        <f t="shared" si="208"/>
        <v>5684.2999999999302</v>
      </c>
      <c r="X911">
        <f t="shared" si="211"/>
        <v>48.412278622464527</v>
      </c>
      <c r="Y911">
        <f t="shared" si="212"/>
        <v>4.0343537299786671</v>
      </c>
      <c r="Z911">
        <f t="shared" si="213"/>
        <v>1</v>
      </c>
      <c r="AA911">
        <f t="shared" si="214"/>
        <v>12.00000839359233</v>
      </c>
    </row>
    <row r="912" spans="2:27" x14ac:dyDescent="0.2">
      <c r="B912">
        <f t="shared" si="206"/>
        <v>206671063.09999999</v>
      </c>
      <c r="D912">
        <f t="shared" si="209"/>
        <v>0.11222138170047871</v>
      </c>
      <c r="E912">
        <f t="shared" si="215"/>
        <v>637.90000000002328</v>
      </c>
      <c r="I912" s="4"/>
      <c r="J912" s="4">
        <f t="shared" si="210"/>
        <v>308</v>
      </c>
      <c r="K912">
        <v>911</v>
      </c>
      <c r="L912">
        <v>572503.1</v>
      </c>
      <c r="M912">
        <v>47708.6</v>
      </c>
      <c r="N912">
        <v>11824.6</v>
      </c>
      <c r="O912" t="str">
        <f t="shared" si="207"/>
        <v/>
      </c>
      <c r="P912">
        <f t="shared" si="208"/>
        <v>637.90000000002328</v>
      </c>
      <c r="X912">
        <f t="shared" si="211"/>
        <v>48.416276237673998</v>
      </c>
      <c r="Y912">
        <f t="shared" si="212"/>
        <v>4.034690391218307</v>
      </c>
      <c r="Z912">
        <f t="shared" si="213"/>
        <v>1</v>
      </c>
      <c r="AA912">
        <f t="shared" si="214"/>
        <v>11.999997903941846</v>
      </c>
    </row>
    <row r="913" spans="2:27" x14ac:dyDescent="0.2">
      <c r="B913">
        <f t="shared" si="206"/>
        <v>210184471.19999999</v>
      </c>
      <c r="D913">
        <f t="shared" si="209"/>
        <v>1.0012541150651302</v>
      </c>
      <c r="E913">
        <f t="shared" si="215"/>
        <v>638.70000000006985</v>
      </c>
      <c r="I913" s="4"/>
      <c r="J913" s="4">
        <f t="shared" si="210"/>
        <v>308</v>
      </c>
      <c r="K913">
        <v>912</v>
      </c>
      <c r="L913">
        <v>573141.80000000005</v>
      </c>
      <c r="M913">
        <v>47761.8</v>
      </c>
      <c r="N913">
        <v>11836.8</v>
      </c>
      <c r="O913" t="str">
        <f t="shared" si="207"/>
        <v/>
      </c>
      <c r="P913">
        <f t="shared" si="208"/>
        <v>638.70000000006985</v>
      </c>
      <c r="X913">
        <f t="shared" si="211"/>
        <v>48.420333198161671</v>
      </c>
      <c r="Y913">
        <f t="shared" si="212"/>
        <v>4.0350263584752639</v>
      </c>
      <c r="Z913">
        <f t="shared" si="213"/>
        <v>1</v>
      </c>
      <c r="AA913">
        <f t="shared" si="214"/>
        <v>12.000004187446873</v>
      </c>
    </row>
    <row r="914" spans="2:27" x14ac:dyDescent="0.2">
      <c r="B914">
        <f t="shared" si="206"/>
        <v>213757607.19999999</v>
      </c>
      <c r="D914">
        <f t="shared" si="209"/>
        <v>1.0009394081726324</v>
      </c>
      <c r="E914">
        <f t="shared" si="215"/>
        <v>639.29999999993015</v>
      </c>
      <c r="I914" s="4"/>
      <c r="J914" s="4">
        <f t="shared" si="210"/>
        <v>308</v>
      </c>
      <c r="K914">
        <v>913</v>
      </c>
      <c r="L914">
        <v>573781.1</v>
      </c>
      <c r="M914">
        <v>47815.1</v>
      </c>
      <c r="N914">
        <v>11849</v>
      </c>
      <c r="O914" t="str">
        <f t="shared" si="207"/>
        <v/>
      </c>
      <c r="P914">
        <f t="shared" si="208"/>
        <v>639.29999999993015</v>
      </c>
      <c r="X914">
        <f t="shared" si="211"/>
        <v>48.424432441556249</v>
      </c>
      <c r="Y914">
        <f t="shared" si="212"/>
        <v>4.0353700734239171</v>
      </c>
      <c r="Z914">
        <f t="shared" si="213"/>
        <v>1</v>
      </c>
      <c r="AA914">
        <f t="shared" si="214"/>
        <v>11.99999790861046</v>
      </c>
    </row>
    <row r="915" spans="2:27" x14ac:dyDescent="0.2">
      <c r="B915">
        <f t="shared" si="206"/>
        <v>217391486.5</v>
      </c>
      <c r="D915">
        <f t="shared" si="209"/>
        <v>1.0010949475990458</v>
      </c>
      <c r="E915">
        <f t="shared" si="215"/>
        <v>640</v>
      </c>
      <c r="I915" s="4"/>
      <c r="J915" s="4">
        <f t="shared" si="210"/>
        <v>308</v>
      </c>
      <c r="K915">
        <v>914</v>
      </c>
      <c r="L915">
        <v>574421.1</v>
      </c>
      <c r="M915">
        <v>47868.4</v>
      </c>
      <c r="N915">
        <v>11861.2</v>
      </c>
      <c r="O915" t="str">
        <f t="shared" si="207"/>
        <v/>
      </c>
      <c r="P915">
        <f t="shared" si="208"/>
        <v>640</v>
      </c>
      <c r="X915">
        <f t="shared" si="211"/>
        <v>48.428582268235921</v>
      </c>
      <c r="Y915">
        <f t="shared" si="212"/>
        <v>4.0357130813071187</v>
      </c>
      <c r="Z915">
        <f t="shared" si="213"/>
        <v>1</v>
      </c>
      <c r="AA915">
        <f t="shared" si="214"/>
        <v>12.000006267182524</v>
      </c>
    </row>
    <row r="916" spans="2:27" x14ac:dyDescent="0.2">
      <c r="B916">
        <f t="shared" si="206"/>
        <v>221087141.80000001</v>
      </c>
      <c r="D916">
        <f t="shared" si="209"/>
        <v>1.0012500000000728</v>
      </c>
      <c r="E916">
        <f t="shared" si="215"/>
        <v>640.80000000004657</v>
      </c>
      <c r="I916" s="4"/>
      <c r="J916" s="4">
        <f t="shared" si="210"/>
        <v>308</v>
      </c>
      <c r="K916">
        <v>915</v>
      </c>
      <c r="L916">
        <v>575061.9</v>
      </c>
      <c r="M916">
        <v>47921.8</v>
      </c>
      <c r="N916">
        <v>11873.5</v>
      </c>
      <c r="O916" t="str">
        <f t="shared" si="207"/>
        <v/>
      </c>
      <c r="P916">
        <f t="shared" si="208"/>
        <v>640.80000000004657</v>
      </c>
      <c r="X916">
        <f t="shared" si="211"/>
        <v>48.432383037857413</v>
      </c>
      <c r="Y916">
        <f t="shared" si="212"/>
        <v>4.0360298142923323</v>
      </c>
      <c r="Z916">
        <f t="shared" si="213"/>
        <v>1</v>
      </c>
      <c r="AA916">
        <f t="shared" si="214"/>
        <v>12.000006260198907</v>
      </c>
    </row>
    <row r="917" spans="2:27" x14ac:dyDescent="0.2">
      <c r="B917">
        <f t="shared" si="206"/>
        <v>224845623.19999999</v>
      </c>
      <c r="D917">
        <f t="shared" si="209"/>
        <v>1.0009363295879785</v>
      </c>
      <c r="E917">
        <f t="shared" si="215"/>
        <v>641.40000000002328</v>
      </c>
      <c r="I917" s="4"/>
      <c r="J917" s="4">
        <f t="shared" si="210"/>
        <v>308</v>
      </c>
      <c r="K917">
        <v>916</v>
      </c>
      <c r="L917">
        <v>575703.30000000005</v>
      </c>
      <c r="M917">
        <v>47975.3</v>
      </c>
      <c r="N917">
        <v>11885.7</v>
      </c>
      <c r="O917" t="str">
        <f t="shared" si="207"/>
        <v/>
      </c>
      <c r="P917">
        <f t="shared" si="208"/>
        <v>641.40000000002328</v>
      </c>
      <c r="X917">
        <f t="shared" si="211"/>
        <v>48.436633938261949</v>
      </c>
      <c r="Y917">
        <f t="shared" si="212"/>
        <v>4.0363882648897418</v>
      </c>
      <c r="Z917">
        <f t="shared" si="213"/>
        <v>1</v>
      </c>
      <c r="AA917">
        <f t="shared" si="214"/>
        <v>11.999993746782199</v>
      </c>
    </row>
    <row r="918" spans="2:27" x14ac:dyDescent="0.2">
      <c r="B918">
        <f t="shared" si="206"/>
        <v>228667998.80000001</v>
      </c>
      <c r="D918">
        <f t="shared" si="209"/>
        <v>1.0012472715932805</v>
      </c>
      <c r="E918">
        <f t="shared" si="215"/>
        <v>642.19999999995343</v>
      </c>
      <c r="I918" s="4"/>
      <c r="J918" s="4">
        <f t="shared" si="210"/>
        <v>308</v>
      </c>
      <c r="K918">
        <v>917</v>
      </c>
      <c r="L918">
        <v>576345.5</v>
      </c>
      <c r="M918">
        <v>48028.800000000003</v>
      </c>
      <c r="N918">
        <v>11898</v>
      </c>
      <c r="O918" t="str">
        <f t="shared" si="207"/>
        <v/>
      </c>
      <c r="P918">
        <f t="shared" si="208"/>
        <v>642.19999999995343</v>
      </c>
      <c r="X918">
        <f t="shared" si="211"/>
        <v>48.44053622457556</v>
      </c>
      <c r="Y918">
        <f t="shared" si="212"/>
        <v>4.0367120524457896</v>
      </c>
      <c r="Z918">
        <f t="shared" si="213"/>
        <v>1</v>
      </c>
      <c r="AA918">
        <f t="shared" si="214"/>
        <v>11.999997917915916</v>
      </c>
    </row>
    <row r="919" spans="2:27" x14ac:dyDescent="0.2">
      <c r="B919">
        <f t="shared" si="206"/>
        <v>232555354.80000001</v>
      </c>
      <c r="D919">
        <f t="shared" si="209"/>
        <v>1.0010900031144034</v>
      </c>
      <c r="E919">
        <f t="shared" si="215"/>
        <v>642.90000000002328</v>
      </c>
      <c r="I919" s="4"/>
      <c r="J919" s="4">
        <f t="shared" si="210"/>
        <v>308</v>
      </c>
      <c r="K919">
        <v>918</v>
      </c>
      <c r="L919">
        <v>576988.4</v>
      </c>
      <c r="M919">
        <v>48082.400000000001</v>
      </c>
      <c r="N919">
        <v>11910.3</v>
      </c>
      <c r="O919" t="str">
        <f t="shared" si="207"/>
        <v/>
      </c>
      <c r="P919">
        <f t="shared" si="208"/>
        <v>642.90000000002328</v>
      </c>
      <c r="X919">
        <f t="shared" si="211"/>
        <v>48.444489223613182</v>
      </c>
      <c r="Y919">
        <f t="shared" si="212"/>
        <v>4.0370435673324776</v>
      </c>
      <c r="Z919">
        <f t="shared" si="213"/>
        <v>1</v>
      </c>
      <c r="AA919">
        <f t="shared" si="214"/>
        <v>11.999991680947707</v>
      </c>
    </row>
    <row r="920" spans="2:27" x14ac:dyDescent="0.2">
      <c r="B920">
        <f t="shared" si="206"/>
        <v>236508795.80000001</v>
      </c>
      <c r="D920">
        <f t="shared" si="209"/>
        <v>1.0010888163010629</v>
      </c>
      <c r="E920">
        <f t="shared" si="215"/>
        <v>643.59999999997672</v>
      </c>
      <c r="I920" s="4"/>
      <c r="J920" s="4">
        <f t="shared" si="210"/>
        <v>308</v>
      </c>
      <c r="K920">
        <v>919</v>
      </c>
      <c r="L920">
        <v>577632</v>
      </c>
      <c r="M920">
        <v>48136</v>
      </c>
      <c r="N920">
        <v>11922.6</v>
      </c>
      <c r="O920" t="str">
        <f t="shared" si="207"/>
        <v/>
      </c>
      <c r="P920">
        <f t="shared" si="208"/>
        <v>643.59999999997672</v>
      </c>
      <c r="X920">
        <f t="shared" si="211"/>
        <v>48.448492778420814</v>
      </c>
      <c r="Y920">
        <f t="shared" si="212"/>
        <v>4.0373743982017345</v>
      </c>
      <c r="Z920">
        <f t="shared" si="213"/>
        <v>1</v>
      </c>
      <c r="AA920">
        <f t="shared" si="214"/>
        <v>12</v>
      </c>
    </row>
    <row r="921" spans="2:27" x14ac:dyDescent="0.2">
      <c r="B921">
        <f t="shared" si="206"/>
        <v>240529445.30000001</v>
      </c>
      <c r="D921">
        <f t="shared" si="209"/>
        <v>9.0099440646368176</v>
      </c>
      <c r="E921">
        <f t="shared" si="215"/>
        <v>5798.8000000000466</v>
      </c>
      <c r="I921" s="4"/>
      <c r="J921" s="4">
        <f t="shared" si="210"/>
        <v>308</v>
      </c>
      <c r="K921">
        <v>920</v>
      </c>
      <c r="L921">
        <v>583430.80000000005</v>
      </c>
      <c r="M921">
        <v>48619.199999999997</v>
      </c>
      <c r="N921">
        <v>12033.3</v>
      </c>
      <c r="O921">
        <f t="shared" si="207"/>
        <v>11565.600000000093</v>
      </c>
      <c r="P921">
        <f t="shared" si="208"/>
        <v>5798.8000000000466</v>
      </c>
      <c r="X921">
        <f t="shared" si="211"/>
        <v>48.484688323236362</v>
      </c>
      <c r="Y921">
        <f t="shared" si="212"/>
        <v>4.0403879235122533</v>
      </c>
      <c r="Z921">
        <f t="shared" si="213"/>
        <v>1</v>
      </c>
      <c r="AA921">
        <f t="shared" si="214"/>
        <v>12.000008227202423</v>
      </c>
    </row>
    <row r="922" spans="2:27" x14ac:dyDescent="0.2">
      <c r="B922">
        <f t="shared" si="206"/>
        <v>244618445.90000001</v>
      </c>
      <c r="D922">
        <f t="shared" si="209"/>
        <v>0.11223011657583033</v>
      </c>
      <c r="E922">
        <f t="shared" si="215"/>
        <v>650.79999999993015</v>
      </c>
      <c r="I922" s="4"/>
      <c r="J922" s="4">
        <f t="shared" si="210"/>
        <v>309</v>
      </c>
      <c r="K922">
        <v>921</v>
      </c>
      <c r="L922">
        <v>584081.6</v>
      </c>
      <c r="M922">
        <v>48673.5</v>
      </c>
      <c r="N922">
        <v>12045.8</v>
      </c>
      <c r="O922" t="str">
        <f t="shared" si="207"/>
        <v/>
      </c>
      <c r="P922">
        <f t="shared" si="208"/>
        <v>650.79999999993015</v>
      </c>
      <c r="X922">
        <f t="shared" si="211"/>
        <v>48.488402596755719</v>
      </c>
      <c r="Y922">
        <f t="shared" si="212"/>
        <v>4.0407029836125457</v>
      </c>
      <c r="Z922">
        <f t="shared" si="213"/>
        <v>1</v>
      </c>
      <c r="AA922">
        <f t="shared" si="214"/>
        <v>11.999991781975819</v>
      </c>
    </row>
    <row r="923" spans="2:27" x14ac:dyDescent="0.2">
      <c r="B923">
        <f t="shared" si="206"/>
        <v>248776959.5</v>
      </c>
      <c r="D923">
        <f t="shared" si="209"/>
        <v>1.000921942225097</v>
      </c>
      <c r="E923">
        <f t="shared" si="215"/>
        <v>651.40000000002328</v>
      </c>
      <c r="I923" s="4"/>
      <c r="J923" s="4">
        <f t="shared" si="210"/>
        <v>309</v>
      </c>
      <c r="K923">
        <v>922</v>
      </c>
      <c r="L923">
        <v>584733</v>
      </c>
      <c r="M923">
        <v>48727.8</v>
      </c>
      <c r="N923">
        <v>12058.2</v>
      </c>
      <c r="O923" t="str">
        <f t="shared" si="207"/>
        <v/>
      </c>
      <c r="P923">
        <f t="shared" si="208"/>
        <v>651.40000000002328</v>
      </c>
      <c r="X923">
        <f t="shared" si="211"/>
        <v>48.49256107876797</v>
      </c>
      <c r="Y923">
        <f t="shared" si="212"/>
        <v>4.0410509031198689</v>
      </c>
      <c r="Z923">
        <f t="shared" si="213"/>
        <v>1</v>
      </c>
      <c r="AA923">
        <f t="shared" si="214"/>
        <v>11.999987686700404</v>
      </c>
    </row>
    <row r="924" spans="2:27" x14ac:dyDescent="0.2">
      <c r="B924">
        <f t="shared" si="206"/>
        <v>253006167.80000001</v>
      </c>
      <c r="D924">
        <f t="shared" si="209"/>
        <v>1.0012281240404208</v>
      </c>
      <c r="E924">
        <f t="shared" si="215"/>
        <v>652.19999999995343</v>
      </c>
      <c r="I924" s="4"/>
      <c r="J924" s="4">
        <f t="shared" si="210"/>
        <v>309</v>
      </c>
      <c r="K924">
        <v>923</v>
      </c>
      <c r="L924">
        <v>585385.19999999995</v>
      </c>
      <c r="M924">
        <v>48782.1</v>
      </c>
      <c r="N924">
        <v>12070.7</v>
      </c>
      <c r="O924" t="str">
        <f t="shared" si="207"/>
        <v/>
      </c>
      <c r="P924">
        <f t="shared" si="208"/>
        <v>652.19999999995343</v>
      </c>
      <c r="X924">
        <f t="shared" si="211"/>
        <v>48.496375520889423</v>
      </c>
      <c r="Y924">
        <f t="shared" si="212"/>
        <v>4.0413646267407852</v>
      </c>
      <c r="Z924">
        <f t="shared" si="213"/>
        <v>1</v>
      </c>
      <c r="AA924">
        <f t="shared" si="214"/>
        <v>12</v>
      </c>
    </row>
    <row r="925" spans="2:27" x14ac:dyDescent="0.2">
      <c r="B925">
        <f t="shared" si="206"/>
        <v>257307272.59999999</v>
      </c>
      <c r="D925">
        <f t="shared" si="209"/>
        <v>1.0012266176020341</v>
      </c>
      <c r="E925">
        <f t="shared" si="215"/>
        <v>653</v>
      </c>
      <c r="I925" s="4"/>
      <c r="J925" s="4">
        <f t="shared" si="210"/>
        <v>309</v>
      </c>
      <c r="K925">
        <v>924</v>
      </c>
      <c r="L925">
        <v>586038.19999999995</v>
      </c>
      <c r="M925">
        <v>48836.5</v>
      </c>
      <c r="N925">
        <v>12083.1</v>
      </c>
      <c r="O925" t="str">
        <f t="shared" si="207"/>
        <v/>
      </c>
      <c r="P925">
        <f t="shared" si="208"/>
        <v>653</v>
      </c>
      <c r="X925">
        <f t="shared" si="211"/>
        <v>48.500649667717717</v>
      </c>
      <c r="Y925">
        <f t="shared" si="212"/>
        <v>4.0417194263061633</v>
      </c>
      <c r="Z925">
        <f t="shared" si="213"/>
        <v>1</v>
      </c>
      <c r="AA925">
        <f t="shared" si="214"/>
        <v>12.000004095297573</v>
      </c>
    </row>
    <row r="926" spans="2:27" x14ac:dyDescent="0.2">
      <c r="B926">
        <f t="shared" si="206"/>
        <v>261681496.30000001</v>
      </c>
      <c r="D926">
        <f t="shared" si="209"/>
        <v>1.0009188361410308</v>
      </c>
      <c r="E926">
        <f t="shared" si="215"/>
        <v>653.60000000009313</v>
      </c>
      <c r="I926" s="4"/>
      <c r="J926" s="4">
        <f t="shared" si="210"/>
        <v>309</v>
      </c>
      <c r="K926">
        <v>925</v>
      </c>
      <c r="L926">
        <v>586691.80000000005</v>
      </c>
      <c r="M926">
        <v>48891</v>
      </c>
      <c r="N926">
        <v>12095.6</v>
      </c>
      <c r="O926" t="str">
        <f t="shared" si="207"/>
        <v/>
      </c>
      <c r="P926">
        <f t="shared" si="208"/>
        <v>653.60000000009313</v>
      </c>
      <c r="X926">
        <f t="shared" si="211"/>
        <v>48.504563642977615</v>
      </c>
      <c r="Y926">
        <f t="shared" si="212"/>
        <v>4.0420483481596614</v>
      </c>
      <c r="Z926">
        <f t="shared" si="213"/>
        <v>1</v>
      </c>
      <c r="AA926">
        <f t="shared" si="214"/>
        <v>11.999995909267556</v>
      </c>
    </row>
    <row r="927" spans="2:27" x14ac:dyDescent="0.2">
      <c r="B927">
        <f t="shared" si="206"/>
        <v>266130081.69999999</v>
      </c>
      <c r="D927">
        <f t="shared" si="209"/>
        <v>1.0012239902077931</v>
      </c>
      <c r="E927">
        <f t="shared" si="215"/>
        <v>654.39999999990687</v>
      </c>
      <c r="I927" s="4"/>
      <c r="J927" s="4">
        <f t="shared" si="210"/>
        <v>309</v>
      </c>
      <c r="K927">
        <v>926</v>
      </c>
      <c r="L927">
        <v>587346.19999999995</v>
      </c>
      <c r="M927">
        <v>48945.5</v>
      </c>
      <c r="N927">
        <v>12108.1</v>
      </c>
      <c r="O927" t="str">
        <f t="shared" si="207"/>
        <v/>
      </c>
      <c r="P927">
        <f t="shared" si="208"/>
        <v>654.39999999990687</v>
      </c>
      <c r="X927">
        <f t="shared" si="211"/>
        <v>48.508535608394375</v>
      </c>
      <c r="Y927">
        <f t="shared" si="212"/>
        <v>4.0423765908771809</v>
      </c>
      <c r="Z927">
        <f t="shared" si="213"/>
        <v>1</v>
      </c>
      <c r="AA927">
        <f t="shared" si="214"/>
        <v>12.000004086177482</v>
      </c>
    </row>
    <row r="928" spans="2:27" x14ac:dyDescent="0.2">
      <c r="B928">
        <f t="shared" si="206"/>
        <v>270654293.10000002</v>
      </c>
      <c r="D928">
        <f t="shared" si="209"/>
        <v>1.0010696821518741</v>
      </c>
      <c r="E928">
        <f t="shared" si="215"/>
        <v>655.10000000009313</v>
      </c>
      <c r="I928" s="4"/>
      <c r="J928" s="4">
        <f t="shared" si="210"/>
        <v>309</v>
      </c>
      <c r="K928">
        <v>927</v>
      </c>
      <c r="L928">
        <v>588001.30000000005</v>
      </c>
      <c r="M928">
        <v>49000.1</v>
      </c>
      <c r="N928">
        <v>12120.6</v>
      </c>
      <c r="O928" t="str">
        <f t="shared" si="207"/>
        <v/>
      </c>
      <c r="P928">
        <f t="shared" si="208"/>
        <v>655.10000000009313</v>
      </c>
      <c r="X928">
        <f t="shared" si="211"/>
        <v>48.512557134135278</v>
      </c>
      <c r="Y928">
        <f t="shared" si="212"/>
        <v>4.0427124069765519</v>
      </c>
      <c r="Z928">
        <f t="shared" si="213"/>
        <v>1</v>
      </c>
      <c r="AA928">
        <f t="shared" si="214"/>
        <v>12.000002040812163</v>
      </c>
    </row>
    <row r="929" spans="2:27" x14ac:dyDescent="0.2">
      <c r="B929">
        <f t="shared" si="206"/>
        <v>275255416.10000002</v>
      </c>
      <c r="D929">
        <f t="shared" si="209"/>
        <v>1.0010685391540786</v>
      </c>
      <c r="E929">
        <f t="shared" si="215"/>
        <v>655.79999999993015</v>
      </c>
      <c r="I929" s="4"/>
      <c r="J929" s="4">
        <f t="shared" si="210"/>
        <v>309</v>
      </c>
      <c r="K929">
        <v>928</v>
      </c>
      <c r="L929">
        <v>588657.1</v>
      </c>
      <c r="M929">
        <v>49054.8</v>
      </c>
      <c r="N929">
        <v>12133.2</v>
      </c>
      <c r="O929" t="str">
        <f t="shared" si="207"/>
        <v/>
      </c>
      <c r="P929">
        <f t="shared" si="208"/>
        <v>655.79999999993015</v>
      </c>
      <c r="X929">
        <f t="shared" si="211"/>
        <v>48.516228200309889</v>
      </c>
      <c r="Y929">
        <f t="shared" si="212"/>
        <v>4.0430224507961627</v>
      </c>
      <c r="Z929">
        <f t="shared" si="213"/>
        <v>1</v>
      </c>
      <c r="AA929">
        <f t="shared" si="214"/>
        <v>11.99998980731753</v>
      </c>
    </row>
    <row r="930" spans="2:27" x14ac:dyDescent="0.2">
      <c r="B930">
        <f t="shared" si="206"/>
        <v>279934758.19999999</v>
      </c>
      <c r="D930">
        <f t="shared" si="209"/>
        <v>1.0012198841110806</v>
      </c>
      <c r="E930">
        <f t="shared" si="215"/>
        <v>656.59999999997672</v>
      </c>
      <c r="I930" s="4"/>
      <c r="J930" s="4">
        <f t="shared" si="210"/>
        <v>309</v>
      </c>
      <c r="K930">
        <v>929</v>
      </c>
      <c r="L930">
        <v>589313.69999999995</v>
      </c>
      <c r="M930">
        <v>49109.5</v>
      </c>
      <c r="N930">
        <v>12145.7</v>
      </c>
      <c r="O930" t="str">
        <f t="shared" si="207"/>
        <v/>
      </c>
      <c r="P930">
        <f t="shared" si="208"/>
        <v>656.59999999997672</v>
      </c>
      <c r="X930">
        <f t="shared" si="211"/>
        <v>48.520356998773224</v>
      </c>
      <c r="Y930">
        <f t="shared" si="212"/>
        <v>4.0433651415727372</v>
      </c>
      <c r="Z930">
        <f t="shared" si="213"/>
        <v>1</v>
      </c>
      <c r="AA930">
        <f t="shared" si="214"/>
        <v>11.999993891202312</v>
      </c>
    </row>
    <row r="931" spans="2:27" x14ac:dyDescent="0.2">
      <c r="B931">
        <f t="shared" si="206"/>
        <v>284693649</v>
      </c>
      <c r="D931">
        <f t="shared" si="209"/>
        <v>9.0094425830038123</v>
      </c>
      <c r="E931">
        <f t="shared" si="215"/>
        <v>5915.6000000000931</v>
      </c>
      <c r="I931" s="4"/>
      <c r="J931" s="4">
        <f t="shared" si="210"/>
        <v>309</v>
      </c>
      <c r="K931">
        <v>930</v>
      </c>
      <c r="L931">
        <v>595229.30000000005</v>
      </c>
      <c r="M931">
        <v>49602.400000000001</v>
      </c>
      <c r="N931">
        <v>12258.7</v>
      </c>
      <c r="O931">
        <f t="shared" si="207"/>
        <v>11798.5</v>
      </c>
      <c r="P931">
        <f t="shared" si="208"/>
        <v>5915.6000000000931</v>
      </c>
      <c r="X931">
        <f t="shared" si="211"/>
        <v>48.555662509075191</v>
      </c>
      <c r="Y931">
        <f t="shared" si="212"/>
        <v>4.0463018101430004</v>
      </c>
      <c r="Z931">
        <f t="shared" si="213"/>
        <v>1</v>
      </c>
      <c r="AA931">
        <f t="shared" si="214"/>
        <v>12.000010080157413</v>
      </c>
    </row>
    <row r="932" spans="2:27" x14ac:dyDescent="0.2">
      <c r="B932">
        <f t="shared" si="206"/>
        <v>289533441.10000002</v>
      </c>
      <c r="D932">
        <f t="shared" si="209"/>
        <v>0.11222868348094807</v>
      </c>
      <c r="E932">
        <f t="shared" si="215"/>
        <v>663.89999999990687</v>
      </c>
      <c r="I932" s="4"/>
      <c r="J932" s="4">
        <f t="shared" si="210"/>
        <v>310</v>
      </c>
      <c r="K932">
        <v>931</v>
      </c>
      <c r="L932">
        <v>595893.19999999995</v>
      </c>
      <c r="M932">
        <v>49657.8</v>
      </c>
      <c r="N932">
        <v>12271.4</v>
      </c>
      <c r="O932" t="str">
        <f t="shared" si="207"/>
        <v/>
      </c>
      <c r="P932">
        <f t="shared" si="208"/>
        <v>663.89999999990687</v>
      </c>
      <c r="X932">
        <f t="shared" si="211"/>
        <v>48.559512362077676</v>
      </c>
      <c r="Y932">
        <f t="shared" si="212"/>
        <v>4.0466287465162907</v>
      </c>
      <c r="Z932">
        <f t="shared" si="213"/>
        <v>1</v>
      </c>
      <c r="AA932">
        <f t="shared" si="214"/>
        <v>11.999991944870693</v>
      </c>
    </row>
    <row r="933" spans="2:27" x14ac:dyDescent="0.2">
      <c r="B933">
        <f t="shared" si="206"/>
        <v>294455509.60000002</v>
      </c>
      <c r="D933">
        <f t="shared" si="209"/>
        <v>1.0010543756592656</v>
      </c>
      <c r="E933">
        <f t="shared" si="215"/>
        <v>664.60000000009313</v>
      </c>
      <c r="I933" s="4"/>
      <c r="J933" s="4">
        <f t="shared" si="210"/>
        <v>310</v>
      </c>
      <c r="K933">
        <v>932</v>
      </c>
      <c r="L933">
        <v>596557.80000000005</v>
      </c>
      <c r="M933">
        <v>49713.2</v>
      </c>
      <c r="N933">
        <v>12284.1</v>
      </c>
      <c r="O933" t="str">
        <f t="shared" si="207"/>
        <v/>
      </c>
      <c r="P933">
        <f t="shared" si="208"/>
        <v>664.60000000009313</v>
      </c>
      <c r="X933">
        <f t="shared" si="211"/>
        <v>48.563411238918604</v>
      </c>
      <c r="Y933">
        <f t="shared" si="212"/>
        <v>4.04695500687881</v>
      </c>
      <c r="Z933">
        <f t="shared" si="213"/>
        <v>1</v>
      </c>
      <c r="AA933">
        <f t="shared" si="214"/>
        <v>11.999987930770903</v>
      </c>
    </row>
    <row r="934" spans="2:27" x14ac:dyDescent="0.2">
      <c r="B934">
        <f t="shared" si="206"/>
        <v>299461253.19999999</v>
      </c>
      <c r="D934">
        <f t="shared" si="209"/>
        <v>1.0012037315675799</v>
      </c>
      <c r="E934">
        <f t="shared" si="215"/>
        <v>665.39999999990687</v>
      </c>
      <c r="I934" s="4"/>
      <c r="J934" s="4">
        <f t="shared" si="210"/>
        <v>310</v>
      </c>
      <c r="K934">
        <v>933</v>
      </c>
      <c r="L934">
        <v>597223.19999999995</v>
      </c>
      <c r="M934">
        <v>49768.6</v>
      </c>
      <c r="N934">
        <v>12296.8</v>
      </c>
      <c r="O934" t="str">
        <f t="shared" si="207"/>
        <v/>
      </c>
      <c r="P934">
        <f t="shared" si="208"/>
        <v>665.39999999990687</v>
      </c>
      <c r="X934">
        <f t="shared" si="211"/>
        <v>48.567367119901114</v>
      </c>
      <c r="Y934">
        <f t="shared" si="212"/>
        <v>4.0472805933250928</v>
      </c>
      <c r="Z934">
        <f t="shared" si="213"/>
        <v>1</v>
      </c>
      <c r="AA934">
        <f t="shared" si="214"/>
        <v>12</v>
      </c>
    </row>
    <row r="935" spans="2:27" x14ac:dyDescent="0.2">
      <c r="B935">
        <f t="shared" si="206"/>
        <v>304552094.5</v>
      </c>
      <c r="D935">
        <f t="shared" si="209"/>
        <v>1.0009017132553248</v>
      </c>
      <c r="E935">
        <f t="shared" si="215"/>
        <v>666</v>
      </c>
      <c r="I935" s="4"/>
      <c r="J935" s="4">
        <f t="shared" si="210"/>
        <v>310</v>
      </c>
      <c r="K935">
        <v>934</v>
      </c>
      <c r="L935">
        <v>597889.19999999995</v>
      </c>
      <c r="M935">
        <v>49824.1</v>
      </c>
      <c r="N935">
        <v>12309.5</v>
      </c>
      <c r="O935" t="str">
        <f t="shared" si="207"/>
        <v/>
      </c>
      <c r="P935">
        <f t="shared" si="208"/>
        <v>666</v>
      </c>
      <c r="X935">
        <f t="shared" si="211"/>
        <v>48.571363580974044</v>
      </c>
      <c r="Y935">
        <f t="shared" si="212"/>
        <v>4.0476136317478373</v>
      </c>
      <c r="Z935">
        <f t="shared" si="213"/>
        <v>1</v>
      </c>
      <c r="AA935">
        <f t="shared" si="214"/>
        <v>12</v>
      </c>
    </row>
    <row r="936" spans="2:27" x14ac:dyDescent="0.2">
      <c r="B936">
        <f t="shared" si="206"/>
        <v>309729480.19999999</v>
      </c>
      <c r="D936">
        <f t="shared" si="209"/>
        <v>1.0013513513513863</v>
      </c>
      <c r="E936">
        <f t="shared" si="215"/>
        <v>666.90000000002328</v>
      </c>
      <c r="I936" s="4"/>
      <c r="J936" s="4">
        <f t="shared" si="210"/>
        <v>310</v>
      </c>
      <c r="K936">
        <v>935</v>
      </c>
      <c r="L936">
        <v>598556.1</v>
      </c>
      <c r="M936">
        <v>49879.7</v>
      </c>
      <c r="N936">
        <v>12322.2</v>
      </c>
      <c r="O936" t="str">
        <f t="shared" si="207"/>
        <v/>
      </c>
      <c r="P936">
        <f t="shared" si="208"/>
        <v>666.90000000002328</v>
      </c>
      <c r="X936">
        <f t="shared" si="211"/>
        <v>48.575424842966349</v>
      </c>
      <c r="Y936">
        <f t="shared" si="212"/>
        <v>4.047954099105679</v>
      </c>
      <c r="Z936">
        <f t="shared" si="213"/>
        <v>1</v>
      </c>
      <c r="AA936">
        <f t="shared" si="214"/>
        <v>11.999993985529184</v>
      </c>
    </row>
    <row r="937" spans="2:27" x14ac:dyDescent="0.2">
      <c r="B937">
        <f t="shared" si="206"/>
        <v>314994881.30000001</v>
      </c>
      <c r="D937">
        <f t="shared" si="209"/>
        <v>1.0008996851101766</v>
      </c>
      <c r="E937">
        <f t="shared" si="215"/>
        <v>667.5</v>
      </c>
      <c r="I937" s="4"/>
      <c r="J937" s="4">
        <f t="shared" si="210"/>
        <v>310</v>
      </c>
      <c r="K937">
        <v>936</v>
      </c>
      <c r="L937">
        <v>599223.6</v>
      </c>
      <c r="M937">
        <v>49935.3</v>
      </c>
      <c r="N937">
        <v>12335</v>
      </c>
      <c r="O937" t="str">
        <f t="shared" si="207"/>
        <v/>
      </c>
      <c r="P937">
        <f t="shared" si="208"/>
        <v>667.5</v>
      </c>
      <c r="X937">
        <f t="shared" si="211"/>
        <v>48.579132549655448</v>
      </c>
      <c r="Y937">
        <f t="shared" si="212"/>
        <v>4.0482610458046215</v>
      </c>
      <c r="Z937">
        <f t="shared" si="213"/>
        <v>1</v>
      </c>
      <c r="AA937">
        <f t="shared" si="214"/>
        <v>11.999999999999998</v>
      </c>
    </row>
    <row r="938" spans="2:27" x14ac:dyDescent="0.2">
      <c r="B938">
        <f t="shared" si="206"/>
        <v>320349794.30000001</v>
      </c>
      <c r="D938">
        <f t="shared" si="209"/>
        <v>1.001198501872729</v>
      </c>
      <c r="E938">
        <f t="shared" si="215"/>
        <v>668.30000000004657</v>
      </c>
      <c r="I938" s="4"/>
      <c r="J938" s="4">
        <f t="shared" si="210"/>
        <v>310</v>
      </c>
      <c r="K938">
        <v>937</v>
      </c>
      <c r="L938">
        <v>599891.9</v>
      </c>
      <c r="M938">
        <v>49991</v>
      </c>
      <c r="N938">
        <v>12347.7</v>
      </c>
      <c r="O938" t="str">
        <f t="shared" si="207"/>
        <v/>
      </c>
      <c r="P938">
        <f t="shared" si="208"/>
        <v>668.30000000004657</v>
      </c>
      <c r="X938">
        <f t="shared" si="211"/>
        <v>48.583290815293537</v>
      </c>
      <c r="Y938">
        <f t="shared" si="212"/>
        <v>4.0486082428306487</v>
      </c>
      <c r="Z938">
        <f t="shared" si="213"/>
        <v>1</v>
      </c>
      <c r="AA938">
        <f t="shared" si="214"/>
        <v>11.999997999639936</v>
      </c>
    </row>
    <row r="939" spans="2:27" x14ac:dyDescent="0.2">
      <c r="B939">
        <f t="shared" si="206"/>
        <v>325795740.80000001</v>
      </c>
      <c r="D939">
        <f t="shared" si="209"/>
        <v>1.0011970671852912</v>
      </c>
      <c r="E939">
        <f t="shared" si="215"/>
        <v>669.09999999997672</v>
      </c>
      <c r="I939" s="4"/>
      <c r="J939" s="4">
        <f t="shared" si="210"/>
        <v>310</v>
      </c>
      <c r="K939">
        <v>938</v>
      </c>
      <c r="L939">
        <v>600561</v>
      </c>
      <c r="M939">
        <v>50046.7</v>
      </c>
      <c r="N939">
        <v>12360.5</v>
      </c>
      <c r="O939" t="str">
        <f t="shared" si="207"/>
        <v/>
      </c>
      <c r="P939">
        <f t="shared" si="208"/>
        <v>669.09999999997672</v>
      </c>
      <c r="X939">
        <f t="shared" si="211"/>
        <v>48.58711217183771</v>
      </c>
      <c r="Y939">
        <f t="shared" si="212"/>
        <v>4.0489219691760043</v>
      </c>
      <c r="Z939">
        <f t="shared" si="213"/>
        <v>1</v>
      </c>
      <c r="AA939">
        <f t="shared" si="214"/>
        <v>12.000011988802459</v>
      </c>
    </row>
    <row r="940" spans="2:27" x14ac:dyDescent="0.2">
      <c r="B940">
        <f t="shared" si="206"/>
        <v>331334268.39999998</v>
      </c>
      <c r="D940">
        <f t="shared" si="209"/>
        <v>1.0010461814378566</v>
      </c>
      <c r="E940">
        <f t="shared" si="215"/>
        <v>669.80000000004657</v>
      </c>
      <c r="I940" s="4"/>
      <c r="J940" s="4">
        <f t="shared" si="210"/>
        <v>310</v>
      </c>
      <c r="K940">
        <v>939</v>
      </c>
      <c r="L940">
        <v>601230.80000000005</v>
      </c>
      <c r="M940">
        <v>50102.6</v>
      </c>
      <c r="N940">
        <v>12373.3</v>
      </c>
      <c r="O940" t="str">
        <f t="shared" si="207"/>
        <v/>
      </c>
      <c r="P940">
        <f t="shared" si="208"/>
        <v>669.80000000004657</v>
      </c>
      <c r="X940">
        <f t="shared" si="211"/>
        <v>48.59098219553394</v>
      </c>
      <c r="Y940">
        <f t="shared" si="212"/>
        <v>4.0492512102672693</v>
      </c>
      <c r="Z940">
        <f t="shared" si="213"/>
        <v>1</v>
      </c>
      <c r="AA940">
        <f t="shared" si="214"/>
        <v>11.999992016382384</v>
      </c>
    </row>
    <row r="941" spans="2:27" x14ac:dyDescent="0.2">
      <c r="B941">
        <f t="shared" si="206"/>
        <v>336966951</v>
      </c>
      <c r="D941">
        <f t="shared" si="209"/>
        <v>9.0098536876672295</v>
      </c>
      <c r="E941">
        <f t="shared" si="215"/>
        <v>6034.7999999999302</v>
      </c>
      <c r="I941" s="4"/>
      <c r="J941" s="4">
        <f t="shared" si="210"/>
        <v>310</v>
      </c>
      <c r="K941">
        <v>940</v>
      </c>
      <c r="L941">
        <v>607265.6</v>
      </c>
      <c r="M941">
        <v>50605.5</v>
      </c>
      <c r="N941">
        <v>12488.6</v>
      </c>
      <c r="O941">
        <f t="shared" si="207"/>
        <v>12036.29999999993</v>
      </c>
      <c r="P941">
        <f t="shared" si="208"/>
        <v>6034.7999999999302</v>
      </c>
      <c r="X941">
        <f t="shared" si="211"/>
        <v>48.625594542222501</v>
      </c>
      <c r="Y941">
        <f t="shared" si="212"/>
        <v>4.0521355476194287</v>
      </c>
      <c r="Z941">
        <f t="shared" si="213"/>
        <v>1</v>
      </c>
      <c r="AA941">
        <f t="shared" si="214"/>
        <v>11.99999209572082</v>
      </c>
    </row>
    <row r="942" spans="2:27" x14ac:dyDescent="0.2">
      <c r="B942">
        <f t="shared" si="206"/>
        <v>342695389.10000002</v>
      </c>
      <c r="D942">
        <f t="shared" si="209"/>
        <v>0.11221581494002746</v>
      </c>
      <c r="E942">
        <f t="shared" si="215"/>
        <v>677.20000000006985</v>
      </c>
      <c r="I942" s="4"/>
      <c r="J942" s="4">
        <f t="shared" si="210"/>
        <v>311</v>
      </c>
      <c r="K942">
        <v>941</v>
      </c>
      <c r="L942">
        <v>607942.80000000005</v>
      </c>
      <c r="M942">
        <v>50661.9</v>
      </c>
      <c r="N942">
        <v>12501.5</v>
      </c>
      <c r="O942" t="str">
        <f t="shared" si="207"/>
        <v/>
      </c>
      <c r="P942">
        <f t="shared" si="208"/>
        <v>677.20000000006985</v>
      </c>
      <c r="X942">
        <f t="shared" si="211"/>
        <v>48.629588449386077</v>
      </c>
      <c r="Y942">
        <f t="shared" si="212"/>
        <v>4.0524657041155061</v>
      </c>
      <c r="Z942">
        <f t="shared" si="213"/>
        <v>1</v>
      </c>
      <c r="AA942">
        <f t="shared" si="214"/>
        <v>12</v>
      </c>
    </row>
    <row r="943" spans="2:27" x14ac:dyDescent="0.2">
      <c r="B943">
        <f t="shared" si="206"/>
        <v>348521210.69999999</v>
      </c>
      <c r="D943">
        <f t="shared" si="209"/>
        <v>1.0011813349083434</v>
      </c>
      <c r="E943">
        <f t="shared" si="215"/>
        <v>678</v>
      </c>
      <c r="I943" s="4"/>
      <c r="J943" s="4">
        <f t="shared" si="210"/>
        <v>311</v>
      </c>
      <c r="K943">
        <v>942</v>
      </c>
      <c r="L943">
        <v>608620.80000000005</v>
      </c>
      <c r="M943">
        <v>50718.400000000001</v>
      </c>
      <c r="N943">
        <v>12514.5</v>
      </c>
      <c r="O943" t="str">
        <f t="shared" si="207"/>
        <v/>
      </c>
      <c r="P943">
        <f t="shared" si="208"/>
        <v>678</v>
      </c>
      <c r="X943">
        <f t="shared" si="211"/>
        <v>48.633249430660435</v>
      </c>
      <c r="Y943">
        <f t="shared" si="212"/>
        <v>4.0527707858883693</v>
      </c>
      <c r="Z943">
        <f t="shared" si="213"/>
        <v>1</v>
      </c>
      <c r="AA943">
        <f t="shared" si="214"/>
        <v>12</v>
      </c>
    </row>
    <row r="944" spans="2:27" x14ac:dyDescent="0.2">
      <c r="B944">
        <f t="shared" si="206"/>
        <v>354446071.30000001</v>
      </c>
      <c r="D944">
        <f t="shared" si="209"/>
        <v>1.0011799410028468</v>
      </c>
      <c r="E944">
        <f t="shared" si="215"/>
        <v>678.79999999993015</v>
      </c>
      <c r="I944" s="4"/>
      <c r="J944" s="4">
        <f t="shared" si="210"/>
        <v>311</v>
      </c>
      <c r="K944">
        <v>943</v>
      </c>
      <c r="L944">
        <v>609299.6</v>
      </c>
      <c r="M944">
        <v>50775</v>
      </c>
      <c r="N944">
        <v>12527.4</v>
      </c>
      <c r="O944" t="str">
        <f t="shared" si="207"/>
        <v/>
      </c>
      <c r="P944">
        <f t="shared" si="208"/>
        <v>678.79999999993015</v>
      </c>
      <c r="X944">
        <f t="shared" si="211"/>
        <v>48.637354918019703</v>
      </c>
      <c r="Y944">
        <f t="shared" si="212"/>
        <v>4.0531155706690933</v>
      </c>
      <c r="Z944">
        <f t="shared" si="213"/>
        <v>1</v>
      </c>
      <c r="AA944">
        <f t="shared" si="214"/>
        <v>11.999992122107336</v>
      </c>
    </row>
    <row r="945" spans="2:27" x14ac:dyDescent="0.2">
      <c r="B945">
        <f t="shared" si="206"/>
        <v>360471654.5</v>
      </c>
      <c r="D945">
        <f t="shared" si="209"/>
        <v>1.0010312315852532</v>
      </c>
      <c r="E945">
        <f t="shared" si="215"/>
        <v>679.5</v>
      </c>
      <c r="I945" s="4"/>
      <c r="J945" s="4">
        <f t="shared" si="210"/>
        <v>311</v>
      </c>
      <c r="K945">
        <v>944</v>
      </c>
      <c r="L945">
        <v>609979.1</v>
      </c>
      <c r="M945">
        <v>50831.6</v>
      </c>
      <c r="N945">
        <v>12540.4</v>
      </c>
      <c r="O945" t="str">
        <f t="shared" si="207"/>
        <v/>
      </c>
      <c r="P945">
        <f t="shared" si="208"/>
        <v>679.5</v>
      </c>
      <c r="X945">
        <f t="shared" si="211"/>
        <v>48.641119900481641</v>
      </c>
      <c r="Y945">
        <f t="shared" si="212"/>
        <v>4.0534273228924116</v>
      </c>
      <c r="Z945">
        <f t="shared" si="213"/>
        <v>1</v>
      </c>
      <c r="AA945">
        <f t="shared" si="214"/>
        <v>11.999998032719803</v>
      </c>
    </row>
    <row r="946" spans="2:27" x14ac:dyDescent="0.2">
      <c r="B946">
        <f t="shared" ref="B946:B1009" si="216">ROUND(45*$B$1^(K946-1),1)</f>
        <v>366599672.69999999</v>
      </c>
      <c r="D946">
        <f t="shared" si="209"/>
        <v>1.0010301692421926</v>
      </c>
      <c r="E946">
        <f t="shared" si="215"/>
        <v>680.20000000006985</v>
      </c>
      <c r="I946" s="4"/>
      <c r="J946" s="4">
        <f t="shared" si="210"/>
        <v>311</v>
      </c>
      <c r="K946">
        <v>945</v>
      </c>
      <c r="L946">
        <v>610659.30000000005</v>
      </c>
      <c r="M946">
        <v>50888.3</v>
      </c>
      <c r="N946">
        <v>12553.4</v>
      </c>
      <c r="O946" t="str">
        <f t="shared" si="207"/>
        <v/>
      </c>
      <c r="P946">
        <f t="shared" si="208"/>
        <v>680.20000000006985</v>
      </c>
      <c r="X946">
        <f t="shared" si="211"/>
        <v>48.644932846878142</v>
      </c>
      <c r="Y946">
        <f t="shared" si="212"/>
        <v>4.0537463953988562</v>
      </c>
      <c r="Z946">
        <f t="shared" si="213"/>
        <v>1</v>
      </c>
      <c r="AA946">
        <f t="shared" si="214"/>
        <v>11.999994104735274</v>
      </c>
    </row>
    <row r="947" spans="2:27" x14ac:dyDescent="0.2">
      <c r="B947">
        <f t="shared" si="216"/>
        <v>372831867.10000002</v>
      </c>
      <c r="D947">
        <f t="shared" si="209"/>
        <v>1.0011761246691122</v>
      </c>
      <c r="E947">
        <f t="shared" si="215"/>
        <v>681</v>
      </c>
      <c r="I947" s="4"/>
      <c r="J947" s="4">
        <f t="shared" si="210"/>
        <v>311</v>
      </c>
      <c r="K947">
        <v>946</v>
      </c>
      <c r="L947">
        <v>611340.30000000005</v>
      </c>
      <c r="M947">
        <v>50945</v>
      </c>
      <c r="N947">
        <v>12566.4</v>
      </c>
      <c r="O947" t="str">
        <f t="shared" ref="O947:O1010" si="217">IF(RIGHT(K947,1)*1=0,VLOOKUP(J947,AI:AL,4,0),"")</f>
        <v/>
      </c>
      <c r="P947">
        <f t="shared" ref="P947:P1010" si="218">L947-L946</f>
        <v>681</v>
      </c>
      <c r="X947">
        <f t="shared" si="211"/>
        <v>48.648801566080984</v>
      </c>
      <c r="Y947">
        <f t="shared" si="212"/>
        <v>4.0540648077412786</v>
      </c>
      <c r="Z947">
        <f t="shared" si="213"/>
        <v>1</v>
      </c>
      <c r="AA947">
        <f t="shared" si="214"/>
        <v>12.000005888703505</v>
      </c>
    </row>
    <row r="948" spans="2:27" x14ac:dyDescent="0.2">
      <c r="B948">
        <f t="shared" si="216"/>
        <v>379170008.80000001</v>
      </c>
      <c r="D948">
        <f t="shared" ref="D948:D1011" si="219">E948/E947</f>
        <v>1.0011747430248608</v>
      </c>
      <c r="E948">
        <f t="shared" si="215"/>
        <v>681.79999999993015</v>
      </c>
      <c r="I948" s="4"/>
      <c r="J948" s="4">
        <f t="shared" si="210"/>
        <v>311</v>
      </c>
      <c r="K948">
        <v>947</v>
      </c>
      <c r="L948">
        <v>612022.1</v>
      </c>
      <c r="M948">
        <v>51001.8</v>
      </c>
      <c r="N948">
        <v>12579.4</v>
      </c>
      <c r="O948" t="str">
        <f t="shared" si="217"/>
        <v/>
      </c>
      <c r="P948">
        <f t="shared" si="218"/>
        <v>681.79999999993015</v>
      </c>
      <c r="X948">
        <f t="shared" si="211"/>
        <v>48.652725885177354</v>
      </c>
      <c r="Y948">
        <f t="shared" si="212"/>
        <v>4.0543905114711354</v>
      </c>
      <c r="Z948">
        <f t="shared" si="213"/>
        <v>1</v>
      </c>
      <c r="AA948">
        <f t="shared" si="214"/>
        <v>12.000009803575558</v>
      </c>
    </row>
    <row r="949" spans="2:27" x14ac:dyDescent="0.2">
      <c r="B949">
        <f t="shared" si="216"/>
        <v>385615899</v>
      </c>
      <c r="D949">
        <f t="shared" si="219"/>
        <v>1.001026694045277</v>
      </c>
      <c r="E949">
        <f t="shared" si="215"/>
        <v>682.5</v>
      </c>
      <c r="I949" s="4"/>
      <c r="J949" s="4">
        <f t="shared" si="210"/>
        <v>311</v>
      </c>
      <c r="K949">
        <v>948</v>
      </c>
      <c r="L949">
        <v>612704.6</v>
      </c>
      <c r="M949">
        <v>51058.7</v>
      </c>
      <c r="N949">
        <v>12592.5</v>
      </c>
      <c r="O949" t="str">
        <f t="shared" si="217"/>
        <v/>
      </c>
      <c r="P949">
        <f t="shared" si="218"/>
        <v>682.5</v>
      </c>
      <c r="X949">
        <f t="shared" si="211"/>
        <v>48.656311296406592</v>
      </c>
      <c r="Y949">
        <f t="shared" si="212"/>
        <v>4.0546912844947389</v>
      </c>
      <c r="Z949">
        <f t="shared" si="213"/>
        <v>1</v>
      </c>
      <c r="AA949">
        <f t="shared" si="214"/>
        <v>12.000003917060168</v>
      </c>
    </row>
    <row r="950" spans="2:27" x14ac:dyDescent="0.2">
      <c r="B950">
        <f t="shared" si="216"/>
        <v>392171369.30000001</v>
      </c>
      <c r="D950">
        <f t="shared" si="219"/>
        <v>1.0011721611722293</v>
      </c>
      <c r="E950">
        <f t="shared" si="215"/>
        <v>683.30000000004657</v>
      </c>
      <c r="I950" s="4"/>
      <c r="J950" s="4">
        <f t="shared" si="210"/>
        <v>311</v>
      </c>
      <c r="K950">
        <v>949</v>
      </c>
      <c r="L950">
        <v>613387.9</v>
      </c>
      <c r="M950">
        <v>51115.7</v>
      </c>
      <c r="N950">
        <v>12605.5</v>
      </c>
      <c r="O950" t="str">
        <f t="shared" si="217"/>
        <v/>
      </c>
      <c r="P950">
        <f t="shared" si="218"/>
        <v>683.30000000004657</v>
      </c>
      <c r="X950">
        <f t="shared" si="211"/>
        <v>48.660338741025747</v>
      </c>
      <c r="Y950">
        <f t="shared" si="212"/>
        <v>4.0550315338542697</v>
      </c>
      <c r="Z950">
        <f t="shared" si="213"/>
        <v>1</v>
      </c>
      <c r="AA950">
        <f t="shared" si="214"/>
        <v>11.999990218269534</v>
      </c>
    </row>
    <row r="951" spans="2:27" x14ac:dyDescent="0.2">
      <c r="B951">
        <f t="shared" si="216"/>
        <v>398838282.60000002</v>
      </c>
      <c r="D951">
        <f t="shared" si="219"/>
        <v>9.0098053563582674</v>
      </c>
      <c r="E951">
        <f t="shared" si="215"/>
        <v>6156.4000000000233</v>
      </c>
      <c r="I951" s="4"/>
      <c r="J951" s="4">
        <f t="shared" si="210"/>
        <v>311</v>
      </c>
      <c r="K951">
        <v>950</v>
      </c>
      <c r="L951">
        <v>619544.30000000005</v>
      </c>
      <c r="M951">
        <v>51628.7</v>
      </c>
      <c r="N951">
        <v>12723.1</v>
      </c>
      <c r="O951">
        <f t="shared" si="217"/>
        <v>12278.70000000007</v>
      </c>
      <c r="P951">
        <f t="shared" si="218"/>
        <v>6156.4000000000233</v>
      </c>
      <c r="X951">
        <f t="shared" si="211"/>
        <v>48.694445536072188</v>
      </c>
      <c r="Y951">
        <f t="shared" si="212"/>
        <v>4.057871116315992</v>
      </c>
      <c r="Z951">
        <f t="shared" si="213"/>
        <v>1</v>
      </c>
      <c r="AA951">
        <f t="shared" si="214"/>
        <v>11.999998063092816</v>
      </c>
    </row>
    <row r="952" spans="2:27" x14ac:dyDescent="0.2">
      <c r="B952">
        <f t="shared" si="216"/>
        <v>405618533.39999998</v>
      </c>
      <c r="D952">
        <f t="shared" si="219"/>
        <v>0.11222467675912941</v>
      </c>
      <c r="E952">
        <f t="shared" si="215"/>
        <v>690.89999999990687</v>
      </c>
      <c r="I952" s="4"/>
      <c r="J952" s="4">
        <f t="shared" si="210"/>
        <v>312</v>
      </c>
      <c r="K952">
        <v>951</v>
      </c>
      <c r="L952">
        <v>620235.19999999995</v>
      </c>
      <c r="M952">
        <v>51686.3</v>
      </c>
      <c r="N952">
        <v>12736.3</v>
      </c>
      <c r="O952" t="str">
        <f t="shared" si="217"/>
        <v/>
      </c>
      <c r="P952">
        <f t="shared" si="218"/>
        <v>690.89999999990687</v>
      </c>
      <c r="X952">
        <f t="shared" si="211"/>
        <v>48.698224759152971</v>
      </c>
      <c r="Y952">
        <f t="shared" si="212"/>
        <v>4.0581880137873645</v>
      </c>
      <c r="Z952">
        <f t="shared" si="213"/>
        <v>1</v>
      </c>
      <c r="AA952">
        <f t="shared" si="214"/>
        <v>11.999992261005332</v>
      </c>
    </row>
    <row r="953" spans="2:27" x14ac:dyDescent="0.2">
      <c r="B953">
        <f t="shared" si="216"/>
        <v>412514048.39999998</v>
      </c>
      <c r="D953">
        <f t="shared" si="219"/>
        <v>1.0010131712262069</v>
      </c>
      <c r="E953">
        <f t="shared" si="215"/>
        <v>691.60000000009313</v>
      </c>
      <c r="I953" s="4"/>
      <c r="J953" s="4">
        <f t="shared" si="210"/>
        <v>312</v>
      </c>
      <c r="K953">
        <v>952</v>
      </c>
      <c r="L953">
        <v>620926.80000000005</v>
      </c>
      <c r="M953">
        <v>51743.9</v>
      </c>
      <c r="N953">
        <v>12749.5</v>
      </c>
      <c r="O953" t="str">
        <f t="shared" si="217"/>
        <v/>
      </c>
      <c r="P953">
        <f t="shared" si="218"/>
        <v>691.60000000009313</v>
      </c>
      <c r="X953">
        <f t="shared" si="211"/>
        <v>48.702051060825916</v>
      </c>
      <c r="Y953">
        <f t="shared" si="212"/>
        <v>4.0585042550688266</v>
      </c>
      <c r="Z953">
        <f t="shared" si="213"/>
        <v>1</v>
      </c>
      <c r="AA953">
        <f t="shared" si="214"/>
        <v>12</v>
      </c>
    </row>
    <row r="954" spans="2:27" x14ac:dyDescent="0.2">
      <c r="B954">
        <f t="shared" si="216"/>
        <v>419526787.19999999</v>
      </c>
      <c r="D954">
        <f t="shared" si="219"/>
        <v>1.0011567379985737</v>
      </c>
      <c r="E954">
        <f t="shared" si="215"/>
        <v>692.39999999990687</v>
      </c>
      <c r="I954" s="4"/>
      <c r="J954" s="4">
        <f t="shared" si="210"/>
        <v>312</v>
      </c>
      <c r="K954">
        <v>953</v>
      </c>
      <c r="L954">
        <v>621619.19999999995</v>
      </c>
      <c r="M954">
        <v>51801.599999999999</v>
      </c>
      <c r="N954">
        <v>12762.7</v>
      </c>
      <c r="O954" t="str">
        <f t="shared" si="217"/>
        <v/>
      </c>
      <c r="P954">
        <f t="shared" si="218"/>
        <v>692.39999999990687</v>
      </c>
      <c r="X954">
        <f t="shared" si="211"/>
        <v>48.705932130348586</v>
      </c>
      <c r="Y954">
        <f t="shared" si="212"/>
        <v>4.0588276775290488</v>
      </c>
      <c r="Z954">
        <f t="shared" si="213"/>
        <v>1</v>
      </c>
      <c r="AA954">
        <f t="shared" si="214"/>
        <v>12</v>
      </c>
    </row>
    <row r="955" spans="2:27" x14ac:dyDescent="0.2">
      <c r="B955">
        <f t="shared" si="216"/>
        <v>426658742.60000002</v>
      </c>
      <c r="D955">
        <f t="shared" si="219"/>
        <v>1.0011554015022575</v>
      </c>
      <c r="E955">
        <f t="shared" si="215"/>
        <v>693.20000000006985</v>
      </c>
      <c r="I955" s="4"/>
      <c r="J955" s="4">
        <f t="shared" si="210"/>
        <v>312</v>
      </c>
      <c r="K955">
        <v>954</v>
      </c>
      <c r="L955">
        <v>622312.4</v>
      </c>
      <c r="M955">
        <v>51859.4</v>
      </c>
      <c r="N955">
        <v>12776</v>
      </c>
      <c r="O955" t="str">
        <f t="shared" si="217"/>
        <v/>
      </c>
      <c r="P955">
        <f t="shared" si="218"/>
        <v>693.20000000006985</v>
      </c>
      <c r="X955">
        <f t="shared" si="211"/>
        <v>48.709486537257362</v>
      </c>
      <c r="Y955">
        <f t="shared" si="212"/>
        <v>4.0591264871634314</v>
      </c>
      <c r="Z955">
        <f t="shared" si="213"/>
        <v>1</v>
      </c>
      <c r="AA955">
        <f t="shared" si="214"/>
        <v>11.999992286837102</v>
      </c>
    </row>
    <row r="956" spans="2:27" x14ac:dyDescent="0.2">
      <c r="B956">
        <f t="shared" si="216"/>
        <v>433911941.30000001</v>
      </c>
      <c r="D956">
        <f t="shared" si="219"/>
        <v>1.0011540680899165</v>
      </c>
      <c r="E956">
        <f t="shared" si="215"/>
        <v>694</v>
      </c>
      <c r="I956" s="4"/>
      <c r="J956" s="4">
        <f t="shared" si="210"/>
        <v>312</v>
      </c>
      <c r="K956">
        <v>955</v>
      </c>
      <c r="L956">
        <v>623006.4</v>
      </c>
      <c r="M956">
        <v>51917.2</v>
      </c>
      <c r="N956">
        <v>12789.2</v>
      </c>
      <c r="O956" t="str">
        <f t="shared" si="217"/>
        <v/>
      </c>
      <c r="P956">
        <f t="shared" si="218"/>
        <v>694</v>
      </c>
      <c r="X956">
        <f t="shared" si="211"/>
        <v>48.713476996215554</v>
      </c>
      <c r="Y956">
        <f t="shared" si="212"/>
        <v>4.0594564163512956</v>
      </c>
      <c r="Z956">
        <f t="shared" si="213"/>
        <v>1</v>
      </c>
      <c r="AA956">
        <f t="shared" si="214"/>
        <v>12.000000000000002</v>
      </c>
    </row>
    <row r="957" spans="2:27" x14ac:dyDescent="0.2">
      <c r="B957">
        <f t="shared" si="216"/>
        <v>441288444.30000001</v>
      </c>
      <c r="D957">
        <f t="shared" si="219"/>
        <v>1.001008645533074</v>
      </c>
      <c r="E957">
        <f t="shared" si="215"/>
        <v>694.69999999995343</v>
      </c>
      <c r="I957" s="4"/>
      <c r="J957" s="4">
        <f t="shared" ref="J957:J1020" si="220">J947+1</f>
        <v>312</v>
      </c>
      <c r="K957">
        <v>956</v>
      </c>
      <c r="L957">
        <v>623701.1</v>
      </c>
      <c r="M957">
        <v>51975.1</v>
      </c>
      <c r="N957">
        <v>12802.5</v>
      </c>
      <c r="O957" t="str">
        <f t="shared" si="217"/>
        <v/>
      </c>
      <c r="P957">
        <f t="shared" si="218"/>
        <v>694.69999999995343</v>
      </c>
      <c r="X957">
        <f t="shared" si="211"/>
        <v>48.717133372388204</v>
      </c>
      <c r="Y957">
        <f t="shared" si="212"/>
        <v>4.0597617652802187</v>
      </c>
      <c r="Z957">
        <f t="shared" si="213"/>
        <v>1</v>
      </c>
      <c r="AA957">
        <f t="shared" si="214"/>
        <v>11.999998076001777</v>
      </c>
    </row>
    <row r="958" spans="2:27" x14ac:dyDescent="0.2">
      <c r="B958">
        <f t="shared" si="216"/>
        <v>448790347.80000001</v>
      </c>
      <c r="D958">
        <f t="shared" si="219"/>
        <v>1.0011515762200183</v>
      </c>
      <c r="E958">
        <f t="shared" si="215"/>
        <v>695.5</v>
      </c>
      <c r="I958" s="4"/>
      <c r="J958" s="4">
        <f t="shared" si="220"/>
        <v>312</v>
      </c>
      <c r="K958">
        <v>957</v>
      </c>
      <c r="L958">
        <v>624396.6</v>
      </c>
      <c r="M958">
        <v>52033</v>
      </c>
      <c r="N958">
        <v>12815.8</v>
      </c>
      <c r="O958" t="str">
        <f t="shared" si="217"/>
        <v/>
      </c>
      <c r="P958">
        <f t="shared" si="218"/>
        <v>695.5</v>
      </c>
      <c r="X958">
        <f t="shared" si="211"/>
        <v>48.720844582468516</v>
      </c>
      <c r="Y958">
        <f t="shared" si="212"/>
        <v>4.0600664804382092</v>
      </c>
      <c r="Z958">
        <f t="shared" si="213"/>
        <v>1</v>
      </c>
      <c r="AA958">
        <f t="shared" si="214"/>
        <v>12.000011531143697</v>
      </c>
    </row>
    <row r="959" spans="2:27" x14ac:dyDescent="0.2">
      <c r="B959">
        <f t="shared" si="216"/>
        <v>456419783.69999999</v>
      </c>
      <c r="D959">
        <f t="shared" si="219"/>
        <v>1.0011502516176083</v>
      </c>
      <c r="E959">
        <f t="shared" si="215"/>
        <v>696.30000000004657</v>
      </c>
      <c r="I959" s="4"/>
      <c r="J959" s="4">
        <f t="shared" si="220"/>
        <v>312</v>
      </c>
      <c r="K959">
        <v>958</v>
      </c>
      <c r="L959">
        <v>625092.9</v>
      </c>
      <c r="M959">
        <v>52091.1</v>
      </c>
      <c r="N959">
        <v>12829.1</v>
      </c>
      <c r="O959" t="str">
        <f t="shared" si="217"/>
        <v/>
      </c>
      <c r="P959">
        <f t="shared" si="218"/>
        <v>696.30000000004657</v>
      </c>
      <c r="X959">
        <f t="shared" si="211"/>
        <v>48.724610455916626</v>
      </c>
      <c r="Y959">
        <f t="shared" si="212"/>
        <v>4.0603861533544832</v>
      </c>
      <c r="Z959">
        <f t="shared" si="213"/>
        <v>1</v>
      </c>
      <c r="AA959">
        <f t="shared" si="214"/>
        <v>11.999994240858804</v>
      </c>
    </row>
    <row r="960" spans="2:27" x14ac:dyDescent="0.2">
      <c r="B960">
        <f t="shared" si="216"/>
        <v>464178920</v>
      </c>
      <c r="D960">
        <f t="shared" si="219"/>
        <v>1.0010053138014554</v>
      </c>
      <c r="E960">
        <f t="shared" si="215"/>
        <v>697</v>
      </c>
      <c r="I960" s="4"/>
      <c r="J960" s="4">
        <f t="shared" si="220"/>
        <v>312</v>
      </c>
      <c r="K960">
        <v>959</v>
      </c>
      <c r="L960">
        <v>625789.9</v>
      </c>
      <c r="M960">
        <v>52149.2</v>
      </c>
      <c r="N960">
        <v>12842.4</v>
      </c>
      <c r="O960" t="str">
        <f t="shared" si="217"/>
        <v/>
      </c>
      <c r="P960">
        <f t="shared" si="218"/>
        <v>697</v>
      </c>
      <c r="X960">
        <f t="shared" si="211"/>
        <v>48.728423036192616</v>
      </c>
      <c r="Y960">
        <f t="shared" si="212"/>
        <v>4.0607051641437737</v>
      </c>
      <c r="Z960">
        <f t="shared" si="213"/>
        <v>1</v>
      </c>
      <c r="AA960">
        <f t="shared" si="214"/>
        <v>11.999990412125211</v>
      </c>
    </row>
    <row r="961" spans="2:27" x14ac:dyDescent="0.2">
      <c r="B961">
        <f t="shared" si="216"/>
        <v>472069961.69999999</v>
      </c>
      <c r="D961">
        <f t="shared" si="219"/>
        <v>9.0106169296987417</v>
      </c>
      <c r="E961">
        <f t="shared" si="215"/>
        <v>6280.4000000000233</v>
      </c>
      <c r="I961" s="4"/>
      <c r="J961" s="4">
        <f t="shared" si="220"/>
        <v>312</v>
      </c>
      <c r="K961">
        <v>960</v>
      </c>
      <c r="L961">
        <v>632070.30000000005</v>
      </c>
      <c r="M961">
        <v>52672.5</v>
      </c>
      <c r="N961">
        <v>12962.3</v>
      </c>
      <c r="O961">
        <f t="shared" si="217"/>
        <v>12526</v>
      </c>
      <c r="P961">
        <f t="shared" si="218"/>
        <v>6280.4000000000233</v>
      </c>
      <c r="X961">
        <f t="shared" si="211"/>
        <v>48.762202695509288</v>
      </c>
      <c r="Y961">
        <f t="shared" si="212"/>
        <v>4.0635149626223743</v>
      </c>
      <c r="Z961">
        <f t="shared" si="213"/>
        <v>1</v>
      </c>
      <c r="AA961">
        <f t="shared" si="214"/>
        <v>12.000005695571694</v>
      </c>
    </row>
    <row r="962" spans="2:27" x14ac:dyDescent="0.2">
      <c r="B962">
        <f t="shared" si="216"/>
        <v>480095151</v>
      </c>
      <c r="D962">
        <f t="shared" si="219"/>
        <v>0.11222215145530978</v>
      </c>
      <c r="E962">
        <f t="shared" si="215"/>
        <v>704.79999999993015</v>
      </c>
      <c r="I962" s="4"/>
      <c r="J962" s="4">
        <f t="shared" si="220"/>
        <v>313</v>
      </c>
      <c r="K962">
        <v>961</v>
      </c>
      <c r="L962">
        <v>632775.1</v>
      </c>
      <c r="M962">
        <v>52731.3</v>
      </c>
      <c r="N962">
        <v>12975.8</v>
      </c>
      <c r="O962" t="str">
        <f t="shared" si="217"/>
        <v/>
      </c>
      <c r="P962">
        <f t="shared" si="218"/>
        <v>704.79999999993015</v>
      </c>
      <c r="X962">
        <f t="shared" si="211"/>
        <v>48.76578708056536</v>
      </c>
      <c r="Y962">
        <f t="shared" si="212"/>
        <v>4.0638188011529159</v>
      </c>
      <c r="Z962">
        <f t="shared" si="213"/>
        <v>1</v>
      </c>
      <c r="AA962">
        <f t="shared" si="214"/>
        <v>11.99999051796561</v>
      </c>
    </row>
    <row r="963" spans="2:27" x14ac:dyDescent="0.2">
      <c r="B963">
        <f t="shared" si="216"/>
        <v>488256768.60000002</v>
      </c>
      <c r="D963">
        <f t="shared" si="219"/>
        <v>1.0011350737798619</v>
      </c>
      <c r="E963">
        <f t="shared" si="215"/>
        <v>705.59999999997672</v>
      </c>
      <c r="I963" s="4"/>
      <c r="J963" s="4">
        <f t="shared" si="220"/>
        <v>313</v>
      </c>
      <c r="K963">
        <v>962</v>
      </c>
      <c r="L963">
        <v>633480.69999999995</v>
      </c>
      <c r="M963">
        <v>52790.1</v>
      </c>
      <c r="N963">
        <v>12989.3</v>
      </c>
      <c r="O963" t="str">
        <f t="shared" si="217"/>
        <v/>
      </c>
      <c r="P963">
        <f t="shared" si="218"/>
        <v>705.59999999997672</v>
      </c>
      <c r="X963">
        <f t="shared" ref="X963:X1026" si="221">L963/$N963</f>
        <v>48.76942560415111</v>
      </c>
      <c r="Y963">
        <f t="shared" ref="Y963:Y1026" si="222">M963/$N963</f>
        <v>4.0641220081143707</v>
      </c>
      <c r="Z963">
        <f t="shared" ref="Z963:Z1026" si="223">N963/$N963</f>
        <v>1</v>
      </c>
      <c r="AA963">
        <f t="shared" ref="AA963:AA1026" si="224">L963/M963</f>
        <v>11.999990528527128</v>
      </c>
    </row>
    <row r="964" spans="2:27" x14ac:dyDescent="0.2">
      <c r="B964">
        <f t="shared" si="216"/>
        <v>496557133.69999999</v>
      </c>
      <c r="D964">
        <f t="shared" si="219"/>
        <v>1.0011337868481387</v>
      </c>
      <c r="E964">
        <f t="shared" ref="E964:E1027" si="225">L964-L963</f>
        <v>706.40000000002328</v>
      </c>
      <c r="I964" s="4"/>
      <c r="J964" s="4">
        <f t="shared" si="220"/>
        <v>313</v>
      </c>
      <c r="K964">
        <v>963</v>
      </c>
      <c r="L964">
        <v>634187.1</v>
      </c>
      <c r="M964">
        <v>52848.9</v>
      </c>
      <c r="N964">
        <v>13002.8</v>
      </c>
      <c r="O964" t="str">
        <f t="shared" si="217"/>
        <v/>
      </c>
      <c r="P964">
        <f t="shared" si="218"/>
        <v>706.40000000002328</v>
      </c>
      <c r="X964">
        <f t="shared" si="221"/>
        <v>48.773118097640506</v>
      </c>
      <c r="Y964">
        <f t="shared" si="222"/>
        <v>4.0644245854738985</v>
      </c>
      <c r="Z964">
        <f t="shared" si="223"/>
        <v>1</v>
      </c>
      <c r="AA964">
        <f t="shared" si="224"/>
        <v>12.000005676560912</v>
      </c>
    </row>
    <row r="965" spans="2:27" x14ac:dyDescent="0.2">
      <c r="B965">
        <f t="shared" si="216"/>
        <v>504998604.89999998</v>
      </c>
      <c r="D965">
        <f t="shared" si="219"/>
        <v>1.0009909399772841</v>
      </c>
      <c r="E965">
        <f t="shared" si="225"/>
        <v>707.09999999997672</v>
      </c>
      <c r="I965" s="4"/>
      <c r="J965" s="4">
        <f t="shared" si="220"/>
        <v>313</v>
      </c>
      <c r="K965">
        <v>964</v>
      </c>
      <c r="L965">
        <v>634894.19999999995</v>
      </c>
      <c r="M965">
        <v>52907.9</v>
      </c>
      <c r="N965">
        <v>13016.3</v>
      </c>
      <c r="O965" t="str">
        <f t="shared" si="217"/>
        <v/>
      </c>
      <c r="P965">
        <f t="shared" si="218"/>
        <v>707.09999999997672</v>
      </c>
      <c r="X965">
        <f t="shared" si="221"/>
        <v>48.776856710432305</v>
      </c>
      <c r="Y965">
        <f t="shared" si="222"/>
        <v>4.064741900540092</v>
      </c>
      <c r="Z965">
        <f t="shared" si="223"/>
        <v>1</v>
      </c>
      <c r="AA965">
        <f t="shared" si="224"/>
        <v>11.999988659538555</v>
      </c>
    </row>
    <row r="966" spans="2:27" x14ac:dyDescent="0.2">
      <c r="B966">
        <f t="shared" si="216"/>
        <v>513583581.19999999</v>
      </c>
      <c r="D966">
        <f t="shared" si="219"/>
        <v>1.0012728044124215</v>
      </c>
      <c r="E966">
        <f t="shared" si="225"/>
        <v>708</v>
      </c>
      <c r="I966" s="4"/>
      <c r="J966" s="4">
        <f t="shared" si="220"/>
        <v>313</v>
      </c>
      <c r="K966">
        <v>965</v>
      </c>
      <c r="L966">
        <v>635602.19999999995</v>
      </c>
      <c r="M966">
        <v>52966.8</v>
      </c>
      <c r="N966">
        <v>13029.8</v>
      </c>
      <c r="O966" t="str">
        <f t="shared" si="217"/>
        <v/>
      </c>
      <c r="P966">
        <f t="shared" si="218"/>
        <v>708</v>
      </c>
      <c r="X966">
        <f t="shared" si="221"/>
        <v>48.7806566486055</v>
      </c>
      <c r="Y966">
        <f t="shared" si="222"/>
        <v>4.0650508833596835</v>
      </c>
      <c r="Z966">
        <f t="shared" si="223"/>
        <v>1</v>
      </c>
      <c r="AA966">
        <f t="shared" si="224"/>
        <v>12.000011327850652</v>
      </c>
    </row>
    <row r="967" spans="2:27" x14ac:dyDescent="0.2">
      <c r="B967">
        <f t="shared" si="216"/>
        <v>522314502.10000002</v>
      </c>
      <c r="D967">
        <f t="shared" si="219"/>
        <v>1.0009887005650704</v>
      </c>
      <c r="E967">
        <f t="shared" si="225"/>
        <v>708.70000000006985</v>
      </c>
      <c r="I967" s="4"/>
      <c r="J967" s="4">
        <f t="shared" si="220"/>
        <v>313</v>
      </c>
      <c r="K967">
        <v>966</v>
      </c>
      <c r="L967">
        <v>636310.9</v>
      </c>
      <c r="M967">
        <v>53025.9</v>
      </c>
      <c r="N967">
        <v>13043.3</v>
      </c>
      <c r="O967" t="str">
        <f t="shared" si="217"/>
        <v/>
      </c>
      <c r="P967">
        <f t="shared" si="218"/>
        <v>708.70000000006985</v>
      </c>
      <c r="X967">
        <f t="shared" si="221"/>
        <v>48.784502388199307</v>
      </c>
      <c r="Y967">
        <f t="shared" si="222"/>
        <v>4.0653745601189888</v>
      </c>
      <c r="Z967">
        <f t="shared" si="223"/>
        <v>1</v>
      </c>
      <c r="AA967">
        <f t="shared" si="224"/>
        <v>12.000001885870867</v>
      </c>
    </row>
    <row r="968" spans="2:27" x14ac:dyDescent="0.2">
      <c r="B968">
        <f t="shared" si="216"/>
        <v>531193848.60000002</v>
      </c>
      <c r="D968">
        <f t="shared" si="219"/>
        <v>1.001128827430408</v>
      </c>
      <c r="E968">
        <f t="shared" si="225"/>
        <v>709.5</v>
      </c>
      <c r="I968" s="4"/>
      <c r="J968" s="4">
        <f t="shared" si="220"/>
        <v>313</v>
      </c>
      <c r="K968">
        <v>967</v>
      </c>
      <c r="L968">
        <v>637020.4</v>
      </c>
      <c r="M968">
        <v>53085</v>
      </c>
      <c r="N968">
        <v>13056.9</v>
      </c>
      <c r="O968" t="str">
        <f t="shared" si="217"/>
        <v/>
      </c>
      <c r="P968">
        <f t="shared" si="218"/>
        <v>709.5</v>
      </c>
      <c r="X968">
        <f t="shared" si="221"/>
        <v>48.7880277860748</v>
      </c>
      <c r="Y968">
        <f t="shared" si="222"/>
        <v>4.0656664292443079</v>
      </c>
      <c r="Z968">
        <f t="shared" si="223"/>
        <v>1</v>
      </c>
      <c r="AA968">
        <f t="shared" si="224"/>
        <v>12.00000753508524</v>
      </c>
    </row>
    <row r="969" spans="2:27" x14ac:dyDescent="0.2">
      <c r="B969">
        <f t="shared" si="216"/>
        <v>540224144.10000002</v>
      </c>
      <c r="D969">
        <f t="shared" si="219"/>
        <v>1.0011275546158283</v>
      </c>
      <c r="E969">
        <f t="shared" si="225"/>
        <v>710.29999999993015</v>
      </c>
      <c r="I969" s="4"/>
      <c r="J969" s="4">
        <f t="shared" si="220"/>
        <v>313</v>
      </c>
      <c r="K969">
        <v>968</v>
      </c>
      <c r="L969">
        <v>637730.69999999995</v>
      </c>
      <c r="M969">
        <v>53144.2</v>
      </c>
      <c r="N969">
        <v>13070.5</v>
      </c>
      <c r="O969" t="str">
        <f t="shared" si="217"/>
        <v/>
      </c>
      <c r="P969">
        <f t="shared" si="218"/>
        <v>710.29999999993015</v>
      </c>
      <c r="X969">
        <f t="shared" si="221"/>
        <v>48.791607054053017</v>
      </c>
      <c r="Y969">
        <f t="shared" si="222"/>
        <v>4.0659653418002373</v>
      </c>
      <c r="Z969">
        <f t="shared" si="223"/>
        <v>1</v>
      </c>
      <c r="AA969">
        <f t="shared" si="224"/>
        <v>12.000005645018646</v>
      </c>
    </row>
    <row r="970" spans="2:27" x14ac:dyDescent="0.2">
      <c r="B970">
        <f t="shared" si="216"/>
        <v>549407954.5</v>
      </c>
      <c r="D970">
        <f t="shared" si="219"/>
        <v>1.0011262846686795</v>
      </c>
      <c r="E970">
        <f t="shared" si="225"/>
        <v>711.10000000009313</v>
      </c>
      <c r="I970" s="4"/>
      <c r="J970" s="4">
        <f t="shared" si="220"/>
        <v>313</v>
      </c>
      <c r="K970">
        <v>969</v>
      </c>
      <c r="L970">
        <v>638441.80000000005</v>
      </c>
      <c r="M970">
        <v>53203.5</v>
      </c>
      <c r="N970">
        <v>13084</v>
      </c>
      <c r="O970" t="str">
        <f t="shared" si="217"/>
        <v/>
      </c>
      <c r="P970">
        <f t="shared" si="218"/>
        <v>711.10000000009313</v>
      </c>
      <c r="X970">
        <f t="shared" si="221"/>
        <v>48.795612962396824</v>
      </c>
      <c r="Y970">
        <f t="shared" si="222"/>
        <v>4.066302354020177</v>
      </c>
      <c r="Z970">
        <f t="shared" si="223"/>
        <v>1</v>
      </c>
      <c r="AA970">
        <f t="shared" si="224"/>
        <v>11.999996240848818</v>
      </c>
    </row>
    <row r="971" spans="2:27" x14ac:dyDescent="0.2">
      <c r="B971">
        <f t="shared" si="216"/>
        <v>558747889.70000005</v>
      </c>
      <c r="D971">
        <f t="shared" si="219"/>
        <v>9.0098439038096867</v>
      </c>
      <c r="E971">
        <f t="shared" si="225"/>
        <v>6406.8999999999069</v>
      </c>
      <c r="I971" s="4"/>
      <c r="J971" s="4">
        <f t="shared" si="220"/>
        <v>313</v>
      </c>
      <c r="K971">
        <v>970</v>
      </c>
      <c r="L971">
        <v>644848.69999999995</v>
      </c>
      <c r="M971">
        <v>53737.4</v>
      </c>
      <c r="N971">
        <v>13206.4</v>
      </c>
      <c r="O971">
        <f t="shared" si="217"/>
        <v>12778.399999999907</v>
      </c>
      <c r="P971">
        <f t="shared" si="218"/>
        <v>6406.8999999999069</v>
      </c>
      <c r="X971">
        <f t="shared" si="221"/>
        <v>48.828499818269925</v>
      </c>
      <c r="Y971">
        <f t="shared" si="222"/>
        <v>4.0690422825296828</v>
      </c>
      <c r="Z971">
        <f t="shared" si="223"/>
        <v>1</v>
      </c>
      <c r="AA971">
        <f t="shared" si="224"/>
        <v>11.999998139098652</v>
      </c>
    </row>
    <row r="972" spans="2:27" x14ac:dyDescent="0.2">
      <c r="B972">
        <f t="shared" si="216"/>
        <v>568246603.89999998</v>
      </c>
      <c r="D972">
        <f t="shared" si="219"/>
        <v>0.11222275983705231</v>
      </c>
      <c r="E972">
        <f t="shared" si="225"/>
        <v>719</v>
      </c>
      <c r="I972" s="4"/>
      <c r="J972" s="4">
        <f t="shared" si="220"/>
        <v>314</v>
      </c>
      <c r="K972">
        <v>971</v>
      </c>
      <c r="L972">
        <v>645567.69999999995</v>
      </c>
      <c r="M972">
        <v>53797.3</v>
      </c>
      <c r="N972">
        <v>13220.1</v>
      </c>
      <c r="O972" t="str">
        <f t="shared" si="217"/>
        <v/>
      </c>
      <c r="P972">
        <f t="shared" si="218"/>
        <v>719</v>
      </c>
      <c r="X972">
        <f t="shared" si="221"/>
        <v>48.832285686189962</v>
      </c>
      <c r="Y972">
        <f t="shared" si="222"/>
        <v>4.0693565101625557</v>
      </c>
      <c r="Z972">
        <f t="shared" si="223"/>
        <v>1</v>
      </c>
      <c r="AA972">
        <f t="shared" si="224"/>
        <v>12.000001858829345</v>
      </c>
    </row>
    <row r="973" spans="2:27" x14ac:dyDescent="0.2">
      <c r="B973">
        <f t="shared" si="216"/>
        <v>577906796.10000002</v>
      </c>
      <c r="D973">
        <f t="shared" si="219"/>
        <v>1.0011126564673805</v>
      </c>
      <c r="E973">
        <f t="shared" si="225"/>
        <v>719.80000000004657</v>
      </c>
      <c r="I973" s="4"/>
      <c r="J973" s="4">
        <f t="shared" si="220"/>
        <v>314</v>
      </c>
      <c r="K973">
        <v>972</v>
      </c>
      <c r="L973">
        <v>646287.5</v>
      </c>
      <c r="M973">
        <v>53857.3</v>
      </c>
      <c r="N973">
        <v>13233.9</v>
      </c>
      <c r="O973" t="str">
        <f t="shared" si="217"/>
        <v/>
      </c>
      <c r="P973">
        <f t="shared" si="218"/>
        <v>719.80000000004657</v>
      </c>
      <c r="X973">
        <f t="shared" si="221"/>
        <v>48.835755143986276</v>
      </c>
      <c r="Y973">
        <f t="shared" si="222"/>
        <v>4.0696468916948145</v>
      </c>
      <c r="Z973">
        <f t="shared" si="223"/>
        <v>1</v>
      </c>
      <c r="AA973">
        <f t="shared" si="224"/>
        <v>11.999998143241491</v>
      </c>
    </row>
    <row r="974" spans="2:27" x14ac:dyDescent="0.2">
      <c r="B974">
        <f t="shared" si="216"/>
        <v>587731211.70000005</v>
      </c>
      <c r="D974">
        <f t="shared" si="219"/>
        <v>1.001111419838747</v>
      </c>
      <c r="E974">
        <f t="shared" si="225"/>
        <v>720.59999999997672</v>
      </c>
      <c r="I974" s="4"/>
      <c r="J974" s="4">
        <f t="shared" si="220"/>
        <v>314</v>
      </c>
      <c r="K974">
        <v>973</v>
      </c>
      <c r="L974">
        <v>647008.1</v>
      </c>
      <c r="M974">
        <v>53917.3</v>
      </c>
      <c r="N974">
        <v>13247.7</v>
      </c>
      <c r="O974" t="str">
        <f t="shared" si="217"/>
        <v/>
      </c>
      <c r="P974">
        <f t="shared" si="218"/>
        <v>720.59999999997672</v>
      </c>
      <c r="X974">
        <f t="shared" si="221"/>
        <v>48.839277761422736</v>
      </c>
      <c r="Y974">
        <f t="shared" si="222"/>
        <v>4.0699366682518479</v>
      </c>
      <c r="Z974">
        <f t="shared" si="223"/>
        <v>1</v>
      </c>
      <c r="AA974">
        <f t="shared" si="224"/>
        <v>12.000009273461393</v>
      </c>
    </row>
    <row r="975" spans="2:27" x14ac:dyDescent="0.2">
      <c r="B975">
        <f t="shared" si="216"/>
        <v>597722642.29999995</v>
      </c>
      <c r="D975">
        <f t="shared" si="219"/>
        <v>1.0011101859562124</v>
      </c>
      <c r="E975">
        <f t="shared" si="225"/>
        <v>721.40000000002328</v>
      </c>
      <c r="I975" s="4"/>
      <c r="J975" s="4">
        <f t="shared" si="220"/>
        <v>314</v>
      </c>
      <c r="K975">
        <v>974</v>
      </c>
      <c r="L975">
        <v>647729.5</v>
      </c>
      <c r="M975">
        <v>53977.5</v>
      </c>
      <c r="N975">
        <v>13261.4</v>
      </c>
      <c r="O975" t="str">
        <f t="shared" si="217"/>
        <v/>
      </c>
      <c r="P975">
        <f t="shared" si="218"/>
        <v>721.40000000002328</v>
      </c>
      <c r="X975">
        <f t="shared" si="221"/>
        <v>48.843221680968831</v>
      </c>
      <c r="Y975">
        <f t="shared" si="222"/>
        <v>4.0702716153648941</v>
      </c>
      <c r="Z975">
        <f t="shared" si="223"/>
        <v>1</v>
      </c>
      <c r="AA975">
        <f t="shared" si="224"/>
        <v>11.999990736881108</v>
      </c>
    </row>
    <row r="976" spans="2:27" x14ac:dyDescent="0.2">
      <c r="B976">
        <f t="shared" si="216"/>
        <v>607883927.20000005</v>
      </c>
      <c r="D976">
        <f t="shared" si="219"/>
        <v>1.0011089548099947</v>
      </c>
      <c r="E976">
        <f t="shared" si="225"/>
        <v>722.19999999995343</v>
      </c>
      <c r="I976" s="4"/>
      <c r="J976" s="4">
        <f t="shared" si="220"/>
        <v>314</v>
      </c>
      <c r="K976">
        <v>975</v>
      </c>
      <c r="L976">
        <v>648451.69999999995</v>
      </c>
      <c r="M976">
        <v>54037.599999999999</v>
      </c>
      <c r="N976">
        <v>13275.2</v>
      </c>
      <c r="O976" t="str">
        <f t="shared" si="217"/>
        <v/>
      </c>
      <c r="P976">
        <f t="shared" si="218"/>
        <v>722.19999999995343</v>
      </c>
      <c r="X976">
        <f t="shared" si="221"/>
        <v>48.846849764975289</v>
      </c>
      <c r="Y976">
        <f t="shared" si="222"/>
        <v>4.070567675063276</v>
      </c>
      <c r="Z976">
        <f t="shared" si="223"/>
        <v>1</v>
      </c>
      <c r="AA976">
        <f t="shared" si="224"/>
        <v>12.000009252816557</v>
      </c>
    </row>
    <row r="977" spans="2:27" x14ac:dyDescent="0.2">
      <c r="B977">
        <f t="shared" si="216"/>
        <v>618217953.89999998</v>
      </c>
      <c r="D977">
        <f t="shared" si="219"/>
        <v>1.0011077263916459</v>
      </c>
      <c r="E977">
        <f t="shared" si="225"/>
        <v>723</v>
      </c>
      <c r="I977" s="4"/>
      <c r="J977" s="4">
        <f t="shared" si="220"/>
        <v>314</v>
      </c>
      <c r="K977">
        <v>976</v>
      </c>
      <c r="L977">
        <v>649174.69999999995</v>
      </c>
      <c r="M977">
        <v>54097.9</v>
      </c>
      <c r="N977">
        <v>13289</v>
      </c>
      <c r="O977" t="str">
        <f t="shared" si="217"/>
        <v/>
      </c>
      <c r="P977">
        <f t="shared" si="218"/>
        <v>723</v>
      </c>
      <c r="X977">
        <f t="shared" si="221"/>
        <v>48.850530513958908</v>
      </c>
      <c r="Y977">
        <f t="shared" si="222"/>
        <v>4.070878169914967</v>
      </c>
      <c r="Z977">
        <f t="shared" si="223"/>
        <v>1</v>
      </c>
      <c r="AA977">
        <f t="shared" si="224"/>
        <v>11.99999815149941</v>
      </c>
    </row>
    <row r="978" spans="2:27" x14ac:dyDescent="0.2">
      <c r="B978">
        <f t="shared" si="216"/>
        <v>628727659.20000005</v>
      </c>
      <c r="D978">
        <f t="shared" si="219"/>
        <v>1.0011065006916273</v>
      </c>
      <c r="E978">
        <f t="shared" si="225"/>
        <v>723.80000000004657</v>
      </c>
      <c r="I978" s="4"/>
      <c r="J978" s="4">
        <f t="shared" si="220"/>
        <v>314</v>
      </c>
      <c r="K978">
        <v>977</v>
      </c>
      <c r="L978">
        <v>649898.5</v>
      </c>
      <c r="M978">
        <v>54158.2</v>
      </c>
      <c r="N978">
        <v>13302.9</v>
      </c>
      <c r="O978" t="str">
        <f t="shared" si="217"/>
        <v/>
      </c>
      <c r="P978">
        <f t="shared" si="218"/>
        <v>723.80000000004657</v>
      </c>
      <c r="X978">
        <f t="shared" si="221"/>
        <v>48.85389651880417</v>
      </c>
      <c r="Y978">
        <f t="shared" si="222"/>
        <v>4.0711574168038549</v>
      </c>
      <c r="Z978">
        <f t="shared" si="223"/>
        <v>1</v>
      </c>
      <c r="AA978">
        <f t="shared" si="224"/>
        <v>12.00000184644246</v>
      </c>
    </row>
    <row r="979" spans="2:27" x14ac:dyDescent="0.2">
      <c r="B979">
        <f t="shared" si="216"/>
        <v>639416029.39999998</v>
      </c>
      <c r="D979">
        <f t="shared" si="219"/>
        <v>1.0011052777009257</v>
      </c>
      <c r="E979">
        <f t="shared" si="225"/>
        <v>724.59999999997672</v>
      </c>
      <c r="I979" s="4"/>
      <c r="J979" s="4">
        <f t="shared" si="220"/>
        <v>314</v>
      </c>
      <c r="K979">
        <v>978</v>
      </c>
      <c r="L979">
        <v>650623.1</v>
      </c>
      <c r="M979">
        <v>54218.6</v>
      </c>
      <c r="N979">
        <v>13316.7</v>
      </c>
      <c r="O979" t="str">
        <f t="shared" si="217"/>
        <v/>
      </c>
      <c r="P979">
        <f t="shared" si="218"/>
        <v>724.59999999997672</v>
      </c>
      <c r="X979">
        <f t="shared" si="221"/>
        <v>48.85768245886743</v>
      </c>
      <c r="Y979">
        <f t="shared" si="222"/>
        <v>4.0714741640196142</v>
      </c>
      <c r="Z979">
        <f t="shared" si="223"/>
        <v>1</v>
      </c>
      <c r="AA979">
        <f t="shared" si="224"/>
        <v>11.999998155614493</v>
      </c>
    </row>
    <row r="980" spans="2:27" x14ac:dyDescent="0.2">
      <c r="B980">
        <f t="shared" si="216"/>
        <v>650286101.89999998</v>
      </c>
      <c r="D980">
        <f t="shared" si="219"/>
        <v>1.0011040574110497</v>
      </c>
      <c r="E980">
        <f t="shared" si="225"/>
        <v>725.40000000002328</v>
      </c>
      <c r="I980" s="4"/>
      <c r="J980" s="4">
        <f t="shared" si="220"/>
        <v>314</v>
      </c>
      <c r="K980">
        <v>979</v>
      </c>
      <c r="L980">
        <v>651348.5</v>
      </c>
      <c r="M980">
        <v>54279</v>
      </c>
      <c r="N980">
        <v>13330.6</v>
      </c>
      <c r="O980" t="str">
        <f t="shared" si="217"/>
        <v/>
      </c>
      <c r="P980">
        <f t="shared" si="218"/>
        <v>725.40000000002328</v>
      </c>
      <c r="X980">
        <f t="shared" si="221"/>
        <v>48.861154036577496</v>
      </c>
      <c r="Y980">
        <f t="shared" si="222"/>
        <v>4.071759710740702</v>
      </c>
      <c r="Z980">
        <f t="shared" si="223"/>
        <v>1</v>
      </c>
      <c r="AA980">
        <f t="shared" si="224"/>
        <v>12.000009211665654</v>
      </c>
    </row>
    <row r="981" spans="2:27" x14ac:dyDescent="0.2">
      <c r="B981">
        <f t="shared" si="216"/>
        <v>661340965.60000002</v>
      </c>
      <c r="D981">
        <f t="shared" si="219"/>
        <v>9.0102012682654955</v>
      </c>
      <c r="E981">
        <f t="shared" si="225"/>
        <v>6536</v>
      </c>
      <c r="I981" s="4"/>
      <c r="J981" s="4">
        <f t="shared" si="220"/>
        <v>314</v>
      </c>
      <c r="K981">
        <v>980</v>
      </c>
      <c r="L981">
        <v>657884.5</v>
      </c>
      <c r="M981">
        <v>54823.7</v>
      </c>
      <c r="N981">
        <v>13455.4</v>
      </c>
      <c r="O981">
        <f t="shared" si="217"/>
        <v>13035.800000000047</v>
      </c>
      <c r="P981">
        <f t="shared" si="218"/>
        <v>6536</v>
      </c>
      <c r="X981">
        <f t="shared" si="221"/>
        <v>48.893715534283636</v>
      </c>
      <c r="Y981">
        <f t="shared" si="222"/>
        <v>4.0744756751936029</v>
      </c>
      <c r="Z981">
        <f t="shared" si="223"/>
        <v>1</v>
      </c>
      <c r="AA981">
        <f t="shared" si="224"/>
        <v>12.00000182402866</v>
      </c>
    </row>
    <row r="982" spans="2:27" x14ac:dyDescent="0.2">
      <c r="B982">
        <f t="shared" si="216"/>
        <v>672583762</v>
      </c>
      <c r="D982">
        <f t="shared" si="219"/>
        <v>0.11222460220318238</v>
      </c>
      <c r="E982">
        <f t="shared" si="225"/>
        <v>733.5</v>
      </c>
      <c r="I982" s="4"/>
      <c r="J982" s="4">
        <f t="shared" si="220"/>
        <v>315</v>
      </c>
      <c r="K982">
        <v>981</v>
      </c>
      <c r="L982">
        <v>658618</v>
      </c>
      <c r="M982">
        <v>54884.800000000003</v>
      </c>
      <c r="N982">
        <v>13469.4</v>
      </c>
      <c r="O982" t="str">
        <f t="shared" si="217"/>
        <v/>
      </c>
      <c r="P982">
        <f t="shared" si="218"/>
        <v>733.5</v>
      </c>
      <c r="X982">
        <f t="shared" si="221"/>
        <v>48.897352517558318</v>
      </c>
      <c r="Y982">
        <f t="shared" si="222"/>
        <v>4.0747769017179687</v>
      </c>
      <c r="Z982">
        <f t="shared" si="223"/>
        <v>1</v>
      </c>
      <c r="AA982">
        <f t="shared" si="224"/>
        <v>12.000007287992304</v>
      </c>
    </row>
    <row r="983" spans="2:27" x14ac:dyDescent="0.2">
      <c r="B983">
        <f t="shared" si="216"/>
        <v>684017686</v>
      </c>
      <c r="D983">
        <f t="shared" si="219"/>
        <v>1.001090661213424</v>
      </c>
      <c r="E983">
        <f t="shared" si="225"/>
        <v>734.30000000004657</v>
      </c>
      <c r="I983" s="4"/>
      <c r="J983" s="4">
        <f t="shared" si="220"/>
        <v>315</v>
      </c>
      <c r="K983">
        <v>982</v>
      </c>
      <c r="L983">
        <v>659352.30000000005</v>
      </c>
      <c r="M983">
        <v>54946</v>
      </c>
      <c r="N983">
        <v>13483.4</v>
      </c>
      <c r="O983" t="str">
        <f t="shared" si="217"/>
        <v/>
      </c>
      <c r="P983">
        <f t="shared" si="218"/>
        <v>734.30000000004657</v>
      </c>
      <c r="X983">
        <f t="shared" si="221"/>
        <v>48.901041280389222</v>
      </c>
      <c r="Y983">
        <f t="shared" si="222"/>
        <v>4.0750849192340208</v>
      </c>
      <c r="Z983">
        <f t="shared" si="223"/>
        <v>1</v>
      </c>
      <c r="AA983">
        <f t="shared" si="224"/>
        <v>12.00000545990609</v>
      </c>
    </row>
    <row r="984" spans="2:27" x14ac:dyDescent="0.2">
      <c r="B984">
        <f t="shared" si="216"/>
        <v>695645986.60000002</v>
      </c>
      <c r="D984">
        <f t="shared" si="219"/>
        <v>1.0010894729673567</v>
      </c>
      <c r="E984">
        <f t="shared" si="225"/>
        <v>735.09999999997672</v>
      </c>
      <c r="I984" s="4"/>
      <c r="J984" s="4">
        <f t="shared" si="220"/>
        <v>315</v>
      </c>
      <c r="K984">
        <v>983</v>
      </c>
      <c r="L984">
        <v>660087.4</v>
      </c>
      <c r="M984">
        <v>55007.3</v>
      </c>
      <c r="N984">
        <v>13497.5</v>
      </c>
      <c r="O984" t="str">
        <f t="shared" si="217"/>
        <v/>
      </c>
      <c r="P984">
        <f t="shared" si="218"/>
        <v>735.09999999997672</v>
      </c>
      <c r="X984">
        <f t="shared" si="221"/>
        <v>48.904419336914245</v>
      </c>
      <c r="Y984">
        <f t="shared" si="222"/>
        <v>4.0753695128727543</v>
      </c>
      <c r="Z984">
        <f t="shared" si="223"/>
        <v>1</v>
      </c>
      <c r="AA984">
        <f t="shared" si="224"/>
        <v>11.999996364118944</v>
      </c>
    </row>
    <row r="985" spans="2:27" x14ac:dyDescent="0.2">
      <c r="B985">
        <f t="shared" si="216"/>
        <v>707471968.39999998</v>
      </c>
      <c r="D985">
        <f t="shared" si="219"/>
        <v>1.0010882873079125</v>
      </c>
      <c r="E985">
        <f t="shared" si="225"/>
        <v>735.90000000002328</v>
      </c>
      <c r="I985" s="4"/>
      <c r="J985" s="4">
        <f t="shared" si="220"/>
        <v>315</v>
      </c>
      <c r="K985">
        <v>984</v>
      </c>
      <c r="L985">
        <v>660823.30000000005</v>
      </c>
      <c r="M985">
        <v>55068.6</v>
      </c>
      <c r="N985">
        <v>13511.5</v>
      </c>
      <c r="O985" t="str">
        <f t="shared" si="217"/>
        <v/>
      </c>
      <c r="P985">
        <f t="shared" si="218"/>
        <v>735.90000000002328</v>
      </c>
      <c r="X985">
        <f t="shared" si="221"/>
        <v>48.908211523517011</v>
      </c>
      <c r="Y985">
        <f t="shared" si="222"/>
        <v>4.075683676867853</v>
      </c>
      <c r="Z985">
        <f t="shared" si="223"/>
        <v>1</v>
      </c>
      <c r="AA985">
        <f t="shared" si="224"/>
        <v>12.000001815916876</v>
      </c>
    </row>
    <row r="986" spans="2:27" x14ac:dyDescent="0.2">
      <c r="B986">
        <f t="shared" si="216"/>
        <v>719498991.89999998</v>
      </c>
      <c r="D986">
        <f t="shared" si="219"/>
        <v>1.0012229922542557</v>
      </c>
      <c r="E986">
        <f t="shared" si="225"/>
        <v>736.79999999993015</v>
      </c>
      <c r="I986" s="4"/>
      <c r="J986" s="4">
        <f t="shared" si="220"/>
        <v>315</v>
      </c>
      <c r="K986">
        <v>985</v>
      </c>
      <c r="L986">
        <v>661560.1</v>
      </c>
      <c r="M986">
        <v>55130</v>
      </c>
      <c r="N986">
        <v>13525.6</v>
      </c>
      <c r="O986" t="str">
        <f t="shared" si="217"/>
        <v/>
      </c>
      <c r="P986">
        <f t="shared" si="218"/>
        <v>736.79999999993015</v>
      </c>
      <c r="X986">
        <f t="shared" si="221"/>
        <v>48.91170077482699</v>
      </c>
      <c r="Y986">
        <f t="shared" si="222"/>
        <v>4.0759744484533034</v>
      </c>
      <c r="Z986">
        <f t="shared" si="223"/>
        <v>1</v>
      </c>
      <c r="AA986">
        <f t="shared" si="224"/>
        <v>12.00000181389443</v>
      </c>
    </row>
    <row r="987" spans="2:27" x14ac:dyDescent="0.2">
      <c r="B987">
        <f t="shared" si="216"/>
        <v>731730474.70000005</v>
      </c>
      <c r="D987">
        <f t="shared" si="219"/>
        <v>1.0009500542889114</v>
      </c>
      <c r="E987">
        <f t="shared" si="225"/>
        <v>737.5</v>
      </c>
      <c r="I987" s="4"/>
      <c r="J987" s="4">
        <f t="shared" si="220"/>
        <v>315</v>
      </c>
      <c r="K987">
        <v>986</v>
      </c>
      <c r="L987">
        <v>662297.59999999998</v>
      </c>
      <c r="M987">
        <v>55191.5</v>
      </c>
      <c r="N987">
        <v>13539.7</v>
      </c>
      <c r="O987" t="str">
        <f t="shared" si="217"/>
        <v/>
      </c>
      <c r="P987">
        <f t="shared" si="218"/>
        <v>737.5</v>
      </c>
      <c r="X987">
        <f t="shared" si="221"/>
        <v>48.915234458665992</v>
      </c>
      <c r="Y987">
        <f t="shared" si="222"/>
        <v>4.0762720001181707</v>
      </c>
      <c r="Z987">
        <f t="shared" si="223"/>
        <v>1</v>
      </c>
      <c r="AA987">
        <f t="shared" si="224"/>
        <v>11.999992752507179</v>
      </c>
    </row>
    <row r="988" spans="2:27" x14ac:dyDescent="0.2">
      <c r="B988">
        <f t="shared" si="216"/>
        <v>744169892.79999995</v>
      </c>
      <c r="D988">
        <f t="shared" si="219"/>
        <v>1.0012203389830825</v>
      </c>
      <c r="E988">
        <f t="shared" si="225"/>
        <v>738.40000000002328</v>
      </c>
      <c r="I988" s="4"/>
      <c r="J988" s="4">
        <f t="shared" si="220"/>
        <v>315</v>
      </c>
      <c r="K988">
        <v>987</v>
      </c>
      <c r="L988">
        <v>663036</v>
      </c>
      <c r="M988">
        <v>55253</v>
      </c>
      <c r="N988">
        <v>13553.8</v>
      </c>
      <c r="O988" t="str">
        <f t="shared" si="217"/>
        <v/>
      </c>
      <c r="P988">
        <f t="shared" si="218"/>
        <v>738.40000000002328</v>
      </c>
      <c r="X988">
        <f t="shared" si="221"/>
        <v>48.918827192374096</v>
      </c>
      <c r="Y988">
        <f t="shared" si="222"/>
        <v>4.0765689326978416</v>
      </c>
      <c r="Z988">
        <f t="shared" si="223"/>
        <v>1</v>
      </c>
      <c r="AA988">
        <f t="shared" si="224"/>
        <v>12</v>
      </c>
    </row>
    <row r="989" spans="2:27" x14ac:dyDescent="0.2">
      <c r="B989">
        <f t="shared" si="216"/>
        <v>756820781</v>
      </c>
      <c r="D989">
        <f t="shared" si="219"/>
        <v>1.0010834236185402</v>
      </c>
      <c r="E989">
        <f t="shared" si="225"/>
        <v>739.19999999995343</v>
      </c>
      <c r="I989" s="4"/>
      <c r="J989" s="4">
        <f t="shared" si="220"/>
        <v>315</v>
      </c>
      <c r="K989">
        <v>988</v>
      </c>
      <c r="L989">
        <v>663775.19999999995</v>
      </c>
      <c r="M989">
        <v>55314.6</v>
      </c>
      <c r="N989">
        <v>13567.9</v>
      </c>
      <c r="O989" t="str">
        <f t="shared" si="217"/>
        <v/>
      </c>
      <c r="P989">
        <f t="shared" si="218"/>
        <v>739.19999999995343</v>
      </c>
      <c r="X989">
        <f t="shared" si="221"/>
        <v>48.92247142151696</v>
      </c>
      <c r="Y989">
        <f t="shared" si="222"/>
        <v>4.0768726184597472</v>
      </c>
      <c r="Z989">
        <f t="shared" si="223"/>
        <v>1</v>
      </c>
      <c r="AA989">
        <f t="shared" si="224"/>
        <v>12</v>
      </c>
    </row>
    <row r="990" spans="2:27" x14ac:dyDescent="0.2">
      <c r="B990">
        <f t="shared" si="216"/>
        <v>769686734.29999995</v>
      </c>
      <c r="D990">
        <f t="shared" si="219"/>
        <v>1.0012175324677215</v>
      </c>
      <c r="E990">
        <f t="shared" si="225"/>
        <v>740.10000000009313</v>
      </c>
      <c r="I990" s="4"/>
      <c r="J990" s="4">
        <f t="shared" si="220"/>
        <v>315</v>
      </c>
      <c r="K990">
        <v>989</v>
      </c>
      <c r="L990">
        <v>664515.30000000005</v>
      </c>
      <c r="M990">
        <v>55376.3</v>
      </c>
      <c r="N990">
        <v>13582</v>
      </c>
      <c r="O990" t="str">
        <f t="shared" si="217"/>
        <v/>
      </c>
      <c r="P990">
        <f t="shared" si="218"/>
        <v>740.10000000009313</v>
      </c>
      <c r="X990">
        <f t="shared" si="221"/>
        <v>48.926174348402299</v>
      </c>
      <c r="Y990">
        <f t="shared" si="222"/>
        <v>4.077183036371669</v>
      </c>
      <c r="Z990">
        <f t="shared" si="223"/>
        <v>1</v>
      </c>
      <c r="AA990">
        <f t="shared" si="224"/>
        <v>11.999994582519959</v>
      </c>
    </row>
    <row r="991" spans="2:27" x14ac:dyDescent="0.2">
      <c r="B991">
        <f t="shared" si="216"/>
        <v>782771408.70000005</v>
      </c>
      <c r="D991">
        <f t="shared" si="219"/>
        <v>9.0090528306973887</v>
      </c>
      <c r="E991">
        <f t="shared" si="225"/>
        <v>6667.5999999999767</v>
      </c>
      <c r="I991" s="4"/>
      <c r="J991" s="4">
        <f t="shared" si="220"/>
        <v>315</v>
      </c>
      <c r="K991">
        <v>990</v>
      </c>
      <c r="L991">
        <v>671182.9</v>
      </c>
      <c r="M991">
        <v>55931.9</v>
      </c>
      <c r="N991">
        <v>13709.4</v>
      </c>
      <c r="O991">
        <f t="shared" si="217"/>
        <v>13298.400000000023</v>
      </c>
      <c r="P991">
        <f t="shared" si="218"/>
        <v>6667.5999999999767</v>
      </c>
      <c r="X991">
        <f t="shared" si="221"/>
        <v>48.957861029658488</v>
      </c>
      <c r="Y991">
        <f t="shared" si="222"/>
        <v>4.079821144616103</v>
      </c>
      <c r="Z991">
        <f t="shared" si="223"/>
        <v>1</v>
      </c>
      <c r="AA991">
        <f t="shared" si="224"/>
        <v>12.000001787888486</v>
      </c>
    </row>
    <row r="992" spans="2:27" x14ac:dyDescent="0.2">
      <c r="B992">
        <f t="shared" si="216"/>
        <v>796078522.70000005</v>
      </c>
      <c r="D992">
        <f t="shared" si="219"/>
        <v>0.11222928789968396</v>
      </c>
      <c r="E992">
        <f t="shared" si="225"/>
        <v>748.29999999993015</v>
      </c>
      <c r="I992" s="4"/>
      <c r="J992" s="4">
        <f t="shared" si="220"/>
        <v>316</v>
      </c>
      <c r="K992">
        <v>991</v>
      </c>
      <c r="L992">
        <v>671931.2</v>
      </c>
      <c r="M992">
        <v>55994.3</v>
      </c>
      <c r="N992">
        <v>13723.7</v>
      </c>
      <c r="O992" t="str">
        <f t="shared" si="217"/>
        <v/>
      </c>
      <c r="P992">
        <f t="shared" si="218"/>
        <v>748.29999999993015</v>
      </c>
      <c r="X992">
        <f t="shared" si="221"/>
        <v>48.961373390557931</v>
      </c>
      <c r="Y992">
        <f t="shared" si="222"/>
        <v>4.0801168781013866</v>
      </c>
      <c r="Z992">
        <f t="shared" si="223"/>
        <v>1</v>
      </c>
      <c r="AA992">
        <f t="shared" si="224"/>
        <v>11.999992856415741</v>
      </c>
    </row>
    <row r="993" spans="2:27" x14ac:dyDescent="0.2">
      <c r="B993">
        <f t="shared" si="216"/>
        <v>809611857.60000002</v>
      </c>
      <c r="D993">
        <f t="shared" si="219"/>
        <v>1.0010690899374088</v>
      </c>
      <c r="E993">
        <f t="shared" si="225"/>
        <v>749.10000000009313</v>
      </c>
      <c r="I993" s="4"/>
      <c r="J993" s="4">
        <f t="shared" si="220"/>
        <v>316</v>
      </c>
      <c r="K993">
        <v>992</v>
      </c>
      <c r="L993">
        <v>672680.3</v>
      </c>
      <c r="M993">
        <v>56056.7</v>
      </c>
      <c r="N993">
        <v>13738</v>
      </c>
      <c r="O993" t="str">
        <f t="shared" si="217"/>
        <v/>
      </c>
      <c r="P993">
        <f t="shared" si="218"/>
        <v>749.10000000009313</v>
      </c>
      <c r="X993">
        <f t="shared" si="221"/>
        <v>48.964936672004661</v>
      </c>
      <c r="Y993">
        <f t="shared" si="222"/>
        <v>4.0804119959237148</v>
      </c>
      <c r="Z993">
        <f t="shared" si="223"/>
        <v>1</v>
      </c>
      <c r="AA993">
        <f t="shared" si="224"/>
        <v>11.999998216091923</v>
      </c>
    </row>
    <row r="994" spans="2:27" x14ac:dyDescent="0.2">
      <c r="B994">
        <f t="shared" si="216"/>
        <v>823375259.10000002</v>
      </c>
      <c r="D994">
        <f t="shared" si="219"/>
        <v>1.0010679482042633</v>
      </c>
      <c r="E994">
        <f t="shared" si="225"/>
        <v>749.89999999990687</v>
      </c>
      <c r="I994" s="4"/>
      <c r="J994" s="4">
        <f t="shared" si="220"/>
        <v>316</v>
      </c>
      <c r="K994">
        <v>993</v>
      </c>
      <c r="L994">
        <v>673430.2</v>
      </c>
      <c r="M994">
        <v>56119.199999999997</v>
      </c>
      <c r="N994">
        <v>13752.3</v>
      </c>
      <c r="O994" t="str">
        <f t="shared" si="217"/>
        <v/>
      </c>
      <c r="P994">
        <f t="shared" si="218"/>
        <v>749.89999999990687</v>
      </c>
      <c r="X994">
        <f t="shared" si="221"/>
        <v>48.9685507151531</v>
      </c>
      <c r="Y994">
        <f t="shared" si="222"/>
        <v>4.0807137715145831</v>
      </c>
      <c r="Z994">
        <f t="shared" si="223"/>
        <v>1</v>
      </c>
      <c r="AA994">
        <f t="shared" si="224"/>
        <v>11.999996436157321</v>
      </c>
    </row>
    <row r="995" spans="2:27" x14ac:dyDescent="0.2">
      <c r="B995">
        <f t="shared" si="216"/>
        <v>837372638.60000002</v>
      </c>
      <c r="D995">
        <f t="shared" si="219"/>
        <v>1.0010668089080719</v>
      </c>
      <c r="E995">
        <f t="shared" si="225"/>
        <v>750.70000000006985</v>
      </c>
      <c r="I995" s="4"/>
      <c r="J995" s="4">
        <f t="shared" si="220"/>
        <v>316</v>
      </c>
      <c r="K995">
        <v>994</v>
      </c>
      <c r="L995">
        <v>674180.9</v>
      </c>
      <c r="M995">
        <v>56181.7</v>
      </c>
      <c r="N995">
        <v>13766.7</v>
      </c>
      <c r="O995" t="str">
        <f t="shared" si="217"/>
        <v/>
      </c>
      <c r="P995">
        <f t="shared" si="218"/>
        <v>750.70000000006985</v>
      </c>
      <c r="X995">
        <f t="shared" si="221"/>
        <v>48.971859632301133</v>
      </c>
      <c r="Y995">
        <f t="shared" si="222"/>
        <v>4.0809852760647063</v>
      </c>
      <c r="Z995">
        <f t="shared" si="223"/>
        <v>1</v>
      </c>
      <c r="AA995">
        <f t="shared" si="224"/>
        <v>12.000008899695098</v>
      </c>
    </row>
    <row r="996" spans="2:27" x14ac:dyDescent="0.2">
      <c r="B996">
        <f t="shared" si="216"/>
        <v>851607973.39999998</v>
      </c>
      <c r="D996">
        <f t="shared" si="219"/>
        <v>1.0011988810442345</v>
      </c>
      <c r="E996">
        <f t="shared" si="225"/>
        <v>751.59999999997672</v>
      </c>
      <c r="I996" s="4"/>
      <c r="J996" s="4">
        <f t="shared" si="220"/>
        <v>316</v>
      </c>
      <c r="K996">
        <v>995</v>
      </c>
      <c r="L996">
        <v>674932.5</v>
      </c>
      <c r="M996">
        <v>56244.4</v>
      </c>
      <c r="N996">
        <v>13781</v>
      </c>
      <c r="O996" t="str">
        <f t="shared" si="217"/>
        <v/>
      </c>
      <c r="P996">
        <f t="shared" si="218"/>
        <v>751.59999999997672</v>
      </c>
      <c r="X996">
        <f t="shared" si="221"/>
        <v>48.975582323488858</v>
      </c>
      <c r="Y996">
        <f t="shared" si="222"/>
        <v>4.0813003410492712</v>
      </c>
      <c r="Z996">
        <f t="shared" si="223"/>
        <v>1</v>
      </c>
      <c r="AA996">
        <f t="shared" si="224"/>
        <v>11.999994666135651</v>
      </c>
    </row>
    <row r="997" spans="2:27" x14ac:dyDescent="0.2">
      <c r="B997">
        <f t="shared" si="216"/>
        <v>866085309</v>
      </c>
      <c r="D997">
        <f t="shared" si="219"/>
        <v>1.0011974454497383</v>
      </c>
      <c r="E997">
        <f t="shared" si="225"/>
        <v>752.5</v>
      </c>
      <c r="I997" s="4"/>
      <c r="J997" s="4">
        <f t="shared" si="220"/>
        <v>316</v>
      </c>
      <c r="K997">
        <v>996</v>
      </c>
      <c r="L997">
        <v>675685</v>
      </c>
      <c r="M997">
        <v>56307.1</v>
      </c>
      <c r="N997">
        <v>13795.4</v>
      </c>
      <c r="O997" t="str">
        <f t="shared" si="217"/>
        <v/>
      </c>
      <c r="P997">
        <f t="shared" si="218"/>
        <v>752.5</v>
      </c>
      <c r="X997">
        <f t="shared" si="221"/>
        <v>48.979007495252041</v>
      </c>
      <c r="Y997">
        <f t="shared" si="222"/>
        <v>4.081585166069849</v>
      </c>
      <c r="Z997">
        <f t="shared" si="223"/>
        <v>1</v>
      </c>
      <c r="AA997">
        <f t="shared" si="224"/>
        <v>11.999996448050069</v>
      </c>
    </row>
    <row r="998" spans="2:27" x14ac:dyDescent="0.2">
      <c r="B998">
        <f t="shared" si="216"/>
        <v>880808759.20000005</v>
      </c>
      <c r="D998">
        <f t="shared" si="219"/>
        <v>1.0009302325580776</v>
      </c>
      <c r="E998">
        <f t="shared" si="225"/>
        <v>753.19999999995343</v>
      </c>
      <c r="I998" s="4"/>
      <c r="J998" s="4">
        <f t="shared" si="220"/>
        <v>316</v>
      </c>
      <c r="K998">
        <v>997</v>
      </c>
      <c r="L998">
        <v>676438.2</v>
      </c>
      <c r="M998">
        <v>56369.9</v>
      </c>
      <c r="N998">
        <v>13809.8</v>
      </c>
      <c r="O998" t="str">
        <f t="shared" si="217"/>
        <v/>
      </c>
      <c r="P998">
        <f t="shared" si="218"/>
        <v>753.19999999995343</v>
      </c>
      <c r="X998">
        <f t="shared" si="221"/>
        <v>48.982476212544711</v>
      </c>
      <c r="Y998">
        <f t="shared" si="222"/>
        <v>4.0818766383293026</v>
      </c>
      <c r="Z998">
        <f t="shared" si="223"/>
        <v>1</v>
      </c>
      <c r="AA998">
        <f t="shared" si="224"/>
        <v>11.999989356021564</v>
      </c>
    </row>
    <row r="999" spans="2:27" x14ac:dyDescent="0.2">
      <c r="B999">
        <f t="shared" si="216"/>
        <v>895782508.10000002</v>
      </c>
      <c r="D999">
        <f t="shared" si="219"/>
        <v>1.0011949017527082</v>
      </c>
      <c r="E999">
        <f t="shared" si="225"/>
        <v>754.10000000009313</v>
      </c>
      <c r="I999" s="4"/>
      <c r="J999" s="4">
        <f t="shared" si="220"/>
        <v>316</v>
      </c>
      <c r="K999">
        <v>998</v>
      </c>
      <c r="L999">
        <v>677192.3</v>
      </c>
      <c r="M999">
        <v>56432.7</v>
      </c>
      <c r="N999">
        <v>13824.2</v>
      </c>
      <c r="O999" t="str">
        <f t="shared" si="217"/>
        <v/>
      </c>
      <c r="P999">
        <f t="shared" si="218"/>
        <v>754.10000000009313</v>
      </c>
      <c r="X999">
        <f t="shared" si="221"/>
        <v>48.98600280667236</v>
      </c>
      <c r="Y999">
        <f t="shared" si="222"/>
        <v>4.0821675033636664</v>
      </c>
      <c r="Z999">
        <f t="shared" si="223"/>
        <v>1</v>
      </c>
      <c r="AA999">
        <f t="shared" si="224"/>
        <v>11.999998227977752</v>
      </c>
    </row>
    <row r="1000" spans="2:27" x14ac:dyDescent="0.2">
      <c r="B1000">
        <f t="shared" si="216"/>
        <v>911010810.79999995</v>
      </c>
      <c r="D1000">
        <f t="shared" si="219"/>
        <v>1.0011934756662335</v>
      </c>
      <c r="E1000">
        <f t="shared" si="225"/>
        <v>755</v>
      </c>
      <c r="I1000" s="4"/>
      <c r="J1000" s="4">
        <f t="shared" si="220"/>
        <v>316</v>
      </c>
      <c r="K1000">
        <v>999</v>
      </c>
      <c r="L1000">
        <v>677947.3</v>
      </c>
      <c r="M1000">
        <v>56495.6</v>
      </c>
      <c r="N1000">
        <v>13838.6</v>
      </c>
      <c r="O1000" t="str">
        <f t="shared" si="217"/>
        <v/>
      </c>
      <c r="P1000">
        <f t="shared" si="218"/>
        <v>755</v>
      </c>
      <c r="X1000">
        <f t="shared" si="221"/>
        <v>48.989587096960676</v>
      </c>
      <c r="Y1000">
        <f t="shared" si="222"/>
        <v>4.0824649892330145</v>
      </c>
      <c r="Z1000">
        <f t="shared" si="223"/>
        <v>1</v>
      </c>
      <c r="AA1000">
        <f t="shared" si="224"/>
        <v>12.00000177004935</v>
      </c>
    </row>
    <row r="1001" spans="2:27" x14ac:dyDescent="0.2">
      <c r="B1001">
        <f t="shared" si="216"/>
        <v>926497994.5</v>
      </c>
      <c r="D1001">
        <f t="shared" si="219"/>
        <v>9.0091390728475584</v>
      </c>
      <c r="E1001">
        <f t="shared" si="225"/>
        <v>6801.8999999999069</v>
      </c>
      <c r="I1001" s="4"/>
      <c r="J1001" s="4">
        <f t="shared" si="220"/>
        <v>316</v>
      </c>
      <c r="K1001">
        <v>1000</v>
      </c>
      <c r="L1001">
        <v>684749.2</v>
      </c>
      <c r="M1001">
        <v>57062.400000000001</v>
      </c>
      <c r="N1001">
        <v>13968.5</v>
      </c>
      <c r="O1001">
        <f t="shared" si="217"/>
        <v>13566.299999999872</v>
      </c>
      <c r="P1001">
        <f t="shared" si="218"/>
        <v>6801.8999999999069</v>
      </c>
      <c r="X1001">
        <f t="shared" si="221"/>
        <v>49.020954290009662</v>
      </c>
      <c r="Y1001">
        <f t="shared" si="222"/>
        <v>4.0850771378458672</v>
      </c>
      <c r="Z1001">
        <f t="shared" si="223"/>
        <v>1</v>
      </c>
      <c r="AA1001">
        <f t="shared" si="224"/>
        <v>12.000007009869895</v>
      </c>
    </row>
    <row r="1002" spans="2:27" x14ac:dyDescent="0.2">
      <c r="B1002">
        <f t="shared" si="216"/>
        <v>942248460.39999998</v>
      </c>
      <c r="D1002">
        <f t="shared" si="219"/>
        <v>0.11223334656493535</v>
      </c>
      <c r="E1002">
        <f t="shared" si="225"/>
        <v>763.40000000002328</v>
      </c>
      <c r="I1002" s="4"/>
      <c r="J1002" s="4">
        <f t="shared" si="220"/>
        <v>317</v>
      </c>
      <c r="K1002">
        <v>1001</v>
      </c>
      <c r="L1002">
        <v>685512.6</v>
      </c>
      <c r="M1002">
        <v>57126</v>
      </c>
      <c r="N1002">
        <v>13983.1</v>
      </c>
      <c r="O1002" t="str">
        <f t="shared" si="217"/>
        <v/>
      </c>
      <c r="P1002">
        <f t="shared" si="218"/>
        <v>763.40000000002328</v>
      </c>
      <c r="X1002">
        <f t="shared" si="221"/>
        <v>49.024365126474095</v>
      </c>
      <c r="Y1002">
        <f t="shared" si="222"/>
        <v>4.085360184794502</v>
      </c>
      <c r="Z1002">
        <f t="shared" si="223"/>
        <v>1</v>
      </c>
      <c r="AA1002">
        <f t="shared" si="224"/>
        <v>12.000010503098414</v>
      </c>
    </row>
    <row r="1003" spans="2:27" x14ac:dyDescent="0.2">
      <c r="B1003">
        <f t="shared" si="216"/>
        <v>958266684.29999995</v>
      </c>
      <c r="D1003">
        <f t="shared" si="219"/>
        <v>1.0009169504846127</v>
      </c>
      <c r="E1003">
        <f t="shared" si="225"/>
        <v>764.09999999997672</v>
      </c>
      <c r="I1003" s="4"/>
      <c r="J1003" s="4">
        <f t="shared" si="220"/>
        <v>317</v>
      </c>
      <c r="K1003">
        <v>1002</v>
      </c>
      <c r="L1003">
        <v>686276.7</v>
      </c>
      <c r="M1003">
        <v>57189.7</v>
      </c>
      <c r="N1003">
        <v>13997.7</v>
      </c>
      <c r="O1003" t="str">
        <f t="shared" si="217"/>
        <v/>
      </c>
      <c r="P1003">
        <f t="shared" si="218"/>
        <v>764.09999999997672</v>
      </c>
      <c r="X1003">
        <f t="shared" si="221"/>
        <v>49.027818855954898</v>
      </c>
      <c r="Y1003">
        <f t="shared" si="222"/>
        <v>4.0856497853218743</v>
      </c>
      <c r="Z1003">
        <f t="shared" si="223"/>
        <v>1</v>
      </c>
      <c r="AA1003">
        <f t="shared" si="224"/>
        <v>12.000005245699837</v>
      </c>
    </row>
    <row r="1004" spans="2:27" x14ac:dyDescent="0.2">
      <c r="B1004">
        <f t="shared" si="216"/>
        <v>974557217.89999998</v>
      </c>
      <c r="D1004">
        <f t="shared" si="219"/>
        <v>1.0013087292240759</v>
      </c>
      <c r="E1004">
        <f t="shared" si="225"/>
        <v>765.10000000009313</v>
      </c>
      <c r="I1004" s="4"/>
      <c r="J1004" s="4">
        <f t="shared" si="220"/>
        <v>317</v>
      </c>
      <c r="K1004">
        <v>1003</v>
      </c>
      <c r="L1004">
        <v>687041.8</v>
      </c>
      <c r="M1004">
        <v>57253.5</v>
      </c>
      <c r="N1004">
        <v>14012.3</v>
      </c>
      <c r="O1004" t="str">
        <f t="shared" si="217"/>
        <v/>
      </c>
      <c r="P1004">
        <f t="shared" si="218"/>
        <v>765.10000000009313</v>
      </c>
      <c r="X1004">
        <f t="shared" si="221"/>
        <v>49.031336754137442</v>
      </c>
      <c r="Y1004">
        <f t="shared" si="222"/>
        <v>4.0859459189426435</v>
      </c>
      <c r="Z1004">
        <f t="shared" si="223"/>
        <v>1</v>
      </c>
      <c r="AA1004">
        <f t="shared" si="224"/>
        <v>11.999996506763779</v>
      </c>
    </row>
    <row r="1005" spans="2:27" x14ac:dyDescent="0.2">
      <c r="B1005">
        <f t="shared" si="216"/>
        <v>991124690.60000002</v>
      </c>
      <c r="D1005">
        <f t="shared" si="219"/>
        <v>1.0009149130830439</v>
      </c>
      <c r="E1005">
        <f t="shared" si="225"/>
        <v>765.79999999993015</v>
      </c>
      <c r="I1005" s="4"/>
      <c r="J1005" s="4">
        <f t="shared" si="220"/>
        <v>317</v>
      </c>
      <c r="K1005">
        <v>1004</v>
      </c>
      <c r="L1005">
        <v>687807.6</v>
      </c>
      <c r="M1005">
        <v>57317.3</v>
      </c>
      <c r="N1005">
        <v>14026.9</v>
      </c>
      <c r="O1005" t="str">
        <f t="shared" si="217"/>
        <v/>
      </c>
      <c r="P1005">
        <f t="shared" si="218"/>
        <v>765.79999999993015</v>
      </c>
      <c r="X1005">
        <f t="shared" si="221"/>
        <v>49.034897233173403</v>
      </c>
      <c r="Y1005">
        <f t="shared" si="222"/>
        <v>4.0862414360977839</v>
      </c>
      <c r="Z1005">
        <f t="shared" si="223"/>
        <v>1</v>
      </c>
      <c r="AA1005">
        <f t="shared" si="224"/>
        <v>11.999999999999998</v>
      </c>
    </row>
    <row r="1006" spans="2:27" x14ac:dyDescent="0.2">
      <c r="B1006">
        <f t="shared" si="216"/>
        <v>1007973810.3</v>
      </c>
      <c r="D1006">
        <f t="shared" si="219"/>
        <v>1.0013058239750803</v>
      </c>
      <c r="E1006">
        <f t="shared" si="225"/>
        <v>766.80000000004657</v>
      </c>
      <c r="I1006" s="4"/>
      <c r="J1006" s="4">
        <f t="shared" si="220"/>
        <v>317</v>
      </c>
      <c r="K1006">
        <v>1005</v>
      </c>
      <c r="L1006">
        <v>688574.4</v>
      </c>
      <c r="M1006">
        <v>57381.2</v>
      </c>
      <c r="N1006">
        <v>14041.6</v>
      </c>
      <c r="O1006" t="str">
        <f t="shared" si="217"/>
        <v/>
      </c>
      <c r="P1006">
        <f t="shared" si="218"/>
        <v>766.80000000004657</v>
      </c>
      <c r="X1006">
        <f t="shared" si="221"/>
        <v>49.038172288058341</v>
      </c>
      <c r="Y1006">
        <f t="shared" si="222"/>
        <v>4.0865143573381948</v>
      </c>
      <c r="Z1006">
        <f t="shared" si="223"/>
        <v>1</v>
      </c>
      <c r="AA1006">
        <f t="shared" si="224"/>
        <v>12.000000000000002</v>
      </c>
    </row>
    <row r="1007" spans="2:27" x14ac:dyDescent="0.2">
      <c r="B1007">
        <f t="shared" si="216"/>
        <v>1025109365.1</v>
      </c>
      <c r="D1007">
        <f t="shared" si="219"/>
        <v>1.0010432968178535</v>
      </c>
      <c r="E1007">
        <f t="shared" si="225"/>
        <v>767.59999999997672</v>
      </c>
      <c r="I1007" s="4"/>
      <c r="J1007" s="4">
        <f t="shared" si="220"/>
        <v>317</v>
      </c>
      <c r="K1007">
        <v>1006</v>
      </c>
      <c r="L1007">
        <v>689342</v>
      </c>
      <c r="M1007">
        <v>57445.2</v>
      </c>
      <c r="N1007">
        <v>14056.2</v>
      </c>
      <c r="O1007" t="str">
        <f t="shared" si="217"/>
        <v/>
      </c>
      <c r="P1007">
        <f t="shared" si="218"/>
        <v>767.59999999997672</v>
      </c>
      <c r="X1007">
        <f t="shared" si="221"/>
        <v>49.041846302699163</v>
      </c>
      <c r="Y1007">
        <f t="shared" si="222"/>
        <v>4.0868228966577025</v>
      </c>
      <c r="Z1007">
        <f t="shared" si="223"/>
        <v>1</v>
      </c>
      <c r="AA1007">
        <f t="shared" si="224"/>
        <v>11.999993036842069</v>
      </c>
    </row>
    <row r="1008" spans="2:27" x14ac:dyDescent="0.2">
      <c r="B1008">
        <f t="shared" si="216"/>
        <v>1042536224.3</v>
      </c>
      <c r="D1008">
        <f t="shared" si="219"/>
        <v>1.0010422094841671</v>
      </c>
      <c r="E1008">
        <f t="shared" si="225"/>
        <v>768.40000000002328</v>
      </c>
      <c r="I1008" s="4"/>
      <c r="J1008" s="4">
        <f t="shared" si="220"/>
        <v>317</v>
      </c>
      <c r="K1008">
        <v>1007</v>
      </c>
      <c r="L1008">
        <v>690110.4</v>
      </c>
      <c r="M1008">
        <v>57509.2</v>
      </c>
      <c r="N1008">
        <v>14070.9</v>
      </c>
      <c r="O1008" t="str">
        <f t="shared" si="217"/>
        <v/>
      </c>
      <c r="P1008">
        <f t="shared" si="218"/>
        <v>768.40000000002328</v>
      </c>
      <c r="X1008">
        <f t="shared" si="221"/>
        <v>49.045220987996508</v>
      </c>
      <c r="Y1008">
        <f t="shared" si="222"/>
        <v>4.0871017489997081</v>
      </c>
      <c r="Z1008">
        <f t="shared" si="223"/>
        <v>1</v>
      </c>
      <c r="AA1008">
        <f t="shared" si="224"/>
        <v>12.000000000000002</v>
      </c>
    </row>
    <row r="1009" spans="2:27" x14ac:dyDescent="0.2">
      <c r="B1009">
        <f t="shared" si="216"/>
        <v>1060259340.1</v>
      </c>
      <c r="D1009">
        <f t="shared" si="219"/>
        <v>1.0011712649660423</v>
      </c>
      <c r="E1009">
        <f t="shared" si="225"/>
        <v>769.29999999993015</v>
      </c>
      <c r="I1009" s="4"/>
      <c r="J1009" s="4">
        <f t="shared" si="220"/>
        <v>317</v>
      </c>
      <c r="K1009">
        <v>1008</v>
      </c>
      <c r="L1009">
        <v>690879.7</v>
      </c>
      <c r="M1009">
        <v>57573.3</v>
      </c>
      <c r="N1009">
        <v>14085.6</v>
      </c>
      <c r="O1009" t="str">
        <f t="shared" si="217"/>
        <v/>
      </c>
      <c r="P1009">
        <f t="shared" si="218"/>
        <v>769.29999999993015</v>
      </c>
      <c r="X1009">
        <f t="shared" si="221"/>
        <v>49.048652524564091</v>
      </c>
      <c r="Y1009">
        <f t="shared" si="222"/>
        <v>4.087387118759584</v>
      </c>
      <c r="Z1009">
        <f t="shared" si="223"/>
        <v>1</v>
      </c>
      <c r="AA1009">
        <f t="shared" si="224"/>
        <v>12.000001736916243</v>
      </c>
    </row>
    <row r="1010" spans="2:27" x14ac:dyDescent="0.2">
      <c r="B1010">
        <f t="shared" ref="B1010:B1073" si="226">ROUND(45*$B$1^(K1010-1),1)</f>
        <v>1078283748.9000001</v>
      </c>
      <c r="D1010">
        <f t="shared" si="219"/>
        <v>1.0010399064086353</v>
      </c>
      <c r="E1010">
        <f t="shared" si="225"/>
        <v>770.10000000009313</v>
      </c>
      <c r="I1010" s="4"/>
      <c r="J1010" s="4">
        <f t="shared" si="220"/>
        <v>317</v>
      </c>
      <c r="K1010">
        <v>1009</v>
      </c>
      <c r="L1010">
        <v>691649.8</v>
      </c>
      <c r="M1010">
        <v>57637.5</v>
      </c>
      <c r="N1010">
        <v>14100.3</v>
      </c>
      <c r="O1010" t="str">
        <f t="shared" si="217"/>
        <v/>
      </c>
      <c r="P1010">
        <f t="shared" si="218"/>
        <v>770.10000000009313</v>
      </c>
      <c r="X1010">
        <f t="shared" si="221"/>
        <v>49.052133642546622</v>
      </c>
      <c r="Y1010">
        <f t="shared" si="222"/>
        <v>4.0876789855534987</v>
      </c>
      <c r="Z1010">
        <f t="shared" si="223"/>
        <v>1</v>
      </c>
      <c r="AA1010">
        <f t="shared" si="224"/>
        <v>11.999996530036869</v>
      </c>
    </row>
    <row r="1011" spans="2:27" x14ac:dyDescent="0.2">
      <c r="B1011">
        <f t="shared" si="226"/>
        <v>1096614572.7</v>
      </c>
      <c r="D1011">
        <f t="shared" si="219"/>
        <v>9.010518114529491</v>
      </c>
      <c r="E1011">
        <f t="shared" si="225"/>
        <v>6939</v>
      </c>
      <c r="I1011" s="4"/>
      <c r="J1011" s="4">
        <f t="shared" si="220"/>
        <v>317</v>
      </c>
      <c r="K1011">
        <v>1010</v>
      </c>
      <c r="L1011">
        <v>698588.8</v>
      </c>
      <c r="M1011">
        <v>58215.7</v>
      </c>
      <c r="N1011">
        <v>14232.8</v>
      </c>
      <c r="O1011">
        <f t="shared" ref="O1011:O1074" si="227">IF(RIGHT(K1011,1)*1=0,VLOOKUP(J1011,AI:AL,4,0),"")</f>
        <v>13839.600000000093</v>
      </c>
      <c r="P1011">
        <f t="shared" ref="P1011:P1074" si="228">L1011-L1010</f>
        <v>6939</v>
      </c>
      <c r="X1011">
        <f t="shared" si="221"/>
        <v>49.083019504243723</v>
      </c>
      <c r="Y1011">
        <f t="shared" si="222"/>
        <v>4.0902492833455115</v>
      </c>
      <c r="Z1011">
        <f t="shared" si="223"/>
        <v>1</v>
      </c>
      <c r="AA1011">
        <f t="shared" si="224"/>
        <v>12.000006870998718</v>
      </c>
    </row>
    <row r="1012" spans="2:27" x14ac:dyDescent="0.2">
      <c r="B1012">
        <f t="shared" si="226"/>
        <v>1115257020.4000001</v>
      </c>
      <c r="D1012">
        <f t="shared" ref="D1012:D1075" si="229">E1012/E1011</f>
        <v>0.11222078109236971</v>
      </c>
      <c r="E1012">
        <f t="shared" si="225"/>
        <v>778.69999999995343</v>
      </c>
      <c r="I1012" s="4"/>
      <c r="J1012" s="4">
        <f t="shared" si="220"/>
        <v>318</v>
      </c>
      <c r="K1012">
        <v>1011</v>
      </c>
      <c r="L1012">
        <v>699367.5</v>
      </c>
      <c r="M1012">
        <v>58280.6</v>
      </c>
      <c r="N1012">
        <v>14247.7</v>
      </c>
      <c r="O1012" t="str">
        <f t="shared" si="227"/>
        <v/>
      </c>
      <c r="P1012">
        <f t="shared" si="228"/>
        <v>778.69999999995343</v>
      </c>
      <c r="X1012">
        <f t="shared" si="221"/>
        <v>49.086343760747347</v>
      </c>
      <c r="Y1012">
        <f t="shared" si="222"/>
        <v>4.0905268920597706</v>
      </c>
      <c r="Z1012">
        <f t="shared" si="223"/>
        <v>1</v>
      </c>
      <c r="AA1012">
        <f t="shared" si="224"/>
        <v>12.000005147510493</v>
      </c>
    </row>
    <row r="1013" spans="2:27" x14ac:dyDescent="0.2">
      <c r="B1013">
        <f t="shared" si="226"/>
        <v>1134216389.7</v>
      </c>
      <c r="D1013">
        <f t="shared" si="229"/>
        <v>1.0011557724412783</v>
      </c>
      <c r="E1013">
        <f t="shared" si="225"/>
        <v>779.59999999997672</v>
      </c>
      <c r="I1013" s="4"/>
      <c r="J1013" s="4">
        <f t="shared" si="220"/>
        <v>318</v>
      </c>
      <c r="K1013">
        <v>1012</v>
      </c>
      <c r="L1013">
        <v>700147.1</v>
      </c>
      <c r="M1013">
        <v>58345.599999999999</v>
      </c>
      <c r="N1013">
        <v>14262.6</v>
      </c>
      <c r="O1013" t="str">
        <f t="shared" si="227"/>
        <v/>
      </c>
      <c r="P1013">
        <f t="shared" si="228"/>
        <v>779.59999999997672</v>
      </c>
      <c r="X1013">
        <f t="shared" si="221"/>
        <v>49.089724173713066</v>
      </c>
      <c r="Y1013">
        <f t="shared" si="222"/>
        <v>4.0908109320881181</v>
      </c>
      <c r="Z1013">
        <f t="shared" si="223"/>
        <v>1</v>
      </c>
      <c r="AA1013">
        <f t="shared" si="224"/>
        <v>11.9999982860747</v>
      </c>
    </row>
    <row r="1014" spans="2:27" x14ac:dyDescent="0.2">
      <c r="B1014">
        <f t="shared" si="226"/>
        <v>1153498068.4000001</v>
      </c>
      <c r="D1014">
        <f t="shared" si="229"/>
        <v>1.0011544381734521</v>
      </c>
      <c r="E1014">
        <f t="shared" si="225"/>
        <v>780.5</v>
      </c>
      <c r="I1014" s="4"/>
      <c r="J1014" s="4">
        <f t="shared" si="220"/>
        <v>318</v>
      </c>
      <c r="K1014">
        <v>1013</v>
      </c>
      <c r="L1014">
        <v>700927.6</v>
      </c>
      <c r="M1014">
        <v>58410.6</v>
      </c>
      <c r="N1014">
        <v>14277.5</v>
      </c>
      <c r="O1014" t="str">
        <f t="shared" si="227"/>
        <v/>
      </c>
      <c r="P1014">
        <f t="shared" si="228"/>
        <v>780.5</v>
      </c>
      <c r="X1014">
        <f t="shared" si="221"/>
        <v>49.093160567326208</v>
      </c>
      <c r="Y1014">
        <f t="shared" si="222"/>
        <v>4.0910943792680792</v>
      </c>
      <c r="Z1014">
        <f t="shared" si="223"/>
        <v>1</v>
      </c>
      <c r="AA1014">
        <f t="shared" si="224"/>
        <v>12.000006848072097</v>
      </c>
    </row>
    <row r="1015" spans="2:27" x14ac:dyDescent="0.2">
      <c r="B1015">
        <f t="shared" si="226"/>
        <v>1173107535.5</v>
      </c>
      <c r="D1015">
        <f t="shared" si="229"/>
        <v>1.001024983984685</v>
      </c>
      <c r="E1015">
        <f t="shared" si="225"/>
        <v>781.30000000004657</v>
      </c>
      <c r="I1015" s="4"/>
      <c r="J1015" s="4">
        <f t="shared" si="220"/>
        <v>318</v>
      </c>
      <c r="K1015">
        <v>1014</v>
      </c>
      <c r="L1015">
        <v>701708.9</v>
      </c>
      <c r="M1015">
        <v>58475.7</v>
      </c>
      <c r="N1015">
        <v>14292.4</v>
      </c>
      <c r="O1015" t="str">
        <f t="shared" si="227"/>
        <v/>
      </c>
      <c r="P1015">
        <f t="shared" si="228"/>
        <v>781.30000000004657</v>
      </c>
      <c r="X1015">
        <f t="shared" si="221"/>
        <v>49.096645769779748</v>
      </c>
      <c r="Y1015">
        <f t="shared" si="222"/>
        <v>4.0913842321793403</v>
      </c>
      <c r="Z1015">
        <f t="shared" si="223"/>
        <v>1</v>
      </c>
      <c r="AA1015">
        <f t="shared" si="224"/>
        <v>12.000008550560318</v>
      </c>
    </row>
    <row r="1016" spans="2:27" x14ac:dyDescent="0.2">
      <c r="B1016">
        <f t="shared" si="226"/>
        <v>1193050363.5999999</v>
      </c>
      <c r="D1016">
        <f t="shared" si="229"/>
        <v>1.0010239344681047</v>
      </c>
      <c r="E1016">
        <f t="shared" si="225"/>
        <v>782.09999999997672</v>
      </c>
      <c r="I1016" s="4"/>
      <c r="J1016" s="4">
        <f t="shared" si="220"/>
        <v>318</v>
      </c>
      <c r="K1016">
        <v>1015</v>
      </c>
      <c r="L1016">
        <v>702491</v>
      </c>
      <c r="M1016">
        <v>58540.9</v>
      </c>
      <c r="N1016">
        <v>14307.4</v>
      </c>
      <c r="O1016" t="str">
        <f t="shared" si="227"/>
        <v/>
      </c>
      <c r="P1016">
        <f t="shared" si="228"/>
        <v>782.09999999997672</v>
      </c>
      <c r="X1016">
        <f t="shared" si="221"/>
        <v>49.099836448271525</v>
      </c>
      <c r="Y1016">
        <f t="shared" si="222"/>
        <v>4.0916518724576099</v>
      </c>
      <c r="Z1016">
        <f t="shared" si="223"/>
        <v>1</v>
      </c>
      <c r="AA1016">
        <f t="shared" si="224"/>
        <v>12.000003416414849</v>
      </c>
    </row>
    <row r="1017" spans="2:27" x14ac:dyDescent="0.2">
      <c r="B1017">
        <f t="shared" si="226"/>
        <v>1213332219.8</v>
      </c>
      <c r="D1017">
        <f t="shared" si="229"/>
        <v>1.0012786088735457</v>
      </c>
      <c r="E1017">
        <f t="shared" si="225"/>
        <v>783.09999999997672</v>
      </c>
      <c r="I1017" s="4"/>
      <c r="J1017" s="4">
        <f t="shared" si="220"/>
        <v>318</v>
      </c>
      <c r="K1017">
        <v>1016</v>
      </c>
      <c r="L1017">
        <v>703274.1</v>
      </c>
      <c r="M1017">
        <v>58606.2</v>
      </c>
      <c r="N1017">
        <v>14322.3</v>
      </c>
      <c r="O1017" t="str">
        <f t="shared" si="227"/>
        <v/>
      </c>
      <c r="P1017">
        <f t="shared" si="228"/>
        <v>783.09999999997672</v>
      </c>
      <c r="X1017">
        <f t="shared" si="221"/>
        <v>49.103433107810901</v>
      </c>
      <c r="Y1017">
        <f t="shared" si="222"/>
        <v>4.0919545045139394</v>
      </c>
      <c r="Z1017">
        <f t="shared" si="223"/>
        <v>1</v>
      </c>
      <c r="AA1017">
        <f t="shared" si="224"/>
        <v>11.999994881087666</v>
      </c>
    </row>
    <row r="1018" spans="2:27" x14ac:dyDescent="0.2">
      <c r="B1018">
        <f t="shared" si="226"/>
        <v>1233958867.5</v>
      </c>
      <c r="D1018">
        <f t="shared" si="229"/>
        <v>1.0010215808964966</v>
      </c>
      <c r="E1018">
        <f t="shared" si="225"/>
        <v>783.90000000002328</v>
      </c>
      <c r="I1018" s="4"/>
      <c r="J1018" s="4">
        <f t="shared" si="220"/>
        <v>318</v>
      </c>
      <c r="K1018">
        <v>1017</v>
      </c>
      <c r="L1018">
        <v>704058</v>
      </c>
      <c r="M1018">
        <v>58671.5</v>
      </c>
      <c r="N1018">
        <v>14337.3</v>
      </c>
      <c r="O1018" t="str">
        <f t="shared" si="227"/>
        <v/>
      </c>
      <c r="P1018">
        <f t="shared" si="228"/>
        <v>783.90000000002328</v>
      </c>
      <c r="X1018">
        <f t="shared" si="221"/>
        <v>49.106735577828466</v>
      </c>
      <c r="Y1018">
        <f t="shared" si="222"/>
        <v>4.0922279648190383</v>
      </c>
      <c r="Z1018">
        <f t="shared" si="223"/>
        <v>1</v>
      </c>
      <c r="AA1018">
        <f t="shared" si="224"/>
        <v>12</v>
      </c>
    </row>
    <row r="1019" spans="2:27" x14ac:dyDescent="0.2">
      <c r="B1019">
        <f t="shared" si="226"/>
        <v>1254936168.3</v>
      </c>
      <c r="D1019">
        <f t="shared" si="229"/>
        <v>1.0011481056257472</v>
      </c>
      <c r="E1019">
        <f t="shared" si="225"/>
        <v>784.80000000004657</v>
      </c>
      <c r="I1019" s="4"/>
      <c r="J1019" s="4">
        <f t="shared" si="220"/>
        <v>318</v>
      </c>
      <c r="K1019">
        <v>1018</v>
      </c>
      <c r="L1019">
        <v>704842.8</v>
      </c>
      <c r="M1019">
        <v>58736.9</v>
      </c>
      <c r="N1019">
        <v>14352.3</v>
      </c>
      <c r="O1019" t="str">
        <f t="shared" si="227"/>
        <v/>
      </c>
      <c r="P1019">
        <f t="shared" si="228"/>
        <v>784.80000000004657</v>
      </c>
      <c r="X1019">
        <f t="shared" si="221"/>
        <v>49.110093852553256</v>
      </c>
      <c r="Y1019">
        <f t="shared" si="222"/>
        <v>4.0925078210461043</v>
      </c>
      <c r="Z1019">
        <f t="shared" si="223"/>
        <v>1</v>
      </c>
      <c r="AA1019">
        <f t="shared" si="224"/>
        <v>12</v>
      </c>
    </row>
    <row r="1020" spans="2:27" x14ac:dyDescent="0.2">
      <c r="B1020">
        <f t="shared" si="226"/>
        <v>1276270083.2</v>
      </c>
      <c r="D1020">
        <f t="shared" si="229"/>
        <v>1.0010193679917561</v>
      </c>
      <c r="E1020">
        <f t="shared" si="225"/>
        <v>785.59999999997672</v>
      </c>
      <c r="I1020" s="4"/>
      <c r="J1020" s="4">
        <f t="shared" si="220"/>
        <v>318</v>
      </c>
      <c r="K1020">
        <v>1019</v>
      </c>
      <c r="L1020">
        <v>705628.4</v>
      </c>
      <c r="M1020">
        <v>58802.400000000001</v>
      </c>
      <c r="N1020">
        <v>14367.3</v>
      </c>
      <c r="O1020" t="str">
        <f t="shared" si="227"/>
        <v/>
      </c>
      <c r="P1020">
        <f t="shared" si="228"/>
        <v>785.59999999997672</v>
      </c>
      <c r="X1020">
        <f t="shared" si="221"/>
        <v>49.113500796948628</v>
      </c>
      <c r="Y1020">
        <f t="shared" si="222"/>
        <v>4.0927940531623896</v>
      </c>
      <c r="Z1020">
        <f t="shared" si="223"/>
        <v>1</v>
      </c>
      <c r="AA1020">
        <f t="shared" si="224"/>
        <v>11.999993197556563</v>
      </c>
    </row>
    <row r="1021" spans="2:27" x14ac:dyDescent="0.2">
      <c r="B1021">
        <f t="shared" si="226"/>
        <v>1297966674.5999999</v>
      </c>
      <c r="D1021">
        <f t="shared" si="229"/>
        <v>9.0106924643586304</v>
      </c>
      <c r="E1021">
        <f t="shared" si="225"/>
        <v>7078.7999999999302</v>
      </c>
      <c r="I1021" s="4"/>
      <c r="J1021" s="4">
        <f t="shared" ref="J1021:J1084" si="230">J1011+1</f>
        <v>318</v>
      </c>
      <c r="K1021">
        <v>1020</v>
      </c>
      <c r="L1021">
        <v>712707.2</v>
      </c>
      <c r="M1021">
        <v>59392.3</v>
      </c>
      <c r="N1021">
        <v>14502.5</v>
      </c>
      <c r="O1021">
        <f t="shared" si="227"/>
        <v>14118.399999999907</v>
      </c>
      <c r="P1021">
        <f t="shared" si="228"/>
        <v>7078.7999999999302</v>
      </c>
      <c r="X1021">
        <f t="shared" si="221"/>
        <v>49.143747629719009</v>
      </c>
      <c r="Y1021">
        <f t="shared" si="222"/>
        <v>4.0953146009308741</v>
      </c>
      <c r="Z1021">
        <f t="shared" si="223"/>
        <v>1</v>
      </c>
      <c r="AA1021">
        <f t="shared" si="224"/>
        <v>11.999993265120224</v>
      </c>
    </row>
    <row r="1022" spans="2:27" x14ac:dyDescent="0.2">
      <c r="B1022">
        <f t="shared" si="226"/>
        <v>1320032108</v>
      </c>
      <c r="D1022">
        <f t="shared" si="229"/>
        <v>0.11222241057806848</v>
      </c>
      <c r="E1022">
        <f t="shared" si="225"/>
        <v>794.40000000002328</v>
      </c>
      <c r="I1022" s="4"/>
      <c r="J1022" s="4">
        <f t="shared" si="230"/>
        <v>319</v>
      </c>
      <c r="K1022">
        <v>1021</v>
      </c>
      <c r="L1022">
        <v>713501.6</v>
      </c>
      <c r="M1022">
        <v>59458.5</v>
      </c>
      <c r="N1022">
        <v>14517.7</v>
      </c>
      <c r="O1022" t="str">
        <f t="shared" si="227"/>
        <v/>
      </c>
      <c r="P1022">
        <f t="shared" si="228"/>
        <v>794.40000000002328</v>
      </c>
      <c r="X1022">
        <f t="shared" si="221"/>
        <v>49.147013645412144</v>
      </c>
      <c r="Y1022">
        <f t="shared" si="222"/>
        <v>4.0955867664988252</v>
      </c>
      <c r="Z1022">
        <f t="shared" si="223"/>
        <v>1</v>
      </c>
      <c r="AA1022">
        <f t="shared" si="224"/>
        <v>11.999993272618717</v>
      </c>
    </row>
    <row r="1023" spans="2:27" x14ac:dyDescent="0.2">
      <c r="B1023">
        <f t="shared" si="226"/>
        <v>1342472653.9000001</v>
      </c>
      <c r="D1023">
        <f t="shared" si="229"/>
        <v>1.0011329305136245</v>
      </c>
      <c r="E1023">
        <f t="shared" si="225"/>
        <v>795.30000000004657</v>
      </c>
      <c r="I1023" s="4"/>
      <c r="J1023" s="4">
        <f t="shared" si="230"/>
        <v>319</v>
      </c>
      <c r="K1023">
        <v>1022</v>
      </c>
      <c r="L1023">
        <v>714296.9</v>
      </c>
      <c r="M1023">
        <v>59524.7</v>
      </c>
      <c r="N1023">
        <v>14532.9</v>
      </c>
      <c r="O1023" t="str">
        <f t="shared" si="227"/>
        <v/>
      </c>
      <c r="P1023">
        <f t="shared" si="228"/>
        <v>795.30000000004657</v>
      </c>
      <c r="X1023">
        <f t="shared" si="221"/>
        <v>49.15033475768773</v>
      </c>
      <c r="Y1023">
        <f t="shared" si="222"/>
        <v>4.0958583627493477</v>
      </c>
      <c r="Z1023">
        <f t="shared" si="223"/>
        <v>1</v>
      </c>
      <c r="AA1023">
        <f t="shared" si="224"/>
        <v>12.000008399874339</v>
      </c>
    </row>
    <row r="1024" spans="2:27" x14ac:dyDescent="0.2">
      <c r="B1024">
        <f t="shared" si="226"/>
        <v>1365294689</v>
      </c>
      <c r="D1024">
        <f t="shared" si="229"/>
        <v>1.0011316484344359</v>
      </c>
      <c r="E1024">
        <f t="shared" si="225"/>
        <v>796.19999999995343</v>
      </c>
      <c r="I1024" s="4"/>
      <c r="J1024" s="4">
        <f t="shared" si="230"/>
        <v>319</v>
      </c>
      <c r="K1024">
        <v>1023</v>
      </c>
      <c r="L1024">
        <v>715093.1</v>
      </c>
      <c r="M1024">
        <v>59591.1</v>
      </c>
      <c r="N1024">
        <v>14548.1</v>
      </c>
      <c r="O1024" t="str">
        <f t="shared" si="227"/>
        <v/>
      </c>
      <c r="P1024">
        <f t="shared" si="228"/>
        <v>796.19999999995343</v>
      </c>
      <c r="X1024">
        <f t="shared" si="221"/>
        <v>49.153710793849363</v>
      </c>
      <c r="Y1024">
        <f t="shared" si="222"/>
        <v>4.0961431389666005</v>
      </c>
      <c r="Z1024">
        <f t="shared" si="223"/>
        <v>1</v>
      </c>
      <c r="AA1024">
        <f t="shared" si="224"/>
        <v>11.999998321897062</v>
      </c>
    </row>
    <row r="1025" spans="2:27" x14ac:dyDescent="0.2">
      <c r="B1025">
        <f t="shared" si="226"/>
        <v>1388504698.7</v>
      </c>
      <c r="D1025">
        <f t="shared" si="229"/>
        <v>1.001004772670242</v>
      </c>
      <c r="E1025">
        <f t="shared" si="225"/>
        <v>797</v>
      </c>
      <c r="I1025" s="4"/>
      <c r="J1025" s="4">
        <f t="shared" si="230"/>
        <v>319</v>
      </c>
      <c r="K1025">
        <v>1024</v>
      </c>
      <c r="L1025">
        <v>715890.1</v>
      </c>
      <c r="M1025">
        <v>59657.5</v>
      </c>
      <c r="N1025">
        <v>14563.3</v>
      </c>
      <c r="O1025" t="str">
        <f t="shared" si="227"/>
        <v/>
      </c>
      <c r="P1025">
        <f t="shared" si="228"/>
        <v>797</v>
      </c>
      <c r="X1025">
        <f t="shared" si="221"/>
        <v>49.15713471534611</v>
      </c>
      <c r="Y1025">
        <f t="shared" si="222"/>
        <v>4.0964273207308786</v>
      </c>
      <c r="Z1025">
        <f t="shared" si="223"/>
        <v>1</v>
      </c>
      <c r="AA1025">
        <f t="shared" si="224"/>
        <v>12.000001676235176</v>
      </c>
    </row>
    <row r="1026" spans="2:27" x14ac:dyDescent="0.2">
      <c r="B1026">
        <f t="shared" si="226"/>
        <v>1412109278.5999999</v>
      </c>
      <c r="D1026">
        <f t="shared" si="229"/>
        <v>1.001254705144291</v>
      </c>
      <c r="E1026">
        <f t="shared" si="225"/>
        <v>798</v>
      </c>
      <c r="I1026" s="4"/>
      <c r="J1026" s="4">
        <f t="shared" si="230"/>
        <v>319</v>
      </c>
      <c r="K1026">
        <v>1025</v>
      </c>
      <c r="L1026">
        <v>716688.1</v>
      </c>
      <c r="M1026">
        <v>59724</v>
      </c>
      <c r="N1026">
        <v>14578.5</v>
      </c>
      <c r="O1026" t="str">
        <f t="shared" si="227"/>
        <v/>
      </c>
      <c r="P1026">
        <f t="shared" si="228"/>
        <v>798</v>
      </c>
      <c r="X1026">
        <f t="shared" si="221"/>
        <v>49.160620091230236</v>
      </c>
      <c r="Y1026">
        <f t="shared" si="222"/>
        <v>4.0967177693178307</v>
      </c>
      <c r="Z1026">
        <f t="shared" si="223"/>
        <v>1</v>
      </c>
      <c r="AA1026">
        <f t="shared" si="224"/>
        <v>12.000001674368763</v>
      </c>
    </row>
    <row r="1027" spans="2:27" x14ac:dyDescent="0.2">
      <c r="B1027">
        <f t="shared" si="226"/>
        <v>1436115136.3</v>
      </c>
      <c r="D1027">
        <f t="shared" si="229"/>
        <v>1.0010025062657226</v>
      </c>
      <c r="E1027">
        <f t="shared" si="225"/>
        <v>798.80000000004657</v>
      </c>
      <c r="I1027" s="4"/>
      <c r="J1027" s="4">
        <f t="shared" si="230"/>
        <v>319</v>
      </c>
      <c r="K1027">
        <v>1026</v>
      </c>
      <c r="L1027">
        <v>717486.9</v>
      </c>
      <c r="M1027">
        <v>59790.6</v>
      </c>
      <c r="N1027">
        <v>14593.8</v>
      </c>
      <c r="O1027" t="str">
        <f t="shared" si="227"/>
        <v/>
      </c>
      <c r="P1027">
        <f t="shared" si="228"/>
        <v>798.80000000004657</v>
      </c>
      <c r="X1027">
        <f t="shared" ref="X1027:X1090" si="231">L1027/$N1027</f>
        <v>49.163816141101023</v>
      </c>
      <c r="Y1027">
        <f t="shared" ref="Y1027:Y1090" si="232">M1027/$N1027</f>
        <v>4.0969863914813143</v>
      </c>
      <c r="Z1027">
        <f t="shared" ref="Z1027:Z1090" si="233">N1027/$N1027</f>
        <v>1</v>
      </c>
      <c r="AA1027">
        <f t="shared" ref="AA1027:AA1090" si="234">L1027/M1027</f>
        <v>11.999994982488888</v>
      </c>
    </row>
    <row r="1028" spans="2:27" x14ac:dyDescent="0.2">
      <c r="B1028">
        <f t="shared" si="226"/>
        <v>1460529093.5999999</v>
      </c>
      <c r="D1028">
        <f t="shared" si="229"/>
        <v>1.0011266900349358</v>
      </c>
      <c r="E1028">
        <f t="shared" ref="E1028:E1091" si="235">L1028-L1027</f>
        <v>799.69999999995343</v>
      </c>
      <c r="I1028" s="4"/>
      <c r="J1028" s="4">
        <f t="shared" si="230"/>
        <v>319</v>
      </c>
      <c r="K1028">
        <v>1027</v>
      </c>
      <c r="L1028">
        <v>718286.6</v>
      </c>
      <c r="M1028">
        <v>59857.2</v>
      </c>
      <c r="N1028">
        <v>14609.1</v>
      </c>
      <c r="O1028" t="str">
        <f t="shared" si="227"/>
        <v/>
      </c>
      <c r="P1028">
        <f t="shared" si="228"/>
        <v>799.69999999995343</v>
      </c>
      <c r="X1028">
        <f t="shared" si="231"/>
        <v>49.167067102011757</v>
      </c>
      <c r="Y1028">
        <f t="shared" si="232"/>
        <v>4.0972544509928737</v>
      </c>
      <c r="Z1028">
        <f t="shared" si="233"/>
        <v>1</v>
      </c>
      <c r="AA1028">
        <f t="shared" si="234"/>
        <v>12.000003341285593</v>
      </c>
    </row>
    <row r="1029" spans="2:27" x14ac:dyDescent="0.2">
      <c r="B1029">
        <f t="shared" si="226"/>
        <v>1485358088.2</v>
      </c>
      <c r="D1029">
        <f t="shared" si="229"/>
        <v>1.0011254220332917</v>
      </c>
      <c r="E1029">
        <f t="shared" si="235"/>
        <v>800.59999999997672</v>
      </c>
      <c r="I1029" s="4"/>
      <c r="J1029" s="4">
        <f t="shared" si="230"/>
        <v>319</v>
      </c>
      <c r="K1029">
        <v>1028</v>
      </c>
      <c r="L1029">
        <v>719087.2</v>
      </c>
      <c r="M1029">
        <v>59923.9</v>
      </c>
      <c r="N1029">
        <v>14624.4</v>
      </c>
      <c r="O1029" t="str">
        <f t="shared" si="227"/>
        <v/>
      </c>
      <c r="P1029">
        <f t="shared" si="228"/>
        <v>800.59999999997672</v>
      </c>
      <c r="X1029">
        <f t="shared" si="231"/>
        <v>49.170372801619209</v>
      </c>
      <c r="Y1029">
        <f t="shared" si="232"/>
        <v>4.0975287875058122</v>
      </c>
      <c r="Z1029">
        <f t="shared" si="233"/>
        <v>1</v>
      </c>
      <c r="AA1029">
        <f t="shared" si="234"/>
        <v>12.000006675132958</v>
      </c>
    </row>
    <row r="1030" spans="2:27" x14ac:dyDescent="0.2">
      <c r="B1030">
        <f t="shared" si="226"/>
        <v>1510609175.7</v>
      </c>
      <c r="D1030">
        <f t="shared" si="229"/>
        <v>1.0011241568823674</v>
      </c>
      <c r="E1030">
        <f t="shared" si="235"/>
        <v>801.5</v>
      </c>
      <c r="I1030" s="4"/>
      <c r="J1030" s="4">
        <f t="shared" si="230"/>
        <v>319</v>
      </c>
      <c r="K1030">
        <v>1029</v>
      </c>
      <c r="L1030">
        <v>719888.7</v>
      </c>
      <c r="M1030">
        <v>59990.7</v>
      </c>
      <c r="N1030">
        <v>14639.7</v>
      </c>
      <c r="O1030" t="str">
        <f t="shared" si="227"/>
        <v/>
      </c>
      <c r="P1030">
        <f t="shared" si="228"/>
        <v>801.5</v>
      </c>
      <c r="X1030">
        <f t="shared" si="231"/>
        <v>49.173733068300571</v>
      </c>
      <c r="Y1030">
        <f t="shared" si="232"/>
        <v>4.0978093813397809</v>
      </c>
      <c r="Z1030">
        <f t="shared" si="233"/>
        <v>1</v>
      </c>
      <c r="AA1030">
        <f t="shared" si="234"/>
        <v>12.00000500077512</v>
      </c>
    </row>
    <row r="1031" spans="2:27" x14ac:dyDescent="0.2">
      <c r="B1031">
        <f t="shared" si="226"/>
        <v>1536289531.7</v>
      </c>
      <c r="D1031">
        <f t="shared" si="229"/>
        <v>9.0097317529632512</v>
      </c>
      <c r="E1031">
        <f t="shared" si="235"/>
        <v>7221.3000000000466</v>
      </c>
      <c r="I1031" s="4"/>
      <c r="J1031" s="4">
        <f t="shared" si="230"/>
        <v>319</v>
      </c>
      <c r="K1031">
        <v>1030</v>
      </c>
      <c r="L1031">
        <v>727110</v>
      </c>
      <c r="M1031">
        <v>60592.5</v>
      </c>
      <c r="N1031">
        <v>14777.6</v>
      </c>
      <c r="O1031">
        <f t="shared" si="227"/>
        <v>14402.800000000047</v>
      </c>
      <c r="P1031">
        <f t="shared" si="228"/>
        <v>7221.3000000000466</v>
      </c>
      <c r="X1031">
        <f t="shared" si="231"/>
        <v>49.203524252923344</v>
      </c>
      <c r="Y1031">
        <f t="shared" si="232"/>
        <v>4.100293687743612</v>
      </c>
      <c r="Z1031">
        <f t="shared" si="233"/>
        <v>1</v>
      </c>
      <c r="AA1031">
        <f t="shared" si="234"/>
        <v>12</v>
      </c>
    </row>
    <row r="1032" spans="2:27" x14ac:dyDescent="0.2">
      <c r="B1032">
        <f t="shared" si="226"/>
        <v>1562406453.8</v>
      </c>
      <c r="D1032">
        <f t="shared" si="229"/>
        <v>0.11222356085469626</v>
      </c>
      <c r="E1032">
        <f t="shared" si="235"/>
        <v>810.40000000002328</v>
      </c>
      <c r="I1032" s="4"/>
      <c r="J1032" s="4">
        <f t="shared" si="230"/>
        <v>320</v>
      </c>
      <c r="K1032">
        <v>1031</v>
      </c>
      <c r="L1032">
        <v>727920.4</v>
      </c>
      <c r="M1032">
        <v>60660</v>
      </c>
      <c r="N1032">
        <v>14793.1</v>
      </c>
      <c r="O1032" t="str">
        <f t="shared" si="227"/>
        <v/>
      </c>
      <c r="P1032">
        <f t="shared" si="228"/>
        <v>810.40000000002328</v>
      </c>
      <c r="X1032">
        <f t="shared" si="231"/>
        <v>49.206751796445637</v>
      </c>
      <c r="Y1032">
        <f t="shared" si="232"/>
        <v>4.1005603964010247</v>
      </c>
      <c r="Z1032">
        <f t="shared" si="233"/>
        <v>1</v>
      </c>
      <c r="AA1032">
        <f t="shared" si="234"/>
        <v>12.000006594131223</v>
      </c>
    </row>
    <row r="1033" spans="2:27" x14ac:dyDescent="0.2">
      <c r="B1033">
        <f t="shared" si="226"/>
        <v>1588967363.5</v>
      </c>
      <c r="D1033">
        <f t="shared" si="229"/>
        <v>1.0011105626849788</v>
      </c>
      <c r="E1033">
        <f t="shared" si="235"/>
        <v>811.29999999993015</v>
      </c>
      <c r="I1033" s="4"/>
      <c r="J1033" s="4">
        <f t="shared" si="230"/>
        <v>320</v>
      </c>
      <c r="K1033">
        <v>1032</v>
      </c>
      <c r="L1033">
        <v>728731.7</v>
      </c>
      <c r="M1033">
        <v>60727.6</v>
      </c>
      <c r="N1033">
        <v>14808.6</v>
      </c>
      <c r="O1033" t="str">
        <f t="shared" si="227"/>
        <v/>
      </c>
      <c r="P1033">
        <f t="shared" si="228"/>
        <v>811.29999999993015</v>
      </c>
      <c r="X1033">
        <f t="shared" si="231"/>
        <v>49.210033358994096</v>
      </c>
      <c r="Y1033">
        <f t="shared" si="232"/>
        <v>4.1008332995691692</v>
      </c>
      <c r="Z1033">
        <f t="shared" si="233"/>
        <v>1</v>
      </c>
      <c r="AA1033">
        <f t="shared" si="234"/>
        <v>12.000008233488561</v>
      </c>
    </row>
    <row r="1034" spans="2:27" x14ac:dyDescent="0.2">
      <c r="B1034">
        <f t="shared" si="226"/>
        <v>1615979808.5999999</v>
      </c>
      <c r="D1034">
        <f t="shared" si="229"/>
        <v>1.0011093307039809</v>
      </c>
      <c r="E1034">
        <f t="shared" si="235"/>
        <v>812.20000000006985</v>
      </c>
      <c r="I1034" s="4"/>
      <c r="J1034" s="4">
        <f t="shared" si="230"/>
        <v>320</v>
      </c>
      <c r="K1034">
        <v>1033</v>
      </c>
      <c r="L1034">
        <v>729543.9</v>
      </c>
      <c r="M1034">
        <v>60795.3</v>
      </c>
      <c r="N1034">
        <v>14824.1</v>
      </c>
      <c r="O1034" t="str">
        <f t="shared" si="227"/>
        <v/>
      </c>
      <c r="P1034">
        <f t="shared" si="228"/>
        <v>812.20000000006985</v>
      </c>
      <c r="X1034">
        <f t="shared" si="231"/>
        <v>49.213368771122703</v>
      </c>
      <c r="Y1034">
        <f t="shared" si="232"/>
        <v>4.1011123778172029</v>
      </c>
      <c r="Z1034">
        <f t="shared" si="233"/>
        <v>1</v>
      </c>
      <c r="AA1034">
        <f t="shared" si="234"/>
        <v>12.000004934591983</v>
      </c>
    </row>
    <row r="1035" spans="2:27" x14ac:dyDescent="0.2">
      <c r="B1035">
        <f t="shared" si="226"/>
        <v>1643451465.4000001</v>
      </c>
      <c r="D1035">
        <f t="shared" si="229"/>
        <v>1.0012312238363501</v>
      </c>
      <c r="E1035">
        <f t="shared" si="235"/>
        <v>813.19999999995343</v>
      </c>
      <c r="I1035" s="4"/>
      <c r="J1035" s="4">
        <f t="shared" si="230"/>
        <v>320</v>
      </c>
      <c r="K1035">
        <v>1034</v>
      </c>
      <c r="L1035">
        <v>730357.1</v>
      </c>
      <c r="M1035">
        <v>60863.1</v>
      </c>
      <c r="N1035">
        <v>14839.6</v>
      </c>
      <c r="O1035" t="str">
        <f t="shared" si="227"/>
        <v/>
      </c>
      <c r="P1035">
        <f t="shared" si="228"/>
        <v>813.19999999995343</v>
      </c>
      <c r="X1035">
        <f t="shared" si="231"/>
        <v>49.216764602819481</v>
      </c>
      <c r="Y1035">
        <f t="shared" si="232"/>
        <v>4.1013976117954662</v>
      </c>
      <c r="Z1035">
        <f t="shared" si="233"/>
        <v>1</v>
      </c>
      <c r="AA1035">
        <f t="shared" si="234"/>
        <v>11.999998356968344</v>
      </c>
    </row>
    <row r="1036" spans="2:27" x14ac:dyDescent="0.2">
      <c r="B1036">
        <f t="shared" si="226"/>
        <v>1671390140.3</v>
      </c>
      <c r="D1036">
        <f t="shared" si="229"/>
        <v>1.0009837678308493</v>
      </c>
      <c r="E1036">
        <f t="shared" si="235"/>
        <v>814</v>
      </c>
      <c r="I1036" s="4"/>
      <c r="J1036" s="4">
        <f t="shared" si="230"/>
        <v>320</v>
      </c>
      <c r="K1036">
        <v>1035</v>
      </c>
      <c r="L1036">
        <v>731171.1</v>
      </c>
      <c r="M1036">
        <v>60930.9</v>
      </c>
      <c r="N1036">
        <v>14855.2</v>
      </c>
      <c r="O1036" t="str">
        <f t="shared" si="227"/>
        <v/>
      </c>
      <c r="P1036">
        <f t="shared" si="228"/>
        <v>814</v>
      </c>
      <c r="X1036">
        <f t="shared" si="231"/>
        <v>49.219875868382786</v>
      </c>
      <c r="Y1036">
        <f t="shared" si="232"/>
        <v>4.1016546394528515</v>
      </c>
      <c r="Z1036">
        <f t="shared" si="233"/>
        <v>1</v>
      </c>
      <c r="AA1036">
        <f t="shared" si="234"/>
        <v>12.000004923610188</v>
      </c>
    </row>
    <row r="1037" spans="2:27" x14ac:dyDescent="0.2">
      <c r="B1037">
        <f t="shared" si="226"/>
        <v>1699803772.7</v>
      </c>
      <c r="D1037">
        <f t="shared" si="229"/>
        <v>1.0011056511056797</v>
      </c>
      <c r="E1037">
        <f t="shared" si="235"/>
        <v>814.90000000002328</v>
      </c>
      <c r="I1037" s="4"/>
      <c r="J1037" s="4">
        <f t="shared" si="230"/>
        <v>320</v>
      </c>
      <c r="K1037">
        <v>1036</v>
      </c>
      <c r="L1037">
        <v>731986</v>
      </c>
      <c r="M1037">
        <v>60998.8</v>
      </c>
      <c r="N1037">
        <v>14870.7</v>
      </c>
      <c r="O1037" t="str">
        <f t="shared" si="227"/>
        <v/>
      </c>
      <c r="P1037">
        <f t="shared" si="228"/>
        <v>814.90000000002328</v>
      </c>
      <c r="X1037">
        <f t="shared" si="231"/>
        <v>49.223372134465762</v>
      </c>
      <c r="Y1037">
        <f t="shared" si="232"/>
        <v>4.1019454363278127</v>
      </c>
      <c r="Z1037">
        <f t="shared" si="233"/>
        <v>1</v>
      </c>
      <c r="AA1037">
        <f t="shared" si="234"/>
        <v>12.000006557506049</v>
      </c>
    </row>
    <row r="1038" spans="2:27" x14ac:dyDescent="0.2">
      <c r="B1038">
        <f t="shared" si="226"/>
        <v>1728700436.8</v>
      </c>
      <c r="D1038">
        <f t="shared" si="229"/>
        <v>1.0011044299914384</v>
      </c>
      <c r="E1038">
        <f t="shared" si="235"/>
        <v>815.80000000004657</v>
      </c>
      <c r="I1038" s="4"/>
      <c r="J1038" s="4">
        <f t="shared" si="230"/>
        <v>320</v>
      </c>
      <c r="K1038">
        <v>1037</v>
      </c>
      <c r="L1038">
        <v>732801.8</v>
      </c>
      <c r="M1038">
        <v>61066.8</v>
      </c>
      <c r="N1038">
        <v>14886.3</v>
      </c>
      <c r="O1038" t="str">
        <f t="shared" si="227"/>
        <v/>
      </c>
      <c r="P1038">
        <f t="shared" si="228"/>
        <v>815.80000000004657</v>
      </c>
      <c r="X1038">
        <f t="shared" si="231"/>
        <v>49.226590892296947</v>
      </c>
      <c r="Y1038">
        <f t="shared" si="232"/>
        <v>4.1022147880937512</v>
      </c>
      <c r="Z1038">
        <f t="shared" si="233"/>
        <v>1</v>
      </c>
      <c r="AA1038">
        <f t="shared" si="234"/>
        <v>12.000003275102019</v>
      </c>
    </row>
    <row r="1039" spans="2:27" x14ac:dyDescent="0.2">
      <c r="B1039">
        <f t="shared" si="226"/>
        <v>1758088344.3</v>
      </c>
      <c r="D1039">
        <f t="shared" si="229"/>
        <v>1.0011032115713494</v>
      </c>
      <c r="E1039">
        <f t="shared" si="235"/>
        <v>816.69999999995343</v>
      </c>
      <c r="I1039" s="4"/>
      <c r="J1039" s="4">
        <f t="shared" si="230"/>
        <v>320</v>
      </c>
      <c r="K1039">
        <v>1038</v>
      </c>
      <c r="L1039">
        <v>733618.5</v>
      </c>
      <c r="M1039">
        <v>61134.9</v>
      </c>
      <c r="N1039">
        <v>14901.9</v>
      </c>
      <c r="O1039" t="str">
        <f t="shared" si="227"/>
        <v/>
      </c>
      <c r="P1039">
        <f t="shared" si="228"/>
        <v>816.69999999995343</v>
      </c>
      <c r="X1039">
        <f t="shared" si="231"/>
        <v>49.229863306021379</v>
      </c>
      <c r="Y1039">
        <f t="shared" si="232"/>
        <v>4.1024902864735369</v>
      </c>
      <c r="Z1039">
        <f t="shared" si="233"/>
        <v>1</v>
      </c>
      <c r="AA1039">
        <f t="shared" si="234"/>
        <v>11.999995092819322</v>
      </c>
    </row>
    <row r="1040" spans="2:27" x14ac:dyDescent="0.2">
      <c r="B1040">
        <f t="shared" si="226"/>
        <v>1787975846.0999999</v>
      </c>
      <c r="D1040">
        <f t="shared" si="229"/>
        <v>1.0011019958369332</v>
      </c>
      <c r="E1040">
        <f t="shared" si="235"/>
        <v>817.59999999997672</v>
      </c>
      <c r="I1040" s="4"/>
      <c r="J1040" s="4">
        <f t="shared" si="230"/>
        <v>320</v>
      </c>
      <c r="K1040">
        <v>1039</v>
      </c>
      <c r="L1040">
        <v>734436.1</v>
      </c>
      <c r="M1040">
        <v>61203</v>
      </c>
      <c r="N1040">
        <v>14917.5</v>
      </c>
      <c r="O1040" t="str">
        <f t="shared" si="227"/>
        <v/>
      </c>
      <c r="P1040">
        <f t="shared" si="228"/>
        <v>817.59999999997672</v>
      </c>
      <c r="X1040">
        <f t="shared" si="231"/>
        <v>49.23318920730685</v>
      </c>
      <c r="Y1040">
        <f t="shared" si="232"/>
        <v>4.1027652086475612</v>
      </c>
      <c r="Z1040">
        <f t="shared" si="233"/>
        <v>1</v>
      </c>
      <c r="AA1040">
        <f t="shared" si="234"/>
        <v>12.000001633906834</v>
      </c>
    </row>
    <row r="1041" spans="2:27" x14ac:dyDescent="0.2">
      <c r="B1041">
        <f t="shared" si="226"/>
        <v>1818371435.5</v>
      </c>
      <c r="D1041">
        <f t="shared" si="229"/>
        <v>9.0103962818006771</v>
      </c>
      <c r="E1041">
        <f t="shared" si="235"/>
        <v>7366.9000000000233</v>
      </c>
      <c r="I1041" s="4"/>
      <c r="J1041" s="4">
        <f t="shared" si="230"/>
        <v>320</v>
      </c>
      <c r="K1041">
        <v>1040</v>
      </c>
      <c r="L1041">
        <v>741803</v>
      </c>
      <c r="M1041">
        <v>61816.9</v>
      </c>
      <c r="N1041">
        <v>15058.2</v>
      </c>
      <c r="O1041">
        <f t="shared" si="227"/>
        <v>14693</v>
      </c>
      <c r="P1041">
        <f t="shared" si="228"/>
        <v>7366.9000000000233</v>
      </c>
      <c r="X1041">
        <f t="shared" si="231"/>
        <v>49.262395239802899</v>
      </c>
      <c r="Y1041">
        <f t="shared" si="232"/>
        <v>4.1051984965002459</v>
      </c>
      <c r="Z1041">
        <f t="shared" si="233"/>
        <v>1</v>
      </c>
      <c r="AA1041">
        <f t="shared" si="234"/>
        <v>12.000003235361204</v>
      </c>
    </row>
    <row r="1042" spans="2:27" x14ac:dyDescent="0.2">
      <c r="B1042">
        <f t="shared" si="226"/>
        <v>1849283749.9000001</v>
      </c>
      <c r="D1042">
        <f t="shared" si="229"/>
        <v>0.11221816503548994</v>
      </c>
      <c r="E1042">
        <f t="shared" si="235"/>
        <v>826.69999999995343</v>
      </c>
      <c r="I1042" s="4"/>
      <c r="J1042" s="4">
        <f t="shared" si="230"/>
        <v>321</v>
      </c>
      <c r="K1042">
        <v>1041</v>
      </c>
      <c r="L1042">
        <v>742629.7</v>
      </c>
      <c r="M1042">
        <v>61885.8</v>
      </c>
      <c r="N1042">
        <v>15074</v>
      </c>
      <c r="O1042" t="str">
        <f t="shared" si="227"/>
        <v/>
      </c>
      <c r="P1042">
        <f t="shared" si="228"/>
        <v>826.69999999995343</v>
      </c>
      <c r="X1042">
        <f t="shared" si="231"/>
        <v>49.265603025076288</v>
      </c>
      <c r="Y1042">
        <f t="shared" si="232"/>
        <v>4.1054663659280886</v>
      </c>
      <c r="Z1042">
        <f t="shared" si="233"/>
        <v>1</v>
      </c>
      <c r="AA1042">
        <f t="shared" si="234"/>
        <v>12.000001615879571</v>
      </c>
    </row>
    <row r="1043" spans="2:27" x14ac:dyDescent="0.2">
      <c r="B1043">
        <f t="shared" si="226"/>
        <v>1880721573.5999999</v>
      </c>
      <c r="D1043">
        <f t="shared" si="229"/>
        <v>1.0012096286441472</v>
      </c>
      <c r="E1043">
        <f t="shared" si="235"/>
        <v>827.70000000006985</v>
      </c>
      <c r="I1043" s="4"/>
      <c r="J1043" s="4">
        <f t="shared" si="230"/>
        <v>321</v>
      </c>
      <c r="K1043">
        <v>1042</v>
      </c>
      <c r="L1043">
        <v>743457.4</v>
      </c>
      <c r="M1043">
        <v>61954.8</v>
      </c>
      <c r="N1043">
        <v>15089.8</v>
      </c>
      <c r="O1043" t="str">
        <f t="shared" si="227"/>
        <v/>
      </c>
      <c r="P1043">
        <f t="shared" si="228"/>
        <v>827.70000000006985</v>
      </c>
      <c r="X1043">
        <f t="shared" si="231"/>
        <v>49.268870362761604</v>
      </c>
      <c r="Y1043">
        <f t="shared" si="232"/>
        <v>4.1057403013956453</v>
      </c>
      <c r="Z1043">
        <f t="shared" si="233"/>
        <v>1</v>
      </c>
      <c r="AA1043">
        <f t="shared" si="234"/>
        <v>11.999996771840115</v>
      </c>
    </row>
    <row r="1044" spans="2:27" x14ac:dyDescent="0.2">
      <c r="B1044">
        <f t="shared" si="226"/>
        <v>1912693840.4000001</v>
      </c>
      <c r="D1044">
        <f t="shared" si="229"/>
        <v>1.000966533768189</v>
      </c>
      <c r="E1044">
        <f t="shared" si="235"/>
        <v>828.5</v>
      </c>
      <c r="I1044" s="4"/>
      <c r="J1044" s="4">
        <f t="shared" si="230"/>
        <v>321</v>
      </c>
      <c r="K1044">
        <v>1043</v>
      </c>
      <c r="L1044">
        <v>744285.9</v>
      </c>
      <c r="M1044">
        <v>62023.8</v>
      </c>
      <c r="N1044">
        <v>15105.7</v>
      </c>
      <c r="O1044" t="str">
        <f t="shared" si="227"/>
        <v/>
      </c>
      <c r="P1044">
        <f t="shared" si="228"/>
        <v>828.5</v>
      </c>
      <c r="X1044">
        <f t="shared" si="231"/>
        <v>49.271857643141331</v>
      </c>
      <c r="Y1044">
        <f t="shared" si="232"/>
        <v>4.1059864819240417</v>
      </c>
      <c r="Z1044">
        <f t="shared" si="233"/>
        <v>1</v>
      </c>
      <c r="AA1044">
        <f t="shared" si="234"/>
        <v>12.00000483685295</v>
      </c>
    </row>
    <row r="1045" spans="2:27" x14ac:dyDescent="0.2">
      <c r="B1045">
        <f t="shared" si="226"/>
        <v>1945209635.7</v>
      </c>
      <c r="D1045">
        <f t="shared" si="229"/>
        <v>1.0012070006035003</v>
      </c>
      <c r="E1045">
        <f t="shared" si="235"/>
        <v>829.5</v>
      </c>
      <c r="I1045" s="4"/>
      <c r="J1045" s="4">
        <f t="shared" si="230"/>
        <v>321</v>
      </c>
      <c r="K1045">
        <v>1044</v>
      </c>
      <c r="L1045">
        <v>745115.4</v>
      </c>
      <c r="M1045">
        <v>62093</v>
      </c>
      <c r="N1045">
        <v>15121.5</v>
      </c>
      <c r="O1045" t="str">
        <f t="shared" si="227"/>
        <v/>
      </c>
      <c r="P1045">
        <f t="shared" si="228"/>
        <v>829.5</v>
      </c>
      <c r="X1045">
        <f t="shared" si="231"/>
        <v>49.275230631881762</v>
      </c>
      <c r="Y1045">
        <f t="shared" si="232"/>
        <v>4.1062725258737558</v>
      </c>
      <c r="Z1045">
        <f t="shared" si="233"/>
        <v>1</v>
      </c>
      <c r="AA1045">
        <f t="shared" si="234"/>
        <v>11.999990337075033</v>
      </c>
    </row>
    <row r="1046" spans="2:27" x14ac:dyDescent="0.2">
      <c r="B1046">
        <f t="shared" si="226"/>
        <v>1978278199.5</v>
      </c>
      <c r="D1046">
        <f t="shared" si="229"/>
        <v>1.0010849909584367</v>
      </c>
      <c r="E1046">
        <f t="shared" si="235"/>
        <v>830.40000000002328</v>
      </c>
      <c r="I1046" s="4"/>
      <c r="J1046" s="4">
        <f t="shared" si="230"/>
        <v>321</v>
      </c>
      <c r="K1046">
        <v>1045</v>
      </c>
      <c r="L1046">
        <v>745945.8</v>
      </c>
      <c r="M1046">
        <v>62162.2</v>
      </c>
      <c r="N1046">
        <v>15137.4</v>
      </c>
      <c r="O1046" t="str">
        <f t="shared" si="227"/>
        <v/>
      </c>
      <c r="P1046">
        <f t="shared" si="228"/>
        <v>830.40000000002328</v>
      </c>
      <c r="X1046">
        <f t="shared" si="231"/>
        <v>49.27833049268699</v>
      </c>
      <c r="Y1046">
        <f t="shared" si="232"/>
        <v>4.1065308441343955</v>
      </c>
      <c r="Z1046">
        <f t="shared" si="233"/>
        <v>1</v>
      </c>
      <c r="AA1046">
        <f t="shared" si="234"/>
        <v>11.999990347831963</v>
      </c>
    </row>
    <row r="1047" spans="2:27" x14ac:dyDescent="0.2">
      <c r="B1047">
        <f t="shared" si="226"/>
        <v>2011908928.9000001</v>
      </c>
      <c r="D1047">
        <f t="shared" si="229"/>
        <v>1.0012042389208617</v>
      </c>
      <c r="E1047">
        <f t="shared" si="235"/>
        <v>831.39999999990687</v>
      </c>
      <c r="I1047" s="4"/>
      <c r="J1047" s="4">
        <f t="shared" si="230"/>
        <v>321</v>
      </c>
      <c r="K1047">
        <v>1046</v>
      </c>
      <c r="L1047">
        <v>746777.2</v>
      </c>
      <c r="M1047">
        <v>62231.4</v>
      </c>
      <c r="N1047">
        <v>15153.2</v>
      </c>
      <c r="O1047" t="str">
        <f t="shared" si="227"/>
        <v/>
      </c>
      <c r="P1047">
        <f t="shared" si="228"/>
        <v>831.39999999990687</v>
      </c>
      <c r="X1047">
        <f t="shared" si="231"/>
        <v>49.28181506216508</v>
      </c>
      <c r="Y1047">
        <f t="shared" si="232"/>
        <v>4.106815722091703</v>
      </c>
      <c r="Z1047">
        <f t="shared" si="233"/>
        <v>1</v>
      </c>
      <c r="AA1047">
        <f t="shared" si="234"/>
        <v>12.000006427623353</v>
      </c>
    </row>
    <row r="1048" spans="2:27" x14ac:dyDescent="0.2">
      <c r="B1048">
        <f t="shared" si="226"/>
        <v>2046111380.7</v>
      </c>
      <c r="D1048">
        <f t="shared" si="229"/>
        <v>1.0009622323793157</v>
      </c>
      <c r="E1048">
        <f t="shared" si="235"/>
        <v>832.20000000006985</v>
      </c>
      <c r="I1048" s="4"/>
      <c r="J1048" s="4">
        <f t="shared" si="230"/>
        <v>321</v>
      </c>
      <c r="K1048">
        <v>1047</v>
      </c>
      <c r="L1048">
        <v>747609.4</v>
      </c>
      <c r="M1048">
        <v>62300.800000000003</v>
      </c>
      <c r="N1048">
        <v>15169.1</v>
      </c>
      <c r="O1048" t="str">
        <f t="shared" si="227"/>
        <v/>
      </c>
      <c r="P1048">
        <f t="shared" si="228"/>
        <v>832.20000000006985</v>
      </c>
      <c r="X1048">
        <f t="shared" si="231"/>
        <v>49.285020205549436</v>
      </c>
      <c r="Y1048">
        <f t="shared" si="232"/>
        <v>4.1070861158539396</v>
      </c>
      <c r="Z1048">
        <f t="shared" si="233"/>
        <v>1</v>
      </c>
      <c r="AA1048">
        <f t="shared" si="234"/>
        <v>11.99999678976835</v>
      </c>
    </row>
    <row r="1049" spans="2:27" x14ac:dyDescent="0.2">
      <c r="B1049">
        <f t="shared" si="226"/>
        <v>2080895274.0999999</v>
      </c>
      <c r="D1049">
        <f t="shared" si="229"/>
        <v>1.0012016342224026</v>
      </c>
      <c r="E1049">
        <f t="shared" si="235"/>
        <v>833.19999999995343</v>
      </c>
      <c r="I1049" s="4"/>
      <c r="J1049" s="4">
        <f t="shared" si="230"/>
        <v>321</v>
      </c>
      <c r="K1049">
        <v>1048</v>
      </c>
      <c r="L1049">
        <v>748442.6</v>
      </c>
      <c r="M1049">
        <v>62370.2</v>
      </c>
      <c r="N1049">
        <v>15185.1</v>
      </c>
      <c r="O1049" t="str">
        <f t="shared" si="227"/>
        <v/>
      </c>
      <c r="P1049">
        <f t="shared" si="228"/>
        <v>833.19999999995343</v>
      </c>
      <c r="X1049">
        <f t="shared" si="231"/>
        <v>49.287959908067776</v>
      </c>
      <c r="Y1049">
        <f t="shared" si="232"/>
        <v>4.1073288947718485</v>
      </c>
      <c r="Z1049">
        <f t="shared" si="233"/>
        <v>1</v>
      </c>
      <c r="AA1049">
        <f t="shared" si="234"/>
        <v>12.00000320665959</v>
      </c>
    </row>
    <row r="1050" spans="2:27" x14ac:dyDescent="0.2">
      <c r="B1050">
        <f t="shared" si="226"/>
        <v>2116270493.8</v>
      </c>
      <c r="D1050">
        <f t="shared" si="229"/>
        <v>1.0010801728276804</v>
      </c>
      <c r="E1050">
        <f t="shared" si="235"/>
        <v>834.09999999997672</v>
      </c>
      <c r="I1050" s="4"/>
      <c r="J1050" s="4">
        <f t="shared" si="230"/>
        <v>321</v>
      </c>
      <c r="K1050">
        <v>1049</v>
      </c>
      <c r="L1050">
        <v>749276.7</v>
      </c>
      <c r="M1050">
        <v>62439.7</v>
      </c>
      <c r="N1050">
        <v>15201</v>
      </c>
      <c r="O1050" t="str">
        <f t="shared" si="227"/>
        <v/>
      </c>
      <c r="P1050">
        <f t="shared" si="228"/>
        <v>834.09999999997672</v>
      </c>
      <c r="X1050">
        <f t="shared" si="231"/>
        <v>49.291276889678308</v>
      </c>
      <c r="Y1050">
        <f t="shared" si="232"/>
        <v>4.1076047628445496</v>
      </c>
      <c r="Z1050">
        <f t="shared" si="233"/>
        <v>1</v>
      </c>
      <c r="AA1050">
        <f t="shared" si="234"/>
        <v>12.000004804635513</v>
      </c>
    </row>
    <row r="1051" spans="2:27" x14ac:dyDescent="0.2">
      <c r="B1051">
        <f t="shared" si="226"/>
        <v>2152247092.1999998</v>
      </c>
      <c r="D1051">
        <f t="shared" si="229"/>
        <v>9.0100707349241773</v>
      </c>
      <c r="E1051">
        <f t="shared" si="235"/>
        <v>7515.3000000000466</v>
      </c>
      <c r="I1051" s="4"/>
      <c r="J1051" s="4">
        <f t="shared" si="230"/>
        <v>321</v>
      </c>
      <c r="K1051">
        <v>1050</v>
      </c>
      <c r="L1051">
        <v>756792</v>
      </c>
      <c r="M1051">
        <v>63066</v>
      </c>
      <c r="N1051">
        <v>15344.5</v>
      </c>
      <c r="O1051">
        <f t="shared" si="227"/>
        <v>14989</v>
      </c>
      <c r="P1051">
        <f t="shared" si="228"/>
        <v>7515.3000000000466</v>
      </c>
      <c r="X1051">
        <f t="shared" si="231"/>
        <v>49.320082114112552</v>
      </c>
      <c r="Y1051">
        <f t="shared" si="232"/>
        <v>4.1100068428427123</v>
      </c>
      <c r="Z1051">
        <f t="shared" si="233"/>
        <v>1</v>
      </c>
      <c r="AA1051">
        <f t="shared" si="234"/>
        <v>12</v>
      </c>
    </row>
    <row r="1052" spans="2:27" x14ac:dyDescent="0.2">
      <c r="B1052">
        <f t="shared" si="226"/>
        <v>2188835292.8000002</v>
      </c>
      <c r="D1052">
        <f t="shared" si="229"/>
        <v>0.11221108937767506</v>
      </c>
      <c r="E1052">
        <f t="shared" si="235"/>
        <v>843.30000000004657</v>
      </c>
      <c r="I1052" s="4"/>
      <c r="J1052" s="4">
        <f t="shared" si="230"/>
        <v>322</v>
      </c>
      <c r="K1052">
        <v>1051</v>
      </c>
      <c r="L1052">
        <v>757635.3</v>
      </c>
      <c r="M1052">
        <v>63136.3</v>
      </c>
      <c r="N1052">
        <v>15360.6</v>
      </c>
      <c r="O1052" t="str">
        <f t="shared" si="227"/>
        <v/>
      </c>
      <c r="P1052">
        <f t="shared" si="228"/>
        <v>843.30000000004657</v>
      </c>
      <c r="X1052">
        <f t="shared" si="231"/>
        <v>49.323288152806533</v>
      </c>
      <c r="Y1052">
        <f t="shared" si="232"/>
        <v>4.1102756402744687</v>
      </c>
      <c r="Z1052">
        <f t="shared" si="233"/>
        <v>1</v>
      </c>
      <c r="AA1052">
        <f t="shared" si="234"/>
        <v>11.99999524837534</v>
      </c>
    </row>
    <row r="1053" spans="2:27" x14ac:dyDescent="0.2">
      <c r="B1053">
        <f t="shared" si="226"/>
        <v>2226045492.6999998</v>
      </c>
      <c r="D1053">
        <f t="shared" si="229"/>
        <v>1.0013043993832091</v>
      </c>
      <c r="E1053">
        <f t="shared" si="235"/>
        <v>844.39999999990687</v>
      </c>
      <c r="I1053" s="4"/>
      <c r="J1053" s="4">
        <f t="shared" si="230"/>
        <v>322</v>
      </c>
      <c r="K1053">
        <v>1052</v>
      </c>
      <c r="L1053">
        <v>758479.7</v>
      </c>
      <c r="M1053">
        <v>63206.6</v>
      </c>
      <c r="N1053">
        <v>15376.8</v>
      </c>
      <c r="O1053" t="str">
        <f t="shared" si="227"/>
        <v/>
      </c>
      <c r="P1053">
        <f t="shared" si="228"/>
        <v>844.39999999990687</v>
      </c>
      <c r="X1053">
        <f t="shared" si="231"/>
        <v>49.32623822902034</v>
      </c>
      <c r="Y1053">
        <f t="shared" si="232"/>
        <v>4.1105171427084963</v>
      </c>
      <c r="Z1053">
        <f t="shared" si="233"/>
        <v>1</v>
      </c>
      <c r="AA1053">
        <f t="shared" si="234"/>
        <v>12.000007910566302</v>
      </c>
    </row>
    <row r="1054" spans="2:27" x14ac:dyDescent="0.2">
      <c r="B1054">
        <f t="shared" si="226"/>
        <v>2263888266.0999999</v>
      </c>
      <c r="D1054">
        <f t="shared" si="229"/>
        <v>1.0009474182853659</v>
      </c>
      <c r="E1054">
        <f t="shared" si="235"/>
        <v>845.20000000006985</v>
      </c>
      <c r="I1054" s="4"/>
      <c r="J1054" s="4">
        <f t="shared" si="230"/>
        <v>322</v>
      </c>
      <c r="K1054">
        <v>1053</v>
      </c>
      <c r="L1054">
        <v>759324.9</v>
      </c>
      <c r="M1054">
        <v>63277.1</v>
      </c>
      <c r="N1054">
        <v>15392.9</v>
      </c>
      <c r="O1054" t="str">
        <f t="shared" si="227"/>
        <v/>
      </c>
      <c r="P1054">
        <f t="shared" si="228"/>
        <v>845.20000000006985</v>
      </c>
      <c r="X1054">
        <f t="shared" si="231"/>
        <v>49.329554534882966</v>
      </c>
      <c r="Y1054">
        <f t="shared" si="232"/>
        <v>4.1107978353656556</v>
      </c>
      <c r="Z1054">
        <f t="shared" si="233"/>
        <v>1</v>
      </c>
      <c r="AA1054">
        <f t="shared" si="234"/>
        <v>11.99999525894834</v>
      </c>
    </row>
    <row r="1055" spans="2:27" x14ac:dyDescent="0.2">
      <c r="B1055">
        <f t="shared" si="226"/>
        <v>2302374366.5999999</v>
      </c>
      <c r="D1055">
        <f t="shared" si="229"/>
        <v>1.0011831519165684</v>
      </c>
      <c r="E1055">
        <f t="shared" si="235"/>
        <v>846.19999999995343</v>
      </c>
      <c r="I1055" s="4"/>
      <c r="J1055" s="4">
        <f t="shared" si="230"/>
        <v>322</v>
      </c>
      <c r="K1055">
        <v>1054</v>
      </c>
      <c r="L1055">
        <v>760171.1</v>
      </c>
      <c r="M1055">
        <v>63347.6</v>
      </c>
      <c r="N1055">
        <v>15409.1</v>
      </c>
      <c r="O1055" t="str">
        <f t="shared" si="227"/>
        <v/>
      </c>
      <c r="P1055">
        <f t="shared" si="228"/>
        <v>846.19999999995343</v>
      </c>
      <c r="X1055">
        <f t="shared" si="231"/>
        <v>49.332608653328222</v>
      </c>
      <c r="Y1055">
        <f t="shared" si="232"/>
        <v>4.1110512619166597</v>
      </c>
      <c r="Z1055">
        <f t="shared" si="233"/>
        <v>1</v>
      </c>
      <c r="AA1055">
        <f t="shared" si="234"/>
        <v>11.999998421408231</v>
      </c>
    </row>
    <row r="1056" spans="2:27" x14ac:dyDescent="0.2">
      <c r="B1056">
        <f t="shared" si="226"/>
        <v>2341514730.9000001</v>
      </c>
      <c r="D1056">
        <f t="shared" si="229"/>
        <v>1.0010635783502995</v>
      </c>
      <c r="E1056">
        <f t="shared" si="235"/>
        <v>847.09999999997672</v>
      </c>
      <c r="I1056" s="4"/>
      <c r="J1056" s="4">
        <f t="shared" si="230"/>
        <v>322</v>
      </c>
      <c r="K1056">
        <v>1055</v>
      </c>
      <c r="L1056">
        <v>761018.2</v>
      </c>
      <c r="M1056">
        <v>63418.2</v>
      </c>
      <c r="N1056">
        <v>15425.3</v>
      </c>
      <c r="O1056" t="str">
        <f t="shared" si="227"/>
        <v/>
      </c>
      <c r="P1056">
        <f t="shared" si="228"/>
        <v>847.09999999997672</v>
      </c>
      <c r="X1056">
        <f t="shared" si="231"/>
        <v>49.335714702469318</v>
      </c>
      <c r="Y1056">
        <f t="shared" si="232"/>
        <v>4.1113106390151248</v>
      </c>
      <c r="Z1056">
        <f t="shared" si="233"/>
        <v>1</v>
      </c>
      <c r="AA1056">
        <f t="shared" si="234"/>
        <v>11.999996846331179</v>
      </c>
    </row>
    <row r="1057" spans="2:27" x14ac:dyDescent="0.2">
      <c r="B1057">
        <f t="shared" si="226"/>
        <v>2381320481.3000002</v>
      </c>
      <c r="D1057">
        <f t="shared" si="229"/>
        <v>1.0011804981703654</v>
      </c>
      <c r="E1057">
        <f t="shared" si="235"/>
        <v>848.10000000009313</v>
      </c>
      <c r="I1057" s="4"/>
      <c r="J1057" s="4">
        <f t="shared" si="230"/>
        <v>322</v>
      </c>
      <c r="K1057">
        <v>1056</v>
      </c>
      <c r="L1057">
        <v>761866.3</v>
      </c>
      <c r="M1057">
        <v>63488.9</v>
      </c>
      <c r="N1057">
        <v>15441.4</v>
      </c>
      <c r="O1057" t="str">
        <f t="shared" si="227"/>
        <v/>
      </c>
      <c r="P1057">
        <f t="shared" si="228"/>
        <v>848.10000000009313</v>
      </c>
      <c r="X1057">
        <f t="shared" si="231"/>
        <v>49.339198518269072</v>
      </c>
      <c r="Y1057">
        <f t="shared" si="232"/>
        <v>4.1116025748960592</v>
      </c>
      <c r="Z1057">
        <f t="shared" si="233"/>
        <v>1</v>
      </c>
      <c r="AA1057">
        <f t="shared" si="234"/>
        <v>11.999992124607608</v>
      </c>
    </row>
    <row r="1058" spans="2:27" x14ac:dyDescent="0.2">
      <c r="B1058">
        <f t="shared" si="226"/>
        <v>2421802929.5</v>
      </c>
      <c r="D1058">
        <f t="shared" si="229"/>
        <v>1.0010611956136148</v>
      </c>
      <c r="E1058">
        <f t="shared" si="235"/>
        <v>849</v>
      </c>
      <c r="I1058" s="4"/>
      <c r="J1058" s="4">
        <f t="shared" si="230"/>
        <v>322</v>
      </c>
      <c r="K1058">
        <v>1057</v>
      </c>
      <c r="L1058">
        <v>762715.3</v>
      </c>
      <c r="M1058">
        <v>63559.6</v>
      </c>
      <c r="N1058">
        <v>15457.7</v>
      </c>
      <c r="O1058" t="str">
        <f t="shared" si="227"/>
        <v/>
      </c>
      <c r="P1058">
        <f t="shared" si="228"/>
        <v>849</v>
      </c>
      <c r="X1058">
        <f t="shared" si="231"/>
        <v>49.342094878280726</v>
      </c>
      <c r="Y1058">
        <f t="shared" si="232"/>
        <v>4.111840700751082</v>
      </c>
      <c r="Z1058">
        <f t="shared" si="233"/>
        <v>1</v>
      </c>
      <c r="AA1058">
        <f t="shared" si="234"/>
        <v>12.000001573326454</v>
      </c>
    </row>
    <row r="1059" spans="2:27" x14ac:dyDescent="0.2">
      <c r="B1059">
        <f t="shared" si="226"/>
        <v>2462973579.3000002</v>
      </c>
      <c r="D1059">
        <f t="shared" si="229"/>
        <v>1.0011778563015312</v>
      </c>
      <c r="E1059">
        <f t="shared" si="235"/>
        <v>850</v>
      </c>
      <c r="I1059" s="4"/>
      <c r="J1059" s="4">
        <f t="shared" si="230"/>
        <v>322</v>
      </c>
      <c r="K1059">
        <v>1058</v>
      </c>
      <c r="L1059">
        <v>763565.3</v>
      </c>
      <c r="M1059">
        <v>63630.400000000001</v>
      </c>
      <c r="N1059">
        <v>15473.9</v>
      </c>
      <c r="O1059" t="str">
        <f t="shared" si="227"/>
        <v/>
      </c>
      <c r="P1059">
        <f t="shared" si="228"/>
        <v>850</v>
      </c>
      <c r="X1059">
        <f t="shared" si="231"/>
        <v>49.345368653022192</v>
      </c>
      <c r="Y1059">
        <f t="shared" si="232"/>
        <v>4.1121113617123024</v>
      </c>
      <c r="Z1059">
        <f t="shared" si="233"/>
        <v>1</v>
      </c>
      <c r="AA1059">
        <f t="shared" si="234"/>
        <v>12.000007857879254</v>
      </c>
    </row>
    <row r="1060" spans="2:27" x14ac:dyDescent="0.2">
      <c r="B1060">
        <f t="shared" si="226"/>
        <v>2504844130.0999999</v>
      </c>
      <c r="D1060">
        <f t="shared" si="229"/>
        <v>1.0010588235293021</v>
      </c>
      <c r="E1060">
        <f t="shared" si="235"/>
        <v>850.89999999990687</v>
      </c>
      <c r="I1060" s="4"/>
      <c r="J1060" s="4">
        <f t="shared" si="230"/>
        <v>322</v>
      </c>
      <c r="K1060">
        <v>1059</v>
      </c>
      <c r="L1060">
        <v>764416.2</v>
      </c>
      <c r="M1060">
        <v>63701.3</v>
      </c>
      <c r="N1060">
        <v>15490.2</v>
      </c>
      <c r="O1060" t="str">
        <f t="shared" si="227"/>
        <v/>
      </c>
      <c r="P1060">
        <f t="shared" si="228"/>
        <v>850.89999999990687</v>
      </c>
      <c r="X1060">
        <f t="shared" si="231"/>
        <v>49.348375101677185</v>
      </c>
      <c r="Y1060">
        <f t="shared" si="232"/>
        <v>4.1123613639591481</v>
      </c>
      <c r="Z1060">
        <f t="shared" si="233"/>
        <v>1</v>
      </c>
      <c r="AA1060">
        <f t="shared" si="234"/>
        <v>12.000009418960051</v>
      </c>
    </row>
    <row r="1061" spans="2:27" x14ac:dyDescent="0.2">
      <c r="B1061">
        <f t="shared" si="226"/>
        <v>2547426480.3000002</v>
      </c>
      <c r="D1061">
        <f t="shared" si="229"/>
        <v>9.0101069455880936</v>
      </c>
      <c r="E1061">
        <f t="shared" si="235"/>
        <v>7666.7000000000698</v>
      </c>
      <c r="I1061" s="4"/>
      <c r="J1061" s="4">
        <f t="shared" si="230"/>
        <v>322</v>
      </c>
      <c r="K1061">
        <v>1060</v>
      </c>
      <c r="L1061">
        <v>772082.9</v>
      </c>
      <c r="M1061">
        <v>64340.2</v>
      </c>
      <c r="N1061">
        <v>15636.6</v>
      </c>
      <c r="O1061">
        <f t="shared" si="227"/>
        <v>15290.90000000014</v>
      </c>
      <c r="P1061">
        <f t="shared" si="228"/>
        <v>7666.7000000000698</v>
      </c>
      <c r="X1061">
        <f t="shared" si="231"/>
        <v>49.376648376245477</v>
      </c>
      <c r="Y1061">
        <f t="shared" si="232"/>
        <v>4.1147180333320543</v>
      </c>
      <c r="Z1061">
        <f t="shared" si="233"/>
        <v>1</v>
      </c>
      <c r="AA1061">
        <f t="shared" si="234"/>
        <v>12.000007771191262</v>
      </c>
    </row>
    <row r="1062" spans="2:27" x14ac:dyDescent="0.2">
      <c r="B1062">
        <f t="shared" si="226"/>
        <v>2590732730.5</v>
      </c>
      <c r="D1062">
        <f t="shared" si="229"/>
        <v>0.11221255559757423</v>
      </c>
      <c r="E1062">
        <f t="shared" si="235"/>
        <v>860.29999999993015</v>
      </c>
      <c r="I1062" s="4"/>
      <c r="J1062" s="4">
        <f t="shared" si="230"/>
        <v>323</v>
      </c>
      <c r="K1062">
        <v>1061</v>
      </c>
      <c r="L1062">
        <v>772943.2</v>
      </c>
      <c r="M1062">
        <v>64411.9</v>
      </c>
      <c r="N1062">
        <v>15653</v>
      </c>
      <c r="O1062" t="str">
        <f t="shared" si="227"/>
        <v/>
      </c>
      <c r="P1062">
        <f t="shared" si="228"/>
        <v>860.29999999993015</v>
      </c>
      <c r="X1062">
        <f t="shared" si="231"/>
        <v>49.37987606209672</v>
      </c>
      <c r="Y1062">
        <f t="shared" si="232"/>
        <v>4.1149875423241555</v>
      </c>
      <c r="Z1062">
        <f t="shared" si="233"/>
        <v>1</v>
      </c>
      <c r="AA1062">
        <f t="shared" si="234"/>
        <v>12.000006210032618</v>
      </c>
    </row>
    <row r="1063" spans="2:27" x14ac:dyDescent="0.2">
      <c r="B1063">
        <f t="shared" si="226"/>
        <v>2634775186.9000001</v>
      </c>
      <c r="D1063">
        <f t="shared" si="229"/>
        <v>1.0012786237360145</v>
      </c>
      <c r="E1063">
        <f t="shared" si="235"/>
        <v>861.40000000002328</v>
      </c>
      <c r="I1063" s="4"/>
      <c r="J1063" s="4">
        <f t="shared" si="230"/>
        <v>323</v>
      </c>
      <c r="K1063">
        <v>1062</v>
      </c>
      <c r="L1063">
        <v>773804.6</v>
      </c>
      <c r="M1063">
        <v>64483.7</v>
      </c>
      <c r="N1063">
        <v>15669.5</v>
      </c>
      <c r="O1063" t="str">
        <f t="shared" si="227"/>
        <v/>
      </c>
      <c r="P1063">
        <f t="shared" si="228"/>
        <v>861.40000000002328</v>
      </c>
      <c r="X1063">
        <f t="shared" si="231"/>
        <v>49.382852037397491</v>
      </c>
      <c r="Y1063">
        <f t="shared" si="232"/>
        <v>4.1152366061456966</v>
      </c>
      <c r="Z1063">
        <f t="shared" si="233"/>
        <v>1</v>
      </c>
      <c r="AA1063">
        <f t="shared" si="234"/>
        <v>12.000003101558999</v>
      </c>
    </row>
    <row r="1064" spans="2:27" x14ac:dyDescent="0.2">
      <c r="B1064">
        <f t="shared" si="226"/>
        <v>2679566365.0999999</v>
      </c>
      <c r="D1064">
        <f t="shared" si="229"/>
        <v>1.0009287206873074</v>
      </c>
      <c r="E1064">
        <f t="shared" si="235"/>
        <v>862.20000000006985</v>
      </c>
      <c r="I1064" s="4"/>
      <c r="J1064" s="4">
        <f t="shared" si="230"/>
        <v>323</v>
      </c>
      <c r="K1064">
        <v>1063</v>
      </c>
      <c r="L1064">
        <v>774666.8</v>
      </c>
      <c r="M1064">
        <v>64555.6</v>
      </c>
      <c r="N1064">
        <v>15685.9</v>
      </c>
      <c r="O1064" t="str">
        <f t="shared" si="227"/>
        <v/>
      </c>
      <c r="P1064">
        <f t="shared" si="228"/>
        <v>862.20000000006985</v>
      </c>
      <c r="X1064">
        <f t="shared" si="231"/>
        <v>49.38618759522884</v>
      </c>
      <c r="Y1064">
        <f t="shared" si="232"/>
        <v>4.1155177579864723</v>
      </c>
      <c r="Z1064">
        <f t="shared" si="233"/>
        <v>1</v>
      </c>
      <c r="AA1064">
        <f t="shared" si="234"/>
        <v>11.999993803790842</v>
      </c>
    </row>
    <row r="1065" spans="2:27" x14ac:dyDescent="0.2">
      <c r="B1065">
        <f t="shared" si="226"/>
        <v>2725118993.3000002</v>
      </c>
      <c r="D1065">
        <f t="shared" si="229"/>
        <v>1.0012758060773141</v>
      </c>
      <c r="E1065">
        <f t="shared" si="235"/>
        <v>863.29999999993015</v>
      </c>
      <c r="I1065" s="4"/>
      <c r="J1065" s="4">
        <f t="shared" si="230"/>
        <v>323</v>
      </c>
      <c r="K1065">
        <v>1064</v>
      </c>
      <c r="L1065">
        <v>775530.1</v>
      </c>
      <c r="M1065">
        <v>64627.5</v>
      </c>
      <c r="N1065">
        <v>15702.4</v>
      </c>
      <c r="O1065" t="str">
        <f t="shared" si="227"/>
        <v/>
      </c>
      <c r="P1065">
        <f t="shared" si="228"/>
        <v>863.29999999993015</v>
      </c>
      <c r="X1065">
        <f t="shared" si="231"/>
        <v>49.389271703688607</v>
      </c>
      <c r="Y1065">
        <f t="shared" si="232"/>
        <v>4.1157721112696146</v>
      </c>
      <c r="Z1065">
        <f t="shared" si="233"/>
        <v>1</v>
      </c>
      <c r="AA1065">
        <f t="shared" si="234"/>
        <v>12.000001547328923</v>
      </c>
    </row>
    <row r="1066" spans="2:27" x14ac:dyDescent="0.2">
      <c r="B1066">
        <f t="shared" si="226"/>
        <v>2771446016.1999998</v>
      </c>
      <c r="D1066">
        <f t="shared" si="229"/>
        <v>1.0010425112940342</v>
      </c>
      <c r="E1066">
        <f t="shared" si="235"/>
        <v>864.20000000006985</v>
      </c>
      <c r="I1066" s="4"/>
      <c r="J1066" s="4">
        <f t="shared" si="230"/>
        <v>323</v>
      </c>
      <c r="K1066">
        <v>1065</v>
      </c>
      <c r="L1066">
        <v>776394.3</v>
      </c>
      <c r="M1066">
        <v>64699.5</v>
      </c>
      <c r="N1066">
        <v>15718.9</v>
      </c>
      <c r="O1066" t="str">
        <f t="shared" si="227"/>
        <v/>
      </c>
      <c r="P1066">
        <f t="shared" si="228"/>
        <v>864.20000000006985</v>
      </c>
      <c r="X1066">
        <f t="shared" si="231"/>
        <v>49.392406593336688</v>
      </c>
      <c r="Y1066">
        <f t="shared" si="232"/>
        <v>4.1160322923359782</v>
      </c>
      <c r="Z1066">
        <f t="shared" si="233"/>
        <v>1</v>
      </c>
      <c r="AA1066">
        <f t="shared" si="234"/>
        <v>12.000004636820996</v>
      </c>
    </row>
    <row r="1067" spans="2:27" x14ac:dyDescent="0.2">
      <c r="B1067">
        <f t="shared" si="226"/>
        <v>2818560598.5</v>
      </c>
      <c r="D1067">
        <f t="shared" si="229"/>
        <v>1.0010414255958191</v>
      </c>
      <c r="E1067">
        <f t="shared" si="235"/>
        <v>865.09999999997672</v>
      </c>
      <c r="I1067" s="4"/>
      <c r="J1067" s="4">
        <f t="shared" si="230"/>
        <v>323</v>
      </c>
      <c r="K1067">
        <v>1066</v>
      </c>
      <c r="L1067">
        <v>777259.4</v>
      </c>
      <c r="M1067">
        <v>64771.6</v>
      </c>
      <c r="N1067">
        <v>15735.5</v>
      </c>
      <c r="O1067" t="str">
        <f t="shared" si="227"/>
        <v/>
      </c>
      <c r="P1067">
        <f t="shared" si="228"/>
        <v>865.09999999997672</v>
      </c>
      <c r="X1067">
        <f t="shared" si="231"/>
        <v>49.395278192621781</v>
      </c>
      <c r="Y1067">
        <f t="shared" si="232"/>
        <v>4.1162721235423083</v>
      </c>
      <c r="Z1067">
        <f t="shared" si="233"/>
        <v>1</v>
      </c>
      <c r="AA1067">
        <f t="shared" si="234"/>
        <v>12.000003087773036</v>
      </c>
    </row>
    <row r="1068" spans="2:27" x14ac:dyDescent="0.2">
      <c r="B1068">
        <f t="shared" si="226"/>
        <v>2866476128.5999999</v>
      </c>
      <c r="D1068">
        <f t="shared" si="229"/>
        <v>1.0012715293029439</v>
      </c>
      <c r="E1068">
        <f t="shared" si="235"/>
        <v>866.19999999995343</v>
      </c>
      <c r="I1068" s="4"/>
      <c r="J1068" s="4">
        <f t="shared" si="230"/>
        <v>323</v>
      </c>
      <c r="K1068">
        <v>1067</v>
      </c>
      <c r="L1068">
        <v>778125.6</v>
      </c>
      <c r="M1068">
        <v>64843.8</v>
      </c>
      <c r="N1068">
        <v>15752</v>
      </c>
      <c r="O1068" t="str">
        <f t="shared" si="227"/>
        <v/>
      </c>
      <c r="P1068">
        <f t="shared" si="228"/>
        <v>866.19999999995343</v>
      </c>
      <c r="X1068">
        <f t="shared" si="231"/>
        <v>49.398527171152871</v>
      </c>
      <c r="Y1068">
        <f t="shared" si="232"/>
        <v>4.1165439309294056</v>
      </c>
      <c r="Z1068">
        <f t="shared" si="233"/>
        <v>1</v>
      </c>
      <c r="AA1068">
        <f t="shared" si="234"/>
        <v>11.999999999999998</v>
      </c>
    </row>
    <row r="1069" spans="2:27" x14ac:dyDescent="0.2">
      <c r="B1069">
        <f t="shared" si="226"/>
        <v>2915206222.8000002</v>
      </c>
      <c r="D1069">
        <f t="shared" si="229"/>
        <v>1.0009235742323328</v>
      </c>
      <c r="E1069">
        <f t="shared" si="235"/>
        <v>867</v>
      </c>
      <c r="I1069" s="4"/>
      <c r="J1069" s="4">
        <f t="shared" si="230"/>
        <v>323</v>
      </c>
      <c r="K1069">
        <v>1068</v>
      </c>
      <c r="L1069">
        <v>778992.6</v>
      </c>
      <c r="M1069">
        <v>64916.1</v>
      </c>
      <c r="N1069">
        <v>15768.6</v>
      </c>
      <c r="O1069" t="str">
        <f t="shared" si="227"/>
        <v/>
      </c>
      <c r="P1069">
        <f t="shared" si="228"/>
        <v>867</v>
      </c>
      <c r="X1069">
        <f t="shared" si="231"/>
        <v>49.401506791978996</v>
      </c>
      <c r="Y1069">
        <f t="shared" si="232"/>
        <v>4.116795403523458</v>
      </c>
      <c r="Z1069">
        <f t="shared" si="233"/>
        <v>1</v>
      </c>
      <c r="AA1069">
        <f t="shared" si="234"/>
        <v>11.999990757300576</v>
      </c>
    </row>
    <row r="1070" spans="2:27" x14ac:dyDescent="0.2">
      <c r="B1070">
        <f t="shared" si="226"/>
        <v>2964764728.5999999</v>
      </c>
      <c r="D1070">
        <f t="shared" si="229"/>
        <v>1.0012687427912073</v>
      </c>
      <c r="E1070">
        <f t="shared" si="235"/>
        <v>868.09999999997672</v>
      </c>
      <c r="I1070" s="4"/>
      <c r="J1070" s="4">
        <f t="shared" si="230"/>
        <v>323</v>
      </c>
      <c r="K1070">
        <v>1069</v>
      </c>
      <c r="L1070">
        <v>779860.7</v>
      </c>
      <c r="M1070">
        <v>64988.4</v>
      </c>
      <c r="N1070">
        <v>15785.1</v>
      </c>
      <c r="O1070" t="str">
        <f t="shared" si="227"/>
        <v/>
      </c>
      <c r="P1070">
        <f t="shared" si="228"/>
        <v>868.09999999997672</v>
      </c>
      <c r="X1070">
        <f t="shared" si="231"/>
        <v>49.40486281366605</v>
      </c>
      <c r="Y1070">
        <f t="shared" si="232"/>
        <v>4.1170724290628504</v>
      </c>
      <c r="Z1070">
        <f t="shared" si="233"/>
        <v>1</v>
      </c>
      <c r="AA1070">
        <f t="shared" si="234"/>
        <v>11.999998461263855</v>
      </c>
    </row>
    <row r="1071" spans="2:27" x14ac:dyDescent="0.2">
      <c r="B1071">
        <f t="shared" si="226"/>
        <v>3015165729</v>
      </c>
      <c r="D1071">
        <f t="shared" si="229"/>
        <v>9.0094459163694314</v>
      </c>
      <c r="E1071">
        <f t="shared" si="235"/>
        <v>7821.1000000000931</v>
      </c>
      <c r="I1071" s="4"/>
      <c r="J1071" s="4">
        <f t="shared" si="230"/>
        <v>323</v>
      </c>
      <c r="K1071">
        <v>1070</v>
      </c>
      <c r="L1071">
        <v>787681.8</v>
      </c>
      <c r="M1071">
        <v>65640.2</v>
      </c>
      <c r="N1071">
        <v>15934.5</v>
      </c>
      <c r="O1071">
        <f t="shared" si="227"/>
        <v>15598.899999999907</v>
      </c>
      <c r="P1071">
        <f t="shared" si="228"/>
        <v>7821.1000000000931</v>
      </c>
      <c r="X1071">
        <f t="shared" si="231"/>
        <v>49.432476701496753</v>
      </c>
      <c r="Y1071">
        <f t="shared" si="232"/>
        <v>4.1193761963036177</v>
      </c>
      <c r="Z1071">
        <f t="shared" si="233"/>
        <v>1</v>
      </c>
      <c r="AA1071">
        <f t="shared" si="234"/>
        <v>11.999990859260027</v>
      </c>
    </row>
    <row r="1072" spans="2:27" x14ac:dyDescent="0.2">
      <c r="B1072">
        <f t="shared" si="226"/>
        <v>3066423546.4000001</v>
      </c>
      <c r="D1072">
        <f t="shared" si="229"/>
        <v>0.11222206594979517</v>
      </c>
      <c r="E1072">
        <f t="shared" si="235"/>
        <v>877.69999999995343</v>
      </c>
      <c r="I1072" s="4"/>
      <c r="J1072" s="4">
        <f t="shared" si="230"/>
        <v>324</v>
      </c>
      <c r="K1072">
        <v>1071</v>
      </c>
      <c r="L1072">
        <v>788559.5</v>
      </c>
      <c r="M1072">
        <v>65713.3</v>
      </c>
      <c r="N1072">
        <v>15951.3</v>
      </c>
      <c r="O1072" t="str">
        <f t="shared" si="227"/>
        <v/>
      </c>
      <c r="P1072">
        <f t="shared" si="228"/>
        <v>877.69999999995343</v>
      </c>
      <c r="X1072">
        <f t="shared" si="231"/>
        <v>49.435437863998551</v>
      </c>
      <c r="Y1072">
        <f t="shared" si="232"/>
        <v>4.119620344423339</v>
      </c>
      <c r="Z1072">
        <f t="shared" si="233"/>
        <v>1</v>
      </c>
      <c r="AA1072">
        <f t="shared" si="234"/>
        <v>11.999998478238043</v>
      </c>
    </row>
    <row r="1073" spans="2:27" x14ac:dyDescent="0.2">
      <c r="B1073">
        <f t="shared" si="226"/>
        <v>3118552746.6999998</v>
      </c>
      <c r="D1073">
        <f t="shared" si="229"/>
        <v>1.0011393414606358</v>
      </c>
      <c r="E1073">
        <f t="shared" si="235"/>
        <v>878.69999999995343</v>
      </c>
      <c r="I1073" s="4"/>
      <c r="J1073" s="4">
        <f t="shared" si="230"/>
        <v>324</v>
      </c>
      <c r="K1073">
        <v>1072</v>
      </c>
      <c r="L1073">
        <v>789438.2</v>
      </c>
      <c r="M1073">
        <v>65786.5</v>
      </c>
      <c r="N1073">
        <v>15968.1</v>
      </c>
      <c r="O1073" t="str">
        <f t="shared" si="227"/>
        <v/>
      </c>
      <c r="P1073">
        <f t="shared" si="228"/>
        <v>878.69999999995343</v>
      </c>
      <c r="X1073">
        <f t="shared" si="231"/>
        <v>49.438455420494606</v>
      </c>
      <c r="Y1073">
        <f t="shared" si="232"/>
        <v>4.1198702412935786</v>
      </c>
      <c r="Z1073">
        <f t="shared" si="233"/>
        <v>1</v>
      </c>
      <c r="AA1073">
        <f t="shared" si="234"/>
        <v>12.000003040137413</v>
      </c>
    </row>
    <row r="1074" spans="2:27" x14ac:dyDescent="0.2">
      <c r="B1074">
        <f t="shared" ref="B1074:B1137" si="236">ROUND(45*$B$1^(K1074-1),1)</f>
        <v>3171568143.4000001</v>
      </c>
      <c r="D1074">
        <f t="shared" si="229"/>
        <v>1.001024240355229</v>
      </c>
      <c r="E1074">
        <f t="shared" si="235"/>
        <v>879.60000000009313</v>
      </c>
      <c r="I1074" s="4"/>
      <c r="J1074" s="4">
        <f t="shared" si="230"/>
        <v>324</v>
      </c>
      <c r="K1074">
        <v>1073</v>
      </c>
      <c r="L1074">
        <v>790317.8</v>
      </c>
      <c r="M1074">
        <v>65859.8</v>
      </c>
      <c r="N1074">
        <v>15984.9</v>
      </c>
      <c r="O1074" t="str">
        <f t="shared" si="227"/>
        <v/>
      </c>
      <c r="P1074">
        <f t="shared" si="228"/>
        <v>879.60000000009313</v>
      </c>
      <c r="X1074">
        <f t="shared" si="231"/>
        <v>49.441522937272055</v>
      </c>
      <c r="Y1074">
        <f t="shared" si="232"/>
        <v>4.1201258687886693</v>
      </c>
      <c r="Z1074">
        <f t="shared" si="233"/>
        <v>1</v>
      </c>
      <c r="AA1074">
        <f t="shared" si="234"/>
        <v>12.000003036753832</v>
      </c>
    </row>
    <row r="1075" spans="2:27" x14ac:dyDescent="0.2">
      <c r="B1075">
        <f t="shared" si="236"/>
        <v>3225484801.8000002</v>
      </c>
      <c r="D1075">
        <f t="shared" si="229"/>
        <v>1.0012505684400412</v>
      </c>
      <c r="E1075">
        <f t="shared" si="235"/>
        <v>880.69999999995343</v>
      </c>
      <c r="I1075" s="4"/>
      <c r="J1075" s="4">
        <f t="shared" si="230"/>
        <v>324</v>
      </c>
      <c r="K1075">
        <v>1074</v>
      </c>
      <c r="L1075">
        <v>791198.5</v>
      </c>
      <c r="M1075">
        <v>65933.2</v>
      </c>
      <c r="N1075">
        <v>16001.7</v>
      </c>
      <c r="O1075" t="str">
        <f t="shared" ref="O1075:O1138" si="237">IF(RIGHT(K1075,1)*1=0,VLOOKUP(J1075,AI:AL,4,0),"")</f>
        <v/>
      </c>
      <c r="P1075">
        <f t="shared" ref="P1075:P1138" si="238">L1075-L1074</f>
        <v>880.69999999995343</v>
      </c>
      <c r="X1075">
        <f t="shared" si="231"/>
        <v>49.444652755644711</v>
      </c>
      <c r="Y1075">
        <f t="shared" si="232"/>
        <v>4.1203872088590581</v>
      </c>
      <c r="Z1075">
        <f t="shared" si="233"/>
        <v>1</v>
      </c>
      <c r="AA1075">
        <f t="shared" si="234"/>
        <v>12.000001516686586</v>
      </c>
    </row>
    <row r="1076" spans="2:27" x14ac:dyDescent="0.2">
      <c r="B1076">
        <f t="shared" si="236"/>
        <v>3280318043.5</v>
      </c>
      <c r="D1076">
        <f t="shared" ref="D1076:D1139" si="239">E1076/E1075</f>
        <v>1.0010219143863102</v>
      </c>
      <c r="E1076">
        <f t="shared" si="235"/>
        <v>881.59999999997672</v>
      </c>
      <c r="I1076" s="4"/>
      <c r="J1076" s="4">
        <f t="shared" si="230"/>
        <v>324</v>
      </c>
      <c r="K1076">
        <v>1075</v>
      </c>
      <c r="L1076">
        <v>792080.1</v>
      </c>
      <c r="M1076">
        <v>66006.7</v>
      </c>
      <c r="N1076">
        <v>16018.5</v>
      </c>
      <c r="O1076" t="str">
        <f t="shared" si="237"/>
        <v/>
      </c>
      <c r="P1076">
        <f t="shared" si="238"/>
        <v>881.59999999997672</v>
      </c>
      <c r="X1076">
        <f t="shared" si="231"/>
        <v>49.447832194025658</v>
      </c>
      <c r="Y1076">
        <f t="shared" si="232"/>
        <v>4.1206542435309172</v>
      </c>
      <c r="Z1076">
        <f t="shared" si="233"/>
        <v>1</v>
      </c>
      <c r="AA1076">
        <f t="shared" si="234"/>
        <v>11.99999545500684</v>
      </c>
    </row>
    <row r="1077" spans="2:27" x14ac:dyDescent="0.2">
      <c r="B1077">
        <f t="shared" si="236"/>
        <v>3336083450.1999998</v>
      </c>
      <c r="D1077">
        <f t="shared" si="239"/>
        <v>1.0011343012704175</v>
      </c>
      <c r="E1077">
        <f t="shared" si="235"/>
        <v>882.59999999997672</v>
      </c>
      <c r="I1077" s="4"/>
      <c r="J1077" s="4">
        <f t="shared" si="230"/>
        <v>324</v>
      </c>
      <c r="K1077">
        <v>1076</v>
      </c>
      <c r="L1077">
        <v>792962.7</v>
      </c>
      <c r="M1077">
        <v>66080.2</v>
      </c>
      <c r="N1077">
        <v>16035.4</v>
      </c>
      <c r="O1077" t="str">
        <f t="shared" si="237"/>
        <v/>
      </c>
      <c r="P1077">
        <f t="shared" si="238"/>
        <v>882.59999999997672</v>
      </c>
      <c r="X1077">
        <f t="shared" si="231"/>
        <v>49.450758945832341</v>
      </c>
      <c r="Y1077">
        <f t="shared" si="232"/>
        <v>4.1208950197687617</v>
      </c>
      <c r="Z1077">
        <f t="shared" si="233"/>
        <v>1</v>
      </c>
      <c r="AA1077">
        <f t="shared" si="234"/>
        <v>12.000004539937834</v>
      </c>
    </row>
    <row r="1078" spans="2:27" x14ac:dyDescent="0.2">
      <c r="B1078">
        <f t="shared" si="236"/>
        <v>3392796868.8000002</v>
      </c>
      <c r="D1078">
        <f t="shared" si="239"/>
        <v>1.001019714479972</v>
      </c>
      <c r="E1078">
        <f t="shared" si="235"/>
        <v>883.5</v>
      </c>
      <c r="I1078" s="4"/>
      <c r="J1078" s="4">
        <f t="shared" si="230"/>
        <v>324</v>
      </c>
      <c r="K1078">
        <v>1077</v>
      </c>
      <c r="L1078">
        <v>793846.2</v>
      </c>
      <c r="M1078">
        <v>66153.899999999994</v>
      </c>
      <c r="N1078">
        <v>16052.3</v>
      </c>
      <c r="O1078" t="str">
        <f t="shared" si="237"/>
        <v/>
      </c>
      <c r="P1078">
        <f t="shared" si="238"/>
        <v>883.5</v>
      </c>
      <c r="X1078">
        <f t="shared" si="231"/>
        <v>49.453735601751774</v>
      </c>
      <c r="Y1078">
        <f t="shared" si="232"/>
        <v>4.1211477482977514</v>
      </c>
      <c r="Z1078">
        <f t="shared" si="233"/>
        <v>1</v>
      </c>
      <c r="AA1078">
        <f t="shared" si="234"/>
        <v>11.999990930239941</v>
      </c>
    </row>
    <row r="1079" spans="2:27" x14ac:dyDescent="0.2">
      <c r="B1079">
        <f t="shared" si="236"/>
        <v>3450474415.5999999</v>
      </c>
      <c r="D1079">
        <f t="shared" si="239"/>
        <v>1.0012450481042368</v>
      </c>
      <c r="E1079">
        <f t="shared" si="235"/>
        <v>884.60000000009313</v>
      </c>
      <c r="I1079" s="4"/>
      <c r="J1079" s="4">
        <f t="shared" si="230"/>
        <v>324</v>
      </c>
      <c r="K1079">
        <v>1078</v>
      </c>
      <c r="L1079">
        <v>794730.8</v>
      </c>
      <c r="M1079">
        <v>66227.600000000006</v>
      </c>
      <c r="N1079">
        <v>16069.2</v>
      </c>
      <c r="O1079" t="str">
        <f t="shared" si="237"/>
        <v/>
      </c>
      <c r="P1079">
        <f t="shared" si="238"/>
        <v>884.60000000009313</v>
      </c>
      <c r="X1079">
        <f t="shared" si="231"/>
        <v>49.456774450501584</v>
      </c>
      <c r="Y1079">
        <f t="shared" si="232"/>
        <v>4.1213999452368508</v>
      </c>
      <c r="Z1079">
        <f t="shared" si="233"/>
        <v>1</v>
      </c>
      <c r="AA1079">
        <f t="shared" si="234"/>
        <v>11.999993960222023</v>
      </c>
    </row>
    <row r="1080" spans="2:27" x14ac:dyDescent="0.2">
      <c r="B1080">
        <f t="shared" si="236"/>
        <v>3509132480.6999998</v>
      </c>
      <c r="D1080">
        <f t="shared" si="239"/>
        <v>1.0010174089983119</v>
      </c>
      <c r="E1080">
        <f t="shared" si="235"/>
        <v>885.5</v>
      </c>
      <c r="I1080" s="4"/>
      <c r="J1080" s="4">
        <f t="shared" si="230"/>
        <v>324</v>
      </c>
      <c r="K1080">
        <v>1079</v>
      </c>
      <c r="L1080">
        <v>795616.3</v>
      </c>
      <c r="M1080">
        <v>66301.399999999994</v>
      </c>
      <c r="N1080">
        <v>16086.1</v>
      </c>
      <c r="O1080" t="str">
        <f t="shared" si="237"/>
        <v/>
      </c>
      <c r="P1080">
        <f t="shared" si="238"/>
        <v>885.5</v>
      </c>
      <c r="X1080">
        <f t="shared" si="231"/>
        <v>49.459862862968649</v>
      </c>
      <c r="Y1080">
        <f t="shared" si="232"/>
        <v>4.1216578288087229</v>
      </c>
      <c r="Z1080">
        <f t="shared" si="233"/>
        <v>1</v>
      </c>
      <c r="AA1080">
        <f t="shared" si="234"/>
        <v>11.999992458681115</v>
      </c>
    </row>
    <row r="1081" spans="2:27" x14ac:dyDescent="0.2">
      <c r="B1081">
        <f t="shared" si="236"/>
        <v>3568787732.8000002</v>
      </c>
      <c r="D1081">
        <f t="shared" si="239"/>
        <v>9.0103896103895575</v>
      </c>
      <c r="E1081">
        <f t="shared" si="235"/>
        <v>7978.6999999999534</v>
      </c>
      <c r="I1081" s="4"/>
      <c r="J1081" s="4">
        <f t="shared" si="230"/>
        <v>324</v>
      </c>
      <c r="K1081">
        <v>1080</v>
      </c>
      <c r="L1081">
        <v>803595</v>
      </c>
      <c r="M1081">
        <v>66966.2</v>
      </c>
      <c r="N1081">
        <v>16238.5</v>
      </c>
      <c r="O1081">
        <f t="shared" si="237"/>
        <v>15913.199999999953</v>
      </c>
      <c r="P1081">
        <f t="shared" si="238"/>
        <v>7978.6999999999534</v>
      </c>
      <c r="X1081">
        <f t="shared" si="231"/>
        <v>49.48702158450596</v>
      </c>
      <c r="Y1081">
        <f t="shared" si="232"/>
        <v>4.1239153862733628</v>
      </c>
      <c r="Z1081">
        <f t="shared" si="233"/>
        <v>1</v>
      </c>
      <c r="AA1081">
        <f t="shared" si="234"/>
        <v>12.000008959743871</v>
      </c>
    </row>
    <row r="1082" spans="2:27" x14ac:dyDescent="0.2">
      <c r="B1082">
        <f t="shared" si="236"/>
        <v>3629457124.3000002</v>
      </c>
      <c r="D1082">
        <f t="shared" si="239"/>
        <v>0.11222379585647142</v>
      </c>
      <c r="E1082">
        <f t="shared" si="235"/>
        <v>895.40000000002328</v>
      </c>
      <c r="I1082" s="4"/>
      <c r="J1082" s="4">
        <f t="shared" si="230"/>
        <v>325</v>
      </c>
      <c r="K1082">
        <v>1081</v>
      </c>
      <c r="L1082">
        <v>804490.4</v>
      </c>
      <c r="M1082">
        <v>67040.899999999994</v>
      </c>
      <c r="N1082">
        <v>16255.6</v>
      </c>
      <c r="O1082" t="str">
        <f t="shared" si="237"/>
        <v/>
      </c>
      <c r="P1082">
        <f t="shared" si="238"/>
        <v>895.40000000002328</v>
      </c>
      <c r="X1082">
        <f t="shared" si="231"/>
        <v>49.490046507049875</v>
      </c>
      <c r="Y1082">
        <f t="shared" si="232"/>
        <v>4.1241725928295478</v>
      </c>
      <c r="Z1082">
        <f t="shared" si="233"/>
        <v>1</v>
      </c>
      <c r="AA1082">
        <f t="shared" si="234"/>
        <v>11.999994033492989</v>
      </c>
    </row>
    <row r="1083" spans="2:27" x14ac:dyDescent="0.2">
      <c r="B1083">
        <f t="shared" si="236"/>
        <v>3691157895.4000001</v>
      </c>
      <c r="D1083">
        <f t="shared" si="239"/>
        <v>1.0010051373686697</v>
      </c>
      <c r="E1083">
        <f t="shared" si="235"/>
        <v>896.29999999993015</v>
      </c>
      <c r="I1083" s="4"/>
      <c r="J1083" s="4">
        <f t="shared" si="230"/>
        <v>325</v>
      </c>
      <c r="K1083">
        <v>1082</v>
      </c>
      <c r="L1083">
        <v>805386.7</v>
      </c>
      <c r="M1083">
        <v>67115.600000000006</v>
      </c>
      <c r="N1083">
        <v>16272.7</v>
      </c>
      <c r="O1083" t="str">
        <f t="shared" si="237"/>
        <v/>
      </c>
      <c r="P1083">
        <f t="shared" si="238"/>
        <v>896.29999999993015</v>
      </c>
      <c r="X1083">
        <f t="shared" si="231"/>
        <v>49.493120379531355</v>
      </c>
      <c r="Y1083">
        <f t="shared" si="232"/>
        <v>4.1244292588199869</v>
      </c>
      <c r="Z1083">
        <f t="shared" si="233"/>
        <v>1</v>
      </c>
      <c r="AA1083">
        <f t="shared" si="234"/>
        <v>11.999992550167173</v>
      </c>
    </row>
    <row r="1084" spans="2:27" x14ac:dyDescent="0.2">
      <c r="B1084">
        <f t="shared" si="236"/>
        <v>3753907579.5999999</v>
      </c>
      <c r="D1084">
        <f t="shared" si="239"/>
        <v>1.0012272676560228</v>
      </c>
      <c r="E1084">
        <f t="shared" si="235"/>
        <v>897.40000000002328</v>
      </c>
      <c r="I1084" s="4"/>
      <c r="J1084" s="4">
        <f t="shared" si="230"/>
        <v>325</v>
      </c>
      <c r="K1084">
        <v>1083</v>
      </c>
      <c r="L1084">
        <v>806284.1</v>
      </c>
      <c r="M1084">
        <v>67190.3</v>
      </c>
      <c r="N1084">
        <v>16289.8</v>
      </c>
      <c r="O1084" t="str">
        <f t="shared" si="237"/>
        <v/>
      </c>
      <c r="P1084">
        <f t="shared" si="238"/>
        <v>897.40000000002328</v>
      </c>
      <c r="X1084">
        <f t="shared" si="231"/>
        <v>49.49625532541836</v>
      </c>
      <c r="Y1084">
        <f t="shared" si="232"/>
        <v>4.1246853859470347</v>
      </c>
      <c r="Z1084">
        <f t="shared" si="233"/>
        <v>1</v>
      </c>
      <c r="AA1084">
        <f t="shared" si="234"/>
        <v>12.000007441550341</v>
      </c>
    </row>
    <row r="1085" spans="2:27" x14ac:dyDescent="0.2">
      <c r="B1085">
        <f t="shared" si="236"/>
        <v>3817724008.5</v>
      </c>
      <c r="D1085">
        <f t="shared" si="239"/>
        <v>1.0011143302874972</v>
      </c>
      <c r="E1085">
        <f t="shared" si="235"/>
        <v>898.40000000002328</v>
      </c>
      <c r="I1085" s="4"/>
      <c r="J1085" s="4">
        <f t="shared" ref="J1085:J1148" si="240">J1075+1</f>
        <v>325</v>
      </c>
      <c r="K1085">
        <v>1084</v>
      </c>
      <c r="L1085">
        <v>807182.5</v>
      </c>
      <c r="M1085">
        <v>67265.2</v>
      </c>
      <c r="N1085">
        <v>16307</v>
      </c>
      <c r="O1085" t="str">
        <f t="shared" si="237"/>
        <v/>
      </c>
      <c r="P1085">
        <f t="shared" si="238"/>
        <v>898.40000000002328</v>
      </c>
      <c r="X1085">
        <f t="shared" si="231"/>
        <v>49.499141472987063</v>
      </c>
      <c r="Y1085">
        <f t="shared" si="232"/>
        <v>4.1249279450542709</v>
      </c>
      <c r="Z1085">
        <f t="shared" si="233"/>
        <v>1</v>
      </c>
      <c r="AA1085">
        <f t="shared" si="234"/>
        <v>12.000001486652831</v>
      </c>
    </row>
    <row r="1086" spans="2:27" x14ac:dyDescent="0.2">
      <c r="B1086">
        <f t="shared" si="236"/>
        <v>3882625316.5999999</v>
      </c>
      <c r="D1086">
        <f t="shared" si="239"/>
        <v>1.001113089937667</v>
      </c>
      <c r="E1086">
        <f t="shared" si="235"/>
        <v>899.40000000002328</v>
      </c>
      <c r="I1086" s="4"/>
      <c r="J1086" s="4">
        <f t="shared" si="240"/>
        <v>325</v>
      </c>
      <c r="K1086">
        <v>1085</v>
      </c>
      <c r="L1086">
        <v>808081.9</v>
      </c>
      <c r="M1086">
        <v>67340.2</v>
      </c>
      <c r="N1086">
        <v>16324.2</v>
      </c>
      <c r="O1086" t="str">
        <f t="shared" si="237"/>
        <v/>
      </c>
      <c r="P1086">
        <f t="shared" si="238"/>
        <v>899.40000000002328</v>
      </c>
      <c r="X1086">
        <f t="shared" si="231"/>
        <v>49.502082797319318</v>
      </c>
      <c r="Y1086">
        <f t="shared" si="232"/>
        <v>4.1251761188909715</v>
      </c>
      <c r="Z1086">
        <f t="shared" si="233"/>
        <v>1</v>
      </c>
      <c r="AA1086">
        <f t="shared" si="234"/>
        <v>11.999992575014629</v>
      </c>
    </row>
    <row r="1087" spans="2:27" x14ac:dyDescent="0.2">
      <c r="B1087">
        <f t="shared" si="236"/>
        <v>3948629947</v>
      </c>
      <c r="D1087">
        <f t="shared" si="239"/>
        <v>1.0010006671113041</v>
      </c>
      <c r="E1087">
        <f t="shared" si="235"/>
        <v>900.29999999993015</v>
      </c>
      <c r="I1087" s="4"/>
      <c r="J1087" s="4">
        <f t="shared" si="240"/>
        <v>325</v>
      </c>
      <c r="K1087">
        <v>1086</v>
      </c>
      <c r="L1087">
        <v>808982.2</v>
      </c>
      <c r="M1087">
        <v>67415.199999999997</v>
      </c>
      <c r="N1087">
        <v>16341.4</v>
      </c>
      <c r="O1087" t="str">
        <f t="shared" si="237"/>
        <v/>
      </c>
      <c r="P1087">
        <f t="shared" si="238"/>
        <v>900.29999999993015</v>
      </c>
      <c r="X1087">
        <f t="shared" si="231"/>
        <v>49.505073004760909</v>
      </c>
      <c r="Y1087">
        <f t="shared" si="232"/>
        <v>4.1254237703011984</v>
      </c>
      <c r="Z1087">
        <f t="shared" si="233"/>
        <v>1</v>
      </c>
      <c r="AA1087">
        <f t="shared" si="234"/>
        <v>11.999997033309995</v>
      </c>
    </row>
    <row r="1088" spans="2:27" x14ac:dyDescent="0.2">
      <c r="B1088">
        <f t="shared" si="236"/>
        <v>4015756656.0999999</v>
      </c>
      <c r="D1088">
        <f t="shared" si="239"/>
        <v>1.0012218149506755</v>
      </c>
      <c r="E1088">
        <f t="shared" si="235"/>
        <v>901.40000000002328</v>
      </c>
      <c r="I1088" s="4"/>
      <c r="J1088" s="4">
        <f t="shared" si="240"/>
        <v>325</v>
      </c>
      <c r="K1088">
        <v>1087</v>
      </c>
      <c r="L1088">
        <v>809883.6</v>
      </c>
      <c r="M1088">
        <v>67490.3</v>
      </c>
      <c r="N1088">
        <v>16358.6</v>
      </c>
      <c r="O1088" t="str">
        <f t="shared" si="237"/>
        <v/>
      </c>
      <c r="P1088">
        <f t="shared" si="238"/>
        <v>901.40000000002328</v>
      </c>
      <c r="X1088">
        <f t="shared" si="231"/>
        <v>49.508124167104761</v>
      </c>
      <c r="Y1088">
        <f t="shared" si="232"/>
        <v>4.1256770139253973</v>
      </c>
      <c r="Z1088">
        <f t="shared" si="233"/>
        <v>1</v>
      </c>
      <c r="AA1088">
        <f t="shared" si="234"/>
        <v>12</v>
      </c>
    </row>
    <row r="1089" spans="2:27" x14ac:dyDescent="0.2">
      <c r="B1089">
        <f t="shared" si="236"/>
        <v>4084024519.3000002</v>
      </c>
      <c r="D1089">
        <f t="shared" si="239"/>
        <v>1.001109385400488</v>
      </c>
      <c r="E1089">
        <f t="shared" si="235"/>
        <v>902.40000000002328</v>
      </c>
      <c r="I1089" s="4"/>
      <c r="J1089" s="4">
        <f t="shared" si="240"/>
        <v>325</v>
      </c>
      <c r="K1089">
        <v>1088</v>
      </c>
      <c r="L1089">
        <v>810786</v>
      </c>
      <c r="M1089">
        <v>67565.5</v>
      </c>
      <c r="N1089">
        <v>16375.8</v>
      </c>
      <c r="O1089" t="str">
        <f t="shared" si="237"/>
        <v/>
      </c>
      <c r="P1089">
        <f t="shared" si="238"/>
        <v>902.40000000002328</v>
      </c>
      <c r="X1089">
        <f t="shared" si="231"/>
        <v>49.511229985710621</v>
      </c>
      <c r="Y1089">
        <f t="shared" si="232"/>
        <v>4.1259358321425523</v>
      </c>
      <c r="Z1089">
        <f t="shared" si="233"/>
        <v>1</v>
      </c>
      <c r="AA1089">
        <f t="shared" si="234"/>
        <v>12</v>
      </c>
    </row>
    <row r="1090" spans="2:27" x14ac:dyDescent="0.2">
      <c r="B1090">
        <f t="shared" si="236"/>
        <v>4153452936.0999999</v>
      </c>
      <c r="D1090">
        <f t="shared" si="239"/>
        <v>1.0009973404255577</v>
      </c>
      <c r="E1090">
        <f t="shared" si="235"/>
        <v>903.30000000004657</v>
      </c>
      <c r="I1090" s="4"/>
      <c r="J1090" s="4">
        <f t="shared" si="240"/>
        <v>325</v>
      </c>
      <c r="K1090">
        <v>1089</v>
      </c>
      <c r="L1090">
        <v>811689.3</v>
      </c>
      <c r="M1090">
        <v>67640.800000000003</v>
      </c>
      <c r="N1090">
        <v>16393.099999999999</v>
      </c>
      <c r="O1090" t="str">
        <f t="shared" si="237"/>
        <v/>
      </c>
      <c r="P1090">
        <f t="shared" si="238"/>
        <v>903.30000000004657</v>
      </c>
      <c r="X1090">
        <f t="shared" si="231"/>
        <v>49.514082144316824</v>
      </c>
      <c r="Y1090">
        <f t="shared" si="232"/>
        <v>4.1261750370582755</v>
      </c>
      <c r="Z1090">
        <f t="shared" si="233"/>
        <v>1</v>
      </c>
      <c r="AA1090">
        <f t="shared" si="234"/>
        <v>11.99999556480704</v>
      </c>
    </row>
    <row r="1091" spans="2:27" x14ac:dyDescent="0.2">
      <c r="B1091">
        <f t="shared" si="236"/>
        <v>4224061636</v>
      </c>
      <c r="D1091">
        <f t="shared" si="239"/>
        <v>9.0107384036305636</v>
      </c>
      <c r="E1091">
        <f t="shared" si="235"/>
        <v>8139.3999999999069</v>
      </c>
      <c r="I1091" s="4"/>
      <c r="J1091" s="4">
        <f t="shared" si="240"/>
        <v>325</v>
      </c>
      <c r="K1091">
        <v>1090</v>
      </c>
      <c r="L1091">
        <v>819828.7</v>
      </c>
      <c r="M1091">
        <v>68319.100000000006</v>
      </c>
      <c r="N1091">
        <v>16548.5</v>
      </c>
      <c r="O1091">
        <f t="shared" si="237"/>
        <v>16233.699999999953</v>
      </c>
      <c r="P1091">
        <f t="shared" si="238"/>
        <v>8139.3999999999069</v>
      </c>
      <c r="X1091">
        <f t="shared" ref="X1091:X1154" si="241">L1091/$N1091</f>
        <v>49.540967459286335</v>
      </c>
      <c r="Y1091">
        <f t="shared" ref="Y1091:Y1154" si="242">M1091/$N1091</f>
        <v>4.1284164727920967</v>
      </c>
      <c r="Z1091">
        <f t="shared" ref="Z1091:Z1154" si="243">N1091/$N1091</f>
        <v>1</v>
      </c>
      <c r="AA1091">
        <f t="shared" ref="AA1091:AA1154" si="244">L1091/M1091</f>
        <v>11.999992681402418</v>
      </c>
    </row>
    <row r="1092" spans="2:27" x14ac:dyDescent="0.2">
      <c r="B1092">
        <f t="shared" si="236"/>
        <v>4295870683.8000002</v>
      </c>
      <c r="D1092">
        <f t="shared" si="239"/>
        <v>0.11223185984225009</v>
      </c>
      <c r="E1092">
        <f t="shared" ref="E1092:E1155" si="245">L1092-L1091</f>
        <v>913.5</v>
      </c>
      <c r="I1092" s="4"/>
      <c r="J1092" s="4">
        <f t="shared" si="240"/>
        <v>326</v>
      </c>
      <c r="K1092">
        <v>1091</v>
      </c>
      <c r="L1092">
        <v>820742.2</v>
      </c>
      <c r="M1092">
        <v>68395.199999999997</v>
      </c>
      <c r="N1092">
        <v>16566</v>
      </c>
      <c r="O1092" t="str">
        <f t="shared" si="237"/>
        <v/>
      </c>
      <c r="P1092">
        <f t="shared" si="238"/>
        <v>913.5</v>
      </c>
      <c r="X1092">
        <f t="shared" si="241"/>
        <v>49.543776409513455</v>
      </c>
      <c r="Y1092">
        <f t="shared" si="242"/>
        <v>4.1286490402028253</v>
      </c>
      <c r="Z1092">
        <f t="shared" si="243"/>
        <v>1</v>
      </c>
      <c r="AA1092">
        <f t="shared" si="244"/>
        <v>11.999997075818186</v>
      </c>
    </row>
    <row r="1093" spans="2:27" x14ac:dyDescent="0.2">
      <c r="B1093">
        <f t="shared" si="236"/>
        <v>4368900485.5</v>
      </c>
      <c r="D1093">
        <f t="shared" si="239"/>
        <v>1.0009852216749022</v>
      </c>
      <c r="E1093">
        <f t="shared" si="245"/>
        <v>914.40000000002328</v>
      </c>
      <c r="I1093" s="4"/>
      <c r="J1093" s="4">
        <f t="shared" si="240"/>
        <v>326</v>
      </c>
      <c r="K1093">
        <v>1092</v>
      </c>
      <c r="L1093">
        <v>821656.6</v>
      </c>
      <c r="M1093">
        <v>68471.399999999994</v>
      </c>
      <c r="N1093">
        <v>16583.400000000001</v>
      </c>
      <c r="O1093" t="str">
        <f t="shared" si="237"/>
        <v/>
      </c>
      <c r="P1093">
        <f t="shared" si="238"/>
        <v>914.40000000002328</v>
      </c>
      <c r="X1093">
        <f t="shared" si="241"/>
        <v>49.546932474643313</v>
      </c>
      <c r="Y1093">
        <f t="shared" si="242"/>
        <v>4.1289120445746947</v>
      </c>
      <c r="Z1093">
        <f t="shared" si="243"/>
        <v>1</v>
      </c>
      <c r="AA1093">
        <f t="shared" si="244"/>
        <v>11.999997079072431</v>
      </c>
    </row>
    <row r="1094" spans="2:27" x14ac:dyDescent="0.2">
      <c r="B1094">
        <f t="shared" si="236"/>
        <v>4443171793.6999998</v>
      </c>
      <c r="D1094">
        <f t="shared" si="239"/>
        <v>1.0010936132983377</v>
      </c>
      <c r="E1094">
        <f t="shared" si="245"/>
        <v>915.40000000002328</v>
      </c>
      <c r="I1094" s="4"/>
      <c r="J1094" s="4">
        <f t="shared" si="240"/>
        <v>326</v>
      </c>
      <c r="K1094">
        <v>1093</v>
      </c>
      <c r="L1094">
        <v>822572</v>
      </c>
      <c r="M1094">
        <v>68547.7</v>
      </c>
      <c r="N1094">
        <v>16600.900000000001</v>
      </c>
      <c r="O1094" t="str">
        <f t="shared" si="237"/>
        <v/>
      </c>
      <c r="P1094">
        <f t="shared" si="238"/>
        <v>915.40000000002328</v>
      </c>
      <c r="X1094">
        <f t="shared" si="241"/>
        <v>49.549843683173798</v>
      </c>
      <c r="Y1094">
        <f t="shared" si="242"/>
        <v>4.1291556481877487</v>
      </c>
      <c r="Z1094">
        <f t="shared" si="243"/>
        <v>1</v>
      </c>
      <c r="AA1094">
        <f t="shared" si="244"/>
        <v>11.999994164647392</v>
      </c>
    </row>
    <row r="1095" spans="2:27" x14ac:dyDescent="0.2">
      <c r="B1095">
        <f t="shared" si="236"/>
        <v>4518705714.1999998</v>
      </c>
      <c r="D1095">
        <f t="shared" si="239"/>
        <v>1.001201660476269</v>
      </c>
      <c r="E1095">
        <f t="shared" si="245"/>
        <v>916.5</v>
      </c>
      <c r="I1095" s="4"/>
      <c r="J1095" s="4">
        <f t="shared" si="240"/>
        <v>326</v>
      </c>
      <c r="K1095">
        <v>1094</v>
      </c>
      <c r="L1095">
        <v>823488.5</v>
      </c>
      <c r="M1095">
        <v>68624</v>
      </c>
      <c r="N1095">
        <v>16618.400000000001</v>
      </c>
      <c r="O1095" t="str">
        <f t="shared" si="237"/>
        <v/>
      </c>
      <c r="P1095">
        <f t="shared" si="238"/>
        <v>916.5</v>
      </c>
      <c r="X1095">
        <f t="shared" si="241"/>
        <v>49.552814952101279</v>
      </c>
      <c r="Y1095">
        <f t="shared" si="242"/>
        <v>4.1293987387474118</v>
      </c>
      <c r="Z1095">
        <f t="shared" si="243"/>
        <v>1</v>
      </c>
      <c r="AA1095">
        <f t="shared" si="244"/>
        <v>12.000007286080672</v>
      </c>
    </row>
    <row r="1096" spans="2:27" x14ac:dyDescent="0.2">
      <c r="B1096">
        <f t="shared" si="236"/>
        <v>4595523711.3000002</v>
      </c>
      <c r="D1096">
        <f t="shared" si="239"/>
        <v>1.0010911074740863</v>
      </c>
      <c r="E1096">
        <f t="shared" si="245"/>
        <v>917.5</v>
      </c>
      <c r="I1096" s="4"/>
      <c r="J1096" s="4">
        <f t="shared" si="240"/>
        <v>326</v>
      </c>
      <c r="K1096">
        <v>1095</v>
      </c>
      <c r="L1096">
        <v>824406</v>
      </c>
      <c r="M1096">
        <v>68700.5</v>
      </c>
      <c r="N1096">
        <v>16636</v>
      </c>
      <c r="O1096" t="str">
        <f t="shared" si="237"/>
        <v/>
      </c>
      <c r="P1096">
        <f t="shared" si="238"/>
        <v>917.5</v>
      </c>
      <c r="X1096">
        <f t="shared" si="241"/>
        <v>49.555542197643668</v>
      </c>
      <c r="Y1096">
        <f t="shared" si="242"/>
        <v>4.129628516470305</v>
      </c>
      <c r="Z1096">
        <f t="shared" si="243"/>
        <v>1</v>
      </c>
      <c r="AA1096">
        <f t="shared" si="244"/>
        <v>12</v>
      </c>
    </row>
    <row r="1097" spans="2:27" x14ac:dyDescent="0.2">
      <c r="B1097">
        <f t="shared" si="236"/>
        <v>4673647614.3999996</v>
      </c>
      <c r="D1097">
        <f t="shared" si="239"/>
        <v>1.0010899182561308</v>
      </c>
      <c r="E1097">
        <f t="shared" si="245"/>
        <v>918.5</v>
      </c>
      <c r="I1097" s="4"/>
      <c r="J1097" s="4">
        <f t="shared" si="240"/>
        <v>326</v>
      </c>
      <c r="K1097">
        <v>1096</v>
      </c>
      <c r="L1097">
        <v>825324.5</v>
      </c>
      <c r="M1097">
        <v>68777</v>
      </c>
      <c r="N1097">
        <v>16653.5</v>
      </c>
      <c r="O1097" t="str">
        <f t="shared" si="237"/>
        <v/>
      </c>
      <c r="P1097">
        <f t="shared" si="238"/>
        <v>918.5</v>
      </c>
      <c r="X1097">
        <f t="shared" si="241"/>
        <v>49.558621310835562</v>
      </c>
      <c r="Y1097">
        <f t="shared" si="242"/>
        <v>4.1298826072597352</v>
      </c>
      <c r="Z1097">
        <f t="shared" si="243"/>
        <v>1</v>
      </c>
      <c r="AA1097">
        <f t="shared" si="244"/>
        <v>12.000007269872196</v>
      </c>
    </row>
    <row r="1098" spans="2:27" x14ac:dyDescent="0.2">
      <c r="B1098">
        <f t="shared" si="236"/>
        <v>4753099623.8999996</v>
      </c>
      <c r="D1098">
        <f t="shared" si="239"/>
        <v>1.0010887316276538</v>
      </c>
      <c r="E1098">
        <f t="shared" si="245"/>
        <v>919.5</v>
      </c>
      <c r="I1098" s="4"/>
      <c r="J1098" s="4">
        <f t="shared" si="240"/>
        <v>326</v>
      </c>
      <c r="K1098">
        <v>1097</v>
      </c>
      <c r="L1098">
        <v>826244</v>
      </c>
      <c r="M1098">
        <v>68853.7</v>
      </c>
      <c r="N1098">
        <v>16671.099999999999</v>
      </c>
      <c r="O1098" t="str">
        <f t="shared" si="237"/>
        <v/>
      </c>
      <c r="P1098">
        <f t="shared" si="238"/>
        <v>919.5</v>
      </c>
      <c r="X1098">
        <f t="shared" si="241"/>
        <v>49.561456652530431</v>
      </c>
      <c r="Y1098">
        <f t="shared" si="242"/>
        <v>4.1301233871790108</v>
      </c>
      <c r="Z1098">
        <f t="shared" si="243"/>
        <v>1</v>
      </c>
      <c r="AA1098">
        <f t="shared" si="244"/>
        <v>11.9999941905809</v>
      </c>
    </row>
    <row r="1099" spans="2:27" x14ac:dyDescent="0.2">
      <c r="B1099">
        <f t="shared" si="236"/>
        <v>4833902317.5</v>
      </c>
      <c r="D1099">
        <f t="shared" si="239"/>
        <v>1.001196302338202</v>
      </c>
      <c r="E1099">
        <f t="shared" si="245"/>
        <v>920.59999999997672</v>
      </c>
      <c r="I1099" s="4"/>
      <c r="J1099" s="4">
        <f t="shared" si="240"/>
        <v>326</v>
      </c>
      <c r="K1099">
        <v>1098</v>
      </c>
      <c r="L1099">
        <v>827164.6</v>
      </c>
      <c r="M1099">
        <v>68930.399999999994</v>
      </c>
      <c r="N1099">
        <v>16688.599999999999</v>
      </c>
      <c r="O1099" t="str">
        <f t="shared" si="237"/>
        <v/>
      </c>
      <c r="P1099">
        <f t="shared" si="238"/>
        <v>920.59999999997672</v>
      </c>
      <c r="X1099">
        <f t="shared" si="241"/>
        <v>49.564648922018627</v>
      </c>
      <c r="Y1099">
        <f t="shared" si="242"/>
        <v>4.130388408853948</v>
      </c>
      <c r="Z1099">
        <f t="shared" si="243"/>
        <v>1</v>
      </c>
      <c r="AA1099">
        <f t="shared" si="244"/>
        <v>11.999997098522568</v>
      </c>
    </row>
    <row r="1100" spans="2:27" x14ac:dyDescent="0.2">
      <c r="B1100">
        <f t="shared" si="236"/>
        <v>4916078656.8999996</v>
      </c>
      <c r="D1100">
        <f t="shared" si="239"/>
        <v>1.0010862480990659</v>
      </c>
      <c r="E1100">
        <f t="shared" si="245"/>
        <v>921.59999999997672</v>
      </c>
      <c r="I1100" s="4"/>
      <c r="J1100" s="4">
        <f t="shared" si="240"/>
        <v>326</v>
      </c>
      <c r="K1100">
        <v>1099</v>
      </c>
      <c r="L1100">
        <v>828086.2</v>
      </c>
      <c r="M1100">
        <v>69007.199999999997</v>
      </c>
      <c r="N1100">
        <v>16706.2</v>
      </c>
      <c r="O1100" t="str">
        <f t="shared" si="237"/>
        <v/>
      </c>
      <c r="P1100">
        <f t="shared" si="238"/>
        <v>921.59999999997672</v>
      </c>
      <c r="X1100">
        <f t="shared" si="241"/>
        <v>49.56759765835438</v>
      </c>
      <c r="Y1100">
        <f t="shared" si="242"/>
        <v>4.1306341358298111</v>
      </c>
      <c r="Z1100">
        <f t="shared" si="243"/>
        <v>1</v>
      </c>
      <c r="AA1100">
        <f t="shared" si="244"/>
        <v>11.999997101751701</v>
      </c>
    </row>
    <row r="1101" spans="2:27" x14ac:dyDescent="0.2">
      <c r="B1101">
        <f t="shared" si="236"/>
        <v>4999651994.1000004</v>
      </c>
      <c r="D1101">
        <f t="shared" si="239"/>
        <v>9.0096571180558342</v>
      </c>
      <c r="E1101">
        <f t="shared" si="245"/>
        <v>8303.3000000000466</v>
      </c>
      <c r="I1101" s="4"/>
      <c r="J1101" s="4">
        <f t="shared" si="240"/>
        <v>326</v>
      </c>
      <c r="K1101">
        <v>1100</v>
      </c>
      <c r="L1101">
        <v>836389.5</v>
      </c>
      <c r="M1101">
        <v>69699.100000000006</v>
      </c>
      <c r="N1101">
        <v>16864.8</v>
      </c>
      <c r="O1101">
        <f t="shared" si="237"/>
        <v>16560.800000000047</v>
      </c>
      <c r="P1101">
        <f t="shared" si="238"/>
        <v>8303.3000000000466</v>
      </c>
      <c r="X1101">
        <f t="shared" si="241"/>
        <v>49.593798918457381</v>
      </c>
      <c r="Y1101">
        <f t="shared" si="242"/>
        <v>4.1328150941606188</v>
      </c>
      <c r="Z1101">
        <f t="shared" si="243"/>
        <v>1</v>
      </c>
      <c r="AA1101">
        <f t="shared" si="244"/>
        <v>12.000004304216265</v>
      </c>
    </row>
    <row r="1102" spans="2:27" x14ac:dyDescent="0.2">
      <c r="B1102">
        <f t="shared" si="236"/>
        <v>5084646078</v>
      </c>
      <c r="D1102">
        <f t="shared" si="239"/>
        <v>0.11222044247468373</v>
      </c>
      <c r="E1102">
        <f t="shared" si="245"/>
        <v>931.80000000004657</v>
      </c>
      <c r="I1102" s="4"/>
      <c r="J1102" s="4">
        <f t="shared" si="240"/>
        <v>327</v>
      </c>
      <c r="K1102">
        <v>1101</v>
      </c>
      <c r="L1102">
        <v>837321.3</v>
      </c>
      <c r="M1102">
        <v>69776.800000000003</v>
      </c>
      <c r="N1102">
        <v>16882.599999999999</v>
      </c>
      <c r="O1102" t="str">
        <f t="shared" si="237"/>
        <v/>
      </c>
      <c r="P1102">
        <f t="shared" si="238"/>
        <v>931.80000000004657</v>
      </c>
      <c r="X1102">
        <f t="shared" si="241"/>
        <v>49.596703114449205</v>
      </c>
      <c r="Y1102">
        <f t="shared" si="242"/>
        <v>4.1330600736853338</v>
      </c>
      <c r="Z1102">
        <f t="shared" si="243"/>
        <v>1</v>
      </c>
      <c r="AA1102">
        <f t="shared" si="244"/>
        <v>11.999995700576696</v>
      </c>
    </row>
    <row r="1103" spans="2:27" x14ac:dyDescent="0.2">
      <c r="B1103">
        <f t="shared" si="236"/>
        <v>5171085061.3000002</v>
      </c>
      <c r="D1103">
        <f t="shared" si="239"/>
        <v>1.0011805108390859</v>
      </c>
      <c r="E1103">
        <f t="shared" si="245"/>
        <v>932.89999999990687</v>
      </c>
      <c r="I1103" s="4"/>
      <c r="J1103" s="4">
        <f t="shared" si="240"/>
        <v>327</v>
      </c>
      <c r="K1103">
        <v>1102</v>
      </c>
      <c r="L1103">
        <v>838254.2</v>
      </c>
      <c r="M1103">
        <v>69854.5</v>
      </c>
      <c r="N1103">
        <v>16900.5</v>
      </c>
      <c r="O1103" t="str">
        <f t="shared" si="237"/>
        <v/>
      </c>
      <c r="P1103">
        <f t="shared" si="238"/>
        <v>932.89999999990687</v>
      </c>
      <c r="X1103">
        <f t="shared" si="241"/>
        <v>49.599372799621307</v>
      </c>
      <c r="Y1103">
        <f t="shared" si="242"/>
        <v>4.1332800804709917</v>
      </c>
      <c r="Z1103">
        <f t="shared" si="243"/>
        <v>1</v>
      </c>
      <c r="AA1103">
        <f t="shared" si="244"/>
        <v>12.000002863094002</v>
      </c>
    </row>
    <row r="1104" spans="2:27" x14ac:dyDescent="0.2">
      <c r="B1104">
        <f t="shared" si="236"/>
        <v>5258993507.3000002</v>
      </c>
      <c r="D1104">
        <f t="shared" si="239"/>
        <v>1.0010719262515988</v>
      </c>
      <c r="E1104">
        <f t="shared" si="245"/>
        <v>933.90000000002328</v>
      </c>
      <c r="I1104" s="4"/>
      <c r="J1104" s="4">
        <f t="shared" si="240"/>
        <v>327</v>
      </c>
      <c r="K1104">
        <v>1103</v>
      </c>
      <c r="L1104">
        <v>839188.1</v>
      </c>
      <c r="M1104">
        <v>69932.3</v>
      </c>
      <c r="N1104">
        <v>16918.3</v>
      </c>
      <c r="O1104" t="str">
        <f t="shared" si="237"/>
        <v/>
      </c>
      <c r="P1104">
        <f t="shared" si="238"/>
        <v>933.90000000002328</v>
      </c>
      <c r="X1104">
        <f t="shared" si="241"/>
        <v>49.602389128931392</v>
      </c>
      <c r="Y1104">
        <f t="shared" si="242"/>
        <v>4.133529964594552</v>
      </c>
      <c r="Z1104">
        <f t="shared" si="243"/>
        <v>1</v>
      </c>
      <c r="AA1104">
        <f t="shared" si="244"/>
        <v>12.000007149771992</v>
      </c>
    </row>
    <row r="1105" spans="2:27" x14ac:dyDescent="0.2">
      <c r="B1105">
        <f t="shared" si="236"/>
        <v>5348396396.8999996</v>
      </c>
      <c r="D1105">
        <f t="shared" si="239"/>
        <v>1.0010707784559374</v>
      </c>
      <c r="E1105">
        <f t="shared" si="245"/>
        <v>934.90000000002328</v>
      </c>
      <c r="I1105" s="4"/>
      <c r="J1105" s="4">
        <f t="shared" si="240"/>
        <v>327</v>
      </c>
      <c r="K1105">
        <v>1104</v>
      </c>
      <c r="L1105">
        <v>840123</v>
      </c>
      <c r="M1105">
        <v>70010.3</v>
      </c>
      <c r="N1105">
        <v>16936.2</v>
      </c>
      <c r="O1105" t="str">
        <f t="shared" si="237"/>
        <v/>
      </c>
      <c r="P1105">
        <f t="shared" si="238"/>
        <v>934.90000000002328</v>
      </c>
      <c r="X1105">
        <f t="shared" si="241"/>
        <v>49.605165267297266</v>
      </c>
      <c r="Y1105">
        <f t="shared" si="242"/>
        <v>4.1337667245308864</v>
      </c>
      <c r="Z1105">
        <f t="shared" si="243"/>
        <v>1</v>
      </c>
      <c r="AA1105">
        <f t="shared" si="244"/>
        <v>11.999991429832466</v>
      </c>
    </row>
    <row r="1106" spans="2:27" x14ac:dyDescent="0.2">
      <c r="B1106">
        <f t="shared" si="236"/>
        <v>5439319135.6999998</v>
      </c>
      <c r="D1106">
        <f t="shared" si="239"/>
        <v>1.0011765964274004</v>
      </c>
      <c r="E1106">
        <f t="shared" si="245"/>
        <v>936</v>
      </c>
      <c r="I1106" s="4"/>
      <c r="J1106" s="4">
        <f t="shared" si="240"/>
        <v>327</v>
      </c>
      <c r="K1106">
        <v>1105</v>
      </c>
      <c r="L1106">
        <v>841059</v>
      </c>
      <c r="M1106">
        <v>70088.2</v>
      </c>
      <c r="N1106">
        <v>16954</v>
      </c>
      <c r="O1106" t="str">
        <f t="shared" si="237"/>
        <v/>
      </c>
      <c r="P1106">
        <f t="shared" si="238"/>
        <v>936</v>
      </c>
      <c r="X1106">
        <f t="shared" si="241"/>
        <v>49.608293028193934</v>
      </c>
      <c r="Y1106">
        <f t="shared" si="242"/>
        <v>4.1340214698596203</v>
      </c>
      <c r="Z1106">
        <f t="shared" si="243"/>
        <v>1</v>
      </c>
      <c r="AA1106">
        <f t="shared" si="244"/>
        <v>12.000008560642163</v>
      </c>
    </row>
    <row r="1107" spans="2:27" x14ac:dyDescent="0.2">
      <c r="B1107">
        <f t="shared" si="236"/>
        <v>5531787561</v>
      </c>
      <c r="D1107">
        <f t="shared" si="239"/>
        <v>1.0010683760683761</v>
      </c>
      <c r="E1107">
        <f t="shared" si="245"/>
        <v>937</v>
      </c>
      <c r="I1107" s="4"/>
      <c r="J1107" s="4">
        <f t="shared" si="240"/>
        <v>327</v>
      </c>
      <c r="K1107">
        <v>1106</v>
      </c>
      <c r="L1107">
        <v>841996</v>
      </c>
      <c r="M1107">
        <v>70166.3</v>
      </c>
      <c r="N1107">
        <v>16971.900000000001</v>
      </c>
      <c r="O1107" t="str">
        <f t="shared" si="237"/>
        <v/>
      </c>
      <c r="P1107">
        <f t="shared" si="238"/>
        <v>937</v>
      </c>
      <c r="X1107">
        <f t="shared" si="241"/>
        <v>49.611180834202415</v>
      </c>
      <c r="Y1107">
        <f t="shared" si="242"/>
        <v>4.1342631054861272</v>
      </c>
      <c r="Z1107">
        <f t="shared" si="243"/>
        <v>1</v>
      </c>
      <c r="AA1107">
        <f t="shared" si="244"/>
        <v>12.000005700742379</v>
      </c>
    </row>
    <row r="1108" spans="2:27" x14ac:dyDescent="0.2">
      <c r="B1108">
        <f t="shared" si="236"/>
        <v>5625827949.5</v>
      </c>
      <c r="D1108">
        <f t="shared" si="239"/>
        <v>1.0011739594450124</v>
      </c>
      <c r="E1108">
        <f t="shared" si="245"/>
        <v>938.09999999997672</v>
      </c>
      <c r="I1108" s="4"/>
      <c r="J1108" s="4">
        <f t="shared" si="240"/>
        <v>327</v>
      </c>
      <c r="K1108">
        <v>1107</v>
      </c>
      <c r="L1108">
        <v>842934.1</v>
      </c>
      <c r="M1108">
        <v>70244.5</v>
      </c>
      <c r="N1108">
        <v>16989.8</v>
      </c>
      <c r="O1108" t="str">
        <f t="shared" si="237"/>
        <v/>
      </c>
      <c r="P1108">
        <f t="shared" si="238"/>
        <v>938.09999999997672</v>
      </c>
      <c r="X1108">
        <f t="shared" si="241"/>
        <v>49.614127299909356</v>
      </c>
      <c r="Y1108">
        <f t="shared" si="242"/>
        <v>4.1345101178354069</v>
      </c>
      <c r="Z1108">
        <f t="shared" si="243"/>
        <v>1</v>
      </c>
      <c r="AA1108">
        <f t="shared" si="244"/>
        <v>12.000001423599</v>
      </c>
    </row>
    <row r="1109" spans="2:27" x14ac:dyDescent="0.2">
      <c r="B1109">
        <f t="shared" si="236"/>
        <v>5721467024.6999998</v>
      </c>
      <c r="D1109">
        <f t="shared" si="239"/>
        <v>1.0009593859929893</v>
      </c>
      <c r="E1109">
        <f t="shared" si="245"/>
        <v>939</v>
      </c>
      <c r="I1109" s="4"/>
      <c r="J1109" s="4">
        <f t="shared" si="240"/>
        <v>327</v>
      </c>
      <c r="K1109">
        <v>1108</v>
      </c>
      <c r="L1109">
        <v>843873.1</v>
      </c>
      <c r="M1109">
        <v>70322.8</v>
      </c>
      <c r="N1109">
        <v>17007.8</v>
      </c>
      <c r="O1109" t="str">
        <f t="shared" si="237"/>
        <v/>
      </c>
      <c r="P1109">
        <f t="shared" si="238"/>
        <v>939</v>
      </c>
      <c r="X1109">
        <f t="shared" si="241"/>
        <v>49.616828749162153</v>
      </c>
      <c r="Y1109">
        <f t="shared" si="242"/>
        <v>4.134738178953187</v>
      </c>
      <c r="Z1109">
        <f t="shared" si="243"/>
        <v>1</v>
      </c>
      <c r="AA1109">
        <f t="shared" si="244"/>
        <v>11.999992889930434</v>
      </c>
    </row>
    <row r="1110" spans="2:27" x14ac:dyDescent="0.2">
      <c r="B1110">
        <f t="shared" si="236"/>
        <v>5818731964.1000004</v>
      </c>
      <c r="D1110">
        <f t="shared" si="239"/>
        <v>1.00127795527164</v>
      </c>
      <c r="E1110">
        <f t="shared" si="245"/>
        <v>940.20000000006985</v>
      </c>
      <c r="I1110" s="4"/>
      <c r="J1110" s="4">
        <f t="shared" si="240"/>
        <v>327</v>
      </c>
      <c r="K1110">
        <v>1109</v>
      </c>
      <c r="L1110">
        <v>844813.3</v>
      </c>
      <c r="M1110">
        <v>70401.100000000006</v>
      </c>
      <c r="N1110">
        <v>17025.7</v>
      </c>
      <c r="O1110" t="str">
        <f t="shared" si="237"/>
        <v/>
      </c>
      <c r="P1110">
        <f t="shared" si="238"/>
        <v>940.20000000006985</v>
      </c>
      <c r="X1110">
        <f t="shared" si="241"/>
        <v>49.619886407019976</v>
      </c>
      <c r="Y1110">
        <f t="shared" si="242"/>
        <v>4.1349900444621959</v>
      </c>
      <c r="Z1110">
        <f t="shared" si="243"/>
        <v>1</v>
      </c>
      <c r="AA1110">
        <f t="shared" si="244"/>
        <v>12.000001420432351</v>
      </c>
    </row>
    <row r="1111" spans="2:27" x14ac:dyDescent="0.2">
      <c r="B1111">
        <f t="shared" si="236"/>
        <v>5917650407.5</v>
      </c>
      <c r="D1111">
        <f t="shared" si="239"/>
        <v>9.0093597106991563</v>
      </c>
      <c r="E1111">
        <f t="shared" si="245"/>
        <v>8470.5999999999767</v>
      </c>
      <c r="I1111" s="4"/>
      <c r="J1111" s="4">
        <f t="shared" si="240"/>
        <v>327</v>
      </c>
      <c r="K1111">
        <v>1110</v>
      </c>
      <c r="L1111">
        <v>853283.9</v>
      </c>
      <c r="M1111">
        <v>71107</v>
      </c>
      <c r="N1111">
        <v>17187.5</v>
      </c>
      <c r="O1111">
        <f t="shared" si="237"/>
        <v>16894.40000000014</v>
      </c>
      <c r="P1111">
        <f t="shared" si="238"/>
        <v>8470.5999999999767</v>
      </c>
      <c r="X1111">
        <f t="shared" si="241"/>
        <v>49.64560872727273</v>
      </c>
      <c r="Y1111">
        <f t="shared" si="242"/>
        <v>4.1371345454545452</v>
      </c>
      <c r="Z1111">
        <f t="shared" si="243"/>
        <v>1</v>
      </c>
      <c r="AA1111">
        <f t="shared" si="244"/>
        <v>11.999998593668696</v>
      </c>
    </row>
    <row r="1112" spans="2:27" x14ac:dyDescent="0.2">
      <c r="B1112">
        <f t="shared" si="236"/>
        <v>6018250464.3999996</v>
      </c>
      <c r="D1112">
        <f t="shared" si="239"/>
        <v>0.11222345524519861</v>
      </c>
      <c r="E1112">
        <f t="shared" si="245"/>
        <v>950.59999999997672</v>
      </c>
      <c r="I1112" s="4"/>
      <c r="J1112" s="4">
        <f t="shared" si="240"/>
        <v>328</v>
      </c>
      <c r="K1112">
        <v>1111</v>
      </c>
      <c r="L1112">
        <v>854234.5</v>
      </c>
      <c r="M1112">
        <v>71186.2</v>
      </c>
      <c r="N1112">
        <v>17205.7</v>
      </c>
      <c r="O1112" t="str">
        <f t="shared" si="237"/>
        <v/>
      </c>
      <c r="P1112">
        <f t="shared" si="238"/>
        <v>950.59999999997672</v>
      </c>
      <c r="X1112">
        <f t="shared" si="241"/>
        <v>49.648343281586911</v>
      </c>
      <c r="Y1112">
        <f t="shared" si="242"/>
        <v>4.1373614557966256</v>
      </c>
      <c r="Z1112">
        <f t="shared" si="243"/>
        <v>1</v>
      </c>
      <c r="AA1112">
        <f t="shared" si="244"/>
        <v>12.000001404766655</v>
      </c>
    </row>
    <row r="1113" spans="2:27" x14ac:dyDescent="0.2">
      <c r="B1113">
        <f t="shared" si="236"/>
        <v>6120560722.3000002</v>
      </c>
      <c r="D1113">
        <f t="shared" si="239"/>
        <v>1.001157163896462</v>
      </c>
      <c r="E1113">
        <f t="shared" si="245"/>
        <v>951.69999999995343</v>
      </c>
      <c r="I1113" s="4"/>
      <c r="J1113" s="4">
        <f t="shared" si="240"/>
        <v>328</v>
      </c>
      <c r="K1113">
        <v>1112</v>
      </c>
      <c r="L1113">
        <v>855186.2</v>
      </c>
      <c r="M1113">
        <v>71265.5</v>
      </c>
      <c r="N1113">
        <v>17223.900000000001</v>
      </c>
      <c r="O1113" t="str">
        <f t="shared" si="237"/>
        <v/>
      </c>
      <c r="P1113">
        <f t="shared" si="238"/>
        <v>951.69999999995343</v>
      </c>
      <c r="X1113">
        <f t="shared" si="241"/>
        <v>49.651135921597309</v>
      </c>
      <c r="Y1113">
        <f t="shared" si="242"/>
        <v>4.1375936924854413</v>
      </c>
      <c r="Z1113">
        <f t="shared" si="243"/>
        <v>1</v>
      </c>
      <c r="AA1113">
        <f t="shared" si="244"/>
        <v>12.000002806407027</v>
      </c>
    </row>
    <row r="1114" spans="2:27" x14ac:dyDescent="0.2">
      <c r="B1114">
        <f t="shared" si="236"/>
        <v>6224610254.6000004</v>
      </c>
      <c r="D1114">
        <f t="shared" si="239"/>
        <v>1.0010507512872926</v>
      </c>
      <c r="E1114">
        <f t="shared" si="245"/>
        <v>952.70000000006985</v>
      </c>
      <c r="I1114" s="4"/>
      <c r="J1114" s="4">
        <f t="shared" si="240"/>
        <v>328</v>
      </c>
      <c r="K1114">
        <v>1113</v>
      </c>
      <c r="L1114">
        <v>856138.9</v>
      </c>
      <c r="M1114">
        <v>71344.899999999994</v>
      </c>
      <c r="N1114">
        <v>17242.099999999999</v>
      </c>
      <c r="O1114" t="str">
        <f t="shared" si="237"/>
        <v/>
      </c>
      <c r="P1114">
        <f t="shared" si="238"/>
        <v>952.70000000006985</v>
      </c>
      <c r="X1114">
        <f t="shared" si="241"/>
        <v>49.653980663608266</v>
      </c>
      <c r="Y1114">
        <f t="shared" si="242"/>
        <v>4.1378312386542246</v>
      </c>
      <c r="Z1114">
        <f t="shared" si="243"/>
        <v>1</v>
      </c>
      <c r="AA1114">
        <f t="shared" si="244"/>
        <v>12.000001401641885</v>
      </c>
    </row>
    <row r="1115" spans="2:27" x14ac:dyDescent="0.2">
      <c r="B1115">
        <f t="shared" si="236"/>
        <v>6330428628.8999996</v>
      </c>
      <c r="D1115">
        <f t="shared" si="239"/>
        <v>1.0010496483676745</v>
      </c>
      <c r="E1115">
        <f t="shared" si="245"/>
        <v>953.69999999995343</v>
      </c>
      <c r="I1115" s="4"/>
      <c r="J1115" s="4">
        <f t="shared" si="240"/>
        <v>328</v>
      </c>
      <c r="K1115">
        <v>1114</v>
      </c>
      <c r="L1115">
        <v>857092.6</v>
      </c>
      <c r="M1115">
        <v>71424.399999999994</v>
      </c>
      <c r="N1115">
        <v>17260.3</v>
      </c>
      <c r="O1115" t="str">
        <f t="shared" si="237"/>
        <v/>
      </c>
      <c r="P1115">
        <f t="shared" si="238"/>
        <v>953.69999999995343</v>
      </c>
      <c r="X1115">
        <f t="shared" si="241"/>
        <v>49.656877342804009</v>
      </c>
      <c r="Y1115">
        <f t="shared" si="242"/>
        <v>4.1380740775073432</v>
      </c>
      <c r="Z1115">
        <f t="shared" si="243"/>
        <v>1</v>
      </c>
      <c r="AA1115">
        <f t="shared" si="244"/>
        <v>11.999997199836471</v>
      </c>
    </row>
    <row r="1116" spans="2:27" x14ac:dyDescent="0.2">
      <c r="B1116">
        <f t="shared" si="236"/>
        <v>6438045915.6000004</v>
      </c>
      <c r="D1116">
        <f t="shared" si="239"/>
        <v>1.0012582573136939</v>
      </c>
      <c r="E1116">
        <f t="shared" si="245"/>
        <v>954.90000000002328</v>
      </c>
      <c r="I1116" s="4"/>
      <c r="J1116" s="4">
        <f t="shared" si="240"/>
        <v>328</v>
      </c>
      <c r="K1116">
        <v>1115</v>
      </c>
      <c r="L1116">
        <v>858047.5</v>
      </c>
      <c r="M1116">
        <v>71504</v>
      </c>
      <c r="N1116">
        <v>17278.5</v>
      </c>
      <c r="O1116" t="str">
        <f t="shared" si="237"/>
        <v/>
      </c>
      <c r="P1116">
        <f t="shared" si="238"/>
        <v>954.90000000002328</v>
      </c>
      <c r="X1116">
        <f t="shared" si="241"/>
        <v>49.659837370142085</v>
      </c>
      <c r="Y1116">
        <f t="shared" si="242"/>
        <v>4.1383221923199356</v>
      </c>
      <c r="Z1116">
        <f t="shared" si="243"/>
        <v>1</v>
      </c>
      <c r="AA1116">
        <f t="shared" si="244"/>
        <v>11.999993007384202</v>
      </c>
    </row>
    <row r="1117" spans="2:27" x14ac:dyDescent="0.2">
      <c r="B1117">
        <f t="shared" si="236"/>
        <v>6547492696.1999998</v>
      </c>
      <c r="D1117">
        <f t="shared" si="239"/>
        <v>1.0009425070688274</v>
      </c>
      <c r="E1117">
        <f t="shared" si="245"/>
        <v>955.80000000004657</v>
      </c>
      <c r="I1117" s="4"/>
      <c r="J1117" s="4">
        <f t="shared" si="240"/>
        <v>328</v>
      </c>
      <c r="K1117">
        <v>1116</v>
      </c>
      <c r="L1117">
        <v>859003.3</v>
      </c>
      <c r="M1117">
        <v>71583.600000000006</v>
      </c>
      <c r="N1117">
        <v>17296.8</v>
      </c>
      <c r="O1117" t="str">
        <f t="shared" si="237"/>
        <v/>
      </c>
      <c r="P1117">
        <f t="shared" si="238"/>
        <v>955.80000000004657</v>
      </c>
      <c r="X1117">
        <f t="shared" si="241"/>
        <v>49.6625560797373</v>
      </c>
      <c r="Y1117">
        <f t="shared" si="242"/>
        <v>4.1385458581934236</v>
      </c>
      <c r="Z1117">
        <f t="shared" si="243"/>
        <v>1</v>
      </c>
      <c r="AA1117">
        <f t="shared" si="244"/>
        <v>12.00000139696802</v>
      </c>
    </row>
    <row r="1118" spans="2:27" x14ac:dyDescent="0.2">
      <c r="B1118">
        <f t="shared" si="236"/>
        <v>6658800072</v>
      </c>
      <c r="D1118">
        <f t="shared" si="239"/>
        <v>1.0012554927808677</v>
      </c>
      <c r="E1118">
        <f t="shared" si="245"/>
        <v>957</v>
      </c>
      <c r="I1118" s="4"/>
      <c r="J1118" s="4">
        <f t="shared" si="240"/>
        <v>328</v>
      </c>
      <c r="K1118">
        <v>1117</v>
      </c>
      <c r="L1118">
        <v>859960.3</v>
      </c>
      <c r="M1118">
        <v>71663.399999999994</v>
      </c>
      <c r="N1118">
        <v>17315</v>
      </c>
      <c r="O1118" t="str">
        <f t="shared" si="237"/>
        <v/>
      </c>
      <c r="P1118">
        <f t="shared" si="238"/>
        <v>957</v>
      </c>
      <c r="X1118">
        <f t="shared" si="241"/>
        <v>49.665625180479353</v>
      </c>
      <c r="Y1118">
        <f t="shared" si="242"/>
        <v>4.1388045047646544</v>
      </c>
      <c r="Z1118">
        <f t="shared" si="243"/>
        <v>1</v>
      </c>
      <c r="AA1118">
        <f t="shared" si="244"/>
        <v>11.999993022937792</v>
      </c>
    </row>
    <row r="1119" spans="2:27" x14ac:dyDescent="0.2">
      <c r="B1119">
        <f t="shared" si="236"/>
        <v>6771999673.1999998</v>
      </c>
      <c r="D1119">
        <f t="shared" si="239"/>
        <v>1.0010449320794148</v>
      </c>
      <c r="E1119">
        <f t="shared" si="245"/>
        <v>958</v>
      </c>
      <c r="I1119" s="4"/>
      <c r="J1119" s="4">
        <f t="shared" si="240"/>
        <v>328</v>
      </c>
      <c r="K1119">
        <v>1118</v>
      </c>
      <c r="L1119">
        <v>860918.3</v>
      </c>
      <c r="M1119">
        <v>71743.199999999997</v>
      </c>
      <c r="N1119">
        <v>17333.3</v>
      </c>
      <c r="O1119" t="str">
        <f t="shared" si="237"/>
        <v/>
      </c>
      <c r="P1119">
        <f t="shared" si="238"/>
        <v>958</v>
      </c>
      <c r="X1119">
        <f t="shared" si="241"/>
        <v>49.668458977805734</v>
      </c>
      <c r="Y1119">
        <f t="shared" si="242"/>
        <v>4.1390387289206325</v>
      </c>
      <c r="Z1119">
        <f t="shared" si="243"/>
        <v>1</v>
      </c>
      <c r="AA1119">
        <f t="shared" si="244"/>
        <v>11.999998606139677</v>
      </c>
    </row>
    <row r="1120" spans="2:27" x14ac:dyDescent="0.2">
      <c r="B1120">
        <f t="shared" si="236"/>
        <v>6887123667.6999998</v>
      </c>
      <c r="D1120">
        <f t="shared" si="239"/>
        <v>1.0011482254697044</v>
      </c>
      <c r="E1120">
        <f t="shared" si="245"/>
        <v>959.09999999997672</v>
      </c>
      <c r="I1120" s="4"/>
      <c r="J1120" s="4">
        <f t="shared" si="240"/>
        <v>328</v>
      </c>
      <c r="K1120">
        <v>1119</v>
      </c>
      <c r="L1120">
        <v>861877.4</v>
      </c>
      <c r="M1120">
        <v>71823.100000000006</v>
      </c>
      <c r="N1120">
        <v>17351.7</v>
      </c>
      <c r="O1120" t="str">
        <f t="shared" si="237"/>
        <v/>
      </c>
      <c r="P1120">
        <f t="shared" si="238"/>
        <v>959.09999999997672</v>
      </c>
      <c r="X1120">
        <f t="shared" si="241"/>
        <v>49.671063930335357</v>
      </c>
      <c r="Y1120">
        <f t="shared" si="242"/>
        <v>4.1392543670072675</v>
      </c>
      <c r="Z1120">
        <f t="shared" si="243"/>
        <v>1</v>
      </c>
      <c r="AA1120">
        <f t="shared" si="244"/>
        <v>12.000002784619433</v>
      </c>
    </row>
    <row r="1121" spans="2:27" x14ac:dyDescent="0.2">
      <c r="B1121">
        <f t="shared" si="236"/>
        <v>7004204770</v>
      </c>
      <c r="D1121">
        <f t="shared" si="239"/>
        <v>9.0096965905538138</v>
      </c>
      <c r="E1121">
        <f t="shared" si="245"/>
        <v>8641.1999999999534</v>
      </c>
      <c r="I1121" s="4"/>
      <c r="J1121" s="4">
        <f t="shared" si="240"/>
        <v>328</v>
      </c>
      <c r="K1121">
        <v>1120</v>
      </c>
      <c r="L1121">
        <v>870518.6</v>
      </c>
      <c r="M1121">
        <v>72543.199999999997</v>
      </c>
      <c r="N1121">
        <v>17516.7</v>
      </c>
      <c r="O1121">
        <f t="shared" si="237"/>
        <v>17234.699999999953</v>
      </c>
      <c r="P1121">
        <f t="shared" si="238"/>
        <v>8641.1999999999534</v>
      </c>
      <c r="X1121">
        <f t="shared" si="241"/>
        <v>49.696495344442731</v>
      </c>
      <c r="Y1121">
        <f t="shared" si="242"/>
        <v>4.1413736605639189</v>
      </c>
      <c r="Z1121">
        <f t="shared" si="243"/>
        <v>1</v>
      </c>
      <c r="AA1121">
        <f t="shared" si="244"/>
        <v>12.000002756977912</v>
      </c>
    </row>
    <row r="1122" spans="2:27" x14ac:dyDescent="0.2">
      <c r="B1122">
        <f t="shared" si="236"/>
        <v>7123276251.1000004</v>
      </c>
      <c r="D1122">
        <f t="shared" si="239"/>
        <v>0.11222978290052907</v>
      </c>
      <c r="E1122">
        <f t="shared" si="245"/>
        <v>969.80000000004657</v>
      </c>
      <c r="I1122" s="4"/>
      <c r="J1122" s="4">
        <f t="shared" si="240"/>
        <v>329</v>
      </c>
      <c r="K1122">
        <v>1121</v>
      </c>
      <c r="L1122">
        <v>871488.4</v>
      </c>
      <c r="M1122">
        <v>72624</v>
      </c>
      <c r="N1122">
        <v>17535.2</v>
      </c>
      <c r="O1122" t="str">
        <f t="shared" si="237"/>
        <v/>
      </c>
      <c r="P1122">
        <f t="shared" si="238"/>
        <v>969.80000000004657</v>
      </c>
      <c r="X1122">
        <f t="shared" si="241"/>
        <v>49.699370409234</v>
      </c>
      <c r="Y1122">
        <f t="shared" si="242"/>
        <v>4.1416122998311966</v>
      </c>
      <c r="Z1122">
        <f t="shared" si="243"/>
        <v>1</v>
      </c>
      <c r="AA1122">
        <f t="shared" si="244"/>
        <v>12.000005507821106</v>
      </c>
    </row>
    <row r="1123" spans="2:27" x14ac:dyDescent="0.2">
      <c r="B1123">
        <f t="shared" si="236"/>
        <v>7244371947.3999996</v>
      </c>
      <c r="D1123">
        <f t="shared" si="239"/>
        <v>1.001031140441208</v>
      </c>
      <c r="E1123">
        <f t="shared" si="245"/>
        <v>970.79999999993015</v>
      </c>
      <c r="I1123" s="4"/>
      <c r="J1123" s="4">
        <f t="shared" si="240"/>
        <v>329</v>
      </c>
      <c r="K1123">
        <v>1122</v>
      </c>
      <c r="L1123">
        <v>872459.2</v>
      </c>
      <c r="M1123">
        <v>72704.899999999994</v>
      </c>
      <c r="N1123">
        <v>17553.8</v>
      </c>
      <c r="O1123" t="str">
        <f t="shared" si="237"/>
        <v/>
      </c>
      <c r="P1123">
        <f t="shared" si="238"/>
        <v>970.79999999993015</v>
      </c>
      <c r="X1123">
        <f t="shared" si="241"/>
        <v>49.702013239298616</v>
      </c>
      <c r="Y1123">
        <f t="shared" si="242"/>
        <v>4.1418325376841478</v>
      </c>
      <c r="Z1123">
        <f t="shared" si="243"/>
        <v>1</v>
      </c>
      <c r="AA1123">
        <f t="shared" si="244"/>
        <v>12.000005501692458</v>
      </c>
    </row>
    <row r="1124" spans="2:27" x14ac:dyDescent="0.2">
      <c r="B1124">
        <f t="shared" si="236"/>
        <v>7367526270.5</v>
      </c>
      <c r="D1124">
        <f t="shared" si="239"/>
        <v>1.0011330861146408</v>
      </c>
      <c r="E1124">
        <f t="shared" si="245"/>
        <v>971.90000000002328</v>
      </c>
      <c r="I1124" s="4"/>
      <c r="J1124" s="4">
        <f t="shared" si="240"/>
        <v>329</v>
      </c>
      <c r="K1124">
        <v>1123</v>
      </c>
      <c r="L1124">
        <v>873431.1</v>
      </c>
      <c r="M1124">
        <v>72785.899999999994</v>
      </c>
      <c r="N1124">
        <v>17572.3</v>
      </c>
      <c r="O1124" t="str">
        <f t="shared" si="237"/>
        <v/>
      </c>
      <c r="P1124">
        <f t="shared" si="238"/>
        <v>971.90000000002328</v>
      </c>
      <c r="X1124">
        <f t="shared" si="241"/>
        <v>49.7049959310961</v>
      </c>
      <c r="Y1124">
        <f t="shared" si="242"/>
        <v>4.1420815715643373</v>
      </c>
      <c r="Z1124">
        <f t="shared" si="243"/>
        <v>1</v>
      </c>
      <c r="AA1124">
        <f t="shared" si="244"/>
        <v>12.000004121677414</v>
      </c>
    </row>
    <row r="1125" spans="2:27" x14ac:dyDescent="0.2">
      <c r="B1125">
        <f t="shared" si="236"/>
        <v>7492774217.1000004</v>
      </c>
      <c r="D1125">
        <f t="shared" si="239"/>
        <v>1.0011318036834826</v>
      </c>
      <c r="E1125">
        <f t="shared" si="245"/>
        <v>973</v>
      </c>
      <c r="I1125" s="4"/>
      <c r="J1125" s="4">
        <f t="shared" si="240"/>
        <v>329</v>
      </c>
      <c r="K1125">
        <v>1124</v>
      </c>
      <c r="L1125">
        <v>874404.1</v>
      </c>
      <c r="M1125">
        <v>72867</v>
      </c>
      <c r="N1125">
        <v>17590.900000000001</v>
      </c>
      <c r="O1125" t="str">
        <f t="shared" si="237"/>
        <v/>
      </c>
      <c r="P1125">
        <f t="shared" si="238"/>
        <v>973</v>
      </c>
      <c r="X1125">
        <f t="shared" si="241"/>
        <v>49.707752303747952</v>
      </c>
      <c r="Y1125">
        <f t="shared" si="242"/>
        <v>4.1423122182492085</v>
      </c>
      <c r="Z1125">
        <f t="shared" si="243"/>
        <v>1</v>
      </c>
      <c r="AA1125">
        <f t="shared" si="244"/>
        <v>12.000001372363347</v>
      </c>
    </row>
    <row r="1126" spans="2:27" x14ac:dyDescent="0.2">
      <c r="B1126">
        <f t="shared" si="236"/>
        <v>7620151378.8000002</v>
      </c>
      <c r="D1126">
        <f t="shared" si="239"/>
        <v>1.0011305241520829</v>
      </c>
      <c r="E1126">
        <f t="shared" si="245"/>
        <v>974.09999999997672</v>
      </c>
      <c r="I1126" s="4"/>
      <c r="J1126" s="4">
        <f t="shared" si="240"/>
        <v>329</v>
      </c>
      <c r="K1126">
        <v>1125</v>
      </c>
      <c r="L1126">
        <v>875378.2</v>
      </c>
      <c r="M1126">
        <v>72948.2</v>
      </c>
      <c r="N1126">
        <v>17609.5</v>
      </c>
      <c r="O1126" t="str">
        <f t="shared" si="237"/>
        <v/>
      </c>
      <c r="P1126">
        <f t="shared" si="238"/>
        <v>974.09999999997672</v>
      </c>
      <c r="X1126">
        <f t="shared" si="241"/>
        <v>49.71056531985576</v>
      </c>
      <c r="Y1126">
        <f t="shared" si="242"/>
        <v>4.1425480564468042</v>
      </c>
      <c r="Z1126">
        <f t="shared" si="243"/>
        <v>1</v>
      </c>
      <c r="AA1126">
        <f t="shared" si="244"/>
        <v>11.999997258328513</v>
      </c>
    </row>
    <row r="1127" spans="2:27" x14ac:dyDescent="0.2">
      <c r="B1127">
        <f t="shared" si="236"/>
        <v>7749693952.1999998</v>
      </c>
      <c r="D1127">
        <f t="shared" si="239"/>
        <v>1.0010265886460492</v>
      </c>
      <c r="E1127">
        <f t="shared" si="245"/>
        <v>975.10000000009313</v>
      </c>
      <c r="I1127" s="4"/>
      <c r="J1127" s="4">
        <f t="shared" si="240"/>
        <v>329</v>
      </c>
      <c r="K1127">
        <v>1126</v>
      </c>
      <c r="L1127">
        <v>876353.3</v>
      </c>
      <c r="M1127">
        <v>73029.399999999994</v>
      </c>
      <c r="N1127">
        <v>17628.2</v>
      </c>
      <c r="O1127" t="str">
        <f t="shared" si="237"/>
        <v/>
      </c>
      <c r="P1127">
        <f t="shared" si="238"/>
        <v>975.10000000009313</v>
      </c>
      <c r="X1127">
        <f t="shared" si="241"/>
        <v>49.713147116551887</v>
      </c>
      <c r="Y1127">
        <f t="shared" si="242"/>
        <v>4.1427598960756056</v>
      </c>
      <c r="Z1127">
        <f t="shared" si="243"/>
        <v>1</v>
      </c>
      <c r="AA1127">
        <f t="shared" si="244"/>
        <v>12.000006846557689</v>
      </c>
    </row>
    <row r="1128" spans="2:27" x14ac:dyDescent="0.2">
      <c r="B1128">
        <f t="shared" si="236"/>
        <v>7881438749.3999996</v>
      </c>
      <c r="D1128">
        <f t="shared" si="239"/>
        <v>1.0011280894265822</v>
      </c>
      <c r="E1128">
        <f t="shared" si="245"/>
        <v>976.19999999995343</v>
      </c>
      <c r="I1128" s="4"/>
      <c r="J1128" s="4">
        <f t="shared" si="240"/>
        <v>329</v>
      </c>
      <c r="K1128">
        <v>1127</v>
      </c>
      <c r="L1128">
        <v>877329.5</v>
      </c>
      <c r="M1128">
        <v>73110.8</v>
      </c>
      <c r="N1128">
        <v>17646.8</v>
      </c>
      <c r="O1128" t="str">
        <f t="shared" si="237"/>
        <v/>
      </c>
      <c r="P1128">
        <f t="shared" si="238"/>
        <v>976.19999999995343</v>
      </c>
      <c r="X1128">
        <f t="shared" si="241"/>
        <v>49.716067502323369</v>
      </c>
      <c r="Y1128">
        <f t="shared" si="242"/>
        <v>4.1430060974227629</v>
      </c>
      <c r="Z1128">
        <f t="shared" si="243"/>
        <v>1</v>
      </c>
      <c r="AA1128">
        <f t="shared" si="244"/>
        <v>11.999998632213025</v>
      </c>
    </row>
    <row r="1129" spans="2:27" x14ac:dyDescent="0.2">
      <c r="B1129">
        <f t="shared" si="236"/>
        <v>8015423208.1000004</v>
      </c>
      <c r="D1129">
        <f t="shared" si="239"/>
        <v>1.001126818275039</v>
      </c>
      <c r="E1129">
        <f t="shared" si="245"/>
        <v>977.30000000004657</v>
      </c>
      <c r="I1129" s="4"/>
      <c r="J1129" s="4">
        <f t="shared" si="240"/>
        <v>329</v>
      </c>
      <c r="K1129">
        <v>1128</v>
      </c>
      <c r="L1129">
        <v>878306.8</v>
      </c>
      <c r="M1129">
        <v>73192.2</v>
      </c>
      <c r="N1129">
        <v>17665.5</v>
      </c>
      <c r="O1129" t="str">
        <f t="shared" si="237"/>
        <v/>
      </c>
      <c r="P1129">
        <f t="shared" si="238"/>
        <v>977.30000000004657</v>
      </c>
      <c r="X1129">
        <f t="shared" si="241"/>
        <v>49.718762559791685</v>
      </c>
      <c r="Y1129">
        <f t="shared" si="242"/>
        <v>4.1432283263989129</v>
      </c>
      <c r="Z1129">
        <f t="shared" si="243"/>
        <v>1</v>
      </c>
      <c r="AA1129">
        <f t="shared" si="244"/>
        <v>12.000005465063218</v>
      </c>
    </row>
    <row r="1130" spans="2:27" x14ac:dyDescent="0.2">
      <c r="B1130">
        <f t="shared" si="236"/>
        <v>8151685402.6999998</v>
      </c>
      <c r="D1130">
        <f t="shared" si="239"/>
        <v>1.0011255499845086</v>
      </c>
      <c r="E1130">
        <f t="shared" si="245"/>
        <v>978.39999999990687</v>
      </c>
      <c r="I1130" s="4"/>
      <c r="J1130" s="4">
        <f t="shared" si="240"/>
        <v>329</v>
      </c>
      <c r="K1130">
        <v>1129</v>
      </c>
      <c r="L1130">
        <v>879285.2</v>
      </c>
      <c r="M1130">
        <v>73273.8</v>
      </c>
      <c r="N1130">
        <v>17684.2</v>
      </c>
      <c r="O1130" t="str">
        <f t="shared" si="237"/>
        <v/>
      </c>
      <c r="P1130">
        <f t="shared" si="238"/>
        <v>978.39999999990687</v>
      </c>
      <c r="X1130">
        <f t="shared" si="241"/>
        <v>49.721514119948878</v>
      </c>
      <c r="Y1130">
        <f t="shared" si="242"/>
        <v>4.1434613949174972</v>
      </c>
      <c r="Z1130">
        <f t="shared" si="243"/>
        <v>1</v>
      </c>
      <c r="AA1130">
        <f t="shared" si="244"/>
        <v>11.999994541022847</v>
      </c>
    </row>
    <row r="1131" spans="2:27" x14ac:dyDescent="0.2">
      <c r="B1131">
        <f t="shared" si="236"/>
        <v>8290264054.5</v>
      </c>
      <c r="D1131">
        <f t="shared" si="239"/>
        <v>9.010016353230645</v>
      </c>
      <c r="E1131">
        <f t="shared" si="245"/>
        <v>8815.4000000000233</v>
      </c>
      <c r="I1131" s="4"/>
      <c r="J1131" s="4">
        <f t="shared" si="240"/>
        <v>329</v>
      </c>
      <c r="K1131">
        <v>1130</v>
      </c>
      <c r="L1131">
        <v>888100.6</v>
      </c>
      <c r="M1131">
        <v>74008.399999999994</v>
      </c>
      <c r="N1131">
        <v>17852.5</v>
      </c>
      <c r="O1131">
        <f t="shared" si="237"/>
        <v>17582</v>
      </c>
      <c r="P1131">
        <f t="shared" si="238"/>
        <v>8815.4000000000233</v>
      </c>
      <c r="X1131">
        <f t="shared" si="241"/>
        <v>49.746567707603973</v>
      </c>
      <c r="Y1131">
        <f t="shared" si="242"/>
        <v>4.145548242543061</v>
      </c>
      <c r="Z1131">
        <f t="shared" si="243"/>
        <v>1</v>
      </c>
      <c r="AA1131">
        <f t="shared" si="244"/>
        <v>11.999997297604056</v>
      </c>
    </row>
    <row r="1132" spans="2:27" x14ac:dyDescent="0.2">
      <c r="B1132">
        <f t="shared" si="236"/>
        <v>8431198543.5</v>
      </c>
      <c r="D1132">
        <f t="shared" si="239"/>
        <v>0.1122240624361962</v>
      </c>
      <c r="E1132">
        <f t="shared" si="245"/>
        <v>989.30000000004657</v>
      </c>
      <c r="I1132" s="4"/>
      <c r="J1132" s="4">
        <f t="shared" si="240"/>
        <v>330</v>
      </c>
      <c r="K1132">
        <v>1131</v>
      </c>
      <c r="L1132">
        <v>889089.9</v>
      </c>
      <c r="M1132">
        <v>74090.8</v>
      </c>
      <c r="N1132">
        <v>17871.400000000001</v>
      </c>
      <c r="O1132" t="str">
        <f t="shared" si="237"/>
        <v/>
      </c>
      <c r="P1132">
        <f t="shared" si="238"/>
        <v>989.30000000004657</v>
      </c>
      <c r="X1132">
        <f t="shared" si="241"/>
        <v>49.749314547265463</v>
      </c>
      <c r="Y1132">
        <f t="shared" si="242"/>
        <v>4.1457748133889902</v>
      </c>
      <c r="Z1132">
        <f t="shared" si="243"/>
        <v>1</v>
      </c>
      <c r="AA1132">
        <f t="shared" si="244"/>
        <v>12.000004049085716</v>
      </c>
    </row>
    <row r="1133" spans="2:27" x14ac:dyDescent="0.2">
      <c r="B1133">
        <f t="shared" si="236"/>
        <v>8574528918.6999998</v>
      </c>
      <c r="D1133">
        <f t="shared" si="239"/>
        <v>1.001010815728175</v>
      </c>
      <c r="E1133">
        <f t="shared" si="245"/>
        <v>990.29999999993015</v>
      </c>
      <c r="I1133" s="4"/>
      <c r="J1133" s="4">
        <f t="shared" si="240"/>
        <v>330</v>
      </c>
      <c r="K1133">
        <v>1132</v>
      </c>
      <c r="L1133">
        <v>890080.2</v>
      </c>
      <c r="M1133">
        <v>74173.399999999994</v>
      </c>
      <c r="N1133">
        <v>17890.3</v>
      </c>
      <c r="O1133" t="str">
        <f t="shared" si="237"/>
        <v/>
      </c>
      <c r="P1133">
        <f t="shared" si="238"/>
        <v>990.29999999993015</v>
      </c>
      <c r="X1133">
        <f t="shared" si="241"/>
        <v>49.752111479405038</v>
      </c>
      <c r="Y1133">
        <f t="shared" si="242"/>
        <v>4.1460120847610158</v>
      </c>
      <c r="Z1133">
        <f t="shared" si="243"/>
        <v>1</v>
      </c>
      <c r="AA1133">
        <f t="shared" si="244"/>
        <v>11.999991910846745</v>
      </c>
    </row>
    <row r="1134" spans="2:27" x14ac:dyDescent="0.2">
      <c r="B1134">
        <f t="shared" si="236"/>
        <v>8720295910.2999992</v>
      </c>
      <c r="D1134">
        <f t="shared" si="239"/>
        <v>1.0012117540140058</v>
      </c>
      <c r="E1134">
        <f t="shared" si="245"/>
        <v>991.5</v>
      </c>
      <c r="I1134" s="4"/>
      <c r="J1134" s="4">
        <f t="shared" si="240"/>
        <v>330</v>
      </c>
      <c r="K1134">
        <v>1133</v>
      </c>
      <c r="L1134">
        <v>891071.7</v>
      </c>
      <c r="M1134">
        <v>74256</v>
      </c>
      <c r="N1134">
        <v>17909.3</v>
      </c>
      <c r="O1134" t="str">
        <f t="shared" si="237"/>
        <v/>
      </c>
      <c r="P1134">
        <f t="shared" si="238"/>
        <v>991.5</v>
      </c>
      <c r="X1134">
        <f t="shared" si="241"/>
        <v>49.754691696492884</v>
      </c>
      <c r="Y1134">
        <f t="shared" si="242"/>
        <v>4.1462257039638626</v>
      </c>
      <c r="Z1134">
        <f t="shared" si="243"/>
        <v>1</v>
      </c>
      <c r="AA1134">
        <f t="shared" si="244"/>
        <v>11.99999595992243</v>
      </c>
    </row>
    <row r="1135" spans="2:27" x14ac:dyDescent="0.2">
      <c r="B1135">
        <f t="shared" si="236"/>
        <v>8868540940.7999992</v>
      </c>
      <c r="D1135">
        <f t="shared" si="239"/>
        <v>1.0011094301564227</v>
      </c>
      <c r="E1135">
        <f t="shared" si="245"/>
        <v>992.60000000009313</v>
      </c>
      <c r="I1135" s="4"/>
      <c r="J1135" s="4">
        <f t="shared" si="240"/>
        <v>330</v>
      </c>
      <c r="K1135">
        <v>1134</v>
      </c>
      <c r="L1135">
        <v>892064.3</v>
      </c>
      <c r="M1135">
        <v>74338.7</v>
      </c>
      <c r="N1135">
        <v>17928.2</v>
      </c>
      <c r="O1135" t="str">
        <f t="shared" si="237"/>
        <v/>
      </c>
      <c r="P1135">
        <f t="shared" si="238"/>
        <v>992.60000000009313</v>
      </c>
      <c r="X1135">
        <f t="shared" si="241"/>
        <v>49.757605336843632</v>
      </c>
      <c r="Y1135">
        <f t="shared" si="242"/>
        <v>4.1464675762207026</v>
      </c>
      <c r="Z1135">
        <f t="shared" si="243"/>
        <v>1</v>
      </c>
      <c r="AA1135">
        <f t="shared" si="244"/>
        <v>11.999998654805641</v>
      </c>
    </row>
    <row r="1136" spans="2:27" x14ac:dyDescent="0.2">
      <c r="B1136">
        <f t="shared" si="236"/>
        <v>9019306136.7999992</v>
      </c>
      <c r="D1136">
        <f t="shared" si="239"/>
        <v>1.0011082006849286</v>
      </c>
      <c r="E1136">
        <f t="shared" si="245"/>
        <v>993.69999999995343</v>
      </c>
      <c r="I1136" s="4"/>
      <c r="J1136" s="4">
        <f t="shared" si="240"/>
        <v>330</v>
      </c>
      <c r="K1136">
        <v>1135</v>
      </c>
      <c r="L1136">
        <v>893058</v>
      </c>
      <c r="M1136">
        <v>74421.5</v>
      </c>
      <c r="N1136">
        <v>17947.2</v>
      </c>
      <c r="O1136" t="str">
        <f t="shared" si="237"/>
        <v/>
      </c>
      <c r="P1136">
        <f t="shared" si="238"/>
        <v>993.69999999995343</v>
      </c>
      <c r="X1136">
        <f t="shared" si="241"/>
        <v>49.760296870821072</v>
      </c>
      <c r="Y1136">
        <f t="shared" si="242"/>
        <v>4.1466914059017563</v>
      </c>
      <c r="Z1136">
        <f t="shared" si="243"/>
        <v>1</v>
      </c>
      <c r="AA1136">
        <f t="shared" si="244"/>
        <v>12</v>
      </c>
    </row>
    <row r="1137" spans="2:27" x14ac:dyDescent="0.2">
      <c r="B1137">
        <f t="shared" si="236"/>
        <v>9172634341.1000004</v>
      </c>
      <c r="D1137">
        <f t="shared" si="239"/>
        <v>1.0011069739358893</v>
      </c>
      <c r="E1137">
        <f t="shared" si="245"/>
        <v>994.80000000004657</v>
      </c>
      <c r="I1137" s="4"/>
      <c r="J1137" s="4">
        <f t="shared" si="240"/>
        <v>330</v>
      </c>
      <c r="K1137">
        <v>1136</v>
      </c>
      <c r="L1137">
        <v>894052.8</v>
      </c>
      <c r="M1137">
        <v>74504.399999999994</v>
      </c>
      <c r="N1137">
        <v>17966.2</v>
      </c>
      <c r="O1137" t="str">
        <f t="shared" si="237"/>
        <v/>
      </c>
      <c r="P1137">
        <f t="shared" si="238"/>
        <v>994.80000000004657</v>
      </c>
      <c r="X1137">
        <f t="shared" si="241"/>
        <v>49.763043938061472</v>
      </c>
      <c r="Y1137">
        <f t="shared" si="242"/>
        <v>4.146920328171789</v>
      </c>
      <c r="Z1137">
        <f t="shared" si="243"/>
        <v>1</v>
      </c>
      <c r="AA1137">
        <f t="shared" si="244"/>
        <v>12.000000000000002</v>
      </c>
    </row>
    <row r="1138" spans="2:27" x14ac:dyDescent="0.2">
      <c r="B1138">
        <f t="shared" ref="B1138:B1201" si="246">ROUND(45*$B$1^(K1138-1),1)</f>
        <v>9328569124.8999996</v>
      </c>
      <c r="D1138">
        <f t="shared" si="239"/>
        <v>1.0011057498993368</v>
      </c>
      <c r="E1138">
        <f t="shared" si="245"/>
        <v>995.89999999990687</v>
      </c>
      <c r="I1138" s="4"/>
      <c r="J1138" s="4">
        <f t="shared" si="240"/>
        <v>330</v>
      </c>
      <c r="K1138">
        <v>1137</v>
      </c>
      <c r="L1138">
        <v>895048.7</v>
      </c>
      <c r="M1138">
        <v>74587.399999999994</v>
      </c>
      <c r="N1138">
        <v>17985.2</v>
      </c>
      <c r="O1138" t="str">
        <f t="shared" si="237"/>
        <v/>
      </c>
      <c r="P1138">
        <f t="shared" si="238"/>
        <v>995.89999999990687</v>
      </c>
      <c r="X1138">
        <f t="shared" si="241"/>
        <v>49.765846362564773</v>
      </c>
      <c r="Y1138">
        <f t="shared" si="242"/>
        <v>4.1471543268909992</v>
      </c>
      <c r="Z1138">
        <f t="shared" si="243"/>
        <v>1</v>
      </c>
      <c r="AA1138">
        <f t="shared" si="244"/>
        <v>11.999998659290981</v>
      </c>
    </row>
    <row r="1139" spans="2:27" x14ac:dyDescent="0.2">
      <c r="B1139">
        <f t="shared" si="246"/>
        <v>9487154800</v>
      </c>
      <c r="D1139">
        <f t="shared" si="239"/>
        <v>1.0011045285672189</v>
      </c>
      <c r="E1139">
        <f t="shared" si="245"/>
        <v>997</v>
      </c>
      <c r="I1139" s="4"/>
      <c r="J1139" s="4">
        <f t="shared" si="240"/>
        <v>330</v>
      </c>
      <c r="K1139">
        <v>1138</v>
      </c>
      <c r="L1139">
        <v>896045.7</v>
      </c>
      <c r="M1139">
        <v>74670.5</v>
      </c>
      <c r="N1139">
        <v>18004.3</v>
      </c>
      <c r="O1139" t="str">
        <f t="shared" ref="O1139:O1202" si="247">IF(RIGHT(K1139,1)*1=0,VLOOKUP(J1139,AI:AL,4,0),"")</f>
        <v/>
      </c>
      <c r="P1139">
        <f t="shared" ref="P1139:P1202" si="248">L1139-L1138</f>
        <v>997</v>
      </c>
      <c r="X1139">
        <f t="shared" si="241"/>
        <v>49.76842754230934</v>
      </c>
      <c r="Y1139">
        <f t="shared" si="242"/>
        <v>4.1473703504162893</v>
      </c>
      <c r="Z1139">
        <f t="shared" si="243"/>
        <v>1</v>
      </c>
      <c r="AA1139">
        <f t="shared" si="244"/>
        <v>11.99999598234912</v>
      </c>
    </row>
    <row r="1140" spans="2:27" x14ac:dyDescent="0.2">
      <c r="B1140">
        <f t="shared" si="246"/>
        <v>9648436431.6000004</v>
      </c>
      <c r="D1140">
        <f t="shared" ref="D1140:D1203" si="249">E1140/E1139</f>
        <v>1.0011033099298827</v>
      </c>
      <c r="E1140">
        <f t="shared" si="245"/>
        <v>998.10000000009313</v>
      </c>
      <c r="I1140" s="4"/>
      <c r="J1140" s="4">
        <f t="shared" si="240"/>
        <v>330</v>
      </c>
      <c r="K1140">
        <v>1139</v>
      </c>
      <c r="L1140">
        <v>897043.8</v>
      </c>
      <c r="M1140">
        <v>74753.600000000006</v>
      </c>
      <c r="N1140">
        <v>18023.3</v>
      </c>
      <c r="O1140" t="str">
        <f t="shared" si="247"/>
        <v/>
      </c>
      <c r="P1140">
        <f t="shared" si="248"/>
        <v>998.10000000009313</v>
      </c>
      <c r="X1140">
        <f t="shared" si="241"/>
        <v>49.771340431552495</v>
      </c>
      <c r="Y1140">
        <f t="shared" si="242"/>
        <v>4.1476089284426276</v>
      </c>
      <c r="Z1140">
        <f t="shared" si="243"/>
        <v>1</v>
      </c>
      <c r="AA1140">
        <f t="shared" si="244"/>
        <v>12.000008026369299</v>
      </c>
    </row>
    <row r="1141" spans="2:27" x14ac:dyDescent="0.2">
      <c r="B1141">
        <f t="shared" si="246"/>
        <v>9812459851</v>
      </c>
      <c r="D1141">
        <f t="shared" si="249"/>
        <v>9.0100190361677868</v>
      </c>
      <c r="E1141">
        <f t="shared" si="245"/>
        <v>8992.8999999999069</v>
      </c>
      <c r="I1141" s="4"/>
      <c r="J1141" s="4">
        <f t="shared" si="240"/>
        <v>330</v>
      </c>
      <c r="K1141">
        <v>1140</v>
      </c>
      <c r="L1141">
        <v>906036.7</v>
      </c>
      <c r="M1141">
        <v>75503.100000000006</v>
      </c>
      <c r="N1141">
        <v>18195.099999999999</v>
      </c>
      <c r="O1141">
        <f t="shared" si="247"/>
        <v>17936.09999999986</v>
      </c>
      <c r="P1141">
        <f t="shared" si="248"/>
        <v>8992.8999999999069</v>
      </c>
      <c r="X1141">
        <f t="shared" si="241"/>
        <v>49.795642782947056</v>
      </c>
      <c r="Y1141">
        <f t="shared" si="242"/>
        <v>4.1496391885727482</v>
      </c>
      <c r="Z1141">
        <f t="shared" si="243"/>
        <v>1</v>
      </c>
      <c r="AA1141">
        <f t="shared" si="244"/>
        <v>11.999993377755349</v>
      </c>
    </row>
    <row r="1142" spans="2:27" x14ac:dyDescent="0.2">
      <c r="B1142">
        <f t="shared" si="246"/>
        <v>9979271668.3999996</v>
      </c>
      <c r="D1142">
        <f t="shared" si="249"/>
        <v>0.1122218639148751</v>
      </c>
      <c r="E1142">
        <f t="shared" si="245"/>
        <v>1009.2000000000698</v>
      </c>
      <c r="I1142" s="4"/>
      <c r="J1142" s="4">
        <f t="shared" si="240"/>
        <v>331</v>
      </c>
      <c r="K1142">
        <v>1141</v>
      </c>
      <c r="L1142">
        <v>907045.9</v>
      </c>
      <c r="M1142">
        <v>75587.199999999997</v>
      </c>
      <c r="N1142">
        <v>18214.400000000001</v>
      </c>
      <c r="O1142" t="str">
        <f t="shared" si="247"/>
        <v/>
      </c>
      <c r="P1142">
        <f t="shared" si="248"/>
        <v>1009.2000000000698</v>
      </c>
      <c r="X1142">
        <f t="shared" si="241"/>
        <v>49.798285971539002</v>
      </c>
      <c r="Y1142">
        <f t="shared" si="242"/>
        <v>4.1498594518622625</v>
      </c>
      <c r="Z1142">
        <f t="shared" si="243"/>
        <v>1</v>
      </c>
      <c r="AA1142">
        <f t="shared" si="244"/>
        <v>11.999993385123409</v>
      </c>
    </row>
    <row r="1143" spans="2:27" x14ac:dyDescent="0.2">
      <c r="B1143">
        <f t="shared" si="246"/>
        <v>10148919286.799999</v>
      </c>
      <c r="D1143">
        <f t="shared" si="249"/>
        <v>1.0010899722551132</v>
      </c>
      <c r="E1143">
        <f t="shared" si="245"/>
        <v>1010.2999999999302</v>
      </c>
      <c r="I1143" s="4"/>
      <c r="J1143" s="4">
        <f t="shared" si="240"/>
        <v>331</v>
      </c>
      <c r="K1143">
        <v>1142</v>
      </c>
      <c r="L1143">
        <v>908056.2</v>
      </c>
      <c r="M1143">
        <v>75671.399999999994</v>
      </c>
      <c r="N1143">
        <v>18233.7</v>
      </c>
      <c r="O1143" t="str">
        <f t="shared" si="247"/>
        <v/>
      </c>
      <c r="P1143">
        <f t="shared" si="248"/>
        <v>1010.2999999999302</v>
      </c>
      <c r="X1143">
        <f t="shared" si="241"/>
        <v>49.800983892462853</v>
      </c>
      <c r="Y1143">
        <f t="shared" si="242"/>
        <v>4.1500847332137738</v>
      </c>
      <c r="Z1143">
        <f t="shared" si="243"/>
        <v>1</v>
      </c>
      <c r="AA1143">
        <f t="shared" si="244"/>
        <v>11.999992070980582</v>
      </c>
    </row>
    <row r="1144" spans="2:27" x14ac:dyDescent="0.2">
      <c r="B1144">
        <f t="shared" si="246"/>
        <v>10321450914.700001</v>
      </c>
      <c r="D1144">
        <f t="shared" si="249"/>
        <v>1.0011877660101651</v>
      </c>
      <c r="E1144">
        <f t="shared" si="245"/>
        <v>1011.5</v>
      </c>
      <c r="I1144" s="4"/>
      <c r="J1144" s="4">
        <f t="shared" si="240"/>
        <v>331</v>
      </c>
      <c r="K1144">
        <v>1143</v>
      </c>
      <c r="L1144">
        <v>909067.7</v>
      </c>
      <c r="M1144">
        <v>75755.600000000006</v>
      </c>
      <c r="N1144">
        <v>18253</v>
      </c>
      <c r="O1144" t="str">
        <f t="shared" si="247"/>
        <v/>
      </c>
      <c r="P1144">
        <f t="shared" si="248"/>
        <v>1011.5</v>
      </c>
      <c r="X1144">
        <f t="shared" si="241"/>
        <v>49.803741850654681</v>
      </c>
      <c r="Y1144">
        <f t="shared" si="242"/>
        <v>4.150309538158111</v>
      </c>
      <c r="Z1144">
        <f t="shared" si="243"/>
        <v>1</v>
      </c>
      <c r="AA1144">
        <f t="shared" si="244"/>
        <v>12.000006600172131</v>
      </c>
    </row>
    <row r="1145" spans="2:27" x14ac:dyDescent="0.2">
      <c r="B1145">
        <f t="shared" si="246"/>
        <v>10496915580.200001</v>
      </c>
      <c r="D1145">
        <f t="shared" si="249"/>
        <v>1.0010874938211498</v>
      </c>
      <c r="E1145">
        <f t="shared" si="245"/>
        <v>1012.6000000000931</v>
      </c>
      <c r="I1145" s="4"/>
      <c r="J1145" s="4">
        <f t="shared" si="240"/>
        <v>331</v>
      </c>
      <c r="K1145">
        <v>1144</v>
      </c>
      <c r="L1145">
        <v>910080.3</v>
      </c>
      <c r="M1145">
        <v>75840</v>
      </c>
      <c r="N1145">
        <v>18272.3</v>
      </c>
      <c r="O1145" t="str">
        <f t="shared" si="247"/>
        <v/>
      </c>
      <c r="P1145">
        <f t="shared" si="248"/>
        <v>1012.6000000000931</v>
      </c>
      <c r="X1145">
        <f t="shared" si="241"/>
        <v>49.806554183107771</v>
      </c>
      <c r="Y1145">
        <f t="shared" si="242"/>
        <v>4.1505448137344505</v>
      </c>
      <c r="Z1145">
        <f t="shared" si="243"/>
        <v>1</v>
      </c>
      <c r="AA1145">
        <f t="shared" si="244"/>
        <v>12.000003955696203</v>
      </c>
    </row>
    <row r="1146" spans="2:27" x14ac:dyDescent="0.2">
      <c r="B1146">
        <f t="shared" si="246"/>
        <v>10675363145.1</v>
      </c>
      <c r="D1146">
        <f t="shared" si="249"/>
        <v>1.0010863124628286</v>
      </c>
      <c r="E1146">
        <f t="shared" si="245"/>
        <v>1013.6999999999534</v>
      </c>
      <c r="I1146" s="4"/>
      <c r="J1146" s="4">
        <f t="shared" si="240"/>
        <v>331</v>
      </c>
      <c r="K1146">
        <v>1145</v>
      </c>
      <c r="L1146">
        <v>911094</v>
      </c>
      <c r="M1146">
        <v>75924.5</v>
      </c>
      <c r="N1146">
        <v>18291.7</v>
      </c>
      <c r="O1146" t="str">
        <f t="shared" si="247"/>
        <v/>
      </c>
      <c r="P1146">
        <f t="shared" si="248"/>
        <v>1013.6999999999534</v>
      </c>
      <c r="X1146">
        <f t="shared" si="241"/>
        <v>49.809148411574647</v>
      </c>
      <c r="Y1146">
        <f t="shared" si="242"/>
        <v>4.1507623676312209</v>
      </c>
      <c r="Z1146">
        <f t="shared" si="243"/>
        <v>1</v>
      </c>
      <c r="AA1146">
        <f t="shared" si="244"/>
        <v>12</v>
      </c>
    </row>
    <row r="1147" spans="2:27" x14ac:dyDescent="0.2">
      <c r="B1147">
        <f t="shared" si="246"/>
        <v>10856844318.6</v>
      </c>
      <c r="D1147">
        <f t="shared" si="249"/>
        <v>1.0010851336688302</v>
      </c>
      <c r="E1147">
        <f t="shared" si="245"/>
        <v>1014.8000000000466</v>
      </c>
      <c r="I1147" s="4"/>
      <c r="J1147" s="4">
        <f t="shared" si="240"/>
        <v>331</v>
      </c>
      <c r="K1147">
        <v>1146</v>
      </c>
      <c r="L1147">
        <v>912108.8</v>
      </c>
      <c r="M1147">
        <v>76009.100000000006</v>
      </c>
      <c r="N1147">
        <v>18311.099999999999</v>
      </c>
      <c r="O1147" t="str">
        <f t="shared" si="247"/>
        <v/>
      </c>
      <c r="P1147">
        <f t="shared" si="248"/>
        <v>1014.8000000000466</v>
      </c>
      <c r="X1147">
        <f t="shared" si="241"/>
        <v>49.811797215896377</v>
      </c>
      <c r="Y1147">
        <f t="shared" si="242"/>
        <v>4.1509849217141523</v>
      </c>
      <c r="Z1147">
        <f t="shared" si="243"/>
        <v>1</v>
      </c>
      <c r="AA1147">
        <f t="shared" si="244"/>
        <v>11.999994737472223</v>
      </c>
    </row>
    <row r="1148" spans="2:27" x14ac:dyDescent="0.2">
      <c r="B1148">
        <f t="shared" si="246"/>
        <v>11041410672</v>
      </c>
      <c r="D1148">
        <f t="shared" si="249"/>
        <v>1.0010839574298978</v>
      </c>
      <c r="E1148">
        <f t="shared" si="245"/>
        <v>1015.8999999999069</v>
      </c>
      <c r="I1148" s="4"/>
      <c r="J1148" s="4">
        <f t="shared" si="240"/>
        <v>331</v>
      </c>
      <c r="K1148">
        <v>1147</v>
      </c>
      <c r="L1148">
        <v>913124.7</v>
      </c>
      <c r="M1148">
        <v>76093.7</v>
      </c>
      <c r="N1148">
        <v>18330.5</v>
      </c>
      <c r="O1148" t="str">
        <f t="shared" si="247"/>
        <v/>
      </c>
      <c r="P1148">
        <f t="shared" si="248"/>
        <v>1015.8999999999069</v>
      </c>
      <c r="X1148">
        <f t="shared" si="241"/>
        <v>49.814500422792612</v>
      </c>
      <c r="Y1148">
        <f t="shared" si="242"/>
        <v>4.1512070047189109</v>
      </c>
      <c r="Z1148">
        <f t="shared" si="243"/>
        <v>1</v>
      </c>
      <c r="AA1148">
        <f t="shared" si="244"/>
        <v>12.000003942507725</v>
      </c>
    </row>
    <row r="1149" spans="2:27" x14ac:dyDescent="0.2">
      <c r="B1149">
        <f t="shared" si="246"/>
        <v>11229114653.4</v>
      </c>
      <c r="D1149">
        <f t="shared" si="249"/>
        <v>1.0011812186240638</v>
      </c>
      <c r="E1149">
        <f t="shared" si="245"/>
        <v>1017.1000000000931</v>
      </c>
      <c r="I1149" s="4"/>
      <c r="J1149" s="4">
        <f t="shared" ref="J1149:J1212" si="250">J1139+1</f>
        <v>331</v>
      </c>
      <c r="K1149">
        <v>1148</v>
      </c>
      <c r="L1149">
        <v>914141.8</v>
      </c>
      <c r="M1149">
        <v>76178.5</v>
      </c>
      <c r="N1149">
        <v>18349.900000000001</v>
      </c>
      <c r="O1149" t="str">
        <f t="shared" si="247"/>
        <v/>
      </c>
      <c r="P1149">
        <f t="shared" si="248"/>
        <v>1017.1000000000931</v>
      </c>
      <c r="X1149">
        <f t="shared" si="241"/>
        <v>49.817263309336838</v>
      </c>
      <c r="Y1149">
        <f t="shared" si="242"/>
        <v>4.1514395173815659</v>
      </c>
      <c r="Z1149">
        <f t="shared" si="243"/>
        <v>1</v>
      </c>
      <c r="AA1149">
        <f t="shared" si="244"/>
        <v>11.999997374587318</v>
      </c>
    </row>
    <row r="1150" spans="2:27" x14ac:dyDescent="0.2">
      <c r="B1150">
        <f t="shared" si="246"/>
        <v>11420009602.5</v>
      </c>
      <c r="D1150">
        <f t="shared" si="249"/>
        <v>1.0010815062431031</v>
      </c>
      <c r="E1150">
        <f t="shared" si="245"/>
        <v>1018.1999999999534</v>
      </c>
      <c r="I1150" s="4"/>
      <c r="J1150" s="4">
        <f t="shared" si="250"/>
        <v>331</v>
      </c>
      <c r="K1150">
        <v>1149</v>
      </c>
      <c r="L1150">
        <v>915160</v>
      </c>
      <c r="M1150">
        <v>76263.3</v>
      </c>
      <c r="N1150">
        <v>18369.400000000001</v>
      </c>
      <c r="O1150" t="str">
        <f t="shared" si="247"/>
        <v/>
      </c>
      <c r="P1150">
        <f t="shared" si="248"/>
        <v>1018.1999999999534</v>
      </c>
      <c r="X1150">
        <f t="shared" si="241"/>
        <v>49.819809030235064</v>
      </c>
      <c r="Y1150">
        <f t="shared" si="242"/>
        <v>4.1516489379076074</v>
      </c>
      <c r="Z1150">
        <f t="shared" si="243"/>
        <v>1</v>
      </c>
      <c r="AA1150">
        <f t="shared" si="244"/>
        <v>12.000005244986776</v>
      </c>
    </row>
    <row r="1151" spans="2:27" x14ac:dyDescent="0.2">
      <c r="B1151">
        <f t="shared" si="246"/>
        <v>11614149765.700001</v>
      </c>
      <c r="D1151">
        <f t="shared" si="249"/>
        <v>9.0101158907880539</v>
      </c>
      <c r="E1151">
        <f t="shared" si="245"/>
        <v>9174.0999999999767</v>
      </c>
      <c r="I1151" s="4"/>
      <c r="J1151" s="4">
        <f t="shared" si="250"/>
        <v>331</v>
      </c>
      <c r="K1151">
        <v>1150</v>
      </c>
      <c r="L1151">
        <v>924334.1</v>
      </c>
      <c r="M1151">
        <v>77027.8</v>
      </c>
      <c r="N1151">
        <v>18544.599999999999</v>
      </c>
      <c r="O1151">
        <f t="shared" si="247"/>
        <v>18297.40000000014</v>
      </c>
      <c r="P1151">
        <f t="shared" si="248"/>
        <v>9174.0999999999767</v>
      </c>
      <c r="X1151">
        <f t="shared" si="241"/>
        <v>49.843841333865385</v>
      </c>
      <c r="Y1151">
        <f t="shared" si="242"/>
        <v>4.1536511976532253</v>
      </c>
      <c r="Z1151">
        <f t="shared" si="243"/>
        <v>1</v>
      </c>
      <c r="AA1151">
        <f t="shared" si="244"/>
        <v>12.00000649116293</v>
      </c>
    </row>
    <row r="1152" spans="2:27" x14ac:dyDescent="0.2">
      <c r="B1152">
        <f t="shared" si="246"/>
        <v>11811590311.799999</v>
      </c>
      <c r="D1152">
        <f t="shared" si="249"/>
        <v>0.11222899248972426</v>
      </c>
      <c r="E1152">
        <f t="shared" si="245"/>
        <v>1029.5999999999767</v>
      </c>
      <c r="I1152" s="4"/>
      <c r="J1152" s="4">
        <f t="shared" si="250"/>
        <v>332</v>
      </c>
      <c r="K1152">
        <v>1151</v>
      </c>
      <c r="L1152">
        <v>925363.7</v>
      </c>
      <c r="M1152">
        <v>77113.600000000006</v>
      </c>
      <c r="N1152">
        <v>18564.2</v>
      </c>
      <c r="O1152" t="str">
        <f t="shared" si="247"/>
        <v/>
      </c>
      <c r="P1152">
        <f t="shared" si="248"/>
        <v>1029.5999999999767</v>
      </c>
      <c r="X1152">
        <f t="shared" si="241"/>
        <v>49.846678014673401</v>
      </c>
      <c r="Y1152">
        <f t="shared" si="242"/>
        <v>4.1538875900927597</v>
      </c>
      <c r="Z1152">
        <f t="shared" si="243"/>
        <v>1</v>
      </c>
      <c r="AA1152">
        <f t="shared" si="244"/>
        <v>12.000006483940574</v>
      </c>
    </row>
    <row r="1153" spans="2:27" x14ac:dyDescent="0.2">
      <c r="B1153">
        <f t="shared" si="246"/>
        <v>12012387347.1</v>
      </c>
      <c r="D1153">
        <f t="shared" si="249"/>
        <v>1.0010683760684664</v>
      </c>
      <c r="E1153">
        <f t="shared" si="245"/>
        <v>1030.7000000000698</v>
      </c>
      <c r="I1153" s="4"/>
      <c r="J1153" s="4">
        <f t="shared" si="250"/>
        <v>332</v>
      </c>
      <c r="K1153">
        <v>1152</v>
      </c>
      <c r="L1153">
        <v>926394.4</v>
      </c>
      <c r="M1153">
        <v>77199.5</v>
      </c>
      <c r="N1153">
        <v>18583.900000000001</v>
      </c>
      <c r="O1153" t="str">
        <f t="shared" si="247"/>
        <v/>
      </c>
      <c r="P1153">
        <f t="shared" si="248"/>
        <v>1030.7000000000698</v>
      </c>
      <c r="X1153">
        <f t="shared" si="241"/>
        <v>49.84929966261118</v>
      </c>
      <c r="Y1153">
        <f t="shared" si="242"/>
        <v>4.15410651155032</v>
      </c>
      <c r="Z1153">
        <f t="shared" si="243"/>
        <v>1</v>
      </c>
      <c r="AA1153">
        <f t="shared" si="244"/>
        <v>12.000005181380709</v>
      </c>
    </row>
    <row r="1154" spans="2:27" x14ac:dyDescent="0.2">
      <c r="B1154">
        <f t="shared" si="246"/>
        <v>12216597932</v>
      </c>
      <c r="D1154">
        <f t="shared" si="249"/>
        <v>1.0010672358589892</v>
      </c>
      <c r="E1154">
        <f t="shared" si="245"/>
        <v>1031.7999999999302</v>
      </c>
      <c r="I1154" s="4"/>
      <c r="J1154" s="4">
        <f t="shared" si="250"/>
        <v>332</v>
      </c>
      <c r="K1154">
        <v>1153</v>
      </c>
      <c r="L1154">
        <v>927426.2</v>
      </c>
      <c r="M1154">
        <v>77285.5</v>
      </c>
      <c r="N1154">
        <v>18603.599999999999</v>
      </c>
      <c r="O1154" t="str">
        <f t="shared" si="247"/>
        <v/>
      </c>
      <c r="P1154">
        <f t="shared" si="248"/>
        <v>1031.7999999999302</v>
      </c>
      <c r="X1154">
        <f t="shared" si="241"/>
        <v>49.851974886581097</v>
      </c>
      <c r="Y1154">
        <f t="shared" si="242"/>
        <v>4.1543303446644737</v>
      </c>
      <c r="Z1154">
        <f t="shared" si="243"/>
        <v>1</v>
      </c>
      <c r="AA1154">
        <f t="shared" si="244"/>
        <v>12.000002587807543</v>
      </c>
    </row>
    <row r="1155" spans="2:27" x14ac:dyDescent="0.2">
      <c r="B1155">
        <f t="shared" si="246"/>
        <v>12424280096.799999</v>
      </c>
      <c r="D1155">
        <f t="shared" si="249"/>
        <v>1.001163016088457</v>
      </c>
      <c r="E1155">
        <f t="shared" si="245"/>
        <v>1033</v>
      </c>
      <c r="I1155" s="4"/>
      <c r="J1155" s="4">
        <f t="shared" si="250"/>
        <v>332</v>
      </c>
      <c r="K1155">
        <v>1154</v>
      </c>
      <c r="L1155">
        <v>928459.2</v>
      </c>
      <c r="M1155">
        <v>77371.600000000006</v>
      </c>
      <c r="N1155">
        <v>18623.400000000001</v>
      </c>
      <c r="O1155" t="str">
        <f t="shared" si="247"/>
        <v/>
      </c>
      <c r="P1155">
        <f t="shared" si="248"/>
        <v>1033</v>
      </c>
      <c r="X1155">
        <f t="shared" ref="X1155:X1218" si="251">L1155/$N1155</f>
        <v>49.854441186893901</v>
      </c>
      <c r="Y1155">
        <f t="shared" ref="Y1155:Y1218" si="252">M1155/$N1155</f>
        <v>4.154536765574492</v>
      </c>
      <c r="Z1155">
        <f t="shared" ref="Z1155:Z1218" si="253">N1155/$N1155</f>
        <v>1</v>
      </c>
      <c r="AA1155">
        <f t="shared" ref="AA1155:AA1218" si="254">L1155/M1155</f>
        <v>11.999999999999998</v>
      </c>
    </row>
    <row r="1156" spans="2:27" x14ac:dyDescent="0.2">
      <c r="B1156">
        <f t="shared" si="246"/>
        <v>12635492858.5</v>
      </c>
      <c r="D1156">
        <f t="shared" si="249"/>
        <v>1.0010648596322296</v>
      </c>
      <c r="E1156">
        <f t="shared" ref="E1156:E1219" si="255">L1156-L1155</f>
        <v>1034.1000000000931</v>
      </c>
      <c r="I1156" s="4"/>
      <c r="J1156" s="4">
        <f t="shared" si="250"/>
        <v>332</v>
      </c>
      <c r="K1156">
        <v>1155</v>
      </c>
      <c r="L1156">
        <v>929493.3</v>
      </c>
      <c r="M1156">
        <v>77457.8</v>
      </c>
      <c r="N1156">
        <v>18643.099999999999</v>
      </c>
      <c r="O1156" t="str">
        <f t="shared" si="247"/>
        <v/>
      </c>
      <c r="P1156">
        <f t="shared" si="248"/>
        <v>1034.1000000000931</v>
      </c>
      <c r="X1156">
        <f t="shared" si="251"/>
        <v>49.857228679779659</v>
      </c>
      <c r="Y1156">
        <f t="shared" si="252"/>
        <v>4.1547703976270043</v>
      </c>
      <c r="Z1156">
        <f t="shared" si="253"/>
        <v>1</v>
      </c>
      <c r="AA1156">
        <f t="shared" si="254"/>
        <v>11.999996126923305</v>
      </c>
    </row>
    <row r="1157" spans="2:27" x14ac:dyDescent="0.2">
      <c r="B1157">
        <f t="shared" si="246"/>
        <v>12850296237</v>
      </c>
      <c r="D1157">
        <f t="shared" si="249"/>
        <v>1.0010637269121556</v>
      </c>
      <c r="E1157">
        <f t="shared" si="255"/>
        <v>1035.1999999999534</v>
      </c>
      <c r="I1157" s="4"/>
      <c r="J1157" s="4">
        <f t="shared" si="250"/>
        <v>332</v>
      </c>
      <c r="K1157">
        <v>1156</v>
      </c>
      <c r="L1157">
        <v>930528.5</v>
      </c>
      <c r="M1157">
        <v>77544</v>
      </c>
      <c r="N1157">
        <v>18662.900000000001</v>
      </c>
      <c r="O1157" t="str">
        <f t="shared" si="247"/>
        <v/>
      </c>
      <c r="P1157">
        <f t="shared" si="248"/>
        <v>1035.1999999999534</v>
      </c>
      <c r="X1157">
        <f t="shared" si="251"/>
        <v>49.859802067202843</v>
      </c>
      <c r="Y1157">
        <f t="shared" si="252"/>
        <v>4.1549812730068743</v>
      </c>
      <c r="Z1157">
        <f t="shared" si="253"/>
        <v>1</v>
      </c>
      <c r="AA1157">
        <f t="shared" si="254"/>
        <v>12.00000644795213</v>
      </c>
    </row>
    <row r="1158" spans="2:27" x14ac:dyDescent="0.2">
      <c r="B1158">
        <f t="shared" si="246"/>
        <v>13068751273.1</v>
      </c>
      <c r="D1158">
        <f t="shared" si="249"/>
        <v>1.0012557959814978</v>
      </c>
      <c r="E1158">
        <f t="shared" si="255"/>
        <v>1036.5</v>
      </c>
      <c r="I1158" s="4"/>
      <c r="J1158" s="4">
        <f t="shared" si="250"/>
        <v>332</v>
      </c>
      <c r="K1158">
        <v>1157</v>
      </c>
      <c r="L1158">
        <v>931565</v>
      </c>
      <c r="M1158">
        <v>77630.399999999994</v>
      </c>
      <c r="N1158">
        <v>18682.7</v>
      </c>
      <c r="O1158" t="str">
        <f t="shared" si="247"/>
        <v/>
      </c>
      <c r="P1158">
        <f t="shared" si="248"/>
        <v>1036.5</v>
      </c>
      <c r="X1158">
        <f t="shared" si="251"/>
        <v>49.862439583143761</v>
      </c>
      <c r="Y1158">
        <f t="shared" si="252"/>
        <v>4.1552024065044124</v>
      </c>
      <c r="Z1158">
        <f t="shared" si="253"/>
        <v>1</v>
      </c>
      <c r="AA1158">
        <f t="shared" si="254"/>
        <v>12.000002576310312</v>
      </c>
    </row>
    <row r="1159" spans="2:27" x14ac:dyDescent="0.2">
      <c r="B1159">
        <f t="shared" si="246"/>
        <v>13290920044.700001</v>
      </c>
      <c r="D1159">
        <f t="shared" si="249"/>
        <v>1.000964785335263</v>
      </c>
      <c r="E1159">
        <f t="shared" si="255"/>
        <v>1037.5</v>
      </c>
      <c r="I1159" s="4"/>
      <c r="J1159" s="4">
        <f t="shared" si="250"/>
        <v>332</v>
      </c>
      <c r="K1159">
        <v>1158</v>
      </c>
      <c r="L1159">
        <v>932602.5</v>
      </c>
      <c r="M1159">
        <v>77716.899999999994</v>
      </c>
      <c r="N1159">
        <v>18702.5</v>
      </c>
      <c r="O1159" t="str">
        <f t="shared" si="247"/>
        <v/>
      </c>
      <c r="P1159">
        <f t="shared" si="248"/>
        <v>1037.5</v>
      </c>
      <c r="X1159">
        <f t="shared" si="251"/>
        <v>49.865124983291004</v>
      </c>
      <c r="Y1159">
        <f t="shared" si="252"/>
        <v>4.1554284186606063</v>
      </c>
      <c r="Z1159">
        <f t="shared" si="253"/>
        <v>1</v>
      </c>
      <c r="AA1159">
        <f t="shared" si="254"/>
        <v>11.999996139835739</v>
      </c>
    </row>
    <row r="1160" spans="2:27" x14ac:dyDescent="0.2">
      <c r="B1160">
        <f t="shared" si="246"/>
        <v>13516865685.5</v>
      </c>
      <c r="D1160">
        <f t="shared" si="249"/>
        <v>1.0012530120482377</v>
      </c>
      <c r="E1160">
        <f t="shared" si="255"/>
        <v>1038.8000000000466</v>
      </c>
      <c r="I1160" s="4"/>
      <c r="J1160" s="4">
        <f t="shared" si="250"/>
        <v>332</v>
      </c>
      <c r="K1160">
        <v>1159</v>
      </c>
      <c r="L1160">
        <v>933641.3</v>
      </c>
      <c r="M1160">
        <v>77803.399999999994</v>
      </c>
      <c r="N1160">
        <v>18722.400000000001</v>
      </c>
      <c r="O1160" t="str">
        <f t="shared" si="247"/>
        <v/>
      </c>
      <c r="P1160">
        <f t="shared" si="248"/>
        <v>1038.8000000000466</v>
      </c>
      <c r="X1160">
        <f t="shared" si="251"/>
        <v>49.867607785326669</v>
      </c>
      <c r="Y1160">
        <f t="shared" si="252"/>
        <v>4.1556317566123999</v>
      </c>
      <c r="Z1160">
        <f t="shared" si="253"/>
        <v>1</v>
      </c>
      <c r="AA1160">
        <f t="shared" si="254"/>
        <v>12.000006426454373</v>
      </c>
    </row>
    <row r="1161" spans="2:27" x14ac:dyDescent="0.2">
      <c r="B1161">
        <f t="shared" si="246"/>
        <v>13746652402.1</v>
      </c>
      <c r="D1161">
        <f t="shared" si="249"/>
        <v>9.0093376973425947</v>
      </c>
      <c r="E1161">
        <f t="shared" si="255"/>
        <v>9358.8999999999069</v>
      </c>
      <c r="I1161" s="4"/>
      <c r="J1161" s="4">
        <f t="shared" si="250"/>
        <v>332</v>
      </c>
      <c r="K1161">
        <v>1160</v>
      </c>
      <c r="L1161">
        <v>943000.2</v>
      </c>
      <c r="M1161">
        <v>78583.3</v>
      </c>
      <c r="N1161">
        <v>18901.099999999999</v>
      </c>
      <c r="O1161">
        <f t="shared" si="247"/>
        <v>18666.09999999986</v>
      </c>
      <c r="P1161">
        <f t="shared" si="248"/>
        <v>9358.8999999999069</v>
      </c>
      <c r="X1161">
        <f t="shared" si="251"/>
        <v>49.891286750506588</v>
      </c>
      <c r="Y1161">
        <f t="shared" si="252"/>
        <v>4.1576045838601994</v>
      </c>
      <c r="Z1161">
        <f t="shared" si="253"/>
        <v>1</v>
      </c>
      <c r="AA1161">
        <f t="shared" si="254"/>
        <v>12.000007635210025</v>
      </c>
    </row>
    <row r="1162" spans="2:27" x14ac:dyDescent="0.2">
      <c r="B1162">
        <f t="shared" si="246"/>
        <v>13980345493</v>
      </c>
      <c r="D1162">
        <f t="shared" si="249"/>
        <v>0.11222472726496244</v>
      </c>
      <c r="E1162">
        <f t="shared" si="255"/>
        <v>1050.3000000000466</v>
      </c>
      <c r="I1162" s="4"/>
      <c r="J1162" s="4">
        <f t="shared" si="250"/>
        <v>333</v>
      </c>
      <c r="K1162">
        <v>1161</v>
      </c>
      <c r="L1162">
        <v>944050.5</v>
      </c>
      <c r="M1162">
        <v>78670.899999999994</v>
      </c>
      <c r="N1162">
        <v>18921.2</v>
      </c>
      <c r="O1162" t="str">
        <f t="shared" si="247"/>
        <v/>
      </c>
      <c r="P1162">
        <f t="shared" si="248"/>
        <v>1050.3000000000466</v>
      </c>
      <c r="X1162">
        <f t="shared" si="251"/>
        <v>49.893796376551165</v>
      </c>
      <c r="Y1162">
        <f t="shared" si="252"/>
        <v>4.1578176859818612</v>
      </c>
      <c r="Z1162">
        <f t="shared" si="253"/>
        <v>1</v>
      </c>
      <c r="AA1162">
        <f t="shared" si="254"/>
        <v>11.999996186645889</v>
      </c>
    </row>
    <row r="1163" spans="2:27" x14ac:dyDescent="0.2">
      <c r="B1163">
        <f t="shared" si="246"/>
        <v>14218011366.4</v>
      </c>
      <c r="D1163">
        <f t="shared" si="249"/>
        <v>1.0010473198133645</v>
      </c>
      <c r="E1163">
        <f t="shared" si="255"/>
        <v>1051.4000000000233</v>
      </c>
      <c r="I1163" s="4"/>
      <c r="J1163" s="4">
        <f t="shared" si="250"/>
        <v>333</v>
      </c>
      <c r="K1163">
        <v>1162</v>
      </c>
      <c r="L1163">
        <v>945101.9</v>
      </c>
      <c r="M1163">
        <v>78758.5</v>
      </c>
      <c r="N1163">
        <v>18941.2</v>
      </c>
      <c r="O1163" t="str">
        <f t="shared" si="247"/>
        <v/>
      </c>
      <c r="P1163">
        <f t="shared" si="248"/>
        <v>1051.4000000000233</v>
      </c>
      <c r="X1163">
        <f t="shared" si="251"/>
        <v>49.896622178109098</v>
      </c>
      <c r="Y1163">
        <f t="shared" si="252"/>
        <v>4.1580522881338036</v>
      </c>
      <c r="Z1163">
        <f t="shared" si="253"/>
        <v>1</v>
      </c>
      <c r="AA1163">
        <f t="shared" si="254"/>
        <v>11.999998730295777</v>
      </c>
    </row>
    <row r="1164" spans="2:27" x14ac:dyDescent="0.2">
      <c r="B1164">
        <f t="shared" si="246"/>
        <v>14459717559.6</v>
      </c>
      <c r="D1164">
        <f t="shared" si="249"/>
        <v>1.0011413353623297</v>
      </c>
      <c r="E1164">
        <f t="shared" si="255"/>
        <v>1052.5999999999767</v>
      </c>
      <c r="I1164" s="4"/>
      <c r="J1164" s="4">
        <f t="shared" si="250"/>
        <v>333</v>
      </c>
      <c r="K1164">
        <v>1163</v>
      </c>
      <c r="L1164">
        <v>946154.5</v>
      </c>
      <c r="M1164">
        <v>78846.2</v>
      </c>
      <c r="N1164">
        <v>18961.400000000001</v>
      </c>
      <c r="O1164" t="str">
        <f t="shared" si="247"/>
        <v/>
      </c>
      <c r="P1164">
        <f t="shared" si="248"/>
        <v>1052.5999999999767</v>
      </c>
      <c r="X1164">
        <f t="shared" si="251"/>
        <v>49.898978978345475</v>
      </c>
      <c r="Y1164">
        <f t="shared" si="252"/>
        <v>4.1582478087061077</v>
      </c>
      <c r="Z1164">
        <f t="shared" si="253"/>
        <v>1</v>
      </c>
      <c r="AA1164">
        <f t="shared" si="254"/>
        <v>12.000001268291941</v>
      </c>
    </row>
    <row r="1165" spans="2:27" x14ac:dyDescent="0.2">
      <c r="B1165">
        <f t="shared" si="246"/>
        <v>14705532758.1</v>
      </c>
      <c r="D1165">
        <f t="shared" si="249"/>
        <v>1.0011400342010923</v>
      </c>
      <c r="E1165">
        <f t="shared" si="255"/>
        <v>1053.8000000000466</v>
      </c>
      <c r="I1165" s="4"/>
      <c r="J1165" s="4">
        <f t="shared" si="250"/>
        <v>333</v>
      </c>
      <c r="K1165">
        <v>1164</v>
      </c>
      <c r="L1165">
        <v>947208.3</v>
      </c>
      <c r="M1165">
        <v>78934</v>
      </c>
      <c r="N1165">
        <v>18981.5</v>
      </c>
      <c r="O1165" t="str">
        <f t="shared" si="247"/>
        <v/>
      </c>
      <c r="P1165">
        <f t="shared" si="248"/>
        <v>1053.8000000000466</v>
      </c>
      <c r="X1165">
        <f t="shared" si="251"/>
        <v>49.90165687643232</v>
      </c>
      <c r="Y1165">
        <f t="shared" si="252"/>
        <v>4.1584700892974737</v>
      </c>
      <c r="Z1165">
        <f t="shared" si="253"/>
        <v>1</v>
      </c>
      <c r="AA1165">
        <f t="shared" si="254"/>
        <v>12.000003800643576</v>
      </c>
    </row>
    <row r="1166" spans="2:27" x14ac:dyDescent="0.2">
      <c r="B1166">
        <f t="shared" si="246"/>
        <v>14955526815</v>
      </c>
      <c r="D1166">
        <f t="shared" si="249"/>
        <v>1.0011387360029924</v>
      </c>
      <c r="E1166">
        <f t="shared" si="255"/>
        <v>1055</v>
      </c>
      <c r="I1166" s="4"/>
      <c r="J1166" s="4">
        <f t="shared" si="250"/>
        <v>333</v>
      </c>
      <c r="K1166">
        <v>1165</v>
      </c>
      <c r="L1166">
        <v>948263.3</v>
      </c>
      <c r="M1166">
        <v>79021.899999999994</v>
      </c>
      <c r="N1166">
        <v>19001.599999999999</v>
      </c>
      <c r="O1166" t="str">
        <f t="shared" si="247"/>
        <v/>
      </c>
      <c r="P1166">
        <f t="shared" si="248"/>
        <v>1055</v>
      </c>
      <c r="X1166">
        <f t="shared" si="251"/>
        <v>49.904392261704281</v>
      </c>
      <c r="Y1166">
        <f t="shared" si="252"/>
        <v>4.1586971623442235</v>
      </c>
      <c r="Z1166">
        <f t="shared" si="253"/>
        <v>1</v>
      </c>
      <c r="AA1166">
        <f t="shared" si="254"/>
        <v>12.000006327359886</v>
      </c>
    </row>
    <row r="1167" spans="2:27" x14ac:dyDescent="0.2">
      <c r="B1167">
        <f t="shared" si="246"/>
        <v>15209770770.799999</v>
      </c>
      <c r="D1167">
        <f t="shared" si="249"/>
        <v>1.0010426540284139</v>
      </c>
      <c r="E1167">
        <f t="shared" si="255"/>
        <v>1056.0999999999767</v>
      </c>
      <c r="I1167" s="4"/>
      <c r="J1167" s="4">
        <f t="shared" si="250"/>
        <v>333</v>
      </c>
      <c r="K1167">
        <v>1166</v>
      </c>
      <c r="L1167">
        <v>949319.4</v>
      </c>
      <c r="M1167">
        <v>79109.899999999994</v>
      </c>
      <c r="N1167">
        <v>19021.8</v>
      </c>
      <c r="O1167" t="str">
        <f t="shared" si="247"/>
        <v/>
      </c>
      <c r="P1167">
        <f t="shared" si="248"/>
        <v>1056.0999999999767</v>
      </c>
      <c r="X1167">
        <f t="shared" si="251"/>
        <v>49.906917326435988</v>
      </c>
      <c r="Y1167">
        <f t="shared" si="252"/>
        <v>4.1589071486399813</v>
      </c>
      <c r="Z1167">
        <f t="shared" si="253"/>
        <v>1</v>
      </c>
      <c r="AA1167">
        <f t="shared" si="254"/>
        <v>12.000007584385774</v>
      </c>
    </row>
    <row r="1168" spans="2:27" x14ac:dyDescent="0.2">
      <c r="B1168">
        <f t="shared" si="246"/>
        <v>15468336873.9</v>
      </c>
      <c r="D1168">
        <f t="shared" si="249"/>
        <v>1.0011362560363162</v>
      </c>
      <c r="E1168">
        <f t="shared" si="255"/>
        <v>1057.2999999999302</v>
      </c>
      <c r="I1168" s="4"/>
      <c r="J1168" s="4">
        <f t="shared" si="250"/>
        <v>333</v>
      </c>
      <c r="K1168">
        <v>1167</v>
      </c>
      <c r="L1168">
        <v>950376.7</v>
      </c>
      <c r="M1168">
        <v>79198.100000000006</v>
      </c>
      <c r="N1168">
        <v>19042</v>
      </c>
      <c r="O1168" t="str">
        <f t="shared" si="247"/>
        <v/>
      </c>
      <c r="P1168">
        <f t="shared" si="248"/>
        <v>1057.2999999999302</v>
      </c>
      <c r="X1168">
        <f t="shared" si="251"/>
        <v>49.90950005251549</v>
      </c>
      <c r="Y1168">
        <f t="shared" si="252"/>
        <v>4.1591271925217939</v>
      </c>
      <c r="Z1168">
        <f t="shared" si="253"/>
        <v>1</v>
      </c>
      <c r="AA1168">
        <f t="shared" si="254"/>
        <v>11.999993686717231</v>
      </c>
    </row>
    <row r="1169" spans="2:27" x14ac:dyDescent="0.2">
      <c r="B1169">
        <f t="shared" si="246"/>
        <v>15731298600.799999</v>
      </c>
      <c r="D1169">
        <f t="shared" si="249"/>
        <v>1.0011349664239761</v>
      </c>
      <c r="E1169">
        <f t="shared" si="255"/>
        <v>1058.5</v>
      </c>
      <c r="I1169" s="4"/>
      <c r="J1169" s="4">
        <f t="shared" si="250"/>
        <v>333</v>
      </c>
      <c r="K1169">
        <v>1168</v>
      </c>
      <c r="L1169">
        <v>951435.2</v>
      </c>
      <c r="M1169">
        <v>79286.3</v>
      </c>
      <c r="N1169">
        <v>19062.2</v>
      </c>
      <c r="O1169" t="str">
        <f t="shared" si="247"/>
        <v/>
      </c>
      <c r="P1169">
        <f t="shared" si="248"/>
        <v>1058.5</v>
      </c>
      <c r="X1169">
        <f t="shared" si="251"/>
        <v>49.912140256633542</v>
      </c>
      <c r="Y1169">
        <f t="shared" si="252"/>
        <v>4.1593467700475282</v>
      </c>
      <c r="Z1169">
        <f t="shared" si="253"/>
        <v>1</v>
      </c>
      <c r="AA1169">
        <f t="shared" si="254"/>
        <v>11.999994954992223</v>
      </c>
    </row>
    <row r="1170" spans="2:27" x14ac:dyDescent="0.2">
      <c r="B1170">
        <f t="shared" si="246"/>
        <v>15998730677</v>
      </c>
      <c r="D1170">
        <f t="shared" si="249"/>
        <v>1.0010392064242732</v>
      </c>
      <c r="E1170">
        <f t="shared" si="255"/>
        <v>1059.6000000000931</v>
      </c>
      <c r="I1170" s="4"/>
      <c r="J1170" s="4">
        <f t="shared" si="250"/>
        <v>333</v>
      </c>
      <c r="K1170">
        <v>1169</v>
      </c>
      <c r="L1170">
        <v>952494.8</v>
      </c>
      <c r="M1170">
        <v>79374.600000000006</v>
      </c>
      <c r="N1170">
        <v>19082.5</v>
      </c>
      <c r="O1170" t="str">
        <f t="shared" si="247"/>
        <v/>
      </c>
      <c r="P1170">
        <f t="shared" si="248"/>
        <v>1059.6000000000931</v>
      </c>
      <c r="X1170">
        <f t="shared" si="251"/>
        <v>49.914570941962531</v>
      </c>
      <c r="Y1170">
        <f t="shared" si="252"/>
        <v>4.1595493252980482</v>
      </c>
      <c r="Z1170">
        <f t="shared" si="253"/>
        <v>1</v>
      </c>
      <c r="AA1170">
        <f t="shared" si="254"/>
        <v>11.999994960604525</v>
      </c>
    </row>
    <row r="1171" spans="2:27" x14ac:dyDescent="0.2">
      <c r="B1171">
        <f t="shared" si="246"/>
        <v>16270709098.5</v>
      </c>
      <c r="D1171">
        <f t="shared" si="249"/>
        <v>9.0104756511883366</v>
      </c>
      <c r="E1171">
        <f t="shared" si="255"/>
        <v>9547.5</v>
      </c>
      <c r="I1171" s="4"/>
      <c r="J1171" s="4">
        <f t="shared" si="250"/>
        <v>333</v>
      </c>
      <c r="K1171">
        <v>1170</v>
      </c>
      <c r="L1171">
        <v>962042.3</v>
      </c>
      <c r="M1171">
        <v>80170.2</v>
      </c>
      <c r="N1171">
        <v>19264.8</v>
      </c>
      <c r="O1171">
        <f t="shared" si="247"/>
        <v>19042.100000000093</v>
      </c>
      <c r="P1171">
        <f t="shared" si="248"/>
        <v>9547.5</v>
      </c>
      <c r="X1171">
        <f t="shared" si="251"/>
        <v>49.937829616710275</v>
      </c>
      <c r="Y1171">
        <f t="shared" si="252"/>
        <v>4.1614862339603835</v>
      </c>
      <c r="Z1171">
        <f t="shared" si="253"/>
        <v>1</v>
      </c>
      <c r="AA1171">
        <f t="shared" si="254"/>
        <v>11.999998752653731</v>
      </c>
    </row>
    <row r="1172" spans="2:27" x14ac:dyDescent="0.2">
      <c r="B1172">
        <f t="shared" si="246"/>
        <v>16547311153.200001</v>
      </c>
      <c r="D1172">
        <f t="shared" si="249"/>
        <v>0.11221785807802115</v>
      </c>
      <c r="E1172">
        <f t="shared" si="255"/>
        <v>1071.3999999999069</v>
      </c>
      <c r="I1172" s="4"/>
      <c r="J1172" s="4">
        <f t="shared" si="250"/>
        <v>334</v>
      </c>
      <c r="K1172">
        <v>1171</v>
      </c>
      <c r="L1172">
        <v>963113.7</v>
      </c>
      <c r="M1172">
        <v>80259.5</v>
      </c>
      <c r="N1172">
        <v>19285.3</v>
      </c>
      <c r="O1172" t="str">
        <f t="shared" si="247"/>
        <v/>
      </c>
      <c r="P1172">
        <f t="shared" si="248"/>
        <v>1071.3999999999069</v>
      </c>
      <c r="X1172">
        <f t="shared" si="251"/>
        <v>49.940301680554619</v>
      </c>
      <c r="Y1172">
        <f t="shared" si="252"/>
        <v>4.1616931030370283</v>
      </c>
      <c r="Z1172">
        <f t="shared" si="253"/>
        <v>1</v>
      </c>
      <c r="AA1172">
        <f t="shared" si="254"/>
        <v>11.999996262124732</v>
      </c>
    </row>
    <row r="1173" spans="2:27" x14ac:dyDescent="0.2">
      <c r="B1173">
        <f t="shared" si="246"/>
        <v>16828615442.799999</v>
      </c>
      <c r="D1173">
        <f t="shared" si="249"/>
        <v>1.001120029867637</v>
      </c>
      <c r="E1173">
        <f t="shared" si="255"/>
        <v>1072.6000000000931</v>
      </c>
      <c r="I1173" s="4"/>
      <c r="J1173" s="4">
        <f t="shared" si="250"/>
        <v>334</v>
      </c>
      <c r="K1173">
        <v>1172</v>
      </c>
      <c r="L1173">
        <v>964186.3</v>
      </c>
      <c r="M1173">
        <v>80348.899999999994</v>
      </c>
      <c r="N1173">
        <v>19305.8</v>
      </c>
      <c r="O1173" t="str">
        <f t="shared" si="247"/>
        <v/>
      </c>
      <c r="P1173">
        <f t="shared" si="248"/>
        <v>1072.6000000000931</v>
      </c>
      <c r="X1173">
        <f t="shared" si="251"/>
        <v>49.942830651928439</v>
      </c>
      <c r="Y1173">
        <f t="shared" si="252"/>
        <v>4.1619047125734232</v>
      </c>
      <c r="Z1173">
        <f t="shared" si="253"/>
        <v>1</v>
      </c>
      <c r="AA1173">
        <f t="shared" si="254"/>
        <v>11.999993777139451</v>
      </c>
    </row>
    <row r="1174" spans="2:27" x14ac:dyDescent="0.2">
      <c r="B1174">
        <f t="shared" si="246"/>
        <v>17114701905.299999</v>
      </c>
      <c r="D1174">
        <f t="shared" si="249"/>
        <v>1.0011187768038756</v>
      </c>
      <c r="E1174">
        <f t="shared" si="255"/>
        <v>1073.7999999999302</v>
      </c>
      <c r="I1174" s="4"/>
      <c r="J1174" s="4">
        <f t="shared" si="250"/>
        <v>334</v>
      </c>
      <c r="K1174">
        <v>1173</v>
      </c>
      <c r="L1174">
        <v>965260.1</v>
      </c>
      <c r="M1174">
        <v>80438.3</v>
      </c>
      <c r="N1174">
        <v>19326.3</v>
      </c>
      <c r="O1174" t="str">
        <f t="shared" si="247"/>
        <v/>
      </c>
      <c r="P1174">
        <f t="shared" si="248"/>
        <v>1073.7999999999302</v>
      </c>
      <c r="X1174">
        <f t="shared" si="251"/>
        <v>49.945416349741031</v>
      </c>
      <c r="Y1174">
        <f t="shared" si="252"/>
        <v>4.1621158731883501</v>
      </c>
      <c r="Z1174">
        <f t="shared" si="253"/>
        <v>1</v>
      </c>
      <c r="AA1174">
        <f t="shared" si="254"/>
        <v>12.000006215944394</v>
      </c>
    </row>
    <row r="1175" spans="2:27" x14ac:dyDescent="0.2">
      <c r="B1175">
        <f t="shared" si="246"/>
        <v>17405651837.700001</v>
      </c>
      <c r="D1175">
        <f t="shared" si="249"/>
        <v>1.0011175265413206</v>
      </c>
      <c r="E1175">
        <f t="shared" si="255"/>
        <v>1075</v>
      </c>
      <c r="I1175" s="4"/>
      <c r="J1175" s="4">
        <f t="shared" si="250"/>
        <v>334</v>
      </c>
      <c r="K1175">
        <v>1174</v>
      </c>
      <c r="L1175">
        <v>966335.1</v>
      </c>
      <c r="M1175">
        <v>80527.899999999994</v>
      </c>
      <c r="N1175">
        <v>19346.8</v>
      </c>
      <c r="O1175" t="str">
        <f t="shared" si="247"/>
        <v/>
      </c>
      <c r="P1175">
        <f t="shared" si="248"/>
        <v>1075</v>
      </c>
      <c r="X1175">
        <f t="shared" si="251"/>
        <v>49.948058593669238</v>
      </c>
      <c r="Y1175">
        <f t="shared" si="252"/>
        <v>4.1623369239357411</v>
      </c>
      <c r="Z1175">
        <f t="shared" si="253"/>
        <v>1</v>
      </c>
      <c r="AA1175">
        <f t="shared" si="254"/>
        <v>12.000003725416907</v>
      </c>
    </row>
    <row r="1176" spans="2:27" x14ac:dyDescent="0.2">
      <c r="B1176">
        <f t="shared" si="246"/>
        <v>17701547919</v>
      </c>
      <c r="D1176">
        <f t="shared" si="249"/>
        <v>1.0011162790698325</v>
      </c>
      <c r="E1176">
        <f t="shared" si="255"/>
        <v>1076.2000000000698</v>
      </c>
      <c r="I1176" s="4"/>
      <c r="J1176" s="4">
        <f t="shared" si="250"/>
        <v>334</v>
      </c>
      <c r="K1176">
        <v>1175</v>
      </c>
      <c r="L1176">
        <v>967411.3</v>
      </c>
      <c r="M1176">
        <v>80617.600000000006</v>
      </c>
      <c r="N1176">
        <v>19367.400000000001</v>
      </c>
      <c r="O1176" t="str">
        <f t="shared" si="247"/>
        <v/>
      </c>
      <c r="P1176">
        <f t="shared" si="248"/>
        <v>1076.2000000000698</v>
      </c>
      <c r="X1176">
        <f t="shared" si="251"/>
        <v>49.95049929262575</v>
      </c>
      <c r="Y1176">
        <f t="shared" si="252"/>
        <v>4.1625411774425061</v>
      </c>
      <c r="Z1176">
        <f t="shared" si="253"/>
        <v>1</v>
      </c>
      <c r="AA1176">
        <f t="shared" si="254"/>
        <v>12.000001240423927</v>
      </c>
    </row>
    <row r="1177" spans="2:27" x14ac:dyDescent="0.2">
      <c r="B1177">
        <f t="shared" si="246"/>
        <v>18002474233.599998</v>
      </c>
      <c r="D1177">
        <f t="shared" si="249"/>
        <v>1.0011150343800752</v>
      </c>
      <c r="E1177">
        <f t="shared" si="255"/>
        <v>1077.3999999999069</v>
      </c>
      <c r="I1177" s="4"/>
      <c r="J1177" s="4">
        <f t="shared" si="250"/>
        <v>334</v>
      </c>
      <c r="K1177">
        <v>1176</v>
      </c>
      <c r="L1177">
        <v>968488.7</v>
      </c>
      <c r="M1177">
        <v>80707.399999999994</v>
      </c>
      <c r="N1177">
        <v>19387.900000000001</v>
      </c>
      <c r="O1177" t="str">
        <f t="shared" si="247"/>
        <v/>
      </c>
      <c r="P1177">
        <f t="shared" si="248"/>
        <v>1077.3999999999069</v>
      </c>
      <c r="X1177">
        <f t="shared" si="251"/>
        <v>49.953254349362226</v>
      </c>
      <c r="Y1177">
        <f t="shared" si="252"/>
        <v>4.1627716256015344</v>
      </c>
      <c r="Z1177">
        <f t="shared" si="253"/>
        <v>1</v>
      </c>
      <c r="AA1177">
        <f t="shared" si="254"/>
        <v>11.999998760956245</v>
      </c>
    </row>
    <row r="1178" spans="2:27" x14ac:dyDescent="0.2">
      <c r="B1178">
        <f t="shared" si="246"/>
        <v>18308516295.5</v>
      </c>
      <c r="D1178">
        <f t="shared" si="249"/>
        <v>1.0011137924635107</v>
      </c>
      <c r="E1178">
        <f t="shared" si="255"/>
        <v>1078.6000000000931</v>
      </c>
      <c r="I1178" s="4"/>
      <c r="J1178" s="4">
        <f t="shared" si="250"/>
        <v>334</v>
      </c>
      <c r="K1178">
        <v>1177</v>
      </c>
      <c r="L1178">
        <v>969567.3</v>
      </c>
      <c r="M1178">
        <v>80797.3</v>
      </c>
      <c r="N1178">
        <v>19408.5</v>
      </c>
      <c r="O1178" t="str">
        <f t="shared" si="247"/>
        <v/>
      </c>
      <c r="P1178">
        <f t="shared" si="248"/>
        <v>1078.6000000000931</v>
      </c>
      <c r="X1178">
        <f t="shared" si="251"/>
        <v>49.955808022258289</v>
      </c>
      <c r="Y1178">
        <f t="shared" si="252"/>
        <v>4.1629852899502797</v>
      </c>
      <c r="Z1178">
        <f t="shared" si="253"/>
        <v>1</v>
      </c>
      <c r="AA1178">
        <f t="shared" si="254"/>
        <v>11.99999628700464</v>
      </c>
    </row>
    <row r="1179" spans="2:27" x14ac:dyDescent="0.2">
      <c r="B1179">
        <f t="shared" si="246"/>
        <v>18619761072.599998</v>
      </c>
      <c r="D1179">
        <f t="shared" si="249"/>
        <v>1.001112553309695</v>
      </c>
      <c r="E1179">
        <f t="shared" si="255"/>
        <v>1079.7999999999302</v>
      </c>
      <c r="I1179" s="4"/>
      <c r="J1179" s="4">
        <f t="shared" si="250"/>
        <v>334</v>
      </c>
      <c r="K1179">
        <v>1178</v>
      </c>
      <c r="L1179">
        <v>970647.1</v>
      </c>
      <c r="M1179">
        <v>80887.3</v>
      </c>
      <c r="N1179">
        <v>19429.2</v>
      </c>
      <c r="O1179" t="str">
        <f t="shared" si="247"/>
        <v/>
      </c>
      <c r="P1179">
        <f t="shared" si="248"/>
        <v>1079.7999999999302</v>
      </c>
      <c r="X1179">
        <f t="shared" si="251"/>
        <v>49.958160912441066</v>
      </c>
      <c r="Y1179">
        <f t="shared" si="252"/>
        <v>4.1631822205752167</v>
      </c>
      <c r="Z1179">
        <f t="shared" si="253"/>
        <v>1</v>
      </c>
      <c r="AA1179">
        <f t="shared" si="254"/>
        <v>11.999993818559897</v>
      </c>
    </row>
    <row r="1180" spans="2:27" x14ac:dyDescent="0.2">
      <c r="B1180">
        <f t="shared" si="246"/>
        <v>18936297010.799999</v>
      </c>
      <c r="D1180">
        <f t="shared" si="249"/>
        <v>1.0011113169106038</v>
      </c>
      <c r="E1180">
        <f t="shared" si="255"/>
        <v>1081</v>
      </c>
      <c r="I1180" s="4"/>
      <c r="J1180" s="4">
        <f t="shared" si="250"/>
        <v>334</v>
      </c>
      <c r="K1180">
        <v>1179</v>
      </c>
      <c r="L1180">
        <v>971728.1</v>
      </c>
      <c r="M1180">
        <v>80977.3</v>
      </c>
      <c r="N1180">
        <v>19449.8</v>
      </c>
      <c r="O1180" t="str">
        <f t="shared" si="247"/>
        <v/>
      </c>
      <c r="P1180">
        <f t="shared" si="248"/>
        <v>1081</v>
      </c>
      <c r="X1180">
        <f t="shared" si="251"/>
        <v>49.960827360692655</v>
      </c>
      <c r="Y1180">
        <f t="shared" si="252"/>
        <v>4.16340013779062</v>
      </c>
      <c r="Z1180">
        <f t="shared" si="253"/>
        <v>1</v>
      </c>
      <c r="AA1180">
        <f t="shared" si="254"/>
        <v>12.00000617456991</v>
      </c>
    </row>
    <row r="1181" spans="2:27" x14ac:dyDescent="0.2">
      <c r="B1181">
        <f t="shared" si="246"/>
        <v>19258214060</v>
      </c>
      <c r="D1181">
        <f t="shared" si="249"/>
        <v>9.0099907493062403</v>
      </c>
      <c r="E1181">
        <f t="shared" si="255"/>
        <v>9739.8000000000466</v>
      </c>
      <c r="I1181" s="4"/>
      <c r="J1181" s="4">
        <f t="shared" si="250"/>
        <v>334</v>
      </c>
      <c r="K1181">
        <v>1180</v>
      </c>
      <c r="L1181">
        <v>981467.9</v>
      </c>
      <c r="M1181">
        <v>81789</v>
      </c>
      <c r="N1181">
        <v>19635.8</v>
      </c>
      <c r="O1181">
        <f t="shared" si="247"/>
        <v>19425.600000000093</v>
      </c>
      <c r="P1181">
        <f t="shared" si="248"/>
        <v>9739.8000000000466</v>
      </c>
      <c r="X1181">
        <f t="shared" si="251"/>
        <v>49.983596288411988</v>
      </c>
      <c r="Y1181">
        <f t="shared" si="252"/>
        <v>4.1653001150958966</v>
      </c>
      <c r="Z1181">
        <f t="shared" si="253"/>
        <v>1</v>
      </c>
      <c r="AA1181">
        <f t="shared" si="254"/>
        <v>11.999998777341697</v>
      </c>
    </row>
    <row r="1182" spans="2:27" x14ac:dyDescent="0.2">
      <c r="B1182">
        <f t="shared" si="246"/>
        <v>19585603699</v>
      </c>
      <c r="D1182">
        <f t="shared" si="249"/>
        <v>0.11221996344894092</v>
      </c>
      <c r="E1182">
        <f t="shared" si="255"/>
        <v>1093</v>
      </c>
      <c r="I1182" s="4"/>
      <c r="J1182" s="4">
        <f t="shared" si="250"/>
        <v>335</v>
      </c>
      <c r="K1182">
        <v>1181</v>
      </c>
      <c r="L1182">
        <v>982560.9</v>
      </c>
      <c r="M1182">
        <v>81880.100000000006</v>
      </c>
      <c r="N1182">
        <v>19656.7</v>
      </c>
      <c r="O1182" t="str">
        <f t="shared" si="247"/>
        <v/>
      </c>
      <c r="P1182">
        <f t="shared" si="248"/>
        <v>1093</v>
      </c>
      <c r="X1182">
        <f t="shared" si="251"/>
        <v>49.98605564514898</v>
      </c>
      <c r="Y1182">
        <f t="shared" si="252"/>
        <v>4.1655059089267272</v>
      </c>
      <c r="Z1182">
        <f t="shared" si="253"/>
        <v>1</v>
      </c>
      <c r="AA1182">
        <f t="shared" si="254"/>
        <v>11.999996336106086</v>
      </c>
    </row>
    <row r="1183" spans="2:27" x14ac:dyDescent="0.2">
      <c r="B1183">
        <f t="shared" si="246"/>
        <v>19918558961.900002</v>
      </c>
      <c r="D1183">
        <f t="shared" si="249"/>
        <v>1.0011893870081703</v>
      </c>
      <c r="E1183">
        <f t="shared" si="255"/>
        <v>1094.2999999999302</v>
      </c>
      <c r="I1183" s="4"/>
      <c r="J1183" s="4">
        <f t="shared" si="250"/>
        <v>335</v>
      </c>
      <c r="K1183">
        <v>1182</v>
      </c>
      <c r="L1183">
        <v>983655.2</v>
      </c>
      <c r="M1183">
        <v>81971.3</v>
      </c>
      <c r="N1183">
        <v>19677.599999999999</v>
      </c>
      <c r="O1183" t="str">
        <f t="shared" si="247"/>
        <v/>
      </c>
      <c r="P1183">
        <f t="shared" si="248"/>
        <v>1094.2999999999302</v>
      </c>
      <c r="X1183">
        <f t="shared" si="251"/>
        <v>49.988575842582428</v>
      </c>
      <c r="Y1183">
        <f t="shared" si="252"/>
        <v>4.1657163475220562</v>
      </c>
      <c r="Z1183">
        <f t="shared" si="253"/>
        <v>1</v>
      </c>
      <c r="AA1183">
        <f t="shared" si="254"/>
        <v>11.999995120243304</v>
      </c>
    </row>
    <row r="1184" spans="2:27" x14ac:dyDescent="0.2">
      <c r="B1184">
        <f t="shared" si="246"/>
        <v>20257174464.200001</v>
      </c>
      <c r="D1184">
        <f t="shared" si="249"/>
        <v>1.0010052088093697</v>
      </c>
      <c r="E1184">
        <f t="shared" si="255"/>
        <v>1095.4000000000233</v>
      </c>
      <c r="I1184" s="4"/>
      <c r="J1184" s="4">
        <f t="shared" si="250"/>
        <v>335</v>
      </c>
      <c r="K1184">
        <v>1183</v>
      </c>
      <c r="L1184">
        <v>984750.6</v>
      </c>
      <c r="M1184">
        <v>82062.600000000006</v>
      </c>
      <c r="N1184">
        <v>19698.5</v>
      </c>
      <c r="O1184" t="str">
        <f t="shared" si="247"/>
        <v/>
      </c>
      <c r="P1184">
        <f t="shared" si="248"/>
        <v>1095.4000000000233</v>
      </c>
      <c r="X1184">
        <f t="shared" si="251"/>
        <v>49.991146534000052</v>
      </c>
      <c r="Y1184">
        <f t="shared" si="252"/>
        <v>4.1659314160976724</v>
      </c>
      <c r="Z1184">
        <f t="shared" si="253"/>
        <v>1</v>
      </c>
      <c r="AA1184">
        <f t="shared" si="254"/>
        <v>11.999992688508527</v>
      </c>
    </row>
    <row r="1185" spans="2:27" x14ac:dyDescent="0.2">
      <c r="B1185">
        <f t="shared" si="246"/>
        <v>20601546430.099998</v>
      </c>
      <c r="D1185">
        <f t="shared" si="249"/>
        <v>1.0011867810845778</v>
      </c>
      <c r="E1185">
        <f t="shared" si="255"/>
        <v>1096.7000000000698</v>
      </c>
      <c r="I1185" s="4"/>
      <c r="J1185" s="4">
        <f t="shared" si="250"/>
        <v>335</v>
      </c>
      <c r="K1185">
        <v>1184</v>
      </c>
      <c r="L1185">
        <v>985847.3</v>
      </c>
      <c r="M1185">
        <v>82153.899999999994</v>
      </c>
      <c r="N1185">
        <v>19719.5</v>
      </c>
      <c r="O1185" t="str">
        <f t="shared" si="247"/>
        <v/>
      </c>
      <c r="P1185">
        <f t="shared" si="248"/>
        <v>1096.7000000000698</v>
      </c>
      <c r="X1185">
        <f t="shared" si="251"/>
        <v>49.993524176576486</v>
      </c>
      <c r="Y1185">
        <f t="shared" si="252"/>
        <v>4.1661249017470015</v>
      </c>
      <c r="Z1185">
        <f t="shared" si="253"/>
        <v>1</v>
      </c>
      <c r="AA1185">
        <f t="shared" si="254"/>
        <v>12.000006086138335</v>
      </c>
    </row>
    <row r="1186" spans="2:27" x14ac:dyDescent="0.2">
      <c r="B1186">
        <f t="shared" si="246"/>
        <v>20951772719.400002</v>
      </c>
      <c r="D1186">
        <f t="shared" si="249"/>
        <v>1.0010941916657581</v>
      </c>
      <c r="E1186">
        <f t="shared" si="255"/>
        <v>1097.8999999999069</v>
      </c>
      <c r="I1186" s="4"/>
      <c r="J1186" s="4">
        <f t="shared" si="250"/>
        <v>335</v>
      </c>
      <c r="K1186">
        <v>1185</v>
      </c>
      <c r="L1186">
        <v>986945.2</v>
      </c>
      <c r="M1186">
        <v>82245.399999999994</v>
      </c>
      <c r="N1186">
        <v>19740.5</v>
      </c>
      <c r="O1186" t="str">
        <f t="shared" si="247"/>
        <v/>
      </c>
      <c r="P1186">
        <f t="shared" si="248"/>
        <v>1097.8999999999069</v>
      </c>
      <c r="X1186">
        <f t="shared" si="251"/>
        <v>49.995957549200881</v>
      </c>
      <c r="Y1186">
        <f t="shared" si="252"/>
        <v>4.1663281071908003</v>
      </c>
      <c r="Z1186">
        <f t="shared" si="253"/>
        <v>1</v>
      </c>
      <c r="AA1186">
        <f t="shared" si="254"/>
        <v>12.000004863493885</v>
      </c>
    </row>
    <row r="1187" spans="2:27" x14ac:dyDescent="0.2">
      <c r="B1187">
        <f t="shared" si="246"/>
        <v>21307952855.700001</v>
      </c>
      <c r="D1187">
        <f t="shared" si="249"/>
        <v>1.0010929957192698</v>
      </c>
      <c r="E1187">
        <f t="shared" si="255"/>
        <v>1099.1000000000931</v>
      </c>
      <c r="I1187" s="4"/>
      <c r="J1187" s="4">
        <f t="shared" si="250"/>
        <v>335</v>
      </c>
      <c r="K1187">
        <v>1186</v>
      </c>
      <c r="L1187">
        <v>988044.3</v>
      </c>
      <c r="M1187">
        <v>82337</v>
      </c>
      <c r="N1187">
        <v>19761.400000000001</v>
      </c>
      <c r="O1187" t="str">
        <f t="shared" si="247"/>
        <v/>
      </c>
      <c r="P1187">
        <f t="shared" si="248"/>
        <v>1099.1000000000931</v>
      </c>
      <c r="X1187">
        <f t="shared" si="251"/>
        <v>49.998699484854313</v>
      </c>
      <c r="Y1187">
        <f t="shared" si="252"/>
        <v>4.1665570253119713</v>
      </c>
      <c r="Z1187">
        <f t="shared" si="253"/>
        <v>1</v>
      </c>
      <c r="AA1187">
        <f t="shared" si="254"/>
        <v>12.000003643562433</v>
      </c>
    </row>
    <row r="1188" spans="2:27" x14ac:dyDescent="0.2">
      <c r="B1188">
        <f t="shared" si="246"/>
        <v>21670188054.200001</v>
      </c>
      <c r="D1188">
        <f t="shared" si="249"/>
        <v>1.0010918023836202</v>
      </c>
      <c r="E1188">
        <f t="shared" si="255"/>
        <v>1100.2999999999302</v>
      </c>
      <c r="I1188" s="4"/>
      <c r="J1188" s="4">
        <f t="shared" si="250"/>
        <v>335</v>
      </c>
      <c r="K1188">
        <v>1187</v>
      </c>
      <c r="L1188">
        <v>989144.6</v>
      </c>
      <c r="M1188">
        <v>82428.7</v>
      </c>
      <c r="N1188">
        <v>19782.5</v>
      </c>
      <c r="O1188" t="str">
        <f t="shared" si="247"/>
        <v/>
      </c>
      <c r="P1188">
        <f t="shared" si="248"/>
        <v>1100.2999999999302</v>
      </c>
      <c r="X1188">
        <f t="shared" si="251"/>
        <v>50.000990774674584</v>
      </c>
      <c r="Y1188">
        <f t="shared" si="252"/>
        <v>4.1667483887274104</v>
      </c>
      <c r="Z1188">
        <f t="shared" si="253"/>
        <v>1</v>
      </c>
      <c r="AA1188">
        <f t="shared" si="254"/>
        <v>12.000002426339369</v>
      </c>
    </row>
    <row r="1189" spans="2:27" x14ac:dyDescent="0.2">
      <c r="B1189">
        <f t="shared" si="246"/>
        <v>22038581251.099998</v>
      </c>
      <c r="D1189">
        <f t="shared" si="249"/>
        <v>1.0011814959556908</v>
      </c>
      <c r="E1189">
        <f t="shared" si="255"/>
        <v>1101.5999999999767</v>
      </c>
      <c r="I1189" s="4"/>
      <c r="J1189" s="4">
        <f t="shared" si="250"/>
        <v>335</v>
      </c>
      <c r="K1189">
        <v>1188</v>
      </c>
      <c r="L1189">
        <v>990246.2</v>
      </c>
      <c r="M1189">
        <v>82520.5</v>
      </c>
      <c r="N1189">
        <v>19803.5</v>
      </c>
      <c r="O1189" t="str">
        <f t="shared" si="247"/>
        <v/>
      </c>
      <c r="P1189">
        <f t="shared" si="248"/>
        <v>1101.5999999999767</v>
      </c>
      <c r="X1189">
        <f t="shared" si="251"/>
        <v>50.003595324058878</v>
      </c>
      <c r="Y1189">
        <f t="shared" si="252"/>
        <v>4.1669654354028332</v>
      </c>
      <c r="Z1189">
        <f t="shared" si="253"/>
        <v>1</v>
      </c>
      <c r="AA1189">
        <f t="shared" si="254"/>
        <v>12.000002423640186</v>
      </c>
    </row>
    <row r="1190" spans="2:27" x14ac:dyDescent="0.2">
      <c r="B1190">
        <f t="shared" si="246"/>
        <v>22413237132.400002</v>
      </c>
      <c r="D1190">
        <f t="shared" si="249"/>
        <v>1.0009985475672596</v>
      </c>
      <c r="E1190">
        <f t="shared" si="255"/>
        <v>1102.7000000000698</v>
      </c>
      <c r="I1190" s="4"/>
      <c r="J1190" s="4">
        <f t="shared" si="250"/>
        <v>335</v>
      </c>
      <c r="K1190">
        <v>1189</v>
      </c>
      <c r="L1190">
        <v>991348.9</v>
      </c>
      <c r="M1190">
        <v>82612.399999999994</v>
      </c>
      <c r="N1190">
        <v>19824.599999999999</v>
      </c>
      <c r="O1190" t="str">
        <f t="shared" si="247"/>
        <v/>
      </c>
      <c r="P1190">
        <f t="shared" si="248"/>
        <v>1102.7000000000698</v>
      </c>
      <c r="X1190">
        <f t="shared" si="251"/>
        <v>50.005997598942734</v>
      </c>
      <c r="Y1190">
        <f t="shared" si="252"/>
        <v>4.1671660462253968</v>
      </c>
      <c r="Z1190">
        <f t="shared" si="253"/>
        <v>1</v>
      </c>
      <c r="AA1190">
        <f t="shared" si="254"/>
        <v>12.000001210472037</v>
      </c>
    </row>
    <row r="1191" spans="2:27" x14ac:dyDescent="0.2">
      <c r="B1191">
        <f t="shared" si="246"/>
        <v>22794262163.700001</v>
      </c>
      <c r="D1191">
        <f t="shared" si="249"/>
        <v>9.0106103201227636</v>
      </c>
      <c r="E1191">
        <f t="shared" si="255"/>
        <v>9936</v>
      </c>
      <c r="I1191" s="4"/>
      <c r="J1191" s="4">
        <f t="shared" si="250"/>
        <v>335</v>
      </c>
      <c r="K1191">
        <v>1190</v>
      </c>
      <c r="L1191">
        <v>1001284.9</v>
      </c>
      <c r="M1191">
        <v>83440.399999999994</v>
      </c>
      <c r="N1191">
        <v>20014.3</v>
      </c>
      <c r="O1191">
        <f t="shared" si="247"/>
        <v>19817</v>
      </c>
      <c r="P1191">
        <f t="shared" si="248"/>
        <v>9936</v>
      </c>
      <c r="X1191">
        <f t="shared" si="251"/>
        <v>50.028474640631948</v>
      </c>
      <c r="Y1191">
        <f t="shared" si="252"/>
        <v>4.169039137017033</v>
      </c>
      <c r="Z1191">
        <f t="shared" si="253"/>
        <v>1</v>
      </c>
      <c r="AA1191">
        <f t="shared" si="254"/>
        <v>12.00000119846022</v>
      </c>
    </row>
    <row r="1192" spans="2:27" x14ac:dyDescent="0.2">
      <c r="B1192">
        <f t="shared" si="246"/>
        <v>23181764620.5</v>
      </c>
      <c r="D1192">
        <f t="shared" si="249"/>
        <v>0.11222826086956288</v>
      </c>
      <c r="E1192">
        <f t="shared" si="255"/>
        <v>1115.0999999999767</v>
      </c>
      <c r="I1192" s="4"/>
      <c r="J1192" s="4">
        <f t="shared" si="250"/>
        <v>336</v>
      </c>
      <c r="K1192">
        <v>1191</v>
      </c>
      <c r="L1192">
        <v>1002400</v>
      </c>
      <c r="M1192">
        <v>83533.3</v>
      </c>
      <c r="N1192">
        <v>20035.599999999999</v>
      </c>
      <c r="O1192" t="str">
        <f t="shared" si="247"/>
        <v/>
      </c>
      <c r="P1192">
        <f t="shared" si="248"/>
        <v>1115.0999999999767</v>
      </c>
      <c r="X1192">
        <f t="shared" si="251"/>
        <v>50.030944918045883</v>
      </c>
      <c r="Y1192">
        <f t="shared" si="252"/>
        <v>4.1692437461318859</v>
      </c>
      <c r="Z1192">
        <f t="shared" si="253"/>
        <v>1</v>
      </c>
      <c r="AA1192">
        <f t="shared" si="254"/>
        <v>12.000004788509493</v>
      </c>
    </row>
    <row r="1193" spans="2:27" x14ac:dyDescent="0.2">
      <c r="B1193">
        <f t="shared" si="246"/>
        <v>23575854619</v>
      </c>
      <c r="D1193">
        <f t="shared" si="249"/>
        <v>1.0009864586135564</v>
      </c>
      <c r="E1193">
        <f t="shared" si="255"/>
        <v>1116.1999999999534</v>
      </c>
      <c r="I1193" s="4"/>
      <c r="J1193" s="4">
        <f t="shared" si="250"/>
        <v>336</v>
      </c>
      <c r="K1193">
        <v>1192</v>
      </c>
      <c r="L1193">
        <v>1003516.2</v>
      </c>
      <c r="M1193">
        <v>83626.399999999994</v>
      </c>
      <c r="N1193">
        <v>20057</v>
      </c>
      <c r="O1193" t="str">
        <f t="shared" si="247"/>
        <v/>
      </c>
      <c r="P1193">
        <f t="shared" si="248"/>
        <v>1116.1999999999534</v>
      </c>
      <c r="X1193">
        <f t="shared" si="251"/>
        <v>50.033215336291569</v>
      </c>
      <c r="Y1193">
        <f t="shared" si="252"/>
        <v>4.1694371042528786</v>
      </c>
      <c r="Z1193">
        <f t="shared" si="253"/>
        <v>1</v>
      </c>
      <c r="AA1193">
        <f t="shared" si="254"/>
        <v>11.999992825232223</v>
      </c>
    </row>
    <row r="1194" spans="2:27" x14ac:dyDescent="0.2">
      <c r="B1194">
        <f t="shared" si="246"/>
        <v>23976644147.5</v>
      </c>
      <c r="D1194">
        <f t="shared" si="249"/>
        <v>1.0012542555098904</v>
      </c>
      <c r="E1194">
        <f t="shared" si="255"/>
        <v>1117.6000000000931</v>
      </c>
      <c r="I1194" s="4"/>
      <c r="J1194" s="4">
        <f t="shared" si="250"/>
        <v>336</v>
      </c>
      <c r="K1194">
        <v>1193</v>
      </c>
      <c r="L1194">
        <v>1004633.8</v>
      </c>
      <c r="M1194">
        <v>83719.5</v>
      </c>
      <c r="N1194">
        <v>20078.3</v>
      </c>
      <c r="O1194" t="str">
        <f t="shared" si="247"/>
        <v/>
      </c>
      <c r="P1194">
        <f t="shared" si="248"/>
        <v>1117.6000000000931</v>
      </c>
      <c r="X1194">
        <f t="shared" si="251"/>
        <v>50.03579984361226</v>
      </c>
      <c r="Y1194">
        <f t="shared" si="252"/>
        <v>4.1696508170512443</v>
      </c>
      <c r="Z1194">
        <f t="shared" si="253"/>
        <v>1</v>
      </c>
      <c r="AA1194">
        <f t="shared" si="254"/>
        <v>11.999997611070301</v>
      </c>
    </row>
    <row r="1195" spans="2:27" x14ac:dyDescent="0.2">
      <c r="B1195">
        <f t="shared" si="246"/>
        <v>24384247098</v>
      </c>
      <c r="D1195">
        <f t="shared" si="249"/>
        <v>1.0009842519683789</v>
      </c>
      <c r="E1195">
        <f t="shared" si="255"/>
        <v>1118.6999999999534</v>
      </c>
      <c r="I1195" s="4"/>
      <c r="J1195" s="4">
        <f t="shared" si="250"/>
        <v>336</v>
      </c>
      <c r="K1195">
        <v>1194</v>
      </c>
      <c r="L1195">
        <v>1005752.5</v>
      </c>
      <c r="M1195">
        <v>83812.7</v>
      </c>
      <c r="N1195">
        <v>20099.7</v>
      </c>
      <c r="O1195" t="str">
        <f t="shared" si="247"/>
        <v/>
      </c>
      <c r="P1195">
        <f t="shared" si="248"/>
        <v>1118.6999999999534</v>
      </c>
      <c r="X1195">
        <f t="shared" si="251"/>
        <v>50.03818464952213</v>
      </c>
      <c r="Y1195">
        <f t="shared" si="252"/>
        <v>4.1698483061936242</v>
      </c>
      <c r="Z1195">
        <f t="shared" si="253"/>
        <v>1</v>
      </c>
      <c r="AA1195">
        <f t="shared" si="254"/>
        <v>12.000001193136601</v>
      </c>
    </row>
    <row r="1196" spans="2:27" x14ac:dyDescent="0.2">
      <c r="B1196">
        <f t="shared" si="246"/>
        <v>24798779298.700001</v>
      </c>
      <c r="D1196">
        <f t="shared" si="249"/>
        <v>1.0011620631090075</v>
      </c>
      <c r="E1196">
        <f t="shared" si="255"/>
        <v>1120</v>
      </c>
      <c r="I1196" s="4"/>
      <c r="J1196" s="4">
        <f t="shared" si="250"/>
        <v>336</v>
      </c>
      <c r="K1196">
        <v>1195</v>
      </c>
      <c r="L1196">
        <v>1006872.5</v>
      </c>
      <c r="M1196">
        <v>83906</v>
      </c>
      <c r="N1196">
        <v>20121.099999999999</v>
      </c>
      <c r="O1196" t="str">
        <f t="shared" si="247"/>
        <v/>
      </c>
      <c r="P1196">
        <f t="shared" si="248"/>
        <v>1120</v>
      </c>
      <c r="X1196">
        <f t="shared" si="251"/>
        <v>50.040628991456735</v>
      </c>
      <c r="Y1196">
        <f t="shared" si="252"/>
        <v>4.1700503451600559</v>
      </c>
      <c r="Z1196">
        <f t="shared" si="253"/>
        <v>1</v>
      </c>
      <c r="AA1196">
        <f t="shared" si="254"/>
        <v>12.000005959049412</v>
      </c>
    </row>
    <row r="1197" spans="2:27" x14ac:dyDescent="0.2">
      <c r="B1197">
        <f t="shared" si="246"/>
        <v>25220358546.799999</v>
      </c>
      <c r="D1197">
        <f t="shared" si="249"/>
        <v>1.0011607142857559</v>
      </c>
      <c r="E1197">
        <f t="shared" si="255"/>
        <v>1121.3000000000466</v>
      </c>
      <c r="I1197" s="4"/>
      <c r="J1197" s="4">
        <f t="shared" si="250"/>
        <v>336</v>
      </c>
      <c r="K1197">
        <v>1196</v>
      </c>
      <c r="L1197">
        <v>1007993.8</v>
      </c>
      <c r="M1197">
        <v>83999.5</v>
      </c>
      <c r="N1197">
        <v>20142.5</v>
      </c>
      <c r="O1197" t="str">
        <f t="shared" si="247"/>
        <v/>
      </c>
      <c r="P1197">
        <f t="shared" si="248"/>
        <v>1121.3000000000466</v>
      </c>
      <c r="X1197">
        <f t="shared" si="251"/>
        <v>50.04313267965744</v>
      </c>
      <c r="Y1197">
        <f t="shared" si="252"/>
        <v>4.1702618840759591</v>
      </c>
      <c r="Z1197">
        <f t="shared" si="253"/>
        <v>1</v>
      </c>
      <c r="AA1197">
        <f t="shared" si="254"/>
        <v>11.999997619033447</v>
      </c>
    </row>
    <row r="1198" spans="2:27" x14ac:dyDescent="0.2">
      <c r="B1198">
        <f t="shared" si="246"/>
        <v>25649104642.099998</v>
      </c>
      <c r="D1198">
        <f t="shared" si="249"/>
        <v>1.0010701863907547</v>
      </c>
      <c r="E1198">
        <f t="shared" si="255"/>
        <v>1122.5</v>
      </c>
      <c r="I1198" s="4"/>
      <c r="J1198" s="4">
        <f t="shared" si="250"/>
        <v>336</v>
      </c>
      <c r="K1198">
        <v>1197</v>
      </c>
      <c r="L1198">
        <v>1009116.3</v>
      </c>
      <c r="M1198">
        <v>84093</v>
      </c>
      <c r="N1198">
        <v>20163.900000000001</v>
      </c>
      <c r="O1198" t="str">
        <f t="shared" si="247"/>
        <v/>
      </c>
      <c r="P1198">
        <f t="shared" si="248"/>
        <v>1122.5</v>
      </c>
      <c r="X1198">
        <f t="shared" si="251"/>
        <v>50.04569056581316</v>
      </c>
      <c r="Y1198">
        <f t="shared" si="252"/>
        <v>4.1704729739782476</v>
      </c>
      <c r="Z1198">
        <f t="shared" si="253"/>
        <v>1</v>
      </c>
      <c r="AA1198">
        <f t="shared" si="254"/>
        <v>12.000003567478863</v>
      </c>
    </row>
    <row r="1199" spans="2:27" x14ac:dyDescent="0.2">
      <c r="B1199">
        <f t="shared" si="246"/>
        <v>26085139421</v>
      </c>
      <c r="D1199">
        <f t="shared" si="249"/>
        <v>1.001069042316217</v>
      </c>
      <c r="E1199">
        <f t="shared" si="255"/>
        <v>1123.6999999999534</v>
      </c>
      <c r="I1199" s="4"/>
      <c r="J1199" s="4">
        <f t="shared" si="250"/>
        <v>336</v>
      </c>
      <c r="K1199">
        <v>1198</v>
      </c>
      <c r="L1199">
        <v>1010240</v>
      </c>
      <c r="M1199">
        <v>84186.7</v>
      </c>
      <c r="N1199">
        <v>20185.400000000001</v>
      </c>
      <c r="O1199" t="str">
        <f t="shared" si="247"/>
        <v/>
      </c>
      <c r="P1199">
        <f t="shared" si="248"/>
        <v>1123.6999999999534</v>
      </c>
      <c r="X1199">
        <f t="shared" si="251"/>
        <v>50.0480545344655</v>
      </c>
      <c r="Y1199">
        <f t="shared" si="252"/>
        <v>4.1706728625640306</v>
      </c>
      <c r="Z1199">
        <f t="shared" si="253"/>
        <v>1</v>
      </c>
      <c r="AA1199">
        <f t="shared" si="254"/>
        <v>11.999995248655667</v>
      </c>
    </row>
    <row r="1200" spans="2:27" x14ac:dyDescent="0.2">
      <c r="B1200">
        <f t="shared" si="246"/>
        <v>26528586791.099998</v>
      </c>
      <c r="D1200">
        <f t="shared" si="249"/>
        <v>1.0011568924090475</v>
      </c>
      <c r="E1200">
        <f t="shared" si="255"/>
        <v>1125</v>
      </c>
      <c r="I1200" s="4"/>
      <c r="J1200" s="4">
        <f t="shared" si="250"/>
        <v>336</v>
      </c>
      <c r="K1200">
        <v>1199</v>
      </c>
      <c r="L1200">
        <v>1011365</v>
      </c>
      <c r="M1200">
        <v>84280.4</v>
      </c>
      <c r="N1200">
        <v>20206.900000000001</v>
      </c>
      <c r="O1200" t="str">
        <f t="shared" si="247"/>
        <v/>
      </c>
      <c r="P1200">
        <f t="shared" si="248"/>
        <v>1125</v>
      </c>
      <c r="X1200">
        <f t="shared" si="251"/>
        <v>50.050477807085691</v>
      </c>
      <c r="Y1200">
        <f t="shared" si="252"/>
        <v>4.1708723257897047</v>
      </c>
      <c r="Z1200">
        <f t="shared" si="253"/>
        <v>1</v>
      </c>
      <c r="AA1200">
        <f t="shared" si="254"/>
        <v>12.000002373030979</v>
      </c>
    </row>
    <row r="1201" spans="2:27" x14ac:dyDescent="0.2">
      <c r="B1201">
        <f t="shared" si="246"/>
        <v>26979572766.599998</v>
      </c>
      <c r="D1201">
        <f t="shared" si="249"/>
        <v>9.009866666666646</v>
      </c>
      <c r="E1201">
        <f t="shared" si="255"/>
        <v>10136.099999999977</v>
      </c>
      <c r="I1201" s="4"/>
      <c r="J1201" s="4">
        <f t="shared" si="250"/>
        <v>336</v>
      </c>
      <c r="K1201">
        <v>1200</v>
      </c>
      <c r="L1201">
        <v>1021501.1</v>
      </c>
      <c r="M1201">
        <v>85125.1</v>
      </c>
      <c r="N1201">
        <v>20400.5</v>
      </c>
      <c r="O1201">
        <f t="shared" si="247"/>
        <v>20216.199999999953</v>
      </c>
      <c r="P1201">
        <f t="shared" si="248"/>
        <v>10136.099999999977</v>
      </c>
      <c r="X1201">
        <f t="shared" si="251"/>
        <v>50.072356069704171</v>
      </c>
      <c r="Y1201">
        <f t="shared" si="252"/>
        <v>4.1726967476287351</v>
      </c>
      <c r="Z1201">
        <f t="shared" si="253"/>
        <v>1</v>
      </c>
      <c r="AA1201">
        <f t="shared" si="254"/>
        <v>11.999998825258354</v>
      </c>
    </row>
    <row r="1202" spans="2:27" x14ac:dyDescent="0.2">
      <c r="B1202">
        <f t="shared" ref="B1202:B1265" si="256">ROUND(45*$B$1^(K1202-1),1)</f>
        <v>27438225503.599998</v>
      </c>
      <c r="D1202">
        <f t="shared" si="249"/>
        <v>0.11222264973707863</v>
      </c>
      <c r="E1202">
        <f t="shared" si="255"/>
        <v>1137.5</v>
      </c>
      <c r="I1202" s="4"/>
      <c r="J1202" s="4">
        <f t="shared" si="250"/>
        <v>337</v>
      </c>
      <c r="K1202">
        <v>1201</v>
      </c>
      <c r="L1202">
        <v>1022638.6</v>
      </c>
      <c r="M1202">
        <v>85219.9</v>
      </c>
      <c r="N1202">
        <v>20422.2</v>
      </c>
      <c r="O1202" t="str">
        <f t="shared" si="247"/>
        <v/>
      </c>
      <c r="P1202">
        <f t="shared" si="248"/>
        <v>1137.5</v>
      </c>
      <c r="X1202">
        <f t="shared" si="251"/>
        <v>50.074849918226242</v>
      </c>
      <c r="Y1202">
        <f t="shared" si="252"/>
        <v>4.1729049759575361</v>
      </c>
      <c r="Z1202">
        <f t="shared" si="253"/>
        <v>1</v>
      </c>
      <c r="AA1202">
        <f t="shared" si="254"/>
        <v>11.999997653130315</v>
      </c>
    </row>
    <row r="1203" spans="2:27" x14ac:dyDescent="0.2">
      <c r="B1203">
        <f t="shared" si="256"/>
        <v>27904675337.200001</v>
      </c>
      <c r="D1203">
        <f t="shared" si="249"/>
        <v>1.0011428571428982</v>
      </c>
      <c r="E1203">
        <f t="shared" si="255"/>
        <v>1138.8000000000466</v>
      </c>
      <c r="I1203" s="4"/>
      <c r="J1203" s="4">
        <f t="shared" si="250"/>
        <v>337</v>
      </c>
      <c r="K1203">
        <v>1202</v>
      </c>
      <c r="L1203">
        <v>1023777.4</v>
      </c>
      <c r="M1203">
        <v>85314.8</v>
      </c>
      <c r="N1203">
        <v>20444</v>
      </c>
      <c r="O1203" t="str">
        <f t="shared" ref="O1203:O1266" si="257">IF(RIGHT(K1203,1)*1=0,VLOOKUP(J1203,AI:AL,4,0),"")</f>
        <v/>
      </c>
      <c r="P1203">
        <f t="shared" ref="P1203:P1266" si="258">L1203-L1202</f>
        <v>1138.8000000000466</v>
      </c>
      <c r="X1203">
        <f t="shared" si="251"/>
        <v>50.077157112111131</v>
      </c>
      <c r="Y1203">
        <f t="shared" si="252"/>
        <v>4.173097241244375</v>
      </c>
      <c r="Z1203">
        <f t="shared" si="253"/>
        <v>1</v>
      </c>
      <c r="AA1203">
        <f t="shared" si="254"/>
        <v>11.999997655740856</v>
      </c>
    </row>
    <row r="1204" spans="2:27" x14ac:dyDescent="0.2">
      <c r="B1204">
        <f t="shared" si="256"/>
        <v>28379054817.900002</v>
      </c>
      <c r="D1204">
        <f t="shared" ref="D1204:D1267" si="259">E1204/E1203</f>
        <v>1.0010537407797273</v>
      </c>
      <c r="E1204">
        <f t="shared" si="255"/>
        <v>1140</v>
      </c>
      <c r="I1204" s="4"/>
      <c r="J1204" s="4">
        <f t="shared" si="250"/>
        <v>337</v>
      </c>
      <c r="K1204">
        <v>1203</v>
      </c>
      <c r="L1204">
        <v>1024917.4</v>
      </c>
      <c r="M1204">
        <v>85409.8</v>
      </c>
      <c r="N1204">
        <v>20465.7</v>
      </c>
      <c r="O1204" t="str">
        <f t="shared" si="257"/>
        <v/>
      </c>
      <c r="P1204">
        <f t="shared" si="258"/>
        <v>1140</v>
      </c>
      <c r="X1204">
        <f t="shared" si="251"/>
        <v>50.079762724949546</v>
      </c>
      <c r="Y1204">
        <f t="shared" si="252"/>
        <v>4.1733143747831738</v>
      </c>
      <c r="Z1204">
        <f t="shared" si="253"/>
        <v>1</v>
      </c>
      <c r="AA1204">
        <f t="shared" si="254"/>
        <v>11.99999765834834</v>
      </c>
    </row>
    <row r="1205" spans="2:27" x14ac:dyDescent="0.2">
      <c r="B1205">
        <f t="shared" si="256"/>
        <v>28861498749.799999</v>
      </c>
      <c r="D1205">
        <f t="shared" si="259"/>
        <v>1.0011403508771317</v>
      </c>
      <c r="E1205">
        <f t="shared" si="255"/>
        <v>1141.2999999999302</v>
      </c>
      <c r="I1205" s="4"/>
      <c r="J1205" s="4">
        <f t="shared" si="250"/>
        <v>337</v>
      </c>
      <c r="K1205">
        <v>1204</v>
      </c>
      <c r="L1205">
        <v>1026058.7</v>
      </c>
      <c r="M1205">
        <v>85504.9</v>
      </c>
      <c r="N1205">
        <v>20487.5</v>
      </c>
      <c r="O1205" t="str">
        <f t="shared" si="257"/>
        <v/>
      </c>
      <c r="P1205">
        <f t="shared" si="258"/>
        <v>1141.2999999999302</v>
      </c>
      <c r="X1205">
        <f t="shared" si="251"/>
        <v>50.082181818181816</v>
      </c>
      <c r="Y1205">
        <f t="shared" si="252"/>
        <v>4.1735155582672361</v>
      </c>
      <c r="Z1205">
        <f t="shared" si="253"/>
        <v>1</v>
      </c>
      <c r="AA1205">
        <f t="shared" si="254"/>
        <v>11.999998830476382</v>
      </c>
    </row>
    <row r="1206" spans="2:27" x14ac:dyDescent="0.2">
      <c r="B1206">
        <f t="shared" si="256"/>
        <v>29352144228.599998</v>
      </c>
      <c r="D1206">
        <f t="shared" si="259"/>
        <v>1.001139051958436</v>
      </c>
      <c r="E1206">
        <f t="shared" si="255"/>
        <v>1142.6000000000931</v>
      </c>
      <c r="I1206" s="4"/>
      <c r="J1206" s="4">
        <f t="shared" si="250"/>
        <v>337</v>
      </c>
      <c r="K1206">
        <v>1205</v>
      </c>
      <c r="L1206">
        <v>1027201.3</v>
      </c>
      <c r="M1206">
        <v>85600.1</v>
      </c>
      <c r="N1206">
        <v>20509.3</v>
      </c>
      <c r="O1206" t="str">
        <f t="shared" si="257"/>
        <v/>
      </c>
      <c r="P1206">
        <f t="shared" si="258"/>
        <v>1142.6000000000931</v>
      </c>
      <c r="X1206">
        <f t="shared" si="251"/>
        <v>50.084659154627417</v>
      </c>
      <c r="Y1206">
        <f t="shared" si="252"/>
        <v>4.1737211898992168</v>
      </c>
      <c r="Z1206">
        <f t="shared" si="253"/>
        <v>1</v>
      </c>
      <c r="AA1206">
        <f t="shared" si="254"/>
        <v>12.000001168222934</v>
      </c>
    </row>
    <row r="1207" spans="2:27" x14ac:dyDescent="0.2">
      <c r="B1207">
        <f t="shared" si="256"/>
        <v>29851130680.5</v>
      </c>
      <c r="D1207">
        <f t="shared" si="259"/>
        <v>1.0010502363030256</v>
      </c>
      <c r="E1207">
        <f t="shared" si="255"/>
        <v>1143.7999999999302</v>
      </c>
      <c r="I1207" s="4"/>
      <c r="J1207" s="4">
        <f t="shared" si="250"/>
        <v>337</v>
      </c>
      <c r="K1207">
        <v>1206</v>
      </c>
      <c r="L1207">
        <v>1028345.1</v>
      </c>
      <c r="M1207">
        <v>85695.4</v>
      </c>
      <c r="N1207">
        <v>20531.2</v>
      </c>
      <c r="O1207" t="str">
        <f t="shared" si="257"/>
        <v/>
      </c>
      <c r="P1207">
        <f t="shared" si="258"/>
        <v>1143.7999999999302</v>
      </c>
      <c r="X1207">
        <f t="shared" si="251"/>
        <v>50.086945721633413</v>
      </c>
      <c r="Y1207">
        <f t="shared" si="252"/>
        <v>4.173910925810473</v>
      </c>
      <c r="Z1207">
        <f t="shared" si="253"/>
        <v>1</v>
      </c>
      <c r="AA1207">
        <f t="shared" si="254"/>
        <v>12.000003500771337</v>
      </c>
    </row>
    <row r="1208" spans="2:27" x14ac:dyDescent="0.2">
      <c r="B1208">
        <f t="shared" si="256"/>
        <v>30358599902</v>
      </c>
      <c r="D1208">
        <f t="shared" si="259"/>
        <v>1.0011365623361135</v>
      </c>
      <c r="E1208">
        <f t="shared" si="255"/>
        <v>1145.0999999999767</v>
      </c>
      <c r="I1208" s="4"/>
      <c r="J1208" s="4">
        <f t="shared" si="250"/>
        <v>337</v>
      </c>
      <c r="K1208">
        <v>1207</v>
      </c>
      <c r="L1208">
        <v>1029490.2</v>
      </c>
      <c r="M1208">
        <v>85790.9</v>
      </c>
      <c r="N1208">
        <v>20553.099999999999</v>
      </c>
      <c r="O1208" t="str">
        <f t="shared" si="257"/>
        <v/>
      </c>
      <c r="P1208">
        <f t="shared" si="258"/>
        <v>1145.0999999999767</v>
      </c>
      <c r="X1208">
        <f t="shared" si="251"/>
        <v>50.089290666614772</v>
      </c>
      <c r="Y1208">
        <f t="shared" si="252"/>
        <v>4.1741099882742754</v>
      </c>
      <c r="Z1208">
        <f t="shared" si="253"/>
        <v>1</v>
      </c>
      <c r="AA1208">
        <f t="shared" si="254"/>
        <v>11.999993006251247</v>
      </c>
    </row>
    <row r="1209" spans="2:27" x14ac:dyDescent="0.2">
      <c r="B1209">
        <f t="shared" si="256"/>
        <v>30874696100.400002</v>
      </c>
      <c r="D1209">
        <f t="shared" si="259"/>
        <v>1.0011352720286846</v>
      </c>
      <c r="E1209">
        <f t="shared" si="255"/>
        <v>1146.4000000000233</v>
      </c>
      <c r="I1209" s="4"/>
      <c r="J1209" s="4">
        <f t="shared" si="250"/>
        <v>337</v>
      </c>
      <c r="K1209">
        <v>1208</v>
      </c>
      <c r="L1209">
        <v>1030636.6</v>
      </c>
      <c r="M1209">
        <v>85886.399999999994</v>
      </c>
      <c r="N1209">
        <v>20575</v>
      </c>
      <c r="O1209" t="str">
        <f t="shared" si="257"/>
        <v/>
      </c>
      <c r="P1209">
        <f t="shared" si="258"/>
        <v>1146.4000000000233</v>
      </c>
      <c r="X1209">
        <f t="shared" si="251"/>
        <v>50.091693803159174</v>
      </c>
      <c r="Y1209">
        <f t="shared" si="252"/>
        <v>4.1743086269744829</v>
      </c>
      <c r="Z1209">
        <f t="shared" si="253"/>
        <v>1</v>
      </c>
      <c r="AA1209">
        <f t="shared" si="254"/>
        <v>11.99999767134261</v>
      </c>
    </row>
    <row r="1210" spans="2:27" x14ac:dyDescent="0.2">
      <c r="B1210">
        <f t="shared" si="256"/>
        <v>31399565934.099998</v>
      </c>
      <c r="D1210">
        <f t="shared" si="259"/>
        <v>1.001133984647633</v>
      </c>
      <c r="E1210">
        <f t="shared" si="255"/>
        <v>1147.7000000000698</v>
      </c>
      <c r="I1210" s="4"/>
      <c r="J1210" s="4">
        <f t="shared" si="250"/>
        <v>337</v>
      </c>
      <c r="K1210">
        <v>1209</v>
      </c>
      <c r="L1210">
        <v>1031784.3</v>
      </c>
      <c r="M1210">
        <v>85982</v>
      </c>
      <c r="N1210">
        <v>20596.900000000001</v>
      </c>
      <c r="O1210" t="str">
        <f t="shared" si="257"/>
        <v/>
      </c>
      <c r="P1210">
        <f t="shared" si="258"/>
        <v>1147.7000000000698</v>
      </c>
      <c r="X1210">
        <f t="shared" si="251"/>
        <v>50.094154945647162</v>
      </c>
      <c r="Y1210">
        <f t="shared" si="252"/>
        <v>4.1745116983623749</v>
      </c>
      <c r="Z1210">
        <f t="shared" si="253"/>
        <v>1</v>
      </c>
      <c r="AA1210">
        <f t="shared" si="254"/>
        <v>12.000003489102371</v>
      </c>
    </row>
    <row r="1211" spans="2:27" x14ac:dyDescent="0.2">
      <c r="B1211">
        <f t="shared" si="256"/>
        <v>31933358554.900002</v>
      </c>
      <c r="D1211">
        <f t="shared" si="259"/>
        <v>9.0095843861630218</v>
      </c>
      <c r="E1211">
        <f t="shared" si="255"/>
        <v>10340.29999999993</v>
      </c>
      <c r="I1211" s="4"/>
      <c r="J1211" s="4">
        <f t="shared" si="250"/>
        <v>337</v>
      </c>
      <c r="K1211">
        <v>1210</v>
      </c>
      <c r="L1211">
        <v>1042124.6</v>
      </c>
      <c r="M1211">
        <v>86843.7</v>
      </c>
      <c r="N1211">
        <v>20794.400000000001</v>
      </c>
      <c r="O1211">
        <f t="shared" si="257"/>
        <v>20623.5</v>
      </c>
      <c r="P1211">
        <f t="shared" si="258"/>
        <v>10340.29999999993</v>
      </c>
      <c r="X1211">
        <f t="shared" si="251"/>
        <v>50.115636902242905</v>
      </c>
      <c r="Y1211">
        <f t="shared" si="252"/>
        <v>4.1763022736890694</v>
      </c>
      <c r="Z1211">
        <f t="shared" si="253"/>
        <v>1</v>
      </c>
      <c r="AA1211">
        <f t="shared" si="254"/>
        <v>12.000002302988012</v>
      </c>
    </row>
    <row r="1212" spans="2:27" x14ac:dyDescent="0.2">
      <c r="B1212">
        <f t="shared" si="256"/>
        <v>32476225650.400002</v>
      </c>
      <c r="D1212">
        <f t="shared" si="259"/>
        <v>0.11222111544152792</v>
      </c>
      <c r="E1212">
        <f t="shared" si="255"/>
        <v>1160.4000000000233</v>
      </c>
      <c r="I1212" s="4"/>
      <c r="J1212" s="4">
        <f t="shared" si="250"/>
        <v>338</v>
      </c>
      <c r="K1212">
        <v>1211</v>
      </c>
      <c r="L1212">
        <v>1043285</v>
      </c>
      <c r="M1212">
        <v>86940.4</v>
      </c>
      <c r="N1212">
        <v>20816.5</v>
      </c>
      <c r="O1212" t="str">
        <f t="shared" si="257"/>
        <v/>
      </c>
      <c r="P1212">
        <f t="shared" si="258"/>
        <v>1160.4000000000233</v>
      </c>
      <c r="X1212">
        <f t="shared" si="251"/>
        <v>50.11817548579252</v>
      </c>
      <c r="Y1212">
        <f t="shared" si="252"/>
        <v>4.1765138231691203</v>
      </c>
      <c r="Z1212">
        <f t="shared" si="253"/>
        <v>1</v>
      </c>
      <c r="AA1212">
        <f t="shared" si="254"/>
        <v>12.0000023004265</v>
      </c>
    </row>
    <row r="1213" spans="2:27" x14ac:dyDescent="0.2">
      <c r="B1213">
        <f t="shared" si="256"/>
        <v>33028321486.400002</v>
      </c>
      <c r="D1213">
        <f t="shared" si="259"/>
        <v>1.0011203033436145</v>
      </c>
      <c r="E1213">
        <f t="shared" si="255"/>
        <v>1161.6999999999534</v>
      </c>
      <c r="I1213" s="4"/>
      <c r="J1213" s="4">
        <f t="shared" ref="J1213:J1276" si="260">J1203+1</f>
        <v>338</v>
      </c>
      <c r="K1213">
        <v>1212</v>
      </c>
      <c r="L1213">
        <v>1044446.7</v>
      </c>
      <c r="M1213">
        <v>87037.2</v>
      </c>
      <c r="N1213">
        <v>20838.7</v>
      </c>
      <c r="O1213" t="str">
        <f t="shared" si="257"/>
        <v/>
      </c>
      <c r="P1213">
        <f t="shared" si="258"/>
        <v>1161.6999999999534</v>
      </c>
      <c r="X1213">
        <f t="shared" si="251"/>
        <v>50.120530551329971</v>
      </c>
      <c r="Y1213">
        <f t="shared" si="252"/>
        <v>4.1767096795865379</v>
      </c>
      <c r="Z1213">
        <f t="shared" si="253"/>
        <v>1</v>
      </c>
      <c r="AA1213">
        <f t="shared" si="254"/>
        <v>12.000003446802056</v>
      </c>
    </row>
    <row r="1214" spans="2:27" x14ac:dyDescent="0.2">
      <c r="B1214">
        <f t="shared" si="256"/>
        <v>33589802951.700001</v>
      </c>
      <c r="D1214">
        <f t="shared" si="259"/>
        <v>1.0011190496686293</v>
      </c>
      <c r="E1214">
        <f t="shared" si="255"/>
        <v>1163</v>
      </c>
      <c r="I1214" s="4"/>
      <c r="J1214" s="4">
        <f t="shared" si="260"/>
        <v>338</v>
      </c>
      <c r="K1214">
        <v>1213</v>
      </c>
      <c r="L1214">
        <v>1045609.7</v>
      </c>
      <c r="M1214">
        <v>87134.1</v>
      </c>
      <c r="N1214">
        <v>20860.900000000001</v>
      </c>
      <c r="O1214" t="str">
        <f t="shared" si="257"/>
        <v/>
      </c>
      <c r="P1214">
        <f t="shared" si="258"/>
        <v>1163</v>
      </c>
      <c r="X1214">
        <f t="shared" si="251"/>
        <v>50.122942921925706</v>
      </c>
      <c r="Y1214">
        <f t="shared" si="252"/>
        <v>4.1769099128033789</v>
      </c>
      <c r="Z1214">
        <f t="shared" si="253"/>
        <v>1</v>
      </c>
      <c r="AA1214">
        <f t="shared" si="254"/>
        <v>12.000005738281567</v>
      </c>
    </row>
    <row r="1215" spans="2:27" x14ac:dyDescent="0.2">
      <c r="B1215">
        <f t="shared" si="256"/>
        <v>34160829601.900002</v>
      </c>
      <c r="D1215">
        <f t="shared" si="259"/>
        <v>1.0011177987962567</v>
      </c>
      <c r="E1215">
        <f t="shared" si="255"/>
        <v>1164.3000000000466</v>
      </c>
      <c r="I1215" s="4"/>
      <c r="J1215" s="4">
        <f t="shared" si="260"/>
        <v>338</v>
      </c>
      <c r="K1215">
        <v>1214</v>
      </c>
      <c r="L1215">
        <v>1046774</v>
      </c>
      <c r="M1215">
        <v>87231.2</v>
      </c>
      <c r="N1215">
        <v>20883.2</v>
      </c>
      <c r="O1215" t="str">
        <f t="shared" si="257"/>
        <v/>
      </c>
      <c r="P1215">
        <f t="shared" si="258"/>
        <v>1164.3000000000466</v>
      </c>
      <c r="X1215">
        <f t="shared" si="251"/>
        <v>50.125172387373581</v>
      </c>
      <c r="Y1215">
        <f t="shared" si="252"/>
        <v>4.1770992951271833</v>
      </c>
      <c r="Z1215">
        <f t="shared" si="253"/>
        <v>1</v>
      </c>
      <c r="AA1215">
        <f t="shared" si="254"/>
        <v>11.999995414484726</v>
      </c>
    </row>
    <row r="1216" spans="2:27" x14ac:dyDescent="0.2">
      <c r="B1216">
        <f t="shared" si="256"/>
        <v>34741563705.099998</v>
      </c>
      <c r="D1216">
        <f t="shared" si="259"/>
        <v>1.0011165507171091</v>
      </c>
      <c r="E1216">
        <f t="shared" si="255"/>
        <v>1165.5999999999767</v>
      </c>
      <c r="I1216" s="4"/>
      <c r="J1216" s="4">
        <f t="shared" si="260"/>
        <v>338</v>
      </c>
      <c r="K1216">
        <v>1215</v>
      </c>
      <c r="L1216">
        <v>1047939.6</v>
      </c>
      <c r="M1216">
        <v>87328.3</v>
      </c>
      <c r="N1216">
        <v>20905.400000000001</v>
      </c>
      <c r="O1216" t="str">
        <f t="shared" si="257"/>
        <v/>
      </c>
      <c r="P1216">
        <f t="shared" si="258"/>
        <v>1165.5999999999767</v>
      </c>
      <c r="X1216">
        <f t="shared" si="251"/>
        <v>50.127699063399881</v>
      </c>
      <c r="Y1216">
        <f t="shared" si="252"/>
        <v>4.1773082552833234</v>
      </c>
      <c r="Z1216">
        <f t="shared" si="253"/>
        <v>1</v>
      </c>
      <c r="AA1216">
        <f t="shared" si="254"/>
        <v>12</v>
      </c>
    </row>
    <row r="1217" spans="2:27" x14ac:dyDescent="0.2">
      <c r="B1217">
        <f t="shared" si="256"/>
        <v>35332170288.099998</v>
      </c>
      <c r="D1217">
        <f t="shared" si="259"/>
        <v>1.0011153054221402</v>
      </c>
      <c r="E1217">
        <f t="shared" si="255"/>
        <v>1166.9000000000233</v>
      </c>
      <c r="I1217" s="4"/>
      <c r="J1217" s="4">
        <f t="shared" si="260"/>
        <v>338</v>
      </c>
      <c r="K1217">
        <v>1216</v>
      </c>
      <c r="L1217">
        <v>1049106.5</v>
      </c>
      <c r="M1217">
        <v>87425.5</v>
      </c>
      <c r="N1217">
        <v>20927.7</v>
      </c>
      <c r="O1217" t="str">
        <f t="shared" si="257"/>
        <v/>
      </c>
      <c r="P1217">
        <f t="shared" si="258"/>
        <v>1166.9000000000233</v>
      </c>
      <c r="X1217">
        <f t="shared" si="251"/>
        <v>50.130042957420066</v>
      </c>
      <c r="Y1217">
        <f t="shared" si="252"/>
        <v>4.1775015888033558</v>
      </c>
      <c r="Z1217">
        <f t="shared" si="253"/>
        <v>1</v>
      </c>
      <c r="AA1217">
        <f t="shared" si="254"/>
        <v>12.000005719155167</v>
      </c>
    </row>
    <row r="1218" spans="2:27" x14ac:dyDescent="0.2">
      <c r="B1218">
        <f t="shared" si="256"/>
        <v>35932817183</v>
      </c>
      <c r="D1218">
        <f t="shared" si="259"/>
        <v>1.0010283657554802</v>
      </c>
      <c r="E1218">
        <f t="shared" si="255"/>
        <v>1168.1000000000931</v>
      </c>
      <c r="I1218" s="4"/>
      <c r="J1218" s="4">
        <f t="shared" si="260"/>
        <v>338</v>
      </c>
      <c r="K1218">
        <v>1217</v>
      </c>
      <c r="L1218">
        <v>1050274.6000000001</v>
      </c>
      <c r="M1218">
        <v>87522.9</v>
      </c>
      <c r="N1218">
        <v>20950</v>
      </c>
      <c r="O1218" t="str">
        <f t="shared" si="257"/>
        <v/>
      </c>
      <c r="P1218">
        <f t="shared" si="258"/>
        <v>1168.1000000000931</v>
      </c>
      <c r="X1218">
        <f t="shared" si="251"/>
        <v>50.132439140811464</v>
      </c>
      <c r="Y1218">
        <f t="shared" si="252"/>
        <v>4.1777040572792359</v>
      </c>
      <c r="Z1218">
        <f t="shared" si="253"/>
        <v>1</v>
      </c>
      <c r="AA1218">
        <f t="shared" si="254"/>
        <v>11.999997714883763</v>
      </c>
    </row>
    <row r="1219" spans="2:27" x14ac:dyDescent="0.2">
      <c r="B1219">
        <f t="shared" si="256"/>
        <v>36543675075.099998</v>
      </c>
      <c r="D1219">
        <f t="shared" si="259"/>
        <v>1.0011985275232487</v>
      </c>
      <c r="E1219">
        <f t="shared" si="255"/>
        <v>1169.5</v>
      </c>
      <c r="I1219" s="4"/>
      <c r="J1219" s="4">
        <f t="shared" si="260"/>
        <v>338</v>
      </c>
      <c r="K1219">
        <v>1218</v>
      </c>
      <c r="L1219">
        <v>1051444.1000000001</v>
      </c>
      <c r="M1219">
        <v>87620.3</v>
      </c>
      <c r="N1219">
        <v>20972.400000000001</v>
      </c>
      <c r="O1219" t="str">
        <f t="shared" si="257"/>
        <v/>
      </c>
      <c r="P1219">
        <f t="shared" si="258"/>
        <v>1169.5</v>
      </c>
      <c r="X1219">
        <f t="shared" ref="X1219:X1282" si="261">L1219/$N1219</f>
        <v>50.134657931376474</v>
      </c>
      <c r="Y1219">
        <f t="shared" ref="Y1219:Y1282" si="262">M1219/$N1219</f>
        <v>4.177886174209914</v>
      </c>
      <c r="Z1219">
        <f t="shared" ref="Z1219:Z1282" si="263">N1219/$N1219</f>
        <v>1</v>
      </c>
      <c r="AA1219">
        <f t="shared" ref="AA1219:AA1282" si="264">L1219/M1219</f>
        <v>12.000005706440176</v>
      </c>
    </row>
    <row r="1220" spans="2:27" x14ac:dyDescent="0.2">
      <c r="B1220">
        <f t="shared" si="256"/>
        <v>37164917551.400002</v>
      </c>
      <c r="D1220">
        <f t="shared" si="259"/>
        <v>1.0011115861477673</v>
      </c>
      <c r="E1220">
        <f t="shared" ref="E1220:E1283" si="265">L1220-L1219</f>
        <v>1170.7999999998137</v>
      </c>
      <c r="I1220" s="4"/>
      <c r="J1220" s="4">
        <f t="shared" si="260"/>
        <v>338</v>
      </c>
      <c r="K1220">
        <v>1219</v>
      </c>
      <c r="L1220">
        <v>1052614.8999999999</v>
      </c>
      <c r="M1220">
        <v>87717.9</v>
      </c>
      <c r="N1220">
        <v>20994.7</v>
      </c>
      <c r="O1220" t="str">
        <f t="shared" si="257"/>
        <v/>
      </c>
      <c r="P1220">
        <f t="shared" si="258"/>
        <v>1170.7999999998137</v>
      </c>
      <c r="X1220">
        <f t="shared" si="261"/>
        <v>50.137172715018544</v>
      </c>
      <c r="Y1220">
        <f t="shared" si="262"/>
        <v>4.178097329325972</v>
      </c>
      <c r="Z1220">
        <f t="shared" si="263"/>
        <v>1</v>
      </c>
      <c r="AA1220">
        <f t="shared" si="264"/>
        <v>12.000001140018172</v>
      </c>
    </row>
    <row r="1221" spans="2:27" x14ac:dyDescent="0.2">
      <c r="B1221">
        <f t="shared" si="256"/>
        <v>37796721149.800003</v>
      </c>
      <c r="D1221">
        <f t="shared" si="259"/>
        <v>9.0097369320138121</v>
      </c>
      <c r="E1221">
        <f t="shared" si="265"/>
        <v>10548.600000000093</v>
      </c>
      <c r="I1221" s="4"/>
      <c r="J1221" s="4">
        <f t="shared" si="260"/>
        <v>338</v>
      </c>
      <c r="K1221">
        <v>1220</v>
      </c>
      <c r="L1221">
        <v>1063163.5</v>
      </c>
      <c r="M1221">
        <v>88597</v>
      </c>
      <c r="N1221">
        <v>21196.2</v>
      </c>
      <c r="O1221">
        <f t="shared" si="257"/>
        <v>21038.899999999907</v>
      </c>
      <c r="P1221">
        <f t="shared" si="258"/>
        <v>10548.600000000093</v>
      </c>
      <c r="X1221">
        <f t="shared" si="261"/>
        <v>50.158212321076419</v>
      </c>
      <c r="Y1221">
        <f t="shared" si="262"/>
        <v>4.1798529925175263</v>
      </c>
      <c r="Z1221">
        <f t="shared" si="263"/>
        <v>1</v>
      </c>
      <c r="AA1221">
        <f t="shared" si="264"/>
        <v>11.999994356468052</v>
      </c>
    </row>
    <row r="1222" spans="2:27" x14ac:dyDescent="0.2">
      <c r="B1222">
        <f t="shared" si="256"/>
        <v>38439265409.300003</v>
      </c>
      <c r="D1222">
        <f t="shared" si="259"/>
        <v>0.11222342301348388</v>
      </c>
      <c r="E1222">
        <f t="shared" si="265"/>
        <v>1183.8000000000466</v>
      </c>
      <c r="I1222" s="4"/>
      <c r="J1222" s="4">
        <f t="shared" si="260"/>
        <v>339</v>
      </c>
      <c r="K1222">
        <v>1221</v>
      </c>
      <c r="L1222">
        <v>1064347.3</v>
      </c>
      <c r="M1222">
        <v>88695.6</v>
      </c>
      <c r="N1222">
        <v>21218.799999999999</v>
      </c>
      <c r="O1222" t="str">
        <f t="shared" si="257"/>
        <v/>
      </c>
      <c r="P1222">
        <f t="shared" si="258"/>
        <v>1183.8000000000466</v>
      </c>
      <c r="X1222">
        <f t="shared" si="261"/>
        <v>50.160579297604016</v>
      </c>
      <c r="Y1222">
        <f t="shared" si="262"/>
        <v>4.1800478820668472</v>
      </c>
      <c r="Z1222">
        <f t="shared" si="263"/>
        <v>1</v>
      </c>
      <c r="AA1222">
        <f t="shared" si="264"/>
        <v>12.000001127451643</v>
      </c>
    </row>
    <row r="1223" spans="2:27" x14ac:dyDescent="0.2">
      <c r="B1223">
        <f t="shared" si="256"/>
        <v>39092732921.300003</v>
      </c>
      <c r="D1223">
        <f t="shared" si="259"/>
        <v>1.0010981584725576</v>
      </c>
      <c r="E1223">
        <f t="shared" si="265"/>
        <v>1185.0999999998603</v>
      </c>
      <c r="I1223" s="4"/>
      <c r="J1223" s="4">
        <f t="shared" si="260"/>
        <v>339</v>
      </c>
      <c r="K1223">
        <v>1222</v>
      </c>
      <c r="L1223">
        <v>1065532.3999999999</v>
      </c>
      <c r="M1223">
        <v>88794.4</v>
      </c>
      <c r="N1223">
        <v>21241.5</v>
      </c>
      <c r="O1223" t="str">
        <f t="shared" si="257"/>
        <v/>
      </c>
      <c r="P1223">
        <f t="shared" si="258"/>
        <v>1185.0999999998603</v>
      </c>
      <c r="X1223">
        <f t="shared" si="261"/>
        <v>50.162766282983775</v>
      </c>
      <c r="Y1223">
        <f t="shared" si="262"/>
        <v>4.1802320928371346</v>
      </c>
      <c r="Z1223">
        <f t="shared" si="263"/>
        <v>1</v>
      </c>
      <c r="AA1223">
        <f t="shared" si="264"/>
        <v>11.99999549521141</v>
      </c>
    </row>
    <row r="1224" spans="2:27" x14ac:dyDescent="0.2">
      <c r="B1224">
        <f t="shared" si="256"/>
        <v>39757309380.900002</v>
      </c>
      <c r="D1224">
        <f t="shared" si="259"/>
        <v>1.0011813349085645</v>
      </c>
      <c r="E1224">
        <f t="shared" si="265"/>
        <v>1186.5</v>
      </c>
      <c r="I1224" s="4"/>
      <c r="J1224" s="4">
        <f t="shared" si="260"/>
        <v>339</v>
      </c>
      <c r="K1224">
        <v>1223</v>
      </c>
      <c r="L1224">
        <v>1066718.8999999999</v>
      </c>
      <c r="M1224">
        <v>88893.2</v>
      </c>
      <c r="N1224">
        <v>21264.1</v>
      </c>
      <c r="O1224" t="str">
        <f t="shared" si="257"/>
        <v/>
      </c>
      <c r="P1224">
        <f t="shared" si="258"/>
        <v>1186.5</v>
      </c>
      <c r="X1224">
        <f t="shared" si="261"/>
        <v>50.165250351531455</v>
      </c>
      <c r="Y1224">
        <f t="shared" si="262"/>
        <v>4.1804355698101494</v>
      </c>
      <c r="Z1224">
        <f t="shared" si="263"/>
        <v>1</v>
      </c>
      <c r="AA1224">
        <f t="shared" si="264"/>
        <v>12.0000056247272</v>
      </c>
    </row>
    <row r="1225" spans="2:27" x14ac:dyDescent="0.2">
      <c r="B1225">
        <f t="shared" si="256"/>
        <v>40433183640.400002</v>
      </c>
      <c r="D1225">
        <f t="shared" si="259"/>
        <v>1.0010113780026855</v>
      </c>
      <c r="E1225">
        <f t="shared" si="265"/>
        <v>1187.7000000001863</v>
      </c>
      <c r="I1225" s="4"/>
      <c r="J1225" s="4">
        <f t="shared" si="260"/>
        <v>339</v>
      </c>
      <c r="K1225">
        <v>1224</v>
      </c>
      <c r="L1225">
        <v>1067906.6000000001</v>
      </c>
      <c r="M1225">
        <v>88992.2</v>
      </c>
      <c r="N1225">
        <v>21286.799999999999</v>
      </c>
      <c r="O1225" t="str">
        <f t="shared" si="257"/>
        <v/>
      </c>
      <c r="P1225">
        <f t="shared" si="258"/>
        <v>1187.7000000001863</v>
      </c>
      <c r="X1225">
        <f t="shared" si="261"/>
        <v>50.167549843095259</v>
      </c>
      <c r="Y1225">
        <f t="shared" si="262"/>
        <v>4.1806283706334444</v>
      </c>
      <c r="Z1225">
        <f t="shared" si="263"/>
        <v>1</v>
      </c>
      <c r="AA1225">
        <f t="shared" si="264"/>
        <v>12.000002247387975</v>
      </c>
    </row>
    <row r="1226" spans="2:27" x14ac:dyDescent="0.2">
      <c r="B1226">
        <f t="shared" si="256"/>
        <v>41120547762.300003</v>
      </c>
      <c r="D1226">
        <f t="shared" si="259"/>
        <v>1.0011787488420256</v>
      </c>
      <c r="E1226">
        <f t="shared" si="265"/>
        <v>1189.0999999998603</v>
      </c>
      <c r="I1226" s="4"/>
      <c r="J1226" s="4">
        <f t="shared" si="260"/>
        <v>339</v>
      </c>
      <c r="K1226">
        <v>1225</v>
      </c>
      <c r="L1226">
        <v>1069095.7</v>
      </c>
      <c r="M1226">
        <v>89091.3</v>
      </c>
      <c r="N1226">
        <v>21309.5</v>
      </c>
      <c r="O1226" t="str">
        <f t="shared" si="257"/>
        <v/>
      </c>
      <c r="P1226">
        <f t="shared" si="258"/>
        <v>1189.0999999998603</v>
      </c>
      <c r="X1226">
        <f t="shared" si="261"/>
        <v>50.169910133977801</v>
      </c>
      <c r="Y1226">
        <f t="shared" si="262"/>
        <v>4.1808254534362606</v>
      </c>
      <c r="Z1226">
        <f t="shared" si="263"/>
        <v>1</v>
      </c>
      <c r="AA1226">
        <f t="shared" si="264"/>
        <v>12.000001122444054</v>
      </c>
    </row>
    <row r="1227" spans="2:27" x14ac:dyDescent="0.2">
      <c r="B1227">
        <f t="shared" si="256"/>
        <v>41819597074.199997</v>
      </c>
      <c r="D1227">
        <f t="shared" si="259"/>
        <v>1.0010932638132028</v>
      </c>
      <c r="E1227">
        <f t="shared" si="265"/>
        <v>1190.4000000001397</v>
      </c>
      <c r="I1227" s="4"/>
      <c r="J1227" s="4">
        <f t="shared" si="260"/>
        <v>339</v>
      </c>
      <c r="K1227">
        <v>1226</v>
      </c>
      <c r="L1227">
        <v>1070286.1000000001</v>
      </c>
      <c r="M1227">
        <v>89190.5</v>
      </c>
      <c r="N1227">
        <v>21332.3</v>
      </c>
      <c r="O1227" t="str">
        <f t="shared" si="257"/>
        <v/>
      </c>
      <c r="P1227">
        <f t="shared" si="258"/>
        <v>1190.4000000001397</v>
      </c>
      <c r="X1227">
        <f t="shared" si="261"/>
        <v>50.172091148164995</v>
      </c>
      <c r="Y1227">
        <f t="shared" si="262"/>
        <v>4.1810072050364937</v>
      </c>
      <c r="Z1227">
        <f t="shared" si="263"/>
        <v>1</v>
      </c>
      <c r="AA1227">
        <f t="shared" si="264"/>
        <v>12.000001121195645</v>
      </c>
    </row>
    <row r="1228" spans="2:27" x14ac:dyDescent="0.2">
      <c r="B1228">
        <f t="shared" si="256"/>
        <v>42530530224.5</v>
      </c>
      <c r="D1228">
        <f t="shared" si="259"/>
        <v>1.0010920698923165</v>
      </c>
      <c r="E1228">
        <f t="shared" si="265"/>
        <v>1191.6999999999534</v>
      </c>
      <c r="I1228" s="4"/>
      <c r="J1228" s="4">
        <f t="shared" si="260"/>
        <v>339</v>
      </c>
      <c r="K1228">
        <v>1227</v>
      </c>
      <c r="L1228">
        <v>1071477.8</v>
      </c>
      <c r="M1228">
        <v>89289.8</v>
      </c>
      <c r="N1228">
        <v>21355</v>
      </c>
      <c r="O1228" t="str">
        <f t="shared" si="257"/>
        <v/>
      </c>
      <c r="P1228">
        <f t="shared" si="258"/>
        <v>1191.6999999999534</v>
      </c>
      <c r="X1228">
        <f t="shared" si="261"/>
        <v>50.174563334113792</v>
      </c>
      <c r="Y1228">
        <f t="shared" si="262"/>
        <v>4.1812128307188017</v>
      </c>
      <c r="Z1228">
        <f t="shared" si="263"/>
        <v>1</v>
      </c>
      <c r="AA1228">
        <f t="shared" si="264"/>
        <v>12.000002239897503</v>
      </c>
    </row>
    <row r="1229" spans="2:27" x14ac:dyDescent="0.2">
      <c r="B1229">
        <f t="shared" si="256"/>
        <v>43253549238.300003</v>
      </c>
      <c r="D1229">
        <f t="shared" si="259"/>
        <v>1.0010908785768622</v>
      </c>
      <c r="E1229">
        <f t="shared" si="265"/>
        <v>1193</v>
      </c>
      <c r="I1229" s="4"/>
      <c r="J1229" s="4">
        <f t="shared" si="260"/>
        <v>339</v>
      </c>
      <c r="K1229">
        <v>1228</v>
      </c>
      <c r="L1229">
        <v>1072670.8</v>
      </c>
      <c r="M1229">
        <v>89389.2</v>
      </c>
      <c r="N1229">
        <v>21377.8</v>
      </c>
      <c r="O1229" t="str">
        <f t="shared" si="257"/>
        <v/>
      </c>
      <c r="P1229">
        <f t="shared" si="258"/>
        <v>1193</v>
      </c>
      <c r="X1229">
        <f t="shared" si="261"/>
        <v>50.176856365014174</v>
      </c>
      <c r="Y1229">
        <f t="shared" si="262"/>
        <v>4.1814031378345762</v>
      </c>
      <c r="Z1229">
        <f t="shared" si="263"/>
        <v>1</v>
      </c>
      <c r="AA1229">
        <f t="shared" si="264"/>
        <v>12.000004474813514</v>
      </c>
    </row>
    <row r="1230" spans="2:27" x14ac:dyDescent="0.2">
      <c r="B1230">
        <f t="shared" si="256"/>
        <v>43988859575.400002</v>
      </c>
      <c r="D1230">
        <f t="shared" si="259"/>
        <v>1.001173512154155</v>
      </c>
      <c r="E1230">
        <f t="shared" si="265"/>
        <v>1194.3999999999069</v>
      </c>
      <c r="I1230" s="4"/>
      <c r="J1230" s="4">
        <f t="shared" si="260"/>
        <v>339</v>
      </c>
      <c r="K1230">
        <v>1229</v>
      </c>
      <c r="L1230">
        <v>1073865.2</v>
      </c>
      <c r="M1230">
        <v>89488.8</v>
      </c>
      <c r="N1230">
        <v>21400.6</v>
      </c>
      <c r="O1230" t="str">
        <f t="shared" si="257"/>
        <v/>
      </c>
      <c r="P1230">
        <f t="shared" si="258"/>
        <v>1194.3999999999069</v>
      </c>
      <c r="X1230">
        <f t="shared" si="261"/>
        <v>50.179209928693588</v>
      </c>
      <c r="Y1230">
        <f t="shared" si="262"/>
        <v>4.1816023849798611</v>
      </c>
      <c r="Z1230">
        <f t="shared" si="263"/>
        <v>1</v>
      </c>
      <c r="AA1230">
        <f t="shared" si="264"/>
        <v>11.999995530166903</v>
      </c>
    </row>
    <row r="1231" spans="2:27" x14ac:dyDescent="0.2">
      <c r="B1231">
        <f t="shared" si="256"/>
        <v>44736670188.199997</v>
      </c>
      <c r="D1231">
        <f t="shared" si="259"/>
        <v>9.0096282652385575</v>
      </c>
      <c r="E1231">
        <f t="shared" si="265"/>
        <v>10761.100000000093</v>
      </c>
      <c r="I1231" s="4"/>
      <c r="J1231" s="4">
        <f t="shared" si="260"/>
        <v>339</v>
      </c>
      <c r="K1231">
        <v>1230</v>
      </c>
      <c r="L1231">
        <v>1084626.3</v>
      </c>
      <c r="M1231">
        <v>90385.5</v>
      </c>
      <c r="N1231">
        <v>21606.2</v>
      </c>
      <c r="O1231">
        <f t="shared" si="257"/>
        <v>21462.800000000047</v>
      </c>
      <c r="P1231">
        <f t="shared" si="258"/>
        <v>10761.100000000093</v>
      </c>
      <c r="X1231">
        <f t="shared" si="261"/>
        <v>50.199771361923894</v>
      </c>
      <c r="Y1231">
        <f t="shared" si="262"/>
        <v>4.18331312308504</v>
      </c>
      <c r="Z1231">
        <f t="shared" si="263"/>
        <v>1</v>
      </c>
      <c r="AA1231">
        <f t="shared" si="264"/>
        <v>12.000003319116452</v>
      </c>
    </row>
    <row r="1232" spans="2:27" x14ac:dyDescent="0.2">
      <c r="B1232">
        <f t="shared" si="256"/>
        <v>45497193581.400002</v>
      </c>
      <c r="D1232">
        <f t="shared" si="259"/>
        <v>0.11221901106762783</v>
      </c>
      <c r="E1232">
        <f t="shared" si="265"/>
        <v>1207.5999999998603</v>
      </c>
      <c r="I1232" s="4"/>
      <c r="J1232" s="4">
        <f t="shared" si="260"/>
        <v>340</v>
      </c>
      <c r="K1232">
        <v>1231</v>
      </c>
      <c r="L1232">
        <v>1085833.8999999999</v>
      </c>
      <c r="M1232">
        <v>90486.2</v>
      </c>
      <c r="N1232">
        <v>21629.200000000001</v>
      </c>
      <c r="O1232" t="str">
        <f t="shared" si="257"/>
        <v/>
      </c>
      <c r="P1232">
        <f t="shared" si="258"/>
        <v>1207.5999999998603</v>
      </c>
      <c r="X1232">
        <f t="shared" si="261"/>
        <v>50.202221996190332</v>
      </c>
      <c r="Y1232">
        <f t="shared" si="262"/>
        <v>4.1835204260906549</v>
      </c>
      <c r="Z1232">
        <f t="shared" si="263"/>
        <v>1</v>
      </c>
      <c r="AA1232">
        <f t="shared" si="264"/>
        <v>11.999994474295526</v>
      </c>
    </row>
    <row r="1233" spans="2:27" x14ac:dyDescent="0.2">
      <c r="B1233">
        <f t="shared" si="256"/>
        <v>46270645872.199997</v>
      </c>
      <c r="D1233">
        <f t="shared" si="259"/>
        <v>1.0011593242796786</v>
      </c>
      <c r="E1233">
        <f t="shared" si="265"/>
        <v>1209</v>
      </c>
      <c r="I1233" s="4"/>
      <c r="J1233" s="4">
        <f t="shared" si="260"/>
        <v>340</v>
      </c>
      <c r="K1233">
        <v>1232</v>
      </c>
      <c r="L1233">
        <v>1087042.8999999999</v>
      </c>
      <c r="M1233">
        <v>90586.9</v>
      </c>
      <c r="N1233">
        <v>21652.3</v>
      </c>
      <c r="O1233" t="str">
        <f t="shared" si="257"/>
        <v/>
      </c>
      <c r="P1233">
        <f t="shared" si="258"/>
        <v>1209</v>
      </c>
      <c r="X1233">
        <f t="shared" si="261"/>
        <v>50.204500214757786</v>
      </c>
      <c r="Y1233">
        <f t="shared" si="262"/>
        <v>4.1837079663592318</v>
      </c>
      <c r="Z1233">
        <f t="shared" si="263"/>
        <v>1</v>
      </c>
      <c r="AA1233">
        <f t="shared" si="264"/>
        <v>12.000001103912375</v>
      </c>
    </row>
    <row r="1234" spans="2:27" x14ac:dyDescent="0.2">
      <c r="B1234">
        <f t="shared" si="256"/>
        <v>47057246852.099998</v>
      </c>
      <c r="D1234">
        <f t="shared" si="259"/>
        <v>1.0011579818032585</v>
      </c>
      <c r="E1234">
        <f t="shared" si="265"/>
        <v>1210.4000000001397</v>
      </c>
      <c r="I1234" s="4"/>
      <c r="J1234" s="4">
        <f t="shared" si="260"/>
        <v>340</v>
      </c>
      <c r="K1234">
        <v>1233</v>
      </c>
      <c r="L1234">
        <v>1088253.3</v>
      </c>
      <c r="M1234">
        <v>90687.8</v>
      </c>
      <c r="N1234">
        <v>21675.4</v>
      </c>
      <c r="O1234" t="str">
        <f t="shared" si="257"/>
        <v/>
      </c>
      <c r="P1234">
        <f t="shared" si="258"/>
        <v>1210.4000000001397</v>
      </c>
      <c r="X1234">
        <f t="shared" si="261"/>
        <v>50.2068381667697</v>
      </c>
      <c r="Y1234">
        <f t="shared" si="262"/>
        <v>4.1839043339453941</v>
      </c>
      <c r="Z1234">
        <f t="shared" si="263"/>
        <v>1</v>
      </c>
      <c r="AA1234">
        <f t="shared" si="264"/>
        <v>11.999996691947539</v>
      </c>
    </row>
    <row r="1235" spans="2:27" x14ac:dyDescent="0.2">
      <c r="B1235">
        <f t="shared" si="256"/>
        <v>47857220048.599998</v>
      </c>
      <c r="D1235">
        <f t="shared" si="259"/>
        <v>1.0009914077988438</v>
      </c>
      <c r="E1235">
        <f t="shared" si="265"/>
        <v>1211.5999999998603</v>
      </c>
      <c r="I1235" s="4"/>
      <c r="J1235" s="4">
        <f t="shared" si="260"/>
        <v>340</v>
      </c>
      <c r="K1235">
        <v>1234</v>
      </c>
      <c r="L1235">
        <v>1089464.8999999999</v>
      </c>
      <c r="M1235">
        <v>90788.7</v>
      </c>
      <c r="N1235">
        <v>21698.6</v>
      </c>
      <c r="O1235" t="str">
        <f t="shared" si="257"/>
        <v/>
      </c>
      <c r="P1235">
        <f t="shared" si="258"/>
        <v>1211.5999999998603</v>
      </c>
      <c r="X1235">
        <f t="shared" si="261"/>
        <v>50.208995050371911</v>
      </c>
      <c r="Y1235">
        <f t="shared" si="262"/>
        <v>4.1840810006175513</v>
      </c>
      <c r="Z1235">
        <f t="shared" si="263"/>
        <v>1</v>
      </c>
      <c r="AA1235">
        <f t="shared" si="264"/>
        <v>12.000005507293308</v>
      </c>
    </row>
    <row r="1236" spans="2:27" x14ac:dyDescent="0.2">
      <c r="B1236">
        <f t="shared" si="256"/>
        <v>48670792789.400002</v>
      </c>
      <c r="D1236">
        <f t="shared" si="259"/>
        <v>1.0011554968637668</v>
      </c>
      <c r="E1236">
        <f t="shared" si="265"/>
        <v>1213</v>
      </c>
      <c r="I1236" s="4"/>
      <c r="J1236" s="4">
        <f t="shared" si="260"/>
        <v>340</v>
      </c>
      <c r="K1236">
        <v>1235</v>
      </c>
      <c r="L1236">
        <v>1090677.8999999999</v>
      </c>
      <c r="M1236">
        <v>90889.8</v>
      </c>
      <c r="N1236">
        <v>21721.8</v>
      </c>
      <c r="O1236" t="str">
        <f t="shared" si="257"/>
        <v/>
      </c>
      <c r="P1236">
        <f t="shared" si="258"/>
        <v>1213</v>
      </c>
      <c r="X1236">
        <f t="shared" si="261"/>
        <v>50.211211778029444</v>
      </c>
      <c r="Y1236">
        <f t="shared" si="262"/>
        <v>4.1842664972516088</v>
      </c>
      <c r="Z1236">
        <f t="shared" si="263"/>
        <v>1</v>
      </c>
      <c r="AA1236">
        <f t="shared" si="264"/>
        <v>12.000003300700408</v>
      </c>
    </row>
    <row r="1237" spans="2:27" x14ac:dyDescent="0.2">
      <c r="B1237">
        <f t="shared" si="256"/>
        <v>49498196266.800003</v>
      </c>
      <c r="D1237">
        <f t="shared" si="259"/>
        <v>1.0011541632317722</v>
      </c>
      <c r="E1237">
        <f t="shared" si="265"/>
        <v>1214.4000000001397</v>
      </c>
      <c r="I1237" s="4"/>
      <c r="J1237" s="4">
        <f t="shared" si="260"/>
        <v>340</v>
      </c>
      <c r="K1237">
        <v>1236</v>
      </c>
      <c r="L1237">
        <v>1091892.3</v>
      </c>
      <c r="M1237">
        <v>90991</v>
      </c>
      <c r="N1237">
        <v>21744.9</v>
      </c>
      <c r="O1237" t="str">
        <f t="shared" si="257"/>
        <v/>
      </c>
      <c r="P1237">
        <f t="shared" si="258"/>
        <v>1214.4000000001397</v>
      </c>
      <c r="X1237">
        <f t="shared" si="261"/>
        <v>50.213719078956444</v>
      </c>
      <c r="Y1237">
        <f t="shared" si="262"/>
        <v>4.1844754402181659</v>
      </c>
      <c r="Z1237">
        <f t="shared" si="263"/>
        <v>1</v>
      </c>
      <c r="AA1237">
        <f t="shared" si="264"/>
        <v>12.000003297029377</v>
      </c>
    </row>
    <row r="1238" spans="2:27" x14ac:dyDescent="0.2">
      <c r="B1238">
        <f t="shared" si="256"/>
        <v>50339665603.300003</v>
      </c>
      <c r="D1238">
        <f t="shared" si="259"/>
        <v>1.0010704874833776</v>
      </c>
      <c r="E1238">
        <f t="shared" si="265"/>
        <v>1215.6999999999534</v>
      </c>
      <c r="I1238" s="4"/>
      <c r="J1238" s="4">
        <f t="shared" si="260"/>
        <v>340</v>
      </c>
      <c r="K1238">
        <v>1237</v>
      </c>
      <c r="L1238">
        <v>1093108</v>
      </c>
      <c r="M1238">
        <v>91092.3</v>
      </c>
      <c r="N1238">
        <v>21768.2</v>
      </c>
      <c r="O1238" t="str">
        <f t="shared" si="257"/>
        <v/>
      </c>
      <c r="P1238">
        <f t="shared" si="258"/>
        <v>1215.6999999999534</v>
      </c>
      <c r="X1238">
        <f t="shared" si="261"/>
        <v>50.21581940628991</v>
      </c>
      <c r="Y1238">
        <f t="shared" si="262"/>
        <v>4.1846500859051279</v>
      </c>
      <c r="Z1238">
        <f t="shared" si="263"/>
        <v>1</v>
      </c>
      <c r="AA1238">
        <f t="shared" si="264"/>
        <v>12.000004391150513</v>
      </c>
    </row>
    <row r="1239" spans="2:27" x14ac:dyDescent="0.2">
      <c r="B1239">
        <f t="shared" si="256"/>
        <v>51195439918.599998</v>
      </c>
      <c r="D1239">
        <f t="shared" si="259"/>
        <v>1.0011515999014065</v>
      </c>
      <c r="E1239">
        <f t="shared" si="265"/>
        <v>1217.1000000000931</v>
      </c>
      <c r="I1239" s="4"/>
      <c r="J1239" s="4">
        <f t="shared" si="260"/>
        <v>340</v>
      </c>
      <c r="K1239">
        <v>1238</v>
      </c>
      <c r="L1239">
        <v>1094325.1000000001</v>
      </c>
      <c r="M1239">
        <v>91193.8</v>
      </c>
      <c r="N1239">
        <v>21791.4</v>
      </c>
      <c r="O1239" t="str">
        <f t="shared" si="257"/>
        <v/>
      </c>
      <c r="P1239">
        <f t="shared" si="258"/>
        <v>1217.1000000000931</v>
      </c>
      <c r="X1239">
        <f t="shared" si="261"/>
        <v>50.218209936029808</v>
      </c>
      <c r="Y1239">
        <f t="shared" si="262"/>
        <v>4.1848527400717712</v>
      </c>
      <c r="Z1239">
        <f t="shared" si="263"/>
        <v>1</v>
      </c>
      <c r="AA1239">
        <f t="shared" si="264"/>
        <v>11.999994517171125</v>
      </c>
    </row>
    <row r="1240" spans="2:27" x14ac:dyDescent="0.2">
      <c r="B1240">
        <f t="shared" si="256"/>
        <v>52065762397.199997</v>
      </c>
      <c r="D1240">
        <f t="shared" si="259"/>
        <v>1.0010681127268208</v>
      </c>
      <c r="E1240">
        <f t="shared" si="265"/>
        <v>1218.3999999999069</v>
      </c>
      <c r="I1240" s="4"/>
      <c r="J1240" s="4">
        <f t="shared" si="260"/>
        <v>340</v>
      </c>
      <c r="K1240">
        <v>1239</v>
      </c>
      <c r="L1240">
        <v>1095543.5</v>
      </c>
      <c r="M1240">
        <v>91295.3</v>
      </c>
      <c r="N1240">
        <v>21814.7</v>
      </c>
      <c r="O1240" t="str">
        <f t="shared" si="257"/>
        <v/>
      </c>
      <c r="P1240">
        <f t="shared" si="258"/>
        <v>1218.3999999999069</v>
      </c>
      <c r="X1240">
        <f t="shared" si="261"/>
        <v>50.220424759451191</v>
      </c>
      <c r="Y1240">
        <f t="shared" si="262"/>
        <v>4.1850357786263395</v>
      </c>
      <c r="Z1240">
        <f t="shared" si="263"/>
        <v>1</v>
      </c>
      <c r="AA1240">
        <f t="shared" si="264"/>
        <v>11.99999890465336</v>
      </c>
    </row>
    <row r="1241" spans="2:27" x14ac:dyDescent="0.2">
      <c r="B1241">
        <f t="shared" si="256"/>
        <v>52950880358</v>
      </c>
      <c r="D1241">
        <f t="shared" si="259"/>
        <v>9.0100952068292397</v>
      </c>
      <c r="E1241">
        <f t="shared" si="265"/>
        <v>10977.899999999907</v>
      </c>
      <c r="I1241" s="4"/>
      <c r="J1241" s="4">
        <f t="shared" si="260"/>
        <v>340</v>
      </c>
      <c r="K1241">
        <v>1240</v>
      </c>
      <c r="L1241">
        <v>1106521.3999999999</v>
      </c>
      <c r="M1241">
        <v>92210.1</v>
      </c>
      <c r="N1241">
        <v>22024.400000000001</v>
      </c>
      <c r="O1241">
        <f t="shared" si="257"/>
        <v>21895.09999999986</v>
      </c>
      <c r="P1241">
        <f t="shared" si="258"/>
        <v>10977.899999999907</v>
      </c>
      <c r="X1241">
        <f t="shared" si="261"/>
        <v>50.240705762699541</v>
      </c>
      <c r="Y1241">
        <f t="shared" si="262"/>
        <v>4.1867247234884948</v>
      </c>
      <c r="Z1241">
        <f t="shared" si="263"/>
        <v>1</v>
      </c>
      <c r="AA1241">
        <f t="shared" si="264"/>
        <v>12.000002168959798</v>
      </c>
    </row>
    <row r="1242" spans="2:27" x14ac:dyDescent="0.2">
      <c r="B1242">
        <f t="shared" si="256"/>
        <v>53851045324</v>
      </c>
      <c r="D1242">
        <f t="shared" si="259"/>
        <v>0.11222547117390488</v>
      </c>
      <c r="E1242">
        <f t="shared" si="265"/>
        <v>1232</v>
      </c>
      <c r="I1242" s="4"/>
      <c r="J1242" s="4">
        <f t="shared" si="260"/>
        <v>341</v>
      </c>
      <c r="K1242">
        <v>1241</v>
      </c>
      <c r="L1242">
        <v>1107753.3999999999</v>
      </c>
      <c r="M1242">
        <v>92312.8</v>
      </c>
      <c r="N1242">
        <v>22047.9</v>
      </c>
      <c r="O1242" t="str">
        <f t="shared" si="257"/>
        <v/>
      </c>
      <c r="P1242">
        <f t="shared" si="258"/>
        <v>1232</v>
      </c>
      <c r="X1242">
        <f t="shared" si="261"/>
        <v>50.243034484009804</v>
      </c>
      <c r="Y1242">
        <f t="shared" si="262"/>
        <v>4.1869202962640433</v>
      </c>
      <c r="Z1242">
        <f t="shared" si="263"/>
        <v>1</v>
      </c>
      <c r="AA1242">
        <f t="shared" si="264"/>
        <v>11.999997833453214</v>
      </c>
    </row>
    <row r="1243" spans="2:27" x14ac:dyDescent="0.2">
      <c r="B1243">
        <f t="shared" si="256"/>
        <v>54766513094.5</v>
      </c>
      <c r="D1243">
        <f t="shared" si="259"/>
        <v>1.0010551948052326</v>
      </c>
      <c r="E1243">
        <f t="shared" si="265"/>
        <v>1233.3000000000466</v>
      </c>
      <c r="I1243" s="4"/>
      <c r="J1243" s="4">
        <f t="shared" si="260"/>
        <v>341</v>
      </c>
      <c r="K1243">
        <v>1242</v>
      </c>
      <c r="L1243">
        <v>1108986.7</v>
      </c>
      <c r="M1243">
        <v>92415.6</v>
      </c>
      <c r="N1243">
        <v>22071.4</v>
      </c>
      <c r="O1243" t="str">
        <f t="shared" si="257"/>
        <v/>
      </c>
      <c r="P1243">
        <f t="shared" si="258"/>
        <v>1233.3000000000466</v>
      </c>
      <c r="X1243">
        <f t="shared" si="261"/>
        <v>50.245417146171057</v>
      </c>
      <c r="Y1243">
        <f t="shared" si="262"/>
        <v>4.1871199833268395</v>
      </c>
      <c r="Z1243">
        <f t="shared" si="263"/>
        <v>1</v>
      </c>
      <c r="AA1243">
        <f t="shared" si="264"/>
        <v>11.999994589658021</v>
      </c>
    </row>
    <row r="1244" spans="2:27" x14ac:dyDescent="0.2">
      <c r="B1244">
        <f t="shared" si="256"/>
        <v>55697543817.199997</v>
      </c>
      <c r="D1244">
        <f t="shared" si="259"/>
        <v>1.0011351658152168</v>
      </c>
      <c r="E1244">
        <f t="shared" si="265"/>
        <v>1234.6999999999534</v>
      </c>
      <c r="I1244" s="4"/>
      <c r="J1244" s="4">
        <f t="shared" si="260"/>
        <v>341</v>
      </c>
      <c r="K1244">
        <v>1243</v>
      </c>
      <c r="L1244">
        <v>1110221.3999999999</v>
      </c>
      <c r="M1244">
        <v>92518.5</v>
      </c>
      <c r="N1244">
        <v>22095</v>
      </c>
      <c r="O1244" t="str">
        <f t="shared" si="257"/>
        <v/>
      </c>
      <c r="P1244">
        <f t="shared" si="258"/>
        <v>1234.6999999999534</v>
      </c>
      <c r="X1244">
        <f t="shared" si="261"/>
        <v>50.247630685675489</v>
      </c>
      <c r="Y1244">
        <f t="shared" si="262"/>
        <v>4.1873048200950445</v>
      </c>
      <c r="Z1244">
        <f t="shared" si="263"/>
        <v>1</v>
      </c>
      <c r="AA1244">
        <f t="shared" si="264"/>
        <v>11.99999351481055</v>
      </c>
    </row>
    <row r="1245" spans="2:27" x14ac:dyDescent="0.2">
      <c r="B1245">
        <f t="shared" si="256"/>
        <v>56644402062</v>
      </c>
      <c r="D1245">
        <f t="shared" si="259"/>
        <v>1.001133878675095</v>
      </c>
      <c r="E1245">
        <f t="shared" si="265"/>
        <v>1236.1000000000931</v>
      </c>
      <c r="I1245" s="4"/>
      <c r="J1245" s="4">
        <f t="shared" si="260"/>
        <v>341</v>
      </c>
      <c r="K1245">
        <v>1244</v>
      </c>
      <c r="L1245">
        <v>1111457.5</v>
      </c>
      <c r="M1245">
        <v>92621.5</v>
      </c>
      <c r="N1245">
        <v>22118.6</v>
      </c>
      <c r="O1245" t="str">
        <f t="shared" si="257"/>
        <v/>
      </c>
      <c r="P1245">
        <f t="shared" si="258"/>
        <v>1236.1000000000931</v>
      </c>
      <c r="X1245">
        <f t="shared" si="261"/>
        <v>50.24990279674121</v>
      </c>
      <c r="Y1245">
        <f t="shared" si="262"/>
        <v>4.1874937835125188</v>
      </c>
      <c r="Z1245">
        <f t="shared" si="263"/>
        <v>1</v>
      </c>
      <c r="AA1245">
        <f t="shared" si="264"/>
        <v>11.999994601685353</v>
      </c>
    </row>
    <row r="1246" spans="2:27" x14ac:dyDescent="0.2">
      <c r="B1246">
        <f t="shared" si="256"/>
        <v>57607356897.099998</v>
      </c>
      <c r="D1246">
        <f t="shared" si="259"/>
        <v>1.0011325944502119</v>
      </c>
      <c r="E1246">
        <f t="shared" si="265"/>
        <v>1237.5</v>
      </c>
      <c r="I1246" s="4"/>
      <c r="J1246" s="4">
        <f t="shared" si="260"/>
        <v>341</v>
      </c>
      <c r="K1246">
        <v>1245</v>
      </c>
      <c r="L1246">
        <v>1112695</v>
      </c>
      <c r="M1246">
        <v>92724.6</v>
      </c>
      <c r="N1246">
        <v>22142.3</v>
      </c>
      <c r="O1246" t="str">
        <f t="shared" si="257"/>
        <v/>
      </c>
      <c r="P1246">
        <f t="shared" si="258"/>
        <v>1237.5</v>
      </c>
      <c r="X1246">
        <f t="shared" si="261"/>
        <v>50.252006340804705</v>
      </c>
      <c r="Y1246">
        <f t="shared" si="262"/>
        <v>4.1876679477741705</v>
      </c>
      <c r="Z1246">
        <f t="shared" si="263"/>
        <v>1</v>
      </c>
      <c r="AA1246">
        <f t="shared" si="264"/>
        <v>11.999997843075084</v>
      </c>
    </row>
    <row r="1247" spans="2:27" x14ac:dyDescent="0.2">
      <c r="B1247">
        <f t="shared" si="256"/>
        <v>58586681964.400002</v>
      </c>
      <c r="D1247">
        <f t="shared" si="259"/>
        <v>1.0010505050505427</v>
      </c>
      <c r="E1247">
        <f t="shared" si="265"/>
        <v>1238.8000000000466</v>
      </c>
      <c r="I1247" s="4"/>
      <c r="J1247" s="4">
        <f t="shared" si="260"/>
        <v>341</v>
      </c>
      <c r="K1247">
        <v>1246</v>
      </c>
      <c r="L1247">
        <v>1113933.8</v>
      </c>
      <c r="M1247">
        <v>92827.8</v>
      </c>
      <c r="N1247">
        <v>22165.9</v>
      </c>
      <c r="O1247" t="str">
        <f t="shared" si="257"/>
        <v/>
      </c>
      <c r="P1247">
        <f t="shared" si="258"/>
        <v>1238.8000000000466</v>
      </c>
      <c r="X1247">
        <f t="shared" si="261"/>
        <v>50.254390753364397</v>
      </c>
      <c r="Y1247">
        <f t="shared" si="262"/>
        <v>4.1878651442079953</v>
      </c>
      <c r="Z1247">
        <f t="shared" si="263"/>
        <v>1</v>
      </c>
      <c r="AA1247">
        <f t="shared" si="264"/>
        <v>12.000002154526985</v>
      </c>
    </row>
    <row r="1248" spans="2:27" x14ac:dyDescent="0.2">
      <c r="B1248">
        <f t="shared" si="256"/>
        <v>59582655557.699997</v>
      </c>
      <c r="D1248">
        <f t="shared" si="259"/>
        <v>1.0011301259282426</v>
      </c>
      <c r="E1248">
        <f t="shared" si="265"/>
        <v>1240.1999999999534</v>
      </c>
      <c r="I1248" s="4"/>
      <c r="J1248" s="4">
        <f t="shared" si="260"/>
        <v>341</v>
      </c>
      <c r="K1248">
        <v>1247</v>
      </c>
      <c r="L1248">
        <v>1115174</v>
      </c>
      <c r="M1248">
        <v>92931.199999999997</v>
      </c>
      <c r="N1248">
        <v>22189.599999999999</v>
      </c>
      <c r="O1248" t="str">
        <f t="shared" si="257"/>
        <v/>
      </c>
      <c r="P1248">
        <f t="shared" si="258"/>
        <v>1240.1999999999534</v>
      </c>
      <c r="X1248">
        <f t="shared" si="261"/>
        <v>50.256606698633597</v>
      </c>
      <c r="Y1248">
        <f t="shared" si="262"/>
        <v>4.1880520604247033</v>
      </c>
      <c r="Z1248">
        <f t="shared" si="263"/>
        <v>1</v>
      </c>
      <c r="AA1248">
        <f t="shared" si="264"/>
        <v>11.999995695740505</v>
      </c>
    </row>
    <row r="1249" spans="2:27" x14ac:dyDescent="0.2">
      <c r="B1249">
        <f t="shared" si="256"/>
        <v>60595560702.199997</v>
      </c>
      <c r="D1249">
        <f t="shared" si="259"/>
        <v>1.0011288501855666</v>
      </c>
      <c r="E1249">
        <f t="shared" si="265"/>
        <v>1241.6000000000931</v>
      </c>
      <c r="I1249" s="4"/>
      <c r="J1249" s="4">
        <f t="shared" si="260"/>
        <v>341</v>
      </c>
      <c r="K1249">
        <v>1248</v>
      </c>
      <c r="L1249">
        <v>1116415.6000000001</v>
      </c>
      <c r="M1249">
        <v>93034.6</v>
      </c>
      <c r="N1249">
        <v>22213.3</v>
      </c>
      <c r="O1249" t="str">
        <f t="shared" si="257"/>
        <v/>
      </c>
      <c r="P1249">
        <f t="shared" si="258"/>
        <v>1241.6000000000931</v>
      </c>
      <c r="X1249">
        <f t="shared" si="261"/>
        <v>50.258880940697694</v>
      </c>
      <c r="Y1249">
        <f t="shared" si="262"/>
        <v>4.188238577788983</v>
      </c>
      <c r="Z1249">
        <f t="shared" si="263"/>
        <v>1</v>
      </c>
      <c r="AA1249">
        <f t="shared" si="264"/>
        <v>12.000004299475679</v>
      </c>
    </row>
    <row r="1250" spans="2:27" x14ac:dyDescent="0.2">
      <c r="B1250">
        <f t="shared" si="256"/>
        <v>61625685234.199997</v>
      </c>
      <c r="D1250">
        <f t="shared" si="259"/>
        <v>1.0011275773195125</v>
      </c>
      <c r="E1250">
        <f t="shared" si="265"/>
        <v>1243</v>
      </c>
      <c r="I1250" s="4"/>
      <c r="J1250" s="4">
        <f t="shared" si="260"/>
        <v>341</v>
      </c>
      <c r="K1250">
        <v>1249</v>
      </c>
      <c r="L1250">
        <v>1117658.6000000001</v>
      </c>
      <c r="M1250">
        <v>93138.2</v>
      </c>
      <c r="N1250">
        <v>22237.1</v>
      </c>
      <c r="O1250" t="str">
        <f t="shared" si="257"/>
        <v/>
      </c>
      <c r="P1250">
        <f t="shared" si="258"/>
        <v>1243</v>
      </c>
      <c r="X1250">
        <f t="shared" si="261"/>
        <v>50.260987269023396</v>
      </c>
      <c r="Y1250">
        <f t="shared" si="262"/>
        <v>4.188414856253738</v>
      </c>
      <c r="Z1250">
        <f t="shared" si="263"/>
        <v>1</v>
      </c>
      <c r="AA1250">
        <f t="shared" si="264"/>
        <v>12.000002147346633</v>
      </c>
    </row>
    <row r="1251" spans="2:27" x14ac:dyDescent="0.2">
      <c r="B1251">
        <f t="shared" si="256"/>
        <v>62673321883.099998</v>
      </c>
      <c r="D1251">
        <f t="shared" si="259"/>
        <v>9.009654062751407</v>
      </c>
      <c r="E1251">
        <f t="shared" si="265"/>
        <v>11199</v>
      </c>
      <c r="I1251" s="4"/>
      <c r="J1251" s="4">
        <f t="shared" si="260"/>
        <v>341</v>
      </c>
      <c r="K1251">
        <v>1250</v>
      </c>
      <c r="L1251">
        <v>1128857.6000000001</v>
      </c>
      <c r="M1251">
        <v>94071.5</v>
      </c>
      <c r="N1251">
        <v>22451</v>
      </c>
      <c r="O1251">
        <f t="shared" si="257"/>
        <v>22336.200000000186</v>
      </c>
      <c r="P1251">
        <f t="shared" si="258"/>
        <v>11199</v>
      </c>
      <c r="X1251">
        <f t="shared" si="261"/>
        <v>50.280949623624785</v>
      </c>
      <c r="Y1251">
        <f t="shared" si="262"/>
        <v>4.1900806200169258</v>
      </c>
      <c r="Z1251">
        <f t="shared" si="263"/>
        <v>1</v>
      </c>
      <c r="AA1251">
        <f t="shared" si="264"/>
        <v>11.99999574791515</v>
      </c>
    </row>
    <row r="1252" spans="2:27" x14ac:dyDescent="0.2">
      <c r="B1252">
        <f t="shared" si="256"/>
        <v>63738768355.199997</v>
      </c>
      <c r="D1252">
        <f t="shared" si="259"/>
        <v>0.11222430574156744</v>
      </c>
      <c r="E1252">
        <f t="shared" si="265"/>
        <v>1256.7999999998137</v>
      </c>
      <c r="I1252" s="4"/>
      <c r="J1252" s="4">
        <f t="shared" si="260"/>
        <v>342</v>
      </c>
      <c r="K1252">
        <v>1251</v>
      </c>
      <c r="L1252">
        <v>1130114.3999999999</v>
      </c>
      <c r="M1252">
        <v>94176.2</v>
      </c>
      <c r="N1252">
        <v>22475</v>
      </c>
      <c r="O1252" t="str">
        <f t="shared" si="257"/>
        <v/>
      </c>
      <c r="P1252">
        <f t="shared" si="258"/>
        <v>1256.7999999998137</v>
      </c>
      <c r="X1252">
        <f t="shared" si="261"/>
        <v>50.283176863181311</v>
      </c>
      <c r="Y1252">
        <f t="shared" si="262"/>
        <v>4.1902647385984428</v>
      </c>
      <c r="Z1252">
        <f t="shared" si="263"/>
        <v>1</v>
      </c>
      <c r="AA1252">
        <f t="shared" si="264"/>
        <v>12</v>
      </c>
    </row>
    <row r="1253" spans="2:27" x14ac:dyDescent="0.2">
      <c r="B1253">
        <f t="shared" si="256"/>
        <v>64822327417.199997</v>
      </c>
      <c r="D1253">
        <f t="shared" si="259"/>
        <v>1.0011139401657962</v>
      </c>
      <c r="E1253">
        <f t="shared" si="265"/>
        <v>1258.2000000001863</v>
      </c>
      <c r="I1253" s="4"/>
      <c r="J1253" s="4">
        <f t="shared" si="260"/>
        <v>342</v>
      </c>
      <c r="K1253">
        <v>1252</v>
      </c>
      <c r="L1253">
        <v>1131372.6000000001</v>
      </c>
      <c r="M1253">
        <v>94281.1</v>
      </c>
      <c r="N1253">
        <v>22499</v>
      </c>
      <c r="O1253" t="str">
        <f t="shared" si="257"/>
        <v/>
      </c>
      <c r="P1253">
        <f t="shared" si="258"/>
        <v>1258.2000000001863</v>
      </c>
      <c r="X1253">
        <f t="shared" si="261"/>
        <v>50.285461576070048</v>
      </c>
      <c r="Y1253">
        <f t="shared" si="262"/>
        <v>4.1904573536601628</v>
      </c>
      <c r="Z1253">
        <f t="shared" si="263"/>
        <v>1</v>
      </c>
      <c r="AA1253">
        <f t="shared" si="264"/>
        <v>11.999993636052189</v>
      </c>
    </row>
    <row r="1254" spans="2:27" x14ac:dyDescent="0.2">
      <c r="B1254">
        <f t="shared" si="256"/>
        <v>65924306983.300003</v>
      </c>
      <c r="D1254">
        <f t="shared" si="259"/>
        <v>1.001112700683257</v>
      </c>
      <c r="E1254">
        <f t="shared" si="265"/>
        <v>1259.5999999998603</v>
      </c>
      <c r="I1254" s="4"/>
      <c r="J1254" s="4">
        <f t="shared" si="260"/>
        <v>342</v>
      </c>
      <c r="K1254">
        <v>1253</v>
      </c>
      <c r="L1254">
        <v>1132632.2</v>
      </c>
      <c r="M1254">
        <v>94386</v>
      </c>
      <c r="N1254">
        <v>22523.1</v>
      </c>
      <c r="O1254" t="str">
        <f t="shared" si="257"/>
        <v/>
      </c>
      <c r="P1254">
        <f t="shared" si="258"/>
        <v>1259.5999999998603</v>
      </c>
      <c r="X1254">
        <f t="shared" si="261"/>
        <v>50.287580306440944</v>
      </c>
      <c r="Y1254">
        <f t="shared" si="262"/>
        <v>4.190630952222385</v>
      </c>
      <c r="Z1254">
        <f t="shared" si="263"/>
        <v>1</v>
      </c>
      <c r="AA1254">
        <f t="shared" si="264"/>
        <v>12.000002118958319</v>
      </c>
    </row>
    <row r="1255" spans="2:27" x14ac:dyDescent="0.2">
      <c r="B1255">
        <f t="shared" si="256"/>
        <v>67045020202</v>
      </c>
      <c r="D1255">
        <f t="shared" si="259"/>
        <v>1.0011114639569227</v>
      </c>
      <c r="E1255">
        <f t="shared" si="265"/>
        <v>1261</v>
      </c>
      <c r="I1255" s="4"/>
      <c r="J1255" s="4">
        <f t="shared" si="260"/>
        <v>342</v>
      </c>
      <c r="K1255">
        <v>1254</v>
      </c>
      <c r="L1255">
        <v>1133893.2</v>
      </c>
      <c r="M1255">
        <v>94491.1</v>
      </c>
      <c r="N1255">
        <v>22547.200000000001</v>
      </c>
      <c r="O1255" t="str">
        <f t="shared" si="257"/>
        <v/>
      </c>
      <c r="P1255">
        <f t="shared" si="258"/>
        <v>1261</v>
      </c>
      <c r="X1255">
        <f t="shared" si="261"/>
        <v>50.289756599489067</v>
      </c>
      <c r="Y1255">
        <f t="shared" si="262"/>
        <v>4.1908130499574225</v>
      </c>
      <c r="Z1255">
        <f t="shared" si="263"/>
        <v>1</v>
      </c>
      <c r="AA1255">
        <f t="shared" si="264"/>
        <v>11.999999999999998</v>
      </c>
    </row>
    <row r="1256" spans="2:27" x14ac:dyDescent="0.2">
      <c r="B1256">
        <f t="shared" si="256"/>
        <v>68184785545.400002</v>
      </c>
      <c r="D1256">
        <f t="shared" si="259"/>
        <v>1.0011102299763202</v>
      </c>
      <c r="E1256">
        <f t="shared" si="265"/>
        <v>1262.4000000001397</v>
      </c>
      <c r="I1256" s="4"/>
      <c r="J1256" s="4">
        <f t="shared" si="260"/>
        <v>342</v>
      </c>
      <c r="K1256">
        <v>1255</v>
      </c>
      <c r="L1256">
        <v>1135155.6000000001</v>
      </c>
      <c r="M1256">
        <v>94596.3</v>
      </c>
      <c r="N1256">
        <v>22571.3</v>
      </c>
      <c r="O1256" t="str">
        <f t="shared" si="257"/>
        <v/>
      </c>
      <c r="P1256">
        <f t="shared" si="258"/>
        <v>1262.4000000001397</v>
      </c>
      <c r="X1256">
        <f t="shared" si="261"/>
        <v>50.291990270830659</v>
      </c>
      <c r="Y1256">
        <f t="shared" si="262"/>
        <v>4.190999189235888</v>
      </c>
      <c r="Z1256">
        <f t="shared" si="263"/>
        <v>1</v>
      </c>
      <c r="AA1256">
        <f t="shared" si="264"/>
        <v>12</v>
      </c>
    </row>
    <row r="1257" spans="2:27" x14ac:dyDescent="0.2">
      <c r="B1257">
        <f t="shared" si="256"/>
        <v>69343926899.699997</v>
      </c>
      <c r="D1257">
        <f t="shared" si="259"/>
        <v>1.0010297845372413</v>
      </c>
      <c r="E1257">
        <f t="shared" si="265"/>
        <v>1263.6999999999534</v>
      </c>
      <c r="I1257" s="4"/>
      <c r="J1257" s="4">
        <f t="shared" si="260"/>
        <v>342</v>
      </c>
      <c r="K1257">
        <v>1256</v>
      </c>
      <c r="L1257">
        <v>1136419.3</v>
      </c>
      <c r="M1257">
        <v>94701.6</v>
      </c>
      <c r="N1257">
        <v>22595.4</v>
      </c>
      <c r="O1257" t="str">
        <f t="shared" si="257"/>
        <v/>
      </c>
      <c r="P1257">
        <f t="shared" si="258"/>
        <v>1263.6999999999534</v>
      </c>
      <c r="X1257">
        <f t="shared" si="261"/>
        <v>50.294276711188999</v>
      </c>
      <c r="Y1257">
        <f t="shared" si="262"/>
        <v>4.1911893571257863</v>
      </c>
      <c r="Z1257">
        <f t="shared" si="263"/>
        <v>1</v>
      </c>
      <c r="AA1257">
        <f t="shared" si="264"/>
        <v>12.000001055948369</v>
      </c>
    </row>
    <row r="1258" spans="2:27" x14ac:dyDescent="0.2">
      <c r="B1258">
        <f t="shared" si="256"/>
        <v>70522773657</v>
      </c>
      <c r="D1258">
        <f t="shared" si="259"/>
        <v>1.001186990583208</v>
      </c>
      <c r="E1258">
        <f t="shared" si="265"/>
        <v>1265.1999999999534</v>
      </c>
      <c r="I1258" s="4"/>
      <c r="J1258" s="4">
        <f t="shared" si="260"/>
        <v>342</v>
      </c>
      <c r="K1258">
        <v>1257</v>
      </c>
      <c r="L1258">
        <v>1137684.5</v>
      </c>
      <c r="M1258">
        <v>94807</v>
      </c>
      <c r="N1258">
        <v>22619.599999999999</v>
      </c>
      <c r="O1258" t="str">
        <f t="shared" si="257"/>
        <v/>
      </c>
      <c r="P1258">
        <f t="shared" si="258"/>
        <v>1265.1999999999534</v>
      </c>
      <c r="X1258">
        <f t="shared" si="261"/>
        <v>50.296402235229628</v>
      </c>
      <c r="Y1258">
        <f t="shared" si="262"/>
        <v>4.1913650108755238</v>
      </c>
      <c r="Z1258">
        <f t="shared" si="263"/>
        <v>1</v>
      </c>
      <c r="AA1258">
        <f t="shared" si="264"/>
        <v>12.000005273872182</v>
      </c>
    </row>
    <row r="1259" spans="2:27" x14ac:dyDescent="0.2">
      <c r="B1259">
        <f t="shared" si="256"/>
        <v>71721660809.199997</v>
      </c>
      <c r="D1259">
        <f t="shared" si="259"/>
        <v>1.0011065444199649</v>
      </c>
      <c r="E1259">
        <f t="shared" si="265"/>
        <v>1266.6000000000931</v>
      </c>
      <c r="I1259" s="4"/>
      <c r="J1259" s="4">
        <f t="shared" si="260"/>
        <v>342</v>
      </c>
      <c r="K1259">
        <v>1258</v>
      </c>
      <c r="L1259">
        <v>1138951.1000000001</v>
      </c>
      <c r="M1259">
        <v>94912.6</v>
      </c>
      <c r="N1259">
        <v>22643.8</v>
      </c>
      <c r="O1259" t="str">
        <f t="shared" si="257"/>
        <v/>
      </c>
      <c r="P1259">
        <f t="shared" si="258"/>
        <v>1266.6000000000931</v>
      </c>
      <c r="X1259">
        <f t="shared" si="261"/>
        <v>50.298585043146474</v>
      </c>
      <c r="Y1259">
        <f t="shared" si="262"/>
        <v>4.1915491216138641</v>
      </c>
      <c r="Z1259">
        <f t="shared" si="263"/>
        <v>1</v>
      </c>
      <c r="AA1259">
        <f t="shared" si="264"/>
        <v>11.999998946399108</v>
      </c>
    </row>
    <row r="1260" spans="2:27" x14ac:dyDescent="0.2">
      <c r="B1260">
        <f t="shared" si="256"/>
        <v>72940929042.899994</v>
      </c>
      <c r="D1260">
        <f t="shared" si="259"/>
        <v>1.0011053213326282</v>
      </c>
      <c r="E1260">
        <f t="shared" si="265"/>
        <v>1268</v>
      </c>
      <c r="I1260" s="4"/>
      <c r="J1260" s="4">
        <f t="shared" si="260"/>
        <v>342</v>
      </c>
      <c r="K1260">
        <v>1259</v>
      </c>
      <c r="L1260">
        <v>1140219.1000000001</v>
      </c>
      <c r="M1260">
        <v>95018.3</v>
      </c>
      <c r="N1260">
        <v>22668</v>
      </c>
      <c r="O1260" t="str">
        <f t="shared" si="257"/>
        <v/>
      </c>
      <c r="P1260">
        <f t="shared" si="258"/>
        <v>1268</v>
      </c>
      <c r="X1260">
        <f t="shared" si="261"/>
        <v>50.300824951473444</v>
      </c>
      <c r="Y1260">
        <f t="shared" si="262"/>
        <v>4.1917372507499557</v>
      </c>
      <c r="Z1260">
        <f t="shared" si="263"/>
        <v>1</v>
      </c>
      <c r="AA1260">
        <f t="shared" si="264"/>
        <v>11.999994737855761</v>
      </c>
    </row>
    <row r="1261" spans="2:27" x14ac:dyDescent="0.2">
      <c r="B1261">
        <f t="shared" si="256"/>
        <v>74180924836.699997</v>
      </c>
      <c r="D1261">
        <f t="shared" si="259"/>
        <v>9.0100157728706254</v>
      </c>
      <c r="E1261">
        <f t="shared" si="265"/>
        <v>11424.699999999953</v>
      </c>
      <c r="I1261" s="4"/>
      <c r="J1261" s="4">
        <f t="shared" si="260"/>
        <v>342</v>
      </c>
      <c r="K1261">
        <v>1260</v>
      </c>
      <c r="L1261">
        <v>1151643.8</v>
      </c>
      <c r="M1261">
        <v>95970.3</v>
      </c>
      <c r="N1261">
        <v>22886.2</v>
      </c>
      <c r="O1261">
        <f t="shared" si="257"/>
        <v>22786.199999999953</v>
      </c>
      <c r="P1261">
        <f t="shared" si="258"/>
        <v>11424.699999999953</v>
      </c>
      <c r="X1261">
        <f t="shared" si="261"/>
        <v>50.320446382536204</v>
      </c>
      <c r="Y1261">
        <f t="shared" si="262"/>
        <v>4.1933698036371263</v>
      </c>
      <c r="Z1261">
        <f t="shared" si="263"/>
        <v>1</v>
      </c>
      <c r="AA1261">
        <f t="shared" si="264"/>
        <v>12.000002083978064</v>
      </c>
    </row>
    <row r="1262" spans="2:27" x14ac:dyDescent="0.2">
      <c r="B1262">
        <f t="shared" si="256"/>
        <v>75442000558.899994</v>
      </c>
      <c r="D1262">
        <f t="shared" si="259"/>
        <v>0.11222176512292363</v>
      </c>
      <c r="E1262">
        <f t="shared" si="265"/>
        <v>1282.0999999998603</v>
      </c>
      <c r="I1262" s="4"/>
      <c r="J1262" s="4">
        <f t="shared" si="260"/>
        <v>343</v>
      </c>
      <c r="K1262">
        <v>1261</v>
      </c>
      <c r="L1262">
        <v>1152925.8999999999</v>
      </c>
      <c r="M1262">
        <v>96077.2</v>
      </c>
      <c r="N1262">
        <v>22910.7</v>
      </c>
      <c r="O1262" t="str">
        <f t="shared" si="257"/>
        <v/>
      </c>
      <c r="P1262">
        <f t="shared" si="258"/>
        <v>1282.0999999998603</v>
      </c>
      <c r="X1262">
        <f t="shared" si="261"/>
        <v>50.322595992265619</v>
      </c>
      <c r="Y1262">
        <f t="shared" si="262"/>
        <v>4.1935514846774646</v>
      </c>
      <c r="Z1262">
        <f t="shared" si="263"/>
        <v>1</v>
      </c>
      <c r="AA1262">
        <f t="shared" si="264"/>
        <v>11.999994795851668</v>
      </c>
    </row>
    <row r="1263" spans="2:27" x14ac:dyDescent="0.2">
      <c r="B1263">
        <f t="shared" si="256"/>
        <v>76724514568.399994</v>
      </c>
      <c r="D1263">
        <f t="shared" si="259"/>
        <v>1.0010919585056859</v>
      </c>
      <c r="E1263">
        <f t="shared" si="265"/>
        <v>1283.5</v>
      </c>
      <c r="I1263" s="4"/>
      <c r="J1263" s="4">
        <f t="shared" si="260"/>
        <v>343</v>
      </c>
      <c r="K1263">
        <v>1262</v>
      </c>
      <c r="L1263">
        <v>1154209.3999999999</v>
      </c>
      <c r="M1263">
        <v>96184.1</v>
      </c>
      <c r="N1263">
        <v>22935.200000000001</v>
      </c>
      <c r="O1263" t="str">
        <f t="shared" si="257"/>
        <v/>
      </c>
      <c r="P1263">
        <f t="shared" si="258"/>
        <v>1283.5</v>
      </c>
      <c r="X1263">
        <f t="shared" si="261"/>
        <v>50.324802050995842</v>
      </c>
      <c r="Y1263">
        <f t="shared" si="262"/>
        <v>4.1937327775646169</v>
      </c>
      <c r="Z1263">
        <f t="shared" si="263"/>
        <v>1</v>
      </c>
      <c r="AA1263">
        <f t="shared" si="264"/>
        <v>12.000002079345753</v>
      </c>
    </row>
    <row r="1264" spans="2:27" x14ac:dyDescent="0.2">
      <c r="B1264">
        <f t="shared" si="256"/>
        <v>78028831316.100006</v>
      </c>
      <c r="D1264">
        <f t="shared" si="259"/>
        <v>1.0011686793922867</v>
      </c>
      <c r="E1264">
        <f t="shared" si="265"/>
        <v>1285</v>
      </c>
      <c r="I1264" s="4"/>
      <c r="J1264" s="4">
        <f t="shared" si="260"/>
        <v>343</v>
      </c>
      <c r="K1264">
        <v>1263</v>
      </c>
      <c r="L1264">
        <v>1155494.3999999999</v>
      </c>
      <c r="M1264">
        <v>96291.199999999997</v>
      </c>
      <c r="N1264">
        <v>22959.7</v>
      </c>
      <c r="O1264" t="str">
        <f t="shared" si="257"/>
        <v/>
      </c>
      <c r="P1264">
        <f t="shared" si="258"/>
        <v>1285</v>
      </c>
      <c r="X1264">
        <f t="shared" si="261"/>
        <v>50.32706873347648</v>
      </c>
      <c r="Y1264">
        <f t="shared" si="262"/>
        <v>4.193922394456373</v>
      </c>
      <c r="Z1264">
        <f t="shared" si="263"/>
        <v>1</v>
      </c>
      <c r="AA1264">
        <f t="shared" si="264"/>
        <v>12</v>
      </c>
    </row>
    <row r="1265" spans="2:27" x14ac:dyDescent="0.2">
      <c r="B1265">
        <f t="shared" si="256"/>
        <v>79355321448.399994</v>
      </c>
      <c r="D1265">
        <f t="shared" si="259"/>
        <v>1.0010894941635329</v>
      </c>
      <c r="E1265">
        <f t="shared" si="265"/>
        <v>1286.4000000001397</v>
      </c>
      <c r="I1265" s="4"/>
      <c r="J1265" s="4">
        <f t="shared" si="260"/>
        <v>343</v>
      </c>
      <c r="K1265">
        <v>1264</v>
      </c>
      <c r="L1265">
        <v>1156780.8</v>
      </c>
      <c r="M1265">
        <v>96398.399999999994</v>
      </c>
      <c r="N1265">
        <v>22984.3</v>
      </c>
      <c r="O1265" t="str">
        <f t="shared" si="257"/>
        <v/>
      </c>
      <c r="P1265">
        <f t="shared" si="258"/>
        <v>1286.4000000001397</v>
      </c>
      <c r="X1265">
        <f t="shared" si="261"/>
        <v>50.329172522112927</v>
      </c>
      <c r="Y1265">
        <f t="shared" si="262"/>
        <v>4.1940977101760764</v>
      </c>
      <c r="Z1265">
        <f t="shared" si="263"/>
        <v>1</v>
      </c>
      <c r="AA1265">
        <f t="shared" si="264"/>
        <v>12.000000000000002</v>
      </c>
    </row>
    <row r="1266" spans="2:27" x14ac:dyDescent="0.2">
      <c r="B1266">
        <f t="shared" ref="B1266:B1329" si="266">ROUND(45*$B$1^(K1266-1),1)</f>
        <v>80704361913</v>
      </c>
      <c r="D1266">
        <f t="shared" si="259"/>
        <v>1.001088308457639</v>
      </c>
      <c r="E1266">
        <f t="shared" si="265"/>
        <v>1287.8000000000466</v>
      </c>
      <c r="I1266" s="4"/>
      <c r="J1266" s="4">
        <f t="shared" si="260"/>
        <v>343</v>
      </c>
      <c r="K1266">
        <v>1265</v>
      </c>
      <c r="L1266">
        <v>1158068.6000000001</v>
      </c>
      <c r="M1266">
        <v>96505.7</v>
      </c>
      <c r="N1266">
        <v>23008.9</v>
      </c>
      <c r="O1266" t="str">
        <f t="shared" si="257"/>
        <v/>
      </c>
      <c r="P1266">
        <f t="shared" si="258"/>
        <v>1287.8000000000466</v>
      </c>
      <c r="X1266">
        <f t="shared" si="261"/>
        <v>50.331332658232249</v>
      </c>
      <c r="Y1266">
        <f t="shared" si="262"/>
        <v>4.1942769971619676</v>
      </c>
      <c r="Z1266">
        <f t="shared" si="263"/>
        <v>1</v>
      </c>
      <c r="AA1266">
        <f t="shared" si="264"/>
        <v>12.00000207241645</v>
      </c>
    </row>
    <row r="1267" spans="2:27" x14ac:dyDescent="0.2">
      <c r="B1267">
        <f t="shared" si="266"/>
        <v>82076336065.600006</v>
      </c>
      <c r="D1267">
        <f t="shared" si="259"/>
        <v>1.0010871253299478</v>
      </c>
      <c r="E1267">
        <f t="shared" si="265"/>
        <v>1289.1999999999534</v>
      </c>
      <c r="I1267" s="4"/>
      <c r="J1267" s="4">
        <f t="shared" si="260"/>
        <v>343</v>
      </c>
      <c r="K1267">
        <v>1266</v>
      </c>
      <c r="L1267">
        <v>1159357.8</v>
      </c>
      <c r="M1267">
        <v>96613.2</v>
      </c>
      <c r="N1267">
        <v>23033.5</v>
      </c>
      <c r="O1267" t="str">
        <f t="shared" ref="O1267:O1330" si="267">IF(RIGHT(K1267,1)*1=0,VLOOKUP(J1267,AI:AL,4,0),"")</f>
        <v/>
      </c>
      <c r="P1267">
        <f t="shared" ref="P1267:P1330" si="268">L1267-L1266</f>
        <v>1289.1999999999534</v>
      </c>
      <c r="X1267">
        <f t="shared" si="261"/>
        <v>50.333548961295506</v>
      </c>
      <c r="Y1267">
        <f t="shared" si="262"/>
        <v>4.1944645841925885</v>
      </c>
      <c r="Z1267">
        <f t="shared" si="263"/>
        <v>1</v>
      </c>
      <c r="AA1267">
        <f t="shared" si="264"/>
        <v>11.999993789668494</v>
      </c>
    </row>
    <row r="1268" spans="2:27" x14ac:dyDescent="0.2">
      <c r="B1268">
        <f t="shared" si="266"/>
        <v>83471633778.699997</v>
      </c>
      <c r="D1268">
        <f t="shared" ref="D1268:D1331" si="269">E1268/E1267</f>
        <v>1.0011635122556624</v>
      </c>
      <c r="E1268">
        <f t="shared" si="265"/>
        <v>1290.6999999999534</v>
      </c>
      <c r="I1268" s="4"/>
      <c r="J1268" s="4">
        <f t="shared" si="260"/>
        <v>343</v>
      </c>
      <c r="K1268">
        <v>1267</v>
      </c>
      <c r="L1268">
        <v>1160648.5</v>
      </c>
      <c r="M1268">
        <v>96720.7</v>
      </c>
      <c r="N1268">
        <v>23058.2</v>
      </c>
      <c r="O1268" t="str">
        <f t="shared" si="267"/>
        <v/>
      </c>
      <c r="P1268">
        <f t="shared" si="268"/>
        <v>1290.6999999999534</v>
      </c>
      <c r="X1268">
        <f t="shared" si="261"/>
        <v>50.335607289380782</v>
      </c>
      <c r="Y1268">
        <f t="shared" si="262"/>
        <v>4.1946335793774017</v>
      </c>
      <c r="Z1268">
        <f t="shared" si="263"/>
        <v>1</v>
      </c>
      <c r="AA1268">
        <f t="shared" si="264"/>
        <v>12.000001033904843</v>
      </c>
    </row>
    <row r="1269" spans="2:27" x14ac:dyDescent="0.2">
      <c r="B1269">
        <f t="shared" si="266"/>
        <v>84890651552.899994</v>
      </c>
      <c r="D1269">
        <f t="shared" si="269"/>
        <v>1.0010846827304096</v>
      </c>
      <c r="E1269">
        <f t="shared" si="265"/>
        <v>1292.1000000000931</v>
      </c>
      <c r="I1269" s="4"/>
      <c r="J1269" s="4">
        <f t="shared" si="260"/>
        <v>343</v>
      </c>
      <c r="K1269">
        <v>1268</v>
      </c>
      <c r="L1269">
        <v>1161940.6000000001</v>
      </c>
      <c r="M1269">
        <v>96828.4</v>
      </c>
      <c r="N1269">
        <v>23082.9</v>
      </c>
      <c r="O1269" t="str">
        <f t="shared" si="267"/>
        <v/>
      </c>
      <c r="P1269">
        <f t="shared" si="268"/>
        <v>1292.1000000000931</v>
      </c>
      <c r="X1269">
        <f t="shared" si="261"/>
        <v>50.337721863370724</v>
      </c>
      <c r="Y1269">
        <f t="shared" si="262"/>
        <v>4.1948108773161081</v>
      </c>
      <c r="Z1269">
        <f t="shared" si="263"/>
        <v>1</v>
      </c>
      <c r="AA1269">
        <f t="shared" si="264"/>
        <v>11.999997934490295</v>
      </c>
    </row>
    <row r="1270" spans="2:27" x14ac:dyDescent="0.2">
      <c r="B1270">
        <f t="shared" si="266"/>
        <v>86333792629.300003</v>
      </c>
      <c r="D1270">
        <f t="shared" si="269"/>
        <v>1.0011609008588864</v>
      </c>
      <c r="E1270">
        <f t="shared" si="265"/>
        <v>1293.5999999998603</v>
      </c>
      <c r="I1270" s="4"/>
      <c r="J1270" s="4">
        <f t="shared" si="260"/>
        <v>343</v>
      </c>
      <c r="K1270">
        <v>1269</v>
      </c>
      <c r="L1270">
        <v>1163234.2</v>
      </c>
      <c r="M1270">
        <v>96936.2</v>
      </c>
      <c r="N1270">
        <v>23107.599999999999</v>
      </c>
      <c r="O1270" t="str">
        <f t="shared" si="267"/>
        <v/>
      </c>
      <c r="P1270">
        <f t="shared" si="268"/>
        <v>1293.5999999998603</v>
      </c>
      <c r="X1270">
        <f t="shared" si="261"/>
        <v>50.339896830480015</v>
      </c>
      <c r="Y1270">
        <f t="shared" si="262"/>
        <v>4.1949921238034245</v>
      </c>
      <c r="Z1270">
        <f t="shared" si="263"/>
        <v>1</v>
      </c>
      <c r="AA1270">
        <f t="shared" si="264"/>
        <v>11.999997936787288</v>
      </c>
    </row>
    <row r="1271" spans="2:27" x14ac:dyDescent="0.2">
      <c r="B1271">
        <f t="shared" si="266"/>
        <v>87801467104</v>
      </c>
      <c r="D1271">
        <f t="shared" si="269"/>
        <v>9.0095856524438034</v>
      </c>
      <c r="E1271">
        <f t="shared" si="265"/>
        <v>11654.800000000047</v>
      </c>
      <c r="I1271" s="4"/>
      <c r="J1271" s="4">
        <f t="shared" si="260"/>
        <v>343</v>
      </c>
      <c r="K1271">
        <v>1270</v>
      </c>
      <c r="L1271">
        <v>1174889</v>
      </c>
      <c r="M1271">
        <v>97907.4</v>
      </c>
      <c r="N1271">
        <v>23330.2</v>
      </c>
      <c r="O1271">
        <f t="shared" si="267"/>
        <v>23245.199999999953</v>
      </c>
      <c r="P1271">
        <f t="shared" si="268"/>
        <v>11654.800000000047</v>
      </c>
      <c r="X1271">
        <f t="shared" si="261"/>
        <v>50.359148228476393</v>
      </c>
      <c r="Y1271">
        <f t="shared" si="262"/>
        <v>4.1965949713247204</v>
      </c>
      <c r="Z1271">
        <f t="shared" si="263"/>
        <v>1</v>
      </c>
      <c r="AA1271">
        <f t="shared" si="264"/>
        <v>12.000002042746514</v>
      </c>
    </row>
    <row r="1272" spans="2:27" x14ac:dyDescent="0.2">
      <c r="B1272">
        <f t="shared" si="266"/>
        <v>89294092044.800003</v>
      </c>
      <c r="D1272">
        <f t="shared" si="269"/>
        <v>0.11221985791261126</v>
      </c>
      <c r="E1272">
        <f t="shared" si="265"/>
        <v>1307.8999999999069</v>
      </c>
      <c r="I1272" s="4"/>
      <c r="J1272" s="4">
        <f t="shared" si="260"/>
        <v>344</v>
      </c>
      <c r="K1272">
        <v>1271</v>
      </c>
      <c r="L1272">
        <v>1176196.8999999999</v>
      </c>
      <c r="M1272">
        <v>98016.4</v>
      </c>
      <c r="N1272">
        <v>23355.200000000001</v>
      </c>
      <c r="O1272" t="str">
        <f t="shared" si="267"/>
        <v/>
      </c>
      <c r="P1272">
        <f t="shared" si="268"/>
        <v>1307.8999999999069</v>
      </c>
      <c r="X1272">
        <f t="shared" si="261"/>
        <v>50.361242892375138</v>
      </c>
      <c r="Y1272">
        <f t="shared" si="262"/>
        <v>4.1967698842227854</v>
      </c>
      <c r="Z1272">
        <f t="shared" si="263"/>
        <v>1</v>
      </c>
      <c r="AA1272">
        <f t="shared" si="264"/>
        <v>12.000001020237429</v>
      </c>
    </row>
    <row r="1273" spans="2:27" x14ac:dyDescent="0.2">
      <c r="B1273">
        <f t="shared" si="266"/>
        <v>90812091609.5</v>
      </c>
      <c r="D1273">
        <f t="shared" si="269"/>
        <v>1.0011468766727065</v>
      </c>
      <c r="E1273">
        <f t="shared" si="265"/>
        <v>1309.4000000001397</v>
      </c>
      <c r="I1273" s="4"/>
      <c r="J1273" s="4">
        <f t="shared" si="260"/>
        <v>344</v>
      </c>
      <c r="K1273">
        <v>1272</v>
      </c>
      <c r="L1273">
        <v>1177506.3</v>
      </c>
      <c r="M1273">
        <v>98125.5</v>
      </c>
      <c r="N1273">
        <v>23380.2</v>
      </c>
      <c r="O1273" t="str">
        <f t="shared" si="267"/>
        <v/>
      </c>
      <c r="P1273">
        <f t="shared" si="268"/>
        <v>1309.4000000001397</v>
      </c>
      <c r="X1273">
        <f t="shared" si="261"/>
        <v>50.363397233556597</v>
      </c>
      <c r="Y1273">
        <f t="shared" si="262"/>
        <v>4.1969487001822054</v>
      </c>
      <c r="Z1273">
        <f t="shared" si="263"/>
        <v>1</v>
      </c>
      <c r="AA1273">
        <f t="shared" si="264"/>
        <v>12.000003057309263</v>
      </c>
    </row>
    <row r="1274" spans="2:27" x14ac:dyDescent="0.2">
      <c r="B1274">
        <f t="shared" si="266"/>
        <v>92355897166.899994</v>
      </c>
      <c r="D1274">
        <f t="shared" si="269"/>
        <v>1.0011455628530372</v>
      </c>
      <c r="E1274">
        <f t="shared" si="265"/>
        <v>1310.8999999999069</v>
      </c>
      <c r="I1274" s="4"/>
      <c r="J1274" s="4">
        <f t="shared" si="260"/>
        <v>344</v>
      </c>
      <c r="K1274">
        <v>1273</v>
      </c>
      <c r="L1274">
        <v>1178817.2</v>
      </c>
      <c r="M1274">
        <v>98234.8</v>
      </c>
      <c r="N1274">
        <v>23405.200000000001</v>
      </c>
      <c r="O1274" t="str">
        <f t="shared" si="267"/>
        <v/>
      </c>
      <c r="P1274">
        <f t="shared" si="268"/>
        <v>1310.8999999999069</v>
      </c>
      <c r="X1274">
        <f t="shared" si="261"/>
        <v>50.365611060789909</v>
      </c>
      <c r="Y1274">
        <f t="shared" si="262"/>
        <v>4.1971356792507644</v>
      </c>
      <c r="Z1274">
        <f t="shared" si="263"/>
        <v>1</v>
      </c>
      <c r="AA1274">
        <f t="shared" si="264"/>
        <v>11.99999592812323</v>
      </c>
    </row>
    <row r="1275" spans="2:27" x14ac:dyDescent="0.2">
      <c r="B1275">
        <f t="shared" si="266"/>
        <v>93925947418.699997</v>
      </c>
      <c r="D1275">
        <f t="shared" si="269"/>
        <v>1.0010679685713173</v>
      </c>
      <c r="E1275">
        <f t="shared" si="265"/>
        <v>1312.3000000000466</v>
      </c>
      <c r="I1275" s="4"/>
      <c r="J1275" s="4">
        <f t="shared" si="260"/>
        <v>344</v>
      </c>
      <c r="K1275">
        <v>1274</v>
      </c>
      <c r="L1275">
        <v>1180129.5</v>
      </c>
      <c r="M1275">
        <v>98344.1</v>
      </c>
      <c r="N1275">
        <v>23430.3</v>
      </c>
      <c r="O1275" t="str">
        <f t="shared" si="267"/>
        <v/>
      </c>
      <c r="P1275">
        <f t="shared" si="268"/>
        <v>1312.3000000000466</v>
      </c>
      <c r="X1275">
        <f t="shared" si="261"/>
        <v>50.367664946671617</v>
      </c>
      <c r="Y1275">
        <f t="shared" si="262"/>
        <v>4.1973043452281882</v>
      </c>
      <c r="Z1275">
        <f t="shared" si="263"/>
        <v>1</v>
      </c>
      <c r="AA1275">
        <f t="shared" si="264"/>
        <v>12.000003050513451</v>
      </c>
    </row>
    <row r="1276" spans="2:27" x14ac:dyDescent="0.2">
      <c r="B1276">
        <f t="shared" si="266"/>
        <v>95522688524.899994</v>
      </c>
      <c r="D1276">
        <f t="shared" si="269"/>
        <v>1.0010668292310498</v>
      </c>
      <c r="E1276">
        <f t="shared" si="265"/>
        <v>1313.6999999999534</v>
      </c>
      <c r="I1276" s="4"/>
      <c r="J1276" s="4">
        <f t="shared" si="260"/>
        <v>344</v>
      </c>
      <c r="K1276">
        <v>1275</v>
      </c>
      <c r="L1276">
        <v>1181443.2</v>
      </c>
      <c r="M1276">
        <v>98453.6</v>
      </c>
      <c r="N1276">
        <v>23455.4</v>
      </c>
      <c r="O1276" t="str">
        <f t="shared" si="267"/>
        <v/>
      </c>
      <c r="P1276">
        <f t="shared" si="268"/>
        <v>1313.6999999999534</v>
      </c>
      <c r="X1276">
        <f t="shared" si="261"/>
        <v>50.369774124508638</v>
      </c>
      <c r="Y1276">
        <f t="shared" si="262"/>
        <v>4.1974811770423868</v>
      </c>
      <c r="Z1276">
        <f t="shared" si="263"/>
        <v>1</v>
      </c>
      <c r="AA1276">
        <f t="shared" si="264"/>
        <v>11.999999999999998</v>
      </c>
    </row>
    <row r="1277" spans="2:27" x14ac:dyDescent="0.2">
      <c r="B1277">
        <f t="shared" si="266"/>
        <v>97146574229.800003</v>
      </c>
      <c r="D1277">
        <f t="shared" si="269"/>
        <v>1.0011418131993606</v>
      </c>
      <c r="E1277">
        <f t="shared" si="265"/>
        <v>1315.1999999999534</v>
      </c>
      <c r="I1277" s="4"/>
      <c r="J1277" s="4">
        <f t="shared" ref="J1277:J1340" si="270">J1267+1</f>
        <v>344</v>
      </c>
      <c r="K1277">
        <v>1276</v>
      </c>
      <c r="L1277">
        <v>1182758.3999999999</v>
      </c>
      <c r="M1277">
        <v>98563.199999999997</v>
      </c>
      <c r="N1277">
        <v>23480.5</v>
      </c>
      <c r="O1277" t="str">
        <f t="shared" si="267"/>
        <v/>
      </c>
      <c r="P1277">
        <f t="shared" si="268"/>
        <v>1315.1999999999534</v>
      </c>
      <c r="X1277">
        <f t="shared" si="261"/>
        <v>50.371942675837396</v>
      </c>
      <c r="Y1277">
        <f t="shared" si="262"/>
        <v>4.1976618896531166</v>
      </c>
      <c r="Z1277">
        <f t="shared" si="263"/>
        <v>1</v>
      </c>
      <c r="AA1277">
        <f t="shared" si="264"/>
        <v>12</v>
      </c>
    </row>
    <row r="1278" spans="2:27" x14ac:dyDescent="0.2">
      <c r="B1278">
        <f t="shared" si="266"/>
        <v>98798065991.699997</v>
      </c>
      <c r="D1278">
        <f t="shared" si="269"/>
        <v>1.0011405109490821</v>
      </c>
      <c r="E1278">
        <f t="shared" si="265"/>
        <v>1316.7000000001863</v>
      </c>
      <c r="I1278" s="4"/>
      <c r="J1278" s="4">
        <f t="shared" si="270"/>
        <v>344</v>
      </c>
      <c r="K1278">
        <v>1277</v>
      </c>
      <c r="L1278">
        <v>1184075.1000000001</v>
      </c>
      <c r="M1278">
        <v>98672.9</v>
      </c>
      <c r="N1278">
        <v>23505.599999999999</v>
      </c>
      <c r="O1278" t="str">
        <f t="shared" si="267"/>
        <v/>
      </c>
      <c r="P1278">
        <f t="shared" si="268"/>
        <v>1316.7000000001863</v>
      </c>
      <c r="X1278">
        <f t="shared" si="261"/>
        <v>50.374170410455385</v>
      </c>
      <c r="Y1278">
        <f t="shared" si="262"/>
        <v>4.1978464706282761</v>
      </c>
      <c r="Z1278">
        <f t="shared" si="263"/>
        <v>1</v>
      </c>
      <c r="AA1278">
        <f t="shared" si="264"/>
        <v>12.000003040348465</v>
      </c>
    </row>
    <row r="1279" spans="2:27" x14ac:dyDescent="0.2">
      <c r="B1279">
        <f t="shared" si="266"/>
        <v>100477633113.60001</v>
      </c>
      <c r="D1279">
        <f t="shared" si="269"/>
        <v>1.0010632642209112</v>
      </c>
      <c r="E1279">
        <f t="shared" si="265"/>
        <v>1318.0999999998603</v>
      </c>
      <c r="I1279" s="4"/>
      <c r="J1279" s="4">
        <f t="shared" si="270"/>
        <v>344</v>
      </c>
      <c r="K1279">
        <v>1278</v>
      </c>
      <c r="L1279">
        <v>1185393.2</v>
      </c>
      <c r="M1279">
        <v>98782.8</v>
      </c>
      <c r="N1279">
        <v>23530.799999999999</v>
      </c>
      <c r="O1279" t="str">
        <f t="shared" si="267"/>
        <v/>
      </c>
      <c r="P1279">
        <f t="shared" si="268"/>
        <v>1318.0999999998603</v>
      </c>
      <c r="X1279">
        <f t="shared" si="261"/>
        <v>50.376238801910688</v>
      </c>
      <c r="Y1279">
        <f t="shared" si="262"/>
        <v>4.1980213167423122</v>
      </c>
      <c r="Z1279">
        <f t="shared" si="263"/>
        <v>1</v>
      </c>
      <c r="AA1279">
        <f t="shared" si="264"/>
        <v>11.999995950712066</v>
      </c>
    </row>
    <row r="1280" spans="2:27" x14ac:dyDescent="0.2">
      <c r="B1280">
        <f t="shared" si="266"/>
        <v>102185752876.5</v>
      </c>
      <c r="D1280">
        <f t="shared" si="269"/>
        <v>1.0011380016692459</v>
      </c>
      <c r="E1280">
        <f t="shared" si="265"/>
        <v>1319.6000000000931</v>
      </c>
      <c r="I1280" s="4"/>
      <c r="J1280" s="4">
        <f t="shared" si="270"/>
        <v>344</v>
      </c>
      <c r="K1280">
        <v>1279</v>
      </c>
      <c r="L1280">
        <v>1186712.8</v>
      </c>
      <c r="M1280">
        <v>98892.7</v>
      </c>
      <c r="N1280">
        <v>23556</v>
      </c>
      <c r="O1280" t="str">
        <f t="shared" si="267"/>
        <v/>
      </c>
      <c r="P1280">
        <f t="shared" si="268"/>
        <v>1319.6000000000931</v>
      </c>
      <c r="X1280">
        <f t="shared" si="261"/>
        <v>50.378366445916114</v>
      </c>
      <c r="Y1280">
        <f t="shared" si="262"/>
        <v>4.1981957887587029</v>
      </c>
      <c r="Z1280">
        <f t="shared" si="263"/>
        <v>1</v>
      </c>
      <c r="AA1280">
        <f t="shared" si="264"/>
        <v>12.000004044787937</v>
      </c>
    </row>
    <row r="1281" spans="2:27" x14ac:dyDescent="0.2">
      <c r="B1281">
        <f t="shared" si="266"/>
        <v>103922910675.39999</v>
      </c>
      <c r="D1281">
        <f t="shared" si="269"/>
        <v>9.0100788117604687</v>
      </c>
      <c r="E1281">
        <f t="shared" si="265"/>
        <v>11889.699999999953</v>
      </c>
      <c r="I1281" s="4"/>
      <c r="J1281" s="4">
        <f t="shared" si="270"/>
        <v>344</v>
      </c>
      <c r="K1281">
        <v>1280</v>
      </c>
      <c r="L1281">
        <v>1198602.5</v>
      </c>
      <c r="M1281">
        <v>99883.5</v>
      </c>
      <c r="N1281">
        <v>23783.1</v>
      </c>
      <c r="O1281">
        <f t="shared" si="267"/>
        <v>23713.5</v>
      </c>
      <c r="P1281">
        <f t="shared" si="268"/>
        <v>11889.699999999953</v>
      </c>
      <c r="X1281">
        <f t="shared" si="261"/>
        <v>50.397235852348942</v>
      </c>
      <c r="Y1281">
        <f t="shared" si="262"/>
        <v>4.1997679024181043</v>
      </c>
      <c r="Z1281">
        <f t="shared" si="263"/>
        <v>1</v>
      </c>
      <c r="AA1281">
        <f t="shared" si="264"/>
        <v>12.000005005831794</v>
      </c>
    </row>
    <row r="1282" spans="2:27" x14ac:dyDescent="0.2">
      <c r="B1282">
        <f t="shared" si="266"/>
        <v>105689600156.89999</v>
      </c>
      <c r="D1282">
        <f t="shared" si="269"/>
        <v>0.11222318477337963</v>
      </c>
      <c r="E1282">
        <f t="shared" si="265"/>
        <v>1334.3000000000466</v>
      </c>
      <c r="I1282" s="4"/>
      <c r="J1282" s="4">
        <f t="shared" si="270"/>
        <v>345</v>
      </c>
      <c r="K1282">
        <v>1281</v>
      </c>
      <c r="L1282">
        <v>1199936.8</v>
      </c>
      <c r="M1282">
        <v>99994.7</v>
      </c>
      <c r="N1282">
        <v>23808.6</v>
      </c>
      <c r="O1282" t="str">
        <f t="shared" si="267"/>
        <v/>
      </c>
      <c r="P1282">
        <f t="shared" si="268"/>
        <v>1334.3000000000466</v>
      </c>
      <c r="X1282">
        <f t="shared" si="261"/>
        <v>50.399301092882411</v>
      </c>
      <c r="Y1282">
        <f t="shared" si="262"/>
        <v>4.199940357685878</v>
      </c>
      <c r="Z1282">
        <f t="shared" si="263"/>
        <v>1</v>
      </c>
      <c r="AA1282">
        <f t="shared" si="264"/>
        <v>12.000004000212012</v>
      </c>
    </row>
    <row r="1283" spans="2:27" x14ac:dyDescent="0.2">
      <c r="B1283">
        <f t="shared" si="266"/>
        <v>107486323359.5</v>
      </c>
      <c r="D1283">
        <f t="shared" si="269"/>
        <v>1.0010492393014365</v>
      </c>
      <c r="E1283">
        <f t="shared" si="265"/>
        <v>1335.6999999999534</v>
      </c>
      <c r="I1283" s="4"/>
      <c r="J1283" s="4">
        <f t="shared" si="270"/>
        <v>345</v>
      </c>
      <c r="K1283">
        <v>1282</v>
      </c>
      <c r="L1283">
        <v>1201272.5</v>
      </c>
      <c r="M1283">
        <v>100106</v>
      </c>
      <c r="N1283">
        <v>23834.1</v>
      </c>
      <c r="O1283" t="str">
        <f t="shared" si="267"/>
        <v/>
      </c>
      <c r="P1283">
        <f t="shared" si="268"/>
        <v>1335.6999999999534</v>
      </c>
      <c r="X1283">
        <f t="shared" ref="X1283:X1346" si="271">L1283/$N1283</f>
        <v>50.401420653601356</v>
      </c>
      <c r="Y1283">
        <f t="shared" ref="Y1283:Y1346" si="272">M1283/$N1283</f>
        <v>4.2001166396046008</v>
      </c>
      <c r="Z1283">
        <f t="shared" ref="Z1283:Z1346" si="273">N1283/$N1283</f>
        <v>1</v>
      </c>
      <c r="AA1283">
        <f t="shared" ref="AA1283:AA1346" si="274">L1283/M1283</f>
        <v>12.000004994705613</v>
      </c>
    </row>
    <row r="1284" spans="2:27" x14ac:dyDescent="0.2">
      <c r="B1284">
        <f t="shared" si="266"/>
        <v>109313590856.60001</v>
      </c>
      <c r="D1284">
        <f t="shared" si="269"/>
        <v>1.0011978737741207</v>
      </c>
      <c r="E1284">
        <f t="shared" ref="E1284:E1347" si="275">L1284-L1283</f>
        <v>1337.3000000000466</v>
      </c>
      <c r="I1284" s="4"/>
      <c r="J1284" s="4">
        <f t="shared" si="270"/>
        <v>345</v>
      </c>
      <c r="K1284">
        <v>1283</v>
      </c>
      <c r="L1284">
        <v>1202609.8</v>
      </c>
      <c r="M1284">
        <v>100217.5</v>
      </c>
      <c r="N1284">
        <v>23859.599999999999</v>
      </c>
      <c r="O1284" t="str">
        <f t="shared" si="267"/>
        <v/>
      </c>
      <c r="P1284">
        <f t="shared" si="268"/>
        <v>1337.3000000000466</v>
      </c>
      <c r="X1284">
        <f t="shared" si="271"/>
        <v>50.403602742711534</v>
      </c>
      <c r="Y1284">
        <f t="shared" si="272"/>
        <v>4.2003009270901446</v>
      </c>
      <c r="Z1284">
        <f t="shared" si="273"/>
        <v>1</v>
      </c>
      <c r="AA1284">
        <f t="shared" si="274"/>
        <v>11.99999800434056</v>
      </c>
    </row>
    <row r="1285" spans="2:27" x14ac:dyDescent="0.2">
      <c r="B1285">
        <f t="shared" si="266"/>
        <v>111171921901.2</v>
      </c>
      <c r="D1285">
        <f t="shared" si="269"/>
        <v>1.0010468855155215</v>
      </c>
      <c r="E1285">
        <f t="shared" si="275"/>
        <v>1338.6999999999534</v>
      </c>
      <c r="I1285" s="4"/>
      <c r="J1285" s="4">
        <f t="shared" si="270"/>
        <v>345</v>
      </c>
      <c r="K1285">
        <v>1284</v>
      </c>
      <c r="L1285">
        <v>1203948.5</v>
      </c>
      <c r="M1285">
        <v>100329</v>
      </c>
      <c r="N1285">
        <v>23885.200000000001</v>
      </c>
      <c r="O1285" t="str">
        <f t="shared" si="267"/>
        <v/>
      </c>
      <c r="P1285">
        <f t="shared" si="268"/>
        <v>1338.6999999999534</v>
      </c>
      <c r="X1285">
        <f t="shared" si="271"/>
        <v>50.405627752750654</v>
      </c>
      <c r="Y1285">
        <f t="shared" si="272"/>
        <v>4.200467234940465</v>
      </c>
      <c r="Z1285">
        <f t="shared" si="273"/>
        <v>1</v>
      </c>
      <c r="AA1285">
        <f t="shared" si="274"/>
        <v>12.000004983603944</v>
      </c>
    </row>
    <row r="1286" spans="2:27" x14ac:dyDescent="0.2">
      <c r="B1286">
        <f t="shared" si="266"/>
        <v>113061844573.5</v>
      </c>
      <c r="D1286">
        <f t="shared" si="269"/>
        <v>1.0011204900276387</v>
      </c>
      <c r="E1286">
        <f t="shared" si="275"/>
        <v>1340.1999999999534</v>
      </c>
      <c r="I1286" s="4"/>
      <c r="J1286" s="4">
        <f t="shared" si="270"/>
        <v>345</v>
      </c>
      <c r="K1286">
        <v>1285</v>
      </c>
      <c r="L1286">
        <v>1205288.7</v>
      </c>
      <c r="M1286">
        <v>100440.7</v>
      </c>
      <c r="N1286">
        <v>23910.799999999999</v>
      </c>
      <c r="O1286" t="str">
        <f t="shared" si="267"/>
        <v/>
      </c>
      <c r="P1286">
        <f t="shared" si="268"/>
        <v>1340.1999999999534</v>
      </c>
      <c r="X1286">
        <f t="shared" si="271"/>
        <v>50.407711159810631</v>
      </c>
      <c r="Y1286">
        <f t="shared" si="272"/>
        <v>4.2006415510982489</v>
      </c>
      <c r="Z1286">
        <f t="shared" si="273"/>
        <v>1</v>
      </c>
      <c r="AA1286">
        <f t="shared" si="274"/>
        <v>12.000002986837009</v>
      </c>
    </row>
    <row r="1287" spans="2:27" x14ac:dyDescent="0.2">
      <c r="B1287">
        <f t="shared" si="266"/>
        <v>114983895931.3</v>
      </c>
      <c r="D1287">
        <f t="shared" si="269"/>
        <v>1.001119235934935</v>
      </c>
      <c r="E1287">
        <f t="shared" si="275"/>
        <v>1341.6999999999534</v>
      </c>
      <c r="I1287" s="4"/>
      <c r="J1287" s="4">
        <f t="shared" si="270"/>
        <v>345</v>
      </c>
      <c r="K1287">
        <v>1286</v>
      </c>
      <c r="L1287">
        <v>1206630.3999999999</v>
      </c>
      <c r="M1287">
        <v>100552.5</v>
      </c>
      <c r="N1287">
        <v>23936.400000000001</v>
      </c>
      <c r="O1287" t="str">
        <f t="shared" si="267"/>
        <v/>
      </c>
      <c r="P1287">
        <f t="shared" si="268"/>
        <v>1341.6999999999534</v>
      </c>
      <c r="X1287">
        <f t="shared" si="271"/>
        <v>50.409852776524453</v>
      </c>
      <c r="Y1287">
        <f t="shared" si="272"/>
        <v>4.2008196721311473</v>
      </c>
      <c r="Z1287">
        <f t="shared" si="273"/>
        <v>1</v>
      </c>
      <c r="AA1287">
        <f t="shared" si="274"/>
        <v>12.00000397802143</v>
      </c>
    </row>
    <row r="1288" spans="2:27" x14ac:dyDescent="0.2">
      <c r="B1288">
        <f t="shared" si="266"/>
        <v>116938622162.10001</v>
      </c>
      <c r="D1288">
        <f t="shared" si="269"/>
        <v>1.0011179846465177</v>
      </c>
      <c r="E1288">
        <f t="shared" si="275"/>
        <v>1343.2000000001863</v>
      </c>
      <c r="I1288" s="4"/>
      <c r="J1288" s="4">
        <f t="shared" si="270"/>
        <v>345</v>
      </c>
      <c r="K1288">
        <v>1287</v>
      </c>
      <c r="L1288">
        <v>1207973.6000000001</v>
      </c>
      <c r="M1288">
        <v>100664.5</v>
      </c>
      <c r="N1288">
        <v>23962.1</v>
      </c>
      <c r="O1288" t="str">
        <f t="shared" si="267"/>
        <v/>
      </c>
      <c r="P1288">
        <f t="shared" si="268"/>
        <v>1343.2000000001863</v>
      </c>
      <c r="X1288">
        <f t="shared" si="271"/>
        <v>50.411842033878507</v>
      </c>
      <c r="Y1288">
        <f t="shared" si="272"/>
        <v>4.2009882272421866</v>
      </c>
      <c r="Z1288">
        <f t="shared" si="273"/>
        <v>1</v>
      </c>
      <c r="AA1288">
        <f t="shared" si="274"/>
        <v>11.999996026404542</v>
      </c>
    </row>
    <row r="1289" spans="2:27" x14ac:dyDescent="0.2">
      <c r="B1289">
        <f t="shared" si="266"/>
        <v>118926578738.89999</v>
      </c>
      <c r="D1289">
        <f t="shared" si="269"/>
        <v>1.0011167361522981</v>
      </c>
      <c r="E1289">
        <f t="shared" si="275"/>
        <v>1344.6999999999534</v>
      </c>
      <c r="I1289" s="4"/>
      <c r="J1289" s="4">
        <f t="shared" si="270"/>
        <v>345</v>
      </c>
      <c r="K1289">
        <v>1288</v>
      </c>
      <c r="L1289">
        <v>1209318.3</v>
      </c>
      <c r="M1289">
        <v>100776.5</v>
      </c>
      <c r="N1289">
        <v>23987.8</v>
      </c>
      <c r="O1289" t="str">
        <f t="shared" si="267"/>
        <v/>
      </c>
      <c r="P1289">
        <f t="shared" si="268"/>
        <v>1344.6999999999534</v>
      </c>
      <c r="X1289">
        <f t="shared" si="271"/>
        <v>50.413889560526606</v>
      </c>
      <c r="Y1289">
        <f t="shared" si="272"/>
        <v>4.2011564211807668</v>
      </c>
      <c r="Z1289">
        <f t="shared" si="273"/>
        <v>1</v>
      </c>
      <c r="AA1289">
        <f t="shared" si="274"/>
        <v>12.000002976884492</v>
      </c>
    </row>
    <row r="1290" spans="2:27" x14ac:dyDescent="0.2">
      <c r="B1290">
        <f t="shared" si="266"/>
        <v>120948330577.39999</v>
      </c>
      <c r="D1290">
        <f t="shared" si="269"/>
        <v>1.0011154904439652</v>
      </c>
      <c r="E1290">
        <f t="shared" si="275"/>
        <v>1346.1999999999534</v>
      </c>
      <c r="I1290" s="4"/>
      <c r="J1290" s="4">
        <f t="shared" si="270"/>
        <v>345</v>
      </c>
      <c r="K1290">
        <v>1289</v>
      </c>
      <c r="L1290">
        <v>1210664.5</v>
      </c>
      <c r="M1290">
        <v>100888.7</v>
      </c>
      <c r="N1290">
        <v>24013.5</v>
      </c>
      <c r="O1290" t="str">
        <f t="shared" si="267"/>
        <v/>
      </c>
      <c r="P1290">
        <f t="shared" si="268"/>
        <v>1346.1999999999534</v>
      </c>
      <c r="X1290">
        <f t="shared" si="271"/>
        <v>50.415995169383891</v>
      </c>
      <c r="Y1290">
        <f t="shared" si="272"/>
        <v>4.2013325837549713</v>
      </c>
      <c r="Z1290">
        <f t="shared" si="273"/>
        <v>1</v>
      </c>
      <c r="AA1290">
        <f t="shared" si="274"/>
        <v>12.000000991191284</v>
      </c>
    </row>
    <row r="1291" spans="2:27" x14ac:dyDescent="0.2">
      <c r="B1291">
        <f t="shared" si="266"/>
        <v>123004452197.2</v>
      </c>
      <c r="D1291">
        <f t="shared" si="269"/>
        <v>9.009879661269137</v>
      </c>
      <c r="E1291">
        <f t="shared" si="275"/>
        <v>12129.100000000093</v>
      </c>
      <c r="I1291" s="4"/>
      <c r="J1291" s="4">
        <f t="shared" si="270"/>
        <v>345</v>
      </c>
      <c r="K1291">
        <v>1290</v>
      </c>
      <c r="L1291">
        <v>1222793.6000000001</v>
      </c>
      <c r="M1291">
        <v>101899.5</v>
      </c>
      <c r="N1291">
        <v>24245.200000000001</v>
      </c>
      <c r="O1291">
        <f t="shared" si="267"/>
        <v>24191.100000000093</v>
      </c>
      <c r="P1291">
        <f t="shared" si="268"/>
        <v>12129.100000000093</v>
      </c>
      <c r="X1291">
        <f t="shared" si="271"/>
        <v>50.434461254186395</v>
      </c>
      <c r="Y1291">
        <f t="shared" si="272"/>
        <v>4.2028731460247801</v>
      </c>
      <c r="Z1291">
        <f t="shared" si="273"/>
        <v>1</v>
      </c>
      <c r="AA1291">
        <f t="shared" si="274"/>
        <v>11.999996074563665</v>
      </c>
    </row>
    <row r="1292" spans="2:27" x14ac:dyDescent="0.2">
      <c r="B1292">
        <f t="shared" si="266"/>
        <v>125095527884.60001</v>
      </c>
      <c r="D1292">
        <f t="shared" si="269"/>
        <v>0.11222596895070062</v>
      </c>
      <c r="E1292">
        <f t="shared" si="275"/>
        <v>1361.1999999999534</v>
      </c>
      <c r="I1292" s="4"/>
      <c r="J1292" s="4">
        <f t="shared" si="270"/>
        <v>346</v>
      </c>
      <c r="K1292">
        <v>1291</v>
      </c>
      <c r="L1292">
        <v>1224154.8</v>
      </c>
      <c r="M1292">
        <v>102012.9</v>
      </c>
      <c r="N1292">
        <v>24271.200000000001</v>
      </c>
      <c r="O1292" t="str">
        <f t="shared" si="267"/>
        <v/>
      </c>
      <c r="P1292">
        <f t="shared" si="268"/>
        <v>1361.1999999999534</v>
      </c>
      <c r="X1292">
        <f t="shared" si="271"/>
        <v>50.436517353900918</v>
      </c>
      <c r="Y1292">
        <f t="shared" si="272"/>
        <v>4.2030431128250765</v>
      </c>
      <c r="Z1292">
        <f t="shared" si="273"/>
        <v>1</v>
      </c>
      <c r="AA1292">
        <f t="shared" si="274"/>
        <v>12.000000000000002</v>
      </c>
    </row>
    <row r="1293" spans="2:27" x14ac:dyDescent="0.2">
      <c r="B1293">
        <f t="shared" si="266"/>
        <v>127222151858.60001</v>
      </c>
      <c r="D1293">
        <f t="shared" si="269"/>
        <v>1.0011019688510139</v>
      </c>
      <c r="E1293">
        <f t="shared" si="275"/>
        <v>1362.6999999999534</v>
      </c>
      <c r="I1293" s="4"/>
      <c r="J1293" s="4">
        <f t="shared" si="270"/>
        <v>346</v>
      </c>
      <c r="K1293">
        <v>1292</v>
      </c>
      <c r="L1293">
        <v>1225517.5</v>
      </c>
      <c r="M1293">
        <v>102126.5</v>
      </c>
      <c r="N1293">
        <v>24297.200000000001</v>
      </c>
      <c r="O1293" t="str">
        <f t="shared" si="267"/>
        <v/>
      </c>
      <c r="P1293">
        <f t="shared" si="268"/>
        <v>1362.6999999999534</v>
      </c>
      <c r="X1293">
        <f t="shared" si="271"/>
        <v>50.438630788732858</v>
      </c>
      <c r="Y1293">
        <f t="shared" si="272"/>
        <v>4.203220947269644</v>
      </c>
      <c r="Z1293">
        <f t="shared" si="273"/>
        <v>1</v>
      </c>
      <c r="AA1293">
        <f t="shared" si="274"/>
        <v>11.999995104111077</v>
      </c>
    </row>
    <row r="1294" spans="2:27" x14ac:dyDescent="0.2">
      <c r="B1294">
        <f t="shared" si="266"/>
        <v>129384928440.2</v>
      </c>
      <c r="D1294">
        <f t="shared" si="269"/>
        <v>1.0011007558523519</v>
      </c>
      <c r="E1294">
        <f t="shared" si="275"/>
        <v>1364.1999999999534</v>
      </c>
      <c r="I1294" s="4"/>
      <c r="J1294" s="4">
        <f t="shared" si="270"/>
        <v>346</v>
      </c>
      <c r="K1294">
        <v>1293</v>
      </c>
      <c r="L1294">
        <v>1226881.7</v>
      </c>
      <c r="M1294">
        <v>102240.1</v>
      </c>
      <c r="N1294">
        <v>24323.200000000001</v>
      </c>
      <c r="O1294" t="str">
        <f t="shared" si="267"/>
        <v/>
      </c>
      <c r="P1294">
        <f t="shared" si="268"/>
        <v>1364.1999999999534</v>
      </c>
      <c r="X1294">
        <f t="shared" si="271"/>
        <v>50.440801374819102</v>
      </c>
      <c r="Y1294">
        <f t="shared" si="272"/>
        <v>4.2033984015261154</v>
      </c>
      <c r="Z1294">
        <f t="shared" si="273"/>
        <v>1</v>
      </c>
      <c r="AA1294">
        <f t="shared" si="274"/>
        <v>12.00000489044905</v>
      </c>
    </row>
    <row r="1295" spans="2:27" x14ac:dyDescent="0.2">
      <c r="B1295">
        <f t="shared" si="266"/>
        <v>131584472223.7</v>
      </c>
      <c r="D1295">
        <f t="shared" si="269"/>
        <v>1.0010995455211846</v>
      </c>
      <c r="E1295">
        <f t="shared" si="275"/>
        <v>1365.6999999999534</v>
      </c>
      <c r="I1295" s="4"/>
      <c r="J1295" s="4">
        <f t="shared" si="270"/>
        <v>346</v>
      </c>
      <c r="K1295">
        <v>1294</v>
      </c>
      <c r="L1295">
        <v>1228247.3999999999</v>
      </c>
      <c r="M1295">
        <v>102353.9</v>
      </c>
      <c r="N1295">
        <v>24349.3</v>
      </c>
      <c r="O1295" t="str">
        <f t="shared" si="267"/>
        <v/>
      </c>
      <c r="P1295">
        <f t="shared" si="268"/>
        <v>1365.6999999999534</v>
      </c>
      <c r="X1295">
        <f t="shared" si="271"/>
        <v>50.442821764896728</v>
      </c>
      <c r="Y1295">
        <f t="shared" si="272"/>
        <v>4.203566426960939</v>
      </c>
      <c r="Z1295">
        <f t="shared" si="273"/>
        <v>1</v>
      </c>
      <c r="AA1295">
        <f t="shared" si="274"/>
        <v>12.000005862014051</v>
      </c>
    </row>
    <row r="1296" spans="2:27" x14ac:dyDescent="0.2">
      <c r="B1296">
        <f t="shared" si="266"/>
        <v>133821408251.5</v>
      </c>
      <c r="D1296">
        <f t="shared" si="269"/>
        <v>1.0010983378488927</v>
      </c>
      <c r="E1296">
        <f t="shared" si="275"/>
        <v>1367.2000000001863</v>
      </c>
      <c r="I1296" s="4"/>
      <c r="J1296" s="4">
        <f t="shared" si="270"/>
        <v>346</v>
      </c>
      <c r="K1296">
        <v>1295</v>
      </c>
      <c r="L1296">
        <v>1229614.6000000001</v>
      </c>
      <c r="M1296">
        <v>102467.9</v>
      </c>
      <c r="N1296">
        <v>24375.4</v>
      </c>
      <c r="O1296" t="str">
        <f t="shared" si="267"/>
        <v/>
      </c>
      <c r="P1296">
        <f t="shared" si="268"/>
        <v>1367.2000000001863</v>
      </c>
      <c r="X1296">
        <f t="shared" si="271"/>
        <v>50.444899365753997</v>
      </c>
      <c r="Y1296">
        <f t="shared" si="272"/>
        <v>4.2037422975622958</v>
      </c>
      <c r="Z1296">
        <f t="shared" si="273"/>
        <v>1</v>
      </c>
      <c r="AA1296">
        <f t="shared" si="274"/>
        <v>11.999998048169234</v>
      </c>
    </row>
    <row r="1297" spans="2:27" x14ac:dyDescent="0.2">
      <c r="B1297">
        <f t="shared" si="266"/>
        <v>136096372191.8</v>
      </c>
      <c r="D1297">
        <f t="shared" si="269"/>
        <v>1.0010971328260436</v>
      </c>
      <c r="E1297">
        <f t="shared" si="275"/>
        <v>1368.6999999999534</v>
      </c>
      <c r="I1297" s="4"/>
      <c r="J1297" s="4">
        <f t="shared" si="270"/>
        <v>346</v>
      </c>
      <c r="K1297">
        <v>1296</v>
      </c>
      <c r="L1297">
        <v>1230983.3</v>
      </c>
      <c r="M1297">
        <v>102581.9</v>
      </c>
      <c r="N1297">
        <v>24401.599999999999</v>
      </c>
      <c r="O1297" t="str">
        <f t="shared" si="267"/>
        <v/>
      </c>
      <c r="P1297">
        <f t="shared" si="268"/>
        <v>1368.6999999999534</v>
      </c>
      <c r="X1297">
        <f t="shared" si="271"/>
        <v>50.446827257229039</v>
      </c>
      <c r="Y1297">
        <f t="shared" si="272"/>
        <v>4.2039005638974496</v>
      </c>
      <c r="Z1297">
        <f t="shared" si="273"/>
        <v>1</v>
      </c>
      <c r="AA1297">
        <f t="shared" si="274"/>
        <v>12.000004874154213</v>
      </c>
    </row>
    <row r="1298" spans="2:27" x14ac:dyDescent="0.2">
      <c r="B1298">
        <f t="shared" si="266"/>
        <v>138410010519.10001</v>
      </c>
      <c r="D1298">
        <f t="shared" si="269"/>
        <v>1.0011689924746789</v>
      </c>
      <c r="E1298">
        <f t="shared" si="275"/>
        <v>1370.3000000000466</v>
      </c>
      <c r="I1298" s="4"/>
      <c r="J1298" s="4">
        <f t="shared" si="270"/>
        <v>346</v>
      </c>
      <c r="K1298">
        <v>1297</v>
      </c>
      <c r="L1298">
        <v>1232353.6000000001</v>
      </c>
      <c r="M1298">
        <v>102696.1</v>
      </c>
      <c r="N1298">
        <v>24427.8</v>
      </c>
      <c r="O1298" t="str">
        <f t="shared" si="267"/>
        <v/>
      </c>
      <c r="P1298">
        <f t="shared" si="268"/>
        <v>1370.3000000000466</v>
      </c>
      <c r="X1298">
        <f t="shared" si="271"/>
        <v>50.448816512334311</v>
      </c>
      <c r="Y1298">
        <f t="shared" si="272"/>
        <v>4.204066678129017</v>
      </c>
      <c r="Z1298">
        <f t="shared" si="273"/>
        <v>1</v>
      </c>
      <c r="AA1298">
        <f t="shared" si="274"/>
        <v>12.000003894987248</v>
      </c>
    </row>
    <row r="1299" spans="2:27" x14ac:dyDescent="0.2">
      <c r="B1299">
        <f t="shared" si="266"/>
        <v>140762980697.89999</v>
      </c>
      <c r="D1299">
        <f t="shared" si="269"/>
        <v>1.0010946508062228</v>
      </c>
      <c r="E1299">
        <f t="shared" si="275"/>
        <v>1371.7999999998137</v>
      </c>
      <c r="I1299" s="4"/>
      <c r="J1299" s="4">
        <f t="shared" si="270"/>
        <v>346</v>
      </c>
      <c r="K1299">
        <v>1298</v>
      </c>
      <c r="L1299">
        <v>1233725.3999999999</v>
      </c>
      <c r="M1299">
        <v>102810.4</v>
      </c>
      <c r="N1299">
        <v>24454</v>
      </c>
      <c r="O1299" t="str">
        <f t="shared" si="267"/>
        <v/>
      </c>
      <c r="P1299">
        <f t="shared" si="268"/>
        <v>1371.7999999998137</v>
      </c>
      <c r="X1299">
        <f t="shared" si="271"/>
        <v>50.450862844524409</v>
      </c>
      <c r="Y1299">
        <f t="shared" si="272"/>
        <v>4.2042365257217629</v>
      </c>
      <c r="Z1299">
        <f t="shared" si="273"/>
        <v>1</v>
      </c>
      <c r="AA1299">
        <f t="shared" si="274"/>
        <v>12.000005835985464</v>
      </c>
    </row>
    <row r="1300" spans="2:27" x14ac:dyDescent="0.2">
      <c r="B1300">
        <f t="shared" si="266"/>
        <v>143155951369.70001</v>
      </c>
      <c r="D1300">
        <f t="shared" si="269"/>
        <v>1.0010934538564171</v>
      </c>
      <c r="E1300">
        <f t="shared" si="275"/>
        <v>1373.3000000000466</v>
      </c>
      <c r="I1300" s="4"/>
      <c r="J1300" s="4">
        <f t="shared" si="270"/>
        <v>346</v>
      </c>
      <c r="K1300">
        <v>1299</v>
      </c>
      <c r="L1300">
        <v>1235098.7</v>
      </c>
      <c r="M1300">
        <v>102924.9</v>
      </c>
      <c r="N1300">
        <v>24480.2</v>
      </c>
      <c r="O1300" t="str">
        <f t="shared" si="267"/>
        <v/>
      </c>
      <c r="P1300">
        <f t="shared" si="268"/>
        <v>1373.3000000000466</v>
      </c>
      <c r="X1300">
        <f t="shared" si="271"/>
        <v>50.452966070538636</v>
      </c>
      <c r="Y1300">
        <f t="shared" si="272"/>
        <v>4.2044141796227148</v>
      </c>
      <c r="Z1300">
        <f t="shared" si="273"/>
        <v>1</v>
      </c>
      <c r="AA1300">
        <f t="shared" si="274"/>
        <v>11.999999028417808</v>
      </c>
    </row>
    <row r="1301" spans="2:27" x14ac:dyDescent="0.2">
      <c r="B1301">
        <f t="shared" si="266"/>
        <v>145589602543</v>
      </c>
      <c r="D1301">
        <f t="shared" si="269"/>
        <v>9.0100487875916269</v>
      </c>
      <c r="E1301">
        <f t="shared" si="275"/>
        <v>12373.5</v>
      </c>
      <c r="I1301" s="4"/>
      <c r="J1301" s="4">
        <f t="shared" si="270"/>
        <v>346</v>
      </c>
      <c r="K1301">
        <v>1300</v>
      </c>
      <c r="L1301">
        <v>1247472.2</v>
      </c>
      <c r="M1301">
        <v>103956</v>
      </c>
      <c r="N1301">
        <v>24716.5</v>
      </c>
      <c r="O1301">
        <f t="shared" si="267"/>
        <v>24678.59999999986</v>
      </c>
      <c r="P1301">
        <f t="shared" si="268"/>
        <v>12373.5</v>
      </c>
      <c r="X1301">
        <f t="shared" si="271"/>
        <v>50.471231768251975</v>
      </c>
      <c r="Y1301">
        <f t="shared" si="272"/>
        <v>4.2059353063742844</v>
      </c>
      <c r="Z1301">
        <f t="shared" si="273"/>
        <v>1</v>
      </c>
      <c r="AA1301">
        <f t="shared" si="274"/>
        <v>12.000001923890876</v>
      </c>
    </row>
    <row r="1302" spans="2:27" x14ac:dyDescent="0.2">
      <c r="B1302">
        <f t="shared" si="266"/>
        <v>148064625786.29999</v>
      </c>
      <c r="D1302">
        <f t="shared" si="269"/>
        <v>0.11221562209560755</v>
      </c>
      <c r="E1302">
        <f t="shared" si="275"/>
        <v>1388.5</v>
      </c>
      <c r="I1302" s="4"/>
      <c r="J1302" s="4">
        <f t="shared" si="270"/>
        <v>347</v>
      </c>
      <c r="K1302">
        <v>1301</v>
      </c>
      <c r="L1302">
        <v>1248860.7</v>
      </c>
      <c r="M1302">
        <v>104071.7</v>
      </c>
      <c r="N1302">
        <v>24743</v>
      </c>
      <c r="O1302" t="str">
        <f t="shared" si="267"/>
        <v/>
      </c>
      <c r="P1302">
        <f t="shared" si="268"/>
        <v>1388.5</v>
      </c>
      <c r="X1302">
        <f t="shared" si="271"/>
        <v>50.473293456735234</v>
      </c>
      <c r="Y1302">
        <f t="shared" si="272"/>
        <v>4.2061067776744938</v>
      </c>
      <c r="Z1302">
        <f t="shared" si="273"/>
        <v>1</v>
      </c>
      <c r="AA1302">
        <f t="shared" si="274"/>
        <v>12.000002882628035</v>
      </c>
    </row>
    <row r="1303" spans="2:27" x14ac:dyDescent="0.2">
      <c r="B1303">
        <f t="shared" si="266"/>
        <v>150581724424.60001</v>
      </c>
      <c r="D1303">
        <f t="shared" si="269"/>
        <v>1.0012243428159548</v>
      </c>
      <c r="E1303">
        <f t="shared" si="275"/>
        <v>1390.1999999999534</v>
      </c>
      <c r="I1303" s="4"/>
      <c r="J1303" s="4">
        <f t="shared" si="270"/>
        <v>347</v>
      </c>
      <c r="K1303">
        <v>1302</v>
      </c>
      <c r="L1303">
        <v>1250250.8999999999</v>
      </c>
      <c r="M1303">
        <v>104187.6</v>
      </c>
      <c r="N1303">
        <v>24769.599999999999</v>
      </c>
      <c r="O1303" t="str">
        <f t="shared" si="267"/>
        <v/>
      </c>
      <c r="P1303">
        <f t="shared" si="268"/>
        <v>1390.1999999999534</v>
      </c>
      <c r="X1303">
        <f t="shared" si="271"/>
        <v>50.475215586848392</v>
      </c>
      <c r="Y1303">
        <f t="shared" si="272"/>
        <v>4.2062689748724251</v>
      </c>
      <c r="Z1303">
        <f t="shared" si="273"/>
        <v>1</v>
      </c>
      <c r="AA1303">
        <f t="shared" si="274"/>
        <v>11.999997120578646</v>
      </c>
    </row>
    <row r="1304" spans="2:27" x14ac:dyDescent="0.2">
      <c r="B1304">
        <f t="shared" si="266"/>
        <v>153141613739.79999</v>
      </c>
      <c r="D1304">
        <f t="shared" si="269"/>
        <v>1.0010070493455185</v>
      </c>
      <c r="E1304">
        <f t="shared" si="275"/>
        <v>1391.6000000000931</v>
      </c>
      <c r="I1304" s="4"/>
      <c r="J1304" s="4">
        <f t="shared" si="270"/>
        <v>347</v>
      </c>
      <c r="K1304">
        <v>1303</v>
      </c>
      <c r="L1304">
        <v>1251642.5</v>
      </c>
      <c r="M1304">
        <v>104303.5</v>
      </c>
      <c r="N1304">
        <v>24796.2</v>
      </c>
      <c r="O1304" t="str">
        <f t="shared" si="267"/>
        <v/>
      </c>
      <c r="P1304">
        <f t="shared" si="268"/>
        <v>1391.6000000000931</v>
      </c>
      <c r="X1304">
        <f t="shared" si="271"/>
        <v>50.477190053314622</v>
      </c>
      <c r="Y1304">
        <f t="shared" si="272"/>
        <v>4.2064308240778825</v>
      </c>
      <c r="Z1304">
        <f t="shared" si="273"/>
        <v>1</v>
      </c>
      <c r="AA1304">
        <f t="shared" si="274"/>
        <v>12.000004793702992</v>
      </c>
    </row>
    <row r="1305" spans="2:27" x14ac:dyDescent="0.2">
      <c r="B1305">
        <f t="shared" si="266"/>
        <v>155745021173.39999</v>
      </c>
      <c r="D1305">
        <f t="shared" si="269"/>
        <v>1.0011497556768183</v>
      </c>
      <c r="E1305">
        <f t="shared" si="275"/>
        <v>1393.1999999999534</v>
      </c>
      <c r="I1305" s="4"/>
      <c r="J1305" s="4">
        <f t="shared" si="270"/>
        <v>347</v>
      </c>
      <c r="K1305">
        <v>1304</v>
      </c>
      <c r="L1305">
        <v>1253035.7</v>
      </c>
      <c r="M1305">
        <v>104419.6</v>
      </c>
      <c r="N1305">
        <v>24822.799999999999</v>
      </c>
      <c r="O1305" t="str">
        <f t="shared" si="267"/>
        <v/>
      </c>
      <c r="P1305">
        <f t="shared" si="268"/>
        <v>1393.1999999999534</v>
      </c>
      <c r="X1305">
        <f t="shared" si="271"/>
        <v>50.479224744992507</v>
      </c>
      <c r="Y1305">
        <f t="shared" si="272"/>
        <v>4.2066003835183787</v>
      </c>
      <c r="Z1305">
        <f t="shared" si="273"/>
        <v>1</v>
      </c>
      <c r="AA1305">
        <f t="shared" si="274"/>
        <v>12.000004788373063</v>
      </c>
    </row>
    <row r="1306" spans="2:27" x14ac:dyDescent="0.2">
      <c r="B1306">
        <f t="shared" si="266"/>
        <v>158392686533.39999</v>
      </c>
      <c r="D1306">
        <f t="shared" si="269"/>
        <v>1.0011484352570292</v>
      </c>
      <c r="E1306">
        <f t="shared" si="275"/>
        <v>1394.8000000000466</v>
      </c>
      <c r="I1306" s="4"/>
      <c r="J1306" s="4">
        <f t="shared" si="270"/>
        <v>347</v>
      </c>
      <c r="K1306">
        <v>1305</v>
      </c>
      <c r="L1306">
        <v>1254430.5</v>
      </c>
      <c r="M1306">
        <v>104535.9</v>
      </c>
      <c r="N1306">
        <v>24849.4</v>
      </c>
      <c r="O1306" t="str">
        <f t="shared" si="267"/>
        <v/>
      </c>
      <c r="P1306">
        <f t="shared" si="268"/>
        <v>1394.8000000000466</v>
      </c>
      <c r="X1306">
        <f t="shared" si="271"/>
        <v>50.481319468478112</v>
      </c>
      <c r="Y1306">
        <f t="shared" si="272"/>
        <v>4.2067776284336844</v>
      </c>
      <c r="Z1306">
        <f t="shared" si="273"/>
        <v>1</v>
      </c>
      <c r="AA1306">
        <f t="shared" si="274"/>
        <v>11.999997130172506</v>
      </c>
    </row>
    <row r="1307" spans="2:27" x14ac:dyDescent="0.2">
      <c r="B1307">
        <f t="shared" si="266"/>
        <v>161085362204.39999</v>
      </c>
      <c r="D1307">
        <f t="shared" si="269"/>
        <v>1.0010754229997132</v>
      </c>
      <c r="E1307">
        <f t="shared" si="275"/>
        <v>1396.3000000000466</v>
      </c>
      <c r="I1307" s="4"/>
      <c r="J1307" s="4">
        <f t="shared" si="270"/>
        <v>347</v>
      </c>
      <c r="K1307">
        <v>1306</v>
      </c>
      <c r="L1307">
        <v>1255826.8</v>
      </c>
      <c r="M1307">
        <v>104652.2</v>
      </c>
      <c r="N1307">
        <v>24876.1</v>
      </c>
      <c r="O1307" t="str">
        <f t="shared" si="267"/>
        <v/>
      </c>
      <c r="P1307">
        <f t="shared" si="268"/>
        <v>1396.3000000000466</v>
      </c>
      <c r="X1307">
        <f t="shared" si="271"/>
        <v>50.483267071606889</v>
      </c>
      <c r="Y1307">
        <f t="shared" si="272"/>
        <v>4.2069375826596618</v>
      </c>
      <c r="Z1307">
        <f t="shared" si="273"/>
        <v>1</v>
      </c>
      <c r="AA1307">
        <f t="shared" si="274"/>
        <v>12.000003822184341</v>
      </c>
    </row>
    <row r="1308" spans="2:27" x14ac:dyDescent="0.2">
      <c r="B1308">
        <f t="shared" si="266"/>
        <v>163823813361.89999</v>
      </c>
      <c r="D1308">
        <f t="shared" si="269"/>
        <v>1.0011458855545801</v>
      </c>
      <c r="E1308">
        <f t="shared" si="275"/>
        <v>1397.8999999999069</v>
      </c>
      <c r="I1308" s="4"/>
      <c r="J1308" s="4">
        <f t="shared" si="270"/>
        <v>347</v>
      </c>
      <c r="K1308">
        <v>1307</v>
      </c>
      <c r="L1308">
        <v>1257224.7</v>
      </c>
      <c r="M1308">
        <v>104768.7</v>
      </c>
      <c r="N1308">
        <v>24902.799999999999</v>
      </c>
      <c r="O1308" t="str">
        <f t="shared" si="267"/>
        <v/>
      </c>
      <c r="P1308">
        <f t="shared" si="268"/>
        <v>1397.8999999999069</v>
      </c>
      <c r="X1308">
        <f t="shared" si="271"/>
        <v>50.48527474822108</v>
      </c>
      <c r="Y1308">
        <f t="shared" si="272"/>
        <v>4.2071052251152476</v>
      </c>
      <c r="Z1308">
        <f t="shared" si="273"/>
        <v>1</v>
      </c>
      <c r="AA1308">
        <f t="shared" si="274"/>
        <v>12.00000286345063</v>
      </c>
    </row>
    <row r="1309" spans="2:27" x14ac:dyDescent="0.2">
      <c r="B1309">
        <f t="shared" si="266"/>
        <v>166608818189.10001</v>
      </c>
      <c r="D1309">
        <f t="shared" si="269"/>
        <v>1.0010730381287882</v>
      </c>
      <c r="E1309">
        <f t="shared" si="275"/>
        <v>1399.4000000001397</v>
      </c>
      <c r="I1309" s="4"/>
      <c r="J1309" s="4">
        <f t="shared" si="270"/>
        <v>347</v>
      </c>
      <c r="K1309">
        <v>1308</v>
      </c>
      <c r="L1309">
        <v>1258624.1000000001</v>
      </c>
      <c r="M1309">
        <v>104885.3</v>
      </c>
      <c r="N1309">
        <v>24929.5</v>
      </c>
      <c r="O1309" t="str">
        <f t="shared" si="267"/>
        <v/>
      </c>
      <c r="P1309">
        <f t="shared" si="268"/>
        <v>1399.4000000001397</v>
      </c>
      <c r="X1309">
        <f t="shared" si="271"/>
        <v>50.487338293989055</v>
      </c>
      <c r="Y1309">
        <f t="shared" si="272"/>
        <v>4.207276519785796</v>
      </c>
      <c r="Z1309">
        <f t="shared" si="273"/>
        <v>1</v>
      </c>
      <c r="AA1309">
        <f t="shared" si="274"/>
        <v>12.000004767112266</v>
      </c>
    </row>
    <row r="1310" spans="2:27" x14ac:dyDescent="0.2">
      <c r="B1310">
        <f t="shared" si="266"/>
        <v>169441168098.29999</v>
      </c>
      <c r="D1310">
        <f t="shared" si="269"/>
        <v>1.0011433471486781</v>
      </c>
      <c r="E1310">
        <f t="shared" si="275"/>
        <v>1401</v>
      </c>
      <c r="I1310" s="4"/>
      <c r="J1310" s="4">
        <f t="shared" si="270"/>
        <v>347</v>
      </c>
      <c r="K1310">
        <v>1309</v>
      </c>
      <c r="L1310">
        <v>1260025.1000000001</v>
      </c>
      <c r="M1310">
        <v>105002.1</v>
      </c>
      <c r="N1310">
        <v>24956.3</v>
      </c>
      <c r="O1310" t="str">
        <f t="shared" si="267"/>
        <v/>
      </c>
      <c r="P1310">
        <f t="shared" si="268"/>
        <v>1401</v>
      </c>
      <c r="X1310">
        <f t="shared" si="271"/>
        <v>50.489259225125522</v>
      </c>
      <c r="Y1310">
        <f t="shared" si="272"/>
        <v>4.2074386026774802</v>
      </c>
      <c r="Z1310">
        <f t="shared" si="273"/>
        <v>1</v>
      </c>
      <c r="AA1310">
        <f t="shared" si="274"/>
        <v>11.999999047638095</v>
      </c>
    </row>
    <row r="1311" spans="2:27" x14ac:dyDescent="0.2">
      <c r="B1311">
        <f t="shared" si="266"/>
        <v>172321667956</v>
      </c>
      <c r="D1311">
        <f t="shared" si="269"/>
        <v>9.00977872947891</v>
      </c>
      <c r="E1311">
        <f t="shared" si="275"/>
        <v>12622.699999999953</v>
      </c>
      <c r="I1311" s="4"/>
      <c r="J1311" s="4">
        <f t="shared" si="270"/>
        <v>347</v>
      </c>
      <c r="K1311">
        <v>1310</v>
      </c>
      <c r="L1311">
        <v>1272647.8</v>
      </c>
      <c r="M1311">
        <v>106054</v>
      </c>
      <c r="N1311">
        <v>25197.4</v>
      </c>
      <c r="O1311">
        <f t="shared" si="267"/>
        <v>25175.600000000093</v>
      </c>
      <c r="P1311">
        <f t="shared" si="268"/>
        <v>12622.699999999953</v>
      </c>
      <c r="X1311">
        <f t="shared" si="271"/>
        <v>50.507107876209446</v>
      </c>
      <c r="Y1311">
        <f t="shared" si="272"/>
        <v>4.2089263177946927</v>
      </c>
      <c r="Z1311">
        <f t="shared" si="273"/>
        <v>1</v>
      </c>
      <c r="AA1311">
        <f t="shared" si="274"/>
        <v>11.999998114168255</v>
      </c>
    </row>
    <row r="1312" spans="2:27" x14ac:dyDescent="0.2">
      <c r="B1312">
        <f t="shared" si="266"/>
        <v>175251136311.20001</v>
      </c>
      <c r="D1312">
        <f t="shared" si="269"/>
        <v>0.11222638579700583</v>
      </c>
      <c r="E1312">
        <f t="shared" si="275"/>
        <v>1416.5999999998603</v>
      </c>
      <c r="I1312" s="4"/>
      <c r="J1312" s="4">
        <f t="shared" si="270"/>
        <v>348</v>
      </c>
      <c r="K1312">
        <v>1311</v>
      </c>
      <c r="L1312">
        <v>1274064.3999999999</v>
      </c>
      <c r="M1312">
        <v>106172</v>
      </c>
      <c r="N1312">
        <v>25224.400000000001</v>
      </c>
      <c r="O1312" t="str">
        <f t="shared" si="267"/>
        <v/>
      </c>
      <c r="P1312">
        <f t="shared" si="268"/>
        <v>1416.5999999998603</v>
      </c>
      <c r="X1312">
        <f t="shared" si="271"/>
        <v>50.509205372575757</v>
      </c>
      <c r="Y1312">
        <f t="shared" si="272"/>
        <v>4.2090991262428439</v>
      </c>
      <c r="Z1312">
        <f t="shared" si="273"/>
        <v>1</v>
      </c>
      <c r="AA1312">
        <f t="shared" si="274"/>
        <v>12.000003767471648</v>
      </c>
    </row>
    <row r="1313" spans="2:27" x14ac:dyDescent="0.2">
      <c r="B1313">
        <f t="shared" si="266"/>
        <v>178230405628.5</v>
      </c>
      <c r="D1313">
        <f t="shared" si="269"/>
        <v>1.0010588733589108</v>
      </c>
      <c r="E1313">
        <f t="shared" si="275"/>
        <v>1418.1000000000931</v>
      </c>
      <c r="I1313" s="4"/>
      <c r="J1313" s="4">
        <f t="shared" si="270"/>
        <v>348</v>
      </c>
      <c r="K1313">
        <v>1312</v>
      </c>
      <c r="L1313">
        <v>1275482.5</v>
      </c>
      <c r="M1313">
        <v>106290.2</v>
      </c>
      <c r="N1313">
        <v>25251.5</v>
      </c>
      <c r="O1313" t="str">
        <f t="shared" si="267"/>
        <v/>
      </c>
      <c r="P1313">
        <f t="shared" si="268"/>
        <v>1418.1000000000931</v>
      </c>
      <c r="X1313">
        <f t="shared" si="271"/>
        <v>50.511157753004774</v>
      </c>
      <c r="Y1313">
        <f t="shared" si="272"/>
        <v>4.209262816070332</v>
      </c>
      <c r="Z1313">
        <f t="shared" si="273"/>
        <v>1</v>
      </c>
      <c r="AA1313">
        <f t="shared" si="274"/>
        <v>12.000000940820509</v>
      </c>
    </row>
    <row r="1314" spans="2:27" x14ac:dyDescent="0.2">
      <c r="B1314">
        <f t="shared" si="266"/>
        <v>181260322524.20001</v>
      </c>
      <c r="D1314">
        <f t="shared" si="269"/>
        <v>1.0011282702206192</v>
      </c>
      <c r="E1314">
        <f t="shared" si="275"/>
        <v>1419.6999999999534</v>
      </c>
      <c r="I1314" s="4"/>
      <c r="J1314" s="4">
        <f t="shared" si="270"/>
        <v>348</v>
      </c>
      <c r="K1314">
        <v>1313</v>
      </c>
      <c r="L1314">
        <v>1276902.2</v>
      </c>
      <c r="M1314">
        <v>106408.5</v>
      </c>
      <c r="N1314">
        <v>25278.6</v>
      </c>
      <c r="O1314" t="str">
        <f t="shared" si="267"/>
        <v/>
      </c>
      <c r="P1314">
        <f t="shared" si="268"/>
        <v>1419.6999999999534</v>
      </c>
      <c r="X1314">
        <f t="shared" si="271"/>
        <v>50.513169241967518</v>
      </c>
      <c r="Y1314">
        <f t="shared" si="272"/>
        <v>4.2094301108447461</v>
      </c>
      <c r="Z1314">
        <f t="shared" si="273"/>
        <v>1</v>
      </c>
      <c r="AA1314">
        <f t="shared" si="274"/>
        <v>12.000001879549096</v>
      </c>
    </row>
    <row r="1315" spans="2:27" x14ac:dyDescent="0.2">
      <c r="B1315">
        <f t="shared" si="266"/>
        <v>184341748007.10001</v>
      </c>
      <c r="D1315">
        <f t="shared" si="269"/>
        <v>1.0011269986617548</v>
      </c>
      <c r="E1315">
        <f t="shared" si="275"/>
        <v>1421.3000000000466</v>
      </c>
      <c r="I1315" s="4"/>
      <c r="J1315" s="4">
        <f t="shared" si="270"/>
        <v>348</v>
      </c>
      <c r="K1315">
        <v>1314</v>
      </c>
      <c r="L1315">
        <v>1278323.5</v>
      </c>
      <c r="M1315">
        <v>106527</v>
      </c>
      <c r="N1315">
        <v>25305.8</v>
      </c>
      <c r="O1315" t="str">
        <f t="shared" si="267"/>
        <v/>
      </c>
      <c r="P1315">
        <f t="shared" si="268"/>
        <v>1421.3000000000466</v>
      </c>
      <c r="X1315">
        <f t="shared" si="271"/>
        <v>50.515040030348779</v>
      </c>
      <c r="Y1315">
        <f t="shared" si="272"/>
        <v>4.2095883157220877</v>
      </c>
      <c r="Z1315">
        <f t="shared" si="273"/>
        <v>1</v>
      </c>
      <c r="AA1315">
        <f t="shared" si="274"/>
        <v>11.999995306354258</v>
      </c>
    </row>
    <row r="1316" spans="2:27" x14ac:dyDescent="0.2">
      <c r="B1316">
        <f t="shared" si="266"/>
        <v>187475557723.20001</v>
      </c>
      <c r="D1316">
        <f t="shared" si="269"/>
        <v>1.0010553718426791</v>
      </c>
      <c r="E1316">
        <f t="shared" si="275"/>
        <v>1422.8000000000466</v>
      </c>
      <c r="I1316" s="4"/>
      <c r="J1316" s="4">
        <f t="shared" si="270"/>
        <v>348</v>
      </c>
      <c r="K1316">
        <v>1315</v>
      </c>
      <c r="L1316">
        <v>1279746.3</v>
      </c>
      <c r="M1316">
        <v>106645.5</v>
      </c>
      <c r="N1316">
        <v>25333</v>
      </c>
      <c r="O1316" t="str">
        <f t="shared" si="267"/>
        <v/>
      </c>
      <c r="P1316">
        <f t="shared" si="268"/>
        <v>1422.8000000000466</v>
      </c>
      <c r="X1316">
        <f t="shared" si="271"/>
        <v>50.516966012710697</v>
      </c>
      <c r="Y1316">
        <f t="shared" si="272"/>
        <v>4.209746180870801</v>
      </c>
      <c r="Z1316">
        <f t="shared" si="273"/>
        <v>1</v>
      </c>
      <c r="AA1316">
        <f t="shared" si="274"/>
        <v>12.000002813058217</v>
      </c>
    </row>
    <row r="1317" spans="2:27" x14ac:dyDescent="0.2">
      <c r="B1317">
        <f t="shared" si="266"/>
        <v>190662642204.5</v>
      </c>
      <c r="D1317">
        <f t="shared" si="269"/>
        <v>1.0011948271014572</v>
      </c>
      <c r="E1317">
        <f t="shared" si="275"/>
        <v>1424.5</v>
      </c>
      <c r="I1317" s="4"/>
      <c r="J1317" s="4">
        <f t="shared" si="270"/>
        <v>348</v>
      </c>
      <c r="K1317">
        <v>1316</v>
      </c>
      <c r="L1317">
        <v>1281170.8</v>
      </c>
      <c r="M1317">
        <v>106764.2</v>
      </c>
      <c r="N1317">
        <v>25360.2</v>
      </c>
      <c r="O1317" t="str">
        <f t="shared" si="267"/>
        <v/>
      </c>
      <c r="P1317">
        <f t="shared" si="268"/>
        <v>1424.5</v>
      </c>
      <c r="X1317">
        <f t="shared" si="271"/>
        <v>50.518954897832039</v>
      </c>
      <c r="Y1317">
        <f t="shared" si="272"/>
        <v>4.2099115937571465</v>
      </c>
      <c r="Z1317">
        <f t="shared" si="273"/>
        <v>1</v>
      </c>
      <c r="AA1317">
        <f t="shared" si="274"/>
        <v>12.000003746574228</v>
      </c>
    </row>
    <row r="1318" spans="2:27" x14ac:dyDescent="0.2">
      <c r="B1318">
        <f t="shared" si="266"/>
        <v>193903907122</v>
      </c>
      <c r="D1318">
        <f t="shared" si="269"/>
        <v>1.001053001053001</v>
      </c>
      <c r="E1318">
        <f t="shared" si="275"/>
        <v>1426</v>
      </c>
      <c r="I1318" s="4"/>
      <c r="J1318" s="4">
        <f t="shared" si="270"/>
        <v>348</v>
      </c>
      <c r="K1318">
        <v>1317</v>
      </c>
      <c r="L1318">
        <v>1282596.8</v>
      </c>
      <c r="M1318">
        <v>106883.1</v>
      </c>
      <c r="N1318">
        <v>25387.4</v>
      </c>
      <c r="O1318" t="str">
        <f t="shared" si="267"/>
        <v/>
      </c>
      <c r="P1318">
        <f t="shared" si="268"/>
        <v>1426</v>
      </c>
      <c r="X1318">
        <f t="shared" si="271"/>
        <v>50.520998605607502</v>
      </c>
      <c r="Y1318">
        <f t="shared" si="272"/>
        <v>4.2100845301212413</v>
      </c>
      <c r="Z1318">
        <f t="shared" si="273"/>
        <v>1</v>
      </c>
      <c r="AA1318">
        <f t="shared" si="274"/>
        <v>11.999996257593576</v>
      </c>
    </row>
    <row r="1319" spans="2:27" x14ac:dyDescent="0.2">
      <c r="B1319">
        <f t="shared" si="266"/>
        <v>197200273543.10001</v>
      </c>
      <c r="D1319">
        <f t="shared" si="269"/>
        <v>1.0011220196352457</v>
      </c>
      <c r="E1319">
        <f t="shared" si="275"/>
        <v>1427.5999999998603</v>
      </c>
      <c r="I1319" s="4"/>
      <c r="J1319" s="4">
        <f t="shared" si="270"/>
        <v>348</v>
      </c>
      <c r="K1319">
        <v>1318</v>
      </c>
      <c r="L1319">
        <v>1284024.3999999999</v>
      </c>
      <c r="M1319">
        <v>107002</v>
      </c>
      <c r="N1319">
        <v>25414.7</v>
      </c>
      <c r="O1319" t="str">
        <f t="shared" si="267"/>
        <v/>
      </c>
      <c r="P1319">
        <f t="shared" si="268"/>
        <v>1427.5999999998603</v>
      </c>
      <c r="X1319">
        <f t="shared" si="271"/>
        <v>50.522902099965762</v>
      </c>
      <c r="Y1319">
        <f t="shared" si="272"/>
        <v>4.2102405300869181</v>
      </c>
      <c r="Z1319">
        <f t="shared" si="273"/>
        <v>1</v>
      </c>
      <c r="AA1319">
        <f t="shared" si="274"/>
        <v>12.000003738247882</v>
      </c>
    </row>
    <row r="1320" spans="2:27" x14ac:dyDescent="0.2">
      <c r="B1320">
        <f t="shared" si="266"/>
        <v>200552678193.29999</v>
      </c>
      <c r="D1320">
        <f t="shared" si="269"/>
        <v>1.0011207621184688</v>
      </c>
      <c r="E1320">
        <f t="shared" si="275"/>
        <v>1429.2000000001863</v>
      </c>
      <c r="I1320" s="4"/>
      <c r="J1320" s="4">
        <f t="shared" si="270"/>
        <v>348</v>
      </c>
      <c r="K1320">
        <v>1319</v>
      </c>
      <c r="L1320">
        <v>1285453.6000000001</v>
      </c>
      <c r="M1320">
        <v>107121.1</v>
      </c>
      <c r="N1320">
        <v>25442</v>
      </c>
      <c r="O1320" t="str">
        <f t="shared" si="267"/>
        <v/>
      </c>
      <c r="P1320">
        <f t="shared" si="268"/>
        <v>1429.2000000001863</v>
      </c>
      <c r="X1320">
        <f t="shared" si="271"/>
        <v>50.524864397453037</v>
      </c>
      <c r="Y1320">
        <f t="shared" si="272"/>
        <v>4.2104040562848839</v>
      </c>
      <c r="Z1320">
        <f t="shared" si="273"/>
        <v>1</v>
      </c>
      <c r="AA1320">
        <f t="shared" si="274"/>
        <v>12.000003734091603</v>
      </c>
    </row>
    <row r="1321" spans="2:27" x14ac:dyDescent="0.2">
      <c r="B1321">
        <f t="shared" si="266"/>
        <v>203962073722.60001</v>
      </c>
      <c r="D1321">
        <f t="shared" si="269"/>
        <v>9.0099356283223635</v>
      </c>
      <c r="E1321">
        <f t="shared" si="275"/>
        <v>12877</v>
      </c>
      <c r="I1321" s="4"/>
      <c r="J1321" s="4">
        <f t="shared" si="270"/>
        <v>348</v>
      </c>
      <c r="K1321">
        <v>1320</v>
      </c>
      <c r="L1321">
        <v>1298330.6000000001</v>
      </c>
      <c r="M1321">
        <v>108194.2</v>
      </c>
      <c r="N1321">
        <v>25687.9</v>
      </c>
      <c r="O1321">
        <f t="shared" si="267"/>
        <v>25682.800000000047</v>
      </c>
      <c r="P1321">
        <f t="shared" si="268"/>
        <v>12877</v>
      </c>
      <c r="X1321">
        <f t="shared" si="271"/>
        <v>50.542496661852468</v>
      </c>
      <c r="Y1321">
        <f t="shared" si="272"/>
        <v>4.2118740730071353</v>
      </c>
      <c r="Z1321">
        <f t="shared" si="273"/>
        <v>1</v>
      </c>
      <c r="AA1321">
        <f t="shared" si="274"/>
        <v>12.000001848527926</v>
      </c>
    </row>
    <row r="1322" spans="2:27" x14ac:dyDescent="0.2">
      <c r="B1322">
        <f t="shared" si="266"/>
        <v>207429428975.89999</v>
      </c>
      <c r="D1322">
        <f t="shared" si="269"/>
        <v>0.11222334394656056</v>
      </c>
      <c r="E1322">
        <f t="shared" si="275"/>
        <v>1445.0999999998603</v>
      </c>
      <c r="I1322" s="4"/>
      <c r="J1322" s="4">
        <f t="shared" si="270"/>
        <v>349</v>
      </c>
      <c r="K1322">
        <v>1321</v>
      </c>
      <c r="L1322">
        <v>1299775.7</v>
      </c>
      <c r="M1322">
        <v>108314.6</v>
      </c>
      <c r="N1322">
        <v>25715.5</v>
      </c>
      <c r="O1322" t="str">
        <f t="shared" si="267"/>
        <v/>
      </c>
      <c r="P1322">
        <f t="shared" si="268"/>
        <v>1445.0999999998603</v>
      </c>
      <c r="X1322">
        <f t="shared" si="271"/>
        <v>50.544445956718711</v>
      </c>
      <c r="Y1322">
        <f t="shared" si="272"/>
        <v>4.2120355427660359</v>
      </c>
      <c r="Z1322">
        <f t="shared" si="273"/>
        <v>1</v>
      </c>
      <c r="AA1322">
        <f t="shared" si="274"/>
        <v>12.000004616182858</v>
      </c>
    </row>
    <row r="1323" spans="2:27" x14ac:dyDescent="0.2">
      <c r="B1323">
        <f t="shared" si="266"/>
        <v>210955729268.39999</v>
      </c>
      <c r="D1323">
        <f t="shared" si="269"/>
        <v>1.0011071898139183</v>
      </c>
      <c r="E1323">
        <f t="shared" si="275"/>
        <v>1446.6999999999534</v>
      </c>
      <c r="I1323" s="4"/>
      <c r="J1323" s="4">
        <f t="shared" si="270"/>
        <v>349</v>
      </c>
      <c r="K1323">
        <v>1322</v>
      </c>
      <c r="L1323">
        <v>1301222.3999999999</v>
      </c>
      <c r="M1323">
        <v>108435.2</v>
      </c>
      <c r="N1323">
        <v>25743.200000000001</v>
      </c>
      <c r="O1323" t="str">
        <f t="shared" si="267"/>
        <v/>
      </c>
      <c r="P1323">
        <f t="shared" si="268"/>
        <v>1446.6999999999534</v>
      </c>
      <c r="X1323">
        <f t="shared" si="271"/>
        <v>50.546256875602097</v>
      </c>
      <c r="Y1323">
        <f t="shared" si="272"/>
        <v>4.2121880729668417</v>
      </c>
      <c r="Z1323">
        <f t="shared" si="273"/>
        <v>1</v>
      </c>
      <c r="AA1323">
        <f t="shared" si="274"/>
        <v>12</v>
      </c>
    </row>
    <row r="1324" spans="2:27" x14ac:dyDescent="0.2">
      <c r="B1324">
        <f t="shared" si="266"/>
        <v>214541976666</v>
      </c>
      <c r="D1324">
        <f t="shared" si="269"/>
        <v>1.0011059653004031</v>
      </c>
      <c r="E1324">
        <f t="shared" si="275"/>
        <v>1448.3000000000466</v>
      </c>
      <c r="I1324" s="4"/>
      <c r="J1324" s="4">
        <f t="shared" si="270"/>
        <v>349</v>
      </c>
      <c r="K1324">
        <v>1323</v>
      </c>
      <c r="L1324">
        <v>1302670.7</v>
      </c>
      <c r="M1324">
        <v>108555.9</v>
      </c>
      <c r="N1324">
        <v>25770.799999999999</v>
      </c>
      <c r="O1324" t="str">
        <f t="shared" si="267"/>
        <v/>
      </c>
      <c r="P1324">
        <f t="shared" si="268"/>
        <v>1448.3000000000466</v>
      </c>
      <c r="X1324">
        <f t="shared" si="271"/>
        <v>50.54832213202539</v>
      </c>
      <c r="Y1324">
        <f t="shared" si="272"/>
        <v>4.2123605010321761</v>
      </c>
      <c r="Z1324">
        <f t="shared" si="273"/>
        <v>1</v>
      </c>
      <c r="AA1324">
        <f t="shared" si="274"/>
        <v>11.999999078815614</v>
      </c>
    </row>
    <row r="1325" spans="2:27" x14ac:dyDescent="0.2">
      <c r="B1325">
        <f t="shared" si="266"/>
        <v>218189190269.29999</v>
      </c>
      <c r="D1325">
        <f t="shared" si="269"/>
        <v>1.0011047434924347</v>
      </c>
      <c r="E1325">
        <f t="shared" si="275"/>
        <v>1449.9000000001397</v>
      </c>
      <c r="I1325" s="4"/>
      <c r="J1325" s="4">
        <f t="shared" si="270"/>
        <v>349</v>
      </c>
      <c r="K1325">
        <v>1324</v>
      </c>
      <c r="L1325">
        <v>1304120.6000000001</v>
      </c>
      <c r="M1325">
        <v>108676.7</v>
      </c>
      <c r="N1325">
        <v>25798.5</v>
      </c>
      <c r="O1325" t="str">
        <f t="shared" si="267"/>
        <v/>
      </c>
      <c r="P1325">
        <f t="shared" si="268"/>
        <v>1449.9000000001397</v>
      </c>
      <c r="X1325">
        <f t="shared" si="271"/>
        <v>50.550249045487142</v>
      </c>
      <c r="Y1325">
        <f t="shared" si="272"/>
        <v>4.2125201077582028</v>
      </c>
      <c r="Z1325">
        <f t="shared" si="273"/>
        <v>1</v>
      </c>
      <c r="AA1325">
        <f t="shared" si="274"/>
        <v>12.000001840320879</v>
      </c>
    </row>
    <row r="1326" spans="2:27" x14ac:dyDescent="0.2">
      <c r="B1326">
        <f t="shared" si="266"/>
        <v>221898406503.89999</v>
      </c>
      <c r="D1326">
        <f t="shared" si="269"/>
        <v>1.001172494654611</v>
      </c>
      <c r="E1326">
        <f t="shared" si="275"/>
        <v>1451.5999999998603</v>
      </c>
      <c r="I1326" s="4"/>
      <c r="J1326" s="4">
        <f t="shared" si="270"/>
        <v>349</v>
      </c>
      <c r="K1326">
        <v>1325</v>
      </c>
      <c r="L1326">
        <v>1305572.2</v>
      </c>
      <c r="M1326">
        <v>108797.7</v>
      </c>
      <c r="N1326">
        <v>25826.2</v>
      </c>
      <c r="O1326" t="str">
        <f t="shared" si="267"/>
        <v/>
      </c>
      <c r="P1326">
        <f t="shared" si="268"/>
        <v>1451.5999999998603</v>
      </c>
      <c r="X1326">
        <f t="shared" si="271"/>
        <v>50.552237650138231</v>
      </c>
      <c r="Y1326">
        <f t="shared" si="272"/>
        <v>4.2126871161843393</v>
      </c>
      <c r="Z1326">
        <f t="shared" si="273"/>
        <v>1</v>
      </c>
      <c r="AA1326">
        <f t="shared" si="274"/>
        <v>11.999998161725845</v>
      </c>
    </row>
    <row r="1327" spans="2:27" x14ac:dyDescent="0.2">
      <c r="B1327">
        <f t="shared" si="266"/>
        <v>225670679414.5</v>
      </c>
      <c r="D1327">
        <f t="shared" si="269"/>
        <v>1.0010333425187607</v>
      </c>
      <c r="E1327">
        <f t="shared" si="275"/>
        <v>1453.1000000000931</v>
      </c>
      <c r="I1327" s="4"/>
      <c r="J1327" s="4">
        <f t="shared" si="270"/>
        <v>349</v>
      </c>
      <c r="K1327">
        <v>1326</v>
      </c>
      <c r="L1327">
        <v>1307025.3</v>
      </c>
      <c r="M1327">
        <v>108918.8</v>
      </c>
      <c r="N1327">
        <v>25854</v>
      </c>
      <c r="O1327" t="str">
        <f t="shared" si="267"/>
        <v/>
      </c>
      <c r="P1327">
        <f t="shared" si="268"/>
        <v>1453.1000000000931</v>
      </c>
      <c r="X1327">
        <f t="shared" si="271"/>
        <v>50.554084474356003</v>
      </c>
      <c r="Y1327">
        <f t="shared" si="272"/>
        <v>4.2128413398313604</v>
      </c>
      <c r="Z1327">
        <f t="shared" si="273"/>
        <v>1</v>
      </c>
      <c r="AA1327">
        <f t="shared" si="274"/>
        <v>11.99999724565456</v>
      </c>
    </row>
    <row r="1328" spans="2:27" x14ac:dyDescent="0.2">
      <c r="B1328">
        <f t="shared" si="266"/>
        <v>229507080964.5</v>
      </c>
      <c r="D1328">
        <f t="shared" si="269"/>
        <v>1.0011699126006148</v>
      </c>
      <c r="E1328">
        <f t="shared" si="275"/>
        <v>1454.8000000000466</v>
      </c>
      <c r="I1328" s="4"/>
      <c r="J1328" s="4">
        <f t="shared" si="270"/>
        <v>349</v>
      </c>
      <c r="K1328">
        <v>1327</v>
      </c>
      <c r="L1328">
        <v>1308480.1000000001</v>
      </c>
      <c r="M1328">
        <v>109040</v>
      </c>
      <c r="N1328">
        <v>25881.8</v>
      </c>
      <c r="O1328" t="str">
        <f t="shared" si="267"/>
        <v/>
      </c>
      <c r="P1328">
        <f t="shared" si="268"/>
        <v>1454.8000000000466</v>
      </c>
      <c r="X1328">
        <f t="shared" si="271"/>
        <v>50.555993014396222</v>
      </c>
      <c r="Y1328">
        <f t="shared" si="272"/>
        <v>4.2129990958897761</v>
      </c>
      <c r="Z1328">
        <f t="shared" si="273"/>
        <v>1</v>
      </c>
      <c r="AA1328">
        <f t="shared" si="274"/>
        <v>12.000000917094646</v>
      </c>
    </row>
    <row r="1329" spans="2:27" x14ac:dyDescent="0.2">
      <c r="B1329">
        <f t="shared" si="266"/>
        <v>233408701340.89999</v>
      </c>
      <c r="D1329">
        <f t="shared" si="269"/>
        <v>1.0010310695626665</v>
      </c>
      <c r="E1329">
        <f t="shared" si="275"/>
        <v>1456.2999999998137</v>
      </c>
      <c r="I1329" s="4"/>
      <c r="J1329" s="4">
        <f t="shared" si="270"/>
        <v>349</v>
      </c>
      <c r="K1329">
        <v>1328</v>
      </c>
      <c r="L1329">
        <v>1309936.3999999999</v>
      </c>
      <c r="M1329">
        <v>109161.4</v>
      </c>
      <c r="N1329">
        <v>25909.599999999999</v>
      </c>
      <c r="O1329" t="str">
        <f t="shared" si="267"/>
        <v/>
      </c>
      <c r="P1329">
        <f t="shared" si="268"/>
        <v>1456.2999999998137</v>
      </c>
      <c r="X1329">
        <f t="shared" si="271"/>
        <v>50.557955352456233</v>
      </c>
      <c r="Y1329">
        <f t="shared" si="272"/>
        <v>4.2131642325624483</v>
      </c>
      <c r="Z1329">
        <f t="shared" si="273"/>
        <v>1</v>
      </c>
      <c r="AA1329">
        <f t="shared" si="274"/>
        <v>11.999996335701081</v>
      </c>
    </row>
    <row r="1330" spans="2:27" x14ac:dyDescent="0.2">
      <c r="B1330">
        <f t="shared" ref="B1330:B1393" si="276">ROUND(45*$B$1^(K1330-1),1)</f>
        <v>237376649263.70001</v>
      </c>
      <c r="D1330">
        <f t="shared" si="269"/>
        <v>1.0011673418939686</v>
      </c>
      <c r="E1330">
        <f t="shared" si="275"/>
        <v>1458</v>
      </c>
      <c r="I1330" s="4"/>
      <c r="J1330" s="4">
        <f t="shared" si="270"/>
        <v>349</v>
      </c>
      <c r="K1330">
        <v>1329</v>
      </c>
      <c r="L1330">
        <v>1311394.3999999999</v>
      </c>
      <c r="M1330">
        <v>109282.9</v>
      </c>
      <c r="N1330">
        <v>25937.4</v>
      </c>
      <c r="O1330" t="str">
        <f t="shared" si="267"/>
        <v/>
      </c>
      <c r="P1330">
        <f t="shared" si="268"/>
        <v>1458</v>
      </c>
      <c r="X1330">
        <f t="shared" si="271"/>
        <v>50.559979026425154</v>
      </c>
      <c r="Y1330">
        <f t="shared" si="272"/>
        <v>4.2133328706809463</v>
      </c>
      <c r="Z1330">
        <f t="shared" si="273"/>
        <v>1</v>
      </c>
      <c r="AA1330">
        <f t="shared" si="274"/>
        <v>11.999996339775024</v>
      </c>
    </row>
    <row r="1331" spans="2:27" x14ac:dyDescent="0.2">
      <c r="B1331">
        <f t="shared" si="276"/>
        <v>241412052301.20001</v>
      </c>
      <c r="D1331">
        <f t="shared" si="269"/>
        <v>9.0099451303155007</v>
      </c>
      <c r="E1331">
        <f t="shared" si="275"/>
        <v>13136.5</v>
      </c>
      <c r="I1331" s="4"/>
      <c r="J1331" s="4">
        <f t="shared" si="270"/>
        <v>349</v>
      </c>
      <c r="K1331">
        <v>1330</v>
      </c>
      <c r="L1331">
        <v>1324530.8999999999</v>
      </c>
      <c r="M1331">
        <v>110377.60000000001</v>
      </c>
      <c r="N1331">
        <v>26188.3</v>
      </c>
      <c r="O1331">
        <f t="shared" ref="O1331:O1394" si="277">IF(RIGHT(K1331,1)*1=0,VLOOKUP(J1331,AI:AL,4,0),"")</f>
        <v>26200.299999999814</v>
      </c>
      <c r="P1331">
        <f t="shared" ref="P1331:P1394" si="278">L1331-L1330</f>
        <v>13136.5</v>
      </c>
      <c r="X1331">
        <f t="shared" si="271"/>
        <v>50.57720050556928</v>
      </c>
      <c r="Y1331">
        <f t="shared" si="272"/>
        <v>4.214767663422216</v>
      </c>
      <c r="Z1331">
        <f t="shared" si="273"/>
        <v>1</v>
      </c>
      <c r="AA1331">
        <f t="shared" si="274"/>
        <v>11.999997282057228</v>
      </c>
    </row>
    <row r="1332" spans="2:27" x14ac:dyDescent="0.2">
      <c r="B1332">
        <f t="shared" si="276"/>
        <v>245516057190.29999</v>
      </c>
      <c r="D1332">
        <f t="shared" ref="D1332:D1395" si="279">E1332/E1331</f>
        <v>0.11222167243940062</v>
      </c>
      <c r="E1332">
        <f t="shared" si="275"/>
        <v>1474.2000000001863</v>
      </c>
      <c r="I1332" s="4"/>
      <c r="J1332" s="4">
        <f t="shared" si="270"/>
        <v>350</v>
      </c>
      <c r="K1332">
        <v>1331</v>
      </c>
      <c r="L1332">
        <v>1326005.1000000001</v>
      </c>
      <c r="M1332">
        <v>110500.4</v>
      </c>
      <c r="N1332">
        <v>26216.5</v>
      </c>
      <c r="O1332" t="str">
        <f t="shared" si="277"/>
        <v/>
      </c>
      <c r="P1332">
        <f t="shared" si="278"/>
        <v>1474.2000000001863</v>
      </c>
      <c r="X1332">
        <f t="shared" si="271"/>
        <v>50.57902847443404</v>
      </c>
      <c r="Y1332">
        <f t="shared" si="272"/>
        <v>4.2149180859382449</v>
      </c>
      <c r="Z1332">
        <f t="shared" si="273"/>
        <v>1</v>
      </c>
      <c r="AA1332">
        <f t="shared" si="274"/>
        <v>12.000002714922301</v>
      </c>
    </row>
    <row r="1333" spans="2:27" x14ac:dyDescent="0.2">
      <c r="B1333">
        <f t="shared" si="276"/>
        <v>249689830162.60001</v>
      </c>
      <c r="D1333">
        <f t="shared" si="279"/>
        <v>1.001085334418415</v>
      </c>
      <c r="E1333">
        <f t="shared" si="275"/>
        <v>1475.7999999998137</v>
      </c>
      <c r="I1333" s="4"/>
      <c r="J1333" s="4">
        <f t="shared" si="270"/>
        <v>350</v>
      </c>
      <c r="K1333">
        <v>1332</v>
      </c>
      <c r="L1333">
        <v>1327480.8999999999</v>
      </c>
      <c r="M1333">
        <v>110623.4</v>
      </c>
      <c r="N1333">
        <v>26244.7</v>
      </c>
      <c r="O1333" t="str">
        <f t="shared" si="277"/>
        <v/>
      </c>
      <c r="P1333">
        <f t="shared" si="278"/>
        <v>1475.7999999998137</v>
      </c>
      <c r="X1333">
        <f t="shared" si="271"/>
        <v>50.580913479673988</v>
      </c>
      <c r="Y1333">
        <f t="shared" si="272"/>
        <v>4.2150758057817388</v>
      </c>
      <c r="Z1333">
        <f t="shared" si="273"/>
        <v>1</v>
      </c>
      <c r="AA1333">
        <f t="shared" si="274"/>
        <v>12.000000903967877</v>
      </c>
    </row>
    <row r="1334" spans="2:27" x14ac:dyDescent="0.2">
      <c r="B1334">
        <f t="shared" si="276"/>
        <v>253934557275.29999</v>
      </c>
      <c r="D1334">
        <f t="shared" si="279"/>
        <v>1.0011519176041377</v>
      </c>
      <c r="E1334">
        <f t="shared" si="275"/>
        <v>1477.5</v>
      </c>
      <c r="I1334" s="4"/>
      <c r="J1334" s="4">
        <f t="shared" si="270"/>
        <v>350</v>
      </c>
      <c r="K1334">
        <v>1333</v>
      </c>
      <c r="L1334">
        <v>1328958.3999999999</v>
      </c>
      <c r="M1334">
        <v>110746.5</v>
      </c>
      <c r="N1334">
        <v>26272.9</v>
      </c>
      <c r="O1334" t="str">
        <f t="shared" si="277"/>
        <v/>
      </c>
      <c r="P1334">
        <f t="shared" si="278"/>
        <v>1477.5</v>
      </c>
      <c r="X1334">
        <f t="shared" si="271"/>
        <v>50.582859143832614</v>
      </c>
      <c r="Y1334">
        <f t="shared" si="272"/>
        <v>4.2152369932516009</v>
      </c>
      <c r="Z1334">
        <f t="shared" si="273"/>
        <v>1</v>
      </c>
      <c r="AA1334">
        <f t="shared" si="274"/>
        <v>12.000003611852293</v>
      </c>
    </row>
    <row r="1335" spans="2:27" x14ac:dyDescent="0.2">
      <c r="B1335">
        <f t="shared" si="276"/>
        <v>258251444749</v>
      </c>
      <c r="D1335">
        <f t="shared" si="279"/>
        <v>1.0010829103215519</v>
      </c>
      <c r="E1335">
        <f t="shared" si="275"/>
        <v>1479.1000000000931</v>
      </c>
      <c r="I1335" s="4"/>
      <c r="J1335" s="4">
        <f t="shared" si="270"/>
        <v>350</v>
      </c>
      <c r="K1335">
        <v>1334</v>
      </c>
      <c r="L1335">
        <v>1330437.5</v>
      </c>
      <c r="M1335">
        <v>110869.8</v>
      </c>
      <c r="N1335">
        <v>26301.200000000001</v>
      </c>
      <c r="O1335" t="str">
        <f t="shared" si="277"/>
        <v/>
      </c>
      <c r="P1335">
        <f t="shared" si="278"/>
        <v>1479.1000000000931</v>
      </c>
      <c r="X1335">
        <f t="shared" si="271"/>
        <v>50.584669140571535</v>
      </c>
      <c r="Y1335">
        <f t="shared" si="272"/>
        <v>4.2153894118899515</v>
      </c>
      <c r="Z1335">
        <f t="shared" si="273"/>
        <v>1</v>
      </c>
      <c r="AA1335">
        <f t="shared" si="274"/>
        <v>11.999999098041126</v>
      </c>
    </row>
    <row r="1336" spans="2:27" x14ac:dyDescent="0.2">
      <c r="B1336">
        <f t="shared" si="276"/>
        <v>262641719309.70001</v>
      </c>
      <c r="D1336">
        <f t="shared" si="279"/>
        <v>1.0011493475761972</v>
      </c>
      <c r="E1336">
        <f t="shared" si="275"/>
        <v>1480.8000000000466</v>
      </c>
      <c r="I1336" s="4"/>
      <c r="J1336" s="4">
        <f t="shared" si="270"/>
        <v>350</v>
      </c>
      <c r="K1336">
        <v>1335</v>
      </c>
      <c r="L1336">
        <v>1331918.3</v>
      </c>
      <c r="M1336">
        <v>110993.2</v>
      </c>
      <c r="N1336">
        <v>26329.4</v>
      </c>
      <c r="O1336" t="str">
        <f t="shared" si="277"/>
        <v/>
      </c>
      <c r="P1336">
        <f t="shared" si="278"/>
        <v>1480.8000000000466</v>
      </c>
      <c r="X1336">
        <f t="shared" si="271"/>
        <v>50.586731942239474</v>
      </c>
      <c r="Y1336">
        <f t="shared" si="272"/>
        <v>4.2155613116895934</v>
      </c>
      <c r="Z1336">
        <f t="shared" si="273"/>
        <v>1</v>
      </c>
      <c r="AA1336">
        <f t="shared" si="274"/>
        <v>11.999999099043906</v>
      </c>
    </row>
    <row r="1337" spans="2:27" x14ac:dyDescent="0.2">
      <c r="B1337">
        <f t="shared" si="276"/>
        <v>267106628538</v>
      </c>
      <c r="D1337">
        <f t="shared" si="279"/>
        <v>1.0010804970285387</v>
      </c>
      <c r="E1337">
        <f t="shared" si="275"/>
        <v>1482.3999999999069</v>
      </c>
      <c r="I1337" s="4"/>
      <c r="J1337" s="4">
        <f t="shared" si="270"/>
        <v>350</v>
      </c>
      <c r="K1337">
        <v>1336</v>
      </c>
      <c r="L1337">
        <v>1333400.7</v>
      </c>
      <c r="M1337">
        <v>111116.7</v>
      </c>
      <c r="N1337">
        <v>26357.8</v>
      </c>
      <c r="O1337" t="str">
        <f t="shared" si="277"/>
        <v/>
      </c>
      <c r="P1337">
        <f t="shared" si="278"/>
        <v>1482.3999999999069</v>
      </c>
      <c r="X1337">
        <f t="shared" si="271"/>
        <v>50.588467171008205</v>
      </c>
      <c r="Y1337">
        <f t="shared" si="272"/>
        <v>4.2157046490981793</v>
      </c>
      <c r="Z1337">
        <f t="shared" si="273"/>
        <v>1</v>
      </c>
      <c r="AA1337">
        <f t="shared" si="274"/>
        <v>12.000002699864197</v>
      </c>
    </row>
    <row r="1338" spans="2:27" x14ac:dyDescent="0.2">
      <c r="B1338">
        <f t="shared" si="276"/>
        <v>271647441223.10001</v>
      </c>
      <c r="D1338">
        <f t="shared" si="279"/>
        <v>1.0010793308149577</v>
      </c>
      <c r="E1338">
        <f t="shared" si="275"/>
        <v>1484</v>
      </c>
      <c r="I1338" s="4"/>
      <c r="J1338" s="4">
        <f t="shared" si="270"/>
        <v>350</v>
      </c>
      <c r="K1338">
        <v>1337</v>
      </c>
      <c r="L1338">
        <v>1334884.7</v>
      </c>
      <c r="M1338">
        <v>111240.4</v>
      </c>
      <c r="N1338">
        <v>26386.1</v>
      </c>
      <c r="O1338" t="str">
        <f t="shared" si="277"/>
        <v/>
      </c>
      <c r="P1338">
        <f t="shared" si="278"/>
        <v>1484</v>
      </c>
      <c r="X1338">
        <f t="shared" si="271"/>
        <v>50.590451032930218</v>
      </c>
      <c r="Y1338">
        <f t="shared" si="272"/>
        <v>4.2158712352337027</v>
      </c>
      <c r="Z1338">
        <f t="shared" si="273"/>
        <v>1</v>
      </c>
      <c r="AA1338">
        <f t="shared" si="274"/>
        <v>11.999999101046024</v>
      </c>
    </row>
    <row r="1339" spans="2:27" x14ac:dyDescent="0.2">
      <c r="B1339">
        <f t="shared" si="276"/>
        <v>276265447723.90002</v>
      </c>
      <c r="D1339">
        <f t="shared" si="279"/>
        <v>1.0011455525606154</v>
      </c>
      <c r="E1339">
        <f t="shared" si="275"/>
        <v>1485.6999999999534</v>
      </c>
      <c r="I1339" s="4"/>
      <c r="J1339" s="4">
        <f t="shared" si="270"/>
        <v>350</v>
      </c>
      <c r="K1339">
        <v>1338</v>
      </c>
      <c r="L1339">
        <v>1336370.3999999999</v>
      </c>
      <c r="M1339">
        <v>111364.2</v>
      </c>
      <c r="N1339">
        <v>26414.5</v>
      </c>
      <c r="O1339" t="str">
        <f t="shared" si="277"/>
        <v/>
      </c>
      <c r="P1339">
        <f t="shared" si="278"/>
        <v>1485.6999999999534</v>
      </c>
      <c r="X1339">
        <f t="shared" si="271"/>
        <v>50.592303469685206</v>
      </c>
      <c r="Y1339">
        <f t="shared" si="272"/>
        <v>4.2160252891404344</v>
      </c>
      <c r="Z1339">
        <f t="shared" si="273"/>
        <v>1</v>
      </c>
      <c r="AA1339">
        <f t="shared" si="274"/>
        <v>12</v>
      </c>
    </row>
    <row r="1340" spans="2:27" x14ac:dyDescent="0.2">
      <c r="B1340">
        <f t="shared" si="276"/>
        <v>280961960335.20001</v>
      </c>
      <c r="D1340">
        <f t="shared" si="279"/>
        <v>1.0011442417716809</v>
      </c>
      <c r="E1340">
        <f t="shared" si="275"/>
        <v>1487.4000000001397</v>
      </c>
      <c r="I1340" s="4"/>
      <c r="J1340" s="4">
        <f t="shared" si="270"/>
        <v>350</v>
      </c>
      <c r="K1340">
        <v>1339</v>
      </c>
      <c r="L1340">
        <v>1337857.8</v>
      </c>
      <c r="M1340">
        <v>111488.1</v>
      </c>
      <c r="N1340">
        <v>26442.9</v>
      </c>
      <c r="O1340" t="str">
        <f t="shared" si="277"/>
        <v/>
      </c>
      <c r="P1340">
        <f t="shared" si="278"/>
        <v>1487.4000000001397</v>
      </c>
      <c r="X1340">
        <f t="shared" si="271"/>
        <v>50.594216216829466</v>
      </c>
      <c r="Y1340">
        <f t="shared" si="272"/>
        <v>4.2161827938690539</v>
      </c>
      <c r="Z1340">
        <f t="shared" si="273"/>
        <v>1</v>
      </c>
      <c r="AA1340">
        <f t="shared" si="274"/>
        <v>12.000005381740293</v>
      </c>
    </row>
    <row r="1341" spans="2:27" x14ac:dyDescent="0.2">
      <c r="B1341">
        <f t="shared" si="276"/>
        <v>285738313660.90002</v>
      </c>
      <c r="D1341">
        <f t="shared" si="279"/>
        <v>9.0097485545237337</v>
      </c>
      <c r="E1341">
        <f t="shared" si="275"/>
        <v>13401.09999999986</v>
      </c>
      <c r="I1341" s="4"/>
      <c r="J1341" s="4">
        <f t="shared" ref="J1341:J1404" si="280">J1331+1</f>
        <v>350</v>
      </c>
      <c r="K1341">
        <v>1340</v>
      </c>
      <c r="L1341">
        <v>1351258.9</v>
      </c>
      <c r="M1341">
        <v>112604.9</v>
      </c>
      <c r="N1341">
        <v>26698.799999999999</v>
      </c>
      <c r="O1341">
        <f t="shared" si="277"/>
        <v>26728</v>
      </c>
      <c r="P1341">
        <f t="shared" si="278"/>
        <v>13401.09999999986</v>
      </c>
      <c r="X1341">
        <f t="shared" si="271"/>
        <v>50.611222227216203</v>
      </c>
      <c r="Y1341">
        <f t="shared" si="272"/>
        <v>4.217601540144126</v>
      </c>
      <c r="Z1341">
        <f t="shared" si="273"/>
        <v>1</v>
      </c>
      <c r="AA1341">
        <f t="shared" si="274"/>
        <v>12.000000888060821</v>
      </c>
    </row>
    <row r="1342" spans="2:27" x14ac:dyDescent="0.2">
      <c r="B1342">
        <f t="shared" si="276"/>
        <v>290595864993.20001</v>
      </c>
      <c r="D1342">
        <f t="shared" si="279"/>
        <v>0.11222213101910704</v>
      </c>
      <c r="E1342">
        <f t="shared" si="275"/>
        <v>1503.9000000001397</v>
      </c>
      <c r="I1342" s="4"/>
      <c r="J1342" s="4">
        <f t="shared" si="280"/>
        <v>351</v>
      </c>
      <c r="K1342">
        <v>1341</v>
      </c>
      <c r="L1342">
        <v>1352762.8</v>
      </c>
      <c r="M1342">
        <v>112730.2</v>
      </c>
      <c r="N1342">
        <v>26727.599999999999</v>
      </c>
      <c r="O1342" t="str">
        <f t="shared" si="277"/>
        <v/>
      </c>
      <c r="P1342">
        <f t="shared" si="278"/>
        <v>1503.9000000001397</v>
      </c>
      <c r="X1342">
        <f t="shared" si="271"/>
        <v>50.612954399197839</v>
      </c>
      <c r="Y1342">
        <f t="shared" si="272"/>
        <v>4.2177449527828914</v>
      </c>
      <c r="Z1342">
        <f t="shared" si="273"/>
        <v>1</v>
      </c>
      <c r="AA1342">
        <f t="shared" si="274"/>
        <v>12.000003548294956</v>
      </c>
    </row>
    <row r="1343" spans="2:27" x14ac:dyDescent="0.2">
      <c r="B1343">
        <f t="shared" si="276"/>
        <v>295535994698.09998</v>
      </c>
      <c r="D1343">
        <f t="shared" si="279"/>
        <v>1.001063900525208</v>
      </c>
      <c r="E1343">
        <f t="shared" si="275"/>
        <v>1505.5</v>
      </c>
      <c r="I1343" s="4"/>
      <c r="J1343" s="4">
        <f t="shared" si="280"/>
        <v>351</v>
      </c>
      <c r="K1343">
        <v>1342</v>
      </c>
      <c r="L1343">
        <v>1354268.3</v>
      </c>
      <c r="M1343">
        <v>112855.7</v>
      </c>
      <c r="N1343">
        <v>26756.3</v>
      </c>
      <c r="O1343" t="str">
        <f t="shared" si="277"/>
        <v/>
      </c>
      <c r="P1343">
        <f t="shared" si="278"/>
        <v>1505.5</v>
      </c>
      <c r="X1343">
        <f t="shared" si="271"/>
        <v>50.61493181045212</v>
      </c>
      <c r="Y1343">
        <f t="shared" si="272"/>
        <v>4.2179112956574709</v>
      </c>
      <c r="Z1343">
        <f t="shared" si="273"/>
        <v>1</v>
      </c>
      <c r="AA1343">
        <f t="shared" si="274"/>
        <v>11.999999113912724</v>
      </c>
    </row>
    <row r="1344" spans="2:27" x14ac:dyDescent="0.2">
      <c r="B1344">
        <f t="shared" si="276"/>
        <v>300560106607.90002</v>
      </c>
      <c r="D1344">
        <f t="shared" si="279"/>
        <v>1.0011956160744249</v>
      </c>
      <c r="E1344">
        <f t="shared" si="275"/>
        <v>1507.3000000000466</v>
      </c>
      <c r="I1344" s="4"/>
      <c r="J1344" s="4">
        <f t="shared" si="280"/>
        <v>351</v>
      </c>
      <c r="K1344">
        <v>1343</v>
      </c>
      <c r="L1344">
        <v>1355775.6</v>
      </c>
      <c r="M1344">
        <v>112981.3</v>
      </c>
      <c r="N1344">
        <v>26785.1</v>
      </c>
      <c r="O1344" t="str">
        <f t="shared" si="277"/>
        <v/>
      </c>
      <c r="P1344">
        <f t="shared" si="278"/>
        <v>1507.3000000000466</v>
      </c>
      <c r="X1344">
        <f t="shared" si="271"/>
        <v>50.61678321156166</v>
      </c>
      <c r="Y1344">
        <f t="shared" si="272"/>
        <v>4.2180652676301378</v>
      </c>
      <c r="Z1344">
        <f t="shared" si="273"/>
        <v>1</v>
      </c>
      <c r="AA1344">
        <f t="shared" si="274"/>
        <v>12</v>
      </c>
    </row>
    <row r="1345" spans="2:27" x14ac:dyDescent="0.2">
      <c r="B1345">
        <f t="shared" si="276"/>
        <v>305669628420.29999</v>
      </c>
      <c r="D1345">
        <f t="shared" si="279"/>
        <v>1.0010615006965171</v>
      </c>
      <c r="E1345">
        <f t="shared" si="275"/>
        <v>1508.8999999999069</v>
      </c>
      <c r="I1345" s="4"/>
      <c r="J1345" s="4">
        <f t="shared" si="280"/>
        <v>351</v>
      </c>
      <c r="K1345">
        <v>1344</v>
      </c>
      <c r="L1345">
        <v>1357284.5</v>
      </c>
      <c r="M1345">
        <v>113107</v>
      </c>
      <c r="N1345">
        <v>26813.9</v>
      </c>
      <c r="O1345" t="str">
        <f t="shared" si="277"/>
        <v/>
      </c>
      <c r="P1345">
        <f t="shared" si="278"/>
        <v>1508.8999999999069</v>
      </c>
      <c r="X1345">
        <f t="shared" si="271"/>
        <v>50.61869030614718</v>
      </c>
      <c r="Y1345">
        <f t="shared" si="272"/>
        <v>4.2182226382585153</v>
      </c>
      <c r="Z1345">
        <f t="shared" si="273"/>
        <v>1</v>
      </c>
      <c r="AA1345">
        <f t="shared" si="274"/>
        <v>12.000004420592889</v>
      </c>
    </row>
    <row r="1346" spans="2:27" x14ac:dyDescent="0.2">
      <c r="B1346">
        <f t="shared" si="276"/>
        <v>310866012103.40002</v>
      </c>
      <c r="D1346">
        <f t="shared" si="279"/>
        <v>1.0011266485520487</v>
      </c>
      <c r="E1346">
        <f t="shared" si="275"/>
        <v>1510.6000000000931</v>
      </c>
      <c r="I1346" s="4"/>
      <c r="J1346" s="4">
        <f t="shared" si="280"/>
        <v>351</v>
      </c>
      <c r="K1346">
        <v>1345</v>
      </c>
      <c r="L1346">
        <v>1358795.1</v>
      </c>
      <c r="M1346">
        <v>113232.9</v>
      </c>
      <c r="N1346">
        <v>26842.799999999999</v>
      </c>
      <c r="O1346" t="str">
        <f t="shared" si="277"/>
        <v/>
      </c>
      <c r="P1346">
        <f t="shared" si="278"/>
        <v>1510.6000000000931</v>
      </c>
      <c r="X1346">
        <f t="shared" si="271"/>
        <v>50.620468058473783</v>
      </c>
      <c r="Y1346">
        <f t="shared" si="272"/>
        <v>4.2183714068577052</v>
      </c>
      <c r="Z1346">
        <f t="shared" si="273"/>
        <v>1</v>
      </c>
      <c r="AA1346">
        <f t="shared" si="274"/>
        <v>12.000002649406667</v>
      </c>
    </row>
    <row r="1347" spans="2:27" x14ac:dyDescent="0.2">
      <c r="B1347">
        <f t="shared" si="276"/>
        <v>316150734309.20001</v>
      </c>
      <c r="D1347">
        <f t="shared" si="279"/>
        <v>1.0010591817819807</v>
      </c>
      <c r="E1347">
        <f t="shared" si="275"/>
        <v>1512.1999999999534</v>
      </c>
      <c r="I1347" s="4"/>
      <c r="J1347" s="4">
        <f t="shared" si="280"/>
        <v>351</v>
      </c>
      <c r="K1347">
        <v>1346</v>
      </c>
      <c r="L1347">
        <v>1360307.3</v>
      </c>
      <c r="M1347">
        <v>113358.9</v>
      </c>
      <c r="N1347">
        <v>26871.7</v>
      </c>
      <c r="O1347" t="str">
        <f t="shared" si="277"/>
        <v/>
      </c>
      <c r="P1347">
        <f t="shared" si="278"/>
        <v>1512.1999999999534</v>
      </c>
      <c r="X1347">
        <f t="shared" ref="X1347:X1410" si="281">L1347/$N1347</f>
        <v>50.622301529117998</v>
      </c>
      <c r="Y1347">
        <f t="shared" ref="Y1347:Y1410" si="282">M1347/$N1347</f>
        <v>4.2185235768485061</v>
      </c>
      <c r="Z1347">
        <f t="shared" ref="Z1347:Z1410" si="283">N1347/$N1347</f>
        <v>1</v>
      </c>
      <c r="AA1347">
        <f t="shared" ref="AA1347:AA1410" si="284">L1347/M1347</f>
        <v>12.000004410769689</v>
      </c>
    </row>
    <row r="1348" spans="2:27" x14ac:dyDescent="0.2">
      <c r="B1348">
        <f t="shared" si="276"/>
        <v>321525296792.40002</v>
      </c>
      <c r="D1348">
        <f t="shared" si="279"/>
        <v>1.0011903187409381</v>
      </c>
      <c r="E1348">
        <f t="shared" ref="E1348:E1411" si="285">L1348-L1347</f>
        <v>1514</v>
      </c>
      <c r="I1348" s="4"/>
      <c r="J1348" s="4">
        <f t="shared" si="280"/>
        <v>351</v>
      </c>
      <c r="K1348">
        <v>1347</v>
      </c>
      <c r="L1348">
        <v>1361821.3</v>
      </c>
      <c r="M1348">
        <v>113485.1</v>
      </c>
      <c r="N1348">
        <v>26900.6</v>
      </c>
      <c r="O1348" t="str">
        <f t="shared" si="277"/>
        <v/>
      </c>
      <c r="P1348">
        <f t="shared" si="278"/>
        <v>1514</v>
      </c>
      <c r="X1348">
        <f t="shared" si="281"/>
        <v>50.624197973279408</v>
      </c>
      <c r="Y1348">
        <f t="shared" si="282"/>
        <v>4.2186828546575175</v>
      </c>
      <c r="Z1348">
        <f t="shared" si="283"/>
        <v>1</v>
      </c>
      <c r="AA1348">
        <f t="shared" si="284"/>
        <v>12.000000881172946</v>
      </c>
    </row>
    <row r="1349" spans="2:27" x14ac:dyDescent="0.2">
      <c r="B1349">
        <f t="shared" si="276"/>
        <v>326991226837.90002</v>
      </c>
      <c r="D1349">
        <f t="shared" si="279"/>
        <v>1.0010568031703173</v>
      </c>
      <c r="E1349">
        <f t="shared" si="285"/>
        <v>1515.5999999998603</v>
      </c>
      <c r="I1349" s="4"/>
      <c r="J1349" s="4">
        <f t="shared" si="280"/>
        <v>351</v>
      </c>
      <c r="K1349">
        <v>1348</v>
      </c>
      <c r="L1349">
        <v>1363336.9</v>
      </c>
      <c r="M1349">
        <v>113611.4</v>
      </c>
      <c r="N1349">
        <v>26929.5</v>
      </c>
      <c r="O1349" t="str">
        <f t="shared" si="277"/>
        <v/>
      </c>
      <c r="P1349">
        <f t="shared" si="278"/>
        <v>1515.5999999998603</v>
      </c>
      <c r="X1349">
        <f t="shared" si="281"/>
        <v>50.626149761414062</v>
      </c>
      <c r="Y1349">
        <f t="shared" si="282"/>
        <v>4.2188455040011883</v>
      </c>
      <c r="Z1349">
        <f t="shared" si="283"/>
        <v>1</v>
      </c>
      <c r="AA1349">
        <f t="shared" si="284"/>
        <v>12.00000088019336</v>
      </c>
    </row>
    <row r="1350" spans="2:27" x14ac:dyDescent="0.2">
      <c r="B1350">
        <f t="shared" si="276"/>
        <v>332550077694.09998</v>
      </c>
      <c r="D1350">
        <f t="shared" si="279"/>
        <v>1.0011876484562414</v>
      </c>
      <c r="E1350">
        <f t="shared" si="285"/>
        <v>1517.4000000001397</v>
      </c>
      <c r="I1350" s="4"/>
      <c r="J1350" s="4">
        <f t="shared" si="280"/>
        <v>351</v>
      </c>
      <c r="K1350">
        <v>1349</v>
      </c>
      <c r="L1350">
        <v>1364854.3</v>
      </c>
      <c r="M1350">
        <v>113737.9</v>
      </c>
      <c r="N1350">
        <v>26958.5</v>
      </c>
      <c r="O1350" t="str">
        <f t="shared" si="277"/>
        <v/>
      </c>
      <c r="P1350">
        <f t="shared" si="278"/>
        <v>1517.4000000001397</v>
      </c>
      <c r="X1350">
        <f t="shared" si="281"/>
        <v>50.627976333994845</v>
      </c>
      <c r="Y1350">
        <f t="shared" si="282"/>
        <v>4.2189995734184018</v>
      </c>
      <c r="Z1350">
        <f t="shared" si="283"/>
        <v>1</v>
      </c>
      <c r="AA1350">
        <f t="shared" si="284"/>
        <v>11.99999560392798</v>
      </c>
    </row>
    <row r="1351" spans="2:27" x14ac:dyDescent="0.2">
      <c r="B1351">
        <f t="shared" si="276"/>
        <v>338203429014.90002</v>
      </c>
      <c r="D1351">
        <f t="shared" si="279"/>
        <v>9.0094899169623979</v>
      </c>
      <c r="E1351">
        <f t="shared" si="285"/>
        <v>13671</v>
      </c>
      <c r="I1351" s="4"/>
      <c r="J1351" s="4">
        <f t="shared" si="280"/>
        <v>351</v>
      </c>
      <c r="K1351">
        <v>1350</v>
      </c>
      <c r="L1351">
        <v>1378525.3</v>
      </c>
      <c r="M1351">
        <v>114877.1</v>
      </c>
      <c r="N1351">
        <v>27219.599999999999</v>
      </c>
      <c r="O1351">
        <f t="shared" si="277"/>
        <v>27266.40000000014</v>
      </c>
      <c r="P1351">
        <f t="shared" si="278"/>
        <v>13671</v>
      </c>
      <c r="X1351">
        <f t="shared" si="281"/>
        <v>50.644583314964223</v>
      </c>
      <c r="Y1351">
        <f t="shared" si="282"/>
        <v>4.2203816367617453</v>
      </c>
      <c r="Z1351">
        <f t="shared" si="283"/>
        <v>1</v>
      </c>
      <c r="AA1351">
        <f t="shared" si="284"/>
        <v>12.000000870495512</v>
      </c>
    </row>
    <row r="1352" spans="2:27" x14ac:dyDescent="0.2">
      <c r="B1352">
        <f t="shared" si="276"/>
        <v>343952887308.20001</v>
      </c>
      <c r="D1352">
        <f t="shared" si="279"/>
        <v>0.11222295369760467</v>
      </c>
      <c r="E1352">
        <f t="shared" si="285"/>
        <v>1534.1999999999534</v>
      </c>
      <c r="I1352" s="4"/>
      <c r="J1352" s="4">
        <f t="shared" si="280"/>
        <v>352</v>
      </c>
      <c r="K1352">
        <v>1351</v>
      </c>
      <c r="L1352">
        <v>1380059.5</v>
      </c>
      <c r="M1352">
        <v>115005</v>
      </c>
      <c r="N1352">
        <v>27248.9</v>
      </c>
      <c r="O1352" t="str">
        <f t="shared" si="277"/>
        <v/>
      </c>
      <c r="P1352">
        <f t="shared" si="278"/>
        <v>1534.1999999999534</v>
      </c>
      <c r="X1352">
        <f t="shared" si="281"/>
        <v>50.646429764137267</v>
      </c>
      <c r="Y1352">
        <f t="shared" si="282"/>
        <v>4.2205373427918191</v>
      </c>
      <c r="Z1352">
        <f t="shared" si="283"/>
        <v>1</v>
      </c>
      <c r="AA1352">
        <f t="shared" si="284"/>
        <v>11.999995652362941</v>
      </c>
    </row>
    <row r="1353" spans="2:27" x14ac:dyDescent="0.2">
      <c r="B1353">
        <f t="shared" si="276"/>
        <v>349800086392.40002</v>
      </c>
      <c r="D1353">
        <f t="shared" si="279"/>
        <v>1.0011080693520751</v>
      </c>
      <c r="E1353">
        <f t="shared" si="285"/>
        <v>1535.8999999999069</v>
      </c>
      <c r="I1353" s="4"/>
      <c r="J1353" s="4">
        <f t="shared" si="280"/>
        <v>352</v>
      </c>
      <c r="K1353">
        <v>1352</v>
      </c>
      <c r="L1353">
        <v>1381595.4</v>
      </c>
      <c r="M1353">
        <v>115132.9</v>
      </c>
      <c r="N1353">
        <v>27278.3</v>
      </c>
      <c r="O1353" t="str">
        <f t="shared" si="277"/>
        <v/>
      </c>
      <c r="P1353">
        <f t="shared" si="278"/>
        <v>1535.8999999999069</v>
      </c>
      <c r="X1353">
        <f t="shared" si="281"/>
        <v>50.648148894909141</v>
      </c>
      <c r="Y1353">
        <f t="shared" si="282"/>
        <v>4.2206772416169631</v>
      </c>
      <c r="Z1353">
        <f t="shared" si="283"/>
        <v>1</v>
      </c>
      <c r="AA1353">
        <f t="shared" si="284"/>
        <v>12.000005211368775</v>
      </c>
    </row>
    <row r="1354" spans="2:27" x14ac:dyDescent="0.2">
      <c r="B1354">
        <f t="shared" si="276"/>
        <v>355746687861.09998</v>
      </c>
      <c r="D1354">
        <f t="shared" si="279"/>
        <v>1.0011068428935388</v>
      </c>
      <c r="E1354">
        <f t="shared" si="285"/>
        <v>1537.6000000000931</v>
      </c>
      <c r="I1354" s="4"/>
      <c r="J1354" s="4">
        <f t="shared" si="280"/>
        <v>352</v>
      </c>
      <c r="K1354">
        <v>1353</v>
      </c>
      <c r="L1354">
        <v>1383133</v>
      </c>
      <c r="M1354">
        <v>115261.1</v>
      </c>
      <c r="N1354">
        <v>27307.599999999999</v>
      </c>
      <c r="O1354" t="str">
        <f t="shared" si="277"/>
        <v/>
      </c>
      <c r="P1354">
        <f t="shared" si="278"/>
        <v>1537.6000000000931</v>
      </c>
      <c r="X1354">
        <f t="shared" si="281"/>
        <v>50.650112056716814</v>
      </c>
      <c r="Y1354">
        <f t="shared" si="282"/>
        <v>4.22084328172377</v>
      </c>
      <c r="Z1354">
        <f t="shared" si="283"/>
        <v>1</v>
      </c>
      <c r="AA1354">
        <f t="shared" si="284"/>
        <v>11.999998264809202</v>
      </c>
    </row>
    <row r="1355" spans="2:27" x14ac:dyDescent="0.2">
      <c r="B1355">
        <f t="shared" si="276"/>
        <v>361794381554.70001</v>
      </c>
      <c r="D1355">
        <f t="shared" si="279"/>
        <v>1.0011056191466918</v>
      </c>
      <c r="E1355">
        <f t="shared" si="285"/>
        <v>1539.3000000000466</v>
      </c>
      <c r="I1355" s="4"/>
      <c r="J1355" s="4">
        <f t="shared" si="280"/>
        <v>352</v>
      </c>
      <c r="K1355">
        <v>1354</v>
      </c>
      <c r="L1355">
        <v>1384672.3</v>
      </c>
      <c r="M1355">
        <v>115389.4</v>
      </c>
      <c r="N1355">
        <v>27337</v>
      </c>
      <c r="O1355" t="str">
        <f t="shared" si="277"/>
        <v/>
      </c>
      <c r="P1355">
        <f t="shared" si="278"/>
        <v>1539.3000000000466</v>
      </c>
      <c r="X1355">
        <f t="shared" si="281"/>
        <v>50.651947909426788</v>
      </c>
      <c r="Y1355">
        <f t="shared" si="282"/>
        <v>4.2209971833046787</v>
      </c>
      <c r="Z1355">
        <f t="shared" si="283"/>
        <v>1</v>
      </c>
      <c r="AA1355">
        <f t="shared" si="284"/>
        <v>11.999995666846349</v>
      </c>
    </row>
    <row r="1356" spans="2:27" x14ac:dyDescent="0.2">
      <c r="B1356">
        <f t="shared" si="276"/>
        <v>367944886041.20001</v>
      </c>
      <c r="D1356">
        <f t="shared" si="279"/>
        <v>1.0011043981030037</v>
      </c>
      <c r="E1356">
        <f t="shared" si="285"/>
        <v>1541</v>
      </c>
      <c r="I1356" s="4"/>
      <c r="J1356" s="4">
        <f t="shared" si="280"/>
        <v>352</v>
      </c>
      <c r="K1356">
        <v>1355</v>
      </c>
      <c r="L1356">
        <v>1386213.3</v>
      </c>
      <c r="M1356">
        <v>115517.8</v>
      </c>
      <c r="N1356">
        <v>27366.5</v>
      </c>
      <c r="O1356" t="str">
        <f t="shared" si="277"/>
        <v/>
      </c>
      <c r="P1356">
        <f t="shared" si="278"/>
        <v>1541</v>
      </c>
      <c r="X1356">
        <f t="shared" si="281"/>
        <v>50.65365684322073</v>
      </c>
      <c r="Y1356">
        <f t="shared" si="282"/>
        <v>4.2211389837940549</v>
      </c>
      <c r="Z1356">
        <f t="shared" si="283"/>
        <v>1</v>
      </c>
      <c r="AA1356">
        <f t="shared" si="284"/>
        <v>11.999997402997634</v>
      </c>
    </row>
    <row r="1357" spans="2:27" x14ac:dyDescent="0.2">
      <c r="B1357">
        <f t="shared" si="276"/>
        <v>374199949103.90002</v>
      </c>
      <c r="D1357">
        <f t="shared" si="279"/>
        <v>1.001168072680108</v>
      </c>
      <c r="E1357">
        <f t="shared" si="285"/>
        <v>1542.8000000000466</v>
      </c>
      <c r="I1357" s="4"/>
      <c r="J1357" s="4">
        <f t="shared" si="280"/>
        <v>352</v>
      </c>
      <c r="K1357">
        <v>1356</v>
      </c>
      <c r="L1357">
        <v>1387756.1</v>
      </c>
      <c r="M1357">
        <v>115646.3</v>
      </c>
      <c r="N1357">
        <v>27395.9</v>
      </c>
      <c r="O1357" t="str">
        <f t="shared" si="277"/>
        <v/>
      </c>
      <c r="P1357">
        <f t="shared" si="278"/>
        <v>1542.8000000000466</v>
      </c>
      <c r="X1357">
        <f t="shared" si="281"/>
        <v>50.655612701170611</v>
      </c>
      <c r="Y1357">
        <f t="shared" si="282"/>
        <v>4.2212995375220377</v>
      </c>
      <c r="Z1357">
        <f t="shared" si="283"/>
        <v>1</v>
      </c>
      <c r="AA1357">
        <f t="shared" si="284"/>
        <v>12.000004323527861</v>
      </c>
    </row>
    <row r="1358" spans="2:27" x14ac:dyDescent="0.2">
      <c r="B1358">
        <f t="shared" si="276"/>
        <v>380561348238.59998</v>
      </c>
      <c r="D1358">
        <f t="shared" si="279"/>
        <v>1.0010370754471483</v>
      </c>
      <c r="E1358">
        <f t="shared" si="285"/>
        <v>1544.3999999999069</v>
      </c>
      <c r="I1358" s="4"/>
      <c r="J1358" s="4">
        <f t="shared" si="280"/>
        <v>352</v>
      </c>
      <c r="K1358">
        <v>1357</v>
      </c>
      <c r="L1358">
        <v>1389300.5</v>
      </c>
      <c r="M1358">
        <v>115775</v>
      </c>
      <c r="N1358">
        <v>27425.4</v>
      </c>
      <c r="O1358" t="str">
        <f t="shared" si="277"/>
        <v/>
      </c>
      <c r="P1358">
        <f t="shared" si="278"/>
        <v>1544.3999999999069</v>
      </c>
      <c r="X1358">
        <f t="shared" si="281"/>
        <v>50.657437995434883</v>
      </c>
      <c r="Y1358">
        <f t="shared" si="282"/>
        <v>4.2214516470133523</v>
      </c>
      <c r="Z1358">
        <f t="shared" si="283"/>
        <v>1</v>
      </c>
      <c r="AA1358">
        <f t="shared" si="284"/>
        <v>12.000004318721658</v>
      </c>
    </row>
    <row r="1359" spans="2:27" x14ac:dyDescent="0.2">
      <c r="B1359">
        <f t="shared" si="276"/>
        <v>387030891158.70001</v>
      </c>
      <c r="D1359">
        <f t="shared" si="279"/>
        <v>1.0011655011655314</v>
      </c>
      <c r="E1359">
        <f t="shared" si="285"/>
        <v>1546.1999999999534</v>
      </c>
      <c r="I1359" s="4"/>
      <c r="J1359" s="4">
        <f t="shared" si="280"/>
        <v>352</v>
      </c>
      <c r="K1359">
        <v>1358</v>
      </c>
      <c r="L1359">
        <v>1390846.7</v>
      </c>
      <c r="M1359">
        <v>115903.9</v>
      </c>
      <c r="N1359">
        <v>27455</v>
      </c>
      <c r="O1359" t="str">
        <f t="shared" si="277"/>
        <v/>
      </c>
      <c r="P1359">
        <f t="shared" si="278"/>
        <v>1546.1999999999534</v>
      </c>
      <c r="X1359">
        <f t="shared" si="281"/>
        <v>50.659140411582591</v>
      </c>
      <c r="Y1359">
        <f t="shared" si="282"/>
        <v>4.2215953378255326</v>
      </c>
      <c r="Z1359">
        <f t="shared" si="283"/>
        <v>1</v>
      </c>
      <c r="AA1359">
        <f t="shared" si="284"/>
        <v>11.999999137216262</v>
      </c>
    </row>
    <row r="1360" spans="2:27" x14ac:dyDescent="0.2">
      <c r="B1360">
        <f t="shared" si="276"/>
        <v>393610416308.40002</v>
      </c>
      <c r="D1360">
        <f t="shared" si="279"/>
        <v>1.0010994696676927</v>
      </c>
      <c r="E1360">
        <f t="shared" si="285"/>
        <v>1547.9000000001397</v>
      </c>
      <c r="I1360" s="4"/>
      <c r="J1360" s="4">
        <f t="shared" si="280"/>
        <v>352</v>
      </c>
      <c r="K1360">
        <v>1359</v>
      </c>
      <c r="L1360">
        <v>1392394.6</v>
      </c>
      <c r="M1360">
        <v>116032.9</v>
      </c>
      <c r="N1360">
        <v>27484.5</v>
      </c>
      <c r="O1360" t="str">
        <f t="shared" si="277"/>
        <v/>
      </c>
      <c r="P1360">
        <f t="shared" si="278"/>
        <v>1547.9000000001397</v>
      </c>
      <c r="X1360">
        <f t="shared" si="281"/>
        <v>50.661085339009261</v>
      </c>
      <c r="Y1360">
        <f t="shared" si="282"/>
        <v>4.2217577179865016</v>
      </c>
      <c r="Z1360">
        <f t="shared" si="283"/>
        <v>1</v>
      </c>
      <c r="AA1360">
        <f t="shared" si="284"/>
        <v>11.999998276350933</v>
      </c>
    </row>
    <row r="1361" spans="2:27" x14ac:dyDescent="0.2">
      <c r="B1361">
        <f t="shared" si="276"/>
        <v>400301793385.59998</v>
      </c>
      <c r="D1361">
        <f t="shared" si="279"/>
        <v>9.0098843594538724</v>
      </c>
      <c r="E1361">
        <f t="shared" si="285"/>
        <v>13946.399999999907</v>
      </c>
      <c r="I1361" s="4"/>
      <c r="J1361" s="4">
        <f t="shared" si="280"/>
        <v>352</v>
      </c>
      <c r="K1361">
        <v>1360</v>
      </c>
      <c r="L1361">
        <v>1406341</v>
      </c>
      <c r="M1361">
        <v>117195.1</v>
      </c>
      <c r="N1361">
        <v>27750.9</v>
      </c>
      <c r="O1361">
        <f t="shared" si="277"/>
        <v>27815.699999999953</v>
      </c>
      <c r="P1361">
        <f t="shared" si="278"/>
        <v>13946.399999999907</v>
      </c>
      <c r="X1361">
        <f t="shared" si="281"/>
        <v>50.6773113664782</v>
      </c>
      <c r="Y1361">
        <f t="shared" si="282"/>
        <v>4.2231098811209726</v>
      </c>
      <c r="Z1361">
        <f t="shared" si="283"/>
        <v>1</v>
      </c>
      <c r="AA1361">
        <f t="shared" si="284"/>
        <v>11.999998293444008</v>
      </c>
    </row>
    <row r="1362" spans="2:27" x14ac:dyDescent="0.2">
      <c r="B1362">
        <f t="shared" si="276"/>
        <v>407106923873.20001</v>
      </c>
      <c r="D1362">
        <f t="shared" si="279"/>
        <v>0.112222509034597</v>
      </c>
      <c r="E1362">
        <f t="shared" si="285"/>
        <v>1565.1000000000931</v>
      </c>
      <c r="I1362" s="4"/>
      <c r="J1362" s="4">
        <f t="shared" si="280"/>
        <v>353</v>
      </c>
      <c r="K1362">
        <v>1361</v>
      </c>
      <c r="L1362">
        <v>1407906.1</v>
      </c>
      <c r="M1362">
        <v>117325.5</v>
      </c>
      <c r="N1362">
        <v>27780.799999999999</v>
      </c>
      <c r="O1362" t="str">
        <f t="shared" si="277"/>
        <v/>
      </c>
      <c r="P1362">
        <f t="shared" si="278"/>
        <v>1565.1000000000931</v>
      </c>
      <c r="X1362">
        <f t="shared" si="281"/>
        <v>50.679105713298398</v>
      </c>
      <c r="Y1362">
        <f t="shared" si="282"/>
        <v>4.223258509474169</v>
      </c>
      <c r="Z1362">
        <f t="shared" si="283"/>
        <v>1</v>
      </c>
      <c r="AA1362">
        <f t="shared" si="284"/>
        <v>12.000000852329631</v>
      </c>
    </row>
    <row r="1363" spans="2:27" x14ac:dyDescent="0.2">
      <c r="B1363">
        <f t="shared" si="276"/>
        <v>414027741579</v>
      </c>
      <c r="D1363">
        <f t="shared" si="279"/>
        <v>1.00115008625635</v>
      </c>
      <c r="E1363">
        <f t="shared" si="285"/>
        <v>1566.8999999999069</v>
      </c>
      <c r="I1363" s="4"/>
      <c r="J1363" s="4">
        <f t="shared" si="280"/>
        <v>353</v>
      </c>
      <c r="K1363">
        <v>1362</v>
      </c>
      <c r="L1363">
        <v>1409473</v>
      </c>
      <c r="M1363">
        <v>117456.1</v>
      </c>
      <c r="N1363">
        <v>27810.7</v>
      </c>
      <c r="O1363" t="str">
        <f t="shared" si="277"/>
        <v/>
      </c>
      <c r="P1363">
        <f t="shared" si="278"/>
        <v>1566.8999999999069</v>
      </c>
      <c r="X1363">
        <f t="shared" si="281"/>
        <v>50.680960925111556</v>
      </c>
      <c r="Y1363">
        <f t="shared" si="282"/>
        <v>4.2234140097156851</v>
      </c>
      <c r="Z1363">
        <f t="shared" si="283"/>
        <v>1</v>
      </c>
      <c r="AA1363">
        <f t="shared" si="284"/>
        <v>11.999998297236159</v>
      </c>
    </row>
    <row r="1364" spans="2:27" x14ac:dyDescent="0.2">
      <c r="B1364">
        <f t="shared" si="276"/>
        <v>421066213185.90002</v>
      </c>
      <c r="D1364">
        <f t="shared" si="279"/>
        <v>1.0010211245134299</v>
      </c>
      <c r="E1364">
        <f t="shared" si="285"/>
        <v>1568.5</v>
      </c>
      <c r="I1364" s="4"/>
      <c r="J1364" s="4">
        <f t="shared" si="280"/>
        <v>353</v>
      </c>
      <c r="K1364">
        <v>1363</v>
      </c>
      <c r="L1364">
        <v>1411041.5</v>
      </c>
      <c r="M1364">
        <v>117586.8</v>
      </c>
      <c r="N1364">
        <v>27840.7</v>
      </c>
      <c r="O1364" t="str">
        <f t="shared" si="277"/>
        <v/>
      </c>
      <c r="P1364">
        <f t="shared" si="278"/>
        <v>1568.5</v>
      </c>
      <c r="X1364">
        <f t="shared" si="281"/>
        <v>50.682687576102609</v>
      </c>
      <c r="Y1364">
        <f t="shared" si="282"/>
        <v>4.2235575973305268</v>
      </c>
      <c r="Z1364">
        <f t="shared" si="283"/>
        <v>1</v>
      </c>
      <c r="AA1364">
        <f t="shared" si="284"/>
        <v>11.999999149564406</v>
      </c>
    </row>
    <row r="1365" spans="2:27" x14ac:dyDescent="0.2">
      <c r="B1365">
        <f t="shared" si="276"/>
        <v>428224338810</v>
      </c>
      <c r="D1365">
        <f t="shared" si="279"/>
        <v>1.001211348422</v>
      </c>
      <c r="E1365">
        <f t="shared" si="285"/>
        <v>1570.3999999999069</v>
      </c>
      <c r="I1365" s="4"/>
      <c r="J1365" s="4">
        <f t="shared" si="280"/>
        <v>353</v>
      </c>
      <c r="K1365">
        <v>1364</v>
      </c>
      <c r="L1365">
        <v>1412611.9</v>
      </c>
      <c r="M1365">
        <v>117717.7</v>
      </c>
      <c r="N1365">
        <v>27870.7</v>
      </c>
      <c r="O1365" t="str">
        <f t="shared" si="277"/>
        <v/>
      </c>
      <c r="P1365">
        <f t="shared" si="278"/>
        <v>1570.3999999999069</v>
      </c>
      <c r="X1365">
        <f t="shared" si="281"/>
        <v>50.684478681913262</v>
      </c>
      <c r="Y1365">
        <f t="shared" si="282"/>
        <v>4.2237080518250343</v>
      </c>
      <c r="Z1365">
        <f t="shared" si="283"/>
        <v>1</v>
      </c>
      <c r="AA1365">
        <f t="shared" si="284"/>
        <v>11.999995752550381</v>
      </c>
    </row>
    <row r="1366" spans="2:27" x14ac:dyDescent="0.2">
      <c r="B1366">
        <f t="shared" si="276"/>
        <v>435504152569.79999</v>
      </c>
      <c r="D1366">
        <f t="shared" si="279"/>
        <v>1.0010188487010272</v>
      </c>
      <c r="E1366">
        <f t="shared" si="285"/>
        <v>1572</v>
      </c>
      <c r="I1366" s="4"/>
      <c r="J1366" s="4">
        <f t="shared" si="280"/>
        <v>353</v>
      </c>
      <c r="K1366">
        <v>1365</v>
      </c>
      <c r="L1366">
        <v>1414183.9</v>
      </c>
      <c r="M1366">
        <v>117848.7</v>
      </c>
      <c r="N1366">
        <v>27900.7</v>
      </c>
      <c r="O1366" t="str">
        <f t="shared" si="277"/>
        <v/>
      </c>
      <c r="P1366">
        <f t="shared" si="278"/>
        <v>1572</v>
      </c>
      <c r="X1366">
        <f t="shared" si="281"/>
        <v>50.686323282211553</v>
      </c>
      <c r="Y1366">
        <f t="shared" si="282"/>
        <v>4.2238617669090734</v>
      </c>
      <c r="Z1366">
        <f t="shared" si="283"/>
        <v>1</v>
      </c>
      <c r="AA1366">
        <f t="shared" si="284"/>
        <v>11.999995757271824</v>
      </c>
    </row>
    <row r="1367" spans="2:27" x14ac:dyDescent="0.2">
      <c r="B1367">
        <f t="shared" si="276"/>
        <v>442907723163.5</v>
      </c>
      <c r="D1367">
        <f t="shared" si="279"/>
        <v>1.0012086513995799</v>
      </c>
      <c r="E1367">
        <f t="shared" si="285"/>
        <v>1573.9000000001397</v>
      </c>
      <c r="I1367" s="4"/>
      <c r="J1367" s="4">
        <f t="shared" si="280"/>
        <v>353</v>
      </c>
      <c r="K1367">
        <v>1366</v>
      </c>
      <c r="L1367">
        <v>1415757.8</v>
      </c>
      <c r="M1367">
        <v>117979.8</v>
      </c>
      <c r="N1367">
        <v>27930.799999999999</v>
      </c>
      <c r="O1367" t="str">
        <f t="shared" si="277"/>
        <v/>
      </c>
      <c r="P1367">
        <f t="shared" si="278"/>
        <v>1573.9000000001397</v>
      </c>
      <c r="X1367">
        <f t="shared" si="281"/>
        <v>50.688050467584176</v>
      </c>
      <c r="Y1367">
        <f t="shared" si="282"/>
        <v>4.2240036089191859</v>
      </c>
      <c r="Z1367">
        <f t="shared" si="283"/>
        <v>1</v>
      </c>
      <c r="AA1367">
        <f t="shared" si="284"/>
        <v>12.00000169520545</v>
      </c>
    </row>
    <row r="1368" spans="2:27" x14ac:dyDescent="0.2">
      <c r="B1368">
        <f t="shared" si="276"/>
        <v>450437154457.29999</v>
      </c>
      <c r="D1368">
        <f t="shared" si="279"/>
        <v>1.0010165830102675</v>
      </c>
      <c r="E1368">
        <f t="shared" si="285"/>
        <v>1575.5</v>
      </c>
      <c r="I1368" s="4"/>
      <c r="J1368" s="4">
        <f t="shared" si="280"/>
        <v>353</v>
      </c>
      <c r="K1368">
        <v>1367</v>
      </c>
      <c r="L1368">
        <v>1417333.3</v>
      </c>
      <c r="M1368">
        <v>118111.1</v>
      </c>
      <c r="N1368">
        <v>27960.9</v>
      </c>
      <c r="O1368" t="str">
        <f t="shared" si="277"/>
        <v/>
      </c>
      <c r="P1368">
        <f t="shared" si="278"/>
        <v>1575.5</v>
      </c>
      <c r="X1368">
        <f t="shared" si="281"/>
        <v>50.689831157080064</v>
      </c>
      <c r="Y1368">
        <f t="shared" si="282"/>
        <v>4.2241522983881064</v>
      </c>
      <c r="Z1368">
        <f t="shared" si="283"/>
        <v>1</v>
      </c>
      <c r="AA1368">
        <f t="shared" si="284"/>
        <v>12.000000846660475</v>
      </c>
    </row>
    <row r="1369" spans="2:27" x14ac:dyDescent="0.2">
      <c r="B1369">
        <f t="shared" si="276"/>
        <v>458094586083.09998</v>
      </c>
      <c r="D1369">
        <f t="shared" si="279"/>
        <v>1.001142494446237</v>
      </c>
      <c r="E1369">
        <f t="shared" si="285"/>
        <v>1577.3000000000466</v>
      </c>
      <c r="I1369" s="4"/>
      <c r="J1369" s="4">
        <f t="shared" si="280"/>
        <v>353</v>
      </c>
      <c r="K1369">
        <v>1368</v>
      </c>
      <c r="L1369">
        <v>1418910.6</v>
      </c>
      <c r="M1369">
        <v>118242.6</v>
      </c>
      <c r="N1369">
        <v>27991</v>
      </c>
      <c r="O1369" t="str">
        <f t="shared" si="277"/>
        <v/>
      </c>
      <c r="P1369">
        <f t="shared" si="278"/>
        <v>1577.3000000000466</v>
      </c>
      <c r="X1369">
        <f t="shared" si="281"/>
        <v>50.691672323246763</v>
      </c>
      <c r="Y1369">
        <f t="shared" si="282"/>
        <v>4.2243078132256802</v>
      </c>
      <c r="Z1369">
        <f t="shared" si="283"/>
        <v>1</v>
      </c>
      <c r="AA1369">
        <f t="shared" si="284"/>
        <v>11.999994925686682</v>
      </c>
    </row>
    <row r="1370" spans="2:27" x14ac:dyDescent="0.2">
      <c r="B1370">
        <f t="shared" si="276"/>
        <v>465882194046.5</v>
      </c>
      <c r="D1370">
        <f t="shared" si="279"/>
        <v>1.0011411906421186</v>
      </c>
      <c r="E1370">
        <f t="shared" si="285"/>
        <v>1579.0999999998603</v>
      </c>
      <c r="I1370" s="4"/>
      <c r="J1370" s="4">
        <f t="shared" si="280"/>
        <v>353</v>
      </c>
      <c r="K1370">
        <v>1369</v>
      </c>
      <c r="L1370">
        <v>1420489.7</v>
      </c>
      <c r="M1370">
        <v>118374.1</v>
      </c>
      <c r="N1370">
        <v>28021.200000000001</v>
      </c>
      <c r="O1370" t="str">
        <f t="shared" si="277"/>
        <v/>
      </c>
      <c r="P1370">
        <f t="shared" si="278"/>
        <v>1579.0999999998603</v>
      </c>
      <c r="X1370">
        <f t="shared" si="281"/>
        <v>50.693392859691947</v>
      </c>
      <c r="Y1370">
        <f t="shared" si="282"/>
        <v>4.2244479180049392</v>
      </c>
      <c r="Z1370">
        <f t="shared" si="283"/>
        <v>1</v>
      </c>
      <c r="AA1370">
        <f t="shared" si="284"/>
        <v>12.00000422389695</v>
      </c>
    </row>
    <row r="1371" spans="2:27" x14ac:dyDescent="0.2">
      <c r="B1371">
        <f t="shared" si="276"/>
        <v>473802191345.29999</v>
      </c>
      <c r="D1371">
        <f t="shared" si="279"/>
        <v>9.0098157178148295</v>
      </c>
      <c r="E1371">
        <f t="shared" si="285"/>
        <v>14227.40000000014</v>
      </c>
      <c r="I1371" s="4"/>
      <c r="J1371" s="4">
        <f t="shared" si="280"/>
        <v>353</v>
      </c>
      <c r="K1371">
        <v>1370</v>
      </c>
      <c r="L1371">
        <v>1434717.1</v>
      </c>
      <c r="M1371">
        <v>119559.8</v>
      </c>
      <c r="N1371">
        <v>28292.9</v>
      </c>
      <c r="O1371">
        <f t="shared" si="277"/>
        <v>28376.100000000093</v>
      </c>
      <c r="P1371">
        <f t="shared" si="278"/>
        <v>14227.40000000014</v>
      </c>
      <c r="X1371">
        <f t="shared" si="281"/>
        <v>50.709439470679925</v>
      </c>
      <c r="Y1371">
        <f t="shared" si="282"/>
        <v>4.2257880952465108</v>
      </c>
      <c r="Z1371">
        <f t="shared" si="283"/>
        <v>1</v>
      </c>
      <c r="AA1371">
        <f t="shared" si="284"/>
        <v>11.999995817992335</v>
      </c>
    </row>
    <row r="1372" spans="2:27" x14ac:dyDescent="0.2">
      <c r="B1372">
        <f t="shared" si="276"/>
        <v>481856828598.09998</v>
      </c>
      <c r="D1372">
        <f t="shared" si="279"/>
        <v>0.11222008237624898</v>
      </c>
      <c r="E1372">
        <f t="shared" si="285"/>
        <v>1596.5999999998603</v>
      </c>
      <c r="I1372" s="4"/>
      <c r="J1372" s="4">
        <f t="shared" si="280"/>
        <v>354</v>
      </c>
      <c r="K1372">
        <v>1371</v>
      </c>
      <c r="L1372">
        <v>1436313.7</v>
      </c>
      <c r="M1372">
        <v>119692.8</v>
      </c>
      <c r="N1372">
        <v>28323.4</v>
      </c>
      <c r="O1372" t="str">
        <f t="shared" si="277"/>
        <v/>
      </c>
      <c r="P1372">
        <f t="shared" si="278"/>
        <v>1596.5999999998603</v>
      </c>
      <c r="X1372">
        <f t="shared" si="281"/>
        <v>50.711203457212051</v>
      </c>
      <c r="Y1372">
        <f t="shared" si="282"/>
        <v>4.2259333272135402</v>
      </c>
      <c r="Z1372">
        <f t="shared" si="283"/>
        <v>1</v>
      </c>
      <c r="AA1372">
        <f t="shared" si="284"/>
        <v>12.000000835472141</v>
      </c>
    </row>
    <row r="1373" spans="2:27" x14ac:dyDescent="0.2">
      <c r="B1373">
        <f t="shared" si="276"/>
        <v>490048394684.29999</v>
      </c>
      <c r="D1373">
        <f t="shared" si="279"/>
        <v>1.0011273957160713</v>
      </c>
      <c r="E1373">
        <f t="shared" si="285"/>
        <v>1598.4000000001397</v>
      </c>
      <c r="I1373" s="4"/>
      <c r="J1373" s="4">
        <f t="shared" si="280"/>
        <v>354</v>
      </c>
      <c r="K1373">
        <v>1372</v>
      </c>
      <c r="L1373">
        <v>1437912.1</v>
      </c>
      <c r="M1373">
        <v>119826</v>
      </c>
      <c r="N1373">
        <v>28353.9</v>
      </c>
      <c r="O1373" t="str">
        <f t="shared" si="277"/>
        <v/>
      </c>
      <c r="P1373">
        <f t="shared" si="278"/>
        <v>1598.4000000001397</v>
      </c>
      <c r="X1373">
        <f t="shared" si="281"/>
        <v>50.713027132070017</v>
      </c>
      <c r="Y1373">
        <f t="shared" si="282"/>
        <v>4.2260853004348604</v>
      </c>
      <c r="Z1373">
        <f t="shared" si="283"/>
        <v>1</v>
      </c>
      <c r="AA1373">
        <f t="shared" si="284"/>
        <v>12.000000834543423</v>
      </c>
    </row>
    <row r="1374" spans="2:27" x14ac:dyDescent="0.2">
      <c r="B1374">
        <f t="shared" si="276"/>
        <v>498379217393.90002</v>
      </c>
      <c r="D1374">
        <f t="shared" si="279"/>
        <v>1.0011261261260096</v>
      </c>
      <c r="E1374">
        <f t="shared" si="285"/>
        <v>1600.1999999999534</v>
      </c>
      <c r="I1374" s="4"/>
      <c r="J1374" s="4">
        <f t="shared" si="280"/>
        <v>354</v>
      </c>
      <c r="K1374">
        <v>1373</v>
      </c>
      <c r="L1374">
        <v>1439512.3</v>
      </c>
      <c r="M1374">
        <v>119959.4</v>
      </c>
      <c r="N1374">
        <v>28384.5</v>
      </c>
      <c r="O1374" t="str">
        <f t="shared" si="277"/>
        <v/>
      </c>
      <c r="P1374">
        <f t="shared" si="278"/>
        <v>1600.1999999999534</v>
      </c>
      <c r="X1374">
        <f t="shared" si="281"/>
        <v>50.714731631700403</v>
      </c>
      <c r="Y1374">
        <f t="shared" si="282"/>
        <v>4.2262291039123463</v>
      </c>
      <c r="Z1374">
        <f t="shared" si="283"/>
        <v>1</v>
      </c>
      <c r="AA1374">
        <f t="shared" si="284"/>
        <v>11.999995831923135</v>
      </c>
    </row>
    <row r="1375" spans="2:27" x14ac:dyDescent="0.2">
      <c r="B1375">
        <f t="shared" si="276"/>
        <v>506851664089.59998</v>
      </c>
      <c r="D1375">
        <f t="shared" si="279"/>
        <v>1.001124859392605</v>
      </c>
      <c r="E1375">
        <f t="shared" si="285"/>
        <v>1602</v>
      </c>
      <c r="I1375" s="4"/>
      <c r="J1375" s="4">
        <f t="shared" si="280"/>
        <v>354</v>
      </c>
      <c r="K1375">
        <v>1374</v>
      </c>
      <c r="L1375">
        <v>1441114.3</v>
      </c>
      <c r="M1375">
        <v>120092.9</v>
      </c>
      <c r="N1375">
        <v>28415.1</v>
      </c>
      <c r="O1375" t="str">
        <f t="shared" si="277"/>
        <v/>
      </c>
      <c r="P1375">
        <f t="shared" si="278"/>
        <v>1602</v>
      </c>
      <c r="X1375">
        <f t="shared" si="281"/>
        <v>50.716495806806947</v>
      </c>
      <c r="Y1375">
        <f t="shared" si="282"/>
        <v>4.2263761169237481</v>
      </c>
      <c r="Z1375">
        <f t="shared" si="283"/>
        <v>1</v>
      </c>
      <c r="AA1375">
        <f t="shared" si="284"/>
        <v>11.999995836556533</v>
      </c>
    </row>
    <row r="1376" spans="2:27" x14ac:dyDescent="0.2">
      <c r="B1376">
        <f t="shared" si="276"/>
        <v>515468142379.09998</v>
      </c>
      <c r="D1376">
        <f t="shared" si="279"/>
        <v>1.0010611735330546</v>
      </c>
      <c r="E1376">
        <f t="shared" si="285"/>
        <v>1603.6999999999534</v>
      </c>
      <c r="I1376" s="4"/>
      <c r="J1376" s="4">
        <f t="shared" si="280"/>
        <v>354</v>
      </c>
      <c r="K1376">
        <v>1375</v>
      </c>
      <c r="L1376">
        <v>1442718</v>
      </c>
      <c r="M1376">
        <v>120226.5</v>
      </c>
      <c r="N1376">
        <v>28445.7</v>
      </c>
      <c r="O1376" t="str">
        <f t="shared" si="277"/>
        <v/>
      </c>
      <c r="P1376">
        <f t="shared" si="278"/>
        <v>1603.6999999999534</v>
      </c>
      <c r="X1376">
        <f t="shared" si="281"/>
        <v>50.71831594933505</v>
      </c>
      <c r="Y1376">
        <f t="shared" si="282"/>
        <v>4.2265263291112536</v>
      </c>
      <c r="Z1376">
        <f t="shared" si="283"/>
        <v>1</v>
      </c>
      <c r="AA1376">
        <f t="shared" si="284"/>
        <v>12</v>
      </c>
    </row>
    <row r="1377" spans="2:27" x14ac:dyDescent="0.2">
      <c r="B1377">
        <f t="shared" si="276"/>
        <v>524231100799.59998</v>
      </c>
      <c r="D1377">
        <f t="shared" si="279"/>
        <v>1.0011224044397622</v>
      </c>
      <c r="E1377">
        <f t="shared" si="285"/>
        <v>1605.5</v>
      </c>
      <c r="I1377" s="4"/>
      <c r="J1377" s="4">
        <f t="shared" si="280"/>
        <v>354</v>
      </c>
      <c r="K1377">
        <v>1376</v>
      </c>
      <c r="L1377">
        <v>1444323.5</v>
      </c>
      <c r="M1377">
        <v>120360.3</v>
      </c>
      <c r="N1377">
        <v>28476.400000000001</v>
      </c>
      <c r="O1377" t="str">
        <f t="shared" si="277"/>
        <v/>
      </c>
      <c r="P1377">
        <f t="shared" si="278"/>
        <v>1605.5</v>
      </c>
      <c r="X1377">
        <f t="shared" si="281"/>
        <v>50.720017277464848</v>
      </c>
      <c r="Y1377">
        <f t="shared" si="282"/>
        <v>4.2266683990953915</v>
      </c>
      <c r="Z1377">
        <f t="shared" si="283"/>
        <v>1</v>
      </c>
      <c r="AA1377">
        <f t="shared" si="284"/>
        <v>11.99999916916126</v>
      </c>
    </row>
    <row r="1378" spans="2:27" x14ac:dyDescent="0.2">
      <c r="B1378">
        <f t="shared" si="276"/>
        <v>533143029513.20001</v>
      </c>
      <c r="D1378">
        <f t="shared" si="279"/>
        <v>1.0011211460604463</v>
      </c>
      <c r="E1378">
        <f t="shared" si="285"/>
        <v>1607.3000000000466</v>
      </c>
      <c r="I1378" s="4"/>
      <c r="J1378" s="4">
        <f t="shared" si="280"/>
        <v>354</v>
      </c>
      <c r="K1378">
        <v>1377</v>
      </c>
      <c r="L1378">
        <v>1445930.8</v>
      </c>
      <c r="M1378">
        <v>120494.2</v>
      </c>
      <c r="N1378">
        <v>28507.1</v>
      </c>
      <c r="O1378" t="str">
        <f t="shared" si="277"/>
        <v/>
      </c>
      <c r="P1378">
        <f t="shared" si="278"/>
        <v>1607.3000000000466</v>
      </c>
      <c r="X1378">
        <f t="shared" si="281"/>
        <v>50.721778083354678</v>
      </c>
      <c r="Y1378">
        <f t="shared" si="282"/>
        <v>4.2268136709802118</v>
      </c>
      <c r="Z1378">
        <f t="shared" si="283"/>
        <v>1</v>
      </c>
      <c r="AA1378">
        <f t="shared" si="284"/>
        <v>12.000003319661859</v>
      </c>
    </row>
    <row r="1379" spans="2:27" x14ac:dyDescent="0.2">
      <c r="B1379">
        <f t="shared" si="276"/>
        <v>542206461014.90002</v>
      </c>
      <c r="D1379">
        <f t="shared" si="279"/>
        <v>1.0011198904994796</v>
      </c>
      <c r="E1379">
        <f t="shared" si="285"/>
        <v>1609.0999999998603</v>
      </c>
      <c r="I1379" s="4"/>
      <c r="J1379" s="4">
        <f t="shared" si="280"/>
        <v>354</v>
      </c>
      <c r="K1379">
        <v>1378</v>
      </c>
      <c r="L1379">
        <v>1447539.9</v>
      </c>
      <c r="M1379">
        <v>120628.3</v>
      </c>
      <c r="N1379">
        <v>28537.8</v>
      </c>
      <c r="O1379" t="str">
        <f t="shared" si="277"/>
        <v/>
      </c>
      <c r="P1379">
        <f t="shared" si="278"/>
        <v>1609.0999999998603</v>
      </c>
      <c r="X1379">
        <f t="shared" si="281"/>
        <v>50.723598175052032</v>
      </c>
      <c r="Y1379">
        <f t="shared" si="282"/>
        <v>4.2269656385565817</v>
      </c>
      <c r="Z1379">
        <f t="shared" si="283"/>
        <v>1</v>
      </c>
      <c r="AA1379">
        <f t="shared" si="284"/>
        <v>12.000002486978593</v>
      </c>
    </row>
    <row r="1380" spans="2:27" x14ac:dyDescent="0.2">
      <c r="B1380">
        <f t="shared" si="276"/>
        <v>551423970852.19995</v>
      </c>
      <c r="D1380">
        <f t="shared" si="279"/>
        <v>1.001118637747983</v>
      </c>
      <c r="E1380">
        <f t="shared" si="285"/>
        <v>1610.9000000001397</v>
      </c>
      <c r="I1380" s="4"/>
      <c r="J1380" s="4">
        <f t="shared" si="280"/>
        <v>354</v>
      </c>
      <c r="K1380">
        <v>1379</v>
      </c>
      <c r="L1380">
        <v>1449150.8</v>
      </c>
      <c r="M1380">
        <v>120762.6</v>
      </c>
      <c r="N1380">
        <v>28568.6</v>
      </c>
      <c r="O1380" t="str">
        <f t="shared" si="277"/>
        <v/>
      </c>
      <c r="P1380">
        <f t="shared" si="278"/>
        <v>1610.9000000001397</v>
      </c>
      <c r="X1380">
        <f t="shared" si="281"/>
        <v>50.725299804680667</v>
      </c>
      <c r="Y1380">
        <f t="shared" si="282"/>
        <v>4.2271094838389001</v>
      </c>
      <c r="Z1380">
        <f t="shared" si="283"/>
        <v>1</v>
      </c>
      <c r="AA1380">
        <f t="shared" si="284"/>
        <v>11.99999668771623</v>
      </c>
    </row>
    <row r="1381" spans="2:27" x14ac:dyDescent="0.2">
      <c r="B1381">
        <f t="shared" si="276"/>
        <v>560798178356.59998</v>
      </c>
      <c r="D1381">
        <f t="shared" si="279"/>
        <v>9.0098702588607242</v>
      </c>
      <c r="E1381">
        <f t="shared" si="285"/>
        <v>14514</v>
      </c>
      <c r="I1381" s="4"/>
      <c r="J1381" s="4">
        <f t="shared" si="280"/>
        <v>354</v>
      </c>
      <c r="K1381">
        <v>1380</v>
      </c>
      <c r="L1381">
        <v>1463664.8</v>
      </c>
      <c r="M1381">
        <v>121972.1</v>
      </c>
      <c r="N1381">
        <v>28845.8</v>
      </c>
      <c r="O1381">
        <f t="shared" si="277"/>
        <v>28947.699999999953</v>
      </c>
      <c r="P1381">
        <f t="shared" si="278"/>
        <v>14514</v>
      </c>
      <c r="X1381">
        <f t="shared" si="281"/>
        <v>50.741002156293121</v>
      </c>
      <c r="Y1381">
        <f t="shared" si="282"/>
        <v>4.2284180019274906</v>
      </c>
      <c r="Z1381">
        <f t="shared" si="283"/>
        <v>1</v>
      </c>
      <c r="AA1381">
        <f t="shared" si="284"/>
        <v>11.999996720561505</v>
      </c>
    </row>
    <row r="1382" spans="2:27" x14ac:dyDescent="0.2">
      <c r="B1382">
        <f t="shared" si="276"/>
        <v>570331747388.69995</v>
      </c>
      <c r="D1382">
        <f t="shared" si="279"/>
        <v>0.11222268154885259</v>
      </c>
      <c r="E1382">
        <f t="shared" si="285"/>
        <v>1628.8000000000466</v>
      </c>
      <c r="I1382" s="4"/>
      <c r="J1382" s="4">
        <f t="shared" si="280"/>
        <v>355</v>
      </c>
      <c r="K1382">
        <v>1381</v>
      </c>
      <c r="L1382">
        <v>1465293.6</v>
      </c>
      <c r="M1382">
        <v>122107.8</v>
      </c>
      <c r="N1382">
        <v>28876.9</v>
      </c>
      <c r="O1382" t="str">
        <f t="shared" si="277"/>
        <v/>
      </c>
      <c r="P1382">
        <f t="shared" si="278"/>
        <v>1628.8000000000466</v>
      </c>
      <c r="X1382">
        <f t="shared" si="281"/>
        <v>50.742759783771803</v>
      </c>
      <c r="Y1382">
        <f t="shared" si="282"/>
        <v>4.2285633153143172</v>
      </c>
      <c r="Z1382">
        <f t="shared" si="283"/>
        <v>1</v>
      </c>
      <c r="AA1382">
        <f t="shared" si="284"/>
        <v>12</v>
      </c>
    </row>
    <row r="1383" spans="2:27" x14ac:dyDescent="0.2">
      <c r="B1383">
        <f t="shared" si="276"/>
        <v>580027387094.30005</v>
      </c>
      <c r="D1383">
        <f t="shared" si="279"/>
        <v>1.0011051080548954</v>
      </c>
      <c r="E1383">
        <f t="shared" si="285"/>
        <v>1630.5999999998603</v>
      </c>
      <c r="I1383" s="4"/>
      <c r="J1383" s="4">
        <f t="shared" si="280"/>
        <v>355</v>
      </c>
      <c r="K1383">
        <v>1382</v>
      </c>
      <c r="L1383">
        <v>1466924.2</v>
      </c>
      <c r="M1383">
        <v>122243.7</v>
      </c>
      <c r="N1383">
        <v>28908.1</v>
      </c>
      <c r="O1383" t="str">
        <f t="shared" si="277"/>
        <v/>
      </c>
      <c r="P1383">
        <f t="shared" si="278"/>
        <v>1630.5999999998603</v>
      </c>
      <c r="X1383">
        <f t="shared" si="281"/>
        <v>50.744400358377064</v>
      </c>
      <c r="Y1383">
        <f t="shared" si="282"/>
        <v>4.2287006064044332</v>
      </c>
      <c r="Z1383">
        <f t="shared" si="283"/>
        <v>1</v>
      </c>
      <c r="AA1383">
        <f t="shared" si="284"/>
        <v>11.999998363923867</v>
      </c>
    </row>
    <row r="1384" spans="2:27" x14ac:dyDescent="0.2">
      <c r="B1384">
        <f t="shared" si="276"/>
        <v>589887852674.90002</v>
      </c>
      <c r="D1384">
        <f t="shared" si="279"/>
        <v>1.0011038881395067</v>
      </c>
      <c r="E1384">
        <f t="shared" si="285"/>
        <v>1632.4000000001397</v>
      </c>
      <c r="I1384" s="4"/>
      <c r="J1384" s="4">
        <f t="shared" si="280"/>
        <v>355</v>
      </c>
      <c r="K1384">
        <v>1383</v>
      </c>
      <c r="L1384">
        <v>1468556.6</v>
      </c>
      <c r="M1384">
        <v>122379.7</v>
      </c>
      <c r="N1384">
        <v>28939.200000000001</v>
      </c>
      <c r="O1384" t="str">
        <f t="shared" si="277"/>
        <v/>
      </c>
      <c r="P1384">
        <f t="shared" si="278"/>
        <v>1632.4000000001397</v>
      </c>
      <c r="X1384">
        <f t="shared" si="281"/>
        <v>50.7462749488583</v>
      </c>
      <c r="Y1384">
        <f t="shared" si="282"/>
        <v>4.2288556698181008</v>
      </c>
      <c r="Z1384">
        <f t="shared" si="283"/>
        <v>1</v>
      </c>
      <c r="AA1384">
        <f t="shared" si="284"/>
        <v>12.00000163425797</v>
      </c>
    </row>
    <row r="1385" spans="2:27" x14ac:dyDescent="0.2">
      <c r="B1385">
        <f t="shared" si="276"/>
        <v>599915946170.40002</v>
      </c>
      <c r="D1385">
        <f t="shared" si="279"/>
        <v>1.0011026709138775</v>
      </c>
      <c r="E1385">
        <f t="shared" si="285"/>
        <v>1634.1999999999534</v>
      </c>
      <c r="I1385" s="4"/>
      <c r="J1385" s="4">
        <f t="shared" si="280"/>
        <v>355</v>
      </c>
      <c r="K1385">
        <v>1384</v>
      </c>
      <c r="L1385">
        <v>1470190.8</v>
      </c>
      <c r="M1385">
        <v>122515.9</v>
      </c>
      <c r="N1385">
        <v>28970.400000000001</v>
      </c>
      <c r="O1385" t="str">
        <f t="shared" si="277"/>
        <v/>
      </c>
      <c r="P1385">
        <f t="shared" si="278"/>
        <v>1634.1999999999534</v>
      </c>
      <c r="X1385">
        <f t="shared" si="281"/>
        <v>50.748032474525722</v>
      </c>
      <c r="Y1385">
        <f t="shared" si="282"/>
        <v>4.2290027062104762</v>
      </c>
      <c r="Z1385">
        <f t="shared" si="283"/>
        <v>1</v>
      </c>
      <c r="AA1385">
        <f t="shared" si="284"/>
        <v>12.000000000000002</v>
      </c>
    </row>
    <row r="1386" spans="2:27" x14ac:dyDescent="0.2">
      <c r="B1386">
        <f t="shared" si="276"/>
        <v>610114517255.30005</v>
      </c>
      <c r="D1386">
        <f t="shared" si="279"/>
        <v>1.0011626483905929</v>
      </c>
      <c r="E1386">
        <f t="shared" si="285"/>
        <v>1636.0999999998603</v>
      </c>
      <c r="I1386" s="4"/>
      <c r="J1386" s="4">
        <f t="shared" si="280"/>
        <v>355</v>
      </c>
      <c r="K1386">
        <v>1385</v>
      </c>
      <c r="L1386">
        <v>1471826.9</v>
      </c>
      <c r="M1386">
        <v>122652.2</v>
      </c>
      <c r="N1386">
        <v>29001.7</v>
      </c>
      <c r="O1386" t="str">
        <f t="shared" si="277"/>
        <v/>
      </c>
      <c r="P1386">
        <f t="shared" si="278"/>
        <v>1636.0999999998603</v>
      </c>
      <c r="X1386">
        <f t="shared" si="281"/>
        <v>50.74967674308747</v>
      </c>
      <c r="Y1386">
        <f t="shared" si="282"/>
        <v>4.2291382918932339</v>
      </c>
      <c r="Z1386">
        <f t="shared" si="283"/>
        <v>1</v>
      </c>
      <c r="AA1386">
        <f t="shared" si="284"/>
        <v>12.000004076567725</v>
      </c>
    </row>
    <row r="1387" spans="2:27" x14ac:dyDescent="0.2">
      <c r="B1387">
        <f t="shared" si="276"/>
        <v>620486464048.59998</v>
      </c>
      <c r="D1387">
        <f t="shared" si="279"/>
        <v>1.0011001772509502</v>
      </c>
      <c r="E1387">
        <f t="shared" si="285"/>
        <v>1637.9000000001397</v>
      </c>
      <c r="I1387" s="4"/>
      <c r="J1387" s="4">
        <f t="shared" si="280"/>
        <v>355</v>
      </c>
      <c r="K1387">
        <v>1386</v>
      </c>
      <c r="L1387">
        <v>1473464.8</v>
      </c>
      <c r="M1387">
        <v>122788.7</v>
      </c>
      <c r="N1387">
        <v>29033</v>
      </c>
      <c r="O1387" t="str">
        <f t="shared" si="277"/>
        <v/>
      </c>
      <c r="P1387">
        <f t="shared" si="278"/>
        <v>1637.9000000001397</v>
      </c>
      <c r="X1387">
        <f t="shared" si="281"/>
        <v>50.751379464747011</v>
      </c>
      <c r="Y1387">
        <f t="shared" si="282"/>
        <v>4.2292804739434438</v>
      </c>
      <c r="Z1387">
        <f t="shared" si="283"/>
        <v>1</v>
      </c>
      <c r="AA1387">
        <f t="shared" si="284"/>
        <v>12.000003257628757</v>
      </c>
    </row>
    <row r="1388" spans="2:27" x14ac:dyDescent="0.2">
      <c r="B1388">
        <f t="shared" si="276"/>
        <v>631034733937.5</v>
      </c>
      <c r="D1388">
        <f t="shared" si="279"/>
        <v>1.001037914402418</v>
      </c>
      <c r="E1388">
        <f t="shared" si="285"/>
        <v>1639.5999999998603</v>
      </c>
      <c r="I1388" s="4"/>
      <c r="J1388" s="4">
        <f t="shared" si="280"/>
        <v>355</v>
      </c>
      <c r="K1388">
        <v>1387</v>
      </c>
      <c r="L1388">
        <v>1475104.4</v>
      </c>
      <c r="M1388">
        <v>122925.4</v>
      </c>
      <c r="N1388">
        <v>29064.3</v>
      </c>
      <c r="O1388" t="str">
        <f t="shared" si="277"/>
        <v/>
      </c>
      <c r="P1388">
        <f t="shared" si="278"/>
        <v>1639.5999999998603</v>
      </c>
      <c r="X1388">
        <f t="shared" si="281"/>
        <v>50.753137010008842</v>
      </c>
      <c r="Y1388">
        <f t="shared" si="282"/>
        <v>4.2294292310497754</v>
      </c>
      <c r="Z1388">
        <f t="shared" si="283"/>
        <v>1</v>
      </c>
      <c r="AA1388">
        <f t="shared" si="284"/>
        <v>11.999996745993911</v>
      </c>
    </row>
    <row r="1389" spans="2:27" x14ac:dyDescent="0.2">
      <c r="B1389">
        <f t="shared" si="276"/>
        <v>641762324414.40002</v>
      </c>
      <c r="D1389">
        <f t="shared" si="279"/>
        <v>1.0011588192242864</v>
      </c>
      <c r="E1389">
        <f t="shared" si="285"/>
        <v>1641.5</v>
      </c>
      <c r="I1389" s="4"/>
      <c r="J1389" s="4">
        <f t="shared" si="280"/>
        <v>355</v>
      </c>
      <c r="K1389">
        <v>1388</v>
      </c>
      <c r="L1389">
        <v>1476745.9</v>
      </c>
      <c r="M1389">
        <v>123062.2</v>
      </c>
      <c r="N1389">
        <v>29095.599999999999</v>
      </c>
      <c r="O1389" t="str">
        <f t="shared" si="277"/>
        <v/>
      </c>
      <c r="P1389">
        <f t="shared" si="278"/>
        <v>1641.5</v>
      </c>
      <c r="X1389">
        <f t="shared" si="281"/>
        <v>50.754956075832773</v>
      </c>
      <c r="Y1389">
        <f t="shared" si="282"/>
        <v>4.2295811050468117</v>
      </c>
      <c r="Z1389">
        <f t="shared" si="283"/>
        <v>1</v>
      </c>
      <c r="AA1389">
        <f t="shared" si="284"/>
        <v>11.999995937013965</v>
      </c>
    </row>
    <row r="1390" spans="2:27" x14ac:dyDescent="0.2">
      <c r="B1390">
        <f t="shared" si="276"/>
        <v>652672283929.40002</v>
      </c>
      <c r="D1390">
        <f t="shared" si="279"/>
        <v>1.0011574779166248</v>
      </c>
      <c r="E1390">
        <f t="shared" si="285"/>
        <v>1643.4000000001397</v>
      </c>
      <c r="I1390" s="4"/>
      <c r="J1390" s="4">
        <f t="shared" si="280"/>
        <v>355</v>
      </c>
      <c r="K1390">
        <v>1389</v>
      </c>
      <c r="L1390">
        <v>1478389.3</v>
      </c>
      <c r="M1390">
        <v>123199.1</v>
      </c>
      <c r="N1390">
        <v>29127</v>
      </c>
      <c r="O1390" t="str">
        <f t="shared" si="277"/>
        <v/>
      </c>
      <c r="P1390">
        <f t="shared" si="278"/>
        <v>1643.4000000001397</v>
      </c>
      <c r="X1390">
        <f t="shared" si="281"/>
        <v>50.756662203453843</v>
      </c>
      <c r="Y1390">
        <f t="shared" si="282"/>
        <v>4.2297215641844339</v>
      </c>
      <c r="Z1390">
        <f t="shared" si="283"/>
        <v>1</v>
      </c>
      <c r="AA1390">
        <f t="shared" si="284"/>
        <v>12.000000811694241</v>
      </c>
    </row>
    <row r="1391" spans="2:27" x14ac:dyDescent="0.2">
      <c r="B1391">
        <f t="shared" si="276"/>
        <v>663767712756.19995</v>
      </c>
      <c r="D1391">
        <f t="shared" si="279"/>
        <v>9.0096142144326699</v>
      </c>
      <c r="E1391">
        <f t="shared" si="285"/>
        <v>14806.399999999907</v>
      </c>
      <c r="I1391" s="4"/>
      <c r="J1391" s="4">
        <f t="shared" si="280"/>
        <v>355</v>
      </c>
      <c r="K1391">
        <v>1390</v>
      </c>
      <c r="L1391">
        <v>1493195.7</v>
      </c>
      <c r="M1391">
        <v>124433</v>
      </c>
      <c r="N1391">
        <v>29409.8</v>
      </c>
      <c r="O1391">
        <f t="shared" si="277"/>
        <v>29530.899999999907</v>
      </c>
      <c r="P1391">
        <f t="shared" si="278"/>
        <v>14806.399999999907</v>
      </c>
      <c r="X1391">
        <f t="shared" si="281"/>
        <v>50.772045372630892</v>
      </c>
      <c r="Y1391">
        <f t="shared" si="282"/>
        <v>4.2310046311093581</v>
      </c>
      <c r="Z1391">
        <f t="shared" si="283"/>
        <v>1</v>
      </c>
      <c r="AA1391">
        <f t="shared" si="284"/>
        <v>11.999997589063994</v>
      </c>
    </row>
    <row r="1392" spans="2:27" x14ac:dyDescent="0.2">
      <c r="B1392">
        <f t="shared" si="276"/>
        <v>675051763873.09998</v>
      </c>
      <c r="D1392">
        <f t="shared" si="279"/>
        <v>0.11222174194943427</v>
      </c>
      <c r="E1392">
        <f t="shared" si="285"/>
        <v>1661.6000000000931</v>
      </c>
      <c r="I1392" s="4"/>
      <c r="J1392" s="4">
        <f t="shared" si="280"/>
        <v>356</v>
      </c>
      <c r="K1392">
        <v>1391</v>
      </c>
      <c r="L1392">
        <v>1494857.3</v>
      </c>
      <c r="M1392">
        <v>124571.4</v>
      </c>
      <c r="N1392">
        <v>29441.599999999999</v>
      </c>
      <c r="O1392" t="str">
        <f t="shared" si="277"/>
        <v/>
      </c>
      <c r="P1392">
        <f t="shared" si="278"/>
        <v>1661.6000000000931</v>
      </c>
      <c r="X1392">
        <f t="shared" si="281"/>
        <v>50.773643416118695</v>
      </c>
      <c r="Y1392">
        <f t="shared" si="282"/>
        <v>4.2311355361121681</v>
      </c>
      <c r="Z1392">
        <f t="shared" si="283"/>
        <v>1</v>
      </c>
      <c r="AA1392">
        <f t="shared" si="284"/>
        <v>12.000004013762389</v>
      </c>
    </row>
    <row r="1393" spans="2:27" x14ac:dyDescent="0.2">
      <c r="B1393">
        <f t="shared" si="276"/>
        <v>686527643858.90002</v>
      </c>
      <c r="D1393">
        <f t="shared" si="279"/>
        <v>1.0010832932112503</v>
      </c>
      <c r="E1393">
        <f t="shared" si="285"/>
        <v>1663.3999999999069</v>
      </c>
      <c r="I1393" s="4"/>
      <c r="J1393" s="4">
        <f t="shared" si="280"/>
        <v>356</v>
      </c>
      <c r="K1393">
        <v>1392</v>
      </c>
      <c r="L1393">
        <v>1496520.7</v>
      </c>
      <c r="M1393">
        <v>124710.1</v>
      </c>
      <c r="N1393">
        <v>29473.3</v>
      </c>
      <c r="O1393" t="str">
        <f t="shared" si="277"/>
        <v/>
      </c>
      <c r="P1393">
        <f t="shared" si="278"/>
        <v>1663.3999999999069</v>
      </c>
      <c r="X1393">
        <f t="shared" si="281"/>
        <v>50.775471358823069</v>
      </c>
      <c r="Y1393">
        <f t="shared" si="282"/>
        <v>4.2312906936108279</v>
      </c>
      <c r="Z1393">
        <f t="shared" si="283"/>
        <v>1</v>
      </c>
      <c r="AA1393">
        <f t="shared" si="284"/>
        <v>11.999995990701635</v>
      </c>
    </row>
    <row r="1394" spans="2:27" x14ac:dyDescent="0.2">
      <c r="B1394">
        <f t="shared" ref="B1394:B1457" si="286">ROUND(45*$B$1^(K1394-1),1)</f>
        <v>698198613804.5</v>
      </c>
      <c r="D1394">
        <f t="shared" si="279"/>
        <v>1.0011422387881086</v>
      </c>
      <c r="E1394">
        <f t="shared" si="285"/>
        <v>1665.3000000000466</v>
      </c>
      <c r="I1394" s="4"/>
      <c r="J1394" s="4">
        <f t="shared" si="280"/>
        <v>356</v>
      </c>
      <c r="K1394">
        <v>1393</v>
      </c>
      <c r="L1394">
        <v>1498186</v>
      </c>
      <c r="M1394">
        <v>124848.8</v>
      </c>
      <c r="N1394">
        <v>29505.200000000001</v>
      </c>
      <c r="O1394" t="str">
        <f t="shared" si="277"/>
        <v/>
      </c>
      <c r="P1394">
        <f t="shared" si="278"/>
        <v>1665.3000000000466</v>
      </c>
      <c r="X1394">
        <f t="shared" si="281"/>
        <v>50.777015576915254</v>
      </c>
      <c r="Y1394">
        <f t="shared" si="282"/>
        <v>4.2314168349985763</v>
      </c>
      <c r="Z1394">
        <f t="shared" si="283"/>
        <v>1</v>
      </c>
      <c r="AA1394">
        <f t="shared" si="284"/>
        <v>12.000003203875407</v>
      </c>
    </row>
    <row r="1395" spans="2:27" x14ac:dyDescent="0.2">
      <c r="B1395">
        <f t="shared" si="286"/>
        <v>710067990239.19995</v>
      </c>
      <c r="D1395">
        <f t="shared" si="279"/>
        <v>1.001140935567109</v>
      </c>
      <c r="E1395">
        <f t="shared" si="285"/>
        <v>1667.1999999999534</v>
      </c>
      <c r="I1395" s="4"/>
      <c r="J1395" s="4">
        <f t="shared" si="280"/>
        <v>356</v>
      </c>
      <c r="K1395">
        <v>1394</v>
      </c>
      <c r="L1395">
        <v>1499853.2</v>
      </c>
      <c r="M1395">
        <v>124987.8</v>
      </c>
      <c r="N1395">
        <v>29537</v>
      </c>
      <c r="O1395" t="str">
        <f t="shared" ref="O1395:O1458" si="287">IF(RIGHT(K1395,1)*1=0,VLOOKUP(J1395,AI:AL,4,0),"")</f>
        <v/>
      </c>
      <c r="P1395">
        <f t="shared" ref="P1395:P1458" si="288">L1395-L1394</f>
        <v>1667.1999999999534</v>
      </c>
      <c r="X1395">
        <f t="shared" si="281"/>
        <v>50.778792700680498</v>
      </c>
      <c r="Y1395">
        <f t="shared" si="282"/>
        <v>4.2315671869181024</v>
      </c>
      <c r="Z1395">
        <f t="shared" si="283"/>
        <v>1</v>
      </c>
      <c r="AA1395">
        <f t="shared" si="284"/>
        <v>11.999996799687649</v>
      </c>
    </row>
    <row r="1396" spans="2:27" x14ac:dyDescent="0.2">
      <c r="B1396">
        <f t="shared" si="286"/>
        <v>722139146073.30005</v>
      </c>
      <c r="D1396">
        <f t="shared" ref="D1396:D1459" si="289">E1396/E1395</f>
        <v>1.0010796545105847</v>
      </c>
      <c r="E1396">
        <f t="shared" si="285"/>
        <v>1669</v>
      </c>
      <c r="I1396" s="4"/>
      <c r="J1396" s="4">
        <f t="shared" si="280"/>
        <v>356</v>
      </c>
      <c r="K1396">
        <v>1395</v>
      </c>
      <c r="L1396">
        <v>1501522.2</v>
      </c>
      <c r="M1396">
        <v>125126.8</v>
      </c>
      <c r="N1396">
        <v>29568.9</v>
      </c>
      <c r="O1396" t="str">
        <f t="shared" si="287"/>
        <v/>
      </c>
      <c r="P1396">
        <f t="shared" si="288"/>
        <v>1669</v>
      </c>
      <c r="X1396">
        <f t="shared" si="281"/>
        <v>50.780455140367074</v>
      </c>
      <c r="Y1396">
        <f t="shared" si="282"/>
        <v>4.2317029040647434</v>
      </c>
      <c r="Z1396">
        <f t="shared" si="283"/>
        <v>1</v>
      </c>
      <c r="AA1396">
        <f t="shared" si="284"/>
        <v>12.000004795135814</v>
      </c>
    </row>
    <row r="1397" spans="2:27" x14ac:dyDescent="0.2">
      <c r="B1397">
        <f t="shared" si="286"/>
        <v>734415511556.5</v>
      </c>
      <c r="D1397">
        <f t="shared" si="289"/>
        <v>1.0010784901138685</v>
      </c>
      <c r="E1397">
        <f t="shared" si="285"/>
        <v>1670.8000000000466</v>
      </c>
      <c r="I1397" s="4"/>
      <c r="J1397" s="4">
        <f t="shared" si="280"/>
        <v>356</v>
      </c>
      <c r="K1397">
        <v>1396</v>
      </c>
      <c r="L1397">
        <v>1503193</v>
      </c>
      <c r="M1397">
        <v>125266.1</v>
      </c>
      <c r="N1397">
        <v>29600.799999999999</v>
      </c>
      <c r="O1397" t="str">
        <f t="shared" si="287"/>
        <v/>
      </c>
      <c r="P1397">
        <f t="shared" si="288"/>
        <v>1670.8000000000466</v>
      </c>
      <c r="X1397">
        <f t="shared" si="281"/>
        <v>50.782174806086324</v>
      </c>
      <c r="Y1397">
        <f t="shared" si="282"/>
        <v>4.2318484635550391</v>
      </c>
      <c r="Z1397">
        <f t="shared" si="283"/>
        <v>1</v>
      </c>
      <c r="AA1397">
        <f t="shared" si="284"/>
        <v>11.999998403398845</v>
      </c>
    </row>
    <row r="1398" spans="2:27" x14ac:dyDescent="0.2">
      <c r="B1398">
        <f t="shared" si="286"/>
        <v>746900575253</v>
      </c>
      <c r="D1398">
        <f t="shared" si="289"/>
        <v>1.0011371797940549</v>
      </c>
      <c r="E1398">
        <f t="shared" si="285"/>
        <v>1672.6999999999534</v>
      </c>
      <c r="I1398" s="4"/>
      <c r="J1398" s="4">
        <f t="shared" si="280"/>
        <v>356</v>
      </c>
      <c r="K1398">
        <v>1397</v>
      </c>
      <c r="L1398">
        <v>1504865.7</v>
      </c>
      <c r="M1398">
        <v>125405.5</v>
      </c>
      <c r="N1398">
        <v>29632.7</v>
      </c>
      <c r="O1398" t="str">
        <f t="shared" si="287"/>
        <v/>
      </c>
      <c r="P1398">
        <f t="shared" si="288"/>
        <v>1672.6999999999534</v>
      </c>
      <c r="X1398">
        <f t="shared" si="281"/>
        <v>50.78395488767476</v>
      </c>
      <c r="Y1398">
        <f t="shared" si="282"/>
        <v>4.2319970843021393</v>
      </c>
      <c r="Z1398">
        <f t="shared" si="283"/>
        <v>1</v>
      </c>
      <c r="AA1398">
        <f t="shared" si="284"/>
        <v>11.999997607760426</v>
      </c>
    </row>
    <row r="1399" spans="2:27" x14ac:dyDescent="0.2">
      <c r="B1399">
        <f t="shared" si="286"/>
        <v>759597885032.30005</v>
      </c>
      <c r="D1399">
        <f t="shared" si="289"/>
        <v>1.0011358880852155</v>
      </c>
      <c r="E1399">
        <f t="shared" si="285"/>
        <v>1674.6000000000931</v>
      </c>
      <c r="I1399" s="4"/>
      <c r="J1399" s="4">
        <f t="shared" si="280"/>
        <v>356</v>
      </c>
      <c r="K1399">
        <v>1398</v>
      </c>
      <c r="L1399">
        <v>1506540.3</v>
      </c>
      <c r="M1399">
        <v>125545</v>
      </c>
      <c r="N1399">
        <v>29664.7</v>
      </c>
      <c r="O1399" t="str">
        <f t="shared" si="287"/>
        <v/>
      </c>
      <c r="P1399">
        <f t="shared" si="288"/>
        <v>1674.6000000000931</v>
      </c>
      <c r="X1399">
        <f t="shared" si="281"/>
        <v>50.785623990803884</v>
      </c>
      <c r="Y1399">
        <f t="shared" si="282"/>
        <v>4.2321344898144933</v>
      </c>
      <c r="Z1399">
        <f t="shared" si="283"/>
        <v>1</v>
      </c>
      <c r="AA1399">
        <f t="shared" si="284"/>
        <v>12.000002389581425</v>
      </c>
    </row>
    <row r="1400" spans="2:27" x14ac:dyDescent="0.2">
      <c r="B1400">
        <f t="shared" si="286"/>
        <v>772511049077.80005</v>
      </c>
      <c r="D1400">
        <f t="shared" si="289"/>
        <v>1.0011345993072416</v>
      </c>
      <c r="E1400">
        <f t="shared" si="285"/>
        <v>1676.5</v>
      </c>
      <c r="I1400" s="4"/>
      <c r="J1400" s="4">
        <f t="shared" si="280"/>
        <v>356</v>
      </c>
      <c r="K1400">
        <v>1399</v>
      </c>
      <c r="L1400">
        <v>1508216.8</v>
      </c>
      <c r="M1400">
        <v>125684.7</v>
      </c>
      <c r="N1400">
        <v>29696.7</v>
      </c>
      <c r="O1400" t="str">
        <f t="shared" si="287"/>
        <v/>
      </c>
      <c r="P1400">
        <f t="shared" si="288"/>
        <v>1676.5</v>
      </c>
      <c r="X1400">
        <f t="shared" si="281"/>
        <v>50.787353476985658</v>
      </c>
      <c r="Y1400">
        <f t="shared" si="282"/>
        <v>4.2322783339562982</v>
      </c>
      <c r="Z1400">
        <f t="shared" si="283"/>
        <v>1</v>
      </c>
      <c r="AA1400">
        <f t="shared" si="284"/>
        <v>12.000003182567172</v>
      </c>
    </row>
    <row r="1401" spans="2:27" x14ac:dyDescent="0.2">
      <c r="B1401">
        <f t="shared" si="286"/>
        <v>785643736912.19995</v>
      </c>
      <c r="D1401">
        <f t="shared" si="289"/>
        <v>9.0096033402921929</v>
      </c>
      <c r="E1401">
        <f t="shared" si="285"/>
        <v>15104.59999999986</v>
      </c>
      <c r="I1401" s="4"/>
      <c r="J1401" s="4">
        <f t="shared" si="280"/>
        <v>356</v>
      </c>
      <c r="K1401">
        <v>1400</v>
      </c>
      <c r="L1401">
        <v>1523321.4</v>
      </c>
      <c r="M1401">
        <v>126943.5</v>
      </c>
      <c r="N1401">
        <v>29985.200000000001</v>
      </c>
      <c r="O1401">
        <f t="shared" si="287"/>
        <v>30125.699999999953</v>
      </c>
      <c r="P1401">
        <f t="shared" si="288"/>
        <v>15104.59999999986</v>
      </c>
      <c r="X1401">
        <f t="shared" si="281"/>
        <v>50.8024425383189</v>
      </c>
      <c r="Y1401">
        <f t="shared" si="282"/>
        <v>4.2335385456825367</v>
      </c>
      <c r="Z1401">
        <f t="shared" si="283"/>
        <v>1</v>
      </c>
      <c r="AA1401">
        <f t="shared" si="284"/>
        <v>11.99999527348781</v>
      </c>
    </row>
    <row r="1402" spans="2:27" x14ac:dyDescent="0.2">
      <c r="B1402">
        <f t="shared" si="286"/>
        <v>798999680439.69995</v>
      </c>
      <c r="D1402">
        <f t="shared" si="289"/>
        <v>0.11222409067437131</v>
      </c>
      <c r="E1402">
        <f t="shared" si="285"/>
        <v>1695.1000000000931</v>
      </c>
      <c r="I1402" s="4"/>
      <c r="J1402" s="4">
        <f t="shared" si="280"/>
        <v>357</v>
      </c>
      <c r="K1402">
        <v>1401</v>
      </c>
      <c r="L1402">
        <v>1525016.5</v>
      </c>
      <c r="M1402">
        <v>127084.7</v>
      </c>
      <c r="N1402">
        <v>30017.599999999999</v>
      </c>
      <c r="O1402" t="str">
        <f t="shared" si="287"/>
        <v/>
      </c>
      <c r="P1402">
        <f t="shared" si="288"/>
        <v>1695.1000000000931</v>
      </c>
      <c r="X1402">
        <f t="shared" si="281"/>
        <v>50.80407827407921</v>
      </c>
      <c r="Y1402">
        <f t="shared" si="282"/>
        <v>4.2336729118916905</v>
      </c>
      <c r="Z1402">
        <f t="shared" si="283"/>
        <v>1</v>
      </c>
      <c r="AA1402">
        <f t="shared" si="284"/>
        <v>12.000000786876784</v>
      </c>
    </row>
    <row r="1403" spans="2:27" x14ac:dyDescent="0.2">
      <c r="B1403">
        <f t="shared" si="286"/>
        <v>812582675007.09998</v>
      </c>
      <c r="D1403">
        <f t="shared" si="289"/>
        <v>1.0011208778242622</v>
      </c>
      <c r="E1403">
        <f t="shared" si="285"/>
        <v>1697</v>
      </c>
      <c r="I1403" s="4"/>
      <c r="J1403" s="4">
        <f t="shared" si="280"/>
        <v>357</v>
      </c>
      <c r="K1403">
        <v>1402</v>
      </c>
      <c r="L1403">
        <v>1526713.5</v>
      </c>
      <c r="M1403">
        <v>127226.1</v>
      </c>
      <c r="N1403">
        <v>30050</v>
      </c>
      <c r="O1403" t="str">
        <f t="shared" si="287"/>
        <v/>
      </c>
      <c r="P1403">
        <f t="shared" si="288"/>
        <v>1697</v>
      </c>
      <c r="X1403">
        <f t="shared" si="281"/>
        <v>50.805773710482526</v>
      </c>
      <c r="Y1403">
        <f t="shared" si="282"/>
        <v>4.2338136439267888</v>
      </c>
      <c r="Z1403">
        <f t="shared" si="283"/>
        <v>1</v>
      </c>
      <c r="AA1403">
        <f t="shared" si="284"/>
        <v>12.000002358006729</v>
      </c>
    </row>
    <row r="1404" spans="2:27" x14ac:dyDescent="0.2">
      <c r="B1404">
        <f t="shared" si="286"/>
        <v>826396580482.30005</v>
      </c>
      <c r="D1404">
        <f t="shared" si="289"/>
        <v>1.0010606953447534</v>
      </c>
      <c r="E1404">
        <f t="shared" si="285"/>
        <v>1698.8000000000466</v>
      </c>
      <c r="I1404" s="4"/>
      <c r="J1404" s="4">
        <f t="shared" si="280"/>
        <v>357</v>
      </c>
      <c r="K1404">
        <v>1403</v>
      </c>
      <c r="L1404">
        <v>1528412.3</v>
      </c>
      <c r="M1404">
        <v>127367.7</v>
      </c>
      <c r="N1404">
        <v>30082.5</v>
      </c>
      <c r="O1404" t="str">
        <f t="shared" si="287"/>
        <v/>
      </c>
      <c r="P1404">
        <f t="shared" si="288"/>
        <v>1698.8000000000466</v>
      </c>
      <c r="X1404">
        <f t="shared" si="281"/>
        <v>50.807356436466385</v>
      </c>
      <c r="Y1404">
        <f t="shared" si="282"/>
        <v>4.2339466467215159</v>
      </c>
      <c r="Z1404">
        <f t="shared" si="283"/>
        <v>1</v>
      </c>
      <c r="AA1404">
        <f t="shared" si="284"/>
        <v>11.99999921487159</v>
      </c>
    </row>
    <row r="1405" spans="2:27" x14ac:dyDescent="0.2">
      <c r="B1405">
        <f t="shared" si="286"/>
        <v>840445322350.5</v>
      </c>
      <c r="D1405">
        <f t="shared" si="289"/>
        <v>1.0011184365433876</v>
      </c>
      <c r="E1405">
        <f t="shared" si="285"/>
        <v>1700.6999999999534</v>
      </c>
      <c r="I1405" s="4"/>
      <c r="J1405" s="4">
        <f t="shared" ref="J1405:J1468" si="290">J1395+1</f>
        <v>357</v>
      </c>
      <c r="K1405">
        <v>1404</v>
      </c>
      <c r="L1405">
        <v>1530113</v>
      </c>
      <c r="M1405">
        <v>127509.4</v>
      </c>
      <c r="N1405">
        <v>30115</v>
      </c>
      <c r="O1405" t="str">
        <f t="shared" si="287"/>
        <v/>
      </c>
      <c r="P1405">
        <f t="shared" si="288"/>
        <v>1700.6999999999534</v>
      </c>
      <c r="X1405">
        <f t="shared" si="281"/>
        <v>50.808998837788479</v>
      </c>
      <c r="Y1405">
        <f t="shared" si="282"/>
        <v>4.2340826830483147</v>
      </c>
      <c r="Z1405">
        <f t="shared" si="283"/>
        <v>1</v>
      </c>
      <c r="AA1405">
        <f t="shared" si="284"/>
        <v>12.000001568511813</v>
      </c>
    </row>
    <row r="1406" spans="2:27" x14ac:dyDescent="0.2">
      <c r="B1406">
        <f t="shared" si="286"/>
        <v>854732892830.40002</v>
      </c>
      <c r="D1406">
        <f t="shared" si="289"/>
        <v>1.0011759863585583</v>
      </c>
      <c r="E1406">
        <f t="shared" si="285"/>
        <v>1702.6999999999534</v>
      </c>
      <c r="I1406" s="4"/>
      <c r="J1406" s="4">
        <f t="shared" si="290"/>
        <v>357</v>
      </c>
      <c r="K1406">
        <v>1405</v>
      </c>
      <c r="L1406">
        <v>1531815.7</v>
      </c>
      <c r="M1406">
        <v>127651.3</v>
      </c>
      <c r="N1406">
        <v>30147.5</v>
      </c>
      <c r="O1406" t="str">
        <f t="shared" si="287"/>
        <v/>
      </c>
      <c r="P1406">
        <f t="shared" si="288"/>
        <v>1702.6999999999534</v>
      </c>
      <c r="X1406">
        <f t="shared" si="281"/>
        <v>50.810704038477482</v>
      </c>
      <c r="Y1406">
        <f t="shared" si="282"/>
        <v>4.2342250601210711</v>
      </c>
      <c r="Z1406">
        <f t="shared" si="283"/>
        <v>1</v>
      </c>
      <c r="AA1406">
        <f t="shared" si="284"/>
        <v>12.00000078338411</v>
      </c>
    </row>
    <row r="1407" spans="2:27" x14ac:dyDescent="0.2">
      <c r="B1407">
        <f t="shared" si="286"/>
        <v>869263352008.5</v>
      </c>
      <c r="D1407">
        <f t="shared" si="289"/>
        <v>1.0010571445351775</v>
      </c>
      <c r="E1407">
        <f t="shared" si="285"/>
        <v>1704.5</v>
      </c>
      <c r="I1407" s="4"/>
      <c r="J1407" s="4">
        <f t="shared" si="290"/>
        <v>357</v>
      </c>
      <c r="K1407">
        <v>1406</v>
      </c>
      <c r="L1407">
        <v>1533520.2</v>
      </c>
      <c r="M1407">
        <v>127793.3</v>
      </c>
      <c r="N1407">
        <v>30180</v>
      </c>
      <c r="O1407" t="str">
        <f t="shared" si="287"/>
        <v/>
      </c>
      <c r="P1407">
        <f t="shared" si="288"/>
        <v>1704.5</v>
      </c>
      <c r="X1407">
        <f t="shared" si="281"/>
        <v>50.812465208747511</v>
      </c>
      <c r="Y1407">
        <f t="shared" si="282"/>
        <v>4.2343704440026508</v>
      </c>
      <c r="Z1407">
        <f t="shared" si="283"/>
        <v>1</v>
      </c>
      <c r="AA1407">
        <f t="shared" si="284"/>
        <v>12.000004695081824</v>
      </c>
    </row>
    <row r="1408" spans="2:27" x14ac:dyDescent="0.2">
      <c r="B1408">
        <f t="shared" si="286"/>
        <v>884040828992.69995</v>
      </c>
      <c r="D1408">
        <f t="shared" si="289"/>
        <v>1.0011146963919857</v>
      </c>
      <c r="E1408">
        <f t="shared" si="285"/>
        <v>1706.4000000001397</v>
      </c>
      <c r="I1408" s="4"/>
      <c r="J1408" s="4">
        <f t="shared" si="290"/>
        <v>357</v>
      </c>
      <c r="K1408">
        <v>1407</v>
      </c>
      <c r="L1408">
        <v>1535226.6</v>
      </c>
      <c r="M1408">
        <v>127935.5</v>
      </c>
      <c r="N1408">
        <v>30212.6</v>
      </c>
      <c r="O1408" t="str">
        <f t="shared" si="287"/>
        <v/>
      </c>
      <c r="P1408">
        <f t="shared" si="288"/>
        <v>1706.4000000001397</v>
      </c>
      <c r="X1408">
        <f t="shared" si="281"/>
        <v>50.814117288813279</v>
      </c>
      <c r="Y1408">
        <f t="shared" si="282"/>
        <v>4.2345081191291056</v>
      </c>
      <c r="Z1408">
        <f t="shared" si="283"/>
        <v>1</v>
      </c>
      <c r="AA1408">
        <f t="shared" si="284"/>
        <v>12.000004689863252</v>
      </c>
    </row>
    <row r="1409" spans="2:27" x14ac:dyDescent="0.2">
      <c r="B1409">
        <f t="shared" si="286"/>
        <v>899069523085.59998</v>
      </c>
      <c r="D1409">
        <f t="shared" si="289"/>
        <v>1.0011134552271881</v>
      </c>
      <c r="E1409">
        <f t="shared" si="285"/>
        <v>1708.2999999998137</v>
      </c>
      <c r="I1409" s="4"/>
      <c r="J1409" s="4">
        <f t="shared" si="290"/>
        <v>357</v>
      </c>
      <c r="K1409">
        <v>1408</v>
      </c>
      <c r="L1409">
        <v>1536934.9</v>
      </c>
      <c r="M1409">
        <v>128077.9</v>
      </c>
      <c r="N1409">
        <v>30245.3</v>
      </c>
      <c r="O1409" t="str">
        <f t="shared" si="287"/>
        <v/>
      </c>
      <c r="P1409">
        <f t="shared" si="288"/>
        <v>1708.2999999998137</v>
      </c>
      <c r="X1409">
        <f t="shared" si="281"/>
        <v>50.815660615037707</v>
      </c>
      <c r="Y1409">
        <f t="shared" si="282"/>
        <v>4.2346381090615735</v>
      </c>
      <c r="Z1409">
        <f t="shared" si="283"/>
        <v>1</v>
      </c>
      <c r="AA1409">
        <f t="shared" si="284"/>
        <v>12.000000780774824</v>
      </c>
    </row>
    <row r="1410" spans="2:27" x14ac:dyDescent="0.2">
      <c r="B1410">
        <f t="shared" si="286"/>
        <v>914353704978</v>
      </c>
      <c r="D1410">
        <f t="shared" si="289"/>
        <v>1.001112216823961</v>
      </c>
      <c r="E1410">
        <f t="shared" si="285"/>
        <v>1710.2000000001863</v>
      </c>
      <c r="I1410" s="4"/>
      <c r="J1410" s="4">
        <f t="shared" si="290"/>
        <v>357</v>
      </c>
      <c r="K1410">
        <v>1409</v>
      </c>
      <c r="L1410">
        <v>1538645.1</v>
      </c>
      <c r="M1410">
        <v>128220.4</v>
      </c>
      <c r="N1410">
        <v>30277.9</v>
      </c>
      <c r="O1410" t="str">
        <f t="shared" si="287"/>
        <v/>
      </c>
      <c r="P1410">
        <f t="shared" si="288"/>
        <v>1710.2000000001863</v>
      </c>
      <c r="X1410">
        <f t="shared" si="281"/>
        <v>50.817431195690588</v>
      </c>
      <c r="Y1410">
        <f t="shared" si="282"/>
        <v>4.2347851072894747</v>
      </c>
      <c r="Z1410">
        <f t="shared" si="283"/>
        <v>1</v>
      </c>
      <c r="AA1410">
        <f t="shared" si="284"/>
        <v>12.000002339721293</v>
      </c>
    </row>
    <row r="1411" spans="2:27" x14ac:dyDescent="0.2">
      <c r="B1411">
        <f t="shared" si="286"/>
        <v>929897717962.59998</v>
      </c>
      <c r="D1411">
        <f t="shared" si="289"/>
        <v>9.0100573032384066</v>
      </c>
      <c r="E1411">
        <f t="shared" si="285"/>
        <v>15409</v>
      </c>
      <c r="I1411" s="4"/>
      <c r="J1411" s="4">
        <f t="shared" si="290"/>
        <v>357</v>
      </c>
      <c r="K1411">
        <v>1410</v>
      </c>
      <c r="L1411">
        <v>1554054.1</v>
      </c>
      <c r="M1411">
        <v>129504.5</v>
      </c>
      <c r="N1411">
        <v>30572.2</v>
      </c>
      <c r="O1411">
        <f t="shared" si="287"/>
        <v>30732.700000000186</v>
      </c>
      <c r="P1411">
        <f t="shared" si="288"/>
        <v>15409</v>
      </c>
      <c r="X1411">
        <f t="shared" ref="X1411:X1474" si="291">L1411/$N1411</f>
        <v>50.832262643839833</v>
      </c>
      <c r="Y1411">
        <f t="shared" ref="Y1411:Y1474" si="292">M1411/$N1411</f>
        <v>4.2360216144078606</v>
      </c>
      <c r="Z1411">
        <f t="shared" ref="Z1411:Z1474" si="293">N1411/$N1411</f>
        <v>1</v>
      </c>
      <c r="AA1411">
        <f t="shared" ref="AA1411:AA1474" si="294">L1411/M1411</f>
        <v>12.000000772173941</v>
      </c>
    </row>
    <row r="1412" spans="2:27" x14ac:dyDescent="0.2">
      <c r="B1412">
        <f t="shared" si="286"/>
        <v>945705979168</v>
      </c>
      <c r="D1412">
        <f t="shared" si="289"/>
        <v>0.11222013109221581</v>
      </c>
      <c r="E1412">
        <f t="shared" ref="E1412:E1475" si="295">L1412-L1411</f>
        <v>1729.1999999999534</v>
      </c>
      <c r="I1412" s="4"/>
      <c r="J1412" s="4">
        <f t="shared" si="290"/>
        <v>358</v>
      </c>
      <c r="K1412">
        <v>1411</v>
      </c>
      <c r="L1412">
        <v>1555783.3</v>
      </c>
      <c r="M1412">
        <v>129648.6</v>
      </c>
      <c r="N1412">
        <v>30605.3</v>
      </c>
      <c r="O1412" t="str">
        <f t="shared" si="287"/>
        <v/>
      </c>
      <c r="P1412">
        <f t="shared" si="288"/>
        <v>1729.1999999999534</v>
      </c>
      <c r="X1412">
        <f t="shared" si="291"/>
        <v>50.833786958467982</v>
      </c>
      <c r="Y1412">
        <f t="shared" si="292"/>
        <v>4.2361486409216704</v>
      </c>
      <c r="Z1412">
        <f t="shared" si="293"/>
        <v>1</v>
      </c>
      <c r="AA1412">
        <f t="shared" si="294"/>
        <v>12.000000771315694</v>
      </c>
    </row>
    <row r="1413" spans="2:27" x14ac:dyDescent="0.2">
      <c r="B1413">
        <f t="shared" si="286"/>
        <v>961782980813.90002</v>
      </c>
      <c r="D1413">
        <f t="shared" si="289"/>
        <v>1.0010987739994834</v>
      </c>
      <c r="E1413">
        <f t="shared" si="295"/>
        <v>1731.0999999998603</v>
      </c>
      <c r="I1413" s="4"/>
      <c r="J1413" s="4">
        <f t="shared" si="290"/>
        <v>358</v>
      </c>
      <c r="K1413">
        <v>1412</v>
      </c>
      <c r="L1413">
        <v>1557514.4</v>
      </c>
      <c r="M1413">
        <v>129792.9</v>
      </c>
      <c r="N1413">
        <v>30638.3</v>
      </c>
      <c r="O1413" t="str">
        <f t="shared" si="287"/>
        <v/>
      </c>
      <c r="P1413">
        <f t="shared" si="288"/>
        <v>1731.0999999998603</v>
      </c>
      <c r="X1413">
        <f t="shared" si="291"/>
        <v>50.835535914198893</v>
      </c>
      <c r="Y1413">
        <f t="shared" si="292"/>
        <v>4.2362957474794616</v>
      </c>
      <c r="Z1413">
        <f t="shared" si="293"/>
        <v>1</v>
      </c>
      <c r="AA1413">
        <f t="shared" si="294"/>
        <v>11.999996918167326</v>
      </c>
    </row>
    <row r="1414" spans="2:27" x14ac:dyDescent="0.2">
      <c r="B1414">
        <f t="shared" si="286"/>
        <v>978133291487.69995</v>
      </c>
      <c r="D1414">
        <f t="shared" si="289"/>
        <v>1.0011553347583808</v>
      </c>
      <c r="E1414">
        <f t="shared" si="295"/>
        <v>1733.1000000000931</v>
      </c>
      <c r="I1414" s="4"/>
      <c r="J1414" s="4">
        <f t="shared" si="290"/>
        <v>358</v>
      </c>
      <c r="K1414">
        <v>1413</v>
      </c>
      <c r="L1414">
        <v>1559247.5</v>
      </c>
      <c r="M1414">
        <v>129937.3</v>
      </c>
      <c r="N1414">
        <v>30671.4</v>
      </c>
      <c r="O1414" t="str">
        <f t="shared" si="287"/>
        <v/>
      </c>
      <c r="P1414">
        <f t="shared" si="288"/>
        <v>1733.1000000000931</v>
      </c>
      <c r="X1414">
        <f t="shared" si="291"/>
        <v>50.83718056560835</v>
      </c>
      <c r="Y1414">
        <f t="shared" si="292"/>
        <v>4.23643198549789</v>
      </c>
      <c r="Z1414">
        <f t="shared" si="293"/>
        <v>1</v>
      </c>
      <c r="AA1414">
        <f t="shared" si="294"/>
        <v>11.999999230398046</v>
      </c>
    </row>
    <row r="1415" spans="2:27" x14ac:dyDescent="0.2">
      <c r="B1415">
        <f t="shared" si="286"/>
        <v>994761557443</v>
      </c>
      <c r="D1415">
        <f t="shared" si="289"/>
        <v>1.0010963014251379</v>
      </c>
      <c r="E1415">
        <f t="shared" si="295"/>
        <v>1735</v>
      </c>
      <c r="I1415" s="4"/>
      <c r="J1415" s="4">
        <f t="shared" si="290"/>
        <v>358</v>
      </c>
      <c r="K1415">
        <v>1414</v>
      </c>
      <c r="L1415">
        <v>1560982.5</v>
      </c>
      <c r="M1415">
        <v>130081.9</v>
      </c>
      <c r="N1415">
        <v>30704.6</v>
      </c>
      <c r="O1415" t="str">
        <f t="shared" si="287"/>
        <v/>
      </c>
      <c r="P1415">
        <f t="shared" si="288"/>
        <v>1735</v>
      </c>
      <c r="X1415">
        <f t="shared" si="291"/>
        <v>50.838717977110925</v>
      </c>
      <c r="Y1415">
        <f t="shared" si="292"/>
        <v>4.2365606456361586</v>
      </c>
      <c r="Z1415">
        <f t="shared" si="293"/>
        <v>1</v>
      </c>
      <c r="AA1415">
        <f t="shared" si="294"/>
        <v>11.999997693760625</v>
      </c>
    </row>
    <row r="1416" spans="2:27" x14ac:dyDescent="0.2">
      <c r="B1416">
        <f t="shared" si="286"/>
        <v>1011672503919.5</v>
      </c>
      <c r="D1416">
        <f t="shared" si="289"/>
        <v>1.0010951008644997</v>
      </c>
      <c r="E1416">
        <f t="shared" si="295"/>
        <v>1736.8999999999069</v>
      </c>
      <c r="I1416" s="4"/>
      <c r="J1416" s="4">
        <f t="shared" si="290"/>
        <v>358</v>
      </c>
      <c r="K1416">
        <v>1415</v>
      </c>
      <c r="L1416">
        <v>1562719.4</v>
      </c>
      <c r="M1416">
        <v>130226.6</v>
      </c>
      <c r="N1416">
        <v>30737.7</v>
      </c>
      <c r="O1416" t="str">
        <f t="shared" si="287"/>
        <v/>
      </c>
      <c r="P1416">
        <f t="shared" si="288"/>
        <v>1736.8999999999069</v>
      </c>
      <c r="X1416">
        <f t="shared" si="291"/>
        <v>50.840479281143345</v>
      </c>
      <c r="Y1416">
        <f t="shared" si="292"/>
        <v>4.2367060645396375</v>
      </c>
      <c r="Z1416">
        <f t="shared" si="293"/>
        <v>1</v>
      </c>
      <c r="AA1416">
        <f t="shared" si="294"/>
        <v>12.000001535784547</v>
      </c>
    </row>
    <row r="1417" spans="2:27" x14ac:dyDescent="0.2">
      <c r="B1417">
        <f t="shared" si="286"/>
        <v>1028870936486.2</v>
      </c>
      <c r="D1417">
        <f t="shared" si="289"/>
        <v>1.0011514767690903</v>
      </c>
      <c r="E1417">
        <f t="shared" si="295"/>
        <v>1738.9000000001397</v>
      </c>
      <c r="I1417" s="4"/>
      <c r="J1417" s="4">
        <f t="shared" si="290"/>
        <v>358</v>
      </c>
      <c r="K1417">
        <v>1416</v>
      </c>
      <c r="L1417">
        <v>1564458.3</v>
      </c>
      <c r="M1417">
        <v>130371.5</v>
      </c>
      <c r="N1417">
        <v>30771</v>
      </c>
      <c r="O1417" t="str">
        <f t="shared" si="287"/>
        <v/>
      </c>
      <c r="P1417">
        <f t="shared" si="288"/>
        <v>1738.9000000001397</v>
      </c>
      <c r="X1417">
        <f t="shared" si="291"/>
        <v>50.841971336648143</v>
      </c>
      <c r="Y1417">
        <f t="shared" si="292"/>
        <v>4.2368301322673947</v>
      </c>
      <c r="Z1417">
        <f t="shared" si="293"/>
        <v>1</v>
      </c>
      <c r="AA1417">
        <f t="shared" si="294"/>
        <v>12.000002301116425</v>
      </c>
    </row>
    <row r="1418" spans="2:27" x14ac:dyDescent="0.2">
      <c r="B1418">
        <f t="shared" si="286"/>
        <v>1046361742406.4</v>
      </c>
      <c r="D1418">
        <f t="shared" si="289"/>
        <v>1.0010926447753792</v>
      </c>
      <c r="E1418">
        <f t="shared" si="295"/>
        <v>1740.8000000000466</v>
      </c>
      <c r="I1418" s="4"/>
      <c r="J1418" s="4">
        <f t="shared" si="290"/>
        <v>358</v>
      </c>
      <c r="K1418">
        <v>1417</v>
      </c>
      <c r="L1418">
        <v>1566199.1</v>
      </c>
      <c r="M1418">
        <v>130516.6</v>
      </c>
      <c r="N1418">
        <v>30804.2</v>
      </c>
      <c r="O1418" t="str">
        <f t="shared" si="287"/>
        <v/>
      </c>
      <c r="P1418">
        <f t="shared" si="288"/>
        <v>1740.8000000000466</v>
      </c>
      <c r="X1418">
        <f t="shared" si="291"/>
        <v>50.843686899838339</v>
      </c>
      <c r="Y1418">
        <f t="shared" si="292"/>
        <v>4.2369741788457418</v>
      </c>
      <c r="Z1418">
        <f t="shared" si="293"/>
        <v>1</v>
      </c>
      <c r="AA1418">
        <f t="shared" si="294"/>
        <v>11.999999233813936</v>
      </c>
    </row>
    <row r="1419" spans="2:27" x14ac:dyDescent="0.2">
      <c r="B1419">
        <f t="shared" si="286"/>
        <v>1064149892027.3</v>
      </c>
      <c r="D1419">
        <f t="shared" si="289"/>
        <v>1.0010914522058287</v>
      </c>
      <c r="E1419">
        <f t="shared" si="295"/>
        <v>1742.6999999999534</v>
      </c>
      <c r="I1419" s="4"/>
      <c r="J1419" s="4">
        <f t="shared" si="290"/>
        <v>358</v>
      </c>
      <c r="K1419">
        <v>1418</v>
      </c>
      <c r="L1419">
        <v>1567941.8</v>
      </c>
      <c r="M1419">
        <v>130661.8</v>
      </c>
      <c r="N1419">
        <v>30837.5</v>
      </c>
      <c r="O1419" t="str">
        <f t="shared" si="287"/>
        <v/>
      </c>
      <c r="P1419">
        <f t="shared" si="288"/>
        <v>1742.6999999999534</v>
      </c>
      <c r="X1419">
        <f t="shared" si="291"/>
        <v>50.845295500608024</v>
      </c>
      <c r="Y1419">
        <f t="shared" si="292"/>
        <v>4.2371074179164978</v>
      </c>
      <c r="Z1419">
        <f t="shared" si="293"/>
        <v>1</v>
      </c>
      <c r="AA1419">
        <f t="shared" si="294"/>
        <v>12.000001530669255</v>
      </c>
    </row>
    <row r="1420" spans="2:27" x14ac:dyDescent="0.2">
      <c r="B1420">
        <f t="shared" si="286"/>
        <v>1082240440191.8</v>
      </c>
      <c r="D1420">
        <f t="shared" si="289"/>
        <v>1.0010902622367057</v>
      </c>
      <c r="E1420">
        <f t="shared" si="295"/>
        <v>1744.5999999998603</v>
      </c>
      <c r="I1420" s="4"/>
      <c r="J1420" s="4">
        <f t="shared" si="290"/>
        <v>358</v>
      </c>
      <c r="K1420">
        <v>1419</v>
      </c>
      <c r="L1420">
        <v>1569686.4</v>
      </c>
      <c r="M1420">
        <v>130807.2</v>
      </c>
      <c r="N1420">
        <v>30870.799999999999</v>
      </c>
      <c r="O1420" t="str">
        <f t="shared" si="287"/>
        <v/>
      </c>
      <c r="P1420">
        <f t="shared" si="288"/>
        <v>1744.5999999998603</v>
      </c>
      <c r="X1420">
        <f t="shared" si="291"/>
        <v>50.846962177850912</v>
      </c>
      <c r="Y1420">
        <f t="shared" si="292"/>
        <v>4.2372468481542427</v>
      </c>
      <c r="Z1420">
        <f t="shared" si="293"/>
        <v>1</v>
      </c>
      <c r="AA1420">
        <f t="shared" si="294"/>
        <v>12</v>
      </c>
    </row>
    <row r="1421" spans="2:27" x14ac:dyDescent="0.2">
      <c r="B1421">
        <f t="shared" si="286"/>
        <v>1100638527675</v>
      </c>
      <c r="D1421">
        <f t="shared" si="289"/>
        <v>9.0103175513019593</v>
      </c>
      <c r="E1421">
        <f t="shared" si="295"/>
        <v>15719.40000000014</v>
      </c>
      <c r="I1421" s="4"/>
      <c r="J1421" s="4">
        <f t="shared" si="290"/>
        <v>358</v>
      </c>
      <c r="K1421">
        <v>1420</v>
      </c>
      <c r="L1421">
        <v>1585405.8</v>
      </c>
      <c r="M1421">
        <v>132117.20000000001</v>
      </c>
      <c r="N1421">
        <v>31171.1</v>
      </c>
      <c r="O1421">
        <f t="shared" si="287"/>
        <v>31351.699999999953</v>
      </c>
      <c r="P1421">
        <f t="shared" si="288"/>
        <v>15719.40000000014</v>
      </c>
      <c r="X1421">
        <f t="shared" si="291"/>
        <v>50.861400463891236</v>
      </c>
      <c r="Y1421">
        <f t="shared" si="292"/>
        <v>4.2384516427075081</v>
      </c>
      <c r="Z1421">
        <f t="shared" si="293"/>
        <v>1</v>
      </c>
      <c r="AA1421">
        <f t="shared" si="294"/>
        <v>11.999995458577686</v>
      </c>
    </row>
    <row r="1422" spans="2:27" x14ac:dyDescent="0.2">
      <c r="B1422">
        <f t="shared" si="286"/>
        <v>1119349382645.5</v>
      </c>
      <c r="D1422">
        <f t="shared" si="289"/>
        <v>0.11222438515463978</v>
      </c>
      <c r="E1422">
        <f t="shared" si="295"/>
        <v>1764.0999999998603</v>
      </c>
      <c r="I1422" s="4"/>
      <c r="J1422" s="4">
        <f t="shared" si="290"/>
        <v>359</v>
      </c>
      <c r="K1422">
        <v>1421</v>
      </c>
      <c r="L1422">
        <v>1587169.9</v>
      </c>
      <c r="M1422">
        <v>132264.20000000001</v>
      </c>
      <c r="N1422">
        <v>31204.7</v>
      </c>
      <c r="O1422" t="str">
        <f t="shared" si="287"/>
        <v/>
      </c>
      <c r="P1422">
        <f t="shared" si="288"/>
        <v>1764.0999999998603</v>
      </c>
      <c r="X1422">
        <f t="shared" si="291"/>
        <v>50.863168048402962</v>
      </c>
      <c r="Y1422">
        <f t="shared" si="292"/>
        <v>4.2385986726358533</v>
      </c>
      <c r="Z1422">
        <f t="shared" si="293"/>
        <v>1</v>
      </c>
      <c r="AA1422">
        <f t="shared" si="294"/>
        <v>11.999996219687564</v>
      </c>
    </row>
    <row r="1423" spans="2:27" x14ac:dyDescent="0.2">
      <c r="B1423">
        <f t="shared" si="286"/>
        <v>1138378322150.5</v>
      </c>
      <c r="D1423">
        <f t="shared" si="289"/>
        <v>1.00107703644926</v>
      </c>
      <c r="E1423">
        <f t="shared" si="295"/>
        <v>1766</v>
      </c>
      <c r="I1423" s="4"/>
      <c r="J1423" s="4">
        <f t="shared" si="290"/>
        <v>359</v>
      </c>
      <c r="K1423">
        <v>1422</v>
      </c>
      <c r="L1423">
        <v>1588935.9</v>
      </c>
      <c r="M1423">
        <v>132411.29999999999</v>
      </c>
      <c r="N1423">
        <v>31238.5</v>
      </c>
      <c r="O1423" t="str">
        <f t="shared" si="287"/>
        <v/>
      </c>
      <c r="P1423">
        <f t="shared" si="288"/>
        <v>1766</v>
      </c>
      <c r="X1423">
        <f t="shared" si="291"/>
        <v>50.86466699745506</v>
      </c>
      <c r="Y1423">
        <f t="shared" si="292"/>
        <v>4.2387214494934131</v>
      </c>
      <c r="Z1423">
        <f t="shared" si="293"/>
        <v>1</v>
      </c>
      <c r="AA1423">
        <f t="shared" si="294"/>
        <v>12.000002265667659</v>
      </c>
    </row>
    <row r="1424" spans="2:27" x14ac:dyDescent="0.2">
      <c r="B1424">
        <f t="shared" si="286"/>
        <v>1157730753627.1001</v>
      </c>
      <c r="D1424">
        <f t="shared" si="289"/>
        <v>1.001132502831257</v>
      </c>
      <c r="E1424">
        <f t="shared" si="295"/>
        <v>1768</v>
      </c>
      <c r="I1424" s="4"/>
      <c r="J1424" s="4">
        <f t="shared" si="290"/>
        <v>359</v>
      </c>
      <c r="K1424">
        <v>1423</v>
      </c>
      <c r="L1424">
        <v>1590703.9</v>
      </c>
      <c r="M1424">
        <v>132558.70000000001</v>
      </c>
      <c r="N1424">
        <v>31272.2</v>
      </c>
      <c r="O1424" t="str">
        <f t="shared" si="287"/>
        <v/>
      </c>
      <c r="P1424">
        <f t="shared" si="288"/>
        <v>1768</v>
      </c>
      <c r="X1424">
        <f t="shared" si="291"/>
        <v>50.866389317029181</v>
      </c>
      <c r="Y1424">
        <f t="shared" si="292"/>
        <v>4.2388671088059047</v>
      </c>
      <c r="Z1424">
        <f t="shared" si="293"/>
        <v>1</v>
      </c>
      <c r="AA1424">
        <f t="shared" si="294"/>
        <v>11.999996228086122</v>
      </c>
    </row>
    <row r="1425" spans="2:27" x14ac:dyDescent="0.2">
      <c r="B1425">
        <f t="shared" si="286"/>
        <v>1177412176438.7</v>
      </c>
      <c r="D1425">
        <f t="shared" si="289"/>
        <v>1.0010746606335632</v>
      </c>
      <c r="E1425">
        <f t="shared" si="295"/>
        <v>1769.9000000001397</v>
      </c>
      <c r="I1425" s="4"/>
      <c r="J1425" s="4">
        <f t="shared" si="290"/>
        <v>359</v>
      </c>
      <c r="K1425">
        <v>1424</v>
      </c>
      <c r="L1425">
        <v>1592473.8</v>
      </c>
      <c r="M1425">
        <v>132706.20000000001</v>
      </c>
      <c r="N1425">
        <v>31306.1</v>
      </c>
      <c r="O1425" t="str">
        <f t="shared" si="287"/>
        <v/>
      </c>
      <c r="P1425">
        <f t="shared" si="288"/>
        <v>1769.9000000001397</v>
      </c>
      <c r="X1425">
        <f t="shared" si="291"/>
        <v>50.867843647084754</v>
      </c>
      <c r="Y1425">
        <f t="shared" si="292"/>
        <v>4.238988567723224</v>
      </c>
      <c r="Z1425">
        <f t="shared" si="293"/>
        <v>1</v>
      </c>
      <c r="AA1425">
        <f t="shared" si="294"/>
        <v>11.999995478734226</v>
      </c>
    </row>
    <row r="1426" spans="2:27" x14ac:dyDescent="0.2">
      <c r="B1426">
        <f t="shared" si="286"/>
        <v>1197428183438.2</v>
      </c>
      <c r="D1426">
        <f t="shared" si="289"/>
        <v>1.0011300073449161</v>
      </c>
      <c r="E1426">
        <f t="shared" si="295"/>
        <v>1771.8999999999069</v>
      </c>
      <c r="I1426" s="4"/>
      <c r="J1426" s="4">
        <f t="shared" si="290"/>
        <v>359</v>
      </c>
      <c r="K1426">
        <v>1425</v>
      </c>
      <c r="L1426">
        <v>1594245.7</v>
      </c>
      <c r="M1426">
        <v>132853.79999999999</v>
      </c>
      <c r="N1426">
        <v>31339.9</v>
      </c>
      <c r="O1426" t="str">
        <f t="shared" si="287"/>
        <v/>
      </c>
      <c r="P1426">
        <f t="shared" si="288"/>
        <v>1771.8999999999069</v>
      </c>
      <c r="X1426">
        <f t="shared" si="291"/>
        <v>50.869520962096239</v>
      </c>
      <c r="Y1426">
        <f t="shared" si="292"/>
        <v>4.2391264809396327</v>
      </c>
      <c r="Z1426">
        <f t="shared" si="293"/>
        <v>1</v>
      </c>
      <c r="AA1426">
        <f t="shared" si="294"/>
        <v>12.000000752707113</v>
      </c>
    </row>
    <row r="1427" spans="2:27" x14ac:dyDescent="0.2">
      <c r="B1427">
        <f t="shared" si="286"/>
        <v>1217784462556.6001</v>
      </c>
      <c r="D1427">
        <f t="shared" si="289"/>
        <v>1.0011287318698758</v>
      </c>
      <c r="E1427">
        <f t="shared" si="295"/>
        <v>1773.9000000001397</v>
      </c>
      <c r="I1427" s="4"/>
      <c r="J1427" s="4">
        <f t="shared" si="290"/>
        <v>359</v>
      </c>
      <c r="K1427">
        <v>1426</v>
      </c>
      <c r="L1427">
        <v>1596019.6</v>
      </c>
      <c r="M1427">
        <v>133001.60000000001</v>
      </c>
      <c r="N1427">
        <v>31373.8</v>
      </c>
      <c r="O1427" t="str">
        <f t="shared" si="287"/>
        <v/>
      </c>
      <c r="P1427">
        <f t="shared" si="288"/>
        <v>1773.9000000001397</v>
      </c>
      <c r="X1427">
        <f t="shared" si="291"/>
        <v>50.871096265036435</v>
      </c>
      <c r="Y1427">
        <f t="shared" si="292"/>
        <v>4.2392569596287348</v>
      </c>
      <c r="Z1427">
        <f t="shared" si="293"/>
        <v>1</v>
      </c>
      <c r="AA1427">
        <f t="shared" si="294"/>
        <v>12.000003007482617</v>
      </c>
    </row>
    <row r="1428" spans="2:27" x14ac:dyDescent="0.2">
      <c r="B1428">
        <f t="shared" si="286"/>
        <v>1238486798420.1001</v>
      </c>
      <c r="D1428">
        <f t="shared" si="289"/>
        <v>1.0011274592704025</v>
      </c>
      <c r="E1428">
        <f t="shared" si="295"/>
        <v>1775.8999999999069</v>
      </c>
      <c r="I1428" s="4"/>
      <c r="J1428" s="4">
        <f t="shared" si="290"/>
        <v>359</v>
      </c>
      <c r="K1428">
        <v>1427</v>
      </c>
      <c r="L1428">
        <v>1597795.5</v>
      </c>
      <c r="M1428">
        <v>133149.6</v>
      </c>
      <c r="N1428">
        <v>31407.7</v>
      </c>
      <c r="O1428" t="str">
        <f t="shared" si="287"/>
        <v/>
      </c>
      <c r="P1428">
        <f t="shared" si="288"/>
        <v>1775.8999999999069</v>
      </c>
      <c r="X1428">
        <f t="shared" si="291"/>
        <v>50.872731846012286</v>
      </c>
      <c r="Y1428">
        <f t="shared" si="292"/>
        <v>4.2393935245178733</v>
      </c>
      <c r="Z1428">
        <f t="shared" si="293"/>
        <v>1</v>
      </c>
      <c r="AA1428">
        <f t="shared" si="294"/>
        <v>12.000002253104778</v>
      </c>
    </row>
    <row r="1429" spans="2:27" x14ac:dyDescent="0.2">
      <c r="B1429">
        <f t="shared" si="286"/>
        <v>1259541073993.2</v>
      </c>
      <c r="D1429">
        <f t="shared" si="289"/>
        <v>1.001069880060893</v>
      </c>
      <c r="E1429">
        <f t="shared" si="295"/>
        <v>1777.8000000000466</v>
      </c>
      <c r="I1429" s="4"/>
      <c r="J1429" s="4">
        <f t="shared" si="290"/>
        <v>359</v>
      </c>
      <c r="K1429">
        <v>1428</v>
      </c>
      <c r="L1429">
        <v>1599573.3</v>
      </c>
      <c r="M1429">
        <v>133297.79999999999</v>
      </c>
      <c r="N1429">
        <v>31441.7</v>
      </c>
      <c r="O1429" t="str">
        <f t="shared" si="287"/>
        <v/>
      </c>
      <c r="P1429">
        <f t="shared" si="288"/>
        <v>1777.8000000000466</v>
      </c>
      <c r="X1429">
        <f t="shared" si="291"/>
        <v>50.874262523972938</v>
      </c>
      <c r="Y1429">
        <f t="shared" si="292"/>
        <v>4.2395226721201453</v>
      </c>
      <c r="Z1429">
        <f t="shared" si="293"/>
        <v>1</v>
      </c>
      <c r="AA1429">
        <f t="shared" si="294"/>
        <v>11.999997749400217</v>
      </c>
    </row>
    <row r="1430" spans="2:27" x14ac:dyDescent="0.2">
      <c r="B1430">
        <f t="shared" si="286"/>
        <v>1280953272251.1001</v>
      </c>
      <c r="D1430">
        <f t="shared" si="289"/>
        <v>1.0011249859376758</v>
      </c>
      <c r="E1430">
        <f t="shared" si="295"/>
        <v>1779.8000000000466</v>
      </c>
      <c r="I1430" s="4"/>
      <c r="J1430" s="4">
        <f t="shared" si="290"/>
        <v>359</v>
      </c>
      <c r="K1430">
        <v>1429</v>
      </c>
      <c r="L1430">
        <v>1601353.1</v>
      </c>
      <c r="M1430">
        <v>133446.1</v>
      </c>
      <c r="N1430">
        <v>31475.599999999999</v>
      </c>
      <c r="O1430" t="str">
        <f t="shared" si="287"/>
        <v/>
      </c>
      <c r="P1430">
        <f t="shared" si="288"/>
        <v>1779.8000000000466</v>
      </c>
      <c r="X1430">
        <f t="shared" si="291"/>
        <v>50.876015071992278</v>
      </c>
      <c r="Y1430">
        <f t="shared" si="292"/>
        <v>4.2396681874213682</v>
      </c>
      <c r="Z1430">
        <f t="shared" si="293"/>
        <v>1</v>
      </c>
      <c r="AA1430">
        <f t="shared" si="294"/>
        <v>11.999999250633776</v>
      </c>
    </row>
    <row r="1431" spans="2:27" x14ac:dyDescent="0.2">
      <c r="B1431">
        <f t="shared" si="286"/>
        <v>1302729477879.3999</v>
      </c>
      <c r="D1431">
        <f t="shared" si="289"/>
        <v>9.0100011237215316</v>
      </c>
      <c r="E1431">
        <f t="shared" si="295"/>
        <v>16036</v>
      </c>
      <c r="I1431" s="4"/>
      <c r="J1431" s="4">
        <f t="shared" si="290"/>
        <v>359</v>
      </c>
      <c r="K1431">
        <v>1430</v>
      </c>
      <c r="L1431">
        <v>1617389.1</v>
      </c>
      <c r="M1431">
        <v>134782.39999999999</v>
      </c>
      <c r="N1431">
        <v>31781.9</v>
      </c>
      <c r="O1431">
        <f t="shared" si="287"/>
        <v>31983.300000000047</v>
      </c>
      <c r="P1431">
        <f t="shared" si="288"/>
        <v>16036</v>
      </c>
      <c r="X1431">
        <f t="shared" si="291"/>
        <v>50.890258291669156</v>
      </c>
      <c r="Y1431">
        <f t="shared" si="292"/>
        <v>4.2408540710278491</v>
      </c>
      <c r="Z1431">
        <f t="shared" si="293"/>
        <v>1</v>
      </c>
      <c r="AA1431">
        <f t="shared" si="294"/>
        <v>12.000002225809899</v>
      </c>
    </row>
    <row r="1432" spans="2:27" x14ac:dyDescent="0.2">
      <c r="B1432">
        <f t="shared" si="286"/>
        <v>1324875879003.3</v>
      </c>
      <c r="D1432">
        <f t="shared" si="289"/>
        <v>0.11222249937639438</v>
      </c>
      <c r="E1432">
        <f t="shared" si="295"/>
        <v>1799.5999999998603</v>
      </c>
      <c r="I1432" s="4"/>
      <c r="J1432" s="4">
        <f t="shared" si="290"/>
        <v>360</v>
      </c>
      <c r="K1432">
        <v>1431</v>
      </c>
      <c r="L1432">
        <v>1619188.7</v>
      </c>
      <c r="M1432">
        <v>134932.4</v>
      </c>
      <c r="N1432">
        <v>31816.3</v>
      </c>
      <c r="O1432" t="str">
        <f t="shared" si="287"/>
        <v/>
      </c>
      <c r="P1432">
        <f t="shared" si="288"/>
        <v>1799.5999999998603</v>
      </c>
      <c r="X1432">
        <f t="shared" si="291"/>
        <v>50.891797600600952</v>
      </c>
      <c r="Y1432">
        <f t="shared" si="292"/>
        <v>4.2409833953036653</v>
      </c>
      <c r="Z1432">
        <f t="shared" si="293"/>
        <v>1</v>
      </c>
      <c r="AA1432">
        <f t="shared" si="294"/>
        <v>11.999999258888154</v>
      </c>
    </row>
    <row r="1433" spans="2:27" x14ac:dyDescent="0.2">
      <c r="B1433">
        <f t="shared" si="286"/>
        <v>1347398768946.3999</v>
      </c>
      <c r="D1433">
        <f t="shared" si="289"/>
        <v>1.0011113580797026</v>
      </c>
      <c r="E1433">
        <f t="shared" si="295"/>
        <v>1801.6000000000931</v>
      </c>
      <c r="I1433" s="4"/>
      <c r="J1433" s="4">
        <f t="shared" si="290"/>
        <v>360</v>
      </c>
      <c r="K1433">
        <v>1432</v>
      </c>
      <c r="L1433">
        <v>1620990.3</v>
      </c>
      <c r="M1433">
        <v>135082.5</v>
      </c>
      <c r="N1433">
        <v>31850.7</v>
      </c>
      <c r="O1433" t="str">
        <f t="shared" si="287"/>
        <v/>
      </c>
      <c r="P1433">
        <f t="shared" si="288"/>
        <v>1801.6000000000931</v>
      </c>
      <c r="X1433">
        <f t="shared" si="291"/>
        <v>50.89339637747365</v>
      </c>
      <c r="Y1433">
        <f t="shared" si="292"/>
        <v>4.2411155798773654</v>
      </c>
      <c r="Z1433">
        <f t="shared" si="293"/>
        <v>1</v>
      </c>
      <c r="AA1433">
        <f t="shared" si="294"/>
        <v>12.000002220865028</v>
      </c>
    </row>
    <row r="1434" spans="2:27" x14ac:dyDescent="0.2">
      <c r="B1434">
        <f t="shared" si="286"/>
        <v>1370304548018.5</v>
      </c>
      <c r="D1434">
        <f t="shared" si="289"/>
        <v>1.0011101243337961</v>
      </c>
      <c r="E1434">
        <f t="shared" si="295"/>
        <v>1803.5999999998603</v>
      </c>
      <c r="I1434" s="4"/>
      <c r="J1434" s="4">
        <f t="shared" si="290"/>
        <v>360</v>
      </c>
      <c r="K1434">
        <v>1433</v>
      </c>
      <c r="L1434">
        <v>1622793.9</v>
      </c>
      <c r="M1434">
        <v>135232.79999999999</v>
      </c>
      <c r="N1434">
        <v>31885.200000000001</v>
      </c>
      <c r="O1434" t="str">
        <f t="shared" si="287"/>
        <v/>
      </c>
      <c r="P1434">
        <f t="shared" si="288"/>
        <v>1803.5999999998603</v>
      </c>
      <c r="X1434">
        <f t="shared" si="291"/>
        <v>50.894894810131341</v>
      </c>
      <c r="Y1434">
        <f t="shared" si="292"/>
        <v>4.2412404501147867</v>
      </c>
      <c r="Z1434">
        <f t="shared" si="293"/>
        <v>1</v>
      </c>
      <c r="AA1434">
        <f t="shared" si="294"/>
        <v>12.000002218396721</v>
      </c>
    </row>
    <row r="1435" spans="2:27" x14ac:dyDescent="0.2">
      <c r="B1435">
        <f t="shared" si="286"/>
        <v>1393599725334.8</v>
      </c>
      <c r="D1435">
        <f t="shared" si="289"/>
        <v>1.0011088933245913</v>
      </c>
      <c r="E1435">
        <f t="shared" si="295"/>
        <v>1805.6000000000931</v>
      </c>
      <c r="I1435" s="4"/>
      <c r="J1435" s="4">
        <f t="shared" si="290"/>
        <v>360</v>
      </c>
      <c r="K1435">
        <v>1434</v>
      </c>
      <c r="L1435">
        <v>1624599.5</v>
      </c>
      <c r="M1435">
        <v>135383.29999999999</v>
      </c>
      <c r="N1435">
        <v>31919.7</v>
      </c>
      <c r="O1435" t="str">
        <f t="shared" si="287"/>
        <v/>
      </c>
      <c r="P1435">
        <f t="shared" si="288"/>
        <v>1805.6000000000931</v>
      </c>
      <c r="X1435">
        <f t="shared" si="291"/>
        <v>50.896452660895932</v>
      </c>
      <c r="Y1435">
        <f t="shared" si="292"/>
        <v>4.2413713161464548</v>
      </c>
      <c r="Z1435">
        <f t="shared" si="293"/>
        <v>1</v>
      </c>
      <c r="AA1435">
        <f t="shared" si="294"/>
        <v>11.999999261356461</v>
      </c>
    </row>
    <row r="1436" spans="2:27" x14ac:dyDescent="0.2">
      <c r="B1436">
        <f t="shared" si="286"/>
        <v>1417290920665.5</v>
      </c>
      <c r="D1436">
        <f t="shared" si="289"/>
        <v>1.0011630482941185</v>
      </c>
      <c r="E1436">
        <f t="shared" si="295"/>
        <v>1807.6999999999534</v>
      </c>
      <c r="I1436" s="4"/>
      <c r="J1436" s="4">
        <f t="shared" si="290"/>
        <v>360</v>
      </c>
      <c r="K1436">
        <v>1435</v>
      </c>
      <c r="L1436">
        <v>1626407.2</v>
      </c>
      <c r="M1436">
        <v>135533.9</v>
      </c>
      <c r="N1436">
        <v>31954.2</v>
      </c>
      <c r="O1436" t="str">
        <f t="shared" si="287"/>
        <v/>
      </c>
      <c r="P1436">
        <f t="shared" si="288"/>
        <v>1807.6999999999534</v>
      </c>
      <c r="X1436">
        <f t="shared" si="291"/>
        <v>50.898072866790592</v>
      </c>
      <c r="Y1436">
        <f t="shared" si="292"/>
        <v>4.2415050290728606</v>
      </c>
      <c r="Z1436">
        <f t="shared" si="293"/>
        <v>1</v>
      </c>
      <c r="AA1436">
        <f t="shared" si="294"/>
        <v>12.000002951291153</v>
      </c>
    </row>
    <row r="1437" spans="2:27" x14ac:dyDescent="0.2">
      <c r="B1437">
        <f t="shared" si="286"/>
        <v>1441384866316.8</v>
      </c>
      <c r="D1437">
        <f t="shared" si="289"/>
        <v>1.0010510593572715</v>
      </c>
      <c r="E1437">
        <f t="shared" si="295"/>
        <v>1809.6000000000931</v>
      </c>
      <c r="I1437" s="4"/>
      <c r="J1437" s="4">
        <f t="shared" si="290"/>
        <v>360</v>
      </c>
      <c r="K1437">
        <v>1436</v>
      </c>
      <c r="L1437">
        <v>1628216.8</v>
      </c>
      <c r="M1437">
        <v>135684.70000000001</v>
      </c>
      <c r="N1437">
        <v>31988.7</v>
      </c>
      <c r="O1437" t="str">
        <f t="shared" si="287"/>
        <v/>
      </c>
      <c r="P1437">
        <f t="shared" si="288"/>
        <v>1809.6000000000931</v>
      </c>
      <c r="X1437">
        <f t="shared" si="291"/>
        <v>50.89974897385639</v>
      </c>
      <c r="Y1437">
        <f t="shared" si="292"/>
        <v>4.2416447057867313</v>
      </c>
      <c r="Z1437">
        <f t="shared" si="293"/>
        <v>1</v>
      </c>
      <c r="AA1437">
        <f t="shared" si="294"/>
        <v>12.000002948011087</v>
      </c>
    </row>
    <row r="1438" spans="2:27" x14ac:dyDescent="0.2">
      <c r="B1438">
        <f t="shared" si="286"/>
        <v>1465888409044.2</v>
      </c>
      <c r="D1438">
        <f t="shared" si="289"/>
        <v>1.0011052166223293</v>
      </c>
      <c r="E1438">
        <f t="shared" si="295"/>
        <v>1811.5999999998603</v>
      </c>
      <c r="I1438" s="4"/>
      <c r="J1438" s="4">
        <f t="shared" si="290"/>
        <v>360</v>
      </c>
      <c r="K1438">
        <v>1437</v>
      </c>
      <c r="L1438">
        <v>1630028.4</v>
      </c>
      <c r="M1438">
        <v>135835.70000000001</v>
      </c>
      <c r="N1438">
        <v>32023.3</v>
      </c>
      <c r="O1438" t="str">
        <f t="shared" si="287"/>
        <v/>
      </c>
      <c r="P1438">
        <f t="shared" si="288"/>
        <v>1811.5999999998603</v>
      </c>
      <c r="X1438">
        <f t="shared" si="291"/>
        <v>50.90132497275421</v>
      </c>
      <c r="Y1438">
        <f t="shared" si="292"/>
        <v>4.2417770810628515</v>
      </c>
      <c r="Z1438">
        <f t="shared" si="293"/>
        <v>1</v>
      </c>
      <c r="AA1438">
        <f t="shared" si="294"/>
        <v>11.999999999999998</v>
      </c>
    </row>
    <row r="1439" spans="2:27" x14ac:dyDescent="0.2">
      <c r="B1439">
        <f t="shared" si="286"/>
        <v>1490808511997.8999</v>
      </c>
      <c r="D1439">
        <f t="shared" si="289"/>
        <v>1.0011591962907518</v>
      </c>
      <c r="E1439">
        <f t="shared" si="295"/>
        <v>1813.7000000001863</v>
      </c>
      <c r="I1439" s="4"/>
      <c r="J1439" s="4">
        <f t="shared" si="290"/>
        <v>360</v>
      </c>
      <c r="K1439">
        <v>1438</v>
      </c>
      <c r="L1439">
        <v>1631842.1</v>
      </c>
      <c r="M1439">
        <v>135986.79999999999</v>
      </c>
      <c r="N1439">
        <v>32058</v>
      </c>
      <c r="O1439" t="str">
        <f t="shared" si="287"/>
        <v/>
      </c>
      <c r="P1439">
        <f t="shared" si="288"/>
        <v>1813.7000000001863</v>
      </c>
      <c r="X1439">
        <f t="shared" si="291"/>
        <v>50.902804292220353</v>
      </c>
      <c r="Y1439">
        <f t="shared" si="292"/>
        <v>4.2418990579574514</v>
      </c>
      <c r="Z1439">
        <f t="shared" si="293"/>
        <v>1</v>
      </c>
      <c r="AA1439">
        <f t="shared" si="294"/>
        <v>12.000003676827458</v>
      </c>
    </row>
    <row r="1440" spans="2:27" x14ac:dyDescent="0.2">
      <c r="B1440">
        <f t="shared" si="286"/>
        <v>1516152256701.8999</v>
      </c>
      <c r="D1440">
        <f t="shared" si="289"/>
        <v>1.0010475822901659</v>
      </c>
      <c r="E1440">
        <f t="shared" si="295"/>
        <v>1815.5999999998603</v>
      </c>
      <c r="I1440" s="4"/>
      <c r="J1440" s="4">
        <f t="shared" si="290"/>
        <v>360</v>
      </c>
      <c r="K1440">
        <v>1439</v>
      </c>
      <c r="L1440">
        <v>1633657.7</v>
      </c>
      <c r="M1440">
        <v>136138.1</v>
      </c>
      <c r="N1440">
        <v>32092.7</v>
      </c>
      <c r="O1440" t="str">
        <f t="shared" si="287"/>
        <v/>
      </c>
      <c r="P1440">
        <f t="shared" si="288"/>
        <v>1815.5999999998603</v>
      </c>
      <c r="X1440">
        <f t="shared" si="291"/>
        <v>50.90433961617439</v>
      </c>
      <c r="Y1440">
        <f t="shared" si="292"/>
        <v>4.2420270030256102</v>
      </c>
      <c r="Z1440">
        <f t="shared" si="293"/>
        <v>1</v>
      </c>
      <c r="AA1440">
        <f t="shared" si="294"/>
        <v>12.000003672741135</v>
      </c>
    </row>
    <row r="1441" spans="2:27" x14ac:dyDescent="0.2">
      <c r="B1441">
        <f t="shared" si="286"/>
        <v>1541926845065.8</v>
      </c>
      <c r="D1441">
        <f t="shared" si="289"/>
        <v>9.0102996254689085</v>
      </c>
      <c r="E1441">
        <f t="shared" si="295"/>
        <v>16359.100000000093</v>
      </c>
      <c r="I1441" s="4"/>
      <c r="J1441" s="4">
        <f t="shared" si="290"/>
        <v>360</v>
      </c>
      <c r="K1441">
        <v>1440</v>
      </c>
      <c r="L1441">
        <v>1650016.8</v>
      </c>
      <c r="M1441">
        <v>137501.4</v>
      </c>
      <c r="N1441">
        <v>32405.1</v>
      </c>
      <c r="O1441">
        <f t="shared" si="287"/>
        <v>32627.699999999953</v>
      </c>
      <c r="P1441">
        <f t="shared" si="288"/>
        <v>16359.100000000093</v>
      </c>
      <c r="X1441">
        <f t="shared" si="291"/>
        <v>50.91842950646658</v>
      </c>
      <c r="Y1441">
        <f t="shared" si="292"/>
        <v>4.2432024588722141</v>
      </c>
      <c r="Z1441">
        <f t="shared" si="293"/>
        <v>1</v>
      </c>
      <c r="AA1441">
        <f t="shared" si="294"/>
        <v>12</v>
      </c>
    </row>
    <row r="1442" spans="2:27" x14ac:dyDescent="0.2">
      <c r="B1442">
        <f t="shared" si="286"/>
        <v>1568139601431.8999</v>
      </c>
      <c r="D1442">
        <f t="shared" si="289"/>
        <v>0.11221888734710565</v>
      </c>
      <c r="E1442">
        <f t="shared" si="295"/>
        <v>1835.8000000000466</v>
      </c>
      <c r="I1442" s="4"/>
      <c r="J1442" s="4">
        <f t="shared" si="290"/>
        <v>361</v>
      </c>
      <c r="K1442">
        <v>1441</v>
      </c>
      <c r="L1442">
        <v>1651852.6</v>
      </c>
      <c r="M1442">
        <v>137654.39999999999</v>
      </c>
      <c r="N1442">
        <v>32440.2</v>
      </c>
      <c r="O1442" t="str">
        <f t="shared" si="287"/>
        <v/>
      </c>
      <c r="P1442">
        <f t="shared" si="288"/>
        <v>1835.8000000000466</v>
      </c>
      <c r="X1442">
        <f t="shared" si="291"/>
        <v>50.919926510933969</v>
      </c>
      <c r="Y1442">
        <f t="shared" si="292"/>
        <v>4.2433277230103386</v>
      </c>
      <c r="Z1442">
        <f t="shared" si="293"/>
        <v>1</v>
      </c>
      <c r="AA1442">
        <f t="shared" si="294"/>
        <v>11.999998547086037</v>
      </c>
    </row>
    <row r="1443" spans="2:27" x14ac:dyDescent="0.2">
      <c r="B1443">
        <f t="shared" si="286"/>
        <v>1594797974656.3</v>
      </c>
      <c r="D1443">
        <f t="shared" si="289"/>
        <v>1.0011439154591242</v>
      </c>
      <c r="E1443">
        <f t="shared" si="295"/>
        <v>1837.8999999999069</v>
      </c>
      <c r="I1443" s="4"/>
      <c r="J1443" s="4">
        <f t="shared" si="290"/>
        <v>361</v>
      </c>
      <c r="K1443">
        <v>1442</v>
      </c>
      <c r="L1443">
        <v>1653690.5</v>
      </c>
      <c r="M1443">
        <v>137807.5</v>
      </c>
      <c r="N1443">
        <v>32475.3</v>
      </c>
      <c r="O1443" t="str">
        <f t="shared" si="287"/>
        <v/>
      </c>
      <c r="P1443">
        <f t="shared" si="288"/>
        <v>1837.8999999999069</v>
      </c>
      <c r="X1443">
        <f t="shared" si="291"/>
        <v>50.921484943942012</v>
      </c>
      <c r="Y1443">
        <f t="shared" si="292"/>
        <v>4.2434557956354526</v>
      </c>
      <c r="Z1443">
        <f t="shared" si="293"/>
        <v>1</v>
      </c>
      <c r="AA1443">
        <f t="shared" si="294"/>
        <v>12.000003628249551</v>
      </c>
    </row>
    <row r="1444" spans="2:27" x14ac:dyDescent="0.2">
      <c r="B1444">
        <f t="shared" si="286"/>
        <v>1621909540225.3999</v>
      </c>
      <c r="D1444">
        <f t="shared" si="289"/>
        <v>1.0011426084118251</v>
      </c>
      <c r="E1444">
        <f t="shared" si="295"/>
        <v>1840</v>
      </c>
      <c r="I1444" s="4"/>
      <c r="J1444" s="4">
        <f t="shared" si="290"/>
        <v>361</v>
      </c>
      <c r="K1444">
        <v>1443</v>
      </c>
      <c r="L1444">
        <v>1655530.5</v>
      </c>
      <c r="M1444">
        <v>137960.9</v>
      </c>
      <c r="N1444">
        <v>32510.400000000001</v>
      </c>
      <c r="O1444" t="str">
        <f t="shared" si="287"/>
        <v/>
      </c>
      <c r="P1444">
        <f t="shared" si="288"/>
        <v>1840</v>
      </c>
      <c r="X1444">
        <f t="shared" si="291"/>
        <v>50.923104606525911</v>
      </c>
      <c r="Y1444">
        <f t="shared" si="292"/>
        <v>4.2435928195285193</v>
      </c>
      <c r="Z1444">
        <f t="shared" si="293"/>
        <v>1</v>
      </c>
      <c r="AA1444">
        <f t="shared" si="294"/>
        <v>11.999997825470841</v>
      </c>
    </row>
    <row r="1445" spans="2:27" x14ac:dyDescent="0.2">
      <c r="B1445">
        <f t="shared" si="286"/>
        <v>1649482002409.3</v>
      </c>
      <c r="D1445">
        <f t="shared" si="289"/>
        <v>1.0010326086956016</v>
      </c>
      <c r="E1445">
        <f t="shared" si="295"/>
        <v>1841.8999999999069</v>
      </c>
      <c r="I1445" s="4"/>
      <c r="J1445" s="4">
        <f t="shared" si="290"/>
        <v>361</v>
      </c>
      <c r="K1445">
        <v>1444</v>
      </c>
      <c r="L1445">
        <v>1657372.4</v>
      </c>
      <c r="M1445">
        <v>138114.4</v>
      </c>
      <c r="N1445">
        <v>32545.599999999999</v>
      </c>
      <c r="O1445" t="str">
        <f t="shared" si="287"/>
        <v/>
      </c>
      <c r="P1445">
        <f t="shared" si="288"/>
        <v>1841.8999999999069</v>
      </c>
      <c r="X1445">
        <f t="shared" si="291"/>
        <v>50.924622683250576</v>
      </c>
      <c r="Y1445">
        <f t="shared" si="292"/>
        <v>4.2437195811415371</v>
      </c>
      <c r="Z1445">
        <f t="shared" si="293"/>
        <v>1</v>
      </c>
      <c r="AA1445">
        <f t="shared" si="294"/>
        <v>11.999997103850141</v>
      </c>
    </row>
    <row r="1446" spans="2:27" x14ac:dyDescent="0.2">
      <c r="B1446">
        <f t="shared" si="286"/>
        <v>1677523196450.2</v>
      </c>
      <c r="D1446">
        <f t="shared" si="289"/>
        <v>1.0011944188067683</v>
      </c>
      <c r="E1446">
        <f t="shared" si="295"/>
        <v>1844.1000000000931</v>
      </c>
      <c r="I1446" s="4"/>
      <c r="J1446" s="4">
        <f t="shared" si="290"/>
        <v>361</v>
      </c>
      <c r="K1446">
        <v>1445</v>
      </c>
      <c r="L1446">
        <v>1659216.5</v>
      </c>
      <c r="M1446">
        <v>138268</v>
      </c>
      <c r="N1446">
        <v>32580.799999999999</v>
      </c>
      <c r="O1446" t="str">
        <f t="shared" si="287"/>
        <v/>
      </c>
      <c r="P1446">
        <f t="shared" si="288"/>
        <v>1844.1000000000931</v>
      </c>
      <c r="X1446">
        <f t="shared" si="291"/>
        <v>50.926205004174236</v>
      </c>
      <c r="Y1446">
        <f t="shared" si="292"/>
        <v>4.2438491381427097</v>
      </c>
      <c r="Z1446">
        <f t="shared" si="293"/>
        <v>1</v>
      </c>
      <c r="AA1446">
        <f t="shared" si="294"/>
        <v>12.000003616165706</v>
      </c>
    </row>
    <row r="1447" spans="2:27" x14ac:dyDescent="0.2">
      <c r="B1447">
        <f t="shared" si="286"/>
        <v>1706041090789.8999</v>
      </c>
      <c r="D1447">
        <f t="shared" si="289"/>
        <v>1.001030312889706</v>
      </c>
      <c r="E1447">
        <f t="shared" si="295"/>
        <v>1846</v>
      </c>
      <c r="I1447" s="4"/>
      <c r="J1447" s="4">
        <f t="shared" si="290"/>
        <v>361</v>
      </c>
      <c r="K1447">
        <v>1446</v>
      </c>
      <c r="L1447">
        <v>1661062.5</v>
      </c>
      <c r="M1447">
        <v>138421.9</v>
      </c>
      <c r="N1447">
        <v>32616.1</v>
      </c>
      <c r="O1447" t="str">
        <f t="shared" si="287"/>
        <v/>
      </c>
      <c r="P1447">
        <f t="shared" si="288"/>
        <v>1846</v>
      </c>
      <c r="X1447">
        <f t="shared" si="291"/>
        <v>50.92768602009437</v>
      </c>
      <c r="Y1447">
        <f t="shared" si="292"/>
        <v>4.2439746015004856</v>
      </c>
      <c r="Z1447">
        <f t="shared" si="293"/>
        <v>1</v>
      </c>
      <c r="AA1447">
        <f t="shared" si="294"/>
        <v>11.999997832712888</v>
      </c>
    </row>
    <row r="1448" spans="2:27" x14ac:dyDescent="0.2">
      <c r="B1448">
        <f t="shared" si="286"/>
        <v>1735043789333.3</v>
      </c>
      <c r="D1448">
        <f t="shared" si="289"/>
        <v>1.0011917659804732</v>
      </c>
      <c r="E1448">
        <f t="shared" si="295"/>
        <v>1848.1999999999534</v>
      </c>
      <c r="I1448" s="4"/>
      <c r="J1448" s="4">
        <f t="shared" si="290"/>
        <v>361</v>
      </c>
      <c r="K1448">
        <v>1447</v>
      </c>
      <c r="L1448">
        <v>1662910.7</v>
      </c>
      <c r="M1448">
        <v>138575.9</v>
      </c>
      <c r="N1448">
        <v>32651.4</v>
      </c>
      <c r="O1448" t="str">
        <f t="shared" si="287"/>
        <v/>
      </c>
      <c r="P1448">
        <f t="shared" si="288"/>
        <v>1848.1999999999534</v>
      </c>
      <c r="X1448">
        <f t="shared" si="291"/>
        <v>50.929231212137914</v>
      </c>
      <c r="Y1448">
        <f t="shared" si="292"/>
        <v>4.2441028562328107</v>
      </c>
      <c r="Z1448">
        <f t="shared" si="293"/>
        <v>1</v>
      </c>
      <c r="AA1448">
        <f t="shared" si="294"/>
        <v>11.999999278373801</v>
      </c>
    </row>
    <row r="1449" spans="2:27" x14ac:dyDescent="0.2">
      <c r="B1449">
        <f t="shared" si="286"/>
        <v>1764539533752</v>
      </c>
      <c r="D1449">
        <f t="shared" si="289"/>
        <v>1.0010280272698515</v>
      </c>
      <c r="E1449">
        <f t="shared" si="295"/>
        <v>1850.1000000000931</v>
      </c>
      <c r="I1449" s="4"/>
      <c r="J1449" s="4">
        <f t="shared" si="290"/>
        <v>361</v>
      </c>
      <c r="K1449">
        <v>1448</v>
      </c>
      <c r="L1449">
        <v>1664760.8</v>
      </c>
      <c r="M1449">
        <v>138730.1</v>
      </c>
      <c r="N1449">
        <v>32686.7</v>
      </c>
      <c r="O1449" t="str">
        <f t="shared" si="287"/>
        <v/>
      </c>
      <c r="P1449">
        <f t="shared" si="288"/>
        <v>1850.1000000000931</v>
      </c>
      <c r="X1449">
        <f t="shared" si="291"/>
        <v>50.930831194338985</v>
      </c>
      <c r="Y1449">
        <f t="shared" si="292"/>
        <v>4.2442369526443482</v>
      </c>
      <c r="Z1449">
        <f t="shared" si="293"/>
        <v>1</v>
      </c>
      <c r="AA1449">
        <f t="shared" si="294"/>
        <v>11.999997116703584</v>
      </c>
    </row>
    <row r="1450" spans="2:27" x14ac:dyDescent="0.2">
      <c r="B1450">
        <f t="shared" si="286"/>
        <v>1794536705825.8</v>
      </c>
      <c r="D1450">
        <f t="shared" si="289"/>
        <v>1.0011891249121416</v>
      </c>
      <c r="E1450">
        <f t="shared" si="295"/>
        <v>1852.3000000000466</v>
      </c>
      <c r="I1450" s="4"/>
      <c r="J1450" s="4">
        <f t="shared" si="290"/>
        <v>361</v>
      </c>
      <c r="K1450">
        <v>1449</v>
      </c>
      <c r="L1450">
        <v>1666613.1</v>
      </c>
      <c r="M1450">
        <v>138884.4</v>
      </c>
      <c r="N1450">
        <v>32722.1</v>
      </c>
      <c r="O1450" t="str">
        <f t="shared" si="287"/>
        <v/>
      </c>
      <c r="P1450">
        <f t="shared" si="288"/>
        <v>1852.3000000000466</v>
      </c>
      <c r="X1450">
        <f t="shared" si="291"/>
        <v>50.9323393058514</v>
      </c>
      <c r="Y1450">
        <f t="shared" si="292"/>
        <v>4.2443608448113048</v>
      </c>
      <c r="Z1450">
        <f t="shared" si="293"/>
        <v>1</v>
      </c>
      <c r="AA1450">
        <f t="shared" si="294"/>
        <v>12.000002160069815</v>
      </c>
    </row>
    <row r="1451" spans="2:27" x14ac:dyDescent="0.2">
      <c r="B1451">
        <f t="shared" si="286"/>
        <v>1825043829824.8</v>
      </c>
      <c r="D1451">
        <f t="shared" si="289"/>
        <v>9.0096636613936401</v>
      </c>
      <c r="E1451">
        <f t="shared" si="295"/>
        <v>16688.59999999986</v>
      </c>
      <c r="I1451" s="4"/>
      <c r="J1451" s="4">
        <f t="shared" si="290"/>
        <v>361</v>
      </c>
      <c r="K1451">
        <v>1450</v>
      </c>
      <c r="L1451">
        <v>1683301.7</v>
      </c>
      <c r="M1451">
        <v>140275.1</v>
      </c>
      <c r="N1451">
        <v>33040.9</v>
      </c>
      <c r="O1451">
        <f t="shared" si="287"/>
        <v>33284.899999999907</v>
      </c>
      <c r="P1451">
        <f t="shared" si="288"/>
        <v>16688.59999999986</v>
      </c>
      <c r="X1451">
        <f t="shared" si="291"/>
        <v>50.946000260283462</v>
      </c>
      <c r="Y1451">
        <f t="shared" si="292"/>
        <v>4.2454987606269805</v>
      </c>
      <c r="Z1451">
        <f t="shared" si="293"/>
        <v>1</v>
      </c>
      <c r="AA1451">
        <f t="shared" si="294"/>
        <v>12.000003564424476</v>
      </c>
    </row>
    <row r="1452" spans="2:27" x14ac:dyDescent="0.2">
      <c r="B1452">
        <f t="shared" si="286"/>
        <v>1856069574931.8</v>
      </c>
      <c r="D1452">
        <f t="shared" si="289"/>
        <v>0.11222031806143488</v>
      </c>
      <c r="E1452">
        <f t="shared" si="295"/>
        <v>1872.8000000000466</v>
      </c>
      <c r="I1452" s="4"/>
      <c r="J1452" s="4">
        <f t="shared" si="290"/>
        <v>362</v>
      </c>
      <c r="K1452">
        <v>1451</v>
      </c>
      <c r="L1452">
        <v>1685174.5</v>
      </c>
      <c r="M1452">
        <v>140431.20000000001</v>
      </c>
      <c r="N1452">
        <v>33076.6</v>
      </c>
      <c r="O1452" t="str">
        <f t="shared" si="287"/>
        <v/>
      </c>
      <c r="P1452">
        <f t="shared" si="288"/>
        <v>1872.8000000000466</v>
      </c>
      <c r="X1452">
        <f t="shared" si="291"/>
        <v>50.947633674561473</v>
      </c>
      <c r="Y1452">
        <f t="shared" si="292"/>
        <v>4.2456358876063449</v>
      </c>
      <c r="Z1452">
        <f t="shared" si="293"/>
        <v>1</v>
      </c>
      <c r="AA1452">
        <f t="shared" si="294"/>
        <v>12.000000712092469</v>
      </c>
    </row>
    <row r="1453" spans="2:27" x14ac:dyDescent="0.2">
      <c r="B1453">
        <f t="shared" si="286"/>
        <v>1887622757705.7</v>
      </c>
      <c r="D1453">
        <f t="shared" si="289"/>
        <v>1.0011747116616581</v>
      </c>
      <c r="E1453">
        <f t="shared" si="295"/>
        <v>1875</v>
      </c>
      <c r="I1453" s="4"/>
      <c r="J1453" s="4">
        <f t="shared" si="290"/>
        <v>362</v>
      </c>
      <c r="K1453">
        <v>1452</v>
      </c>
      <c r="L1453">
        <v>1687049.5</v>
      </c>
      <c r="M1453">
        <v>140587.5</v>
      </c>
      <c r="N1453">
        <v>33112.400000000001</v>
      </c>
      <c r="O1453" t="str">
        <f t="shared" si="287"/>
        <v/>
      </c>
      <c r="P1453">
        <f t="shared" si="288"/>
        <v>1875</v>
      </c>
      <c r="X1453">
        <f t="shared" si="291"/>
        <v>50.949176139452291</v>
      </c>
      <c r="Y1453">
        <f t="shared" si="292"/>
        <v>4.2457659366279703</v>
      </c>
      <c r="Z1453">
        <f t="shared" si="293"/>
        <v>1</v>
      </c>
      <c r="AA1453">
        <f t="shared" si="294"/>
        <v>11.999996443496043</v>
      </c>
    </row>
    <row r="1454" spans="2:27" x14ac:dyDescent="0.2">
      <c r="B1454">
        <f t="shared" si="286"/>
        <v>1919712344586.7</v>
      </c>
      <c r="D1454">
        <f t="shared" si="289"/>
        <v>1.0010666666666668</v>
      </c>
      <c r="E1454">
        <f t="shared" si="295"/>
        <v>1877</v>
      </c>
      <c r="I1454" s="4"/>
      <c r="J1454" s="4">
        <f t="shared" si="290"/>
        <v>362</v>
      </c>
      <c r="K1454">
        <v>1453</v>
      </c>
      <c r="L1454">
        <v>1688926.5</v>
      </c>
      <c r="M1454">
        <v>140743.9</v>
      </c>
      <c r="N1454">
        <v>33148.300000000003</v>
      </c>
      <c r="O1454" t="str">
        <f t="shared" si="287"/>
        <v/>
      </c>
      <c r="P1454">
        <f t="shared" si="288"/>
        <v>1877</v>
      </c>
      <c r="X1454">
        <f t="shared" si="291"/>
        <v>50.950621902178995</v>
      </c>
      <c r="Y1454">
        <f t="shared" si="292"/>
        <v>4.2458859127014046</v>
      </c>
      <c r="Z1454">
        <f t="shared" si="293"/>
        <v>1</v>
      </c>
      <c r="AA1454">
        <f t="shared" si="294"/>
        <v>11.999997868468901</v>
      </c>
    </row>
    <row r="1455" spans="2:27" x14ac:dyDescent="0.2">
      <c r="B1455">
        <f t="shared" si="286"/>
        <v>1952347454444.6001</v>
      </c>
      <c r="D1455">
        <f t="shared" si="289"/>
        <v>1.0010655301012255</v>
      </c>
      <c r="E1455">
        <f t="shared" si="295"/>
        <v>1879</v>
      </c>
      <c r="I1455" s="4"/>
      <c r="J1455" s="4">
        <f t="shared" si="290"/>
        <v>362</v>
      </c>
      <c r="K1455">
        <v>1454</v>
      </c>
      <c r="L1455">
        <v>1690805.5</v>
      </c>
      <c r="M1455">
        <v>140900.5</v>
      </c>
      <c r="N1455">
        <v>33184.199999999997</v>
      </c>
      <c r="O1455" t="str">
        <f t="shared" si="287"/>
        <v/>
      </c>
      <c r="P1455">
        <f t="shared" si="288"/>
        <v>1879</v>
      </c>
      <c r="X1455">
        <f t="shared" si="291"/>
        <v>50.952124806383765</v>
      </c>
      <c r="Y1455">
        <f t="shared" si="292"/>
        <v>4.246011656149614</v>
      </c>
      <c r="Z1455">
        <f t="shared" si="293"/>
        <v>1</v>
      </c>
      <c r="AA1455">
        <f t="shared" si="294"/>
        <v>11.999996451396553</v>
      </c>
    </row>
    <row r="1456" spans="2:27" x14ac:dyDescent="0.2">
      <c r="B1456">
        <f t="shared" si="286"/>
        <v>1985537361170.2</v>
      </c>
      <c r="D1456">
        <f t="shared" si="289"/>
        <v>1.0011708355508002</v>
      </c>
      <c r="E1456">
        <f t="shared" si="295"/>
        <v>1881.1999999999534</v>
      </c>
      <c r="I1456" s="4"/>
      <c r="J1456" s="4">
        <f t="shared" si="290"/>
        <v>362</v>
      </c>
      <c r="K1456">
        <v>1455</v>
      </c>
      <c r="L1456">
        <v>1692686.7</v>
      </c>
      <c r="M1456">
        <v>141057.20000000001</v>
      </c>
      <c r="N1456">
        <v>33220.1</v>
      </c>
      <c r="O1456" t="str">
        <f t="shared" si="287"/>
        <v/>
      </c>
      <c r="P1456">
        <f t="shared" si="288"/>
        <v>1881.1999999999534</v>
      </c>
      <c r="X1456">
        <f t="shared" si="291"/>
        <v>50.95369068726464</v>
      </c>
      <c r="Y1456">
        <f t="shared" si="292"/>
        <v>4.2461401380489532</v>
      </c>
      <c r="Z1456">
        <f t="shared" si="293"/>
        <v>1</v>
      </c>
      <c r="AA1456">
        <f t="shared" si="294"/>
        <v>12.000002126796787</v>
      </c>
    </row>
    <row r="1457" spans="2:27" x14ac:dyDescent="0.2">
      <c r="B1457">
        <f t="shared" si="286"/>
        <v>2019291496310.1001</v>
      </c>
      <c r="D1457">
        <f t="shared" si="289"/>
        <v>1.0011163087391521</v>
      </c>
      <c r="E1457">
        <f t="shared" si="295"/>
        <v>1883.3000000000466</v>
      </c>
      <c r="I1457" s="4"/>
      <c r="J1457" s="4">
        <f t="shared" si="290"/>
        <v>362</v>
      </c>
      <c r="K1457">
        <v>1456</v>
      </c>
      <c r="L1457">
        <v>1694570</v>
      </c>
      <c r="M1457">
        <v>141214.20000000001</v>
      </c>
      <c r="N1457">
        <v>33256.1</v>
      </c>
      <c r="O1457" t="str">
        <f t="shared" si="287"/>
        <v/>
      </c>
      <c r="P1457">
        <f t="shared" si="288"/>
        <v>1883.3000000000466</v>
      </c>
      <c r="X1457">
        <f t="shared" si="291"/>
        <v>50.955163112932667</v>
      </c>
      <c r="Y1457">
        <f t="shared" si="292"/>
        <v>4.2462645950667701</v>
      </c>
      <c r="Z1457">
        <f t="shared" si="293"/>
        <v>1</v>
      </c>
      <c r="AA1457">
        <f t="shared" si="294"/>
        <v>11.999997167423672</v>
      </c>
    </row>
    <row r="1458" spans="2:27" x14ac:dyDescent="0.2">
      <c r="B1458">
        <f t="shared" ref="B1458:B1521" si="296">ROUND(45*$B$1^(K1458-1),1)</f>
        <v>2053619451747.3999</v>
      </c>
      <c r="D1458">
        <f t="shared" si="289"/>
        <v>1.0010619656985078</v>
      </c>
      <c r="E1458">
        <f t="shared" si="295"/>
        <v>1885.3000000000466</v>
      </c>
      <c r="I1458" s="4"/>
      <c r="J1458" s="4">
        <f t="shared" si="290"/>
        <v>362</v>
      </c>
      <c r="K1458">
        <v>1457</v>
      </c>
      <c r="L1458">
        <v>1696455.3</v>
      </c>
      <c r="M1458">
        <v>141371.29999999999</v>
      </c>
      <c r="N1458">
        <v>33292.1</v>
      </c>
      <c r="O1458" t="str">
        <f t="shared" si="287"/>
        <v/>
      </c>
      <c r="P1458">
        <f t="shared" si="288"/>
        <v>1885.3000000000466</v>
      </c>
      <c r="X1458">
        <f t="shared" si="291"/>
        <v>50.956692428534097</v>
      </c>
      <c r="Y1458">
        <f t="shared" si="292"/>
        <v>4.246391786640074</v>
      </c>
      <c r="Z1458">
        <f t="shared" si="293"/>
        <v>1</v>
      </c>
      <c r="AA1458">
        <f t="shared" si="294"/>
        <v>11.999997877928548</v>
      </c>
    </row>
    <row r="1459" spans="2:27" x14ac:dyDescent="0.2">
      <c r="B1459">
        <f t="shared" si="296"/>
        <v>2088530982427.1001</v>
      </c>
      <c r="D1459">
        <f t="shared" si="289"/>
        <v>1.0011669230360969</v>
      </c>
      <c r="E1459">
        <f t="shared" si="295"/>
        <v>1887.5</v>
      </c>
      <c r="I1459" s="4"/>
      <c r="J1459" s="4">
        <f t="shared" si="290"/>
        <v>362</v>
      </c>
      <c r="K1459">
        <v>1458</v>
      </c>
      <c r="L1459">
        <v>1698342.8</v>
      </c>
      <c r="M1459">
        <v>141528.6</v>
      </c>
      <c r="N1459">
        <v>33328.1</v>
      </c>
      <c r="O1459" t="str">
        <f t="shared" ref="O1459:O1522" si="297">IF(RIGHT(K1459,1)*1=0,VLOOKUP(J1459,AI:AL,4,0),"")</f>
        <v/>
      </c>
      <c r="P1459">
        <f t="shared" ref="P1459:P1522" si="298">L1459-L1458</f>
        <v>1887.5</v>
      </c>
      <c r="X1459">
        <f t="shared" si="291"/>
        <v>50.958284450658759</v>
      </c>
      <c r="Y1459">
        <f t="shared" si="292"/>
        <v>4.2465247043785874</v>
      </c>
      <c r="Z1459">
        <f t="shared" si="293"/>
        <v>1</v>
      </c>
      <c r="AA1459">
        <f t="shared" si="294"/>
        <v>11.999997173716125</v>
      </c>
    </row>
    <row r="1460" spans="2:27" x14ac:dyDescent="0.2">
      <c r="B1460">
        <f t="shared" si="296"/>
        <v>2124036009128.3</v>
      </c>
      <c r="D1460">
        <f t="shared" ref="D1460:D1523" si="299">E1460/E1459</f>
        <v>1.0010596026490066</v>
      </c>
      <c r="E1460">
        <f t="shared" si="295"/>
        <v>1889.5</v>
      </c>
      <c r="I1460" s="4"/>
      <c r="J1460" s="4">
        <f t="shared" si="290"/>
        <v>362</v>
      </c>
      <c r="K1460">
        <v>1459</v>
      </c>
      <c r="L1460">
        <v>1700232.3</v>
      </c>
      <c r="M1460">
        <v>141686</v>
      </c>
      <c r="N1460">
        <v>33364.199999999997</v>
      </c>
      <c r="O1460" t="str">
        <f t="shared" si="297"/>
        <v/>
      </c>
      <c r="P1460">
        <f t="shared" si="298"/>
        <v>1889.5</v>
      </c>
      <c r="X1460">
        <f t="shared" si="291"/>
        <v>50.959780243494528</v>
      </c>
      <c r="Y1460">
        <f t="shared" si="292"/>
        <v>4.2466476043184018</v>
      </c>
      <c r="Z1460">
        <f t="shared" si="293"/>
        <v>1</v>
      </c>
      <c r="AA1460">
        <f t="shared" si="294"/>
        <v>12.000002117358102</v>
      </c>
    </row>
    <row r="1461" spans="2:27" x14ac:dyDescent="0.2">
      <c r="B1461">
        <f t="shared" si="296"/>
        <v>2160144621283.5</v>
      </c>
      <c r="D1461">
        <f t="shared" si="299"/>
        <v>9.010267266472562</v>
      </c>
      <c r="E1461">
        <f t="shared" si="295"/>
        <v>17024.899999999907</v>
      </c>
      <c r="I1461" s="4"/>
      <c r="J1461" s="4">
        <f t="shared" si="290"/>
        <v>362</v>
      </c>
      <c r="K1461">
        <v>1460</v>
      </c>
      <c r="L1461">
        <v>1717257.2</v>
      </c>
      <c r="M1461">
        <v>143104.79999999999</v>
      </c>
      <c r="N1461">
        <v>33689.4</v>
      </c>
      <c r="O1461">
        <f t="shared" si="297"/>
        <v>33955.5</v>
      </c>
      <c r="P1461">
        <f t="shared" si="298"/>
        <v>17024.899999999907</v>
      </c>
      <c r="X1461">
        <f t="shared" si="291"/>
        <v>50.973220063283996</v>
      </c>
      <c r="Y1461">
        <f t="shared" si="292"/>
        <v>4.247769328037899</v>
      </c>
      <c r="Z1461">
        <f t="shared" si="293"/>
        <v>1</v>
      </c>
      <c r="AA1461">
        <f t="shared" si="294"/>
        <v>11.99999720484568</v>
      </c>
    </row>
    <row r="1462" spans="2:27" x14ac:dyDescent="0.2">
      <c r="B1462">
        <f t="shared" si="296"/>
        <v>2196867079845.3</v>
      </c>
      <c r="D1462">
        <f t="shared" si="299"/>
        <v>0.11221798659610396</v>
      </c>
      <c r="E1462">
        <f t="shared" si="295"/>
        <v>1910.5</v>
      </c>
      <c r="I1462" s="4"/>
      <c r="J1462" s="4">
        <f t="shared" si="290"/>
        <v>363</v>
      </c>
      <c r="K1462">
        <v>1461</v>
      </c>
      <c r="L1462">
        <v>1719167.7</v>
      </c>
      <c r="M1462">
        <v>143264</v>
      </c>
      <c r="N1462">
        <v>33725.9</v>
      </c>
      <c r="O1462" t="str">
        <f t="shared" si="297"/>
        <v/>
      </c>
      <c r="P1462">
        <f t="shared" si="298"/>
        <v>1910.5</v>
      </c>
      <c r="X1462">
        <f t="shared" si="291"/>
        <v>50.974701935307877</v>
      </c>
      <c r="Y1462">
        <f t="shared" si="292"/>
        <v>4.2478925692123859</v>
      </c>
      <c r="Z1462">
        <f t="shared" si="293"/>
        <v>1</v>
      </c>
      <c r="AA1462">
        <f t="shared" si="294"/>
        <v>11.999997905963815</v>
      </c>
    </row>
    <row r="1463" spans="2:27" x14ac:dyDescent="0.2">
      <c r="B1463">
        <f t="shared" si="296"/>
        <v>2234213820202.7002</v>
      </c>
      <c r="D1463">
        <f t="shared" si="299"/>
        <v>1.0011515310127994</v>
      </c>
      <c r="E1463">
        <f t="shared" si="295"/>
        <v>1912.6999999999534</v>
      </c>
      <c r="I1463" s="4"/>
      <c r="J1463" s="4">
        <f t="shared" si="290"/>
        <v>363</v>
      </c>
      <c r="K1463">
        <v>1462</v>
      </c>
      <c r="L1463">
        <v>1721080.4</v>
      </c>
      <c r="M1463">
        <v>143423.4</v>
      </c>
      <c r="N1463">
        <v>33762.400000000001</v>
      </c>
      <c r="O1463" t="str">
        <f t="shared" si="297"/>
        <v/>
      </c>
      <c r="P1463">
        <f t="shared" si="298"/>
        <v>1912.6999999999534</v>
      </c>
      <c r="X1463">
        <f t="shared" si="291"/>
        <v>50.976245764519106</v>
      </c>
      <c r="Y1463">
        <f t="shared" si="292"/>
        <v>4.2480214676681749</v>
      </c>
      <c r="Z1463">
        <f t="shared" si="293"/>
        <v>1</v>
      </c>
      <c r="AA1463">
        <f t="shared" si="294"/>
        <v>11.99999721105482</v>
      </c>
    </row>
    <row r="1464" spans="2:27" x14ac:dyDescent="0.2">
      <c r="B1464">
        <f t="shared" si="296"/>
        <v>2272195455146.1001</v>
      </c>
      <c r="D1464">
        <f t="shared" si="299"/>
        <v>1.0010979244001115</v>
      </c>
      <c r="E1464">
        <f t="shared" si="295"/>
        <v>1914.8000000000466</v>
      </c>
      <c r="I1464" s="4"/>
      <c r="J1464" s="4">
        <f t="shared" si="290"/>
        <v>363</v>
      </c>
      <c r="K1464">
        <v>1463</v>
      </c>
      <c r="L1464">
        <v>1722995.2</v>
      </c>
      <c r="M1464">
        <v>143582.9</v>
      </c>
      <c r="N1464">
        <v>33799</v>
      </c>
      <c r="O1464" t="str">
        <f t="shared" si="297"/>
        <v/>
      </c>
      <c r="P1464">
        <f t="shared" si="298"/>
        <v>1914.8000000000466</v>
      </c>
      <c r="X1464">
        <f t="shared" si="291"/>
        <v>50.977697565016712</v>
      </c>
      <c r="Y1464">
        <f t="shared" si="292"/>
        <v>4.2481404775289207</v>
      </c>
      <c r="Z1464">
        <f t="shared" si="293"/>
        <v>1</v>
      </c>
      <c r="AA1464">
        <f t="shared" si="294"/>
        <v>12.000002785847061</v>
      </c>
    </row>
    <row r="1465" spans="2:27" x14ac:dyDescent="0.2">
      <c r="B1465">
        <f t="shared" si="296"/>
        <v>2310822777883.6001</v>
      </c>
      <c r="D1465">
        <f t="shared" si="299"/>
        <v>1.0011489450595119</v>
      </c>
      <c r="E1465">
        <f t="shared" si="295"/>
        <v>1917</v>
      </c>
      <c r="I1465" s="4"/>
      <c r="J1465" s="4">
        <f t="shared" si="290"/>
        <v>363</v>
      </c>
      <c r="K1465">
        <v>1464</v>
      </c>
      <c r="L1465">
        <v>1724912.2</v>
      </c>
      <c r="M1465">
        <v>143742.70000000001</v>
      </c>
      <c r="N1465">
        <v>33835.599999999999</v>
      </c>
      <c r="O1465" t="str">
        <f t="shared" si="297"/>
        <v/>
      </c>
      <c r="P1465">
        <f t="shared" si="298"/>
        <v>1917</v>
      </c>
      <c r="X1465">
        <f t="shared" si="291"/>
        <v>50.979211244960929</v>
      </c>
      <c r="Y1465">
        <f t="shared" si="292"/>
        <v>4.2482680963245816</v>
      </c>
      <c r="Z1465">
        <f t="shared" si="293"/>
        <v>1</v>
      </c>
      <c r="AA1465">
        <f t="shared" si="294"/>
        <v>11.999998608624994</v>
      </c>
    </row>
    <row r="1466" spans="2:27" x14ac:dyDescent="0.2">
      <c r="B1466">
        <f t="shared" si="296"/>
        <v>2350106765107.6001</v>
      </c>
      <c r="D1466">
        <f t="shared" si="299"/>
        <v>1.0010432968179448</v>
      </c>
      <c r="E1466">
        <f t="shared" si="295"/>
        <v>1919</v>
      </c>
      <c r="I1466" s="4"/>
      <c r="J1466" s="4">
        <f t="shared" si="290"/>
        <v>363</v>
      </c>
      <c r="K1466">
        <v>1465</v>
      </c>
      <c r="L1466">
        <v>1726831.2</v>
      </c>
      <c r="M1466">
        <v>143902.6</v>
      </c>
      <c r="N1466">
        <v>33872.300000000003</v>
      </c>
      <c r="O1466" t="str">
        <f t="shared" si="297"/>
        <v/>
      </c>
      <c r="P1466">
        <f t="shared" si="298"/>
        <v>1919</v>
      </c>
      <c r="X1466">
        <f t="shared" si="291"/>
        <v>50.980630190450597</v>
      </c>
      <c r="Y1466">
        <f t="shared" si="292"/>
        <v>4.248385849204217</v>
      </c>
      <c r="Z1466">
        <f t="shared" si="293"/>
        <v>1</v>
      </c>
      <c r="AA1466">
        <f t="shared" si="294"/>
        <v>12</v>
      </c>
    </row>
    <row r="1467" spans="2:27" x14ac:dyDescent="0.2">
      <c r="B1467">
        <f t="shared" si="296"/>
        <v>2390058580114.5</v>
      </c>
      <c r="D1467">
        <f t="shared" si="299"/>
        <v>1.0011464304324926</v>
      </c>
      <c r="E1467">
        <f t="shared" si="295"/>
        <v>1921.1999999999534</v>
      </c>
      <c r="I1467" s="4"/>
      <c r="J1467" s="4">
        <f t="shared" si="290"/>
        <v>363</v>
      </c>
      <c r="K1467">
        <v>1466</v>
      </c>
      <c r="L1467">
        <v>1728752.4</v>
      </c>
      <c r="M1467">
        <v>144062.70000000001</v>
      </c>
      <c r="N1467">
        <v>33909</v>
      </c>
      <c r="O1467" t="str">
        <f t="shared" si="297"/>
        <v/>
      </c>
      <c r="P1467">
        <f t="shared" si="298"/>
        <v>1921.1999999999534</v>
      </c>
      <c r="X1467">
        <f t="shared" si="291"/>
        <v>50.982110943997164</v>
      </c>
      <c r="Y1467">
        <f t="shared" si="292"/>
        <v>4.2485092453330981</v>
      </c>
      <c r="Z1467">
        <f t="shared" si="293"/>
        <v>1</v>
      </c>
      <c r="AA1467">
        <f t="shared" si="294"/>
        <v>11.999999999999998</v>
      </c>
    </row>
    <row r="1468" spans="2:27" x14ac:dyDescent="0.2">
      <c r="B1468">
        <f t="shared" si="296"/>
        <v>2430689575976.3999</v>
      </c>
      <c r="D1468">
        <f t="shared" si="299"/>
        <v>1.0011451176349087</v>
      </c>
      <c r="E1468">
        <f t="shared" si="295"/>
        <v>1923.4000000001397</v>
      </c>
      <c r="I1468" s="4"/>
      <c r="J1468" s="4">
        <f t="shared" si="290"/>
        <v>363</v>
      </c>
      <c r="K1468">
        <v>1467</v>
      </c>
      <c r="L1468">
        <v>1730675.8</v>
      </c>
      <c r="M1468">
        <v>144223</v>
      </c>
      <c r="N1468">
        <v>33945.699999999997</v>
      </c>
      <c r="O1468" t="str">
        <f t="shared" si="297"/>
        <v/>
      </c>
      <c r="P1468">
        <f t="shared" si="298"/>
        <v>1923.4000000001397</v>
      </c>
      <c r="X1468">
        <f t="shared" si="291"/>
        <v>50.983653305131433</v>
      </c>
      <c r="Y1468">
        <f t="shared" si="292"/>
        <v>4.2486382664078226</v>
      </c>
      <c r="Z1468">
        <f t="shared" si="293"/>
        <v>1</v>
      </c>
      <c r="AA1468">
        <f t="shared" si="294"/>
        <v>11.999998613258635</v>
      </c>
    </row>
    <row r="1469" spans="2:27" x14ac:dyDescent="0.2">
      <c r="B1469">
        <f t="shared" si="296"/>
        <v>2472011298768</v>
      </c>
      <c r="D1469">
        <f t="shared" si="299"/>
        <v>1.001039825309227</v>
      </c>
      <c r="E1469">
        <f t="shared" si="295"/>
        <v>1925.3999999999069</v>
      </c>
      <c r="I1469" s="4"/>
      <c r="J1469" s="4">
        <f t="shared" ref="J1469:J1532" si="300">J1459+1</f>
        <v>363</v>
      </c>
      <c r="K1469">
        <v>1468</v>
      </c>
      <c r="L1469">
        <v>1732601.2</v>
      </c>
      <c r="M1469">
        <v>144383.4</v>
      </c>
      <c r="N1469">
        <v>33982.5</v>
      </c>
      <c r="O1469" t="str">
        <f t="shared" si="297"/>
        <v/>
      </c>
      <c r="P1469">
        <f t="shared" si="298"/>
        <v>1925.3999999999069</v>
      </c>
      <c r="X1469">
        <f t="shared" si="291"/>
        <v>50.985101155006255</v>
      </c>
      <c r="Y1469">
        <f t="shared" si="292"/>
        <v>4.248757448686824</v>
      </c>
      <c r="Z1469">
        <f t="shared" si="293"/>
        <v>1</v>
      </c>
      <c r="AA1469">
        <f t="shared" si="294"/>
        <v>12.000002770401585</v>
      </c>
    </row>
    <row r="1470" spans="2:27" x14ac:dyDescent="0.2">
      <c r="B1470">
        <f t="shared" si="296"/>
        <v>2514035490847.1001</v>
      </c>
      <c r="D1470">
        <f t="shared" si="299"/>
        <v>1.0011945569751983</v>
      </c>
      <c r="E1470">
        <f t="shared" si="295"/>
        <v>1927.6999999999534</v>
      </c>
      <c r="I1470" s="4"/>
      <c r="J1470" s="4">
        <f t="shared" si="300"/>
        <v>363</v>
      </c>
      <c r="K1470">
        <v>1469</v>
      </c>
      <c r="L1470">
        <v>1734528.9</v>
      </c>
      <c r="M1470">
        <v>144544.1</v>
      </c>
      <c r="N1470">
        <v>34019.300000000003</v>
      </c>
      <c r="O1470" t="str">
        <f t="shared" si="297"/>
        <v/>
      </c>
      <c r="P1470">
        <f t="shared" si="298"/>
        <v>1927.6999999999534</v>
      </c>
      <c r="X1470">
        <f t="shared" si="291"/>
        <v>50.986613481170977</v>
      </c>
      <c r="Y1470">
        <f t="shared" si="292"/>
        <v>4.2488851916412154</v>
      </c>
      <c r="Z1470">
        <f t="shared" si="293"/>
        <v>1</v>
      </c>
      <c r="AA1470">
        <f t="shared" si="294"/>
        <v>11.99999792450885</v>
      </c>
    </row>
    <row r="1471" spans="2:27" x14ac:dyDescent="0.2">
      <c r="B1471">
        <f t="shared" si="296"/>
        <v>2556774094191.5</v>
      </c>
      <c r="D1471">
        <f t="shared" si="299"/>
        <v>9.0095450536912409</v>
      </c>
      <c r="E1471">
        <f t="shared" si="295"/>
        <v>17367.700000000186</v>
      </c>
      <c r="I1471" s="4"/>
      <c r="J1471" s="4">
        <f t="shared" si="300"/>
        <v>363</v>
      </c>
      <c r="K1471">
        <v>1470</v>
      </c>
      <c r="L1471">
        <v>1751896.6</v>
      </c>
      <c r="M1471">
        <v>145991.4</v>
      </c>
      <c r="N1471">
        <v>34351</v>
      </c>
      <c r="O1471">
        <f t="shared" si="297"/>
        <v>34639.40000000014</v>
      </c>
      <c r="P1471">
        <f t="shared" si="298"/>
        <v>17367.700000000186</v>
      </c>
      <c r="X1471">
        <f t="shared" si="291"/>
        <v>50.999871910570292</v>
      </c>
      <c r="Y1471">
        <f t="shared" si="292"/>
        <v>4.2499898110680912</v>
      </c>
      <c r="Z1471">
        <f t="shared" si="293"/>
        <v>1</v>
      </c>
      <c r="AA1471">
        <f t="shared" si="294"/>
        <v>11.999998630056291</v>
      </c>
    </row>
    <row r="1472" spans="2:27" x14ac:dyDescent="0.2">
      <c r="B1472">
        <f t="shared" si="296"/>
        <v>2600239253792.7002</v>
      </c>
      <c r="D1472">
        <f t="shared" si="299"/>
        <v>0.11222556815236556</v>
      </c>
      <c r="E1472">
        <f t="shared" si="295"/>
        <v>1949.0999999998603</v>
      </c>
      <c r="I1472" s="4"/>
      <c r="J1472" s="4">
        <f t="shared" si="300"/>
        <v>364</v>
      </c>
      <c r="K1472">
        <v>1471</v>
      </c>
      <c r="L1472">
        <v>1753845.7</v>
      </c>
      <c r="M1472">
        <v>146153.79999999999</v>
      </c>
      <c r="N1472">
        <v>34388.300000000003</v>
      </c>
      <c r="O1472" t="str">
        <f t="shared" si="297"/>
        <v/>
      </c>
      <c r="P1472">
        <f t="shared" si="298"/>
        <v>1949.0999999998603</v>
      </c>
      <c r="X1472">
        <f t="shared" si="291"/>
        <v>51.001232977495249</v>
      </c>
      <c r="Y1472">
        <f t="shared" si="292"/>
        <v>4.2501025057941213</v>
      </c>
      <c r="Z1472">
        <f t="shared" si="293"/>
        <v>1</v>
      </c>
      <c r="AA1472">
        <f t="shared" si="294"/>
        <v>12.000000684210743</v>
      </c>
    </row>
    <row r="1473" spans="2:27" x14ac:dyDescent="0.2">
      <c r="B1473">
        <f t="shared" si="296"/>
        <v>2644443321107.2002</v>
      </c>
      <c r="D1473">
        <f t="shared" si="299"/>
        <v>1.0010774203479007</v>
      </c>
      <c r="E1473">
        <f t="shared" si="295"/>
        <v>1951.1999999999534</v>
      </c>
      <c r="I1473" s="4"/>
      <c r="J1473" s="4">
        <f t="shared" si="300"/>
        <v>364</v>
      </c>
      <c r="K1473">
        <v>1472</v>
      </c>
      <c r="L1473">
        <v>1755796.9</v>
      </c>
      <c r="M1473">
        <v>146316.4</v>
      </c>
      <c r="N1473">
        <v>34425.5</v>
      </c>
      <c r="O1473" t="str">
        <f t="shared" si="297"/>
        <v/>
      </c>
      <c r="P1473">
        <f t="shared" si="298"/>
        <v>1951.1999999999534</v>
      </c>
      <c r="X1473">
        <f t="shared" si="291"/>
        <v>51.002800249814818</v>
      </c>
      <c r="Y1473">
        <f t="shared" si="292"/>
        <v>4.2502331120826131</v>
      </c>
      <c r="Z1473">
        <f t="shared" si="293"/>
        <v>1</v>
      </c>
      <c r="AA1473">
        <f t="shared" si="294"/>
        <v>12.000000683450386</v>
      </c>
    </row>
    <row r="1474" spans="2:27" x14ac:dyDescent="0.2">
      <c r="B1474">
        <f t="shared" si="296"/>
        <v>2689398857566</v>
      </c>
      <c r="D1474">
        <f t="shared" si="299"/>
        <v>1.0011275112752083</v>
      </c>
      <c r="E1474">
        <f t="shared" si="295"/>
        <v>1953.4000000001397</v>
      </c>
      <c r="I1474" s="4"/>
      <c r="J1474" s="4">
        <f t="shared" si="300"/>
        <v>364</v>
      </c>
      <c r="K1474">
        <v>1473</v>
      </c>
      <c r="L1474">
        <v>1757750.3</v>
      </c>
      <c r="M1474">
        <v>146479.20000000001</v>
      </c>
      <c r="N1474">
        <v>34462.800000000003</v>
      </c>
      <c r="O1474" t="str">
        <f t="shared" si="297"/>
        <v/>
      </c>
      <c r="P1474">
        <f t="shared" si="298"/>
        <v>1953.4000000001397</v>
      </c>
      <c r="X1474">
        <f t="shared" si="291"/>
        <v>51.004279977250832</v>
      </c>
      <c r="Y1474">
        <f t="shared" si="292"/>
        <v>4.2503569065775268</v>
      </c>
      <c r="Z1474">
        <f t="shared" si="293"/>
        <v>1</v>
      </c>
      <c r="AA1474">
        <f t="shared" si="294"/>
        <v>11.999999317309214</v>
      </c>
    </row>
    <row r="1475" spans="2:27" x14ac:dyDescent="0.2">
      <c r="B1475">
        <f t="shared" si="296"/>
        <v>2735118638144.6001</v>
      </c>
      <c r="D1475">
        <f t="shared" si="299"/>
        <v>1.0011262414250641</v>
      </c>
      <c r="E1475">
        <f t="shared" si="295"/>
        <v>1955.5999999998603</v>
      </c>
      <c r="I1475" s="4"/>
      <c r="J1475" s="4">
        <f t="shared" si="300"/>
        <v>364</v>
      </c>
      <c r="K1475">
        <v>1474</v>
      </c>
      <c r="L1475">
        <v>1759705.9</v>
      </c>
      <c r="M1475">
        <v>146642.20000000001</v>
      </c>
      <c r="N1475">
        <v>34500.199999999997</v>
      </c>
      <c r="O1475" t="str">
        <f t="shared" si="297"/>
        <v/>
      </c>
      <c r="P1475">
        <f t="shared" si="298"/>
        <v>1955.5999999998603</v>
      </c>
      <c r="X1475">
        <f t="shared" ref="X1475:X1538" si="301">L1475/$N1475</f>
        <v>51.005672430884459</v>
      </c>
      <c r="Y1475">
        <f t="shared" ref="Y1475:Y1538" si="302">M1475/$N1475</f>
        <v>4.2504739102961731</v>
      </c>
      <c r="Z1475">
        <f t="shared" ref="Z1475:Z1538" si="303">N1475/$N1475</f>
        <v>1</v>
      </c>
      <c r="AA1475">
        <f t="shared" ref="AA1475:AA1538" si="304">L1475/M1475</f>
        <v>11.999996590340297</v>
      </c>
    </row>
    <row r="1476" spans="2:27" x14ac:dyDescent="0.2">
      <c r="B1476">
        <f t="shared" si="296"/>
        <v>2781615654993.1001</v>
      </c>
      <c r="D1476">
        <f t="shared" si="299"/>
        <v>1.0010738392310934</v>
      </c>
      <c r="E1476">
        <f t="shared" ref="E1476:E1539" si="305">L1476-L1475</f>
        <v>1957.7000000001863</v>
      </c>
      <c r="I1476" s="4"/>
      <c r="J1476" s="4">
        <f t="shared" si="300"/>
        <v>364</v>
      </c>
      <c r="K1476">
        <v>1475</v>
      </c>
      <c r="L1476">
        <v>1761663.6</v>
      </c>
      <c r="M1476">
        <v>146805.29999999999</v>
      </c>
      <c r="N1476">
        <v>34537.599999999999</v>
      </c>
      <c r="O1476" t="str">
        <f t="shared" si="297"/>
        <v/>
      </c>
      <c r="P1476">
        <f t="shared" si="298"/>
        <v>1957.7000000001863</v>
      </c>
      <c r="X1476">
        <f t="shared" si="301"/>
        <v>51.007122672102291</v>
      </c>
      <c r="Y1476">
        <f t="shared" si="302"/>
        <v>4.250593556008524</v>
      </c>
      <c r="Z1476">
        <f t="shared" si="303"/>
        <v>1</v>
      </c>
      <c r="AA1476">
        <f t="shared" si="304"/>
        <v>12.000000000000002</v>
      </c>
    </row>
    <row r="1477" spans="2:27" x14ac:dyDescent="0.2">
      <c r="B1477">
        <f t="shared" si="296"/>
        <v>2828903121128</v>
      </c>
      <c r="D1477">
        <f t="shared" si="299"/>
        <v>1.0011237676864282</v>
      </c>
      <c r="E1477">
        <f t="shared" si="305"/>
        <v>1959.8999999999069</v>
      </c>
      <c r="I1477" s="4"/>
      <c r="J1477" s="4">
        <f t="shared" si="300"/>
        <v>364</v>
      </c>
      <c r="K1477">
        <v>1476</v>
      </c>
      <c r="L1477">
        <v>1763623.5</v>
      </c>
      <c r="M1477">
        <v>146968.6</v>
      </c>
      <c r="N1477">
        <v>34575</v>
      </c>
      <c r="O1477" t="str">
        <f t="shared" si="297"/>
        <v/>
      </c>
      <c r="P1477">
        <f t="shared" si="298"/>
        <v>1959.8999999999069</v>
      </c>
      <c r="X1477">
        <f t="shared" si="301"/>
        <v>51.008633405639912</v>
      </c>
      <c r="Y1477">
        <f t="shared" si="302"/>
        <v>4.2507187274041938</v>
      </c>
      <c r="Z1477">
        <f t="shared" si="303"/>
        <v>1</v>
      </c>
      <c r="AA1477">
        <f t="shared" si="304"/>
        <v>12.000002041252349</v>
      </c>
    </row>
    <row r="1478" spans="2:27" x14ac:dyDescent="0.2">
      <c r="B1478">
        <f t="shared" si="296"/>
        <v>2876994474187.2002</v>
      </c>
      <c r="D1478">
        <f t="shared" si="299"/>
        <v>1.0011225062504139</v>
      </c>
      <c r="E1478">
        <f t="shared" si="305"/>
        <v>1962.1000000000931</v>
      </c>
      <c r="I1478" s="4"/>
      <c r="J1478" s="4">
        <f t="shared" si="300"/>
        <v>364</v>
      </c>
      <c r="K1478">
        <v>1477</v>
      </c>
      <c r="L1478">
        <v>1765585.6</v>
      </c>
      <c r="M1478">
        <v>147132.1</v>
      </c>
      <c r="N1478">
        <v>34612.5</v>
      </c>
      <c r="O1478" t="str">
        <f t="shared" si="297"/>
        <v/>
      </c>
      <c r="P1478">
        <f t="shared" si="298"/>
        <v>1962.1000000000931</v>
      </c>
      <c r="X1478">
        <f t="shared" si="301"/>
        <v>51.010057060310587</v>
      </c>
      <c r="Y1478">
        <f t="shared" si="302"/>
        <v>4.2508371253159991</v>
      </c>
      <c r="Z1478">
        <f t="shared" si="303"/>
        <v>1</v>
      </c>
      <c r="AA1478">
        <f t="shared" si="304"/>
        <v>12.000002718645353</v>
      </c>
    </row>
    <row r="1479" spans="2:27" x14ac:dyDescent="0.2">
      <c r="B1479">
        <f t="shared" si="296"/>
        <v>2925903380248.2998</v>
      </c>
      <c r="D1479">
        <f t="shared" si="299"/>
        <v>1.0010702818408135</v>
      </c>
      <c r="E1479">
        <f t="shared" si="305"/>
        <v>1964.1999999999534</v>
      </c>
      <c r="I1479" s="4"/>
      <c r="J1479" s="4">
        <f t="shared" si="300"/>
        <v>364</v>
      </c>
      <c r="K1479">
        <v>1478</v>
      </c>
      <c r="L1479">
        <v>1767549.8</v>
      </c>
      <c r="M1479">
        <v>147295.79999999999</v>
      </c>
      <c r="N1479">
        <v>34650</v>
      </c>
      <c r="O1479" t="str">
        <f t="shared" si="297"/>
        <v/>
      </c>
      <c r="P1479">
        <f t="shared" si="298"/>
        <v>1964.1999999999534</v>
      </c>
      <c r="X1479">
        <f t="shared" si="301"/>
        <v>51.01153823953824</v>
      </c>
      <c r="Y1479">
        <f t="shared" si="302"/>
        <v>4.2509610389610391</v>
      </c>
      <c r="Z1479">
        <f t="shared" si="303"/>
        <v>1</v>
      </c>
      <c r="AA1479">
        <f t="shared" si="304"/>
        <v>12.00000135781197</v>
      </c>
    </row>
    <row r="1480" spans="2:27" x14ac:dyDescent="0.2">
      <c r="B1480">
        <f t="shared" si="296"/>
        <v>2975643737712.6001</v>
      </c>
      <c r="D1480">
        <f t="shared" si="299"/>
        <v>1.0011709601873773</v>
      </c>
      <c r="E1480">
        <f t="shared" si="305"/>
        <v>1966.5</v>
      </c>
      <c r="I1480" s="4"/>
      <c r="J1480" s="4">
        <f t="shared" si="300"/>
        <v>364</v>
      </c>
      <c r="K1480">
        <v>1479</v>
      </c>
      <c r="L1480">
        <v>1769516.3</v>
      </c>
      <c r="M1480">
        <v>147459.70000000001</v>
      </c>
      <c r="N1480">
        <v>34687.599999999999</v>
      </c>
      <c r="O1480" t="str">
        <f t="shared" si="297"/>
        <v/>
      </c>
      <c r="P1480">
        <f t="shared" si="298"/>
        <v>1966.5</v>
      </c>
      <c r="X1480">
        <f t="shared" si="301"/>
        <v>51.01293545820409</v>
      </c>
      <c r="Y1480">
        <f t="shared" si="302"/>
        <v>4.2510781950898888</v>
      </c>
      <c r="Z1480">
        <f t="shared" si="303"/>
        <v>1</v>
      </c>
      <c r="AA1480">
        <f t="shared" si="304"/>
        <v>11.999999321848613</v>
      </c>
    </row>
    <row r="1481" spans="2:27" x14ac:dyDescent="0.2">
      <c r="B1481">
        <f t="shared" si="296"/>
        <v>3026229681253.7002</v>
      </c>
      <c r="D1481">
        <f t="shared" si="299"/>
        <v>9.0097126875158207</v>
      </c>
      <c r="E1481">
        <f t="shared" si="305"/>
        <v>17717.59999999986</v>
      </c>
      <c r="I1481" s="4"/>
      <c r="J1481" s="4">
        <f t="shared" si="300"/>
        <v>364</v>
      </c>
      <c r="K1481">
        <v>1480</v>
      </c>
      <c r="L1481">
        <v>1787233.9</v>
      </c>
      <c r="M1481">
        <v>148936.20000000001</v>
      </c>
      <c r="N1481">
        <v>35026</v>
      </c>
      <c r="O1481">
        <f t="shared" si="297"/>
        <v>35337.299999999814</v>
      </c>
      <c r="P1481">
        <f t="shared" si="298"/>
        <v>17717.59999999986</v>
      </c>
      <c r="X1481">
        <f t="shared" si="301"/>
        <v>51.025920744589733</v>
      </c>
      <c r="Y1481">
        <f t="shared" si="302"/>
        <v>4.2521612516416383</v>
      </c>
      <c r="Z1481">
        <f t="shared" si="303"/>
        <v>1</v>
      </c>
      <c r="AA1481">
        <f t="shared" si="304"/>
        <v>11.999996642857813</v>
      </c>
    </row>
    <row r="1482" spans="2:27" x14ac:dyDescent="0.2">
      <c r="B1482">
        <f t="shared" si="296"/>
        <v>3077675585835</v>
      </c>
      <c r="D1482">
        <f t="shared" si="299"/>
        <v>0.11222174560888959</v>
      </c>
      <c r="E1482">
        <f t="shared" si="305"/>
        <v>1988.3000000000466</v>
      </c>
      <c r="I1482" s="4"/>
      <c r="J1482" s="4">
        <f t="shared" si="300"/>
        <v>365</v>
      </c>
      <c r="K1482">
        <v>1481</v>
      </c>
      <c r="L1482">
        <v>1789222.2</v>
      </c>
      <c r="M1482">
        <v>149101.9</v>
      </c>
      <c r="N1482">
        <v>35063.9</v>
      </c>
      <c r="O1482" t="str">
        <f t="shared" si="297"/>
        <v/>
      </c>
      <c r="P1482">
        <f t="shared" si="298"/>
        <v>1988.3000000000466</v>
      </c>
      <c r="X1482">
        <f t="shared" si="301"/>
        <v>51.027472699842285</v>
      </c>
      <c r="Y1482">
        <f t="shared" si="302"/>
        <v>4.2522908176215424</v>
      </c>
      <c r="Z1482">
        <f t="shared" si="303"/>
        <v>1</v>
      </c>
      <c r="AA1482">
        <f t="shared" si="304"/>
        <v>11.99999597590641</v>
      </c>
    </row>
    <row r="1483" spans="2:27" x14ac:dyDescent="0.2">
      <c r="B1483">
        <f t="shared" si="296"/>
        <v>3129996070794.2002</v>
      </c>
      <c r="D1483">
        <f t="shared" si="299"/>
        <v>1.001156767087485</v>
      </c>
      <c r="E1483">
        <f t="shared" si="305"/>
        <v>1990.6000000000931</v>
      </c>
      <c r="I1483" s="4"/>
      <c r="J1483" s="4">
        <f t="shared" si="300"/>
        <v>365</v>
      </c>
      <c r="K1483">
        <v>1482</v>
      </c>
      <c r="L1483">
        <v>1791212.8</v>
      </c>
      <c r="M1483">
        <v>149267.70000000001</v>
      </c>
      <c r="N1483">
        <v>35102</v>
      </c>
      <c r="O1483" t="str">
        <f t="shared" si="297"/>
        <v/>
      </c>
      <c r="P1483">
        <f t="shared" si="298"/>
        <v>1990.6000000000931</v>
      </c>
      <c r="X1483">
        <f t="shared" si="301"/>
        <v>51.028796079995445</v>
      </c>
      <c r="Y1483">
        <f t="shared" si="302"/>
        <v>4.2523987237194465</v>
      </c>
      <c r="Z1483">
        <f t="shared" si="303"/>
        <v>1</v>
      </c>
      <c r="AA1483">
        <f t="shared" si="304"/>
        <v>12.000002679749201</v>
      </c>
    </row>
    <row r="1484" spans="2:27" x14ac:dyDescent="0.2">
      <c r="B1484">
        <f t="shared" si="296"/>
        <v>3183206003997.7002</v>
      </c>
      <c r="D1484">
        <f t="shared" si="299"/>
        <v>1.0010549583039587</v>
      </c>
      <c r="E1484">
        <f t="shared" si="305"/>
        <v>1992.6999999999534</v>
      </c>
      <c r="I1484" s="4"/>
      <c r="J1484" s="4">
        <f t="shared" si="300"/>
        <v>365</v>
      </c>
      <c r="K1484">
        <v>1483</v>
      </c>
      <c r="L1484">
        <v>1793205.5</v>
      </c>
      <c r="M1484">
        <v>149433.79999999999</v>
      </c>
      <c r="N1484">
        <v>35140</v>
      </c>
      <c r="O1484" t="str">
        <f t="shared" si="297"/>
        <v/>
      </c>
      <c r="P1484">
        <f t="shared" si="298"/>
        <v>1992.6999999999534</v>
      </c>
      <c r="X1484">
        <f t="shared" si="301"/>
        <v>51.030321570859421</v>
      </c>
      <c r="Y1484">
        <f t="shared" si="302"/>
        <v>4.2525270347182698</v>
      </c>
      <c r="Z1484">
        <f t="shared" si="303"/>
        <v>1</v>
      </c>
      <c r="AA1484">
        <f t="shared" si="304"/>
        <v>11.999999330807356</v>
      </c>
    </row>
    <row r="1485" spans="2:27" x14ac:dyDescent="0.2">
      <c r="B1485">
        <f t="shared" si="296"/>
        <v>3237320506065.6001</v>
      </c>
      <c r="D1485">
        <f t="shared" si="299"/>
        <v>1.0011542128770246</v>
      </c>
      <c r="E1485">
        <f t="shared" si="305"/>
        <v>1995</v>
      </c>
      <c r="I1485" s="4"/>
      <c r="J1485" s="4">
        <f t="shared" si="300"/>
        <v>365</v>
      </c>
      <c r="K1485">
        <v>1484</v>
      </c>
      <c r="L1485">
        <v>1795200.5</v>
      </c>
      <c r="M1485">
        <v>149600</v>
      </c>
      <c r="N1485">
        <v>35178.1</v>
      </c>
      <c r="O1485" t="str">
        <f t="shared" si="297"/>
        <v/>
      </c>
      <c r="P1485">
        <f t="shared" si="298"/>
        <v>1995</v>
      </c>
      <c r="X1485">
        <f t="shared" si="301"/>
        <v>51.031764080493261</v>
      </c>
      <c r="Y1485">
        <f t="shared" si="302"/>
        <v>4.2526458222587351</v>
      </c>
      <c r="Z1485">
        <f t="shared" si="303"/>
        <v>1</v>
      </c>
      <c r="AA1485">
        <f t="shared" si="304"/>
        <v>12.000003342245989</v>
      </c>
    </row>
    <row r="1486" spans="2:27" x14ac:dyDescent="0.2">
      <c r="B1486">
        <f t="shared" si="296"/>
        <v>3292354954668.7998</v>
      </c>
      <c r="D1486">
        <f t="shared" si="299"/>
        <v>1.001052631578994</v>
      </c>
      <c r="E1486">
        <f t="shared" si="305"/>
        <v>1997.1000000000931</v>
      </c>
      <c r="I1486" s="4"/>
      <c r="J1486" s="4">
        <f t="shared" si="300"/>
        <v>365</v>
      </c>
      <c r="K1486">
        <v>1485</v>
      </c>
      <c r="L1486">
        <v>1797197.6</v>
      </c>
      <c r="M1486">
        <v>149766.5</v>
      </c>
      <c r="N1486">
        <v>35216.300000000003</v>
      </c>
      <c r="O1486" t="str">
        <f t="shared" si="297"/>
        <v/>
      </c>
      <c r="P1486">
        <f t="shared" si="298"/>
        <v>1997.1000000000931</v>
      </c>
      <c r="X1486">
        <f t="shared" si="301"/>
        <v>51.033118186748752</v>
      </c>
      <c r="Y1486">
        <f t="shared" si="302"/>
        <v>4.2527607954271174</v>
      </c>
      <c r="Z1486">
        <f t="shared" si="303"/>
        <v>1</v>
      </c>
      <c r="AA1486">
        <f t="shared" si="304"/>
        <v>11.99999732917575</v>
      </c>
    </row>
    <row r="1487" spans="2:27" x14ac:dyDescent="0.2">
      <c r="B1487">
        <f t="shared" si="296"/>
        <v>3348324988898.1001</v>
      </c>
      <c r="D1487">
        <f t="shared" si="299"/>
        <v>1.0011516699212928</v>
      </c>
      <c r="E1487">
        <f t="shared" si="305"/>
        <v>1999.3999999999069</v>
      </c>
      <c r="I1487" s="4"/>
      <c r="J1487" s="4">
        <f t="shared" si="300"/>
        <v>365</v>
      </c>
      <c r="K1487">
        <v>1486</v>
      </c>
      <c r="L1487">
        <v>1799197</v>
      </c>
      <c r="M1487">
        <v>149933.1</v>
      </c>
      <c r="N1487">
        <v>35254.5</v>
      </c>
      <c r="O1487" t="str">
        <f t="shared" si="297"/>
        <v/>
      </c>
      <c r="P1487">
        <f t="shared" si="298"/>
        <v>1999.3999999999069</v>
      </c>
      <c r="X1487">
        <f t="shared" si="301"/>
        <v>51.034534598420059</v>
      </c>
      <c r="Y1487">
        <f t="shared" si="302"/>
        <v>4.2528783559545591</v>
      </c>
      <c r="Z1487">
        <f t="shared" si="303"/>
        <v>1</v>
      </c>
      <c r="AA1487">
        <f t="shared" si="304"/>
        <v>11.999998666071734</v>
      </c>
    </row>
    <row r="1488" spans="2:27" x14ac:dyDescent="0.2">
      <c r="B1488">
        <f t="shared" si="296"/>
        <v>3405246513709.3999</v>
      </c>
      <c r="D1488">
        <f t="shared" si="299"/>
        <v>1.001100330099123</v>
      </c>
      <c r="E1488">
        <f t="shared" si="305"/>
        <v>2001.6000000000931</v>
      </c>
      <c r="I1488" s="4"/>
      <c r="J1488" s="4">
        <f t="shared" si="300"/>
        <v>365</v>
      </c>
      <c r="K1488">
        <v>1487</v>
      </c>
      <c r="L1488">
        <v>1801198.6</v>
      </c>
      <c r="M1488">
        <v>150099.9</v>
      </c>
      <c r="N1488">
        <v>35292.699999999997</v>
      </c>
      <c r="O1488" t="str">
        <f t="shared" si="297"/>
        <v/>
      </c>
      <c r="P1488">
        <f t="shared" si="298"/>
        <v>2001.6000000000931</v>
      </c>
      <c r="X1488">
        <f t="shared" si="301"/>
        <v>51.036010279746243</v>
      </c>
      <c r="Y1488">
        <f t="shared" si="302"/>
        <v>4.2530013288867101</v>
      </c>
      <c r="Z1488">
        <f t="shared" si="303"/>
        <v>1</v>
      </c>
      <c r="AA1488">
        <f t="shared" si="304"/>
        <v>11.999998667554078</v>
      </c>
    </row>
    <row r="1489" spans="2:27" x14ac:dyDescent="0.2">
      <c r="B1489">
        <f t="shared" si="296"/>
        <v>3463135704442.5</v>
      </c>
      <c r="D1489">
        <f t="shared" si="299"/>
        <v>1.0011490807353185</v>
      </c>
      <c r="E1489">
        <f t="shared" si="305"/>
        <v>2003.8999999999069</v>
      </c>
      <c r="I1489" s="4"/>
      <c r="J1489" s="4">
        <f t="shared" si="300"/>
        <v>365</v>
      </c>
      <c r="K1489">
        <v>1488</v>
      </c>
      <c r="L1489">
        <v>1803202.5</v>
      </c>
      <c r="M1489">
        <v>150266.9</v>
      </c>
      <c r="N1489">
        <v>35331</v>
      </c>
      <c r="O1489" t="str">
        <f t="shared" si="297"/>
        <v/>
      </c>
      <c r="P1489">
        <f t="shared" si="298"/>
        <v>2003.8999999999069</v>
      </c>
      <c r="X1489">
        <f t="shared" si="301"/>
        <v>51.037403413432962</v>
      </c>
      <c r="Y1489">
        <f t="shared" si="302"/>
        <v>4.253117658713311</v>
      </c>
      <c r="Z1489">
        <f t="shared" si="303"/>
        <v>1</v>
      </c>
      <c r="AA1489">
        <f t="shared" si="304"/>
        <v>11.999998003552346</v>
      </c>
    </row>
    <row r="1490" spans="2:27" x14ac:dyDescent="0.2">
      <c r="B1490">
        <f t="shared" si="296"/>
        <v>3522009011418</v>
      </c>
      <c r="D1490">
        <f t="shared" si="299"/>
        <v>1.0010479564849011</v>
      </c>
      <c r="E1490">
        <f t="shared" si="305"/>
        <v>2006</v>
      </c>
      <c r="I1490" s="4"/>
      <c r="J1490" s="4">
        <f t="shared" si="300"/>
        <v>365</v>
      </c>
      <c r="K1490">
        <v>1489</v>
      </c>
      <c r="L1490">
        <v>1805208.5</v>
      </c>
      <c r="M1490">
        <v>150434</v>
      </c>
      <c r="N1490">
        <v>35369.300000000003</v>
      </c>
      <c r="O1490" t="str">
        <f t="shared" si="297"/>
        <v/>
      </c>
      <c r="P1490">
        <f t="shared" si="298"/>
        <v>2006</v>
      </c>
      <c r="X1490">
        <f t="shared" si="301"/>
        <v>51.038852903506708</v>
      </c>
      <c r="Y1490">
        <f t="shared" si="302"/>
        <v>4.2532365639127718</v>
      </c>
      <c r="Z1490">
        <f t="shared" si="303"/>
        <v>1</v>
      </c>
      <c r="AA1490">
        <f t="shared" si="304"/>
        <v>12.000003323716713</v>
      </c>
    </row>
    <row r="1491" spans="2:27" x14ac:dyDescent="0.2">
      <c r="B1491">
        <f t="shared" si="296"/>
        <v>3581883164612.1001</v>
      </c>
      <c r="D1491">
        <f t="shared" si="299"/>
        <v>9.0102691924227774</v>
      </c>
      <c r="E1491">
        <f t="shared" si="305"/>
        <v>18074.600000000093</v>
      </c>
      <c r="I1491" s="4"/>
      <c r="J1491" s="4">
        <f t="shared" si="300"/>
        <v>365</v>
      </c>
      <c r="K1491">
        <v>1490</v>
      </c>
      <c r="L1491">
        <v>1823283.1</v>
      </c>
      <c r="M1491">
        <v>151940.29999999999</v>
      </c>
      <c r="N1491">
        <v>35714.5</v>
      </c>
      <c r="O1491">
        <f t="shared" si="297"/>
        <v>36049.200000000186</v>
      </c>
      <c r="P1491">
        <f t="shared" si="298"/>
        <v>18074.600000000093</v>
      </c>
      <c r="X1491">
        <f t="shared" si="301"/>
        <v>51.05162049027706</v>
      </c>
      <c r="Y1491">
        <f t="shared" si="302"/>
        <v>4.2543028741827547</v>
      </c>
      <c r="Z1491">
        <f t="shared" si="303"/>
        <v>1</v>
      </c>
      <c r="AA1491">
        <f t="shared" si="304"/>
        <v>11.999996709233825</v>
      </c>
    </row>
    <row r="1492" spans="2:27" x14ac:dyDescent="0.2">
      <c r="B1492">
        <f t="shared" si="296"/>
        <v>3642775178410.5</v>
      </c>
      <c r="D1492">
        <f t="shared" si="299"/>
        <v>0.11222378365219128</v>
      </c>
      <c r="E1492">
        <f t="shared" si="305"/>
        <v>2028.3999999999069</v>
      </c>
      <c r="I1492" s="4"/>
      <c r="J1492" s="4">
        <f t="shared" si="300"/>
        <v>366</v>
      </c>
      <c r="K1492">
        <v>1491</v>
      </c>
      <c r="L1492">
        <v>1825311.5</v>
      </c>
      <c r="M1492">
        <v>152109.29999999999</v>
      </c>
      <c r="N1492">
        <v>35753.300000000003</v>
      </c>
      <c r="O1492" t="str">
        <f t="shared" si="297"/>
        <v/>
      </c>
      <c r="P1492">
        <f t="shared" si="298"/>
        <v>2028.3999999999069</v>
      </c>
      <c r="X1492">
        <f t="shared" si="301"/>
        <v>51.052951755502285</v>
      </c>
      <c r="Y1492">
        <f t="shared" si="302"/>
        <v>4.2544128793705749</v>
      </c>
      <c r="Z1492">
        <f t="shared" si="303"/>
        <v>1</v>
      </c>
      <c r="AA1492">
        <f t="shared" si="304"/>
        <v>11.999999342578002</v>
      </c>
    </row>
    <row r="1493" spans="2:27" x14ac:dyDescent="0.2">
      <c r="B1493">
        <f t="shared" si="296"/>
        <v>3704702356443.5</v>
      </c>
      <c r="D1493">
        <f t="shared" si="299"/>
        <v>1.0010845986985735</v>
      </c>
      <c r="E1493">
        <f t="shared" si="305"/>
        <v>2030.6000000000931</v>
      </c>
      <c r="I1493" s="4"/>
      <c r="J1493" s="4">
        <f t="shared" si="300"/>
        <v>366</v>
      </c>
      <c r="K1493">
        <v>1492</v>
      </c>
      <c r="L1493">
        <v>1827342.1</v>
      </c>
      <c r="M1493">
        <v>152278.5</v>
      </c>
      <c r="N1493">
        <v>35792</v>
      </c>
      <c r="O1493" t="str">
        <f t="shared" si="297"/>
        <v/>
      </c>
      <c r="P1493">
        <f t="shared" si="298"/>
        <v>2030.6000000000931</v>
      </c>
      <c r="X1493">
        <f t="shared" si="301"/>
        <v>51.05448424228878</v>
      </c>
      <c r="Y1493">
        <f t="shared" si="302"/>
        <v>4.2545401206973628</v>
      </c>
      <c r="Z1493">
        <f t="shared" si="303"/>
        <v>1</v>
      </c>
      <c r="AA1493">
        <f t="shared" si="304"/>
        <v>12.000000656691522</v>
      </c>
    </row>
    <row r="1494" spans="2:27" x14ac:dyDescent="0.2">
      <c r="B1494">
        <f t="shared" si="296"/>
        <v>3767682296503</v>
      </c>
      <c r="D1494">
        <f t="shared" si="299"/>
        <v>1.001132670146663</v>
      </c>
      <c r="E1494">
        <f t="shared" si="305"/>
        <v>2032.8999999999069</v>
      </c>
      <c r="I1494" s="4"/>
      <c r="J1494" s="4">
        <f t="shared" si="300"/>
        <v>366</v>
      </c>
      <c r="K1494">
        <v>1493</v>
      </c>
      <c r="L1494">
        <v>1829375</v>
      </c>
      <c r="M1494">
        <v>152447.9</v>
      </c>
      <c r="N1494">
        <v>35830.9</v>
      </c>
      <c r="O1494" t="str">
        <f t="shared" si="297"/>
        <v/>
      </c>
      <c r="P1494">
        <f t="shared" si="298"/>
        <v>2032.8999999999069</v>
      </c>
      <c r="X1494">
        <f t="shared" si="301"/>
        <v>51.055792625917853</v>
      </c>
      <c r="Y1494">
        <f t="shared" si="302"/>
        <v>4.2546489203452884</v>
      </c>
      <c r="Z1494">
        <f t="shared" si="303"/>
        <v>1</v>
      </c>
      <c r="AA1494">
        <f t="shared" si="304"/>
        <v>12.000001311923615</v>
      </c>
    </row>
    <row r="1495" spans="2:27" x14ac:dyDescent="0.2">
      <c r="B1495">
        <f t="shared" si="296"/>
        <v>3831732895543.6001</v>
      </c>
      <c r="D1495">
        <f t="shared" si="299"/>
        <v>1.0010821978455342</v>
      </c>
      <c r="E1495">
        <f t="shared" si="305"/>
        <v>2035.1000000000931</v>
      </c>
      <c r="I1495" s="4"/>
      <c r="J1495" s="4">
        <f t="shared" si="300"/>
        <v>366</v>
      </c>
      <c r="K1495">
        <v>1494</v>
      </c>
      <c r="L1495">
        <v>1831410.1</v>
      </c>
      <c r="M1495">
        <v>152617.5</v>
      </c>
      <c r="N1495">
        <v>35869.699999999997</v>
      </c>
      <c r="O1495" t="str">
        <f t="shared" si="297"/>
        <v/>
      </c>
      <c r="P1495">
        <f t="shared" si="298"/>
        <v>2035.1000000000931</v>
      </c>
      <c r="X1495">
        <f t="shared" si="301"/>
        <v>51.057301845290041</v>
      </c>
      <c r="Y1495">
        <f t="shared" si="302"/>
        <v>4.2547749214518102</v>
      </c>
      <c r="Z1495">
        <f t="shared" si="303"/>
        <v>1</v>
      </c>
      <c r="AA1495">
        <f t="shared" si="304"/>
        <v>12.000000655232855</v>
      </c>
    </row>
    <row r="1496" spans="2:27" x14ac:dyDescent="0.2">
      <c r="B1496">
        <f t="shared" si="296"/>
        <v>3896872354767.7998</v>
      </c>
      <c r="D1496">
        <f t="shared" si="299"/>
        <v>1.0011301655937368</v>
      </c>
      <c r="E1496">
        <f t="shared" si="305"/>
        <v>2037.3999999999069</v>
      </c>
      <c r="I1496" s="4"/>
      <c r="J1496" s="4">
        <f t="shared" si="300"/>
        <v>366</v>
      </c>
      <c r="K1496">
        <v>1495</v>
      </c>
      <c r="L1496">
        <v>1833447.5</v>
      </c>
      <c r="M1496">
        <v>152787.29999999999</v>
      </c>
      <c r="N1496">
        <v>35908.6</v>
      </c>
      <c r="O1496" t="str">
        <f t="shared" si="297"/>
        <v/>
      </c>
      <c r="P1496">
        <f t="shared" si="298"/>
        <v>2037.3999999999069</v>
      </c>
      <c r="X1496">
        <f t="shared" si="301"/>
        <v>51.058729663646034</v>
      </c>
      <c r="Y1496">
        <f t="shared" si="302"/>
        <v>4.2548943707078521</v>
      </c>
      <c r="Z1496">
        <f t="shared" si="303"/>
        <v>1</v>
      </c>
      <c r="AA1496">
        <f t="shared" si="304"/>
        <v>11.99999934549534</v>
      </c>
    </row>
    <row r="1497" spans="2:27" x14ac:dyDescent="0.2">
      <c r="B1497">
        <f t="shared" si="296"/>
        <v>3963119184798.7998</v>
      </c>
      <c r="D1497">
        <f t="shared" si="299"/>
        <v>1.0011288897614836</v>
      </c>
      <c r="E1497">
        <f t="shared" si="305"/>
        <v>2039.6999999999534</v>
      </c>
      <c r="I1497" s="4"/>
      <c r="J1497" s="4">
        <f t="shared" si="300"/>
        <v>366</v>
      </c>
      <c r="K1497">
        <v>1496</v>
      </c>
      <c r="L1497">
        <v>1835487.2</v>
      </c>
      <c r="M1497">
        <v>152957.29999999999</v>
      </c>
      <c r="N1497">
        <v>35947.599999999999</v>
      </c>
      <c r="O1497" t="str">
        <f t="shared" si="297"/>
        <v/>
      </c>
      <c r="P1497">
        <f t="shared" si="298"/>
        <v>2039.6999999999534</v>
      </c>
      <c r="X1497">
        <f t="shared" si="301"/>
        <v>51.060076333329626</v>
      </c>
      <c r="Y1497">
        <f t="shared" si="302"/>
        <v>4.2550072883864294</v>
      </c>
      <c r="Z1497">
        <f t="shared" si="303"/>
        <v>1</v>
      </c>
      <c r="AA1497">
        <f t="shared" si="304"/>
        <v>11.999997384891078</v>
      </c>
    </row>
    <row r="1498" spans="2:27" x14ac:dyDescent="0.2">
      <c r="B1498">
        <f t="shared" si="296"/>
        <v>4030492210940.3999</v>
      </c>
      <c r="D1498">
        <f t="shared" si="299"/>
        <v>1.0010785899888153</v>
      </c>
      <c r="E1498">
        <f t="shared" si="305"/>
        <v>2041.9000000001397</v>
      </c>
      <c r="I1498" s="4"/>
      <c r="J1498" s="4">
        <f t="shared" si="300"/>
        <v>366</v>
      </c>
      <c r="K1498">
        <v>1497</v>
      </c>
      <c r="L1498">
        <v>1837529.1</v>
      </c>
      <c r="M1498">
        <v>153127.4</v>
      </c>
      <c r="N1498">
        <v>35986.6</v>
      </c>
      <c r="O1498" t="str">
        <f t="shared" si="297"/>
        <v/>
      </c>
      <c r="P1498">
        <f t="shared" si="298"/>
        <v>2041.9000000001397</v>
      </c>
      <c r="X1498">
        <f t="shared" si="301"/>
        <v>51.061481218008929</v>
      </c>
      <c r="Y1498">
        <f t="shared" si="302"/>
        <v>4.255122740131049</v>
      </c>
      <c r="Z1498">
        <f t="shared" si="303"/>
        <v>1</v>
      </c>
      <c r="AA1498">
        <f t="shared" si="304"/>
        <v>12.000001959152968</v>
      </c>
    </row>
    <row r="1499" spans="2:27" x14ac:dyDescent="0.2">
      <c r="B1499">
        <f t="shared" si="296"/>
        <v>4099010578526.3999</v>
      </c>
      <c r="D1499">
        <f t="shared" si="299"/>
        <v>1.0011264018805102</v>
      </c>
      <c r="E1499">
        <f t="shared" si="305"/>
        <v>2044.1999999999534</v>
      </c>
      <c r="I1499" s="4"/>
      <c r="J1499" s="4">
        <f t="shared" si="300"/>
        <v>366</v>
      </c>
      <c r="K1499">
        <v>1498</v>
      </c>
      <c r="L1499">
        <v>1839573.3</v>
      </c>
      <c r="M1499">
        <v>153297.79999999999</v>
      </c>
      <c r="N1499">
        <v>36025.699999999997</v>
      </c>
      <c r="O1499" t="str">
        <f t="shared" si="297"/>
        <v/>
      </c>
      <c r="P1499">
        <f t="shared" si="298"/>
        <v>2044.1999999999534</v>
      </c>
      <c r="X1499">
        <f t="shared" si="301"/>
        <v>51.062805164091195</v>
      </c>
      <c r="Y1499">
        <f t="shared" si="302"/>
        <v>4.2552344576233079</v>
      </c>
      <c r="Z1499">
        <f t="shared" si="303"/>
        <v>1</v>
      </c>
      <c r="AA1499">
        <f t="shared" si="304"/>
        <v>11.999998043024755</v>
      </c>
    </row>
    <row r="1500" spans="2:27" x14ac:dyDescent="0.2">
      <c r="B1500">
        <f t="shared" si="296"/>
        <v>4168693758361.3999</v>
      </c>
      <c r="D1500">
        <f t="shared" si="299"/>
        <v>1.0011251345269772</v>
      </c>
      <c r="E1500">
        <f t="shared" si="305"/>
        <v>2046.5</v>
      </c>
      <c r="I1500" s="4"/>
      <c r="J1500" s="4">
        <f t="shared" si="300"/>
        <v>366</v>
      </c>
      <c r="K1500">
        <v>1499</v>
      </c>
      <c r="L1500">
        <v>1841619.8</v>
      </c>
      <c r="M1500">
        <v>153468.29999999999</v>
      </c>
      <c r="N1500">
        <v>36064.699999999997</v>
      </c>
      <c r="O1500" t="str">
        <f t="shared" si="297"/>
        <v/>
      </c>
      <c r="P1500">
        <f t="shared" si="298"/>
        <v>2046.5</v>
      </c>
      <c r="X1500">
        <f t="shared" si="301"/>
        <v>51.064331604033868</v>
      </c>
      <c r="Y1500">
        <f t="shared" si="302"/>
        <v>4.2553605048704135</v>
      </c>
      <c r="Z1500">
        <f t="shared" si="303"/>
        <v>1</v>
      </c>
      <c r="AA1500">
        <f t="shared" si="304"/>
        <v>12.000001303200728</v>
      </c>
    </row>
    <row r="1501" spans="2:27" x14ac:dyDescent="0.2">
      <c r="B1501">
        <f t="shared" si="296"/>
        <v>4239561552253.5</v>
      </c>
      <c r="D1501">
        <f t="shared" si="299"/>
        <v>9.0098705106278789</v>
      </c>
      <c r="E1501">
        <f t="shared" si="305"/>
        <v>18438.699999999953</v>
      </c>
      <c r="I1501" s="4"/>
      <c r="J1501" s="4">
        <f t="shared" si="300"/>
        <v>366</v>
      </c>
      <c r="K1501">
        <v>1500</v>
      </c>
      <c r="L1501">
        <v>1860058.5</v>
      </c>
      <c r="M1501">
        <v>155004.9</v>
      </c>
      <c r="N1501">
        <v>36416.9</v>
      </c>
      <c r="O1501">
        <f t="shared" si="297"/>
        <v>36775.399999999907</v>
      </c>
      <c r="P1501">
        <f t="shared" si="298"/>
        <v>18438.699999999953</v>
      </c>
      <c r="X1501">
        <f t="shared" si="301"/>
        <v>51.076794015965113</v>
      </c>
      <c r="Y1501">
        <f t="shared" si="302"/>
        <v>4.2564001878248829</v>
      </c>
      <c r="Z1501">
        <f t="shared" si="303"/>
        <v>1</v>
      </c>
      <c r="AA1501">
        <f t="shared" si="304"/>
        <v>11.999998064577314</v>
      </c>
    </row>
    <row r="1502" spans="2:27" x14ac:dyDescent="0.2">
      <c r="B1502">
        <f t="shared" si="296"/>
        <v>4311634098641.7998</v>
      </c>
      <c r="D1502">
        <f t="shared" si="299"/>
        <v>0.11222049276792609</v>
      </c>
      <c r="E1502">
        <f t="shared" si="305"/>
        <v>2069.1999999999534</v>
      </c>
      <c r="I1502" s="4"/>
      <c r="J1502" s="4">
        <f t="shared" si="300"/>
        <v>367</v>
      </c>
      <c r="K1502">
        <v>1501</v>
      </c>
      <c r="L1502">
        <v>1862127.7</v>
      </c>
      <c r="M1502">
        <v>155177.29999999999</v>
      </c>
      <c r="N1502">
        <v>36456.400000000001</v>
      </c>
      <c r="O1502" t="str">
        <f t="shared" si="297"/>
        <v/>
      </c>
      <c r="P1502">
        <f t="shared" si="298"/>
        <v>2069.1999999999534</v>
      </c>
      <c r="X1502">
        <f t="shared" si="301"/>
        <v>51.078211233144245</v>
      </c>
      <c r="Y1502">
        <f t="shared" si="302"/>
        <v>4.2565173741784701</v>
      </c>
      <c r="Z1502">
        <f t="shared" si="303"/>
        <v>1</v>
      </c>
      <c r="AA1502">
        <f t="shared" si="304"/>
        <v>12.000000644424153</v>
      </c>
    </row>
    <row r="1503" spans="2:27" x14ac:dyDescent="0.2">
      <c r="B1503">
        <f t="shared" si="296"/>
        <v>4384931878318.7002</v>
      </c>
      <c r="D1503">
        <f t="shared" si="299"/>
        <v>1.0011115406920774</v>
      </c>
      <c r="E1503">
        <f t="shared" si="305"/>
        <v>2071.5</v>
      </c>
      <c r="I1503" s="4"/>
      <c r="J1503" s="4">
        <f t="shared" si="300"/>
        <v>367</v>
      </c>
      <c r="K1503">
        <v>1502</v>
      </c>
      <c r="L1503">
        <v>1864199.2</v>
      </c>
      <c r="M1503">
        <v>155349.9</v>
      </c>
      <c r="N1503">
        <v>36496</v>
      </c>
      <c r="O1503" t="str">
        <f t="shared" si="297"/>
        <v/>
      </c>
      <c r="P1503">
        <f t="shared" si="298"/>
        <v>2071.5</v>
      </c>
      <c r="X1503">
        <f t="shared" si="301"/>
        <v>51.079548443665061</v>
      </c>
      <c r="Y1503">
        <f t="shared" si="302"/>
        <v>4.2566281236299863</v>
      </c>
      <c r="Z1503">
        <f t="shared" si="303"/>
        <v>1</v>
      </c>
      <c r="AA1503">
        <f t="shared" si="304"/>
        <v>12.000002574832685</v>
      </c>
    </row>
    <row r="1504" spans="2:27" x14ac:dyDescent="0.2">
      <c r="B1504">
        <f t="shared" si="296"/>
        <v>4459475720250.0996</v>
      </c>
      <c r="D1504">
        <f t="shared" si="299"/>
        <v>1.0011585807386627</v>
      </c>
      <c r="E1504">
        <f t="shared" si="305"/>
        <v>2073.9000000001397</v>
      </c>
      <c r="I1504" s="4"/>
      <c r="J1504" s="4">
        <f t="shared" si="300"/>
        <v>367</v>
      </c>
      <c r="K1504">
        <v>1503</v>
      </c>
      <c r="L1504">
        <v>1866273.1</v>
      </c>
      <c r="M1504">
        <v>155522.79999999999</v>
      </c>
      <c r="N1504">
        <v>36535.599999999999</v>
      </c>
      <c r="O1504" t="str">
        <f t="shared" si="297"/>
        <v/>
      </c>
      <c r="P1504">
        <f t="shared" si="298"/>
        <v>2073.9000000001397</v>
      </c>
      <c r="X1504">
        <f t="shared" si="301"/>
        <v>51.080948444804527</v>
      </c>
      <c r="Y1504">
        <f t="shared" si="302"/>
        <v>4.2567468441739011</v>
      </c>
      <c r="Z1504">
        <f t="shared" si="303"/>
        <v>1</v>
      </c>
      <c r="AA1504">
        <f t="shared" si="304"/>
        <v>11.999996785037307</v>
      </c>
    </row>
    <row r="1505" spans="2:27" x14ac:dyDescent="0.2">
      <c r="B1505">
        <f t="shared" si="296"/>
        <v>4535286807494.4004</v>
      </c>
      <c r="D1505">
        <f t="shared" si="299"/>
        <v>1.0010608033172865</v>
      </c>
      <c r="E1505">
        <f t="shared" si="305"/>
        <v>2076.0999999998603</v>
      </c>
      <c r="I1505" s="4"/>
      <c r="J1505" s="4">
        <f t="shared" si="300"/>
        <v>367</v>
      </c>
      <c r="K1505">
        <v>1504</v>
      </c>
      <c r="L1505">
        <v>1868349.2</v>
      </c>
      <c r="M1505">
        <v>155695.79999999999</v>
      </c>
      <c r="N1505">
        <v>36575.300000000003</v>
      </c>
      <c r="O1505" t="str">
        <f t="shared" si="297"/>
        <v/>
      </c>
      <c r="P1505">
        <f t="shared" si="298"/>
        <v>2076.0999999998603</v>
      </c>
      <c r="X1505">
        <f t="shared" si="301"/>
        <v>51.082265900758159</v>
      </c>
      <c r="Y1505">
        <f t="shared" si="302"/>
        <v>4.2568564030917031</v>
      </c>
      <c r="Z1505">
        <f t="shared" si="303"/>
        <v>1</v>
      </c>
      <c r="AA1505">
        <f t="shared" si="304"/>
        <v>11.999997430887667</v>
      </c>
    </row>
    <row r="1506" spans="2:27" x14ac:dyDescent="0.2">
      <c r="B1506">
        <f t="shared" si="296"/>
        <v>4612386683221.7998</v>
      </c>
      <c r="D1506">
        <f t="shared" si="299"/>
        <v>1.0011078464429841</v>
      </c>
      <c r="E1506">
        <f t="shared" si="305"/>
        <v>2078.4000000001397</v>
      </c>
      <c r="I1506" s="4"/>
      <c r="J1506" s="4">
        <f t="shared" si="300"/>
        <v>367</v>
      </c>
      <c r="K1506">
        <v>1505</v>
      </c>
      <c r="L1506">
        <v>1870427.6</v>
      </c>
      <c r="M1506">
        <v>155869</v>
      </c>
      <c r="N1506">
        <v>36615</v>
      </c>
      <c r="O1506" t="str">
        <f t="shared" si="297"/>
        <v/>
      </c>
      <c r="P1506">
        <f t="shared" si="298"/>
        <v>2078.4000000001397</v>
      </c>
      <c r="X1506">
        <f t="shared" si="301"/>
        <v>51.08364331558105</v>
      </c>
      <c r="Y1506">
        <f t="shared" si="302"/>
        <v>4.2569711866721285</v>
      </c>
      <c r="Z1506">
        <f t="shared" si="303"/>
        <v>1</v>
      </c>
      <c r="AA1506">
        <f t="shared" si="304"/>
        <v>11.999997433742438</v>
      </c>
    </row>
    <row r="1507" spans="2:27" x14ac:dyDescent="0.2">
      <c r="B1507">
        <f t="shared" si="296"/>
        <v>4690797256836.5996</v>
      </c>
      <c r="D1507">
        <f t="shared" si="299"/>
        <v>1.0011547344109286</v>
      </c>
      <c r="E1507">
        <f t="shared" si="305"/>
        <v>2080.7999999998137</v>
      </c>
      <c r="I1507" s="4"/>
      <c r="J1507" s="4">
        <f t="shared" si="300"/>
        <v>367</v>
      </c>
      <c r="K1507">
        <v>1506</v>
      </c>
      <c r="L1507">
        <v>1872508.4</v>
      </c>
      <c r="M1507">
        <v>156042.4</v>
      </c>
      <c r="N1507">
        <v>36654.699999999997</v>
      </c>
      <c r="O1507" t="str">
        <f t="shared" si="297"/>
        <v/>
      </c>
      <c r="P1507">
        <f t="shared" si="298"/>
        <v>2080.7999999998137</v>
      </c>
      <c r="X1507">
        <f t="shared" si="301"/>
        <v>51.085083222615381</v>
      </c>
      <c r="Y1507">
        <f t="shared" si="302"/>
        <v>4.2570911779389817</v>
      </c>
      <c r="Z1507">
        <f t="shared" si="303"/>
        <v>1</v>
      </c>
      <c r="AA1507">
        <f t="shared" si="304"/>
        <v>11.999997436594157</v>
      </c>
    </row>
    <row r="1508" spans="2:27" x14ac:dyDescent="0.2">
      <c r="B1508">
        <f t="shared" si="296"/>
        <v>4770540810202.7998</v>
      </c>
      <c r="D1508">
        <f t="shared" si="299"/>
        <v>1.001105344098558</v>
      </c>
      <c r="E1508">
        <f t="shared" si="305"/>
        <v>2083.1000000000931</v>
      </c>
      <c r="I1508" s="4"/>
      <c r="J1508" s="4">
        <f t="shared" si="300"/>
        <v>367</v>
      </c>
      <c r="K1508">
        <v>1507</v>
      </c>
      <c r="L1508">
        <v>1874591.5</v>
      </c>
      <c r="M1508">
        <v>156216</v>
      </c>
      <c r="N1508">
        <v>36694.5</v>
      </c>
      <c r="O1508" t="str">
        <f t="shared" si="297"/>
        <v/>
      </c>
      <c r="P1508">
        <f t="shared" si="298"/>
        <v>2083.1000000000931</v>
      </c>
      <c r="X1508">
        <f t="shared" si="301"/>
        <v>51.086443472455002</v>
      </c>
      <c r="Y1508">
        <f t="shared" si="302"/>
        <v>4.2572047582062709</v>
      </c>
      <c r="Z1508">
        <f t="shared" si="303"/>
        <v>1</v>
      </c>
      <c r="AA1508">
        <f t="shared" si="304"/>
        <v>11.999996799303528</v>
      </c>
    </row>
    <row r="1509" spans="2:27" x14ac:dyDescent="0.2">
      <c r="B1509">
        <f t="shared" si="296"/>
        <v>4851640003976.2002</v>
      </c>
      <c r="D1509">
        <f t="shared" si="299"/>
        <v>1.0010561182852256</v>
      </c>
      <c r="E1509">
        <f t="shared" si="305"/>
        <v>2085.3000000000466</v>
      </c>
      <c r="I1509" s="4"/>
      <c r="J1509" s="4">
        <f t="shared" si="300"/>
        <v>367</v>
      </c>
      <c r="K1509">
        <v>1508</v>
      </c>
      <c r="L1509">
        <v>1876676.8</v>
      </c>
      <c r="M1509">
        <v>156389.70000000001</v>
      </c>
      <c r="N1509">
        <v>36734.300000000003</v>
      </c>
      <c r="O1509" t="str">
        <f t="shared" si="297"/>
        <v/>
      </c>
      <c r="P1509">
        <f t="shared" si="298"/>
        <v>2085.3000000000466</v>
      </c>
      <c r="X1509">
        <f t="shared" si="301"/>
        <v>51.087860664283788</v>
      </c>
      <c r="Y1509">
        <f t="shared" si="302"/>
        <v>4.257320814606512</v>
      </c>
      <c r="Z1509">
        <f t="shared" si="303"/>
        <v>1</v>
      </c>
      <c r="AA1509">
        <f t="shared" si="304"/>
        <v>12.000002557713199</v>
      </c>
    </row>
    <row r="1510" spans="2:27" x14ac:dyDescent="0.2">
      <c r="B1510">
        <f t="shared" si="296"/>
        <v>4934117884043.7998</v>
      </c>
      <c r="D1510">
        <f t="shared" si="299"/>
        <v>1.0011509135375758</v>
      </c>
      <c r="E1510">
        <f t="shared" si="305"/>
        <v>2087.6999999999534</v>
      </c>
      <c r="I1510" s="4"/>
      <c r="J1510" s="4">
        <f t="shared" si="300"/>
        <v>367</v>
      </c>
      <c r="K1510">
        <v>1509</v>
      </c>
      <c r="L1510">
        <v>1878764.5</v>
      </c>
      <c r="M1510">
        <v>156563.70000000001</v>
      </c>
      <c r="N1510">
        <v>36774.199999999997</v>
      </c>
      <c r="O1510" t="str">
        <f t="shared" si="297"/>
        <v/>
      </c>
      <c r="P1510">
        <f t="shared" si="298"/>
        <v>2087.6999999999534</v>
      </c>
      <c r="X1510">
        <f t="shared" si="301"/>
        <v>51.08920112470156</v>
      </c>
      <c r="Y1510">
        <f t="shared" si="302"/>
        <v>4.2574332004503166</v>
      </c>
      <c r="Z1510">
        <f t="shared" si="303"/>
        <v>1</v>
      </c>
      <c r="AA1510">
        <f t="shared" si="304"/>
        <v>12.000000638717658</v>
      </c>
    </row>
    <row r="1511" spans="2:27" x14ac:dyDescent="0.2">
      <c r="B1511">
        <f t="shared" si="296"/>
        <v>5017997888072.5996</v>
      </c>
      <c r="D1511">
        <f t="shared" si="299"/>
        <v>9.010011016908738</v>
      </c>
      <c r="E1511">
        <f t="shared" si="305"/>
        <v>18810.199999999953</v>
      </c>
      <c r="I1511" s="4"/>
      <c r="J1511" s="4">
        <f t="shared" si="300"/>
        <v>367</v>
      </c>
      <c r="K1511">
        <v>1510</v>
      </c>
      <c r="L1511">
        <v>1897574.7</v>
      </c>
      <c r="M1511">
        <v>158131.20000000001</v>
      </c>
      <c r="N1511">
        <v>37133.5</v>
      </c>
      <c r="O1511">
        <f t="shared" si="297"/>
        <v>37516.199999999953</v>
      </c>
      <c r="P1511">
        <f t="shared" si="298"/>
        <v>18810.199999999953</v>
      </c>
      <c r="X1511">
        <f t="shared" si="301"/>
        <v>51.101423243163183</v>
      </c>
      <c r="Y1511">
        <f t="shared" si="302"/>
        <v>4.2584512636837362</v>
      </c>
      <c r="Z1511">
        <f t="shared" si="303"/>
        <v>1</v>
      </c>
      <c r="AA1511">
        <f t="shared" si="304"/>
        <v>12.000001897158814</v>
      </c>
    </row>
    <row r="1512" spans="2:27" x14ac:dyDescent="0.2">
      <c r="B1512">
        <f t="shared" si="296"/>
        <v>5103303852169.7998</v>
      </c>
      <c r="D1512">
        <f t="shared" si="299"/>
        <v>0.11222102901617978</v>
      </c>
      <c r="E1512">
        <f t="shared" si="305"/>
        <v>2110.9000000001397</v>
      </c>
      <c r="I1512" s="4"/>
      <c r="J1512" s="4">
        <f t="shared" si="300"/>
        <v>368</v>
      </c>
      <c r="K1512">
        <v>1511</v>
      </c>
      <c r="L1512">
        <v>1899685.6</v>
      </c>
      <c r="M1512">
        <v>158307.1</v>
      </c>
      <c r="N1512">
        <v>37173.800000000003</v>
      </c>
      <c r="O1512" t="str">
        <f t="shared" si="297"/>
        <v/>
      </c>
      <c r="P1512">
        <f t="shared" si="298"/>
        <v>2110.9000000001397</v>
      </c>
      <c r="X1512">
        <f t="shared" si="301"/>
        <v>51.102808967606215</v>
      </c>
      <c r="Y1512">
        <f t="shared" si="302"/>
        <v>4.2585665172782976</v>
      </c>
      <c r="Z1512">
        <f t="shared" si="303"/>
        <v>1</v>
      </c>
      <c r="AA1512">
        <f t="shared" si="304"/>
        <v>12.000002526734429</v>
      </c>
    </row>
    <row r="1513" spans="2:27" x14ac:dyDescent="0.2">
      <c r="B1513">
        <f t="shared" si="296"/>
        <v>5190060017656.7002</v>
      </c>
      <c r="D1513">
        <f t="shared" si="299"/>
        <v>1.0011369558006888</v>
      </c>
      <c r="E1513">
        <f t="shared" si="305"/>
        <v>2113.2999999998137</v>
      </c>
      <c r="I1513" s="4"/>
      <c r="J1513" s="4">
        <f t="shared" si="300"/>
        <v>368</v>
      </c>
      <c r="K1513">
        <v>1512</v>
      </c>
      <c r="L1513">
        <v>1901798.9</v>
      </c>
      <c r="M1513">
        <v>158483.20000000001</v>
      </c>
      <c r="N1513">
        <v>37214.199999999997</v>
      </c>
      <c r="O1513" t="str">
        <f t="shared" si="297"/>
        <v/>
      </c>
      <c r="P1513">
        <f t="shared" si="298"/>
        <v>2113.2999999998137</v>
      </c>
      <c r="X1513">
        <f t="shared" si="301"/>
        <v>51.104118857855333</v>
      </c>
      <c r="Y1513">
        <f t="shared" si="302"/>
        <v>4.2586754518436516</v>
      </c>
      <c r="Z1513">
        <f t="shared" si="303"/>
        <v>1</v>
      </c>
      <c r="AA1513">
        <f t="shared" si="304"/>
        <v>12.000003154908532</v>
      </c>
    </row>
    <row r="1514" spans="2:27" x14ac:dyDescent="0.2">
      <c r="B1514">
        <f t="shared" si="296"/>
        <v>5278291037956.9004</v>
      </c>
      <c r="D1514">
        <f t="shared" si="299"/>
        <v>1.0010883452421708</v>
      </c>
      <c r="E1514">
        <f t="shared" si="305"/>
        <v>2115.6000000000931</v>
      </c>
      <c r="I1514" s="4"/>
      <c r="J1514" s="4">
        <f t="shared" si="300"/>
        <v>368</v>
      </c>
      <c r="K1514">
        <v>1513</v>
      </c>
      <c r="L1514">
        <v>1903914.5</v>
      </c>
      <c r="M1514">
        <v>158659.5</v>
      </c>
      <c r="N1514">
        <v>37254.6</v>
      </c>
      <c r="O1514" t="str">
        <f t="shared" si="297"/>
        <v/>
      </c>
      <c r="P1514">
        <f t="shared" si="298"/>
        <v>2115.6000000000931</v>
      </c>
      <c r="X1514">
        <f t="shared" si="301"/>
        <v>51.105487644478806</v>
      </c>
      <c r="Y1514">
        <f t="shared" si="302"/>
        <v>4.2587895186097828</v>
      </c>
      <c r="Z1514">
        <f t="shared" si="303"/>
        <v>1</v>
      </c>
      <c r="AA1514">
        <f t="shared" si="304"/>
        <v>12.000003151402847</v>
      </c>
    </row>
    <row r="1515" spans="2:27" x14ac:dyDescent="0.2">
      <c r="B1515">
        <f t="shared" si="296"/>
        <v>5368021985602.0996</v>
      </c>
      <c r="D1515">
        <f t="shared" si="299"/>
        <v>1.0010871620343229</v>
      </c>
      <c r="E1515">
        <f t="shared" si="305"/>
        <v>2117.8999999999069</v>
      </c>
      <c r="I1515" s="4"/>
      <c r="J1515" s="4">
        <f t="shared" si="300"/>
        <v>368</v>
      </c>
      <c r="K1515">
        <v>1514</v>
      </c>
      <c r="L1515">
        <v>1906032.4</v>
      </c>
      <c r="M1515">
        <v>158836</v>
      </c>
      <c r="N1515">
        <v>37295</v>
      </c>
      <c r="O1515" t="str">
        <f t="shared" si="297"/>
        <v/>
      </c>
      <c r="P1515">
        <f t="shared" si="298"/>
        <v>2117.8999999999069</v>
      </c>
      <c r="X1515">
        <f t="shared" si="301"/>
        <v>51.10691513607722</v>
      </c>
      <c r="Y1515">
        <f t="shared" si="302"/>
        <v>4.2589087008982434</v>
      </c>
      <c r="Z1515">
        <f t="shared" si="303"/>
        <v>1</v>
      </c>
      <c r="AA1515">
        <f t="shared" si="304"/>
        <v>12.000002518320784</v>
      </c>
    </row>
    <row r="1516" spans="2:27" x14ac:dyDescent="0.2">
      <c r="B1516">
        <f t="shared" si="296"/>
        <v>5459278359357.4004</v>
      </c>
      <c r="D1516">
        <f t="shared" si="299"/>
        <v>1.0011331979791962</v>
      </c>
      <c r="E1516">
        <f t="shared" si="305"/>
        <v>2120.3000000000466</v>
      </c>
      <c r="I1516" s="4"/>
      <c r="J1516" s="4">
        <f t="shared" si="300"/>
        <v>368</v>
      </c>
      <c r="K1516">
        <v>1515</v>
      </c>
      <c r="L1516">
        <v>1908152.7</v>
      </c>
      <c r="M1516">
        <v>159012.70000000001</v>
      </c>
      <c r="N1516">
        <v>37335.5</v>
      </c>
      <c r="O1516" t="str">
        <f t="shared" si="297"/>
        <v/>
      </c>
      <c r="P1516">
        <f t="shared" si="298"/>
        <v>2120.3000000000466</v>
      </c>
      <c r="X1516">
        <f t="shared" si="301"/>
        <v>51.108266930937042</v>
      </c>
      <c r="Y1516">
        <f t="shared" si="302"/>
        <v>4.2590215746407578</v>
      </c>
      <c r="Z1516">
        <f t="shared" si="303"/>
        <v>1</v>
      </c>
      <c r="AA1516">
        <f t="shared" si="304"/>
        <v>12.000001886641758</v>
      </c>
    </row>
    <row r="1517" spans="2:27" x14ac:dyDescent="0.2">
      <c r="B1517">
        <f t="shared" si="296"/>
        <v>5552086091466.4004</v>
      </c>
      <c r="D1517">
        <f t="shared" si="299"/>
        <v>1.0011319152949614</v>
      </c>
      <c r="E1517">
        <f t="shared" si="305"/>
        <v>2122.6999999999534</v>
      </c>
      <c r="I1517" s="4"/>
      <c r="J1517" s="4">
        <f t="shared" si="300"/>
        <v>368</v>
      </c>
      <c r="K1517">
        <v>1516</v>
      </c>
      <c r="L1517">
        <v>1910275.4</v>
      </c>
      <c r="M1517">
        <v>159189.6</v>
      </c>
      <c r="N1517">
        <v>37376.1</v>
      </c>
      <c r="O1517" t="str">
        <f t="shared" si="297"/>
        <v/>
      </c>
      <c r="P1517">
        <f t="shared" si="298"/>
        <v>2122.6999999999534</v>
      </c>
      <c r="X1517">
        <f t="shared" si="301"/>
        <v>51.109543264278507</v>
      </c>
      <c r="Y1517">
        <f t="shared" si="302"/>
        <v>4.2591281594387862</v>
      </c>
      <c r="Z1517">
        <f t="shared" si="303"/>
        <v>1</v>
      </c>
      <c r="AA1517">
        <f t="shared" si="304"/>
        <v>12.000001256363481</v>
      </c>
    </row>
    <row r="1518" spans="2:27" x14ac:dyDescent="0.2">
      <c r="B1518">
        <f t="shared" si="296"/>
        <v>5646471555021.4004</v>
      </c>
      <c r="D1518">
        <f t="shared" si="299"/>
        <v>1.001083525698425</v>
      </c>
      <c r="E1518">
        <f t="shared" si="305"/>
        <v>2125</v>
      </c>
      <c r="I1518" s="4"/>
      <c r="J1518" s="4">
        <f t="shared" si="300"/>
        <v>368</v>
      </c>
      <c r="K1518">
        <v>1517</v>
      </c>
      <c r="L1518">
        <v>1912400.4</v>
      </c>
      <c r="M1518">
        <v>159366.70000000001</v>
      </c>
      <c r="N1518">
        <v>37416.699999999997</v>
      </c>
      <c r="O1518" t="str">
        <f t="shared" si="297"/>
        <v/>
      </c>
      <c r="P1518">
        <f t="shared" si="298"/>
        <v>2125</v>
      </c>
      <c r="X1518">
        <f t="shared" si="301"/>
        <v>51.11087829765853</v>
      </c>
      <c r="Y1518">
        <f t="shared" si="302"/>
        <v>4.259239858138212</v>
      </c>
      <c r="Z1518">
        <f t="shared" si="303"/>
        <v>1</v>
      </c>
      <c r="AA1518">
        <f t="shared" si="304"/>
        <v>11.999999999999998</v>
      </c>
    </row>
    <row r="1519" spans="2:27" x14ac:dyDescent="0.2">
      <c r="B1519">
        <f t="shared" si="296"/>
        <v>5742461571456.7002</v>
      </c>
      <c r="D1519">
        <f t="shared" si="299"/>
        <v>1.0011294117647715</v>
      </c>
      <c r="E1519">
        <f t="shared" si="305"/>
        <v>2127.4000000001397</v>
      </c>
      <c r="I1519" s="4"/>
      <c r="J1519" s="4">
        <f t="shared" si="300"/>
        <v>368</v>
      </c>
      <c r="K1519">
        <v>1518</v>
      </c>
      <c r="L1519">
        <v>1914527.8</v>
      </c>
      <c r="M1519">
        <v>159544</v>
      </c>
      <c r="N1519">
        <v>37457.300000000003</v>
      </c>
      <c r="O1519" t="str">
        <f t="shared" si="297"/>
        <v/>
      </c>
      <c r="P1519">
        <f t="shared" si="298"/>
        <v>2127.4000000001397</v>
      </c>
      <c r="X1519">
        <f t="shared" si="301"/>
        <v>51.112274509908616</v>
      </c>
      <c r="Y1519">
        <f t="shared" si="302"/>
        <v>4.2593566541101469</v>
      </c>
      <c r="Z1519">
        <f t="shared" si="303"/>
        <v>1</v>
      </c>
      <c r="AA1519">
        <f t="shared" si="304"/>
        <v>11.999998746427318</v>
      </c>
    </row>
    <row r="1520" spans="2:27" x14ac:dyDescent="0.2">
      <c r="B1520">
        <f t="shared" si="296"/>
        <v>5840083418171.5</v>
      </c>
      <c r="D1520">
        <f t="shared" si="299"/>
        <v>1.0011281376327474</v>
      </c>
      <c r="E1520">
        <f t="shared" si="305"/>
        <v>2129.8000000000466</v>
      </c>
      <c r="I1520" s="4"/>
      <c r="J1520" s="4">
        <f t="shared" si="300"/>
        <v>368</v>
      </c>
      <c r="K1520">
        <v>1519</v>
      </c>
      <c r="L1520">
        <v>1916657.6</v>
      </c>
      <c r="M1520">
        <v>159721.5</v>
      </c>
      <c r="N1520">
        <v>37498</v>
      </c>
      <c r="O1520" t="str">
        <f t="shared" si="297"/>
        <v/>
      </c>
      <c r="P1520">
        <f t="shared" si="298"/>
        <v>2129.8000000000466</v>
      </c>
      <c r="X1520">
        <f t="shared" si="301"/>
        <v>51.113595391754231</v>
      </c>
      <c r="Y1520">
        <f t="shared" si="302"/>
        <v>4.2594671715824841</v>
      </c>
      <c r="Z1520">
        <f t="shared" si="303"/>
        <v>1</v>
      </c>
      <c r="AA1520">
        <f t="shared" si="304"/>
        <v>11.99999749564085</v>
      </c>
    </row>
    <row r="1521" spans="2:27" x14ac:dyDescent="0.2">
      <c r="B1521">
        <f t="shared" si="296"/>
        <v>5939364836280.4004</v>
      </c>
      <c r="D1521">
        <f t="shared" si="299"/>
        <v>9.0098131279929756</v>
      </c>
      <c r="E1521">
        <f t="shared" si="305"/>
        <v>19189.09999999986</v>
      </c>
      <c r="I1521" s="4"/>
      <c r="J1521" s="4">
        <f t="shared" si="300"/>
        <v>368</v>
      </c>
      <c r="K1521">
        <v>1520</v>
      </c>
      <c r="L1521">
        <v>1935846.7</v>
      </c>
      <c r="M1521">
        <v>161320.6</v>
      </c>
      <c r="N1521">
        <v>37864.5</v>
      </c>
      <c r="O1521">
        <f t="shared" si="297"/>
        <v>38272</v>
      </c>
      <c r="P1521">
        <f t="shared" si="298"/>
        <v>19189.09999999986</v>
      </c>
      <c r="X1521">
        <f t="shared" si="301"/>
        <v>51.125637470453853</v>
      </c>
      <c r="Y1521">
        <f t="shared" si="302"/>
        <v>4.2604708896195644</v>
      </c>
      <c r="Z1521">
        <f t="shared" si="303"/>
        <v>1</v>
      </c>
      <c r="AA1521">
        <f t="shared" si="304"/>
        <v>11.999996900581822</v>
      </c>
    </row>
    <row r="1522" spans="2:27" x14ac:dyDescent="0.2">
      <c r="B1522">
        <f t="shared" ref="B1522:B1585" si="306">ROUND(45*$B$1^(K1522-1),1)</f>
        <v>6040334038497.2002</v>
      </c>
      <c r="D1522">
        <f t="shared" si="299"/>
        <v>0.11221995820544764</v>
      </c>
      <c r="E1522">
        <f t="shared" si="305"/>
        <v>2153.4000000001397</v>
      </c>
      <c r="I1522" s="4"/>
      <c r="J1522" s="4">
        <f t="shared" si="300"/>
        <v>369</v>
      </c>
      <c r="K1522">
        <v>1521</v>
      </c>
      <c r="L1522">
        <v>1938000.1</v>
      </c>
      <c r="M1522">
        <v>161500</v>
      </c>
      <c r="N1522">
        <v>37905.599999999999</v>
      </c>
      <c r="O1522" t="str">
        <f t="shared" si="297"/>
        <v/>
      </c>
      <c r="P1522">
        <f t="shared" si="298"/>
        <v>2153.4000000001397</v>
      </c>
      <c r="X1522">
        <f t="shared" si="301"/>
        <v>51.127012895192273</v>
      </c>
      <c r="Y1522">
        <f t="shared" si="302"/>
        <v>4.2605841880883037</v>
      </c>
      <c r="Z1522">
        <f t="shared" si="303"/>
        <v>1</v>
      </c>
      <c r="AA1522">
        <f t="shared" si="304"/>
        <v>12.000000619195047</v>
      </c>
    </row>
    <row r="1523" spans="2:27" x14ac:dyDescent="0.2">
      <c r="B1523">
        <f t="shared" si="306"/>
        <v>6143019717151.5996</v>
      </c>
      <c r="D1523">
        <f t="shared" si="299"/>
        <v>1.0011145165782827</v>
      </c>
      <c r="E1523">
        <f t="shared" si="305"/>
        <v>2155.7999999998137</v>
      </c>
      <c r="I1523" s="4"/>
      <c r="J1523" s="4">
        <f t="shared" si="300"/>
        <v>369</v>
      </c>
      <c r="K1523">
        <v>1522</v>
      </c>
      <c r="L1523">
        <v>1940155.9</v>
      </c>
      <c r="M1523">
        <v>161679.70000000001</v>
      </c>
      <c r="N1523">
        <v>37946.800000000003</v>
      </c>
      <c r="O1523" t="str">
        <f t="shared" ref="O1523:O1586" si="307">IF(RIGHT(K1523,1)*1=0,VLOOKUP(J1523,AI:AL,4,0),"")</f>
        <v/>
      </c>
      <c r="P1523">
        <f t="shared" ref="P1523:P1586" si="308">L1523-L1522</f>
        <v>2155.7999999998137</v>
      </c>
      <c r="X1523">
        <f t="shared" si="301"/>
        <v>51.128313849916189</v>
      </c>
      <c r="Y1523">
        <f t="shared" si="302"/>
        <v>4.2606939188548179</v>
      </c>
      <c r="Z1523">
        <f t="shared" si="303"/>
        <v>1</v>
      </c>
      <c r="AA1523">
        <f t="shared" si="304"/>
        <v>11.999996907465809</v>
      </c>
    </row>
    <row r="1524" spans="2:27" x14ac:dyDescent="0.2">
      <c r="B1524">
        <f t="shared" si="306"/>
        <v>6247451052343.2002</v>
      </c>
      <c r="D1524">
        <f t="shared" ref="D1524:D1587" si="309">E1524/E1523</f>
        <v>1.0011596623064445</v>
      </c>
      <c r="E1524">
        <f t="shared" si="305"/>
        <v>2158.3000000000466</v>
      </c>
      <c r="I1524" s="4"/>
      <c r="J1524" s="4">
        <f t="shared" si="300"/>
        <v>369</v>
      </c>
      <c r="K1524">
        <v>1523</v>
      </c>
      <c r="L1524">
        <v>1942314.2</v>
      </c>
      <c r="M1524">
        <v>161859.5</v>
      </c>
      <c r="N1524">
        <v>37988</v>
      </c>
      <c r="O1524" t="str">
        <f t="shared" si="307"/>
        <v/>
      </c>
      <c r="P1524">
        <f t="shared" si="308"/>
        <v>2158.3000000000466</v>
      </c>
      <c r="X1524">
        <f t="shared" si="301"/>
        <v>51.129677792987259</v>
      </c>
      <c r="Y1524">
        <f t="shared" si="302"/>
        <v>4.2608060440138988</v>
      </c>
      <c r="Z1524">
        <f t="shared" si="303"/>
        <v>1</v>
      </c>
      <c r="AA1524">
        <f t="shared" si="304"/>
        <v>12.000001235639552</v>
      </c>
    </row>
    <row r="1525" spans="2:27" x14ac:dyDescent="0.2">
      <c r="B1525">
        <f t="shared" si="306"/>
        <v>6353657720233</v>
      </c>
      <c r="D1525">
        <f t="shared" si="309"/>
        <v>1.0010656535236282</v>
      </c>
      <c r="E1525">
        <f t="shared" si="305"/>
        <v>2160.6000000000931</v>
      </c>
      <c r="I1525" s="4"/>
      <c r="J1525" s="4">
        <f t="shared" si="300"/>
        <v>369</v>
      </c>
      <c r="K1525">
        <v>1524</v>
      </c>
      <c r="L1525">
        <v>1944474.8</v>
      </c>
      <c r="M1525">
        <v>162039.6</v>
      </c>
      <c r="N1525">
        <v>38029.300000000003</v>
      </c>
      <c r="O1525" t="str">
        <f t="shared" si="307"/>
        <v/>
      </c>
      <c r="P1525">
        <f t="shared" si="308"/>
        <v>2160.6000000000931</v>
      </c>
      <c r="X1525">
        <f t="shared" si="301"/>
        <v>51.13096480871328</v>
      </c>
      <c r="Y1525">
        <f t="shared" si="302"/>
        <v>4.2609146105765818</v>
      </c>
      <c r="Z1525">
        <f t="shared" si="303"/>
        <v>1</v>
      </c>
      <c r="AA1525">
        <f t="shared" si="304"/>
        <v>11.999997531467617</v>
      </c>
    </row>
    <row r="1526" spans="2:27" x14ac:dyDescent="0.2">
      <c r="B1526">
        <f t="shared" si="306"/>
        <v>6461669901477</v>
      </c>
      <c r="D1526">
        <f t="shared" si="309"/>
        <v>1.0011108025548028</v>
      </c>
      <c r="E1526">
        <f t="shared" si="305"/>
        <v>2163</v>
      </c>
      <c r="I1526" s="4"/>
      <c r="J1526" s="4">
        <f t="shared" si="300"/>
        <v>369</v>
      </c>
      <c r="K1526">
        <v>1525</v>
      </c>
      <c r="L1526">
        <v>1946637.8</v>
      </c>
      <c r="M1526">
        <v>162219.79999999999</v>
      </c>
      <c r="N1526">
        <v>38070.6</v>
      </c>
      <c r="O1526" t="str">
        <f t="shared" si="307"/>
        <v/>
      </c>
      <c r="P1526">
        <f t="shared" si="308"/>
        <v>2163</v>
      </c>
      <c r="X1526">
        <f t="shared" si="301"/>
        <v>51.132312072833109</v>
      </c>
      <c r="Y1526">
        <f t="shared" si="302"/>
        <v>4.2610255682862892</v>
      </c>
      <c r="Z1526">
        <f t="shared" si="303"/>
        <v>1</v>
      </c>
      <c r="AA1526">
        <f t="shared" si="304"/>
        <v>12.000001232895123</v>
      </c>
    </row>
    <row r="1527" spans="2:27" x14ac:dyDescent="0.2">
      <c r="B1527">
        <f t="shared" si="306"/>
        <v>6571518289802.0996</v>
      </c>
      <c r="D1527">
        <f t="shared" si="309"/>
        <v>1.001155802126676</v>
      </c>
      <c r="E1527">
        <f t="shared" si="305"/>
        <v>2165.5</v>
      </c>
      <c r="I1527" s="4"/>
      <c r="J1527" s="4">
        <f t="shared" si="300"/>
        <v>369</v>
      </c>
      <c r="K1527">
        <v>1526</v>
      </c>
      <c r="L1527">
        <v>1948803.3</v>
      </c>
      <c r="M1527">
        <v>162400.29999999999</v>
      </c>
      <c r="N1527">
        <v>38111.9</v>
      </c>
      <c r="O1527" t="str">
        <f t="shared" si="307"/>
        <v/>
      </c>
      <c r="P1527">
        <f t="shared" si="308"/>
        <v>2165.5</v>
      </c>
      <c r="X1527">
        <f t="shared" si="301"/>
        <v>51.13372201333442</v>
      </c>
      <c r="Y1527">
        <f t="shared" si="302"/>
        <v>4.2611441570742992</v>
      </c>
      <c r="Z1527">
        <f t="shared" si="303"/>
        <v>1</v>
      </c>
      <c r="AA1527">
        <f t="shared" si="304"/>
        <v>11.999998152712774</v>
      </c>
    </row>
    <row r="1528" spans="2:27" x14ac:dyDescent="0.2">
      <c r="B1528">
        <f t="shared" si="306"/>
        <v>6683234100728.7002</v>
      </c>
      <c r="D1528">
        <f t="shared" si="309"/>
        <v>1.0010621103671422</v>
      </c>
      <c r="E1528">
        <f t="shared" si="305"/>
        <v>2167.8000000000466</v>
      </c>
      <c r="I1528" s="4"/>
      <c r="J1528" s="4">
        <f t="shared" si="300"/>
        <v>369</v>
      </c>
      <c r="K1528">
        <v>1527</v>
      </c>
      <c r="L1528">
        <v>1950971.1</v>
      </c>
      <c r="M1528">
        <v>162580.9</v>
      </c>
      <c r="N1528">
        <v>38153.4</v>
      </c>
      <c r="O1528" t="str">
        <f t="shared" si="307"/>
        <v/>
      </c>
      <c r="P1528">
        <f t="shared" si="308"/>
        <v>2167.8000000000466</v>
      </c>
      <c r="X1528">
        <f t="shared" si="301"/>
        <v>51.134921134158425</v>
      </c>
      <c r="Y1528">
        <f t="shared" si="302"/>
        <v>4.2612427725969377</v>
      </c>
      <c r="Z1528">
        <f t="shared" si="303"/>
        <v>1</v>
      </c>
      <c r="AA1528">
        <f t="shared" si="304"/>
        <v>12.000001845235204</v>
      </c>
    </row>
    <row r="1529" spans="2:27" x14ac:dyDescent="0.2">
      <c r="B1529">
        <f t="shared" si="306"/>
        <v>6796849080441.0996</v>
      </c>
      <c r="D1529">
        <f t="shared" si="309"/>
        <v>1.001107113202282</v>
      </c>
      <c r="E1529">
        <f t="shared" si="305"/>
        <v>2170.1999999999534</v>
      </c>
      <c r="I1529" s="4"/>
      <c r="J1529" s="4">
        <f t="shared" si="300"/>
        <v>369</v>
      </c>
      <c r="K1529">
        <v>1528</v>
      </c>
      <c r="L1529">
        <v>1953141.3</v>
      </c>
      <c r="M1529">
        <v>162761.79999999999</v>
      </c>
      <c r="N1529">
        <v>38194.800000000003</v>
      </c>
      <c r="O1529" t="str">
        <f t="shared" si="307"/>
        <v/>
      </c>
      <c r="P1529">
        <f t="shared" si="308"/>
        <v>2170.1999999999534</v>
      </c>
      <c r="X1529">
        <f t="shared" si="301"/>
        <v>51.136314367400793</v>
      </c>
      <c r="Y1529">
        <f t="shared" si="302"/>
        <v>4.2613601851560938</v>
      </c>
      <c r="Z1529">
        <f t="shared" si="303"/>
        <v>1</v>
      </c>
      <c r="AA1529">
        <f t="shared" si="304"/>
        <v>11.999998156815666</v>
      </c>
    </row>
    <row r="1530" spans="2:27" x14ac:dyDescent="0.2">
      <c r="B1530">
        <f t="shared" si="306"/>
        <v>6912395514808.5996</v>
      </c>
      <c r="D1530">
        <f t="shared" si="309"/>
        <v>1.0011519675605935</v>
      </c>
      <c r="E1530">
        <f t="shared" si="305"/>
        <v>2172.6999999999534</v>
      </c>
      <c r="I1530" s="4"/>
      <c r="J1530" s="4">
        <f t="shared" si="300"/>
        <v>369</v>
      </c>
      <c r="K1530">
        <v>1529</v>
      </c>
      <c r="L1530">
        <v>1955314</v>
      </c>
      <c r="M1530">
        <v>162942.79999999999</v>
      </c>
      <c r="N1530">
        <v>38236.300000000003</v>
      </c>
      <c r="O1530" t="str">
        <f t="shared" si="307"/>
        <v/>
      </c>
      <c r="P1530">
        <f t="shared" si="308"/>
        <v>2172.6999999999534</v>
      </c>
      <c r="X1530">
        <f t="shared" si="301"/>
        <v>51.137636225262376</v>
      </c>
      <c r="Y1530">
        <f t="shared" si="302"/>
        <v>4.2614688136665935</v>
      </c>
      <c r="Z1530">
        <f t="shared" si="303"/>
        <v>1</v>
      </c>
      <c r="AA1530">
        <f t="shared" si="304"/>
        <v>12.000002454849188</v>
      </c>
    </row>
    <row r="1531" spans="2:27" x14ac:dyDescent="0.2">
      <c r="B1531">
        <f t="shared" si="306"/>
        <v>7029906238560.4004</v>
      </c>
      <c r="D1531">
        <f t="shared" si="309"/>
        <v>9.0098034703366832</v>
      </c>
      <c r="E1531">
        <f t="shared" si="305"/>
        <v>19575.600000000093</v>
      </c>
      <c r="I1531" s="4"/>
      <c r="J1531" s="4">
        <f t="shared" si="300"/>
        <v>369</v>
      </c>
      <c r="K1531">
        <v>1530</v>
      </c>
      <c r="L1531">
        <v>1974889.6</v>
      </c>
      <c r="M1531">
        <v>164574.1</v>
      </c>
      <c r="N1531">
        <v>38610.199999999997</v>
      </c>
      <c r="O1531">
        <f t="shared" si="307"/>
        <v>39042.90000000014</v>
      </c>
      <c r="P1531">
        <f t="shared" si="308"/>
        <v>19575.600000000093</v>
      </c>
      <c r="X1531">
        <f t="shared" si="301"/>
        <v>51.149426835395836</v>
      </c>
      <c r="Y1531">
        <f t="shared" si="302"/>
        <v>4.2624513729532616</v>
      </c>
      <c r="Z1531">
        <f t="shared" si="303"/>
        <v>1</v>
      </c>
      <c r="AA1531">
        <f t="shared" si="304"/>
        <v>12.000002430516101</v>
      </c>
    </row>
    <row r="1532" spans="2:27" x14ac:dyDescent="0.2">
      <c r="B1532">
        <f t="shared" si="306"/>
        <v>7149414644615.9004</v>
      </c>
      <c r="D1532">
        <f t="shared" si="309"/>
        <v>0.11222644516642639</v>
      </c>
      <c r="E1532">
        <f t="shared" si="305"/>
        <v>2196.8999999999069</v>
      </c>
      <c r="I1532" s="4"/>
      <c r="J1532" s="4">
        <f t="shared" si="300"/>
        <v>370</v>
      </c>
      <c r="K1532">
        <v>1531</v>
      </c>
      <c r="L1532">
        <v>1977086.5</v>
      </c>
      <c r="M1532">
        <v>164757.20000000001</v>
      </c>
      <c r="N1532">
        <v>38652.199999999997</v>
      </c>
      <c r="O1532" t="str">
        <f t="shared" si="307"/>
        <v/>
      </c>
      <c r="P1532">
        <f t="shared" si="308"/>
        <v>2196.8999999999069</v>
      </c>
      <c r="X1532">
        <f t="shared" si="301"/>
        <v>51.150684825184598</v>
      </c>
      <c r="Y1532">
        <f t="shared" si="302"/>
        <v>4.2625568531674789</v>
      </c>
      <c r="Z1532">
        <f t="shared" si="303"/>
        <v>1</v>
      </c>
      <c r="AA1532">
        <f t="shared" si="304"/>
        <v>12.000000606953748</v>
      </c>
    </row>
    <row r="1533" spans="2:27" x14ac:dyDescent="0.2">
      <c r="B1533">
        <f t="shared" si="306"/>
        <v>7270954693574.4004</v>
      </c>
      <c r="D1533">
        <f t="shared" si="309"/>
        <v>1.0010469297646896</v>
      </c>
      <c r="E1533">
        <f t="shared" si="305"/>
        <v>2199.1999999999534</v>
      </c>
      <c r="I1533" s="4"/>
      <c r="J1533" s="4">
        <f t="shared" ref="J1533:J1596" si="310">J1523+1</f>
        <v>370</v>
      </c>
      <c r="K1533">
        <v>1532</v>
      </c>
      <c r="L1533">
        <v>1979285.7</v>
      </c>
      <c r="M1533">
        <v>164940.5</v>
      </c>
      <c r="N1533">
        <v>38694.199999999997</v>
      </c>
      <c r="O1533" t="str">
        <f t="shared" si="307"/>
        <v/>
      </c>
      <c r="P1533">
        <f t="shared" si="308"/>
        <v>2199.1999999999534</v>
      </c>
      <c r="X1533">
        <f t="shared" si="301"/>
        <v>51.151999524476537</v>
      </c>
      <c r="Y1533">
        <f t="shared" si="302"/>
        <v>4.2626672731313739</v>
      </c>
      <c r="Z1533">
        <f t="shared" si="303"/>
        <v>1</v>
      </c>
      <c r="AA1533">
        <f t="shared" si="304"/>
        <v>11.999998181162297</v>
      </c>
    </row>
    <row r="1534" spans="2:27" x14ac:dyDescent="0.2">
      <c r="B1534">
        <f t="shared" si="306"/>
        <v>7394560923365.0996</v>
      </c>
      <c r="D1534">
        <f t="shared" si="309"/>
        <v>1.0011367770098218</v>
      </c>
      <c r="E1534">
        <f t="shared" si="305"/>
        <v>2201.6999999999534</v>
      </c>
      <c r="I1534" s="4"/>
      <c r="J1534" s="4">
        <f t="shared" si="310"/>
        <v>370</v>
      </c>
      <c r="K1534">
        <v>1533</v>
      </c>
      <c r="L1534">
        <v>1981487.4</v>
      </c>
      <c r="M1534">
        <v>165124</v>
      </c>
      <c r="N1534">
        <v>38736.199999999997</v>
      </c>
      <c r="O1534" t="str">
        <f t="shared" si="307"/>
        <v/>
      </c>
      <c r="P1534">
        <f t="shared" si="308"/>
        <v>2201.6999999999534</v>
      </c>
      <c r="X1534">
        <f t="shared" si="301"/>
        <v>51.153375911937673</v>
      </c>
      <c r="Y1534">
        <f t="shared" si="302"/>
        <v>4.2627826167770717</v>
      </c>
      <c r="Z1534">
        <f t="shared" si="303"/>
        <v>1</v>
      </c>
      <c r="AA1534">
        <f t="shared" si="304"/>
        <v>11.999996366367093</v>
      </c>
    </row>
    <row r="1535" spans="2:27" x14ac:dyDescent="0.2">
      <c r="B1535">
        <f t="shared" si="306"/>
        <v>7520268459062.2998</v>
      </c>
      <c r="D1535">
        <f t="shared" si="309"/>
        <v>1.001135486215303</v>
      </c>
      <c r="E1535">
        <f t="shared" si="305"/>
        <v>2204.2000000001863</v>
      </c>
      <c r="I1535" s="4"/>
      <c r="J1535" s="4">
        <f t="shared" si="310"/>
        <v>370</v>
      </c>
      <c r="K1535">
        <v>1534</v>
      </c>
      <c r="L1535">
        <v>1983691.6</v>
      </c>
      <c r="M1535">
        <v>165307.6</v>
      </c>
      <c r="N1535">
        <v>38778.300000000003</v>
      </c>
      <c r="O1535" t="str">
        <f t="shared" si="307"/>
        <v/>
      </c>
      <c r="P1535">
        <f t="shared" si="308"/>
        <v>2204.2000000001863</v>
      </c>
      <c r="X1535">
        <f t="shared" si="301"/>
        <v>51.154681871046435</v>
      </c>
      <c r="Y1535">
        <f t="shared" si="302"/>
        <v>4.2628892963332587</v>
      </c>
      <c r="Z1535">
        <f t="shared" si="303"/>
        <v>1</v>
      </c>
      <c r="AA1535">
        <f t="shared" si="304"/>
        <v>12.000002419731459</v>
      </c>
    </row>
    <row r="1536" spans="2:27" x14ac:dyDescent="0.2">
      <c r="B1536">
        <f t="shared" si="306"/>
        <v>7648113022866.4004</v>
      </c>
      <c r="D1536">
        <f t="shared" si="309"/>
        <v>1.0010888304145149</v>
      </c>
      <c r="E1536">
        <f t="shared" si="305"/>
        <v>2206.5999999998603</v>
      </c>
      <c r="I1536" s="4"/>
      <c r="J1536" s="4">
        <f t="shared" si="310"/>
        <v>370</v>
      </c>
      <c r="K1536">
        <v>1535</v>
      </c>
      <c r="L1536">
        <v>1985898.2</v>
      </c>
      <c r="M1536">
        <v>165491.5</v>
      </c>
      <c r="N1536">
        <v>38820.5</v>
      </c>
      <c r="O1536" t="str">
        <f t="shared" si="307"/>
        <v/>
      </c>
      <c r="P1536">
        <f t="shared" si="308"/>
        <v>2206.5999999998603</v>
      </c>
      <c r="X1536">
        <f t="shared" si="301"/>
        <v>51.155915044886079</v>
      </c>
      <c r="Y1536">
        <f t="shared" si="302"/>
        <v>4.2629924910807437</v>
      </c>
      <c r="Z1536">
        <f t="shared" si="303"/>
        <v>1</v>
      </c>
      <c r="AA1536">
        <f t="shared" si="304"/>
        <v>12.000001208521283</v>
      </c>
    </row>
    <row r="1537" spans="2:27" x14ac:dyDescent="0.2">
      <c r="B1537">
        <f t="shared" si="306"/>
        <v>7778130944255.0996</v>
      </c>
      <c r="D1537">
        <f t="shared" si="309"/>
        <v>1.0010876461525151</v>
      </c>
      <c r="E1537">
        <f t="shared" si="305"/>
        <v>2209</v>
      </c>
      <c r="I1537" s="4"/>
      <c r="J1537" s="4">
        <f t="shared" si="310"/>
        <v>370</v>
      </c>
      <c r="K1537">
        <v>1536</v>
      </c>
      <c r="L1537">
        <v>1988107.2</v>
      </c>
      <c r="M1537">
        <v>165675.6</v>
      </c>
      <c r="N1537">
        <v>38862.699999999997</v>
      </c>
      <c r="O1537" t="str">
        <f t="shared" si="307"/>
        <v/>
      </c>
      <c r="P1537">
        <f t="shared" si="308"/>
        <v>2209</v>
      </c>
      <c r="X1537">
        <f t="shared" si="301"/>
        <v>51.157207296456505</v>
      </c>
      <c r="Y1537">
        <f t="shared" si="302"/>
        <v>4.2631006080380418</v>
      </c>
      <c r="Z1537">
        <f t="shared" si="303"/>
        <v>1</v>
      </c>
      <c r="AA1537">
        <f t="shared" si="304"/>
        <v>12</v>
      </c>
    </row>
    <row r="1538" spans="2:27" x14ac:dyDescent="0.2">
      <c r="B1538">
        <f t="shared" si="306"/>
        <v>7910359170307.5</v>
      </c>
      <c r="D1538">
        <f t="shared" si="309"/>
        <v>1.0011317338162065</v>
      </c>
      <c r="E1538">
        <f t="shared" si="305"/>
        <v>2211.5</v>
      </c>
      <c r="I1538" s="4"/>
      <c r="J1538" s="4">
        <f t="shared" si="310"/>
        <v>370</v>
      </c>
      <c r="K1538">
        <v>1537</v>
      </c>
      <c r="L1538">
        <v>1990318.7</v>
      </c>
      <c r="M1538">
        <v>165859.9</v>
      </c>
      <c r="N1538">
        <v>38904.9</v>
      </c>
      <c r="O1538" t="str">
        <f t="shared" si="307"/>
        <v/>
      </c>
      <c r="P1538">
        <f t="shared" si="308"/>
        <v>2211.5</v>
      </c>
      <c r="X1538">
        <f t="shared" si="301"/>
        <v>51.158561003883825</v>
      </c>
      <c r="Y1538">
        <f t="shared" si="302"/>
        <v>4.2632136311878446</v>
      </c>
      <c r="Z1538">
        <f t="shared" si="303"/>
        <v>1</v>
      </c>
      <c r="AA1538">
        <f t="shared" si="304"/>
        <v>11.999999397081513</v>
      </c>
    </row>
    <row r="1539" spans="2:27" x14ac:dyDescent="0.2">
      <c r="B1539">
        <f t="shared" si="306"/>
        <v>8044835276202.7002</v>
      </c>
      <c r="D1539">
        <f t="shared" si="309"/>
        <v>1.001130454442686</v>
      </c>
      <c r="E1539">
        <f t="shared" si="305"/>
        <v>2214</v>
      </c>
      <c r="I1539" s="4"/>
      <c r="J1539" s="4">
        <f t="shared" si="310"/>
        <v>370</v>
      </c>
      <c r="K1539">
        <v>1538</v>
      </c>
      <c r="L1539">
        <v>1992532.7</v>
      </c>
      <c r="M1539">
        <v>166044.4</v>
      </c>
      <c r="N1539">
        <v>38947.199999999997</v>
      </c>
      <c r="O1539" t="str">
        <f t="shared" si="307"/>
        <v/>
      </c>
      <c r="P1539">
        <f t="shared" si="308"/>
        <v>2214</v>
      </c>
      <c r="X1539">
        <f t="shared" ref="X1539:X1602" si="311">L1539/$N1539</f>
        <v>51.159844610138855</v>
      </c>
      <c r="Y1539">
        <f t="shared" ref="Y1539:Y1602" si="312">M1539/$N1539</f>
        <v>4.2633205981431272</v>
      </c>
      <c r="Z1539">
        <f t="shared" ref="Z1539:Z1602" si="313">N1539/$N1539</f>
        <v>1</v>
      </c>
      <c r="AA1539">
        <f t="shared" ref="AA1539:AA1602" si="314">L1539/M1539</f>
        <v>11.999999397751445</v>
      </c>
    </row>
    <row r="1540" spans="2:27" x14ac:dyDescent="0.2">
      <c r="B1540">
        <f t="shared" si="306"/>
        <v>8181597475898.0996</v>
      </c>
      <c r="D1540">
        <f t="shared" si="309"/>
        <v>1.0010840108401715</v>
      </c>
      <c r="E1540">
        <f t="shared" ref="E1540:E1603" si="315">L1540-L1539</f>
        <v>2216.4000000001397</v>
      </c>
      <c r="I1540" s="4"/>
      <c r="J1540" s="4">
        <f t="shared" si="310"/>
        <v>370</v>
      </c>
      <c r="K1540">
        <v>1539</v>
      </c>
      <c r="L1540">
        <v>1994749.1</v>
      </c>
      <c r="M1540">
        <v>166229.1</v>
      </c>
      <c r="N1540">
        <v>38989.5</v>
      </c>
      <c r="O1540" t="str">
        <f t="shared" si="307"/>
        <v/>
      </c>
      <c r="P1540">
        <f t="shared" si="308"/>
        <v>2216.4000000001397</v>
      </c>
      <c r="X1540">
        <f t="shared" si="311"/>
        <v>51.16118698623989</v>
      </c>
      <c r="Y1540">
        <f t="shared" si="312"/>
        <v>4.2634324625860813</v>
      </c>
      <c r="Z1540">
        <f t="shared" si="313"/>
        <v>1</v>
      </c>
      <c r="AA1540">
        <f t="shared" si="314"/>
        <v>11.999999398420613</v>
      </c>
    </row>
    <row r="1541" spans="2:27" x14ac:dyDescent="0.2">
      <c r="B1541">
        <f t="shared" si="306"/>
        <v>8320684632988.4004</v>
      </c>
      <c r="D1541">
        <f t="shared" si="309"/>
        <v>9.0101064789743468</v>
      </c>
      <c r="E1541">
        <f t="shared" si="315"/>
        <v>19970</v>
      </c>
      <c r="I1541" s="4"/>
      <c r="J1541" s="4">
        <f t="shared" si="310"/>
        <v>370</v>
      </c>
      <c r="K1541">
        <v>1540</v>
      </c>
      <c r="L1541">
        <v>2014719.1</v>
      </c>
      <c r="M1541">
        <v>167893.3</v>
      </c>
      <c r="N1541">
        <v>39370.9</v>
      </c>
      <c r="O1541">
        <f t="shared" si="307"/>
        <v>39829.5</v>
      </c>
      <c r="P1541">
        <f t="shared" si="308"/>
        <v>19970</v>
      </c>
      <c r="X1541">
        <f t="shared" si="311"/>
        <v>51.172797675440492</v>
      </c>
      <c r="Y1541">
        <f t="shared" si="312"/>
        <v>4.2644008645979641</v>
      </c>
      <c r="Z1541">
        <f t="shared" si="313"/>
        <v>1</v>
      </c>
      <c r="AA1541">
        <f t="shared" si="314"/>
        <v>11.999997021918089</v>
      </c>
    </row>
    <row r="1542" spans="2:27" x14ac:dyDescent="0.2">
      <c r="B1542">
        <f t="shared" si="306"/>
        <v>8462136271749.2002</v>
      </c>
      <c r="D1542">
        <f t="shared" si="309"/>
        <v>0.11222333500249676</v>
      </c>
      <c r="E1542">
        <f t="shared" si="315"/>
        <v>2241.0999999998603</v>
      </c>
      <c r="I1542" s="4"/>
      <c r="J1542" s="4">
        <f t="shared" si="310"/>
        <v>371</v>
      </c>
      <c r="K1542">
        <v>1541</v>
      </c>
      <c r="L1542">
        <v>2016960.2</v>
      </c>
      <c r="M1542">
        <v>168080</v>
      </c>
      <c r="N1542">
        <v>39413.699999999997</v>
      </c>
      <c r="O1542" t="str">
        <f t="shared" si="307"/>
        <v/>
      </c>
      <c r="P1542">
        <f t="shared" si="308"/>
        <v>2241.0999999998603</v>
      </c>
      <c r="X1542">
        <f t="shared" si="311"/>
        <v>51.174089212634186</v>
      </c>
      <c r="Y1542">
        <f t="shared" si="312"/>
        <v>4.264507011521375</v>
      </c>
      <c r="Z1542">
        <f t="shared" si="313"/>
        <v>1</v>
      </c>
      <c r="AA1542">
        <f t="shared" si="314"/>
        <v>12.000001189909566</v>
      </c>
    </row>
    <row r="1543" spans="2:27" x14ac:dyDescent="0.2">
      <c r="B1543">
        <f t="shared" si="306"/>
        <v>8605992588368.9004</v>
      </c>
      <c r="D1543">
        <f t="shared" si="309"/>
        <v>1.0011155236268943</v>
      </c>
      <c r="E1543">
        <f t="shared" si="315"/>
        <v>2243.6000000000931</v>
      </c>
      <c r="I1543" s="4"/>
      <c r="J1543" s="4">
        <f t="shared" si="310"/>
        <v>371</v>
      </c>
      <c r="K1543">
        <v>1542</v>
      </c>
      <c r="L1543">
        <v>2019203.8</v>
      </c>
      <c r="M1543">
        <v>168267</v>
      </c>
      <c r="N1543">
        <v>39456.6</v>
      </c>
      <c r="O1543" t="str">
        <f t="shared" si="307"/>
        <v/>
      </c>
      <c r="P1543">
        <f t="shared" si="308"/>
        <v>2243.6000000000931</v>
      </c>
      <c r="X1543">
        <f t="shared" si="311"/>
        <v>51.175311608197362</v>
      </c>
      <c r="Y1543">
        <f t="shared" si="312"/>
        <v>4.264609723088153</v>
      </c>
      <c r="Z1543">
        <f t="shared" si="313"/>
        <v>1</v>
      </c>
      <c r="AA1543">
        <f t="shared" si="314"/>
        <v>11.999998811412814</v>
      </c>
    </row>
    <row r="1544" spans="2:27" x14ac:dyDescent="0.2">
      <c r="B1544">
        <f t="shared" si="306"/>
        <v>8752294462371.2002</v>
      </c>
      <c r="D1544">
        <f t="shared" si="309"/>
        <v>1.0010697093955727</v>
      </c>
      <c r="E1544">
        <f t="shared" si="315"/>
        <v>2246</v>
      </c>
      <c r="I1544" s="4"/>
      <c r="J1544" s="4">
        <f t="shared" si="310"/>
        <v>371</v>
      </c>
      <c r="K1544">
        <v>1543</v>
      </c>
      <c r="L1544">
        <v>2021449.8</v>
      </c>
      <c r="M1544">
        <v>168454.2</v>
      </c>
      <c r="N1544">
        <v>39499.5</v>
      </c>
      <c r="O1544" t="str">
        <f t="shared" si="307"/>
        <v/>
      </c>
      <c r="P1544">
        <f t="shared" si="308"/>
        <v>2246</v>
      </c>
      <c r="X1544">
        <f t="shared" si="311"/>
        <v>51.176592108760872</v>
      </c>
      <c r="Y1544">
        <f t="shared" si="312"/>
        <v>4.264717274902214</v>
      </c>
      <c r="Z1544">
        <f t="shared" si="313"/>
        <v>1</v>
      </c>
      <c r="AA1544">
        <f t="shared" si="314"/>
        <v>11.999996438201006</v>
      </c>
    </row>
    <row r="1545" spans="2:27" x14ac:dyDescent="0.2">
      <c r="B1545">
        <f t="shared" si="306"/>
        <v>8901083468231.5</v>
      </c>
      <c r="D1545">
        <f t="shared" si="309"/>
        <v>1.0011576135351115</v>
      </c>
      <c r="E1545">
        <f t="shared" si="315"/>
        <v>2248.5999999998603</v>
      </c>
      <c r="I1545" s="4"/>
      <c r="J1545" s="4">
        <f t="shared" si="310"/>
        <v>371</v>
      </c>
      <c r="K1545">
        <v>1544</v>
      </c>
      <c r="L1545">
        <v>2023698.4</v>
      </c>
      <c r="M1545">
        <v>168641.5</v>
      </c>
      <c r="N1545">
        <v>39542.400000000001</v>
      </c>
      <c r="O1545" t="str">
        <f t="shared" si="307"/>
        <v/>
      </c>
      <c r="P1545">
        <f t="shared" si="308"/>
        <v>2248.5999999998603</v>
      </c>
      <c r="X1545">
        <f t="shared" si="311"/>
        <v>51.177935583070322</v>
      </c>
      <c r="Y1545">
        <f t="shared" si="312"/>
        <v>4.2648271222788701</v>
      </c>
      <c r="Z1545">
        <f t="shared" si="313"/>
        <v>1</v>
      </c>
      <c r="AA1545">
        <f t="shared" si="314"/>
        <v>12.000002371895411</v>
      </c>
    </row>
    <row r="1546" spans="2:27" x14ac:dyDescent="0.2">
      <c r="B1546">
        <f t="shared" si="306"/>
        <v>9052401887191.5</v>
      </c>
      <c r="D1546">
        <f t="shared" si="309"/>
        <v>1.0010673307836608</v>
      </c>
      <c r="E1546">
        <f t="shared" si="315"/>
        <v>2251</v>
      </c>
      <c r="I1546" s="4"/>
      <c r="J1546" s="4">
        <f t="shared" si="310"/>
        <v>371</v>
      </c>
      <c r="K1546">
        <v>1545</v>
      </c>
      <c r="L1546">
        <v>2025949.4</v>
      </c>
      <c r="M1546">
        <v>168829.1</v>
      </c>
      <c r="N1546">
        <v>39585.4</v>
      </c>
      <c r="O1546" t="str">
        <f t="shared" si="307"/>
        <v/>
      </c>
      <c r="P1546">
        <f t="shared" si="308"/>
        <v>2251</v>
      </c>
      <c r="X1546">
        <f t="shared" si="311"/>
        <v>51.179207485588115</v>
      </c>
      <c r="Y1546">
        <f t="shared" si="312"/>
        <v>4.2649335361016938</v>
      </c>
      <c r="Z1546">
        <f t="shared" si="313"/>
        <v>1</v>
      </c>
      <c r="AA1546">
        <f t="shared" si="314"/>
        <v>12.0000011846299</v>
      </c>
    </row>
    <row r="1547" spans="2:27" x14ac:dyDescent="0.2">
      <c r="B1547">
        <f t="shared" si="306"/>
        <v>9206292719273.6992</v>
      </c>
      <c r="D1547">
        <f t="shared" si="309"/>
        <v>1.0011550422035065</v>
      </c>
      <c r="E1547">
        <f t="shared" si="315"/>
        <v>2253.6000000000931</v>
      </c>
      <c r="I1547" s="4"/>
      <c r="J1547" s="4">
        <f t="shared" si="310"/>
        <v>371</v>
      </c>
      <c r="K1547">
        <v>1546</v>
      </c>
      <c r="L1547">
        <v>2028203</v>
      </c>
      <c r="M1547">
        <v>169016.9</v>
      </c>
      <c r="N1547">
        <v>39628.5</v>
      </c>
      <c r="O1547" t="str">
        <f t="shared" si="307"/>
        <v/>
      </c>
      <c r="P1547">
        <f t="shared" si="308"/>
        <v>2253.6000000000931</v>
      </c>
      <c r="X1547">
        <f t="shared" si="311"/>
        <v>51.18041308654125</v>
      </c>
      <c r="Y1547">
        <f t="shared" si="312"/>
        <v>4.2650340033057015</v>
      </c>
      <c r="Z1547">
        <f t="shared" si="313"/>
        <v>1</v>
      </c>
      <c r="AA1547">
        <f t="shared" si="314"/>
        <v>12.000001183313621</v>
      </c>
    </row>
    <row r="1548" spans="2:27" x14ac:dyDescent="0.2">
      <c r="B1548">
        <f t="shared" si="306"/>
        <v>9362799695501.4004</v>
      </c>
      <c r="D1548">
        <f t="shared" si="309"/>
        <v>1.0011093361732339</v>
      </c>
      <c r="E1548">
        <f t="shared" si="315"/>
        <v>2256.1000000000931</v>
      </c>
      <c r="I1548" s="4"/>
      <c r="J1548" s="4">
        <f t="shared" si="310"/>
        <v>371</v>
      </c>
      <c r="K1548">
        <v>1547</v>
      </c>
      <c r="L1548">
        <v>2030459.1</v>
      </c>
      <c r="M1548">
        <v>169204.9</v>
      </c>
      <c r="N1548">
        <v>39671.599999999999</v>
      </c>
      <c r="O1548" t="str">
        <f t="shared" si="307"/>
        <v/>
      </c>
      <c r="P1548">
        <f t="shared" si="308"/>
        <v>2256.1000000000931</v>
      </c>
      <c r="X1548">
        <f t="shared" si="311"/>
        <v>51.181679085290234</v>
      </c>
      <c r="Y1548">
        <f t="shared" si="312"/>
        <v>4.26513929360046</v>
      </c>
      <c r="Z1548">
        <f t="shared" si="313"/>
        <v>1</v>
      </c>
      <c r="AA1548">
        <f t="shared" si="314"/>
        <v>12.000001772998301</v>
      </c>
    </row>
    <row r="1549" spans="2:27" x14ac:dyDescent="0.2">
      <c r="B1549">
        <f t="shared" si="306"/>
        <v>9521967290324.9004</v>
      </c>
      <c r="D1549">
        <f t="shared" si="309"/>
        <v>1.0010637826337072</v>
      </c>
      <c r="E1549">
        <f t="shared" si="315"/>
        <v>2258.5</v>
      </c>
      <c r="I1549" s="4"/>
      <c r="J1549" s="4">
        <f t="shared" si="310"/>
        <v>371</v>
      </c>
      <c r="K1549">
        <v>1548</v>
      </c>
      <c r="L1549">
        <v>2032717.6</v>
      </c>
      <c r="M1549">
        <v>169393.1</v>
      </c>
      <c r="N1549">
        <v>39714.699999999997</v>
      </c>
      <c r="O1549" t="str">
        <f t="shared" si="307"/>
        <v/>
      </c>
      <c r="P1549">
        <f t="shared" si="308"/>
        <v>2258.5</v>
      </c>
      <c r="X1549">
        <f t="shared" si="311"/>
        <v>51.183002767237326</v>
      </c>
      <c r="Y1549">
        <f t="shared" si="312"/>
        <v>4.2652493912833291</v>
      </c>
      <c r="Z1549">
        <f t="shared" si="313"/>
        <v>1</v>
      </c>
      <c r="AA1549">
        <f t="shared" si="314"/>
        <v>12.000002361371273</v>
      </c>
    </row>
    <row r="1550" spans="2:27" x14ac:dyDescent="0.2">
      <c r="B1550">
        <f t="shared" si="306"/>
        <v>9683840734260.4004</v>
      </c>
      <c r="D1550">
        <f t="shared" si="309"/>
        <v>1.00115120655296</v>
      </c>
      <c r="E1550">
        <f t="shared" si="315"/>
        <v>2261.0999999998603</v>
      </c>
      <c r="I1550" s="4"/>
      <c r="J1550" s="4">
        <f t="shared" si="310"/>
        <v>371</v>
      </c>
      <c r="K1550">
        <v>1549</v>
      </c>
      <c r="L1550">
        <v>2034978.7</v>
      </c>
      <c r="M1550">
        <v>169581.6</v>
      </c>
      <c r="N1550">
        <v>39757.9</v>
      </c>
      <c r="O1550" t="str">
        <f t="shared" si="307"/>
        <v/>
      </c>
      <c r="P1550">
        <f t="shared" si="308"/>
        <v>2261.0999999998603</v>
      </c>
      <c r="X1550">
        <f t="shared" si="311"/>
        <v>51.184260235072777</v>
      </c>
      <c r="Y1550">
        <f t="shared" si="312"/>
        <v>4.2653560675991438</v>
      </c>
      <c r="Z1550">
        <f t="shared" si="313"/>
        <v>1</v>
      </c>
      <c r="AA1550">
        <f t="shared" si="314"/>
        <v>11.999997051566915</v>
      </c>
    </row>
    <row r="1551" spans="2:27" x14ac:dyDescent="0.2">
      <c r="B1551">
        <f t="shared" si="306"/>
        <v>9848466026742.8008</v>
      </c>
      <c r="D1551">
        <f t="shared" si="309"/>
        <v>9.0099066825886975</v>
      </c>
      <c r="E1551">
        <f t="shared" si="315"/>
        <v>20372.300000000047</v>
      </c>
      <c r="I1551" s="4"/>
      <c r="J1551" s="4">
        <f t="shared" si="310"/>
        <v>371</v>
      </c>
      <c r="K1551">
        <v>1550</v>
      </c>
      <c r="L1551">
        <v>2055351</v>
      </c>
      <c r="M1551">
        <v>171279.2</v>
      </c>
      <c r="N1551">
        <v>40147</v>
      </c>
      <c r="O1551">
        <f t="shared" si="307"/>
        <v>40631.899999999907</v>
      </c>
      <c r="P1551">
        <f t="shared" si="308"/>
        <v>20372.300000000047</v>
      </c>
      <c r="X1551">
        <f t="shared" si="311"/>
        <v>51.195631055869676</v>
      </c>
      <c r="Y1551">
        <f t="shared" si="312"/>
        <v>4.2663013425660701</v>
      </c>
      <c r="Z1551">
        <f t="shared" si="313"/>
        <v>1</v>
      </c>
      <c r="AA1551">
        <f t="shared" si="314"/>
        <v>12.000003503052325</v>
      </c>
    </row>
    <row r="1552" spans="2:27" x14ac:dyDescent="0.2">
      <c r="B1552">
        <f t="shared" si="306"/>
        <v>10015889949197.4</v>
      </c>
      <c r="D1552">
        <f t="shared" si="309"/>
        <v>0.11222100597379521</v>
      </c>
      <c r="E1552">
        <f t="shared" si="315"/>
        <v>2286.1999999999534</v>
      </c>
      <c r="I1552" s="4"/>
      <c r="J1552" s="4">
        <f t="shared" si="310"/>
        <v>372</v>
      </c>
      <c r="K1552">
        <v>1551</v>
      </c>
      <c r="L1552">
        <v>2057637.2</v>
      </c>
      <c r="M1552">
        <v>171469.8</v>
      </c>
      <c r="N1552">
        <v>40190.699999999997</v>
      </c>
      <c r="O1552" t="str">
        <f t="shared" si="307"/>
        <v/>
      </c>
      <c r="P1552">
        <f t="shared" si="308"/>
        <v>2286.1999999999534</v>
      </c>
      <c r="X1552">
        <f t="shared" si="311"/>
        <v>51.196849022286251</v>
      </c>
      <c r="Y1552">
        <f t="shared" si="312"/>
        <v>4.2664049145697884</v>
      </c>
      <c r="Z1552">
        <f t="shared" si="313"/>
        <v>1</v>
      </c>
      <c r="AA1552">
        <f t="shared" si="314"/>
        <v>11.999997667227699</v>
      </c>
    </row>
    <row r="1553" spans="2:27" x14ac:dyDescent="0.2">
      <c r="B1553">
        <f t="shared" si="306"/>
        <v>10186160078333.801</v>
      </c>
      <c r="D1553">
        <f t="shared" si="309"/>
        <v>1.001137258332645</v>
      </c>
      <c r="E1553">
        <f t="shared" si="315"/>
        <v>2288.8000000000466</v>
      </c>
      <c r="I1553" s="4"/>
      <c r="J1553" s="4">
        <f t="shared" si="310"/>
        <v>372</v>
      </c>
      <c r="K1553">
        <v>1552</v>
      </c>
      <c r="L1553">
        <v>2059926</v>
      </c>
      <c r="M1553">
        <v>171660.5</v>
      </c>
      <c r="N1553">
        <v>40234.400000000001</v>
      </c>
      <c r="O1553" t="str">
        <f t="shared" si="307"/>
        <v/>
      </c>
      <c r="P1553">
        <f t="shared" si="308"/>
        <v>2288.8000000000466</v>
      </c>
      <c r="X1553">
        <f t="shared" si="311"/>
        <v>51.19812896426938</v>
      </c>
      <c r="Y1553">
        <f t="shared" si="312"/>
        <v>4.2665107470224486</v>
      </c>
      <c r="Z1553">
        <f t="shared" si="313"/>
        <v>1</v>
      </c>
      <c r="AA1553">
        <f t="shared" si="314"/>
        <v>12</v>
      </c>
    </row>
    <row r="1554" spans="2:27" x14ac:dyDescent="0.2">
      <c r="B1554">
        <f t="shared" si="306"/>
        <v>10359324799665.5</v>
      </c>
      <c r="D1554">
        <f t="shared" si="309"/>
        <v>1.0010922754281719</v>
      </c>
      <c r="E1554">
        <f t="shared" si="315"/>
        <v>2291.3000000000466</v>
      </c>
      <c r="I1554" s="4"/>
      <c r="J1554" s="4">
        <f t="shared" si="310"/>
        <v>372</v>
      </c>
      <c r="K1554">
        <v>1553</v>
      </c>
      <c r="L1554">
        <v>2062217.3</v>
      </c>
      <c r="M1554">
        <v>171851.4</v>
      </c>
      <c r="N1554">
        <v>40278.199999999997</v>
      </c>
      <c r="O1554" t="str">
        <f t="shared" si="307"/>
        <v/>
      </c>
      <c r="P1554">
        <f t="shared" si="308"/>
        <v>2291.3000000000466</v>
      </c>
      <c r="X1554">
        <f t="shared" si="311"/>
        <v>51.199341082769344</v>
      </c>
      <c r="Y1554">
        <f t="shared" si="312"/>
        <v>4.266610722425531</v>
      </c>
      <c r="Z1554">
        <f t="shared" si="313"/>
        <v>1</v>
      </c>
      <c r="AA1554">
        <f t="shared" si="314"/>
        <v>12.000002909490409</v>
      </c>
    </row>
    <row r="1555" spans="2:27" x14ac:dyDescent="0.2">
      <c r="B1555">
        <f t="shared" si="306"/>
        <v>10535433321259.801</v>
      </c>
      <c r="D1555">
        <f t="shared" si="309"/>
        <v>1.0010910836642954</v>
      </c>
      <c r="E1555">
        <f t="shared" si="315"/>
        <v>2293.8000000000466</v>
      </c>
      <c r="I1555" s="4"/>
      <c r="J1555" s="4">
        <f t="shared" si="310"/>
        <v>372</v>
      </c>
      <c r="K1555">
        <v>1554</v>
      </c>
      <c r="L1555">
        <v>2064511.1</v>
      </c>
      <c r="M1555">
        <v>172042.6</v>
      </c>
      <c r="N1555">
        <v>40322</v>
      </c>
      <c r="O1555" t="str">
        <f t="shared" si="307"/>
        <v/>
      </c>
      <c r="P1555">
        <f t="shared" si="308"/>
        <v>2293.8000000000466</v>
      </c>
      <c r="X1555">
        <f t="shared" si="311"/>
        <v>51.200612568820993</v>
      </c>
      <c r="Y1555">
        <f t="shared" si="312"/>
        <v>4.266717920738059</v>
      </c>
      <c r="Z1555">
        <f t="shared" si="313"/>
        <v>1</v>
      </c>
      <c r="AA1555">
        <f t="shared" si="314"/>
        <v>11.999999418748612</v>
      </c>
    </row>
    <row r="1556" spans="2:27" x14ac:dyDescent="0.2">
      <c r="B1556">
        <f t="shared" si="306"/>
        <v>10714535687721.199</v>
      </c>
      <c r="D1556">
        <f t="shared" si="309"/>
        <v>1.0011334902780802</v>
      </c>
      <c r="E1556">
        <f t="shared" si="315"/>
        <v>2296.3999999999069</v>
      </c>
      <c r="I1556" s="4"/>
      <c r="J1556" s="4">
        <f t="shared" si="310"/>
        <v>372</v>
      </c>
      <c r="K1556">
        <v>1555</v>
      </c>
      <c r="L1556">
        <v>2066807.5</v>
      </c>
      <c r="M1556">
        <v>172234</v>
      </c>
      <c r="N1556">
        <v>40365.800000000003</v>
      </c>
      <c r="O1556" t="str">
        <f t="shared" si="307"/>
        <v/>
      </c>
      <c r="P1556">
        <f t="shared" si="308"/>
        <v>2296.3999999999069</v>
      </c>
      <c r="X1556">
        <f t="shared" si="311"/>
        <v>51.201945706513925</v>
      </c>
      <c r="Y1556">
        <f t="shared" si="312"/>
        <v>4.266829841103112</v>
      </c>
      <c r="Z1556">
        <f t="shared" si="313"/>
        <v>1</v>
      </c>
      <c r="AA1556">
        <f t="shared" si="314"/>
        <v>11.999997096972724</v>
      </c>
    </row>
    <row r="1557" spans="2:27" x14ac:dyDescent="0.2">
      <c r="B1557">
        <f t="shared" si="306"/>
        <v>10896682794412.5</v>
      </c>
      <c r="D1557">
        <f t="shared" si="309"/>
        <v>1.0011322069326307</v>
      </c>
      <c r="E1557">
        <f t="shared" si="315"/>
        <v>2299</v>
      </c>
      <c r="I1557" s="4"/>
      <c r="J1557" s="4">
        <f t="shared" si="310"/>
        <v>372</v>
      </c>
      <c r="K1557">
        <v>1556</v>
      </c>
      <c r="L1557">
        <v>2069106.5</v>
      </c>
      <c r="M1557">
        <v>172425.5</v>
      </c>
      <c r="N1557">
        <v>40409.699999999997</v>
      </c>
      <c r="O1557" t="str">
        <f t="shared" si="307"/>
        <v/>
      </c>
      <c r="P1557">
        <f t="shared" si="308"/>
        <v>2299</v>
      </c>
      <c r="X1557">
        <f t="shared" si="311"/>
        <v>51.203213584857103</v>
      </c>
      <c r="Y1557">
        <f t="shared" si="312"/>
        <v>4.2669334342991911</v>
      </c>
      <c r="Z1557">
        <f t="shared" si="313"/>
        <v>1</v>
      </c>
      <c r="AA1557">
        <f t="shared" si="314"/>
        <v>12.000002899803103</v>
      </c>
    </row>
    <row r="1558" spans="2:27" x14ac:dyDescent="0.2">
      <c r="B1558">
        <f t="shared" si="306"/>
        <v>11081926401917.5</v>
      </c>
      <c r="D1558">
        <f t="shared" si="309"/>
        <v>1.0010874293170944</v>
      </c>
      <c r="E1558">
        <f t="shared" si="315"/>
        <v>2301.5</v>
      </c>
      <c r="I1558" s="4"/>
      <c r="J1558" s="4">
        <f t="shared" si="310"/>
        <v>372</v>
      </c>
      <c r="K1558">
        <v>1557</v>
      </c>
      <c r="L1558">
        <v>2071408</v>
      </c>
      <c r="M1558">
        <v>172617.3</v>
      </c>
      <c r="N1558">
        <v>40453.699999999997</v>
      </c>
      <c r="O1558" t="str">
        <f t="shared" si="307"/>
        <v/>
      </c>
      <c r="P1558">
        <f t="shared" si="308"/>
        <v>2301.5</v>
      </c>
      <c r="X1558">
        <f t="shared" si="311"/>
        <v>51.204413934942913</v>
      </c>
      <c r="Y1558">
        <f t="shared" si="312"/>
        <v>4.2670336705913181</v>
      </c>
      <c r="Z1558">
        <f t="shared" si="313"/>
        <v>1</v>
      </c>
      <c r="AA1558">
        <f t="shared" si="314"/>
        <v>12.00000231726484</v>
      </c>
    </row>
    <row r="1559" spans="2:27" x14ac:dyDescent="0.2">
      <c r="B1559">
        <f t="shared" si="306"/>
        <v>11270319150750.1</v>
      </c>
      <c r="D1559">
        <f t="shared" si="309"/>
        <v>1.0011296980230688</v>
      </c>
      <c r="E1559">
        <f t="shared" si="315"/>
        <v>2304.1000000000931</v>
      </c>
      <c r="I1559" s="4"/>
      <c r="J1559" s="4">
        <f t="shared" si="310"/>
        <v>372</v>
      </c>
      <c r="K1559">
        <v>1558</v>
      </c>
      <c r="L1559">
        <v>2073712.1</v>
      </c>
      <c r="M1559">
        <v>172809.3</v>
      </c>
      <c r="N1559">
        <v>40497.699999999997</v>
      </c>
      <c r="O1559" t="str">
        <f t="shared" si="307"/>
        <v/>
      </c>
      <c r="P1559">
        <f t="shared" si="308"/>
        <v>2304.1000000000931</v>
      </c>
      <c r="X1559">
        <f t="shared" si="311"/>
        <v>51.205675877889369</v>
      </c>
      <c r="Y1559">
        <f t="shared" si="312"/>
        <v>4.2671386276257666</v>
      </c>
      <c r="Z1559">
        <f t="shared" si="313"/>
        <v>1</v>
      </c>
      <c r="AA1559">
        <f t="shared" si="314"/>
        <v>12.000002893362801</v>
      </c>
    </row>
    <row r="1560" spans="2:27" x14ac:dyDescent="0.2">
      <c r="B1560">
        <f t="shared" si="306"/>
        <v>11461914576312.801</v>
      </c>
      <c r="D1560">
        <f t="shared" si="309"/>
        <v>1.0010850223513594</v>
      </c>
      <c r="E1560">
        <f t="shared" si="315"/>
        <v>2306.5999999998603</v>
      </c>
      <c r="I1560" s="4"/>
      <c r="J1560" s="4">
        <f t="shared" si="310"/>
        <v>372</v>
      </c>
      <c r="K1560">
        <v>1559</v>
      </c>
      <c r="L1560">
        <v>2076018.7</v>
      </c>
      <c r="M1560">
        <v>173001.60000000001</v>
      </c>
      <c r="N1560">
        <v>40541.800000000003</v>
      </c>
      <c r="O1560" t="str">
        <f t="shared" si="307"/>
        <v/>
      </c>
      <c r="P1560">
        <f t="shared" si="308"/>
        <v>2306.5999999998603</v>
      </c>
      <c r="X1560">
        <f t="shared" si="311"/>
        <v>51.206870439891659</v>
      </c>
      <c r="Y1560">
        <f t="shared" si="312"/>
        <v>4.2672402310701543</v>
      </c>
      <c r="Z1560">
        <f t="shared" si="313"/>
        <v>1</v>
      </c>
      <c r="AA1560">
        <f t="shared" si="314"/>
        <v>11.999997109853318</v>
      </c>
    </row>
    <row r="1561" spans="2:27" x14ac:dyDescent="0.2">
      <c r="B1561">
        <f t="shared" si="306"/>
        <v>11656767124110.1</v>
      </c>
      <c r="D1561">
        <f t="shared" si="309"/>
        <v>9.0101014480192543</v>
      </c>
      <c r="E1561">
        <f t="shared" si="315"/>
        <v>20782.699999999953</v>
      </c>
      <c r="I1561" s="4"/>
      <c r="J1561" s="4">
        <f t="shared" si="310"/>
        <v>372</v>
      </c>
      <c r="K1561">
        <v>1560</v>
      </c>
      <c r="L1561">
        <v>2096801.4</v>
      </c>
      <c r="M1561">
        <v>174733.4</v>
      </c>
      <c r="N1561">
        <v>40938.699999999997</v>
      </c>
      <c r="O1561">
        <f t="shared" si="307"/>
        <v>41450.399999999907</v>
      </c>
      <c r="P1561">
        <f t="shared" si="308"/>
        <v>20782.699999999953</v>
      </c>
      <c r="X1561">
        <f t="shared" si="311"/>
        <v>51.218074828951579</v>
      </c>
      <c r="Y1561">
        <f t="shared" si="312"/>
        <v>4.2681716810743868</v>
      </c>
      <c r="Z1561">
        <f t="shared" si="313"/>
        <v>1</v>
      </c>
      <c r="AA1561">
        <f t="shared" si="314"/>
        <v>12.000003433802581</v>
      </c>
    </row>
    <row r="1562" spans="2:27" x14ac:dyDescent="0.2">
      <c r="B1562">
        <f t="shared" si="306"/>
        <v>11854932165220</v>
      </c>
      <c r="D1562">
        <f t="shared" si="309"/>
        <v>0.11221833544246856</v>
      </c>
      <c r="E1562">
        <f t="shared" si="315"/>
        <v>2332.2000000001863</v>
      </c>
      <c r="I1562" s="4"/>
      <c r="J1562" s="4">
        <f t="shared" si="310"/>
        <v>373</v>
      </c>
      <c r="K1562">
        <v>1561</v>
      </c>
      <c r="L1562">
        <v>2099133.6</v>
      </c>
      <c r="M1562">
        <v>174927.8</v>
      </c>
      <c r="N1562">
        <v>40983.300000000003</v>
      </c>
      <c r="O1562" t="str">
        <f t="shared" si="307"/>
        <v/>
      </c>
      <c r="P1562">
        <f t="shared" si="308"/>
        <v>2332.2000000001863</v>
      </c>
      <c r="X1562">
        <f t="shared" si="311"/>
        <v>51.21924295993734</v>
      </c>
      <c r="Y1562">
        <f t="shared" si="312"/>
        <v>4.2682702466614444</v>
      </c>
      <c r="Z1562">
        <f t="shared" si="313"/>
        <v>1</v>
      </c>
      <c r="AA1562">
        <f t="shared" si="314"/>
        <v>12.000000000000002</v>
      </c>
    </row>
    <row r="1563" spans="2:27" x14ac:dyDescent="0.2">
      <c r="B1563">
        <f t="shared" si="306"/>
        <v>12056466012028.699</v>
      </c>
      <c r="D1563">
        <f t="shared" si="309"/>
        <v>1.0011577051709633</v>
      </c>
      <c r="E1563">
        <f t="shared" si="315"/>
        <v>2334.8999999999069</v>
      </c>
      <c r="I1563" s="4"/>
      <c r="J1563" s="4">
        <f t="shared" si="310"/>
        <v>373</v>
      </c>
      <c r="K1563">
        <v>1562</v>
      </c>
      <c r="L1563">
        <v>2101468.5</v>
      </c>
      <c r="M1563">
        <v>175122.4</v>
      </c>
      <c r="N1563">
        <v>41027.9</v>
      </c>
      <c r="O1563" t="str">
        <f t="shared" si="307"/>
        <v/>
      </c>
      <c r="P1563">
        <f t="shared" si="308"/>
        <v>2334.8999999999069</v>
      </c>
      <c r="X1563">
        <f t="shared" si="311"/>
        <v>51.220474360130545</v>
      </c>
      <c r="Y1563">
        <f t="shared" si="312"/>
        <v>4.2683734726856599</v>
      </c>
      <c r="Z1563">
        <f t="shared" si="313"/>
        <v>1</v>
      </c>
      <c r="AA1563">
        <f t="shared" si="314"/>
        <v>11.999998286912469</v>
      </c>
    </row>
    <row r="1564" spans="2:27" x14ac:dyDescent="0.2">
      <c r="B1564">
        <f t="shared" si="306"/>
        <v>12261425934233.199</v>
      </c>
      <c r="D1564">
        <f t="shared" si="309"/>
        <v>1.0011135380530616</v>
      </c>
      <c r="E1564">
        <f t="shared" si="315"/>
        <v>2337.5</v>
      </c>
      <c r="I1564" s="4"/>
      <c r="J1564" s="4">
        <f t="shared" si="310"/>
        <v>373</v>
      </c>
      <c r="K1564">
        <v>1563</v>
      </c>
      <c r="L1564">
        <v>2103806</v>
      </c>
      <c r="M1564">
        <v>175317.2</v>
      </c>
      <c r="N1564">
        <v>41072.5</v>
      </c>
      <c r="O1564" t="str">
        <f t="shared" si="307"/>
        <v/>
      </c>
      <c r="P1564">
        <f t="shared" si="308"/>
        <v>2337.5</v>
      </c>
      <c r="X1564">
        <f t="shared" si="311"/>
        <v>51.221766388702903</v>
      </c>
      <c r="Y1564">
        <f t="shared" si="312"/>
        <v>4.2684813439649405</v>
      </c>
      <c r="Z1564">
        <f t="shared" si="313"/>
        <v>1</v>
      </c>
      <c r="AA1564">
        <f t="shared" si="314"/>
        <v>11.999997718421238</v>
      </c>
    </row>
    <row r="1565" spans="2:27" x14ac:dyDescent="0.2">
      <c r="B1565">
        <f t="shared" si="306"/>
        <v>12469870175115.199</v>
      </c>
      <c r="D1565">
        <f t="shared" si="309"/>
        <v>1.0010695187165775</v>
      </c>
      <c r="E1565">
        <f t="shared" si="315"/>
        <v>2340</v>
      </c>
      <c r="I1565" s="4"/>
      <c r="J1565" s="4">
        <f t="shared" si="310"/>
        <v>373</v>
      </c>
      <c r="K1565">
        <v>1564</v>
      </c>
      <c r="L1565">
        <v>2106146</v>
      </c>
      <c r="M1565">
        <v>175512.2</v>
      </c>
      <c r="N1565">
        <v>41117.199999999997</v>
      </c>
      <c r="O1565" t="str">
        <f t="shared" si="307"/>
        <v/>
      </c>
      <c r="P1565">
        <f t="shared" si="308"/>
        <v>2340</v>
      </c>
      <c r="X1565">
        <f t="shared" si="311"/>
        <v>51.222991837965623</v>
      </c>
      <c r="Y1565">
        <f t="shared" si="312"/>
        <v>4.2685834638545428</v>
      </c>
      <c r="Z1565">
        <f t="shared" si="313"/>
        <v>1</v>
      </c>
      <c r="AA1565">
        <f t="shared" si="314"/>
        <v>11.999997720956149</v>
      </c>
    </row>
    <row r="1566" spans="2:27" x14ac:dyDescent="0.2">
      <c r="B1566">
        <f t="shared" si="306"/>
        <v>12681857968092.199</v>
      </c>
      <c r="D1566">
        <f t="shared" si="309"/>
        <v>1.0011538461539258</v>
      </c>
      <c r="E1566">
        <f t="shared" si="315"/>
        <v>2342.7000000001863</v>
      </c>
      <c r="I1566" s="4"/>
      <c r="J1566" s="4">
        <f t="shared" si="310"/>
        <v>373</v>
      </c>
      <c r="K1566">
        <v>1565</v>
      </c>
      <c r="L1566">
        <v>2108488.7000000002</v>
      </c>
      <c r="M1566">
        <v>175707.4</v>
      </c>
      <c r="N1566">
        <v>41161.9</v>
      </c>
      <c r="O1566" t="str">
        <f t="shared" si="307"/>
        <v/>
      </c>
      <c r="P1566">
        <f t="shared" si="308"/>
        <v>2342.7000000001863</v>
      </c>
      <c r="X1566">
        <f t="shared" si="311"/>
        <v>51.224280220300813</v>
      </c>
      <c r="Y1566">
        <f t="shared" si="312"/>
        <v>4.268690220810992</v>
      </c>
      <c r="Z1566">
        <f t="shared" si="313"/>
        <v>1</v>
      </c>
      <c r="AA1566">
        <f t="shared" si="314"/>
        <v>11.999999430872007</v>
      </c>
    </row>
    <row r="1567" spans="2:27" x14ac:dyDescent="0.2">
      <c r="B1567">
        <f t="shared" si="306"/>
        <v>12897449553549.699</v>
      </c>
      <c r="D1567">
        <f t="shared" si="309"/>
        <v>1.001109830537255</v>
      </c>
      <c r="E1567">
        <f t="shared" si="315"/>
        <v>2345.2999999998137</v>
      </c>
      <c r="I1567" s="4"/>
      <c r="J1567" s="4">
        <f t="shared" si="310"/>
        <v>373</v>
      </c>
      <c r="K1567">
        <v>1566</v>
      </c>
      <c r="L1567">
        <v>2110834</v>
      </c>
      <c r="M1567">
        <v>175902.8</v>
      </c>
      <c r="N1567">
        <v>41206.699999999997</v>
      </c>
      <c r="O1567" t="str">
        <f t="shared" si="307"/>
        <v/>
      </c>
      <c r="P1567">
        <f t="shared" si="308"/>
        <v>2345.2999999998137</v>
      </c>
      <c r="X1567">
        <f t="shared" si="311"/>
        <v>51.225504590272948</v>
      </c>
      <c r="Y1567">
        <f t="shared" si="312"/>
        <v>4.2687912402594721</v>
      </c>
      <c r="Z1567">
        <f t="shared" si="313"/>
        <v>1</v>
      </c>
      <c r="AA1567">
        <f t="shared" si="314"/>
        <v>12.000002273983132</v>
      </c>
    </row>
    <row r="1568" spans="2:27" x14ac:dyDescent="0.2">
      <c r="B1568">
        <f t="shared" si="306"/>
        <v>13116706195960.1</v>
      </c>
      <c r="D1568">
        <f t="shared" si="309"/>
        <v>1.0010659617106554</v>
      </c>
      <c r="E1568">
        <f t="shared" si="315"/>
        <v>2347.7999999998137</v>
      </c>
      <c r="I1568" s="4"/>
      <c r="J1568" s="4">
        <f t="shared" si="310"/>
        <v>373</v>
      </c>
      <c r="K1568">
        <v>1567</v>
      </c>
      <c r="L1568">
        <v>2113181.7999999998</v>
      </c>
      <c r="M1568">
        <v>176098.5</v>
      </c>
      <c r="N1568">
        <v>41251.599999999999</v>
      </c>
      <c r="O1568" t="str">
        <f t="shared" si="307"/>
        <v/>
      </c>
      <c r="P1568">
        <f t="shared" si="308"/>
        <v>2347.7999999998137</v>
      </c>
      <c r="X1568">
        <f t="shared" si="311"/>
        <v>51.226662723385274</v>
      </c>
      <c r="Y1568">
        <f t="shared" si="312"/>
        <v>4.2688889643068393</v>
      </c>
      <c r="Z1568">
        <f t="shared" si="313"/>
        <v>1</v>
      </c>
      <c r="AA1568">
        <f t="shared" si="314"/>
        <v>11.999998864271983</v>
      </c>
    </row>
    <row r="1569" spans="2:27" x14ac:dyDescent="0.2">
      <c r="B1569">
        <f t="shared" si="306"/>
        <v>13339690201291.4</v>
      </c>
      <c r="D1569">
        <f t="shared" si="309"/>
        <v>1.0011500127779991</v>
      </c>
      <c r="E1569">
        <f t="shared" si="315"/>
        <v>2350.5</v>
      </c>
      <c r="I1569" s="4"/>
      <c r="J1569" s="4">
        <f t="shared" si="310"/>
        <v>373</v>
      </c>
      <c r="K1569">
        <v>1568</v>
      </c>
      <c r="L1569">
        <v>2115532.2999999998</v>
      </c>
      <c r="M1569">
        <v>176294.39999999999</v>
      </c>
      <c r="N1569">
        <v>41296.5</v>
      </c>
      <c r="O1569" t="str">
        <f t="shared" si="307"/>
        <v/>
      </c>
      <c r="P1569">
        <f t="shared" si="308"/>
        <v>2350.5</v>
      </c>
      <c r="X1569">
        <f t="shared" si="311"/>
        <v>51.227883718959227</v>
      </c>
      <c r="Y1569">
        <f t="shared" si="312"/>
        <v>4.2689913188769024</v>
      </c>
      <c r="Z1569">
        <f t="shared" si="313"/>
        <v>1</v>
      </c>
      <c r="AA1569">
        <f t="shared" si="314"/>
        <v>11.999997163835038</v>
      </c>
    </row>
    <row r="1570" spans="2:27" x14ac:dyDescent="0.2">
      <c r="B1570">
        <f t="shared" si="306"/>
        <v>13566464934713.301</v>
      </c>
      <c r="D1570">
        <f t="shared" si="309"/>
        <v>1.0011061476282039</v>
      </c>
      <c r="E1570">
        <f t="shared" si="315"/>
        <v>2353.1000000000931</v>
      </c>
      <c r="I1570" s="4"/>
      <c r="J1570" s="4">
        <f t="shared" si="310"/>
        <v>373</v>
      </c>
      <c r="K1570">
        <v>1569</v>
      </c>
      <c r="L1570">
        <v>2117885.4</v>
      </c>
      <c r="M1570">
        <v>176490.5</v>
      </c>
      <c r="N1570">
        <v>41341.4</v>
      </c>
      <c r="O1570" t="str">
        <f t="shared" si="307"/>
        <v/>
      </c>
      <c r="P1570">
        <f t="shared" si="308"/>
        <v>2353.1000000000931</v>
      </c>
      <c r="X1570">
        <f t="shared" si="311"/>
        <v>51.229164953291367</v>
      </c>
      <c r="Y1570">
        <f t="shared" si="312"/>
        <v>4.269098288882331</v>
      </c>
      <c r="Z1570">
        <f t="shared" si="313"/>
        <v>1</v>
      </c>
      <c r="AA1570">
        <f t="shared" si="314"/>
        <v>11.999996600383589</v>
      </c>
    </row>
    <row r="1571" spans="2:27" x14ac:dyDescent="0.2">
      <c r="B1571">
        <f t="shared" si="306"/>
        <v>13797094838603.5</v>
      </c>
      <c r="D1571">
        <f t="shared" si="309"/>
        <v>9.0099868258888556</v>
      </c>
      <c r="E1571">
        <f t="shared" si="315"/>
        <v>21201.399999999907</v>
      </c>
      <c r="I1571" s="4"/>
      <c r="J1571" s="4">
        <f t="shared" si="310"/>
        <v>373</v>
      </c>
      <c r="K1571">
        <v>1570</v>
      </c>
      <c r="L1571">
        <v>2139086.7999999998</v>
      </c>
      <c r="M1571">
        <v>178257.2</v>
      </c>
      <c r="N1571">
        <v>41746.400000000001</v>
      </c>
      <c r="O1571">
        <f t="shared" si="307"/>
        <v>42285.399999999907</v>
      </c>
      <c r="P1571">
        <f t="shared" si="308"/>
        <v>21201.399999999907</v>
      </c>
      <c r="X1571">
        <f t="shared" si="311"/>
        <v>51.240030278059898</v>
      </c>
      <c r="Y1571">
        <f t="shared" si="312"/>
        <v>4.2700017246996147</v>
      </c>
      <c r="Z1571">
        <f t="shared" si="313"/>
        <v>1</v>
      </c>
      <c r="AA1571">
        <f t="shared" si="314"/>
        <v>12.00000224394863</v>
      </c>
    </row>
    <row r="1572" spans="2:27" x14ac:dyDescent="0.2">
      <c r="B1572">
        <f t="shared" si="306"/>
        <v>14031645450859.699</v>
      </c>
      <c r="D1572">
        <f t="shared" si="309"/>
        <v>0.11221900440537874</v>
      </c>
      <c r="E1572">
        <f t="shared" si="315"/>
        <v>2379.2000000001863</v>
      </c>
      <c r="I1572" s="4"/>
      <c r="J1572" s="4">
        <f t="shared" si="310"/>
        <v>374</v>
      </c>
      <c r="K1572">
        <v>1571</v>
      </c>
      <c r="L1572">
        <v>2141466</v>
      </c>
      <c r="M1572">
        <v>178455.5</v>
      </c>
      <c r="N1572">
        <v>41791.800000000003</v>
      </c>
      <c r="O1572" t="str">
        <f t="shared" si="307"/>
        <v/>
      </c>
      <c r="P1572">
        <f t="shared" si="308"/>
        <v>2379.2000000001863</v>
      </c>
      <c r="X1572">
        <f t="shared" si="311"/>
        <v>51.241296139434048</v>
      </c>
      <c r="Y1572">
        <f t="shared" si="312"/>
        <v>4.270108011619504</v>
      </c>
      <c r="Z1572">
        <f t="shared" si="313"/>
        <v>1</v>
      </c>
      <c r="AA1572">
        <f t="shared" si="314"/>
        <v>12</v>
      </c>
    </row>
    <row r="1573" spans="2:27" x14ac:dyDescent="0.2">
      <c r="B1573">
        <f t="shared" si="306"/>
        <v>14270183423524.301</v>
      </c>
      <c r="D1573">
        <f t="shared" si="309"/>
        <v>1.0011348352386182</v>
      </c>
      <c r="E1573">
        <f t="shared" si="315"/>
        <v>2381.8999999999069</v>
      </c>
      <c r="I1573" s="4"/>
      <c r="J1573" s="4">
        <f t="shared" si="310"/>
        <v>374</v>
      </c>
      <c r="K1573">
        <v>1572</v>
      </c>
      <c r="L1573">
        <v>2143847.9</v>
      </c>
      <c r="M1573">
        <v>178654</v>
      </c>
      <c r="N1573">
        <v>41837.300000000003</v>
      </c>
      <c r="O1573" t="str">
        <f t="shared" si="307"/>
        <v/>
      </c>
      <c r="P1573">
        <f t="shared" si="308"/>
        <v>2381.8999999999069</v>
      </c>
      <c r="X1573">
        <f t="shared" si="311"/>
        <v>51.242501308640847</v>
      </c>
      <c r="Y1573">
        <f t="shared" si="312"/>
        <v>4.2702086415710383</v>
      </c>
      <c r="Z1573">
        <f t="shared" si="313"/>
        <v>1</v>
      </c>
      <c r="AA1573">
        <f t="shared" si="314"/>
        <v>11.999999440258824</v>
      </c>
    </row>
    <row r="1574" spans="2:27" x14ac:dyDescent="0.2">
      <c r="B1574">
        <f t="shared" si="306"/>
        <v>14512776541724.301</v>
      </c>
      <c r="D1574">
        <f t="shared" si="309"/>
        <v>1.0011335488476369</v>
      </c>
      <c r="E1574">
        <f t="shared" si="315"/>
        <v>2384.6000000000931</v>
      </c>
      <c r="I1574" s="4"/>
      <c r="J1574" s="4">
        <f t="shared" si="310"/>
        <v>374</v>
      </c>
      <c r="K1574">
        <v>1573</v>
      </c>
      <c r="L1574">
        <v>2146232.5</v>
      </c>
      <c r="M1574">
        <v>178852.7</v>
      </c>
      <c r="N1574">
        <v>41882.800000000003</v>
      </c>
      <c r="O1574" t="str">
        <f t="shared" si="307"/>
        <v/>
      </c>
      <c r="P1574">
        <f t="shared" si="308"/>
        <v>2384.6000000000931</v>
      </c>
      <c r="X1574">
        <f t="shared" si="311"/>
        <v>51.243768324944845</v>
      </c>
      <c r="Y1574">
        <f t="shared" si="312"/>
        <v>4.2703138281108233</v>
      </c>
      <c r="Z1574">
        <f t="shared" si="313"/>
        <v>1</v>
      </c>
      <c r="AA1574">
        <f t="shared" si="314"/>
        <v>12.00000055911932</v>
      </c>
    </row>
    <row r="1575" spans="2:27" x14ac:dyDescent="0.2">
      <c r="B1575">
        <f t="shared" si="306"/>
        <v>14759493742933.6</v>
      </c>
      <c r="D1575">
        <f t="shared" si="309"/>
        <v>1.0010903296150688</v>
      </c>
      <c r="E1575">
        <f t="shared" si="315"/>
        <v>2387.2000000001863</v>
      </c>
      <c r="I1575" s="4"/>
      <c r="J1575" s="4">
        <f t="shared" si="310"/>
        <v>374</v>
      </c>
      <c r="K1575">
        <v>1574</v>
      </c>
      <c r="L1575">
        <v>2148619.7000000002</v>
      </c>
      <c r="M1575">
        <v>179051.6</v>
      </c>
      <c r="N1575">
        <v>41928.400000000001</v>
      </c>
      <c r="O1575" t="str">
        <f t="shared" si="307"/>
        <v/>
      </c>
      <c r="P1575">
        <f t="shared" si="308"/>
        <v>2387.2000000001863</v>
      </c>
      <c r="X1575">
        <f t="shared" si="311"/>
        <v>51.244972381488445</v>
      </c>
      <c r="Y1575">
        <f t="shared" si="312"/>
        <v>4.2704133713664243</v>
      </c>
      <c r="Z1575">
        <f t="shared" si="313"/>
        <v>1</v>
      </c>
      <c r="AA1575">
        <f t="shared" si="314"/>
        <v>12.000002792491104</v>
      </c>
    </row>
    <row r="1576" spans="2:27" x14ac:dyDescent="0.2">
      <c r="B1576">
        <f t="shared" si="306"/>
        <v>15010405136563.4</v>
      </c>
      <c r="D1576">
        <f t="shared" si="309"/>
        <v>1.0010891420909966</v>
      </c>
      <c r="E1576">
        <f t="shared" si="315"/>
        <v>2389.7999999998137</v>
      </c>
      <c r="I1576" s="4"/>
      <c r="J1576" s="4">
        <f t="shared" si="310"/>
        <v>374</v>
      </c>
      <c r="K1576">
        <v>1575</v>
      </c>
      <c r="L1576">
        <v>2151009.5</v>
      </c>
      <c r="M1576">
        <v>179250.8</v>
      </c>
      <c r="N1576">
        <v>41974.1</v>
      </c>
      <c r="O1576" t="str">
        <f t="shared" si="307"/>
        <v/>
      </c>
      <c r="P1576">
        <f t="shared" si="308"/>
        <v>2389.7999999998137</v>
      </c>
      <c r="X1576">
        <f t="shared" si="311"/>
        <v>51.246113674861405</v>
      </c>
      <c r="Y1576">
        <f t="shared" si="312"/>
        <v>4.2705096714402453</v>
      </c>
      <c r="Z1576">
        <f t="shared" si="313"/>
        <v>1</v>
      </c>
      <c r="AA1576">
        <f t="shared" si="314"/>
        <v>11.999999442122435</v>
      </c>
    </row>
    <row r="1577" spans="2:27" x14ac:dyDescent="0.2">
      <c r="B1577">
        <f t="shared" si="306"/>
        <v>15265582023885</v>
      </c>
      <c r="D1577">
        <f t="shared" si="309"/>
        <v>1.0011716461629758</v>
      </c>
      <c r="E1577">
        <f t="shared" si="315"/>
        <v>2392.6000000000931</v>
      </c>
      <c r="I1577" s="4"/>
      <c r="J1577" s="4">
        <f t="shared" si="310"/>
        <v>374</v>
      </c>
      <c r="K1577">
        <v>1576</v>
      </c>
      <c r="L1577">
        <v>2153402.1</v>
      </c>
      <c r="M1577">
        <v>179450.2</v>
      </c>
      <c r="N1577">
        <v>42019.8</v>
      </c>
      <c r="O1577" t="str">
        <f t="shared" si="307"/>
        <v/>
      </c>
      <c r="P1577">
        <f t="shared" si="308"/>
        <v>2392.6000000000931</v>
      </c>
      <c r="X1577">
        <f t="shared" si="311"/>
        <v>51.247319120985821</v>
      </c>
      <c r="Y1577">
        <f t="shared" si="312"/>
        <v>4.2706105217064332</v>
      </c>
      <c r="Z1577">
        <f t="shared" si="313"/>
        <v>1</v>
      </c>
      <c r="AA1577">
        <f t="shared" si="314"/>
        <v>11.999998328226996</v>
      </c>
    </row>
    <row r="1578" spans="2:27" x14ac:dyDescent="0.2">
      <c r="B1578">
        <f t="shared" si="306"/>
        <v>15525096918291.1</v>
      </c>
      <c r="D1578">
        <f t="shared" si="309"/>
        <v>1.0010448884059182</v>
      </c>
      <c r="E1578">
        <f t="shared" si="315"/>
        <v>2395.1000000000931</v>
      </c>
      <c r="I1578" s="4"/>
      <c r="J1578" s="4">
        <f t="shared" si="310"/>
        <v>374</v>
      </c>
      <c r="K1578">
        <v>1577</v>
      </c>
      <c r="L1578">
        <v>2155797.2000000002</v>
      </c>
      <c r="M1578">
        <v>179649.8</v>
      </c>
      <c r="N1578">
        <v>42065.5</v>
      </c>
      <c r="O1578" t="str">
        <f t="shared" si="307"/>
        <v/>
      </c>
      <c r="P1578">
        <f t="shared" si="308"/>
        <v>2395.1000000000931</v>
      </c>
      <c r="X1578">
        <f t="shared" si="311"/>
        <v>51.248581379039834</v>
      </c>
      <c r="Y1578">
        <f t="shared" si="312"/>
        <v>4.2707159073349894</v>
      </c>
      <c r="Z1578">
        <f t="shared" si="313"/>
        <v>1</v>
      </c>
      <c r="AA1578">
        <f t="shared" si="314"/>
        <v>11.999997773445894</v>
      </c>
    </row>
    <row r="1579" spans="2:27" x14ac:dyDescent="0.2">
      <c r="B1579">
        <f t="shared" si="306"/>
        <v>15789023565902</v>
      </c>
      <c r="D1579">
        <f t="shared" si="309"/>
        <v>1.0011690534841191</v>
      </c>
      <c r="E1579">
        <f t="shared" si="315"/>
        <v>2397.8999999999069</v>
      </c>
      <c r="I1579" s="4"/>
      <c r="J1579" s="4">
        <f t="shared" si="310"/>
        <v>374</v>
      </c>
      <c r="K1579">
        <v>1578</v>
      </c>
      <c r="L1579">
        <v>2158195.1</v>
      </c>
      <c r="M1579">
        <v>179849.60000000001</v>
      </c>
      <c r="N1579">
        <v>42111.3</v>
      </c>
      <c r="O1579" t="str">
        <f t="shared" si="307"/>
        <v/>
      </c>
      <c r="P1579">
        <f t="shared" si="308"/>
        <v>2397.8999999999069</v>
      </c>
      <c r="X1579">
        <f t="shared" si="311"/>
        <v>51.249785686977127</v>
      </c>
      <c r="Y1579">
        <f t="shared" si="312"/>
        <v>4.2708156718030548</v>
      </c>
      <c r="Z1579">
        <f t="shared" si="313"/>
        <v>1</v>
      </c>
      <c r="AA1579">
        <f t="shared" si="314"/>
        <v>11.999999443979858</v>
      </c>
    </row>
    <row r="1580" spans="2:27" x14ac:dyDescent="0.2">
      <c r="B1580">
        <f t="shared" si="306"/>
        <v>16057436966522.301</v>
      </c>
      <c r="D1580">
        <f t="shared" si="309"/>
        <v>1.0010425789232245</v>
      </c>
      <c r="E1580">
        <f t="shared" si="315"/>
        <v>2400.3999999999069</v>
      </c>
      <c r="I1580" s="4"/>
      <c r="J1580" s="4">
        <f t="shared" si="310"/>
        <v>374</v>
      </c>
      <c r="K1580">
        <v>1579</v>
      </c>
      <c r="L1580">
        <v>2160595.5</v>
      </c>
      <c r="M1580">
        <v>180049.6</v>
      </c>
      <c r="N1580">
        <v>42157.2</v>
      </c>
      <c r="O1580" t="str">
        <f t="shared" si="307"/>
        <v/>
      </c>
      <c r="P1580">
        <f t="shared" si="308"/>
        <v>2400.3999999999069</v>
      </c>
      <c r="X1580">
        <f t="shared" si="311"/>
        <v>51.250925108878199</v>
      </c>
      <c r="Y1580">
        <f t="shared" si="312"/>
        <v>4.2709098327213386</v>
      </c>
      <c r="Z1580">
        <f t="shared" si="313"/>
        <v>1</v>
      </c>
      <c r="AA1580">
        <f t="shared" si="314"/>
        <v>12.000001666207533</v>
      </c>
    </row>
    <row r="1581" spans="2:27" x14ac:dyDescent="0.2">
      <c r="B1581">
        <f t="shared" si="306"/>
        <v>16330413394953.199</v>
      </c>
      <c r="D1581">
        <f t="shared" si="309"/>
        <v>9.0103732711218285</v>
      </c>
      <c r="E1581">
        <f t="shared" si="315"/>
        <v>21628.5</v>
      </c>
      <c r="I1581" s="4"/>
      <c r="J1581" s="4">
        <f t="shared" si="310"/>
        <v>374</v>
      </c>
      <c r="K1581">
        <v>1580</v>
      </c>
      <c r="L1581">
        <v>2182224</v>
      </c>
      <c r="M1581">
        <v>181852</v>
      </c>
      <c r="N1581">
        <v>42570.3</v>
      </c>
      <c r="O1581">
        <f t="shared" si="307"/>
        <v>43137.200000000186</v>
      </c>
      <c r="P1581">
        <f t="shared" si="308"/>
        <v>21628.5</v>
      </c>
      <c r="X1581">
        <f t="shared" si="311"/>
        <v>51.26165425190802</v>
      </c>
      <c r="Y1581">
        <f t="shared" si="312"/>
        <v>4.271804520992335</v>
      </c>
      <c r="Z1581">
        <f t="shared" si="313"/>
        <v>1</v>
      </c>
      <c r="AA1581">
        <f t="shared" si="314"/>
        <v>12</v>
      </c>
    </row>
    <row r="1582" spans="2:27" x14ac:dyDescent="0.2">
      <c r="B1582">
        <f t="shared" si="306"/>
        <v>16608030422667.4</v>
      </c>
      <c r="D1582">
        <f t="shared" si="309"/>
        <v>0.11222229928104983</v>
      </c>
      <c r="E1582">
        <f t="shared" si="315"/>
        <v>2427.2000000001863</v>
      </c>
      <c r="I1582" s="4"/>
      <c r="J1582" s="4">
        <f t="shared" si="310"/>
        <v>375</v>
      </c>
      <c r="K1582">
        <v>1581</v>
      </c>
      <c r="L1582">
        <v>2184651.2000000002</v>
      </c>
      <c r="M1582">
        <v>182054.3</v>
      </c>
      <c r="N1582">
        <v>42616.6</v>
      </c>
      <c r="O1582" t="str">
        <f t="shared" si="307"/>
        <v/>
      </c>
      <c r="P1582">
        <f t="shared" si="308"/>
        <v>2427.2000000001863</v>
      </c>
      <c r="X1582">
        <f t="shared" si="311"/>
        <v>51.262916328379092</v>
      </c>
      <c r="Y1582">
        <f t="shared" si="312"/>
        <v>4.2719104761994151</v>
      </c>
      <c r="Z1582">
        <f t="shared" si="313"/>
        <v>1</v>
      </c>
      <c r="AA1582">
        <f t="shared" si="314"/>
        <v>11.999997802853326</v>
      </c>
    </row>
    <row r="1583" spans="2:27" x14ac:dyDescent="0.2">
      <c r="B1583">
        <f t="shared" si="306"/>
        <v>16890366939852.801</v>
      </c>
      <c r="D1583">
        <f t="shared" si="309"/>
        <v>1.0011123928805703</v>
      </c>
      <c r="E1583">
        <f t="shared" si="315"/>
        <v>2429.8999999999069</v>
      </c>
      <c r="I1583" s="4"/>
      <c r="J1583" s="4">
        <f t="shared" si="310"/>
        <v>375</v>
      </c>
      <c r="K1583">
        <v>1582</v>
      </c>
      <c r="L1583">
        <v>2187081.1</v>
      </c>
      <c r="M1583">
        <v>182256.8</v>
      </c>
      <c r="N1583">
        <v>42663.1</v>
      </c>
      <c r="O1583" t="str">
        <f t="shared" si="307"/>
        <v/>
      </c>
      <c r="P1583">
        <f t="shared" si="308"/>
        <v>2429.8999999999069</v>
      </c>
      <c r="X1583">
        <f t="shared" si="311"/>
        <v>51.263998631135578</v>
      </c>
      <c r="Y1583">
        <f t="shared" si="312"/>
        <v>4.2720008625721055</v>
      </c>
      <c r="Z1583">
        <f t="shared" si="313"/>
        <v>1</v>
      </c>
      <c r="AA1583">
        <f t="shared" si="314"/>
        <v>11.999997256618135</v>
      </c>
    </row>
    <row r="1584" spans="2:27" x14ac:dyDescent="0.2">
      <c r="B1584">
        <f t="shared" si="306"/>
        <v>17177503177830.301</v>
      </c>
      <c r="D1584">
        <f t="shared" si="309"/>
        <v>1.0011111568378066</v>
      </c>
      <c r="E1584">
        <f t="shared" si="315"/>
        <v>2432.6000000000931</v>
      </c>
      <c r="I1584" s="4"/>
      <c r="J1584" s="4">
        <f t="shared" si="310"/>
        <v>375</v>
      </c>
      <c r="K1584">
        <v>1583</v>
      </c>
      <c r="L1584">
        <v>2189513.7000000002</v>
      </c>
      <c r="M1584">
        <v>182459.5</v>
      </c>
      <c r="N1584">
        <v>42709.5</v>
      </c>
      <c r="O1584" t="str">
        <f t="shared" si="307"/>
        <v/>
      </c>
      <c r="P1584">
        <f t="shared" si="308"/>
        <v>2432.6000000000931</v>
      </c>
      <c r="X1584">
        <f t="shared" si="311"/>
        <v>51.265261826993999</v>
      </c>
      <c r="Y1584">
        <f t="shared" si="312"/>
        <v>4.2721057375993627</v>
      </c>
      <c r="Z1584">
        <f t="shared" si="313"/>
        <v>1</v>
      </c>
      <c r="AA1584">
        <f t="shared" si="314"/>
        <v>11.999998355799507</v>
      </c>
    </row>
    <row r="1585" spans="2:27" x14ac:dyDescent="0.2">
      <c r="B1585">
        <f t="shared" si="306"/>
        <v>17469520731853.4</v>
      </c>
      <c r="D1585">
        <f t="shared" si="309"/>
        <v>1.0011099235384857</v>
      </c>
      <c r="E1585">
        <f t="shared" si="315"/>
        <v>2435.2999999998137</v>
      </c>
      <c r="I1585" s="4"/>
      <c r="J1585" s="4">
        <f t="shared" si="310"/>
        <v>375</v>
      </c>
      <c r="K1585">
        <v>1584</v>
      </c>
      <c r="L1585">
        <v>2191949</v>
      </c>
      <c r="M1585">
        <v>182662.39999999999</v>
      </c>
      <c r="N1585">
        <v>42756</v>
      </c>
      <c r="O1585" t="str">
        <f t="shared" si="307"/>
        <v/>
      </c>
      <c r="P1585">
        <f t="shared" si="308"/>
        <v>2435.2999999998137</v>
      </c>
      <c r="X1585">
        <f t="shared" si="311"/>
        <v>51.266465525306387</v>
      </c>
      <c r="Y1585">
        <f t="shared" si="312"/>
        <v>4.272205070633361</v>
      </c>
      <c r="Z1585">
        <f t="shared" si="313"/>
        <v>1</v>
      </c>
      <c r="AA1585">
        <f t="shared" si="314"/>
        <v>12.000001094916087</v>
      </c>
    </row>
    <row r="1586" spans="2:27" x14ac:dyDescent="0.2">
      <c r="B1586">
        <f t="shared" ref="B1586:B1649" si="316">ROUND(45*$B$1^(K1586-1),1)</f>
        <v>17766502584294.898</v>
      </c>
      <c r="D1586">
        <f t="shared" si="309"/>
        <v>1.0011086929742481</v>
      </c>
      <c r="E1586">
        <f t="shared" si="315"/>
        <v>2438</v>
      </c>
      <c r="I1586" s="4"/>
      <c r="J1586" s="4">
        <f t="shared" si="310"/>
        <v>375</v>
      </c>
      <c r="K1586">
        <v>1585</v>
      </c>
      <c r="L1586">
        <v>2194387</v>
      </c>
      <c r="M1586">
        <v>182865.6</v>
      </c>
      <c r="N1586">
        <v>42802.6</v>
      </c>
      <c r="O1586" t="str">
        <f t="shared" si="307"/>
        <v/>
      </c>
      <c r="P1586">
        <f t="shared" si="308"/>
        <v>2438</v>
      </c>
      <c r="X1586">
        <f t="shared" si="311"/>
        <v>51.267609911547432</v>
      </c>
      <c r="Y1586">
        <f t="shared" si="312"/>
        <v>4.2723012153467312</v>
      </c>
      <c r="Z1586">
        <f t="shared" si="313"/>
        <v>1</v>
      </c>
      <c r="AA1586">
        <f t="shared" si="314"/>
        <v>11.999998906300583</v>
      </c>
    </row>
    <row r="1587" spans="2:27" x14ac:dyDescent="0.2">
      <c r="B1587">
        <f t="shared" si="316"/>
        <v>18068533128227.898</v>
      </c>
      <c r="D1587">
        <f t="shared" si="309"/>
        <v>1.0011074651354332</v>
      </c>
      <c r="E1587">
        <f t="shared" si="315"/>
        <v>2440.7000000001863</v>
      </c>
      <c r="I1587" s="4"/>
      <c r="J1587" s="4">
        <f t="shared" si="310"/>
        <v>375</v>
      </c>
      <c r="K1587">
        <v>1586</v>
      </c>
      <c r="L1587">
        <v>2196827.7000000002</v>
      </c>
      <c r="M1587">
        <v>183069</v>
      </c>
      <c r="N1587">
        <v>42849.2</v>
      </c>
      <c r="O1587" t="str">
        <f t="shared" ref="O1587:O1650" si="317">IF(RIGHT(K1587,1)*1=0,VLOOKUP(J1587,AI:AL,4,0),"")</f>
        <v/>
      </c>
      <c r="P1587">
        <f t="shared" ref="P1587:P1650" si="318">L1587-L1586</f>
        <v>2440.7000000001863</v>
      </c>
      <c r="X1587">
        <f t="shared" si="311"/>
        <v>51.268814820346712</v>
      </c>
      <c r="Y1587">
        <f t="shared" si="312"/>
        <v>4.2724018184703567</v>
      </c>
      <c r="Z1587">
        <f t="shared" si="313"/>
        <v>1</v>
      </c>
      <c r="AA1587">
        <f t="shared" si="314"/>
        <v>11.999998361273619</v>
      </c>
    </row>
    <row r="1588" spans="2:27" x14ac:dyDescent="0.2">
      <c r="B1588">
        <f t="shared" si="316"/>
        <v>18375698191407.801</v>
      </c>
      <c r="D1588">
        <f t="shared" ref="D1588:D1651" si="319">E1588/E1587</f>
        <v>1.0011062400129964</v>
      </c>
      <c r="E1588">
        <f t="shared" si="315"/>
        <v>2443.3999999999069</v>
      </c>
      <c r="I1588" s="4"/>
      <c r="J1588" s="4">
        <f t="shared" si="310"/>
        <v>375</v>
      </c>
      <c r="K1588">
        <v>1587</v>
      </c>
      <c r="L1588">
        <v>2199271.1</v>
      </c>
      <c r="M1588">
        <v>183272.6</v>
      </c>
      <c r="N1588">
        <v>42895.9</v>
      </c>
      <c r="O1588" t="str">
        <f t="shared" si="317"/>
        <v/>
      </c>
      <c r="P1588">
        <f t="shared" si="318"/>
        <v>2443.3999999999069</v>
      </c>
      <c r="X1588">
        <f t="shared" si="311"/>
        <v>51.269960532358574</v>
      </c>
      <c r="Y1588">
        <f t="shared" si="312"/>
        <v>4.2724969052986417</v>
      </c>
      <c r="Z1588">
        <f t="shared" si="313"/>
        <v>1</v>
      </c>
      <c r="AA1588">
        <f t="shared" si="314"/>
        <v>11.999999454364701</v>
      </c>
    </row>
    <row r="1589" spans="2:27" x14ac:dyDescent="0.2">
      <c r="B1589">
        <f t="shared" si="316"/>
        <v>18688085060661.699</v>
      </c>
      <c r="D1589">
        <f t="shared" si="319"/>
        <v>1.0011050175985048</v>
      </c>
      <c r="E1589">
        <f t="shared" si="315"/>
        <v>2446.1000000000931</v>
      </c>
      <c r="I1589" s="4"/>
      <c r="J1589" s="4">
        <f t="shared" si="310"/>
        <v>375</v>
      </c>
      <c r="K1589">
        <v>1588</v>
      </c>
      <c r="L1589">
        <v>2201717.2000000002</v>
      </c>
      <c r="M1589">
        <v>183476.4</v>
      </c>
      <c r="N1589">
        <v>42942.6</v>
      </c>
      <c r="O1589" t="str">
        <f t="shared" si="317"/>
        <v/>
      </c>
      <c r="P1589">
        <f t="shared" si="318"/>
        <v>2446.1000000000931</v>
      </c>
      <c r="X1589">
        <f t="shared" si="311"/>
        <v>51.271166627078941</v>
      </c>
      <c r="Y1589">
        <f t="shared" si="312"/>
        <v>4.2725964426932697</v>
      </c>
      <c r="Z1589">
        <f t="shared" si="313"/>
        <v>1</v>
      </c>
      <c r="AA1589">
        <f t="shared" si="314"/>
        <v>12.000002180116899</v>
      </c>
    </row>
    <row r="1590" spans="2:27" x14ac:dyDescent="0.2">
      <c r="B1590">
        <f t="shared" si="316"/>
        <v>19005782506692.898</v>
      </c>
      <c r="D1590">
        <f t="shared" si="319"/>
        <v>1.0011446792853169</v>
      </c>
      <c r="E1590">
        <f t="shared" si="315"/>
        <v>2448.8999999999069</v>
      </c>
      <c r="I1590" s="4"/>
      <c r="J1590" s="4">
        <f t="shared" si="310"/>
        <v>375</v>
      </c>
      <c r="K1590">
        <v>1589</v>
      </c>
      <c r="L1590">
        <v>2204166.1</v>
      </c>
      <c r="M1590">
        <v>183680.5</v>
      </c>
      <c r="N1590">
        <v>42989.4</v>
      </c>
      <c r="O1590" t="str">
        <f t="shared" si="317"/>
        <v/>
      </c>
      <c r="P1590">
        <f t="shared" si="318"/>
        <v>2448.8999999999069</v>
      </c>
      <c r="X1590">
        <f t="shared" si="311"/>
        <v>51.272315966261452</v>
      </c>
      <c r="Y1590">
        <f t="shared" si="312"/>
        <v>4.2726928033422187</v>
      </c>
      <c r="Z1590">
        <f t="shared" si="313"/>
        <v>1</v>
      </c>
      <c r="AA1590">
        <f t="shared" si="314"/>
        <v>12.000000544423605</v>
      </c>
    </row>
    <row r="1591" spans="2:27" x14ac:dyDescent="0.2">
      <c r="B1591">
        <f t="shared" si="316"/>
        <v>19328880809306.699</v>
      </c>
      <c r="D1591">
        <f t="shared" si="319"/>
        <v>9.0098003185107327</v>
      </c>
      <c r="E1591">
        <f t="shared" si="315"/>
        <v>22064.100000000093</v>
      </c>
      <c r="I1591" s="4"/>
      <c r="J1591" s="4">
        <f t="shared" si="310"/>
        <v>375</v>
      </c>
      <c r="K1591">
        <v>1590</v>
      </c>
      <c r="L1591">
        <v>2226230.2000000002</v>
      </c>
      <c r="M1591">
        <v>185519.2</v>
      </c>
      <c r="N1591">
        <v>43410.8</v>
      </c>
      <c r="O1591">
        <f t="shared" si="317"/>
        <v>44006.200000000186</v>
      </c>
      <c r="P1591">
        <f t="shared" si="318"/>
        <v>22064.100000000093</v>
      </c>
      <c r="X1591">
        <f t="shared" si="311"/>
        <v>51.282865093479046</v>
      </c>
      <c r="Y1591">
        <f t="shared" si="312"/>
        <v>4.2735724750522914</v>
      </c>
      <c r="Z1591">
        <f t="shared" si="313"/>
        <v>1</v>
      </c>
      <c r="AA1591">
        <f t="shared" si="314"/>
        <v>11.999998921944467</v>
      </c>
    </row>
    <row r="1592" spans="2:27" x14ac:dyDescent="0.2">
      <c r="B1592">
        <f t="shared" si="316"/>
        <v>19657471783064.898</v>
      </c>
      <c r="D1592">
        <f t="shared" si="319"/>
        <v>0.11222302291956694</v>
      </c>
      <c r="E1592">
        <f t="shared" si="315"/>
        <v>2476.0999999996275</v>
      </c>
      <c r="I1592" s="4"/>
      <c r="J1592" s="4">
        <f t="shared" si="310"/>
        <v>376</v>
      </c>
      <c r="K1592">
        <v>1591</v>
      </c>
      <c r="L1592">
        <v>2228706.2999999998</v>
      </c>
      <c r="M1592">
        <v>185725.5</v>
      </c>
      <c r="N1592">
        <v>43458.1</v>
      </c>
      <c r="O1592" t="str">
        <f t="shared" si="317"/>
        <v/>
      </c>
      <c r="P1592">
        <f t="shared" si="318"/>
        <v>2476.0999999996275</v>
      </c>
      <c r="X1592">
        <f t="shared" si="311"/>
        <v>51.284025302532783</v>
      </c>
      <c r="Y1592">
        <f t="shared" si="312"/>
        <v>4.2736681999443142</v>
      </c>
      <c r="Z1592">
        <f t="shared" si="313"/>
        <v>1</v>
      </c>
      <c r="AA1592">
        <f t="shared" si="314"/>
        <v>12.000001615287076</v>
      </c>
    </row>
    <row r="1593" spans="2:27" x14ac:dyDescent="0.2">
      <c r="B1593">
        <f t="shared" si="316"/>
        <v>19991648803377</v>
      </c>
      <c r="D1593">
        <f t="shared" si="319"/>
        <v>1.0011308105491481</v>
      </c>
      <c r="E1593">
        <f t="shared" si="315"/>
        <v>2478.9000000003725</v>
      </c>
      <c r="I1593" s="4"/>
      <c r="J1593" s="4">
        <f t="shared" si="310"/>
        <v>376</v>
      </c>
      <c r="K1593">
        <v>1592</v>
      </c>
      <c r="L1593">
        <v>2231185.2000000002</v>
      </c>
      <c r="M1593">
        <v>185932.1</v>
      </c>
      <c r="N1593">
        <v>43505.4</v>
      </c>
      <c r="O1593" t="str">
        <f t="shared" si="317"/>
        <v/>
      </c>
      <c r="P1593">
        <f t="shared" si="318"/>
        <v>2478.9000000003725</v>
      </c>
      <c r="X1593">
        <f t="shared" si="311"/>
        <v>51.285247348605004</v>
      </c>
      <c r="Y1593">
        <f t="shared" si="312"/>
        <v>4.2737706123837498</v>
      </c>
      <c r="Z1593">
        <f t="shared" si="313"/>
        <v>1</v>
      </c>
      <c r="AA1593">
        <f t="shared" si="314"/>
        <v>12</v>
      </c>
    </row>
    <row r="1594" spans="2:27" x14ac:dyDescent="0.2">
      <c r="B1594">
        <f t="shared" si="316"/>
        <v>20331506833034.398</v>
      </c>
      <c r="D1594">
        <f t="shared" si="319"/>
        <v>1.0010891927868226</v>
      </c>
      <c r="E1594">
        <f t="shared" si="315"/>
        <v>2481.5999999996275</v>
      </c>
      <c r="I1594" s="4"/>
      <c r="J1594" s="4">
        <f t="shared" si="310"/>
        <v>376</v>
      </c>
      <c r="K1594">
        <v>1593</v>
      </c>
      <c r="L1594">
        <v>2233666.7999999998</v>
      </c>
      <c r="M1594">
        <v>186138.9</v>
      </c>
      <c r="N1594">
        <v>43552.800000000003</v>
      </c>
      <c r="O1594" t="str">
        <f t="shared" si="317"/>
        <v/>
      </c>
      <c r="P1594">
        <f t="shared" si="318"/>
        <v>2481.5999999996275</v>
      </c>
      <c r="X1594">
        <f t="shared" si="311"/>
        <v>51.286410977020985</v>
      </c>
      <c r="Y1594">
        <f t="shared" si="312"/>
        <v>4.2738675814184157</v>
      </c>
      <c r="Z1594">
        <f t="shared" si="313"/>
        <v>1</v>
      </c>
      <c r="AA1594">
        <f t="shared" si="314"/>
        <v>12</v>
      </c>
    </row>
    <row r="1595" spans="2:27" x14ac:dyDescent="0.2">
      <c r="B1595">
        <f t="shared" si="316"/>
        <v>20677142449196</v>
      </c>
      <c r="D1595">
        <f t="shared" si="319"/>
        <v>1.0010880077372069</v>
      </c>
      <c r="E1595">
        <f t="shared" si="315"/>
        <v>2484.3000000002794</v>
      </c>
      <c r="I1595" s="4"/>
      <c r="J1595" s="4">
        <f t="shared" si="310"/>
        <v>376</v>
      </c>
      <c r="K1595">
        <v>1594</v>
      </c>
      <c r="L1595">
        <v>2236151.1</v>
      </c>
      <c r="M1595">
        <v>186345.9</v>
      </c>
      <c r="N1595">
        <v>43600.3</v>
      </c>
      <c r="O1595" t="str">
        <f t="shared" si="317"/>
        <v/>
      </c>
      <c r="P1595">
        <f t="shared" si="318"/>
        <v>2484.3000000002794</v>
      </c>
      <c r="X1595">
        <f t="shared" si="311"/>
        <v>51.287516370300203</v>
      </c>
      <c r="Y1595">
        <f t="shared" si="312"/>
        <v>4.2739591241344668</v>
      </c>
      <c r="Z1595">
        <f t="shared" si="313"/>
        <v>1</v>
      </c>
      <c r="AA1595">
        <f t="shared" si="314"/>
        <v>12.000001609909315</v>
      </c>
    </row>
    <row r="1596" spans="2:27" x14ac:dyDescent="0.2">
      <c r="B1596">
        <f t="shared" si="316"/>
        <v>21028653870832.301</v>
      </c>
      <c r="D1596">
        <f t="shared" si="319"/>
        <v>1.0011270780500798</v>
      </c>
      <c r="E1596">
        <f t="shared" si="315"/>
        <v>2487.1000000000931</v>
      </c>
      <c r="I1596" s="4"/>
      <c r="J1596" s="4">
        <f t="shared" si="310"/>
        <v>376</v>
      </c>
      <c r="K1596">
        <v>1595</v>
      </c>
      <c r="L1596">
        <v>2238638.2000000002</v>
      </c>
      <c r="M1596">
        <v>186553.2</v>
      </c>
      <c r="N1596">
        <v>43647.8</v>
      </c>
      <c r="O1596" t="str">
        <f t="shared" si="317"/>
        <v/>
      </c>
      <c r="P1596">
        <f t="shared" si="318"/>
        <v>2487.1000000000931</v>
      </c>
      <c r="X1596">
        <f t="shared" si="311"/>
        <v>51.288683507530735</v>
      </c>
      <c r="Y1596">
        <f t="shared" si="312"/>
        <v>4.274057340805264</v>
      </c>
      <c r="Z1596">
        <f t="shared" si="313"/>
        <v>1</v>
      </c>
      <c r="AA1596">
        <f t="shared" si="314"/>
        <v>11.999998927919757</v>
      </c>
    </row>
    <row r="1597" spans="2:27" x14ac:dyDescent="0.2">
      <c r="B1597">
        <f t="shared" si="316"/>
        <v>21386140986636.5</v>
      </c>
      <c r="D1597">
        <f t="shared" si="319"/>
        <v>1.0011258091752699</v>
      </c>
      <c r="E1597">
        <f t="shared" si="315"/>
        <v>2489.8999999999069</v>
      </c>
      <c r="I1597" s="4"/>
      <c r="J1597" s="4">
        <f t="shared" ref="J1597:J1660" si="320">J1587+1</f>
        <v>376</v>
      </c>
      <c r="K1597">
        <v>1596</v>
      </c>
      <c r="L1597">
        <v>2241128.1</v>
      </c>
      <c r="M1597">
        <v>186760.7</v>
      </c>
      <c r="N1597">
        <v>43695.3</v>
      </c>
      <c r="O1597" t="str">
        <f t="shared" si="317"/>
        <v/>
      </c>
      <c r="P1597">
        <f t="shared" si="318"/>
        <v>2489.8999999999069</v>
      </c>
      <c r="X1597">
        <f t="shared" si="311"/>
        <v>51.289912187351959</v>
      </c>
      <c r="Y1597">
        <f t="shared" si="312"/>
        <v>4.2741599210899111</v>
      </c>
      <c r="Z1597">
        <f t="shared" si="313"/>
        <v>1</v>
      </c>
      <c r="AA1597">
        <f t="shared" si="314"/>
        <v>11.999998393666333</v>
      </c>
    </row>
    <row r="1598" spans="2:27" x14ac:dyDescent="0.2">
      <c r="B1598">
        <f t="shared" si="316"/>
        <v>21749705383409.301</v>
      </c>
      <c r="D1598">
        <f t="shared" si="319"/>
        <v>1.0010843808989061</v>
      </c>
      <c r="E1598">
        <f t="shared" si="315"/>
        <v>2492.6000000000931</v>
      </c>
      <c r="I1598" s="4"/>
      <c r="J1598" s="4">
        <f t="shared" si="320"/>
        <v>376</v>
      </c>
      <c r="K1598">
        <v>1597</v>
      </c>
      <c r="L1598">
        <v>2243620.7000000002</v>
      </c>
      <c r="M1598">
        <v>186968.4</v>
      </c>
      <c r="N1598">
        <v>43743</v>
      </c>
      <c r="O1598" t="str">
        <f t="shared" si="317"/>
        <v/>
      </c>
      <c r="P1598">
        <f t="shared" si="318"/>
        <v>2492.6000000000931</v>
      </c>
      <c r="X1598">
        <f t="shared" si="311"/>
        <v>51.290965411608717</v>
      </c>
      <c r="Y1598">
        <f t="shared" si="312"/>
        <v>4.2742473081407306</v>
      </c>
      <c r="Z1598">
        <f t="shared" si="313"/>
        <v>1</v>
      </c>
      <c r="AA1598">
        <f t="shared" si="314"/>
        <v>11.999999465150262</v>
      </c>
    </row>
    <row r="1599" spans="2:27" x14ac:dyDescent="0.2">
      <c r="B1599">
        <f t="shared" si="316"/>
        <v>22119450374927.301</v>
      </c>
      <c r="D1599">
        <f t="shared" si="319"/>
        <v>1.0011634437935917</v>
      </c>
      <c r="E1599">
        <f t="shared" si="315"/>
        <v>2495.5</v>
      </c>
      <c r="I1599" s="4"/>
      <c r="J1599" s="4">
        <f t="shared" si="320"/>
        <v>376</v>
      </c>
      <c r="K1599">
        <v>1598</v>
      </c>
      <c r="L1599">
        <v>2246116.2000000002</v>
      </c>
      <c r="M1599">
        <v>187176.3</v>
      </c>
      <c r="N1599">
        <v>43790.6</v>
      </c>
      <c r="O1599" t="str">
        <f t="shared" si="317"/>
        <v/>
      </c>
      <c r="P1599">
        <f t="shared" si="318"/>
        <v>2495.5</v>
      </c>
      <c r="X1599">
        <f t="shared" si="311"/>
        <v>51.29219969582514</v>
      </c>
      <c r="Y1599">
        <f t="shared" si="312"/>
        <v>4.2743488328545398</v>
      </c>
      <c r="Z1599">
        <f t="shared" si="313"/>
        <v>1</v>
      </c>
      <c r="AA1599">
        <f t="shared" si="314"/>
        <v>12.000003205534036</v>
      </c>
    </row>
    <row r="1600" spans="2:27" x14ac:dyDescent="0.2">
      <c r="B1600">
        <f t="shared" si="316"/>
        <v>22495481031301</v>
      </c>
      <c r="D1600">
        <f t="shared" si="319"/>
        <v>1.001041875375527</v>
      </c>
      <c r="E1600">
        <f t="shared" si="315"/>
        <v>2498.0999999996275</v>
      </c>
      <c r="I1600" s="4"/>
      <c r="J1600" s="4">
        <f t="shared" si="320"/>
        <v>376</v>
      </c>
      <c r="K1600">
        <v>1599</v>
      </c>
      <c r="L1600">
        <v>2248614.2999999998</v>
      </c>
      <c r="M1600">
        <v>187384.5</v>
      </c>
      <c r="N1600">
        <v>43838.3</v>
      </c>
      <c r="O1600" t="str">
        <f t="shared" si="317"/>
        <v/>
      </c>
      <c r="P1600">
        <f t="shared" si="318"/>
        <v>2498.0999999996275</v>
      </c>
      <c r="X1600">
        <f t="shared" si="311"/>
        <v>51.293373602534764</v>
      </c>
      <c r="Y1600">
        <f t="shared" si="312"/>
        <v>4.2744472299336422</v>
      </c>
      <c r="Z1600">
        <f t="shared" si="313"/>
        <v>1</v>
      </c>
      <c r="AA1600">
        <f t="shared" si="314"/>
        <v>12.000001600986206</v>
      </c>
    </row>
    <row r="1601" spans="2:27" x14ac:dyDescent="0.2">
      <c r="B1601">
        <f t="shared" si="316"/>
        <v>22877904208833.102</v>
      </c>
      <c r="D1601">
        <f t="shared" si="319"/>
        <v>9.0103278491667833</v>
      </c>
      <c r="E1601">
        <f t="shared" si="315"/>
        <v>22508.700000000186</v>
      </c>
      <c r="I1601" s="4"/>
      <c r="J1601" s="4">
        <f t="shared" si="320"/>
        <v>376</v>
      </c>
      <c r="K1601">
        <v>1600</v>
      </c>
      <c r="L1601">
        <v>2271123</v>
      </c>
      <c r="M1601">
        <v>189260.2</v>
      </c>
      <c r="N1601">
        <v>44268.3</v>
      </c>
      <c r="O1601">
        <f t="shared" si="317"/>
        <v>44892.800000000047</v>
      </c>
      <c r="P1601">
        <f t="shared" si="318"/>
        <v>22508.700000000186</v>
      </c>
      <c r="X1601">
        <f t="shared" si="311"/>
        <v>51.303596478744382</v>
      </c>
      <c r="Y1601">
        <f t="shared" si="312"/>
        <v>4.2752985770856347</v>
      </c>
      <c r="Z1601">
        <f t="shared" si="313"/>
        <v>1</v>
      </c>
      <c r="AA1601">
        <f t="shared" si="314"/>
        <v>12.000003170238644</v>
      </c>
    </row>
    <row r="1602" spans="2:27" x14ac:dyDescent="0.2">
      <c r="B1602">
        <f t="shared" si="316"/>
        <v>23266828580383.301</v>
      </c>
      <c r="D1602">
        <f t="shared" si="319"/>
        <v>0.11221883094092</v>
      </c>
      <c r="E1602">
        <f t="shared" si="315"/>
        <v>2525.8999999999069</v>
      </c>
      <c r="I1602" s="4"/>
      <c r="J1602" s="4">
        <f t="shared" si="320"/>
        <v>377</v>
      </c>
      <c r="K1602">
        <v>1601</v>
      </c>
      <c r="L1602">
        <v>2273648.9</v>
      </c>
      <c r="M1602">
        <v>189470.7</v>
      </c>
      <c r="N1602">
        <v>44316.5</v>
      </c>
      <c r="O1602" t="str">
        <f t="shared" si="317"/>
        <v/>
      </c>
      <c r="P1602">
        <f t="shared" si="318"/>
        <v>2525.8999999999069</v>
      </c>
      <c r="X1602">
        <f t="shared" si="311"/>
        <v>51.304793925513067</v>
      </c>
      <c r="Y1602">
        <f t="shared" si="312"/>
        <v>4.2753985535861361</v>
      </c>
      <c r="Z1602">
        <f t="shared" si="313"/>
        <v>1</v>
      </c>
      <c r="AA1602">
        <f t="shared" si="314"/>
        <v>12.00000263893045</v>
      </c>
    </row>
    <row r="1603" spans="2:27" x14ac:dyDescent="0.2">
      <c r="B1603">
        <f t="shared" si="316"/>
        <v>23662364666249.801</v>
      </c>
      <c r="D1603">
        <f t="shared" si="319"/>
        <v>1.0011481056258651</v>
      </c>
      <c r="E1603">
        <f t="shared" si="315"/>
        <v>2528.8000000002794</v>
      </c>
      <c r="I1603" s="4"/>
      <c r="J1603" s="4">
        <f t="shared" si="320"/>
        <v>377</v>
      </c>
      <c r="K1603">
        <v>1602</v>
      </c>
      <c r="L1603">
        <v>2276177.7000000002</v>
      </c>
      <c r="M1603">
        <v>189681.5</v>
      </c>
      <c r="N1603">
        <v>44364.800000000003</v>
      </c>
      <c r="O1603" t="str">
        <f t="shared" si="317"/>
        <v/>
      </c>
      <c r="P1603">
        <f t="shared" si="318"/>
        <v>2528.8000000002794</v>
      </c>
      <c r="X1603">
        <f t="shared" ref="X1603:X1666" si="321">L1603/$N1603</f>
        <v>51.305938491777269</v>
      </c>
      <c r="Y1603">
        <f t="shared" ref="Y1603:Y1666" si="322">M1603/$N1603</f>
        <v>4.2754954378245813</v>
      </c>
      <c r="Z1603">
        <f t="shared" ref="Z1603:Z1666" si="323">N1603/$N1603</f>
        <v>1</v>
      </c>
      <c r="AA1603">
        <f t="shared" ref="AA1603:AA1666" si="324">L1603/M1603</f>
        <v>11.999998418401374</v>
      </c>
    </row>
    <row r="1604" spans="2:27" x14ac:dyDescent="0.2">
      <c r="B1604">
        <f t="shared" si="316"/>
        <v>24064624865576.102</v>
      </c>
      <c r="D1604">
        <f t="shared" si="319"/>
        <v>1.0011072445426084</v>
      </c>
      <c r="E1604">
        <f t="shared" ref="E1604:E1667" si="325">L1604-L1603</f>
        <v>2531.5999999996275</v>
      </c>
      <c r="I1604" s="4"/>
      <c r="J1604" s="4">
        <f t="shared" si="320"/>
        <v>377</v>
      </c>
      <c r="K1604">
        <v>1603</v>
      </c>
      <c r="L1604">
        <v>2278709.2999999998</v>
      </c>
      <c r="M1604">
        <v>189892.4</v>
      </c>
      <c r="N1604">
        <v>44413.2</v>
      </c>
      <c r="O1604" t="str">
        <f t="shared" si="317"/>
        <v/>
      </c>
      <c r="P1604">
        <f t="shared" si="318"/>
        <v>2531.5999999996275</v>
      </c>
      <c r="X1604">
        <f t="shared" si="321"/>
        <v>51.307028090747792</v>
      </c>
      <c r="Y1604">
        <f t="shared" si="322"/>
        <v>4.2755847360694572</v>
      </c>
      <c r="Z1604">
        <f t="shared" si="323"/>
        <v>1</v>
      </c>
      <c r="AA1604">
        <f t="shared" si="324"/>
        <v>12.000002633070096</v>
      </c>
    </row>
    <row r="1605" spans="2:27" x14ac:dyDescent="0.2">
      <c r="B1605">
        <f t="shared" si="316"/>
        <v>24473723488290.801</v>
      </c>
      <c r="D1605">
        <f t="shared" si="319"/>
        <v>1.0011060199086528</v>
      </c>
      <c r="E1605">
        <f t="shared" si="325"/>
        <v>2534.4000000003725</v>
      </c>
      <c r="I1605" s="4"/>
      <c r="J1605" s="4">
        <f t="shared" si="320"/>
        <v>377</v>
      </c>
      <c r="K1605">
        <v>1604</v>
      </c>
      <c r="L1605">
        <v>2281243.7000000002</v>
      </c>
      <c r="M1605">
        <v>190103.6</v>
      </c>
      <c r="N1605">
        <v>44461.599999999999</v>
      </c>
      <c r="O1605" t="str">
        <f t="shared" si="317"/>
        <v/>
      </c>
      <c r="P1605">
        <f t="shared" si="318"/>
        <v>2534.4000000003725</v>
      </c>
      <c r="X1605">
        <f t="shared" si="321"/>
        <v>51.308178293178841</v>
      </c>
      <c r="Y1605">
        <f t="shared" si="322"/>
        <v>4.275680587293305</v>
      </c>
      <c r="Z1605">
        <f t="shared" si="323"/>
        <v>1</v>
      </c>
      <c r="AA1605">
        <f t="shared" si="324"/>
        <v>12.000002630144827</v>
      </c>
    </row>
    <row r="1606" spans="2:27" x14ac:dyDescent="0.2">
      <c r="B1606">
        <f t="shared" si="316"/>
        <v>24889776787591.801</v>
      </c>
      <c r="D1606">
        <f t="shared" si="319"/>
        <v>1.0011047979795407</v>
      </c>
      <c r="E1606">
        <f t="shared" si="325"/>
        <v>2537.1999999997206</v>
      </c>
      <c r="I1606" s="4"/>
      <c r="J1606" s="4">
        <f t="shared" si="320"/>
        <v>377</v>
      </c>
      <c r="K1606">
        <v>1605</v>
      </c>
      <c r="L1606">
        <v>2283780.9</v>
      </c>
      <c r="M1606">
        <v>190315.1</v>
      </c>
      <c r="N1606">
        <v>44510</v>
      </c>
      <c r="O1606" t="str">
        <f t="shared" si="317"/>
        <v/>
      </c>
      <c r="P1606">
        <f t="shared" si="318"/>
        <v>2537.1999999997206</v>
      </c>
      <c r="X1606">
        <f t="shared" si="321"/>
        <v>51.309388901370475</v>
      </c>
      <c r="Y1606">
        <f t="shared" si="322"/>
        <v>4.2757829701190744</v>
      </c>
      <c r="Z1606">
        <f t="shared" si="323"/>
        <v>1</v>
      </c>
      <c r="AA1606">
        <f t="shared" si="324"/>
        <v>11.999998423666854</v>
      </c>
    </row>
    <row r="1607" spans="2:27" x14ac:dyDescent="0.2">
      <c r="B1607">
        <f t="shared" si="316"/>
        <v>25312902992980.898</v>
      </c>
      <c r="D1607">
        <f t="shared" si="319"/>
        <v>1.0011429922750956</v>
      </c>
      <c r="E1607">
        <f t="shared" si="325"/>
        <v>2540.1000000000931</v>
      </c>
      <c r="I1607" s="4"/>
      <c r="J1607" s="4">
        <f t="shared" si="320"/>
        <v>377</v>
      </c>
      <c r="K1607">
        <v>1606</v>
      </c>
      <c r="L1607">
        <v>2286321</v>
      </c>
      <c r="M1607">
        <v>190526.7</v>
      </c>
      <c r="N1607">
        <v>44558.5</v>
      </c>
      <c r="O1607" t="str">
        <f t="shared" si="317"/>
        <v/>
      </c>
      <c r="P1607">
        <f t="shared" si="318"/>
        <v>2540.1000000000931</v>
      </c>
      <c r="X1607">
        <f t="shared" si="321"/>
        <v>51.310546809250759</v>
      </c>
      <c r="Y1607">
        <f t="shared" si="322"/>
        <v>4.2758777786505382</v>
      </c>
      <c r="Z1607">
        <f t="shared" si="323"/>
        <v>1</v>
      </c>
      <c r="AA1607">
        <f t="shared" si="324"/>
        <v>12.00000314916492</v>
      </c>
    </row>
    <row r="1608" spans="2:27" x14ac:dyDescent="0.2">
      <c r="B1608">
        <f t="shared" si="316"/>
        <v>25743222343861.5</v>
      </c>
      <c r="D1608">
        <f t="shared" si="319"/>
        <v>1.0010629502774382</v>
      </c>
      <c r="E1608">
        <f t="shared" si="325"/>
        <v>2542.7999999998137</v>
      </c>
      <c r="I1608" s="4"/>
      <c r="J1608" s="4">
        <f t="shared" si="320"/>
        <v>377</v>
      </c>
      <c r="K1608">
        <v>1607</v>
      </c>
      <c r="L1608">
        <v>2288863.7999999998</v>
      </c>
      <c r="M1608">
        <v>190738.7</v>
      </c>
      <c r="N1608">
        <v>44607.1</v>
      </c>
      <c r="O1608" t="str">
        <f t="shared" si="317"/>
        <v/>
      </c>
      <c r="P1608">
        <f t="shared" si="318"/>
        <v>2542.7999999998137</v>
      </c>
      <c r="X1608">
        <f t="shared" si="321"/>
        <v>51.311647697339659</v>
      </c>
      <c r="Y1608">
        <f t="shared" si="322"/>
        <v>4.2759717623427669</v>
      </c>
      <c r="Z1608">
        <f t="shared" si="323"/>
        <v>1</v>
      </c>
      <c r="AA1608">
        <f t="shared" si="324"/>
        <v>11.999996854335274</v>
      </c>
    </row>
    <row r="1609" spans="2:27" x14ac:dyDescent="0.2">
      <c r="B1609">
        <f t="shared" si="316"/>
        <v>26180857123707.199</v>
      </c>
      <c r="D1609">
        <f t="shared" si="319"/>
        <v>1.0011404750670021</v>
      </c>
      <c r="E1609">
        <f t="shared" si="325"/>
        <v>2545.7000000001863</v>
      </c>
      <c r="I1609" s="4"/>
      <c r="J1609" s="4">
        <f t="shared" si="320"/>
        <v>377</v>
      </c>
      <c r="K1609">
        <v>1608</v>
      </c>
      <c r="L1609">
        <v>2291409.5</v>
      </c>
      <c r="M1609">
        <v>190950.8</v>
      </c>
      <c r="N1609">
        <v>44655.7</v>
      </c>
      <c r="O1609" t="str">
        <f t="shared" si="317"/>
        <v/>
      </c>
      <c r="P1609">
        <f t="shared" si="318"/>
        <v>2545.7000000001863</v>
      </c>
      <c r="X1609">
        <f t="shared" si="321"/>
        <v>51.312811130493984</v>
      </c>
      <c r="Y1609">
        <f t="shared" si="322"/>
        <v>4.2760677808208136</v>
      </c>
      <c r="Z1609">
        <f t="shared" si="323"/>
        <v>1</v>
      </c>
      <c r="AA1609">
        <f t="shared" si="324"/>
        <v>11.999999476304891</v>
      </c>
    </row>
    <row r="1610" spans="2:27" x14ac:dyDescent="0.2">
      <c r="B1610">
        <f t="shared" si="316"/>
        <v>26625931694810.199</v>
      </c>
      <c r="D1610">
        <f t="shared" si="319"/>
        <v>1.0010998939387254</v>
      </c>
      <c r="E1610">
        <f t="shared" si="325"/>
        <v>2548.5</v>
      </c>
      <c r="I1610" s="4"/>
      <c r="J1610" s="4">
        <f t="shared" si="320"/>
        <v>377</v>
      </c>
      <c r="K1610">
        <v>1609</v>
      </c>
      <c r="L1610">
        <v>2293958</v>
      </c>
      <c r="M1610">
        <v>191163.2</v>
      </c>
      <c r="N1610">
        <v>44704.4</v>
      </c>
      <c r="O1610" t="str">
        <f t="shared" si="317"/>
        <v/>
      </c>
      <c r="P1610">
        <f t="shared" si="318"/>
        <v>2548.5</v>
      </c>
      <c r="X1610">
        <f t="shared" si="321"/>
        <v>51.313919882606633</v>
      </c>
      <c r="Y1610">
        <f t="shared" si="322"/>
        <v>4.2761607358559788</v>
      </c>
      <c r="Z1610">
        <f t="shared" si="323"/>
        <v>1</v>
      </c>
      <c r="AA1610">
        <f t="shared" si="324"/>
        <v>11.999997907547058</v>
      </c>
    </row>
    <row r="1611" spans="2:27" x14ac:dyDescent="0.2">
      <c r="B1611">
        <f t="shared" si="316"/>
        <v>27078572533622</v>
      </c>
      <c r="D1611">
        <f t="shared" si="319"/>
        <v>9.0100451245831241</v>
      </c>
      <c r="E1611">
        <f t="shared" si="325"/>
        <v>22962.100000000093</v>
      </c>
      <c r="I1611" s="4"/>
      <c r="J1611" s="4">
        <f t="shared" si="320"/>
        <v>377</v>
      </c>
      <c r="K1611">
        <v>1610</v>
      </c>
      <c r="L1611">
        <v>2316920.1</v>
      </c>
      <c r="M1611">
        <v>193076.7</v>
      </c>
      <c r="N1611">
        <v>45143</v>
      </c>
      <c r="O1611">
        <f t="shared" si="317"/>
        <v>45797.100000000093</v>
      </c>
      <c r="P1611">
        <f t="shared" si="318"/>
        <v>22962.100000000093</v>
      </c>
      <c r="X1611">
        <f t="shared" si="321"/>
        <v>51.324017012604394</v>
      </c>
      <c r="Y1611">
        <f t="shared" si="322"/>
        <v>4.2770019715127487</v>
      </c>
      <c r="Z1611">
        <f t="shared" si="323"/>
        <v>1</v>
      </c>
      <c r="AA1611">
        <f t="shared" si="324"/>
        <v>11.999998446213343</v>
      </c>
    </row>
    <row r="1612" spans="2:27" x14ac:dyDescent="0.2">
      <c r="B1612">
        <f t="shared" si="316"/>
        <v>27538908266693.5</v>
      </c>
      <c r="D1612">
        <f t="shared" si="319"/>
        <v>0.1122240561621061</v>
      </c>
      <c r="E1612">
        <f t="shared" si="325"/>
        <v>2576.8999999999069</v>
      </c>
      <c r="I1612" s="4"/>
      <c r="J1612" s="4">
        <f t="shared" si="320"/>
        <v>378</v>
      </c>
      <c r="K1612">
        <v>1611</v>
      </c>
      <c r="L1612">
        <v>2319497</v>
      </c>
      <c r="M1612">
        <v>193291.4</v>
      </c>
      <c r="N1612">
        <v>45192.2</v>
      </c>
      <c r="O1612" t="str">
        <f t="shared" si="317"/>
        <v/>
      </c>
      <c r="P1612">
        <f t="shared" si="318"/>
        <v>2576.8999999999069</v>
      </c>
      <c r="X1612">
        <f t="shared" si="321"/>
        <v>51.325162306769755</v>
      </c>
      <c r="Y1612">
        <f t="shared" si="322"/>
        <v>4.2770964901022746</v>
      </c>
      <c r="Z1612">
        <f t="shared" si="323"/>
        <v>1</v>
      </c>
      <c r="AA1612">
        <f t="shared" si="324"/>
        <v>12.000001034707184</v>
      </c>
    </row>
    <row r="1613" spans="2:27" x14ac:dyDescent="0.2">
      <c r="B1613">
        <f t="shared" si="316"/>
        <v>28007069707227.301</v>
      </c>
      <c r="D1613">
        <f t="shared" si="319"/>
        <v>1.0010865768948269</v>
      </c>
      <c r="E1613">
        <f t="shared" si="325"/>
        <v>2579.7000000001863</v>
      </c>
      <c r="I1613" s="4"/>
      <c r="J1613" s="4">
        <f t="shared" si="320"/>
        <v>378</v>
      </c>
      <c r="K1613">
        <v>1612</v>
      </c>
      <c r="L1613">
        <v>2322076.7000000002</v>
      </c>
      <c r="M1613">
        <v>193506.4</v>
      </c>
      <c r="N1613">
        <v>45241.5</v>
      </c>
      <c r="O1613" t="str">
        <f t="shared" si="317"/>
        <v/>
      </c>
      <c r="P1613">
        <f t="shared" si="318"/>
        <v>2579.7000000001863</v>
      </c>
      <c r="X1613">
        <f t="shared" si="321"/>
        <v>51.326253550390682</v>
      </c>
      <c r="Y1613">
        <f t="shared" si="322"/>
        <v>4.2771879800625534</v>
      </c>
      <c r="Z1613">
        <f t="shared" si="323"/>
        <v>1</v>
      </c>
      <c r="AA1613">
        <f t="shared" si="324"/>
        <v>11.999999483221227</v>
      </c>
    </row>
    <row r="1614" spans="2:27" x14ac:dyDescent="0.2">
      <c r="B1614">
        <f t="shared" si="316"/>
        <v>28483189892250.199</v>
      </c>
      <c r="D1614">
        <f t="shared" si="319"/>
        <v>1.0011241617240147</v>
      </c>
      <c r="E1614">
        <f t="shared" si="325"/>
        <v>2582.5999999996275</v>
      </c>
      <c r="I1614" s="4"/>
      <c r="J1614" s="4">
        <f t="shared" si="320"/>
        <v>378</v>
      </c>
      <c r="K1614">
        <v>1613</v>
      </c>
      <c r="L1614">
        <v>2324659.2999999998</v>
      </c>
      <c r="M1614">
        <v>193721.60000000001</v>
      </c>
      <c r="N1614">
        <v>45290.8</v>
      </c>
      <c r="O1614" t="str">
        <f t="shared" si="317"/>
        <v/>
      </c>
      <c r="P1614">
        <f t="shared" si="318"/>
        <v>2582.5999999996275</v>
      </c>
      <c r="X1614">
        <f t="shared" si="321"/>
        <v>51.327406448991837</v>
      </c>
      <c r="Y1614">
        <f t="shared" si="322"/>
        <v>4.2772836867531598</v>
      </c>
      <c r="Z1614">
        <f t="shared" si="323"/>
        <v>1</v>
      </c>
      <c r="AA1614">
        <f t="shared" si="324"/>
        <v>12.000000516204697</v>
      </c>
    </row>
    <row r="1615" spans="2:27" x14ac:dyDescent="0.2">
      <c r="B1615">
        <f t="shared" si="316"/>
        <v>28967404120418.398</v>
      </c>
      <c r="D1615">
        <f t="shared" si="319"/>
        <v>1.0010841787348972</v>
      </c>
      <c r="E1615">
        <f t="shared" si="325"/>
        <v>2585.4000000003725</v>
      </c>
      <c r="I1615" s="4"/>
      <c r="J1615" s="4">
        <f t="shared" si="320"/>
        <v>378</v>
      </c>
      <c r="K1615">
        <v>1614</v>
      </c>
      <c r="L1615">
        <v>2327244.7000000002</v>
      </c>
      <c r="M1615">
        <v>193937.1</v>
      </c>
      <c r="N1615">
        <v>45340.2</v>
      </c>
      <c r="O1615" t="str">
        <f t="shared" si="317"/>
        <v/>
      </c>
      <c r="P1615">
        <f t="shared" si="318"/>
        <v>2585.4000000003725</v>
      </c>
      <c r="X1615">
        <f t="shared" si="321"/>
        <v>51.328505388154447</v>
      </c>
      <c r="Y1615">
        <f t="shared" si="322"/>
        <v>4.2773763679913195</v>
      </c>
      <c r="Z1615">
        <f t="shared" si="323"/>
        <v>1</v>
      </c>
      <c r="AA1615">
        <f t="shared" si="324"/>
        <v>11.999997421844506</v>
      </c>
    </row>
    <row r="1616" spans="2:27" x14ac:dyDescent="0.2">
      <c r="B1616">
        <f t="shared" si="316"/>
        <v>29459849990465.5</v>
      </c>
      <c r="D1616">
        <f t="shared" si="319"/>
        <v>1.0011216832983061</v>
      </c>
      <c r="E1616">
        <f t="shared" si="325"/>
        <v>2588.2999999998137</v>
      </c>
      <c r="I1616" s="4"/>
      <c r="J1616" s="4">
        <f t="shared" si="320"/>
        <v>378</v>
      </c>
      <c r="K1616">
        <v>1615</v>
      </c>
      <c r="L1616">
        <v>2329833</v>
      </c>
      <c r="M1616">
        <v>194152.8</v>
      </c>
      <c r="N1616">
        <v>45389.599999999999</v>
      </c>
      <c r="O1616" t="str">
        <f t="shared" si="317"/>
        <v/>
      </c>
      <c r="P1616">
        <f t="shared" si="318"/>
        <v>2588.2999999998137</v>
      </c>
      <c r="X1616">
        <f t="shared" si="321"/>
        <v>51.329665826532953</v>
      </c>
      <c r="Y1616">
        <f t="shared" si="322"/>
        <v>4.2774732537850078</v>
      </c>
      <c r="Z1616">
        <f t="shared" si="323"/>
        <v>1</v>
      </c>
      <c r="AA1616">
        <f t="shared" si="324"/>
        <v>11.999996909650545</v>
      </c>
    </row>
    <row r="1617" spans="2:27" x14ac:dyDescent="0.2">
      <c r="B1617">
        <f t="shared" si="316"/>
        <v>29960667440303.398</v>
      </c>
      <c r="D1617">
        <f t="shared" si="319"/>
        <v>1.0011204265349352</v>
      </c>
      <c r="E1617">
        <f t="shared" si="325"/>
        <v>2591.2000000001863</v>
      </c>
      <c r="I1617" s="4"/>
      <c r="J1617" s="4">
        <f t="shared" si="320"/>
        <v>378</v>
      </c>
      <c r="K1617">
        <v>1616</v>
      </c>
      <c r="L1617">
        <v>2332424.2000000002</v>
      </c>
      <c r="M1617">
        <v>194368.7</v>
      </c>
      <c r="N1617">
        <v>45439.1</v>
      </c>
      <c r="O1617" t="str">
        <f t="shared" si="317"/>
        <v/>
      </c>
      <c r="P1617">
        <f t="shared" si="318"/>
        <v>2591.2000000001863</v>
      </c>
      <c r="X1617">
        <f t="shared" si="321"/>
        <v>51.330774597208134</v>
      </c>
      <c r="Y1617">
        <f t="shared" si="322"/>
        <v>4.2775649165586467</v>
      </c>
      <c r="Z1617">
        <f t="shared" si="323"/>
        <v>1</v>
      </c>
      <c r="AA1617">
        <f t="shared" si="324"/>
        <v>11.999998971027743</v>
      </c>
    </row>
    <row r="1618" spans="2:27" x14ac:dyDescent="0.2">
      <c r="B1618">
        <f t="shared" si="316"/>
        <v>30469998786788.602</v>
      </c>
      <c r="D1618">
        <f t="shared" si="319"/>
        <v>1.0011191725839153</v>
      </c>
      <c r="E1618">
        <f t="shared" si="325"/>
        <v>2594.0999999996275</v>
      </c>
      <c r="I1618" s="4"/>
      <c r="J1618" s="4">
        <f t="shared" si="320"/>
        <v>378</v>
      </c>
      <c r="K1618">
        <v>1617</v>
      </c>
      <c r="L1618">
        <v>2335018.2999999998</v>
      </c>
      <c r="M1618">
        <v>194584.9</v>
      </c>
      <c r="N1618">
        <v>45488.7</v>
      </c>
      <c r="O1618" t="str">
        <f t="shared" si="317"/>
        <v/>
      </c>
      <c r="P1618">
        <f t="shared" si="318"/>
        <v>2594.0999999996275</v>
      </c>
      <c r="X1618">
        <f t="shared" si="321"/>
        <v>51.331831861539236</v>
      </c>
      <c r="Y1618">
        <f t="shared" si="322"/>
        <v>4.2776535711066703</v>
      </c>
      <c r="Z1618">
        <f t="shared" si="323"/>
        <v>1</v>
      </c>
      <c r="AA1618">
        <f t="shared" si="324"/>
        <v>11.999997430427539</v>
      </c>
    </row>
    <row r="1619" spans="2:27" x14ac:dyDescent="0.2">
      <c r="B1619">
        <f t="shared" si="316"/>
        <v>30987988766164</v>
      </c>
      <c r="D1619">
        <f t="shared" si="319"/>
        <v>1.001117921437251</v>
      </c>
      <c r="E1619">
        <f t="shared" si="325"/>
        <v>2597</v>
      </c>
      <c r="I1619" s="4"/>
      <c r="J1619" s="4">
        <f t="shared" si="320"/>
        <v>378</v>
      </c>
      <c r="K1619">
        <v>1618</v>
      </c>
      <c r="L1619">
        <v>2337615.2999999998</v>
      </c>
      <c r="M1619">
        <v>194801.3</v>
      </c>
      <c r="N1619">
        <v>45538.3</v>
      </c>
      <c r="O1619" t="str">
        <f t="shared" si="317"/>
        <v/>
      </c>
      <c r="P1619">
        <f t="shared" si="318"/>
        <v>2597</v>
      </c>
      <c r="X1619">
        <f t="shared" si="321"/>
        <v>51.332950505398742</v>
      </c>
      <c r="Y1619">
        <f t="shared" si="322"/>
        <v>4.2777464244383294</v>
      </c>
      <c r="Z1619">
        <f t="shared" si="323"/>
        <v>1</v>
      </c>
      <c r="AA1619">
        <f t="shared" si="324"/>
        <v>11.999998459969209</v>
      </c>
    </row>
    <row r="1620" spans="2:27" x14ac:dyDescent="0.2">
      <c r="B1620">
        <f t="shared" si="316"/>
        <v>31514784575188.801</v>
      </c>
      <c r="D1620">
        <f t="shared" si="319"/>
        <v>1.0010781671160105</v>
      </c>
      <c r="E1620">
        <f t="shared" si="325"/>
        <v>2599.8000000002794</v>
      </c>
      <c r="I1620" s="4"/>
      <c r="J1620" s="4">
        <f t="shared" si="320"/>
        <v>378</v>
      </c>
      <c r="K1620">
        <v>1619</v>
      </c>
      <c r="L1620">
        <v>2340215.1</v>
      </c>
      <c r="M1620">
        <v>195017.9</v>
      </c>
      <c r="N1620">
        <v>45587.9</v>
      </c>
      <c r="O1620" t="str">
        <f t="shared" si="317"/>
        <v/>
      </c>
      <c r="P1620">
        <f t="shared" si="318"/>
        <v>2599.8000000002794</v>
      </c>
      <c r="X1620">
        <f t="shared" si="321"/>
        <v>51.334128134877894</v>
      </c>
      <c r="Y1620">
        <f t="shared" si="322"/>
        <v>4.2778434628486943</v>
      </c>
      <c r="Z1620">
        <f t="shared" si="323"/>
        <v>1</v>
      </c>
      <c r="AA1620">
        <f t="shared" si="324"/>
        <v>12.00000153832033</v>
      </c>
    </row>
    <row r="1621" spans="2:27" x14ac:dyDescent="0.2">
      <c r="B1621">
        <f t="shared" si="316"/>
        <v>32050535912967</v>
      </c>
      <c r="D1621">
        <f t="shared" si="319"/>
        <v>9.0101930917752142</v>
      </c>
      <c r="E1621">
        <f t="shared" si="325"/>
        <v>23424.699999999721</v>
      </c>
      <c r="I1621" s="4"/>
      <c r="J1621" s="4">
        <f t="shared" si="320"/>
        <v>378</v>
      </c>
      <c r="K1621">
        <v>1620</v>
      </c>
      <c r="L1621">
        <v>2363639.7999999998</v>
      </c>
      <c r="M1621">
        <v>196970</v>
      </c>
      <c r="N1621">
        <v>46035.3</v>
      </c>
      <c r="O1621">
        <f t="shared" si="317"/>
        <v>46719.699999999721</v>
      </c>
      <c r="P1621">
        <f t="shared" si="318"/>
        <v>23424.699999999721</v>
      </c>
      <c r="X1621">
        <f t="shared" si="321"/>
        <v>51.344072917956431</v>
      </c>
      <c r="Y1621">
        <f t="shared" si="322"/>
        <v>4.2786731052040494</v>
      </c>
      <c r="Z1621">
        <f t="shared" si="323"/>
        <v>1</v>
      </c>
      <c r="AA1621">
        <f t="shared" si="324"/>
        <v>11.999998984616946</v>
      </c>
    </row>
    <row r="1622" spans="2:27" x14ac:dyDescent="0.2">
      <c r="B1622">
        <f t="shared" si="316"/>
        <v>32595395023487.398</v>
      </c>
      <c r="D1622">
        <f t="shared" si="319"/>
        <v>0.11222342228503719</v>
      </c>
      <c r="E1622">
        <f t="shared" si="325"/>
        <v>2628.8000000002794</v>
      </c>
      <c r="I1622" s="4"/>
      <c r="J1622" s="4">
        <f t="shared" si="320"/>
        <v>379</v>
      </c>
      <c r="K1622">
        <v>1621</v>
      </c>
      <c r="L1622">
        <v>2366268.6</v>
      </c>
      <c r="M1622">
        <v>197189</v>
      </c>
      <c r="N1622">
        <v>46085.5</v>
      </c>
      <c r="O1622" t="str">
        <f t="shared" si="317"/>
        <v/>
      </c>
      <c r="P1622">
        <f t="shared" si="318"/>
        <v>2628.8000000002794</v>
      </c>
      <c r="X1622">
        <f t="shared" si="321"/>
        <v>51.345186663918156</v>
      </c>
      <c r="Y1622">
        <f t="shared" si="322"/>
        <v>4.2787644703865642</v>
      </c>
      <c r="Z1622">
        <f t="shared" si="323"/>
        <v>1</v>
      </c>
      <c r="AA1622">
        <f t="shared" si="324"/>
        <v>12.000003042766078</v>
      </c>
    </row>
    <row r="1623" spans="2:27" x14ac:dyDescent="0.2">
      <c r="B1623">
        <f t="shared" si="316"/>
        <v>33149516738886.699</v>
      </c>
      <c r="D1623">
        <f t="shared" si="319"/>
        <v>1.001065124771688</v>
      </c>
      <c r="E1623">
        <f t="shared" si="325"/>
        <v>2631.6000000000931</v>
      </c>
      <c r="I1623" s="4"/>
      <c r="J1623" s="4">
        <f t="shared" si="320"/>
        <v>379</v>
      </c>
      <c r="K1623">
        <v>1622</v>
      </c>
      <c r="L1623">
        <v>2368900.2000000002</v>
      </c>
      <c r="M1623">
        <v>197408.4</v>
      </c>
      <c r="N1623">
        <v>46135.8</v>
      </c>
      <c r="O1623" t="str">
        <f t="shared" si="317"/>
        <v/>
      </c>
      <c r="P1623">
        <f t="shared" si="318"/>
        <v>2631.6000000000931</v>
      </c>
      <c r="X1623">
        <f t="shared" si="321"/>
        <v>51.346247382726645</v>
      </c>
      <c r="Y1623">
        <f t="shared" si="322"/>
        <v>4.2788550323176358</v>
      </c>
      <c r="Z1623">
        <f t="shared" si="323"/>
        <v>1</v>
      </c>
      <c r="AA1623">
        <f t="shared" si="324"/>
        <v>11.999996960615659</v>
      </c>
    </row>
    <row r="1624" spans="2:27" x14ac:dyDescent="0.2">
      <c r="B1624">
        <f t="shared" si="316"/>
        <v>33713058523447.801</v>
      </c>
      <c r="D1624">
        <f t="shared" si="319"/>
        <v>1.0011779905759337</v>
      </c>
      <c r="E1624">
        <f t="shared" si="325"/>
        <v>2634.6999999997206</v>
      </c>
      <c r="I1624" s="4"/>
      <c r="J1624" s="4">
        <f t="shared" si="320"/>
        <v>379</v>
      </c>
      <c r="K1624">
        <v>1623</v>
      </c>
      <c r="L1624">
        <v>2371534.9</v>
      </c>
      <c r="M1624">
        <v>197627.9</v>
      </c>
      <c r="N1624">
        <v>46186.1</v>
      </c>
      <c r="O1624" t="str">
        <f t="shared" si="317"/>
        <v/>
      </c>
      <c r="P1624">
        <f t="shared" si="318"/>
        <v>2634.6999999997206</v>
      </c>
      <c r="X1624">
        <f t="shared" si="321"/>
        <v>51.347372910897434</v>
      </c>
      <c r="Y1624">
        <f t="shared" si="322"/>
        <v>4.278947562145321</v>
      </c>
      <c r="Z1624">
        <f t="shared" si="323"/>
        <v>1</v>
      </c>
      <c r="AA1624">
        <f t="shared" si="324"/>
        <v>12.000000506001429</v>
      </c>
    </row>
    <row r="1625" spans="2:27" x14ac:dyDescent="0.2">
      <c r="B1625">
        <f t="shared" si="316"/>
        <v>34286180518346.398</v>
      </c>
      <c r="D1625">
        <f t="shared" si="319"/>
        <v>1.0010627395909515</v>
      </c>
      <c r="E1625">
        <f t="shared" si="325"/>
        <v>2637.5</v>
      </c>
      <c r="I1625" s="4"/>
      <c r="J1625" s="4">
        <f t="shared" si="320"/>
        <v>379</v>
      </c>
      <c r="K1625">
        <v>1624</v>
      </c>
      <c r="L1625">
        <v>2374172.4</v>
      </c>
      <c r="M1625">
        <v>197847.7</v>
      </c>
      <c r="N1625">
        <v>46236.5</v>
      </c>
      <c r="O1625" t="str">
        <f t="shared" si="317"/>
        <v/>
      </c>
      <c r="P1625">
        <f t="shared" si="318"/>
        <v>2637.5</v>
      </c>
      <c r="X1625">
        <f t="shared" si="321"/>
        <v>51.348445492197719</v>
      </c>
      <c r="Y1625">
        <f t="shared" si="322"/>
        <v>4.2790371243498102</v>
      </c>
      <c r="Z1625">
        <f t="shared" si="323"/>
        <v>1</v>
      </c>
      <c r="AA1625">
        <f t="shared" si="324"/>
        <v>11.999999999999998</v>
      </c>
    </row>
    <row r="1626" spans="2:27" x14ac:dyDescent="0.2">
      <c r="B1626">
        <f t="shared" si="316"/>
        <v>34869045587158.301</v>
      </c>
      <c r="D1626">
        <f t="shared" si="319"/>
        <v>1.0011374407582938</v>
      </c>
      <c r="E1626">
        <f t="shared" si="325"/>
        <v>2640.5</v>
      </c>
      <c r="I1626" s="4"/>
      <c r="J1626" s="4">
        <f t="shared" si="320"/>
        <v>379</v>
      </c>
      <c r="K1626">
        <v>1625</v>
      </c>
      <c r="L1626">
        <v>2376812.9</v>
      </c>
      <c r="M1626">
        <v>198067.7</v>
      </c>
      <c r="N1626">
        <v>46286.9</v>
      </c>
      <c r="O1626" t="str">
        <f t="shared" si="317"/>
        <v/>
      </c>
      <c r="P1626">
        <f t="shared" si="318"/>
        <v>2640.5</v>
      </c>
      <c r="X1626">
        <f t="shared" si="321"/>
        <v>51.349580550868602</v>
      </c>
      <c r="Y1626">
        <f t="shared" si="322"/>
        <v>4.279130812389683</v>
      </c>
      <c r="Z1626">
        <f t="shared" si="323"/>
        <v>1</v>
      </c>
      <c r="AA1626">
        <f t="shared" si="324"/>
        <v>12.000002524389387</v>
      </c>
    </row>
    <row r="1627" spans="2:27" x14ac:dyDescent="0.2">
      <c r="B1627">
        <f t="shared" si="316"/>
        <v>35461819362140</v>
      </c>
      <c r="D1627">
        <f t="shared" si="319"/>
        <v>1.001098276841472</v>
      </c>
      <c r="E1627">
        <f t="shared" si="325"/>
        <v>2643.3999999999069</v>
      </c>
      <c r="I1627" s="4"/>
      <c r="J1627" s="4">
        <f t="shared" si="320"/>
        <v>379</v>
      </c>
      <c r="K1627">
        <v>1626</v>
      </c>
      <c r="L1627">
        <v>2379456.2999999998</v>
      </c>
      <c r="M1627">
        <v>198288</v>
      </c>
      <c r="N1627">
        <v>46337.4</v>
      </c>
      <c r="O1627" t="str">
        <f t="shared" si="317"/>
        <v/>
      </c>
      <c r="P1627">
        <f t="shared" si="318"/>
        <v>2643.3999999999069</v>
      </c>
      <c r="X1627">
        <f t="shared" si="321"/>
        <v>51.350664905670143</v>
      </c>
      <c r="Y1627">
        <f t="shared" si="322"/>
        <v>4.2792215359515211</v>
      </c>
      <c r="Z1627">
        <f t="shared" si="323"/>
        <v>1</v>
      </c>
      <c r="AA1627">
        <f t="shared" si="324"/>
        <v>12.000001512950858</v>
      </c>
    </row>
    <row r="1628" spans="2:27" x14ac:dyDescent="0.2">
      <c r="B1628">
        <f t="shared" si="316"/>
        <v>36064670291296.398</v>
      </c>
      <c r="D1628">
        <f t="shared" si="319"/>
        <v>1.0010970719529291</v>
      </c>
      <c r="E1628">
        <f t="shared" si="325"/>
        <v>2646.3000000002794</v>
      </c>
      <c r="I1628" s="4"/>
      <c r="J1628" s="4">
        <f t="shared" si="320"/>
        <v>379</v>
      </c>
      <c r="K1628">
        <v>1627</v>
      </c>
      <c r="L1628">
        <v>2382102.6</v>
      </c>
      <c r="M1628">
        <v>198508.6</v>
      </c>
      <c r="N1628">
        <v>46388</v>
      </c>
      <c r="O1628" t="str">
        <f t="shared" si="317"/>
        <v/>
      </c>
      <c r="P1628">
        <f t="shared" si="318"/>
        <v>2646.3000000002794</v>
      </c>
      <c r="X1628">
        <f t="shared" si="321"/>
        <v>51.351698715184966</v>
      </c>
      <c r="Y1628">
        <f t="shared" si="322"/>
        <v>4.2793093041303782</v>
      </c>
      <c r="Z1628">
        <f t="shared" si="323"/>
        <v>1</v>
      </c>
      <c r="AA1628">
        <f t="shared" si="324"/>
        <v>11.999996977460926</v>
      </c>
    </row>
    <row r="1629" spans="2:27" x14ac:dyDescent="0.2">
      <c r="B1629">
        <f t="shared" si="316"/>
        <v>36677769686248.398</v>
      </c>
      <c r="D1629">
        <f t="shared" si="319"/>
        <v>1.0011336583152077</v>
      </c>
      <c r="E1629">
        <f t="shared" si="325"/>
        <v>2649.2999999998137</v>
      </c>
      <c r="I1629" s="4"/>
      <c r="J1629" s="4">
        <f t="shared" si="320"/>
        <v>379</v>
      </c>
      <c r="K1629">
        <v>1628</v>
      </c>
      <c r="L1629">
        <v>2384751.9</v>
      </c>
      <c r="M1629">
        <v>198729.3</v>
      </c>
      <c r="N1629">
        <v>46438.6</v>
      </c>
      <c r="O1629" t="str">
        <f t="shared" si="317"/>
        <v/>
      </c>
      <c r="P1629">
        <f t="shared" si="318"/>
        <v>2649.2999999998137</v>
      </c>
      <c r="X1629">
        <f t="shared" si="321"/>
        <v>51.352794873230458</v>
      </c>
      <c r="Y1629">
        <f t="shared" si="322"/>
        <v>4.2793990344239488</v>
      </c>
      <c r="Z1629">
        <f t="shared" si="323"/>
        <v>1</v>
      </c>
      <c r="AA1629">
        <f t="shared" si="324"/>
        <v>12.000001509591188</v>
      </c>
    </row>
    <row r="1630" spans="2:27" x14ac:dyDescent="0.2">
      <c r="B1630">
        <f t="shared" si="316"/>
        <v>37301291770914.602</v>
      </c>
      <c r="D1630">
        <f t="shared" si="319"/>
        <v>1.0010946287700044</v>
      </c>
      <c r="E1630">
        <f t="shared" si="325"/>
        <v>2652.2000000001863</v>
      </c>
      <c r="I1630" s="4"/>
      <c r="J1630" s="4">
        <f t="shared" si="320"/>
        <v>379</v>
      </c>
      <c r="K1630">
        <v>1629</v>
      </c>
      <c r="L1630">
        <v>2387404.1</v>
      </c>
      <c r="M1630">
        <v>198950.3</v>
      </c>
      <c r="N1630">
        <v>46489.2</v>
      </c>
      <c r="O1630" t="str">
        <f t="shared" si="317"/>
        <v/>
      </c>
      <c r="P1630">
        <f t="shared" si="318"/>
        <v>2652.2000000001863</v>
      </c>
      <c r="X1630">
        <f t="shared" si="321"/>
        <v>51.353951025184351</v>
      </c>
      <c r="Y1630">
        <f t="shared" si="322"/>
        <v>4.2794950224998498</v>
      </c>
      <c r="Z1630">
        <f t="shared" si="323"/>
        <v>1</v>
      </c>
      <c r="AA1630">
        <f t="shared" si="324"/>
        <v>12.000002513190481</v>
      </c>
    </row>
    <row r="1631" spans="2:27" x14ac:dyDescent="0.2">
      <c r="B1631">
        <f t="shared" si="316"/>
        <v>37935413731020.102</v>
      </c>
      <c r="D1631">
        <f t="shared" si="319"/>
        <v>9.0100671140933262</v>
      </c>
      <c r="E1631">
        <f t="shared" si="325"/>
        <v>23896.5</v>
      </c>
      <c r="I1631" s="4"/>
      <c r="J1631" s="4">
        <f t="shared" si="320"/>
        <v>379</v>
      </c>
      <c r="K1631">
        <v>1630</v>
      </c>
      <c r="L1631">
        <v>2411300.6</v>
      </c>
      <c r="M1631">
        <v>200941.7</v>
      </c>
      <c r="N1631">
        <v>46945.599999999999</v>
      </c>
      <c r="O1631">
        <f t="shared" si="317"/>
        <v>47660.800000000279</v>
      </c>
      <c r="P1631">
        <f t="shared" si="318"/>
        <v>23896.5</v>
      </c>
      <c r="X1631">
        <f t="shared" si="321"/>
        <v>51.363718857571321</v>
      </c>
      <c r="Y1631">
        <f t="shared" si="322"/>
        <v>4.2803095497767636</v>
      </c>
      <c r="Z1631">
        <f t="shared" si="323"/>
        <v>1</v>
      </c>
      <c r="AA1631">
        <f t="shared" si="324"/>
        <v>12.000000995313567</v>
      </c>
    </row>
    <row r="1632" spans="2:27" x14ac:dyDescent="0.2">
      <c r="B1632">
        <f t="shared" si="316"/>
        <v>38580315764447.5</v>
      </c>
      <c r="D1632">
        <f t="shared" si="319"/>
        <v>0.11222563973802915</v>
      </c>
      <c r="E1632">
        <f t="shared" si="325"/>
        <v>2681.7999999998137</v>
      </c>
      <c r="I1632" s="4"/>
      <c r="J1632" s="4">
        <f t="shared" si="320"/>
        <v>380</v>
      </c>
      <c r="K1632">
        <v>1631</v>
      </c>
      <c r="L1632">
        <v>2413982.4</v>
      </c>
      <c r="M1632">
        <v>201165.2</v>
      </c>
      <c r="N1632">
        <v>46996.9</v>
      </c>
      <c r="O1632" t="str">
        <f t="shared" si="317"/>
        <v/>
      </c>
      <c r="P1632">
        <f t="shared" si="318"/>
        <v>2681.7999999998137</v>
      </c>
      <c r="X1632">
        <f t="shared" si="321"/>
        <v>51.36471554506786</v>
      </c>
      <c r="Y1632">
        <f t="shared" si="322"/>
        <v>4.2803929620889889</v>
      </c>
      <c r="Z1632">
        <f t="shared" si="323"/>
        <v>1</v>
      </c>
      <c r="AA1632">
        <f t="shared" si="324"/>
        <v>11.999999999999998</v>
      </c>
    </row>
    <row r="1633" spans="2:27" x14ac:dyDescent="0.2">
      <c r="B1633">
        <f t="shared" si="316"/>
        <v>39236181132443.102</v>
      </c>
      <c r="D1633">
        <f t="shared" si="319"/>
        <v>1.0010813632636186</v>
      </c>
      <c r="E1633">
        <f t="shared" si="325"/>
        <v>2684.7000000001863</v>
      </c>
      <c r="I1633" s="4"/>
      <c r="J1633" s="4">
        <f t="shared" si="320"/>
        <v>380</v>
      </c>
      <c r="K1633">
        <v>1632</v>
      </c>
      <c r="L1633">
        <v>2416667.1</v>
      </c>
      <c r="M1633">
        <v>201388.9</v>
      </c>
      <c r="N1633">
        <v>47048.1</v>
      </c>
      <c r="O1633" t="str">
        <f t="shared" si="317"/>
        <v/>
      </c>
      <c r="P1633">
        <f t="shared" si="318"/>
        <v>2684.7000000001863</v>
      </c>
      <c r="X1633">
        <f t="shared" si="321"/>
        <v>51.365880875104416</v>
      </c>
      <c r="Y1633">
        <f t="shared" si="322"/>
        <v>4.2804895415542816</v>
      </c>
      <c r="Z1633">
        <f t="shared" si="323"/>
        <v>1</v>
      </c>
      <c r="AA1633">
        <f t="shared" si="324"/>
        <v>12.000001489655091</v>
      </c>
    </row>
    <row r="1634" spans="2:27" x14ac:dyDescent="0.2">
      <c r="B1634">
        <f t="shared" si="316"/>
        <v>39903196211694.602</v>
      </c>
      <c r="D1634">
        <f t="shared" si="319"/>
        <v>1.0011174432895795</v>
      </c>
      <c r="E1634">
        <f t="shared" si="325"/>
        <v>2687.6999999997206</v>
      </c>
      <c r="I1634" s="4"/>
      <c r="J1634" s="4">
        <f t="shared" si="320"/>
        <v>380</v>
      </c>
      <c r="K1634">
        <v>1633</v>
      </c>
      <c r="L1634">
        <v>2419354.7999999998</v>
      </c>
      <c r="M1634">
        <v>201612.9</v>
      </c>
      <c r="N1634">
        <v>47099.5</v>
      </c>
      <c r="O1634" t="str">
        <f t="shared" si="317"/>
        <v/>
      </c>
      <c r="P1634">
        <f t="shared" si="318"/>
        <v>2687.6999999997206</v>
      </c>
      <c r="X1634">
        <f t="shared" si="321"/>
        <v>51.366889245108759</v>
      </c>
      <c r="Y1634">
        <f t="shared" si="322"/>
        <v>4.2805741037590632</v>
      </c>
      <c r="Z1634">
        <f t="shared" si="323"/>
        <v>1</v>
      </c>
      <c r="AA1634">
        <f t="shared" si="324"/>
        <v>12</v>
      </c>
    </row>
    <row r="1635" spans="2:27" x14ac:dyDescent="0.2">
      <c r="B1635">
        <f t="shared" si="316"/>
        <v>40581550547293.398</v>
      </c>
      <c r="D1635">
        <f t="shared" si="319"/>
        <v>1.0010789894706897</v>
      </c>
      <c r="E1635">
        <f t="shared" si="325"/>
        <v>2690.6000000000931</v>
      </c>
      <c r="I1635" s="4"/>
      <c r="J1635" s="4">
        <f t="shared" si="320"/>
        <v>380</v>
      </c>
      <c r="K1635">
        <v>1634</v>
      </c>
      <c r="L1635">
        <v>2422045.4</v>
      </c>
      <c r="M1635">
        <v>201837.1</v>
      </c>
      <c r="N1635">
        <v>47150.9</v>
      </c>
      <c r="O1635" t="str">
        <f t="shared" si="317"/>
        <v/>
      </c>
      <c r="P1635">
        <f t="shared" si="318"/>
        <v>2690.6000000000931</v>
      </c>
      <c r="X1635">
        <f t="shared" si="321"/>
        <v>51.367956921288879</v>
      </c>
      <c r="Y1635">
        <f t="shared" si="322"/>
        <v>4.2806627232990246</v>
      </c>
      <c r="Z1635">
        <f t="shared" si="323"/>
        <v>1</v>
      </c>
      <c r="AA1635">
        <f t="shared" si="324"/>
        <v>12.000000990898105</v>
      </c>
    </row>
    <row r="1636" spans="2:27" x14ac:dyDescent="0.2">
      <c r="B1636">
        <f t="shared" si="316"/>
        <v>41271436906597.398</v>
      </c>
      <c r="D1636">
        <f t="shared" si="319"/>
        <v>1.0011521593696919</v>
      </c>
      <c r="E1636">
        <f t="shared" si="325"/>
        <v>2693.7000000001863</v>
      </c>
      <c r="I1636" s="4"/>
      <c r="J1636" s="4">
        <f t="shared" si="320"/>
        <v>380</v>
      </c>
      <c r="K1636">
        <v>1635</v>
      </c>
      <c r="L1636">
        <v>2424739.1</v>
      </c>
      <c r="M1636">
        <v>202061.6</v>
      </c>
      <c r="N1636">
        <v>47202.3</v>
      </c>
      <c r="O1636" t="str">
        <f t="shared" si="317"/>
        <v/>
      </c>
      <c r="P1636">
        <f t="shared" si="318"/>
        <v>2693.7000000001863</v>
      </c>
      <c r="X1636">
        <f t="shared" si="321"/>
        <v>51.36908794698563</v>
      </c>
      <c r="Y1636">
        <f t="shared" si="322"/>
        <v>4.2807575054605387</v>
      </c>
      <c r="Z1636">
        <f t="shared" si="323"/>
        <v>1</v>
      </c>
      <c r="AA1636">
        <f t="shared" si="324"/>
        <v>11.999999505101414</v>
      </c>
    </row>
    <row r="1637" spans="2:27" x14ac:dyDescent="0.2">
      <c r="B1637">
        <f t="shared" si="316"/>
        <v>41973051334009.602</v>
      </c>
      <c r="D1637">
        <f t="shared" si="319"/>
        <v>1.0011137097670617</v>
      </c>
      <c r="E1637">
        <f t="shared" si="325"/>
        <v>2696.6999999997206</v>
      </c>
      <c r="I1637" s="4"/>
      <c r="J1637" s="4">
        <f t="shared" si="320"/>
        <v>380</v>
      </c>
      <c r="K1637">
        <v>1636</v>
      </c>
      <c r="L1637">
        <v>2427435.7999999998</v>
      </c>
      <c r="M1637">
        <v>202286.3</v>
      </c>
      <c r="N1637">
        <v>47253.8</v>
      </c>
      <c r="O1637" t="str">
        <f t="shared" si="317"/>
        <v/>
      </c>
      <c r="P1637">
        <f t="shared" si="318"/>
        <v>2696.6999999997206</v>
      </c>
      <c r="X1637">
        <f t="shared" si="321"/>
        <v>51.370171287811765</v>
      </c>
      <c r="Y1637">
        <f t="shared" si="322"/>
        <v>4.2808472546123273</v>
      </c>
      <c r="Z1637">
        <f t="shared" si="323"/>
        <v>1</v>
      </c>
      <c r="AA1637">
        <f t="shared" si="324"/>
        <v>12.000000988697701</v>
      </c>
    </row>
    <row r="1638" spans="2:27" x14ac:dyDescent="0.2">
      <c r="B1638">
        <f t="shared" si="316"/>
        <v>42686593206687.703</v>
      </c>
      <c r="D1638">
        <f t="shared" si="319"/>
        <v>1.0010753884378585</v>
      </c>
      <c r="E1638">
        <f t="shared" si="325"/>
        <v>2699.6000000000931</v>
      </c>
      <c r="I1638" s="4"/>
      <c r="J1638" s="4">
        <f t="shared" si="320"/>
        <v>380</v>
      </c>
      <c r="K1638">
        <v>1637</v>
      </c>
      <c r="L1638">
        <v>2430135.4</v>
      </c>
      <c r="M1638">
        <v>202511.3</v>
      </c>
      <c r="N1638">
        <v>47305.4</v>
      </c>
      <c r="O1638" t="str">
        <f t="shared" si="317"/>
        <v/>
      </c>
      <c r="P1638">
        <f t="shared" si="318"/>
        <v>2699.6000000000931</v>
      </c>
      <c r="X1638">
        <f t="shared" si="321"/>
        <v>51.37120497871279</v>
      </c>
      <c r="Y1638">
        <f t="shared" si="322"/>
        <v>4.2809341005466601</v>
      </c>
      <c r="Z1638">
        <f t="shared" si="323"/>
        <v>1</v>
      </c>
      <c r="AA1638">
        <f t="shared" si="324"/>
        <v>11.99999901240079</v>
      </c>
    </row>
    <row r="1639" spans="2:27" x14ac:dyDescent="0.2">
      <c r="B1639">
        <f t="shared" si="316"/>
        <v>43412265291201.398</v>
      </c>
      <c r="D1639">
        <f t="shared" si="319"/>
        <v>1.0011483182694076</v>
      </c>
      <c r="E1639">
        <f t="shared" si="325"/>
        <v>2702.7000000001863</v>
      </c>
      <c r="I1639" s="4"/>
      <c r="J1639" s="4">
        <f t="shared" si="320"/>
        <v>380</v>
      </c>
      <c r="K1639">
        <v>1638</v>
      </c>
      <c r="L1639">
        <v>2432838.1</v>
      </c>
      <c r="M1639">
        <v>202736.5</v>
      </c>
      <c r="N1639">
        <v>47357</v>
      </c>
      <c r="O1639" t="str">
        <f t="shared" si="317"/>
        <v/>
      </c>
      <c r="P1639">
        <f t="shared" si="318"/>
        <v>2702.7000000001863</v>
      </c>
      <c r="X1639">
        <f t="shared" si="321"/>
        <v>51.372301877230399</v>
      </c>
      <c r="Y1639">
        <f t="shared" si="322"/>
        <v>4.2810249804675129</v>
      </c>
      <c r="Z1639">
        <f t="shared" si="323"/>
        <v>1</v>
      </c>
      <c r="AA1639">
        <f t="shared" si="324"/>
        <v>12.000000493251092</v>
      </c>
    </row>
    <row r="1640" spans="2:27" x14ac:dyDescent="0.2">
      <c r="B1640">
        <f t="shared" si="316"/>
        <v>44150273801151.797</v>
      </c>
      <c r="D1640">
        <f t="shared" si="319"/>
        <v>1.0010730010729665</v>
      </c>
      <c r="E1640">
        <f t="shared" si="325"/>
        <v>2705.6000000000931</v>
      </c>
      <c r="I1640" s="4"/>
      <c r="J1640" s="4">
        <f t="shared" si="320"/>
        <v>380</v>
      </c>
      <c r="K1640">
        <v>1639</v>
      </c>
      <c r="L1640">
        <v>2435543.7000000002</v>
      </c>
      <c r="M1640">
        <v>202962</v>
      </c>
      <c r="N1640">
        <v>47408.7</v>
      </c>
      <c r="O1640" t="str">
        <f t="shared" si="317"/>
        <v/>
      </c>
      <c r="P1640">
        <f t="shared" si="318"/>
        <v>2705.6000000000931</v>
      </c>
      <c r="X1640">
        <f t="shared" si="321"/>
        <v>51.373349195400849</v>
      </c>
      <c r="Y1640">
        <f t="shared" si="322"/>
        <v>4.2811129602794429</v>
      </c>
      <c r="Z1640">
        <f t="shared" si="323"/>
        <v>1</v>
      </c>
      <c r="AA1640">
        <f t="shared" si="324"/>
        <v>11.999998521890799</v>
      </c>
    </row>
    <row r="1641" spans="2:27" x14ac:dyDescent="0.2">
      <c r="B1641">
        <f t="shared" si="316"/>
        <v>44900828455771.398</v>
      </c>
      <c r="D1641">
        <f t="shared" si="319"/>
        <v>9.0101641040800811</v>
      </c>
      <c r="E1641">
        <f t="shared" si="325"/>
        <v>24377.899999999907</v>
      </c>
      <c r="I1641" s="4"/>
      <c r="J1641" s="4">
        <f t="shared" si="320"/>
        <v>380</v>
      </c>
      <c r="K1641">
        <v>1640</v>
      </c>
      <c r="L1641">
        <v>2459921.6</v>
      </c>
      <c r="M1641">
        <v>204993.5</v>
      </c>
      <c r="N1641">
        <v>47874.3</v>
      </c>
      <c r="O1641">
        <f t="shared" si="317"/>
        <v>48621</v>
      </c>
      <c r="P1641">
        <f t="shared" si="318"/>
        <v>24377.899999999907</v>
      </c>
      <c r="X1641">
        <f t="shared" si="321"/>
        <v>51.382925703352321</v>
      </c>
      <c r="Y1641">
        <f t="shared" si="322"/>
        <v>4.2819111715471552</v>
      </c>
      <c r="Z1641">
        <f t="shared" si="323"/>
        <v>1</v>
      </c>
      <c r="AA1641">
        <f t="shared" si="324"/>
        <v>11.999998048718618</v>
      </c>
    </row>
    <row r="1642" spans="2:27" x14ac:dyDescent="0.2">
      <c r="B1642">
        <f t="shared" si="316"/>
        <v>45664142539519.5</v>
      </c>
      <c r="D1642">
        <f t="shared" si="319"/>
        <v>0.11222459686846792</v>
      </c>
      <c r="E1642">
        <f t="shared" si="325"/>
        <v>2735.7999999998137</v>
      </c>
      <c r="I1642" s="4"/>
      <c r="J1642" s="4">
        <f t="shared" si="320"/>
        <v>381</v>
      </c>
      <c r="K1642">
        <v>1641</v>
      </c>
      <c r="L1642">
        <v>2462657.4</v>
      </c>
      <c r="M1642">
        <v>205221.4</v>
      </c>
      <c r="N1642">
        <v>47926.6</v>
      </c>
      <c r="O1642" t="str">
        <f t="shared" si="317"/>
        <v/>
      </c>
      <c r="P1642">
        <f t="shared" si="318"/>
        <v>2735.7999999998137</v>
      </c>
      <c r="X1642">
        <f t="shared" si="321"/>
        <v>51.38393710382126</v>
      </c>
      <c r="Y1642">
        <f t="shared" si="322"/>
        <v>4.2819937153897838</v>
      </c>
      <c r="Z1642">
        <f t="shared" si="323"/>
        <v>1</v>
      </c>
      <c r="AA1642">
        <f t="shared" si="324"/>
        <v>12.000002923671703</v>
      </c>
    </row>
    <row r="1643" spans="2:27" x14ac:dyDescent="0.2">
      <c r="B1643">
        <f t="shared" si="316"/>
        <v>46440432962691.398</v>
      </c>
      <c r="D1643">
        <f t="shared" si="319"/>
        <v>1.0010965713869675</v>
      </c>
      <c r="E1643">
        <f t="shared" si="325"/>
        <v>2738.8000000002794</v>
      </c>
      <c r="I1643" s="4"/>
      <c r="J1643" s="4">
        <f t="shared" si="320"/>
        <v>381</v>
      </c>
      <c r="K1643">
        <v>1642</v>
      </c>
      <c r="L1643">
        <v>2465396.2000000002</v>
      </c>
      <c r="M1643">
        <v>205449.7</v>
      </c>
      <c r="N1643">
        <v>47978.9</v>
      </c>
      <c r="O1643" t="str">
        <f t="shared" si="317"/>
        <v/>
      </c>
      <c r="P1643">
        <f t="shared" si="318"/>
        <v>2738.8000000002794</v>
      </c>
      <c r="X1643">
        <f t="shared" si="321"/>
        <v>51.385008826796785</v>
      </c>
      <c r="Y1643">
        <f t="shared" si="322"/>
        <v>4.2820844162746541</v>
      </c>
      <c r="Z1643">
        <f t="shared" si="323"/>
        <v>1</v>
      </c>
      <c r="AA1643">
        <f t="shared" si="324"/>
        <v>11.999999026525714</v>
      </c>
    </row>
    <row r="1644" spans="2:27" x14ac:dyDescent="0.2">
      <c r="B1644">
        <f t="shared" si="316"/>
        <v>47229920323057.102</v>
      </c>
      <c r="D1644">
        <f t="shared" si="319"/>
        <v>1.0010953702349694</v>
      </c>
      <c r="E1644">
        <f t="shared" si="325"/>
        <v>2741.7999999998137</v>
      </c>
      <c r="I1644" s="4"/>
      <c r="J1644" s="4">
        <f t="shared" si="320"/>
        <v>381</v>
      </c>
      <c r="K1644">
        <v>1643</v>
      </c>
      <c r="L1644">
        <v>2468138</v>
      </c>
      <c r="M1644">
        <v>205678.2</v>
      </c>
      <c r="N1644">
        <v>48031.199999999997</v>
      </c>
      <c r="O1644" t="str">
        <f t="shared" si="317"/>
        <v/>
      </c>
      <c r="P1644">
        <f t="shared" si="318"/>
        <v>2741.7999999998137</v>
      </c>
      <c r="X1644">
        <f t="shared" si="321"/>
        <v>51.386140675227772</v>
      </c>
      <c r="Y1644">
        <f t="shared" si="322"/>
        <v>4.282179083595663</v>
      </c>
      <c r="Z1644">
        <f t="shared" si="323"/>
        <v>1</v>
      </c>
      <c r="AA1644">
        <f t="shared" si="324"/>
        <v>11.999998055214407</v>
      </c>
    </row>
    <row r="1645" spans="2:27" x14ac:dyDescent="0.2">
      <c r="B1645">
        <f t="shared" si="316"/>
        <v>48032828968549.102</v>
      </c>
      <c r="D1645">
        <f t="shared" si="319"/>
        <v>1.0011306441024486</v>
      </c>
      <c r="E1645">
        <f t="shared" si="325"/>
        <v>2744.8999999999069</v>
      </c>
      <c r="I1645" s="4"/>
      <c r="J1645" s="4">
        <f t="shared" si="320"/>
        <v>381</v>
      </c>
      <c r="K1645">
        <v>1644</v>
      </c>
      <c r="L1645">
        <v>2470882.9</v>
      </c>
      <c r="M1645">
        <v>205906.9</v>
      </c>
      <c r="N1645">
        <v>48083.7</v>
      </c>
      <c r="O1645" t="str">
        <f t="shared" si="317"/>
        <v/>
      </c>
      <c r="P1645">
        <f t="shared" si="318"/>
        <v>2744.8999999999069</v>
      </c>
      <c r="X1645">
        <f t="shared" si="321"/>
        <v>51.387120791453235</v>
      </c>
      <c r="Y1645">
        <f t="shared" si="322"/>
        <v>4.2822598926455324</v>
      </c>
      <c r="Z1645">
        <f t="shared" si="323"/>
        <v>1</v>
      </c>
      <c r="AA1645">
        <f t="shared" si="324"/>
        <v>12.000000485656381</v>
      </c>
    </row>
    <row r="1646" spans="2:27" x14ac:dyDescent="0.2">
      <c r="B1646">
        <f t="shared" si="316"/>
        <v>48849387061014.398</v>
      </c>
      <c r="D1646">
        <f t="shared" si="319"/>
        <v>1.0010929359903822</v>
      </c>
      <c r="E1646">
        <f t="shared" si="325"/>
        <v>2747.8999999999069</v>
      </c>
      <c r="I1646" s="4"/>
      <c r="J1646" s="4">
        <f t="shared" si="320"/>
        <v>381</v>
      </c>
      <c r="K1646">
        <v>1645</v>
      </c>
      <c r="L1646">
        <v>2473630.7999999998</v>
      </c>
      <c r="M1646">
        <v>206135.9</v>
      </c>
      <c r="N1646">
        <v>48136.2</v>
      </c>
      <c r="O1646" t="str">
        <f t="shared" si="317"/>
        <v/>
      </c>
      <c r="P1646">
        <f t="shared" si="318"/>
        <v>2747.8999999999069</v>
      </c>
      <c r="X1646">
        <f t="shared" si="321"/>
        <v>51.388161092898898</v>
      </c>
      <c r="Y1646">
        <f t="shared" si="322"/>
        <v>4.2823467577415748</v>
      </c>
      <c r="Z1646">
        <f t="shared" si="323"/>
        <v>1</v>
      </c>
      <c r="AA1646">
        <f t="shared" si="324"/>
        <v>12</v>
      </c>
    </row>
    <row r="1647" spans="2:27" x14ac:dyDescent="0.2">
      <c r="B1647">
        <f t="shared" si="316"/>
        <v>49679826641051.602</v>
      </c>
      <c r="D1647">
        <f t="shared" si="319"/>
        <v>1.0011281342116136</v>
      </c>
      <c r="E1647">
        <f t="shared" si="325"/>
        <v>2751</v>
      </c>
      <c r="I1647" s="4"/>
      <c r="J1647" s="4">
        <f t="shared" si="320"/>
        <v>381</v>
      </c>
      <c r="K1647">
        <v>1646</v>
      </c>
      <c r="L1647">
        <v>2476381.7999999998</v>
      </c>
      <c r="M1647">
        <v>206365.1</v>
      </c>
      <c r="N1647">
        <v>48188.7</v>
      </c>
      <c r="O1647" t="str">
        <f t="shared" si="317"/>
        <v/>
      </c>
      <c r="P1647">
        <f t="shared" si="318"/>
        <v>2751</v>
      </c>
      <c r="X1647">
        <f t="shared" si="321"/>
        <v>51.389263458030619</v>
      </c>
      <c r="Y1647">
        <f t="shared" si="322"/>
        <v>4.2824375839149011</v>
      </c>
      <c r="Z1647">
        <f t="shared" si="323"/>
        <v>1</v>
      </c>
      <c r="AA1647">
        <f t="shared" si="324"/>
        <v>12.000002907468364</v>
      </c>
    </row>
    <row r="1648" spans="2:27" x14ac:dyDescent="0.2">
      <c r="B1648">
        <f t="shared" si="316"/>
        <v>50524383693949.5</v>
      </c>
      <c r="D1648">
        <f t="shared" si="319"/>
        <v>1.0010905125408942</v>
      </c>
      <c r="E1648">
        <f t="shared" si="325"/>
        <v>2754</v>
      </c>
      <c r="I1648" s="4"/>
      <c r="J1648" s="4">
        <f t="shared" si="320"/>
        <v>381</v>
      </c>
      <c r="K1648">
        <v>1647</v>
      </c>
      <c r="L1648">
        <v>2479135.7999999998</v>
      </c>
      <c r="M1648">
        <v>206594.7</v>
      </c>
      <c r="N1648">
        <v>48241.3</v>
      </c>
      <c r="O1648" t="str">
        <f t="shared" si="317"/>
        <v/>
      </c>
      <c r="P1648">
        <f t="shared" si="318"/>
        <v>2754</v>
      </c>
      <c r="X1648">
        <f t="shared" si="321"/>
        <v>51.390319083440943</v>
      </c>
      <c r="Y1648">
        <f t="shared" si="322"/>
        <v>4.2825276267430601</v>
      </c>
      <c r="Z1648">
        <f t="shared" si="323"/>
        <v>1</v>
      </c>
      <c r="AA1648">
        <f t="shared" si="324"/>
        <v>11.999997095762861</v>
      </c>
    </row>
    <row r="1649" spans="2:27" x14ac:dyDescent="0.2">
      <c r="B1649">
        <f t="shared" si="316"/>
        <v>51383298216746.602</v>
      </c>
      <c r="D1649">
        <f t="shared" si="319"/>
        <v>1.0011256354393947</v>
      </c>
      <c r="E1649">
        <f t="shared" si="325"/>
        <v>2757.1000000000931</v>
      </c>
      <c r="I1649" s="4"/>
      <c r="J1649" s="4">
        <f t="shared" si="320"/>
        <v>381</v>
      </c>
      <c r="K1649">
        <v>1648</v>
      </c>
      <c r="L1649">
        <v>2481892.9</v>
      </c>
      <c r="M1649">
        <v>206824.4</v>
      </c>
      <c r="N1649">
        <v>48294</v>
      </c>
      <c r="O1649" t="str">
        <f t="shared" si="317"/>
        <v/>
      </c>
      <c r="P1649">
        <f t="shared" si="318"/>
        <v>2757.1000000000931</v>
      </c>
      <c r="X1649">
        <f t="shared" si="321"/>
        <v>51.391330185944419</v>
      </c>
      <c r="Y1649">
        <f t="shared" si="322"/>
        <v>4.2826106762744853</v>
      </c>
      <c r="Z1649">
        <f t="shared" si="323"/>
        <v>1</v>
      </c>
      <c r="AA1649">
        <f t="shared" si="324"/>
        <v>12.000000483501946</v>
      </c>
    </row>
    <row r="1650" spans="2:27" x14ac:dyDescent="0.2">
      <c r="B1650">
        <f t="shared" ref="B1650:B1713" si="326">ROUND(45*$B$1^(K1650-1),1)</f>
        <v>52256814286431.297</v>
      </c>
      <c r="D1650">
        <f t="shared" si="319"/>
        <v>1.001124369808891</v>
      </c>
      <c r="E1650">
        <f t="shared" si="325"/>
        <v>2760.2000000001863</v>
      </c>
      <c r="I1650" s="4"/>
      <c r="J1650" s="4">
        <f t="shared" si="320"/>
        <v>381</v>
      </c>
      <c r="K1650">
        <v>1649</v>
      </c>
      <c r="L1650">
        <v>2484653.1</v>
      </c>
      <c r="M1650">
        <v>207054.4</v>
      </c>
      <c r="N1650">
        <v>48346.7</v>
      </c>
      <c r="O1650" t="str">
        <f t="shared" si="317"/>
        <v/>
      </c>
      <c r="P1650">
        <f t="shared" si="318"/>
        <v>2760.2000000001863</v>
      </c>
      <c r="X1650">
        <f t="shared" si="321"/>
        <v>51.392403204355212</v>
      </c>
      <c r="Y1650">
        <f t="shared" si="322"/>
        <v>4.2826997499312265</v>
      </c>
      <c r="Z1650">
        <f t="shared" si="323"/>
        <v>1</v>
      </c>
      <c r="AA1650">
        <f t="shared" si="324"/>
        <v>12.00000144889459</v>
      </c>
    </row>
    <row r="1651" spans="2:27" x14ac:dyDescent="0.2">
      <c r="B1651">
        <f t="shared" si="326"/>
        <v>53145180129300.703</v>
      </c>
      <c r="D1651">
        <f t="shared" si="319"/>
        <v>9.0098543583792203</v>
      </c>
      <c r="E1651">
        <f t="shared" si="325"/>
        <v>24869</v>
      </c>
      <c r="I1651" s="4"/>
      <c r="J1651" s="4">
        <f t="shared" si="320"/>
        <v>381</v>
      </c>
      <c r="K1651">
        <v>1650</v>
      </c>
      <c r="L1651">
        <v>2509522.1</v>
      </c>
      <c r="M1651">
        <v>209126.8</v>
      </c>
      <c r="N1651">
        <v>48821.7</v>
      </c>
      <c r="O1651">
        <f t="shared" ref="O1651:O1714" si="327">IF(RIGHT(K1651,1)*1=0,VLOOKUP(J1651,AI:AL,4,0),"")</f>
        <v>49600.5</v>
      </c>
      <c r="P1651">
        <f t="shared" ref="P1651:P1714" si="328">L1651-L1650</f>
        <v>24869</v>
      </c>
      <c r="X1651">
        <f t="shared" si="321"/>
        <v>51.401776259327313</v>
      </c>
      <c r="Y1651">
        <f t="shared" si="322"/>
        <v>4.2834805014983095</v>
      </c>
      <c r="Z1651">
        <f t="shared" si="323"/>
        <v>1</v>
      </c>
      <c r="AA1651">
        <f t="shared" si="324"/>
        <v>12.000002390893947</v>
      </c>
    </row>
    <row r="1652" spans="2:27" x14ac:dyDescent="0.2">
      <c r="B1652">
        <f t="shared" si="326"/>
        <v>54048648191498.797</v>
      </c>
      <c r="D1652">
        <f t="shared" ref="D1652:D1715" si="329">E1652/E1651</f>
        <v>0.11222405404318254</v>
      </c>
      <c r="E1652">
        <f t="shared" si="325"/>
        <v>2790.8999999999069</v>
      </c>
      <c r="I1652" s="4"/>
      <c r="J1652" s="4">
        <f t="shared" si="320"/>
        <v>382</v>
      </c>
      <c r="K1652">
        <v>1651</v>
      </c>
      <c r="L1652">
        <v>2512313</v>
      </c>
      <c r="M1652">
        <v>209359.4</v>
      </c>
      <c r="N1652">
        <v>48875</v>
      </c>
      <c r="O1652" t="str">
        <f t="shared" si="327"/>
        <v/>
      </c>
      <c r="P1652">
        <f t="shared" si="328"/>
        <v>2790.8999999999069</v>
      </c>
      <c r="X1652">
        <f t="shared" si="321"/>
        <v>51.402823529411762</v>
      </c>
      <c r="Y1652">
        <f t="shared" si="322"/>
        <v>4.2835682864450124</v>
      </c>
      <c r="Z1652">
        <f t="shared" si="323"/>
        <v>1</v>
      </c>
      <c r="AA1652">
        <f t="shared" si="324"/>
        <v>12.000000955295057</v>
      </c>
    </row>
    <row r="1653" spans="2:27" x14ac:dyDescent="0.2">
      <c r="B1653">
        <f t="shared" si="326"/>
        <v>54967475210754.203</v>
      </c>
      <c r="D1653">
        <f t="shared" si="329"/>
        <v>1.0010749220681501</v>
      </c>
      <c r="E1653">
        <f t="shared" si="325"/>
        <v>2793.8999999999069</v>
      </c>
      <c r="I1653" s="4"/>
      <c r="J1653" s="4">
        <f t="shared" si="320"/>
        <v>382</v>
      </c>
      <c r="K1653">
        <v>1652</v>
      </c>
      <c r="L1653">
        <v>2515106.9</v>
      </c>
      <c r="M1653">
        <v>209592.2</v>
      </c>
      <c r="N1653">
        <v>48928.3</v>
      </c>
      <c r="O1653" t="str">
        <f t="shared" si="327"/>
        <v/>
      </c>
      <c r="P1653">
        <f t="shared" si="328"/>
        <v>2793.8999999999069</v>
      </c>
      <c r="X1653">
        <f t="shared" si="321"/>
        <v>51.4039298320195</v>
      </c>
      <c r="Y1653">
        <f t="shared" si="322"/>
        <v>4.2836599677487266</v>
      </c>
      <c r="Z1653">
        <f t="shared" si="323"/>
        <v>1</v>
      </c>
      <c r="AA1653">
        <f t="shared" si="324"/>
        <v>12.000002385584958</v>
      </c>
    </row>
    <row r="1654" spans="2:27" x14ac:dyDescent="0.2">
      <c r="B1654">
        <f t="shared" si="326"/>
        <v>55901922289337</v>
      </c>
      <c r="D1654">
        <f t="shared" si="329"/>
        <v>1.0011453523748832</v>
      </c>
      <c r="E1654">
        <f t="shared" si="325"/>
        <v>2797.1000000000931</v>
      </c>
      <c r="I1654" s="4"/>
      <c r="J1654" s="4">
        <f t="shared" si="320"/>
        <v>382</v>
      </c>
      <c r="K1654">
        <v>1653</v>
      </c>
      <c r="L1654">
        <v>2517904</v>
      </c>
      <c r="M1654">
        <v>209825.3</v>
      </c>
      <c r="N1654">
        <v>48981.8</v>
      </c>
      <c r="O1654" t="str">
        <f t="shared" si="327"/>
        <v/>
      </c>
      <c r="P1654">
        <f t="shared" si="328"/>
        <v>2797.1000000000931</v>
      </c>
      <c r="X1654">
        <f t="shared" si="321"/>
        <v>51.40488916291357</v>
      </c>
      <c r="Y1654">
        <f t="shared" si="322"/>
        <v>4.2837400830512555</v>
      </c>
      <c r="Z1654">
        <f t="shared" si="323"/>
        <v>1</v>
      </c>
      <c r="AA1654">
        <f t="shared" si="324"/>
        <v>12.000001906347805</v>
      </c>
    </row>
    <row r="1655" spans="2:27" x14ac:dyDescent="0.2">
      <c r="B1655">
        <f t="shared" si="326"/>
        <v>56852254968255.797</v>
      </c>
      <c r="D1655">
        <f t="shared" si="329"/>
        <v>1.0011082907297175</v>
      </c>
      <c r="E1655">
        <f t="shared" si="325"/>
        <v>2800.2000000001863</v>
      </c>
      <c r="I1655" s="4"/>
      <c r="J1655" s="4">
        <f t="shared" si="320"/>
        <v>382</v>
      </c>
      <c r="K1655">
        <v>1654</v>
      </c>
      <c r="L1655">
        <v>2520704.2000000002</v>
      </c>
      <c r="M1655">
        <v>210058.7</v>
      </c>
      <c r="N1655">
        <v>49035.3</v>
      </c>
      <c r="O1655" t="str">
        <f t="shared" si="327"/>
        <v/>
      </c>
      <c r="P1655">
        <f t="shared" si="328"/>
        <v>2800.2000000001863</v>
      </c>
      <c r="X1655">
        <f t="shared" si="321"/>
        <v>51.405909620212377</v>
      </c>
      <c r="Y1655">
        <f t="shared" si="322"/>
        <v>4.2838261415755587</v>
      </c>
      <c r="Z1655">
        <f t="shared" si="323"/>
        <v>1</v>
      </c>
      <c r="AA1655">
        <f t="shared" si="324"/>
        <v>11.999999047885186</v>
      </c>
    </row>
    <row r="1656" spans="2:27" x14ac:dyDescent="0.2">
      <c r="B1656">
        <f t="shared" si="326"/>
        <v>57818743302716.102</v>
      </c>
      <c r="D1656">
        <f t="shared" si="329"/>
        <v>1.0010713520461161</v>
      </c>
      <c r="E1656">
        <f t="shared" si="325"/>
        <v>2803.1999999997206</v>
      </c>
      <c r="I1656" s="4"/>
      <c r="J1656" s="4">
        <f t="shared" si="320"/>
        <v>382</v>
      </c>
      <c r="K1656">
        <v>1655</v>
      </c>
      <c r="L1656">
        <v>2523507.4</v>
      </c>
      <c r="M1656">
        <v>210292.3</v>
      </c>
      <c r="N1656">
        <v>49088.800000000003</v>
      </c>
      <c r="O1656" t="str">
        <f t="shared" si="327"/>
        <v/>
      </c>
      <c r="P1656">
        <f t="shared" si="328"/>
        <v>2803.1999999997206</v>
      </c>
      <c r="X1656">
        <f t="shared" si="321"/>
        <v>51.40698896693339</v>
      </c>
      <c r="Y1656">
        <f t="shared" si="322"/>
        <v>4.2839160867652089</v>
      </c>
      <c r="Z1656">
        <f t="shared" si="323"/>
        <v>1</v>
      </c>
      <c r="AA1656">
        <f t="shared" si="324"/>
        <v>11.999999048942829</v>
      </c>
    </row>
    <row r="1657" spans="2:27" x14ac:dyDescent="0.2">
      <c r="B1657">
        <f t="shared" si="326"/>
        <v>58801661938862.297</v>
      </c>
      <c r="D1657">
        <f t="shared" si="329"/>
        <v>1.0011415525114822</v>
      </c>
      <c r="E1657">
        <f t="shared" si="325"/>
        <v>2806.3999999999069</v>
      </c>
      <c r="I1657" s="4"/>
      <c r="J1657" s="4">
        <f t="shared" si="320"/>
        <v>382</v>
      </c>
      <c r="K1657">
        <v>1656</v>
      </c>
      <c r="L1657">
        <v>2526313.7999999998</v>
      </c>
      <c r="M1657">
        <v>210526.2</v>
      </c>
      <c r="N1657">
        <v>49142.400000000001</v>
      </c>
      <c r="O1657" t="str">
        <f t="shared" si="327"/>
        <v/>
      </c>
      <c r="P1657">
        <f t="shared" si="328"/>
        <v>2806.3999999999069</v>
      </c>
      <c r="X1657">
        <f t="shared" si="321"/>
        <v>51.408026470013667</v>
      </c>
      <c r="Y1657">
        <f t="shared" si="322"/>
        <v>4.2840032232857981</v>
      </c>
      <c r="Z1657">
        <f t="shared" si="323"/>
        <v>1</v>
      </c>
      <c r="AA1657">
        <f t="shared" si="324"/>
        <v>11.99999714999843</v>
      </c>
    </row>
    <row r="1658" spans="2:27" x14ac:dyDescent="0.2">
      <c r="B1658">
        <f t="shared" si="326"/>
        <v>59801290191823</v>
      </c>
      <c r="D1658">
        <f t="shared" si="329"/>
        <v>1.0011046180159968</v>
      </c>
      <c r="E1658">
        <f t="shared" si="325"/>
        <v>2809.5</v>
      </c>
      <c r="I1658" s="4"/>
      <c r="J1658" s="4">
        <f t="shared" si="320"/>
        <v>382</v>
      </c>
      <c r="K1658">
        <v>1657</v>
      </c>
      <c r="L1658">
        <v>2529123.2999999998</v>
      </c>
      <c r="M1658">
        <v>210760.3</v>
      </c>
      <c r="N1658">
        <v>49196.1</v>
      </c>
      <c r="O1658" t="str">
        <f t="shared" si="327"/>
        <v/>
      </c>
      <c r="P1658">
        <f t="shared" si="328"/>
        <v>2809.5</v>
      </c>
      <c r="X1658">
        <f t="shared" si="321"/>
        <v>51.409020227213134</v>
      </c>
      <c r="Y1658">
        <f t="shared" si="322"/>
        <v>4.2840855271047911</v>
      </c>
      <c r="Z1658">
        <f t="shared" si="323"/>
        <v>1</v>
      </c>
      <c r="AA1658">
        <f t="shared" si="324"/>
        <v>11.999998576582023</v>
      </c>
    </row>
    <row r="1659" spans="2:27" x14ac:dyDescent="0.2">
      <c r="B1659">
        <f t="shared" si="326"/>
        <v>60817912125083.898</v>
      </c>
      <c r="D1659">
        <f t="shared" si="329"/>
        <v>1.0011389927033942</v>
      </c>
      <c r="E1659">
        <f t="shared" si="325"/>
        <v>2812.7000000001863</v>
      </c>
      <c r="I1659" s="4"/>
      <c r="J1659" s="4">
        <f t="shared" si="320"/>
        <v>382</v>
      </c>
      <c r="K1659">
        <v>1658</v>
      </c>
      <c r="L1659">
        <v>2531936</v>
      </c>
      <c r="M1659">
        <v>210994.7</v>
      </c>
      <c r="N1659">
        <v>49249.8</v>
      </c>
      <c r="O1659" t="str">
        <f t="shared" si="327"/>
        <v/>
      </c>
      <c r="P1659">
        <f t="shared" si="328"/>
        <v>2812.7000000001863</v>
      </c>
      <c r="X1659">
        <f t="shared" si="321"/>
        <v>51.410076792190019</v>
      </c>
      <c r="Y1659">
        <f t="shared" si="322"/>
        <v>4.2841737428375346</v>
      </c>
      <c r="Z1659">
        <f t="shared" si="323"/>
        <v>1</v>
      </c>
      <c r="AA1659">
        <f t="shared" si="324"/>
        <v>11.999998104217783</v>
      </c>
    </row>
    <row r="1660" spans="2:27" x14ac:dyDescent="0.2">
      <c r="B1660">
        <f t="shared" si="326"/>
        <v>61851816631210.398</v>
      </c>
      <c r="D1660">
        <f t="shared" si="329"/>
        <v>1.0010665908202083</v>
      </c>
      <c r="E1660">
        <f t="shared" si="325"/>
        <v>2815.7000000001863</v>
      </c>
      <c r="I1660" s="4"/>
      <c r="J1660" s="4">
        <f t="shared" si="320"/>
        <v>382</v>
      </c>
      <c r="K1660">
        <v>1659</v>
      </c>
      <c r="L1660">
        <v>2534751.7000000002</v>
      </c>
      <c r="M1660">
        <v>211229.3</v>
      </c>
      <c r="N1660">
        <v>49303.6</v>
      </c>
      <c r="O1660" t="str">
        <f t="shared" si="327"/>
        <v/>
      </c>
      <c r="P1660">
        <f t="shared" si="328"/>
        <v>2815.7000000001863</v>
      </c>
      <c r="X1660">
        <f t="shared" si="321"/>
        <v>51.411087628489611</v>
      </c>
      <c r="Y1660">
        <f t="shared" si="322"/>
        <v>4.2842571333533455</v>
      </c>
      <c r="Z1660">
        <f t="shared" si="323"/>
        <v>1</v>
      </c>
      <c r="AA1660">
        <f t="shared" si="324"/>
        <v>12.000000473419172</v>
      </c>
    </row>
    <row r="1661" spans="2:27" x14ac:dyDescent="0.2">
      <c r="B1661">
        <f t="shared" si="326"/>
        <v>62903297513940.898</v>
      </c>
      <c r="D1661">
        <f t="shared" si="329"/>
        <v>9.0102283623958339</v>
      </c>
      <c r="E1661">
        <f t="shared" si="325"/>
        <v>25370.099999999627</v>
      </c>
      <c r="I1661" s="4"/>
      <c r="J1661" s="4">
        <f t="shared" ref="J1661:J1724" si="330">J1651+1</f>
        <v>382</v>
      </c>
      <c r="K1661">
        <v>1660</v>
      </c>
      <c r="L1661">
        <v>2560121.7999999998</v>
      </c>
      <c r="M1661">
        <v>213343.5</v>
      </c>
      <c r="N1661">
        <v>49788.1</v>
      </c>
      <c r="O1661">
        <f t="shared" si="327"/>
        <v>50599.699999999721</v>
      </c>
      <c r="P1661">
        <f t="shared" si="328"/>
        <v>25370.099999999627</v>
      </c>
      <c r="X1661">
        <f t="shared" si="321"/>
        <v>51.420355466466887</v>
      </c>
      <c r="Y1661">
        <f t="shared" si="322"/>
        <v>4.2850299569575867</v>
      </c>
      <c r="Z1661">
        <f t="shared" si="323"/>
        <v>1</v>
      </c>
      <c r="AA1661">
        <f t="shared" si="324"/>
        <v>11.999999062544674</v>
      </c>
    </row>
    <row r="1662" spans="2:27" x14ac:dyDescent="0.2">
      <c r="B1662">
        <f t="shared" si="326"/>
        <v>63972653571677.898</v>
      </c>
      <c r="D1662">
        <f t="shared" si="329"/>
        <v>0.11221871415564155</v>
      </c>
      <c r="E1662">
        <f t="shared" si="325"/>
        <v>2847</v>
      </c>
      <c r="I1662" s="4"/>
      <c r="J1662" s="4">
        <f t="shared" si="330"/>
        <v>383</v>
      </c>
      <c r="K1662">
        <v>1661</v>
      </c>
      <c r="L1662">
        <v>2562968.7999999998</v>
      </c>
      <c r="M1662">
        <v>213580.7</v>
      </c>
      <c r="N1662">
        <v>49842.5</v>
      </c>
      <c r="O1662" t="str">
        <f t="shared" si="327"/>
        <v/>
      </c>
      <c r="P1662">
        <f t="shared" si="328"/>
        <v>2847</v>
      </c>
      <c r="X1662">
        <f t="shared" si="321"/>
        <v>51.42135326277775</v>
      </c>
      <c r="Y1662">
        <f t="shared" si="322"/>
        <v>4.2851121031248436</v>
      </c>
      <c r="Z1662">
        <f t="shared" si="323"/>
        <v>1</v>
      </c>
      <c r="AA1662">
        <f t="shared" si="324"/>
        <v>12.000001872828395</v>
      </c>
    </row>
    <row r="1663" spans="2:27" x14ac:dyDescent="0.2">
      <c r="B1663">
        <f t="shared" si="326"/>
        <v>65060188682396.398</v>
      </c>
      <c r="D1663">
        <f t="shared" si="329"/>
        <v>1.0011591148578431</v>
      </c>
      <c r="E1663">
        <f t="shared" si="325"/>
        <v>2850.3000000002794</v>
      </c>
      <c r="I1663" s="4"/>
      <c r="J1663" s="4">
        <f t="shared" si="330"/>
        <v>383</v>
      </c>
      <c r="K1663">
        <v>1662</v>
      </c>
      <c r="L1663">
        <v>2565819.1</v>
      </c>
      <c r="M1663">
        <v>213818.3</v>
      </c>
      <c r="N1663">
        <v>49896.9</v>
      </c>
      <c r="O1663" t="str">
        <f t="shared" si="327"/>
        <v/>
      </c>
      <c r="P1663">
        <f t="shared" si="328"/>
        <v>2850.3000000002794</v>
      </c>
      <c r="X1663">
        <f t="shared" si="321"/>
        <v>51.422415019770767</v>
      </c>
      <c r="Y1663">
        <f t="shared" si="322"/>
        <v>4.2852020867027809</v>
      </c>
      <c r="Z1663">
        <f t="shared" si="323"/>
        <v>1</v>
      </c>
      <c r="AA1663">
        <f t="shared" si="324"/>
        <v>11.999997661565919</v>
      </c>
    </row>
    <row r="1664" spans="2:27" x14ac:dyDescent="0.2">
      <c r="B1664">
        <f t="shared" si="326"/>
        <v>66166211889997.102</v>
      </c>
      <c r="D1664">
        <f t="shared" si="329"/>
        <v>1.0010876048133976</v>
      </c>
      <c r="E1664">
        <f t="shared" si="325"/>
        <v>2853.3999999999069</v>
      </c>
      <c r="I1664" s="4"/>
      <c r="J1664" s="4">
        <f t="shared" si="330"/>
        <v>383</v>
      </c>
      <c r="K1664">
        <v>1663</v>
      </c>
      <c r="L1664">
        <v>2568672.5</v>
      </c>
      <c r="M1664">
        <v>214056</v>
      </c>
      <c r="N1664">
        <v>49951.4</v>
      </c>
      <c r="O1664" t="str">
        <f t="shared" si="327"/>
        <v/>
      </c>
      <c r="P1664">
        <f t="shared" si="328"/>
        <v>2853.3999999999069</v>
      </c>
      <c r="X1664">
        <f t="shared" si="321"/>
        <v>51.423433577437265</v>
      </c>
      <c r="Y1664">
        <f t="shared" si="322"/>
        <v>4.2852852973089846</v>
      </c>
      <c r="Z1664">
        <f t="shared" si="323"/>
        <v>1</v>
      </c>
      <c r="AA1664">
        <f t="shared" si="324"/>
        <v>12.000002335837351</v>
      </c>
    </row>
    <row r="1665" spans="2:27" x14ac:dyDescent="0.2">
      <c r="B1665">
        <f t="shared" si="326"/>
        <v>67291037492127.102</v>
      </c>
      <c r="D1665">
        <f t="shared" si="329"/>
        <v>1.0011214691246184</v>
      </c>
      <c r="E1665">
        <f t="shared" si="325"/>
        <v>2856.6000000000931</v>
      </c>
      <c r="I1665" s="4"/>
      <c r="J1665" s="4">
        <f t="shared" si="330"/>
        <v>383</v>
      </c>
      <c r="K1665">
        <v>1664</v>
      </c>
      <c r="L1665">
        <v>2571529.1</v>
      </c>
      <c r="M1665">
        <v>214294.1</v>
      </c>
      <c r="N1665">
        <v>50006</v>
      </c>
      <c r="O1665" t="str">
        <f t="shared" si="327"/>
        <v/>
      </c>
      <c r="P1665">
        <f t="shared" si="328"/>
        <v>2856.6000000000931</v>
      </c>
      <c r="X1665">
        <f t="shared" si="321"/>
        <v>51.424411070671525</v>
      </c>
      <c r="Y1665">
        <f t="shared" si="322"/>
        <v>4.285367755869296</v>
      </c>
      <c r="Z1665">
        <f t="shared" si="323"/>
        <v>1</v>
      </c>
      <c r="AA1665">
        <f t="shared" si="324"/>
        <v>11.999999533351595</v>
      </c>
    </row>
    <row r="1666" spans="2:27" x14ac:dyDescent="0.2">
      <c r="B1666">
        <f t="shared" si="326"/>
        <v>68434985129493.297</v>
      </c>
      <c r="D1666">
        <f t="shared" si="329"/>
        <v>1.0010852061890454</v>
      </c>
      <c r="E1666">
        <f t="shared" si="325"/>
        <v>2859.6999999997206</v>
      </c>
      <c r="I1666" s="4"/>
      <c r="J1666" s="4">
        <f t="shared" si="330"/>
        <v>383</v>
      </c>
      <c r="K1666">
        <v>1665</v>
      </c>
      <c r="L1666">
        <v>2574388.7999999998</v>
      </c>
      <c r="M1666">
        <v>214532.4</v>
      </c>
      <c r="N1666">
        <v>50060.6</v>
      </c>
      <c r="O1666" t="str">
        <f t="shared" si="327"/>
        <v/>
      </c>
      <c r="P1666">
        <f t="shared" si="328"/>
        <v>2859.6999999997206</v>
      </c>
      <c r="X1666">
        <f t="shared" si="321"/>
        <v>51.425448356591808</v>
      </c>
      <c r="Y1666">
        <f t="shared" si="322"/>
        <v>4.285454029715984</v>
      </c>
      <c r="Z1666">
        <f t="shared" si="323"/>
        <v>1</v>
      </c>
      <c r="AA1666">
        <f t="shared" si="324"/>
        <v>12</v>
      </c>
    </row>
    <row r="1667" spans="2:27" x14ac:dyDescent="0.2">
      <c r="B1667">
        <f t="shared" si="326"/>
        <v>69598379876694.602</v>
      </c>
      <c r="D1667">
        <f t="shared" si="329"/>
        <v>1.0011539671994545</v>
      </c>
      <c r="E1667">
        <f t="shared" si="325"/>
        <v>2863</v>
      </c>
      <c r="I1667" s="4"/>
      <c r="J1667" s="4">
        <f t="shared" si="330"/>
        <v>383</v>
      </c>
      <c r="K1667">
        <v>1666</v>
      </c>
      <c r="L1667">
        <v>2577251.7999999998</v>
      </c>
      <c r="M1667">
        <v>214771</v>
      </c>
      <c r="N1667">
        <v>50115.3</v>
      </c>
      <c r="O1667" t="str">
        <f t="shared" si="327"/>
        <v/>
      </c>
      <c r="P1667">
        <f t="shared" si="328"/>
        <v>2863</v>
      </c>
      <c r="X1667">
        <f t="shared" ref="X1667:X1730" si="331">L1667/$N1667</f>
        <v>51.42644661410786</v>
      </c>
      <c r="Y1667">
        <f t="shared" ref="Y1667:Y1730" si="332">M1667/$N1667</f>
        <v>4.2855375504087574</v>
      </c>
      <c r="Z1667">
        <f t="shared" ref="Z1667:Z1730" si="333">N1667/$N1667</f>
        <v>1</v>
      </c>
      <c r="AA1667">
        <f t="shared" ref="AA1667:AA1730" si="334">L1667/M1667</f>
        <v>11.999999068775578</v>
      </c>
    </row>
    <row r="1668" spans="2:27" x14ac:dyDescent="0.2">
      <c r="B1668">
        <f t="shared" si="326"/>
        <v>70781552334598.5</v>
      </c>
      <c r="D1668">
        <f t="shared" si="329"/>
        <v>1.0010827803004168</v>
      </c>
      <c r="E1668">
        <f t="shared" ref="E1668:E1731" si="335">L1668-L1667</f>
        <v>2866.1000000000931</v>
      </c>
      <c r="I1668" s="4"/>
      <c r="J1668" s="4">
        <f t="shared" si="330"/>
        <v>383</v>
      </c>
      <c r="K1668">
        <v>1667</v>
      </c>
      <c r="L1668">
        <v>2580117.9</v>
      </c>
      <c r="M1668">
        <v>215009.8</v>
      </c>
      <c r="N1668">
        <v>50170.1</v>
      </c>
      <c r="O1668" t="str">
        <f t="shared" si="327"/>
        <v/>
      </c>
      <c r="P1668">
        <f t="shared" si="328"/>
        <v>2866.1000000000931</v>
      </c>
      <c r="X1668">
        <f t="shared" si="331"/>
        <v>51.427401978469248</v>
      </c>
      <c r="Y1668">
        <f t="shared" si="332"/>
        <v>4.2856163332343371</v>
      </c>
      <c r="Z1668">
        <f t="shared" si="333"/>
        <v>1</v>
      </c>
      <c r="AA1668">
        <f t="shared" si="334"/>
        <v>12.000001395285238</v>
      </c>
    </row>
    <row r="1669" spans="2:27" x14ac:dyDescent="0.2">
      <c r="B1669">
        <f t="shared" si="326"/>
        <v>71984838724286.594</v>
      </c>
      <c r="D1669">
        <f t="shared" si="329"/>
        <v>1.001116499773276</v>
      </c>
      <c r="E1669">
        <f t="shared" si="335"/>
        <v>2869.3000000002794</v>
      </c>
      <c r="I1669" s="4"/>
      <c r="J1669" s="4">
        <f t="shared" si="330"/>
        <v>383</v>
      </c>
      <c r="K1669">
        <v>1668</v>
      </c>
      <c r="L1669">
        <v>2582987.2000000002</v>
      </c>
      <c r="M1669">
        <v>215248.9</v>
      </c>
      <c r="N1669">
        <v>50224.9</v>
      </c>
      <c r="O1669" t="str">
        <f t="shared" si="327"/>
        <v/>
      </c>
      <c r="P1669">
        <f t="shared" si="328"/>
        <v>2869.3000000002794</v>
      </c>
      <c r="X1669">
        <f t="shared" si="331"/>
        <v>51.42841897146635</v>
      </c>
      <c r="Y1669">
        <f t="shared" si="332"/>
        <v>4.2857009172741005</v>
      </c>
      <c r="Z1669">
        <f t="shared" si="333"/>
        <v>1</v>
      </c>
      <c r="AA1669">
        <f t="shared" si="334"/>
        <v>12.000001858313794</v>
      </c>
    </row>
    <row r="1670" spans="2:27" x14ac:dyDescent="0.2">
      <c r="B1670">
        <f t="shared" si="326"/>
        <v>73208580982599.5</v>
      </c>
      <c r="D1670">
        <f t="shared" si="329"/>
        <v>1.0011152545916149</v>
      </c>
      <c r="E1670">
        <f t="shared" si="335"/>
        <v>2872.5</v>
      </c>
      <c r="I1670" s="4"/>
      <c r="J1670" s="4">
        <f t="shared" si="330"/>
        <v>383</v>
      </c>
      <c r="K1670">
        <v>1669</v>
      </c>
      <c r="L1670">
        <v>2585859.7000000002</v>
      </c>
      <c r="M1670">
        <v>215488.3</v>
      </c>
      <c r="N1670">
        <v>50279.7</v>
      </c>
      <c r="O1670" t="str">
        <f t="shared" si="327"/>
        <v/>
      </c>
      <c r="P1670">
        <f t="shared" si="328"/>
        <v>2872.5</v>
      </c>
      <c r="X1670">
        <f t="shared" si="331"/>
        <v>51.429497391591447</v>
      </c>
      <c r="Y1670">
        <f t="shared" si="332"/>
        <v>4.2857912835597665</v>
      </c>
      <c r="Z1670">
        <f t="shared" si="333"/>
        <v>1</v>
      </c>
      <c r="AA1670">
        <f t="shared" si="334"/>
        <v>12.000000464062319</v>
      </c>
    </row>
    <row r="1671" spans="2:27" x14ac:dyDescent="0.2">
      <c r="B1671">
        <f t="shared" si="326"/>
        <v>74453126859303.703</v>
      </c>
      <c r="D1671">
        <f t="shared" si="329"/>
        <v>9.0099564838989128</v>
      </c>
      <c r="E1671">
        <f t="shared" si="335"/>
        <v>25881.099999999627</v>
      </c>
      <c r="I1671" s="4"/>
      <c r="J1671" s="4">
        <f t="shared" si="330"/>
        <v>383</v>
      </c>
      <c r="K1671">
        <v>1670</v>
      </c>
      <c r="L1671">
        <v>2611740.7999999998</v>
      </c>
      <c r="M1671">
        <v>217645.1</v>
      </c>
      <c r="N1671">
        <v>50774.1</v>
      </c>
      <c r="O1671">
        <f t="shared" si="327"/>
        <v>51619</v>
      </c>
      <c r="P1671">
        <f t="shared" si="328"/>
        <v>25881.099999999627</v>
      </c>
      <c r="X1671">
        <f t="shared" si="331"/>
        <v>51.438445979347733</v>
      </c>
      <c r="Y1671">
        <f t="shared" si="332"/>
        <v>4.2865378214483369</v>
      </c>
      <c r="Z1671">
        <f t="shared" si="333"/>
        <v>1</v>
      </c>
      <c r="AA1671">
        <f t="shared" si="334"/>
        <v>11.999998162145621</v>
      </c>
    </row>
    <row r="1672" spans="2:27" x14ac:dyDescent="0.2">
      <c r="B1672">
        <f t="shared" si="326"/>
        <v>75718830015911.797</v>
      </c>
      <c r="D1672">
        <f t="shared" si="329"/>
        <v>0.11222088705659397</v>
      </c>
      <c r="E1672">
        <f t="shared" si="335"/>
        <v>2904.4000000003725</v>
      </c>
      <c r="I1672" s="4"/>
      <c r="J1672" s="4">
        <f t="shared" si="330"/>
        <v>384</v>
      </c>
      <c r="K1672">
        <v>1671</v>
      </c>
      <c r="L1672">
        <v>2614645.2000000002</v>
      </c>
      <c r="M1672">
        <v>217887.1</v>
      </c>
      <c r="N1672">
        <v>50829.5</v>
      </c>
      <c r="O1672" t="str">
        <f t="shared" si="327"/>
        <v/>
      </c>
      <c r="P1672">
        <f t="shared" si="328"/>
        <v>2904.4000000003725</v>
      </c>
      <c r="X1672">
        <f t="shared" si="331"/>
        <v>51.439522324634318</v>
      </c>
      <c r="Y1672">
        <f t="shared" si="332"/>
        <v>4.2866268603861934</v>
      </c>
      <c r="Z1672">
        <f t="shared" si="333"/>
        <v>1</v>
      </c>
      <c r="AA1672">
        <f t="shared" si="334"/>
        <v>12</v>
      </c>
    </row>
    <row r="1673" spans="2:27" x14ac:dyDescent="0.2">
      <c r="B1673">
        <f t="shared" si="326"/>
        <v>77006050126182.297</v>
      </c>
      <c r="D1673">
        <f t="shared" si="329"/>
        <v>1.001136207133779</v>
      </c>
      <c r="E1673">
        <f t="shared" si="335"/>
        <v>2907.6999999997206</v>
      </c>
      <c r="I1673" s="4"/>
      <c r="J1673" s="4">
        <f t="shared" si="330"/>
        <v>384</v>
      </c>
      <c r="K1673">
        <v>1672</v>
      </c>
      <c r="L1673">
        <v>2617552.9</v>
      </c>
      <c r="M1673">
        <v>218129.4</v>
      </c>
      <c r="N1673">
        <v>50885.1</v>
      </c>
      <c r="O1673" t="str">
        <f t="shared" si="327"/>
        <v/>
      </c>
      <c r="P1673">
        <f t="shared" si="328"/>
        <v>2907.6999999997206</v>
      </c>
      <c r="X1673">
        <f t="shared" si="331"/>
        <v>51.440458994872763</v>
      </c>
      <c r="Y1673">
        <f t="shared" si="332"/>
        <v>4.2867047524717448</v>
      </c>
      <c r="Z1673">
        <f t="shared" si="333"/>
        <v>1</v>
      </c>
      <c r="AA1673">
        <f t="shared" si="334"/>
        <v>12.000000458443473</v>
      </c>
    </row>
    <row r="1674" spans="2:27" x14ac:dyDescent="0.2">
      <c r="B1674">
        <f t="shared" si="326"/>
        <v>78315152978327.406</v>
      </c>
      <c r="D1674">
        <f t="shared" si="329"/>
        <v>1.0010661347458676</v>
      </c>
      <c r="E1674">
        <f t="shared" si="335"/>
        <v>2910.8000000002794</v>
      </c>
      <c r="I1674" s="4"/>
      <c r="J1674" s="4">
        <f t="shared" si="330"/>
        <v>384</v>
      </c>
      <c r="K1674">
        <v>1673</v>
      </c>
      <c r="L1674">
        <v>2620463.7000000002</v>
      </c>
      <c r="M1674">
        <v>218372</v>
      </c>
      <c r="N1674">
        <v>50940.7</v>
      </c>
      <c r="O1674" t="str">
        <f t="shared" si="327"/>
        <v/>
      </c>
      <c r="P1674">
        <f t="shared" si="328"/>
        <v>2910.8000000002794</v>
      </c>
      <c r="X1674">
        <f t="shared" si="331"/>
        <v>51.441454475497984</v>
      </c>
      <c r="Y1674">
        <f t="shared" si="332"/>
        <v>4.28678836372488</v>
      </c>
      <c r="Z1674">
        <f t="shared" si="333"/>
        <v>1</v>
      </c>
      <c r="AA1674">
        <f t="shared" si="334"/>
        <v>11.999998626197499</v>
      </c>
    </row>
    <row r="1675" spans="2:27" x14ac:dyDescent="0.2">
      <c r="B1675">
        <f t="shared" si="326"/>
        <v>79646510578959</v>
      </c>
      <c r="D1675">
        <f t="shared" si="329"/>
        <v>1.0011680637623475</v>
      </c>
      <c r="E1675">
        <f t="shared" si="335"/>
        <v>2914.1999999997206</v>
      </c>
      <c r="I1675" s="4"/>
      <c r="J1675" s="4">
        <f t="shared" si="330"/>
        <v>384</v>
      </c>
      <c r="K1675">
        <v>1674</v>
      </c>
      <c r="L1675">
        <v>2623377.9</v>
      </c>
      <c r="M1675">
        <v>218614.8</v>
      </c>
      <c r="N1675">
        <v>50996.3</v>
      </c>
      <c r="O1675" t="str">
        <f t="shared" si="327"/>
        <v/>
      </c>
      <c r="P1675">
        <f t="shared" si="328"/>
        <v>2914.1999999997206</v>
      </c>
      <c r="X1675">
        <f t="shared" si="331"/>
        <v>51.442514456931185</v>
      </c>
      <c r="Y1675">
        <f t="shared" si="332"/>
        <v>4.2868757145126208</v>
      </c>
      <c r="Z1675">
        <f t="shared" si="333"/>
        <v>1</v>
      </c>
      <c r="AA1675">
        <f t="shared" si="334"/>
        <v>12.000001372276717</v>
      </c>
    </row>
    <row r="1676" spans="2:27" x14ac:dyDescent="0.2">
      <c r="B1676">
        <f t="shared" si="326"/>
        <v>81000501258801.297</v>
      </c>
      <c r="D1676">
        <f t="shared" si="329"/>
        <v>1.0010637567773519</v>
      </c>
      <c r="E1676">
        <f t="shared" si="335"/>
        <v>2917.3000000002794</v>
      </c>
      <c r="I1676" s="4"/>
      <c r="J1676" s="4">
        <f t="shared" si="330"/>
        <v>384</v>
      </c>
      <c r="K1676">
        <v>1675</v>
      </c>
      <c r="L1676">
        <v>2626295.2000000002</v>
      </c>
      <c r="M1676">
        <v>218857.9</v>
      </c>
      <c r="N1676">
        <v>51052</v>
      </c>
      <c r="O1676" t="str">
        <f t="shared" si="327"/>
        <v/>
      </c>
      <c r="P1676">
        <f t="shared" si="328"/>
        <v>2917.3000000002794</v>
      </c>
      <c r="X1676">
        <f t="shared" si="331"/>
        <v>51.443532084933011</v>
      </c>
      <c r="Y1676">
        <f t="shared" si="332"/>
        <v>4.2869603541487109</v>
      </c>
      <c r="Z1676">
        <f t="shared" si="333"/>
        <v>1</v>
      </c>
      <c r="AA1676">
        <f t="shared" si="334"/>
        <v>12.000001827669918</v>
      </c>
    </row>
    <row r="1677" spans="2:27" x14ac:dyDescent="0.2">
      <c r="B1677">
        <f t="shared" si="326"/>
        <v>82377509780200.906</v>
      </c>
      <c r="D1677">
        <f t="shared" si="329"/>
        <v>1.0011311829429088</v>
      </c>
      <c r="E1677">
        <f t="shared" si="335"/>
        <v>2920.5999999996275</v>
      </c>
      <c r="I1677" s="4"/>
      <c r="J1677" s="4">
        <f t="shared" si="330"/>
        <v>384</v>
      </c>
      <c r="K1677">
        <v>1676</v>
      </c>
      <c r="L1677">
        <v>2629215.7999999998</v>
      </c>
      <c r="M1677">
        <v>219101.3</v>
      </c>
      <c r="N1677">
        <v>51107.8</v>
      </c>
      <c r="O1677" t="str">
        <f t="shared" si="327"/>
        <v/>
      </c>
      <c r="P1677">
        <f t="shared" si="328"/>
        <v>2920.5999999996275</v>
      </c>
      <c r="X1677">
        <f t="shared" si="331"/>
        <v>51.444511405304077</v>
      </c>
      <c r="Y1677">
        <f t="shared" si="332"/>
        <v>4.2870422910005903</v>
      </c>
      <c r="Z1677">
        <f t="shared" si="333"/>
        <v>1</v>
      </c>
      <c r="AA1677">
        <f t="shared" si="334"/>
        <v>12.000000912819777</v>
      </c>
    </row>
    <row r="1678" spans="2:27" x14ac:dyDescent="0.2">
      <c r="B1678">
        <f t="shared" si="326"/>
        <v>83777927446464.297</v>
      </c>
      <c r="D1678">
        <f t="shared" si="329"/>
        <v>1.0011299048143345</v>
      </c>
      <c r="E1678">
        <f t="shared" si="335"/>
        <v>2923.9000000003725</v>
      </c>
      <c r="I1678" s="4"/>
      <c r="J1678" s="4">
        <f t="shared" si="330"/>
        <v>384</v>
      </c>
      <c r="K1678">
        <v>1677</v>
      </c>
      <c r="L1678">
        <v>2632139.7000000002</v>
      </c>
      <c r="M1678">
        <v>219345</v>
      </c>
      <c r="N1678">
        <v>51163.7</v>
      </c>
      <c r="O1678" t="str">
        <f t="shared" si="327"/>
        <v/>
      </c>
      <c r="P1678">
        <f t="shared" si="328"/>
        <v>2923.9000000003725</v>
      </c>
      <c r="X1678">
        <f t="shared" si="331"/>
        <v>51.445452537639</v>
      </c>
      <c r="Y1678">
        <f t="shared" si="332"/>
        <v>4.2871215334309287</v>
      </c>
      <c r="Z1678">
        <f t="shared" si="333"/>
        <v>1</v>
      </c>
      <c r="AA1678">
        <f t="shared" si="334"/>
        <v>11.999998632291597</v>
      </c>
    </row>
    <row r="1679" spans="2:27" x14ac:dyDescent="0.2">
      <c r="B1679">
        <f t="shared" si="326"/>
        <v>85202152213054.203</v>
      </c>
      <c r="D1679">
        <f t="shared" si="329"/>
        <v>1.0010944286737764</v>
      </c>
      <c r="E1679">
        <f t="shared" si="335"/>
        <v>2927.0999999996275</v>
      </c>
      <c r="I1679" s="4"/>
      <c r="J1679" s="4">
        <f t="shared" si="330"/>
        <v>384</v>
      </c>
      <c r="K1679">
        <v>1678</v>
      </c>
      <c r="L1679">
        <v>2635066.7999999998</v>
      </c>
      <c r="M1679">
        <v>219588.9</v>
      </c>
      <c r="N1679">
        <v>51219.6</v>
      </c>
      <c r="O1679" t="str">
        <f t="shared" si="327"/>
        <v/>
      </c>
      <c r="P1679">
        <f t="shared" si="328"/>
        <v>2927.0999999996275</v>
      </c>
      <c r="X1679">
        <f t="shared" si="331"/>
        <v>51.446454091792987</v>
      </c>
      <c r="Y1679">
        <f t="shared" si="332"/>
        <v>4.2872045076494159</v>
      </c>
      <c r="Z1679">
        <f t="shared" si="333"/>
        <v>1</v>
      </c>
      <c r="AA1679">
        <f t="shared" si="334"/>
        <v>12</v>
      </c>
    </row>
    <row r="1680" spans="2:27" x14ac:dyDescent="0.2">
      <c r="B1680">
        <f t="shared" si="326"/>
        <v>86650588800676.094</v>
      </c>
      <c r="D1680">
        <f t="shared" si="329"/>
        <v>1.0010932322095769</v>
      </c>
      <c r="E1680">
        <f t="shared" si="335"/>
        <v>2930.3000000002794</v>
      </c>
      <c r="I1680" s="4"/>
      <c r="J1680" s="4">
        <f t="shared" si="330"/>
        <v>384</v>
      </c>
      <c r="K1680">
        <v>1679</v>
      </c>
      <c r="L1680">
        <v>2637997.1</v>
      </c>
      <c r="M1680">
        <v>219833.1</v>
      </c>
      <c r="N1680">
        <v>51275.5</v>
      </c>
      <c r="O1680" t="str">
        <f t="shared" si="327"/>
        <v/>
      </c>
      <c r="P1680">
        <f t="shared" si="328"/>
        <v>2930.3000000002794</v>
      </c>
      <c r="X1680">
        <f t="shared" si="331"/>
        <v>51.447515870152415</v>
      </c>
      <c r="Y1680">
        <f t="shared" si="332"/>
        <v>4.2872931517001298</v>
      </c>
      <c r="Z1680">
        <f t="shared" si="333"/>
        <v>1</v>
      </c>
      <c r="AA1680">
        <f t="shared" si="334"/>
        <v>11.99999954510945</v>
      </c>
    </row>
    <row r="1681" spans="2:27" x14ac:dyDescent="0.2">
      <c r="B1681">
        <f t="shared" si="326"/>
        <v>88123648810287.5</v>
      </c>
      <c r="D1681">
        <f t="shared" si="329"/>
        <v>9.0101696072065938</v>
      </c>
      <c r="E1681">
        <f t="shared" si="335"/>
        <v>26402.5</v>
      </c>
      <c r="I1681" s="4"/>
      <c r="J1681" s="4">
        <f t="shared" si="330"/>
        <v>384</v>
      </c>
      <c r="K1681">
        <v>1680</v>
      </c>
      <c r="L1681">
        <v>2664399.6</v>
      </c>
      <c r="M1681">
        <v>222033.3</v>
      </c>
      <c r="N1681">
        <v>51779.8</v>
      </c>
      <c r="O1681">
        <f t="shared" si="327"/>
        <v>52658.800000000279</v>
      </c>
      <c r="P1681">
        <f t="shared" si="328"/>
        <v>26402.5</v>
      </c>
      <c r="X1681">
        <f t="shared" si="331"/>
        <v>51.456351704718827</v>
      </c>
      <c r="Y1681">
        <f t="shared" si="332"/>
        <v>4.2880293087265686</v>
      </c>
      <c r="Z1681">
        <f t="shared" si="333"/>
        <v>1</v>
      </c>
      <c r="AA1681">
        <f t="shared" si="334"/>
        <v>12.000000000000002</v>
      </c>
    </row>
    <row r="1682" spans="2:27" x14ac:dyDescent="0.2">
      <c r="B1682">
        <f t="shared" si="326"/>
        <v>89621750840062.406</v>
      </c>
      <c r="D1682">
        <f t="shared" si="329"/>
        <v>0.11222422119117507</v>
      </c>
      <c r="E1682">
        <f t="shared" si="335"/>
        <v>2963</v>
      </c>
      <c r="I1682" s="4"/>
      <c r="J1682" s="4">
        <f t="shared" si="330"/>
        <v>385</v>
      </c>
      <c r="K1682">
        <v>1681</v>
      </c>
      <c r="L1682">
        <v>2667362.6</v>
      </c>
      <c r="M1682">
        <v>222280.2</v>
      </c>
      <c r="N1682">
        <v>51836.4</v>
      </c>
      <c r="O1682" t="str">
        <f t="shared" si="327"/>
        <v/>
      </c>
      <c r="P1682">
        <f t="shared" si="328"/>
        <v>2963</v>
      </c>
      <c r="X1682">
        <f t="shared" si="331"/>
        <v>51.457327283530489</v>
      </c>
      <c r="Y1682">
        <f t="shared" si="332"/>
        <v>4.2881102854364883</v>
      </c>
      <c r="Z1682">
        <f t="shared" si="333"/>
        <v>1</v>
      </c>
      <c r="AA1682">
        <f t="shared" si="334"/>
        <v>12.000000899765251</v>
      </c>
    </row>
    <row r="1683" spans="2:27" x14ac:dyDescent="0.2">
      <c r="B1683">
        <f t="shared" si="326"/>
        <v>91145320604343.5</v>
      </c>
      <c r="D1683">
        <f t="shared" si="329"/>
        <v>1.0010799865000743</v>
      </c>
      <c r="E1683">
        <f t="shared" si="335"/>
        <v>2966.1999999997206</v>
      </c>
      <c r="I1683" s="4"/>
      <c r="J1683" s="4">
        <f t="shared" si="330"/>
        <v>385</v>
      </c>
      <c r="K1683">
        <v>1682</v>
      </c>
      <c r="L1683">
        <v>2670328.7999999998</v>
      </c>
      <c r="M1683">
        <v>222527.4</v>
      </c>
      <c r="N1683">
        <v>51893.1</v>
      </c>
      <c r="O1683" t="str">
        <f t="shared" si="327"/>
        <v/>
      </c>
      <c r="P1683">
        <f t="shared" si="328"/>
        <v>2966.1999999997206</v>
      </c>
      <c r="X1683">
        <f t="shared" si="331"/>
        <v>51.458263237309005</v>
      </c>
      <c r="Y1683">
        <f t="shared" si="332"/>
        <v>4.2881886031090835</v>
      </c>
      <c r="Z1683">
        <f t="shared" si="333"/>
        <v>1</v>
      </c>
      <c r="AA1683">
        <f t="shared" si="334"/>
        <v>12</v>
      </c>
    </row>
    <row r="1684" spans="2:27" x14ac:dyDescent="0.2">
      <c r="B1684">
        <f t="shared" si="326"/>
        <v>92694791054617.297</v>
      </c>
      <c r="D1684">
        <f t="shared" si="329"/>
        <v>1.0011125345560918</v>
      </c>
      <c r="E1684">
        <f t="shared" si="335"/>
        <v>2969.5</v>
      </c>
      <c r="I1684" s="4"/>
      <c r="J1684" s="4">
        <f t="shared" si="330"/>
        <v>385</v>
      </c>
      <c r="K1684">
        <v>1683</v>
      </c>
      <c r="L1684">
        <v>2673298.2999999998</v>
      </c>
      <c r="M1684">
        <v>222774.9</v>
      </c>
      <c r="N1684">
        <v>51949.8</v>
      </c>
      <c r="O1684" t="str">
        <f t="shared" si="327"/>
        <v/>
      </c>
      <c r="P1684">
        <f t="shared" si="328"/>
        <v>2969.5</v>
      </c>
      <c r="X1684">
        <f t="shared" si="331"/>
        <v>51.459260670878422</v>
      </c>
      <c r="Y1684">
        <f t="shared" si="332"/>
        <v>4.2882725246295461</v>
      </c>
      <c r="Z1684">
        <f t="shared" si="333"/>
        <v>1</v>
      </c>
      <c r="AA1684">
        <f t="shared" si="334"/>
        <v>11.99999775558198</v>
      </c>
    </row>
    <row r="1685" spans="2:27" x14ac:dyDescent="0.2">
      <c r="B1685">
        <f t="shared" si="326"/>
        <v>94270602502545.797</v>
      </c>
      <c r="D1685">
        <f t="shared" si="329"/>
        <v>1.0011449739014557</v>
      </c>
      <c r="E1685">
        <f t="shared" si="335"/>
        <v>2972.9000000003725</v>
      </c>
      <c r="I1685" s="4"/>
      <c r="J1685" s="4">
        <f t="shared" si="330"/>
        <v>385</v>
      </c>
      <c r="K1685">
        <v>1684</v>
      </c>
      <c r="L1685">
        <v>2676271.2000000002</v>
      </c>
      <c r="M1685">
        <v>223022.6</v>
      </c>
      <c r="N1685">
        <v>52006.6</v>
      </c>
      <c r="O1685" t="str">
        <f t="shared" si="327"/>
        <v/>
      </c>
      <c r="P1685">
        <f t="shared" si="328"/>
        <v>2972.9000000003725</v>
      </c>
      <c r="X1685">
        <f t="shared" si="331"/>
        <v>51.460222356393231</v>
      </c>
      <c r="Y1685">
        <f t="shared" si="332"/>
        <v>4.2883518630327693</v>
      </c>
      <c r="Z1685">
        <f t="shared" si="333"/>
        <v>1</v>
      </c>
      <c r="AA1685">
        <f t="shared" si="334"/>
        <v>12</v>
      </c>
    </row>
    <row r="1686" spans="2:27" x14ac:dyDescent="0.2">
      <c r="B1686">
        <f t="shared" si="326"/>
        <v>95873202745089.094</v>
      </c>
      <c r="D1686">
        <f t="shared" si="329"/>
        <v>1.001076390056596</v>
      </c>
      <c r="E1686">
        <f t="shared" si="335"/>
        <v>2976.0999999996275</v>
      </c>
      <c r="I1686" s="4"/>
      <c r="J1686" s="4">
        <f t="shared" si="330"/>
        <v>385</v>
      </c>
      <c r="K1686">
        <v>1685</v>
      </c>
      <c r="L1686">
        <v>2679247.2999999998</v>
      </c>
      <c r="M1686">
        <v>223270.6</v>
      </c>
      <c r="N1686">
        <v>52063.4</v>
      </c>
      <c r="O1686" t="str">
        <f t="shared" si="327"/>
        <v/>
      </c>
      <c r="P1686">
        <f t="shared" si="328"/>
        <v>2976.0999999996275</v>
      </c>
      <c r="X1686">
        <f t="shared" si="331"/>
        <v>51.461243407076751</v>
      </c>
      <c r="Y1686">
        <f t="shared" si="332"/>
        <v>4.288436790528471</v>
      </c>
      <c r="Z1686">
        <f t="shared" si="333"/>
        <v>1</v>
      </c>
      <c r="AA1686">
        <f t="shared" si="334"/>
        <v>12.000000447887002</v>
      </c>
    </row>
    <row r="1687" spans="2:27" x14ac:dyDescent="0.2">
      <c r="B1687">
        <f t="shared" si="326"/>
        <v>97503047191755.594</v>
      </c>
      <c r="D1687">
        <f t="shared" si="329"/>
        <v>1.0011088337087952</v>
      </c>
      <c r="E1687">
        <f t="shared" si="335"/>
        <v>2979.4000000003725</v>
      </c>
      <c r="I1687" s="4"/>
      <c r="J1687" s="4">
        <f t="shared" si="330"/>
        <v>385</v>
      </c>
      <c r="K1687">
        <v>1686</v>
      </c>
      <c r="L1687">
        <v>2682226.7000000002</v>
      </c>
      <c r="M1687">
        <v>223518.9</v>
      </c>
      <c r="N1687">
        <v>52120.3</v>
      </c>
      <c r="O1687" t="str">
        <f t="shared" si="327"/>
        <v/>
      </c>
      <c r="P1687">
        <f t="shared" si="328"/>
        <v>2979.4000000003725</v>
      </c>
      <c r="X1687">
        <f t="shared" si="331"/>
        <v>51.462226809899406</v>
      </c>
      <c r="Y1687">
        <f t="shared" si="332"/>
        <v>4.2885190607114687</v>
      </c>
      <c r="Z1687">
        <f t="shared" si="333"/>
        <v>1</v>
      </c>
      <c r="AA1687">
        <f t="shared" si="334"/>
        <v>11.999999552610541</v>
      </c>
    </row>
    <row r="1688" spans="2:27" x14ac:dyDescent="0.2">
      <c r="B1688">
        <f t="shared" si="326"/>
        <v>99160598994015.406</v>
      </c>
      <c r="D1688">
        <f t="shared" si="329"/>
        <v>1.0011411693627712</v>
      </c>
      <c r="E1688">
        <f t="shared" si="335"/>
        <v>2982.7999999998137</v>
      </c>
      <c r="I1688" s="4"/>
      <c r="J1688" s="4">
        <f t="shared" si="330"/>
        <v>385</v>
      </c>
      <c r="K1688">
        <v>1687</v>
      </c>
      <c r="L1688">
        <v>2685209.5</v>
      </c>
      <c r="M1688">
        <v>223767.5</v>
      </c>
      <c r="N1688">
        <v>52177.3</v>
      </c>
      <c r="O1688" t="str">
        <f t="shared" si="327"/>
        <v/>
      </c>
      <c r="P1688">
        <f t="shared" si="328"/>
        <v>2982.7999999998137</v>
      </c>
      <c r="X1688">
        <f t="shared" si="331"/>
        <v>51.463174598915614</v>
      </c>
      <c r="Y1688">
        <f t="shared" si="332"/>
        <v>4.288598681802239</v>
      </c>
      <c r="Z1688">
        <f t="shared" si="333"/>
        <v>1</v>
      </c>
      <c r="AA1688">
        <f t="shared" si="334"/>
        <v>11.999997765537891</v>
      </c>
    </row>
    <row r="1689" spans="2:27" x14ac:dyDescent="0.2">
      <c r="B1689">
        <f t="shared" si="326"/>
        <v>100846329176914</v>
      </c>
      <c r="D1689">
        <f t="shared" si="329"/>
        <v>1.0011063430334852</v>
      </c>
      <c r="E1689">
        <f t="shared" si="335"/>
        <v>2986.1000000000931</v>
      </c>
      <c r="I1689" s="4"/>
      <c r="J1689" s="4">
        <f t="shared" si="330"/>
        <v>385</v>
      </c>
      <c r="K1689">
        <v>1688</v>
      </c>
      <c r="L1689">
        <v>2688195.6</v>
      </c>
      <c r="M1689">
        <v>224016.3</v>
      </c>
      <c r="N1689">
        <v>52234.3</v>
      </c>
      <c r="O1689" t="str">
        <f t="shared" si="327"/>
        <v/>
      </c>
      <c r="P1689">
        <f t="shared" si="328"/>
        <v>2986.1000000000931</v>
      </c>
      <c r="X1689">
        <f t="shared" si="331"/>
        <v>51.46418349628501</v>
      </c>
      <c r="Y1689">
        <f t="shared" si="332"/>
        <v>4.2886819580237505</v>
      </c>
      <c r="Z1689">
        <f t="shared" si="333"/>
        <v>1</v>
      </c>
      <c r="AA1689">
        <f t="shared" si="334"/>
        <v>12.000000000000002</v>
      </c>
    </row>
    <row r="1690" spans="2:27" x14ac:dyDescent="0.2">
      <c r="B1690">
        <f t="shared" si="326"/>
        <v>102560716772921</v>
      </c>
      <c r="D1690">
        <f t="shared" si="329"/>
        <v>1.0010716318943507</v>
      </c>
      <c r="E1690">
        <f t="shared" si="335"/>
        <v>2989.2999999998137</v>
      </c>
      <c r="I1690" s="4"/>
      <c r="J1690" s="4">
        <f t="shared" si="330"/>
        <v>385</v>
      </c>
      <c r="K1690">
        <v>1689</v>
      </c>
      <c r="L1690">
        <v>2691184.9</v>
      </c>
      <c r="M1690">
        <v>224265.4</v>
      </c>
      <c r="N1690">
        <v>52291.4</v>
      </c>
      <c r="O1690" t="str">
        <f t="shared" si="327"/>
        <v/>
      </c>
      <c r="P1690">
        <f t="shared" si="328"/>
        <v>2989.2999999998137</v>
      </c>
      <c r="X1690">
        <f t="shared" si="331"/>
        <v>51.465152969704384</v>
      </c>
      <c r="Y1690">
        <f t="shared" si="332"/>
        <v>4.2887625881120028</v>
      </c>
      <c r="Z1690">
        <f t="shared" si="333"/>
        <v>1</v>
      </c>
      <c r="AA1690">
        <f t="shared" si="334"/>
        <v>12.000000445900259</v>
      </c>
    </row>
    <row r="1691" spans="2:27" x14ac:dyDescent="0.2">
      <c r="B1691">
        <f t="shared" si="326"/>
        <v>104304248958061</v>
      </c>
      <c r="D1691">
        <f t="shared" si="329"/>
        <v>9.010269962868092</v>
      </c>
      <c r="E1691">
        <f t="shared" si="335"/>
        <v>26934.399999999907</v>
      </c>
      <c r="I1691" s="4"/>
      <c r="J1691" s="4">
        <f t="shared" si="330"/>
        <v>385</v>
      </c>
      <c r="K1691">
        <v>1690</v>
      </c>
      <c r="L1691">
        <v>2718119.3</v>
      </c>
      <c r="M1691">
        <v>226509.9</v>
      </c>
      <c r="N1691">
        <v>52805.9</v>
      </c>
      <c r="O1691">
        <f t="shared" si="327"/>
        <v>53719.699999999721</v>
      </c>
      <c r="P1691">
        <f t="shared" si="328"/>
        <v>26934.399999999907</v>
      </c>
      <c r="X1691">
        <f t="shared" si="331"/>
        <v>51.473780391963771</v>
      </c>
      <c r="Y1691">
        <f t="shared" si="332"/>
        <v>4.2894809102770708</v>
      </c>
      <c r="Z1691">
        <f t="shared" si="333"/>
        <v>1</v>
      </c>
      <c r="AA1691">
        <f t="shared" si="334"/>
        <v>12.000002207409036</v>
      </c>
    </row>
    <row r="1692" spans="2:27" x14ac:dyDescent="0.2">
      <c r="B1692">
        <f t="shared" si="326"/>
        <v>106077421190348</v>
      </c>
      <c r="D1692">
        <f t="shared" si="329"/>
        <v>0.11222080313651329</v>
      </c>
      <c r="E1692">
        <f t="shared" si="335"/>
        <v>3022.6000000000931</v>
      </c>
      <c r="I1692" s="4"/>
      <c r="J1692" s="4">
        <f t="shared" si="330"/>
        <v>386</v>
      </c>
      <c r="K1692">
        <v>1691</v>
      </c>
      <c r="L1692">
        <v>2721141.9</v>
      </c>
      <c r="M1692">
        <v>226761.8</v>
      </c>
      <c r="N1692">
        <v>52863.6</v>
      </c>
      <c r="O1692" t="str">
        <f t="shared" si="327"/>
        <v/>
      </c>
      <c r="P1692">
        <f t="shared" si="328"/>
        <v>3022.6000000000931</v>
      </c>
      <c r="X1692">
        <f t="shared" si="331"/>
        <v>51.47477470319842</v>
      </c>
      <c r="Y1692">
        <f t="shared" si="332"/>
        <v>4.2895640856846677</v>
      </c>
      <c r="Z1692">
        <f t="shared" si="333"/>
        <v>1</v>
      </c>
      <c r="AA1692">
        <f t="shared" si="334"/>
        <v>12.000001322974152</v>
      </c>
    </row>
    <row r="1693" spans="2:27" x14ac:dyDescent="0.2">
      <c r="B1693">
        <f t="shared" si="326"/>
        <v>107880737350584</v>
      </c>
      <c r="D1693">
        <f t="shared" si="329"/>
        <v>1.001124859392545</v>
      </c>
      <c r="E1693">
        <f t="shared" si="335"/>
        <v>3026</v>
      </c>
      <c r="I1693" s="4"/>
      <c r="J1693" s="4">
        <f t="shared" si="330"/>
        <v>386</v>
      </c>
      <c r="K1693">
        <v>1692</v>
      </c>
      <c r="L1693">
        <v>2724167.9</v>
      </c>
      <c r="M1693">
        <v>227014</v>
      </c>
      <c r="N1693">
        <v>52921.4</v>
      </c>
      <c r="O1693" t="str">
        <f t="shared" si="327"/>
        <v/>
      </c>
      <c r="P1693">
        <f t="shared" si="328"/>
        <v>3026</v>
      </c>
      <c r="X1693">
        <f t="shared" si="331"/>
        <v>51.475733824124077</v>
      </c>
      <c r="Y1693">
        <f t="shared" si="332"/>
        <v>4.2896446428099031</v>
      </c>
      <c r="Z1693">
        <f t="shared" si="333"/>
        <v>1</v>
      </c>
      <c r="AA1693">
        <f t="shared" si="334"/>
        <v>11.999999559498534</v>
      </c>
    </row>
    <row r="1694" spans="2:27" x14ac:dyDescent="0.2">
      <c r="B1694">
        <f t="shared" si="326"/>
        <v>109714709885544</v>
      </c>
      <c r="D1694">
        <f t="shared" si="329"/>
        <v>1.0011235955055873</v>
      </c>
      <c r="E1694">
        <f t="shared" si="335"/>
        <v>3029.3999999999069</v>
      </c>
      <c r="I1694" s="4"/>
      <c r="J1694" s="4">
        <f t="shared" si="330"/>
        <v>386</v>
      </c>
      <c r="K1694">
        <v>1693</v>
      </c>
      <c r="L1694">
        <v>2727197.3</v>
      </c>
      <c r="M1694">
        <v>227266.4</v>
      </c>
      <c r="N1694">
        <v>52979.3</v>
      </c>
      <c r="O1694" t="str">
        <f t="shared" si="327"/>
        <v/>
      </c>
      <c r="P1694">
        <f t="shared" si="328"/>
        <v>3029.3999999999069</v>
      </c>
      <c r="X1694">
        <f t="shared" si="331"/>
        <v>51.47665786448669</v>
      </c>
      <c r="Y1694">
        <f t="shared" si="332"/>
        <v>4.2897207022365338</v>
      </c>
      <c r="Z1694">
        <f t="shared" si="333"/>
        <v>1</v>
      </c>
      <c r="AA1694">
        <f t="shared" si="334"/>
        <v>12.00000220006125</v>
      </c>
    </row>
    <row r="1695" spans="2:27" x14ac:dyDescent="0.2">
      <c r="B1695">
        <f t="shared" si="326"/>
        <v>111579859953598</v>
      </c>
      <c r="D1695">
        <f t="shared" si="329"/>
        <v>1.0010893246188286</v>
      </c>
      <c r="E1695">
        <f t="shared" si="335"/>
        <v>3032.7000000001863</v>
      </c>
      <c r="I1695" s="4"/>
      <c r="J1695" s="4">
        <f t="shared" si="330"/>
        <v>386</v>
      </c>
      <c r="K1695">
        <v>1694</v>
      </c>
      <c r="L1695">
        <v>2730230</v>
      </c>
      <c r="M1695">
        <v>227519.2</v>
      </c>
      <c r="N1695">
        <v>53037.2</v>
      </c>
      <c r="O1695" t="str">
        <f t="shared" si="327"/>
        <v/>
      </c>
      <c r="P1695">
        <f t="shared" si="328"/>
        <v>3032.7000000001863</v>
      </c>
      <c r="X1695">
        <f t="shared" si="331"/>
        <v>51.477642107803582</v>
      </c>
      <c r="Y1695">
        <f t="shared" si="332"/>
        <v>4.2898041374733209</v>
      </c>
      <c r="Z1695">
        <f t="shared" si="333"/>
        <v>1</v>
      </c>
      <c r="AA1695">
        <f t="shared" si="334"/>
        <v>11.999998241906617</v>
      </c>
    </row>
    <row r="1696" spans="2:27" x14ac:dyDescent="0.2">
      <c r="B1696">
        <f t="shared" si="326"/>
        <v>113476717572809</v>
      </c>
      <c r="D1696">
        <f t="shared" si="329"/>
        <v>1.0011211131994284</v>
      </c>
      <c r="E1696">
        <f t="shared" si="335"/>
        <v>3036.1000000000931</v>
      </c>
      <c r="I1696" s="4"/>
      <c r="J1696" s="4">
        <f t="shared" si="330"/>
        <v>386</v>
      </c>
      <c r="K1696">
        <v>1695</v>
      </c>
      <c r="L1696">
        <v>2733266.1</v>
      </c>
      <c r="M1696">
        <v>227772.2</v>
      </c>
      <c r="N1696">
        <v>53095.199999999997</v>
      </c>
      <c r="O1696" t="str">
        <f t="shared" si="327"/>
        <v/>
      </c>
      <c r="P1696">
        <f t="shared" si="328"/>
        <v>3036.1000000000931</v>
      </c>
      <c r="X1696">
        <f t="shared" si="331"/>
        <v>51.478591285087923</v>
      </c>
      <c r="Y1696">
        <f t="shared" si="332"/>
        <v>4.2898830779430162</v>
      </c>
      <c r="Z1696">
        <f t="shared" si="333"/>
        <v>1</v>
      </c>
      <c r="AA1696">
        <f t="shared" si="334"/>
        <v>11.999998682894576</v>
      </c>
    </row>
    <row r="1697" spans="2:27" x14ac:dyDescent="0.2">
      <c r="B1697">
        <f t="shared" si="326"/>
        <v>115405821771547</v>
      </c>
      <c r="D1697">
        <f t="shared" si="329"/>
        <v>1.0010869207205999</v>
      </c>
      <c r="E1697">
        <f t="shared" si="335"/>
        <v>3039.3999999999069</v>
      </c>
      <c r="I1697" s="4"/>
      <c r="J1697" s="4">
        <f t="shared" si="330"/>
        <v>386</v>
      </c>
      <c r="K1697">
        <v>1696</v>
      </c>
      <c r="L1697">
        <v>2736305.5</v>
      </c>
      <c r="M1697">
        <v>228025.5</v>
      </c>
      <c r="N1697">
        <v>53153.2</v>
      </c>
      <c r="O1697" t="str">
        <f t="shared" si="327"/>
        <v/>
      </c>
      <c r="P1697">
        <f t="shared" si="328"/>
        <v>3039.3999999999069</v>
      </c>
      <c r="X1697">
        <f t="shared" si="331"/>
        <v>51.479600475606361</v>
      </c>
      <c r="Y1697">
        <f t="shared" si="332"/>
        <v>4.2899674901981442</v>
      </c>
      <c r="Z1697">
        <f t="shared" si="333"/>
        <v>1</v>
      </c>
      <c r="AA1697">
        <f t="shared" si="334"/>
        <v>11.999997807262785</v>
      </c>
    </row>
    <row r="1698" spans="2:27" x14ac:dyDescent="0.2">
      <c r="B1698">
        <f t="shared" si="326"/>
        <v>117367720741663</v>
      </c>
      <c r="D1698">
        <f t="shared" si="329"/>
        <v>1.0011515430677107</v>
      </c>
      <c r="E1698">
        <f t="shared" si="335"/>
        <v>3042.8999999999069</v>
      </c>
      <c r="I1698" s="4"/>
      <c r="J1698" s="4">
        <f t="shared" si="330"/>
        <v>386</v>
      </c>
      <c r="K1698">
        <v>1697</v>
      </c>
      <c r="L1698">
        <v>2739348.4</v>
      </c>
      <c r="M1698">
        <v>228279</v>
      </c>
      <c r="N1698">
        <v>53211.4</v>
      </c>
      <c r="O1698" t="str">
        <f t="shared" si="327"/>
        <v/>
      </c>
      <c r="P1698">
        <f t="shared" si="328"/>
        <v>3042.8999999999069</v>
      </c>
      <c r="X1698">
        <f t="shared" si="331"/>
        <v>51.480479746821167</v>
      </c>
      <c r="Y1698">
        <f t="shared" si="332"/>
        <v>4.2900393524695835</v>
      </c>
      <c r="Z1698">
        <f t="shared" si="333"/>
        <v>1</v>
      </c>
      <c r="AA1698">
        <f t="shared" si="334"/>
        <v>12.000001752241774</v>
      </c>
    </row>
    <row r="1699" spans="2:27" x14ac:dyDescent="0.2">
      <c r="B1699">
        <f t="shared" si="326"/>
        <v>119362971994271</v>
      </c>
      <c r="D1699">
        <f t="shared" si="329"/>
        <v>1.0010844917678134</v>
      </c>
      <c r="E1699">
        <f t="shared" si="335"/>
        <v>3046.2000000001863</v>
      </c>
      <c r="I1699" s="4"/>
      <c r="J1699" s="4">
        <f t="shared" si="330"/>
        <v>386</v>
      </c>
      <c r="K1699">
        <v>1698</v>
      </c>
      <c r="L1699">
        <v>2742394.6</v>
      </c>
      <c r="M1699">
        <v>228532.9</v>
      </c>
      <c r="N1699">
        <v>53269.5</v>
      </c>
      <c r="O1699" t="str">
        <f t="shared" si="327"/>
        <v/>
      </c>
      <c r="P1699">
        <f t="shared" si="328"/>
        <v>3046.2000000001863</v>
      </c>
      <c r="X1699">
        <f t="shared" si="331"/>
        <v>51.481515689090379</v>
      </c>
      <c r="Y1699">
        <f t="shared" si="332"/>
        <v>4.2901266202986701</v>
      </c>
      <c r="Z1699">
        <f t="shared" si="333"/>
        <v>1</v>
      </c>
      <c r="AA1699">
        <f t="shared" si="334"/>
        <v>11.999999124852483</v>
      </c>
    </row>
    <row r="1700" spans="2:27" x14ac:dyDescent="0.2">
      <c r="B1700">
        <f t="shared" si="326"/>
        <v>121392142518174</v>
      </c>
      <c r="D1700">
        <f t="shared" si="329"/>
        <v>1.0011161447048476</v>
      </c>
      <c r="E1700">
        <f t="shared" si="335"/>
        <v>3049.6000000000931</v>
      </c>
      <c r="I1700" s="4"/>
      <c r="J1700" s="4">
        <f t="shared" si="330"/>
        <v>386</v>
      </c>
      <c r="K1700">
        <v>1699</v>
      </c>
      <c r="L1700">
        <v>2745444.2</v>
      </c>
      <c r="M1700">
        <v>228787</v>
      </c>
      <c r="N1700">
        <v>53327.8</v>
      </c>
      <c r="O1700" t="str">
        <f t="shared" si="327"/>
        <v/>
      </c>
      <c r="P1700">
        <f t="shared" si="328"/>
        <v>3049.6000000000931</v>
      </c>
      <c r="X1700">
        <f t="shared" si="331"/>
        <v>51.482420051080297</v>
      </c>
      <c r="Y1700">
        <f t="shared" si="332"/>
        <v>4.2902013583909326</v>
      </c>
      <c r="Z1700">
        <f t="shared" si="333"/>
        <v>1</v>
      </c>
      <c r="AA1700">
        <f t="shared" si="334"/>
        <v>12.000000874175544</v>
      </c>
    </row>
    <row r="1701" spans="2:27" x14ac:dyDescent="0.2">
      <c r="B1701">
        <f t="shared" si="326"/>
        <v>123455808940983</v>
      </c>
      <c r="D1701">
        <f t="shared" si="329"/>
        <v>9.0100013116471231</v>
      </c>
      <c r="E1701">
        <f t="shared" si="335"/>
        <v>27476.899999999907</v>
      </c>
      <c r="I1701" s="4"/>
      <c r="J1701" s="4">
        <f t="shared" si="330"/>
        <v>386</v>
      </c>
      <c r="K1701">
        <v>1700</v>
      </c>
      <c r="L1701">
        <v>2772921.1</v>
      </c>
      <c r="M1701">
        <v>231076.8</v>
      </c>
      <c r="N1701">
        <v>53852.6</v>
      </c>
      <c r="O1701">
        <f t="shared" si="327"/>
        <v>54801.800000000279</v>
      </c>
      <c r="P1701">
        <f t="shared" si="328"/>
        <v>27476.899999999907</v>
      </c>
      <c r="X1701">
        <f t="shared" si="331"/>
        <v>51.490941941521861</v>
      </c>
      <c r="Y1701">
        <f t="shared" si="332"/>
        <v>4.2909126021770536</v>
      </c>
      <c r="Z1701">
        <f t="shared" si="333"/>
        <v>1</v>
      </c>
      <c r="AA1701">
        <f t="shared" si="334"/>
        <v>11.999997836217224</v>
      </c>
    </row>
    <row r="1702" spans="2:27" x14ac:dyDescent="0.2">
      <c r="B1702">
        <f t="shared" si="326"/>
        <v>125554557692980</v>
      </c>
      <c r="D1702">
        <f t="shared" si="329"/>
        <v>0.11222517824063499</v>
      </c>
      <c r="E1702">
        <f t="shared" si="335"/>
        <v>3083.6000000000931</v>
      </c>
      <c r="I1702" s="4"/>
      <c r="J1702" s="4">
        <f t="shared" si="330"/>
        <v>387</v>
      </c>
      <c r="K1702">
        <v>1701</v>
      </c>
      <c r="L1702">
        <v>2776004.7</v>
      </c>
      <c r="M1702">
        <v>231333.7</v>
      </c>
      <c r="N1702">
        <v>53911.5</v>
      </c>
      <c r="O1702" t="str">
        <f t="shared" si="327"/>
        <v/>
      </c>
      <c r="P1702">
        <f t="shared" si="328"/>
        <v>3083.6000000000931</v>
      </c>
      <c r="X1702">
        <f t="shared" si="331"/>
        <v>51.491883920870322</v>
      </c>
      <c r="Y1702">
        <f t="shared" si="332"/>
        <v>4.2909898630162395</v>
      </c>
      <c r="Z1702">
        <f t="shared" si="333"/>
        <v>1</v>
      </c>
      <c r="AA1702">
        <f t="shared" si="334"/>
        <v>12.000001296827916</v>
      </c>
    </row>
    <row r="1703" spans="2:27" x14ac:dyDescent="0.2">
      <c r="B1703">
        <f t="shared" si="326"/>
        <v>127688985173760</v>
      </c>
      <c r="D1703">
        <f t="shared" si="329"/>
        <v>1.0010701777142994</v>
      </c>
      <c r="E1703">
        <f t="shared" si="335"/>
        <v>3086.8999999999069</v>
      </c>
      <c r="I1703" s="4"/>
      <c r="J1703" s="4">
        <f t="shared" si="330"/>
        <v>387</v>
      </c>
      <c r="K1703">
        <v>1702</v>
      </c>
      <c r="L1703">
        <v>2779091.6</v>
      </c>
      <c r="M1703">
        <v>231591</v>
      </c>
      <c r="N1703">
        <v>53970.5</v>
      </c>
      <c r="O1703" t="str">
        <f t="shared" si="327"/>
        <v/>
      </c>
      <c r="P1703">
        <f t="shared" si="328"/>
        <v>3086.8999999999069</v>
      </c>
      <c r="X1703">
        <f t="shared" si="331"/>
        <v>51.492789579492502</v>
      </c>
      <c r="Y1703">
        <f t="shared" si="332"/>
        <v>4.2910664159123968</v>
      </c>
      <c r="Z1703">
        <f t="shared" si="333"/>
        <v>1</v>
      </c>
      <c r="AA1703">
        <f t="shared" si="334"/>
        <v>11.999998272817166</v>
      </c>
    </row>
    <row r="1704" spans="2:27" x14ac:dyDescent="0.2">
      <c r="B1704">
        <f t="shared" si="326"/>
        <v>129859697921714</v>
      </c>
      <c r="D1704">
        <f t="shared" si="329"/>
        <v>1.0011338235770515</v>
      </c>
      <c r="E1704">
        <f t="shared" si="335"/>
        <v>3090.3999999999069</v>
      </c>
      <c r="I1704" s="4"/>
      <c r="J1704" s="4">
        <f t="shared" si="330"/>
        <v>387</v>
      </c>
      <c r="K1704">
        <v>1703</v>
      </c>
      <c r="L1704">
        <v>2782182</v>
      </c>
      <c r="M1704">
        <v>231848.5</v>
      </c>
      <c r="N1704">
        <v>54029.5</v>
      </c>
      <c r="O1704" t="str">
        <f t="shared" si="327"/>
        <v/>
      </c>
      <c r="P1704">
        <f t="shared" si="328"/>
        <v>3090.3999999999069</v>
      </c>
      <c r="X1704">
        <f t="shared" si="331"/>
        <v>51.493758039589487</v>
      </c>
      <c r="Y1704">
        <f t="shared" si="332"/>
        <v>4.2911465032991236</v>
      </c>
      <c r="Z1704">
        <f t="shared" si="333"/>
        <v>1</v>
      </c>
      <c r="AA1704">
        <f t="shared" si="334"/>
        <v>12</v>
      </c>
    </row>
    <row r="1705" spans="2:27" x14ac:dyDescent="0.2">
      <c r="B1705">
        <f t="shared" si="326"/>
        <v>132067312786383</v>
      </c>
      <c r="D1705">
        <f t="shared" si="329"/>
        <v>1.0011001812062863</v>
      </c>
      <c r="E1705">
        <f t="shared" si="335"/>
        <v>3093.7999999998137</v>
      </c>
      <c r="I1705" s="4"/>
      <c r="J1705" s="4">
        <f t="shared" si="330"/>
        <v>387</v>
      </c>
      <c r="K1705">
        <v>1704</v>
      </c>
      <c r="L1705">
        <v>2785275.8</v>
      </c>
      <c r="M1705">
        <v>232106.3</v>
      </c>
      <c r="N1705">
        <v>54088.6</v>
      </c>
      <c r="O1705" t="str">
        <f t="shared" si="327"/>
        <v/>
      </c>
      <c r="P1705">
        <f t="shared" si="328"/>
        <v>3093.7999999998137</v>
      </c>
      <c r="X1705">
        <f t="shared" si="331"/>
        <v>51.494692042315755</v>
      </c>
      <c r="Y1705">
        <f t="shared" si="332"/>
        <v>4.291224028723243</v>
      </c>
      <c r="Z1705">
        <f t="shared" si="333"/>
        <v>1</v>
      </c>
      <c r="AA1705">
        <f t="shared" si="334"/>
        <v>12.000000861674154</v>
      </c>
    </row>
    <row r="1706" spans="2:27" x14ac:dyDescent="0.2">
      <c r="B1706">
        <f t="shared" si="326"/>
        <v>134312457103752</v>
      </c>
      <c r="D1706">
        <f t="shared" si="329"/>
        <v>1.0011312948479105</v>
      </c>
      <c r="E1706">
        <f t="shared" si="335"/>
        <v>3097.3000000002794</v>
      </c>
      <c r="I1706" s="4"/>
      <c r="J1706" s="4">
        <f t="shared" si="330"/>
        <v>387</v>
      </c>
      <c r="K1706">
        <v>1705</v>
      </c>
      <c r="L1706">
        <v>2788373.1</v>
      </c>
      <c r="M1706">
        <v>232364.4</v>
      </c>
      <c r="N1706">
        <v>54147.7</v>
      </c>
      <c r="O1706" t="str">
        <f t="shared" si="327"/>
        <v/>
      </c>
      <c r="P1706">
        <f t="shared" si="328"/>
        <v>3097.3000000002794</v>
      </c>
      <c r="X1706">
        <f t="shared" si="331"/>
        <v>51.495688644208343</v>
      </c>
      <c r="Y1706">
        <f t="shared" si="332"/>
        <v>4.291306925317234</v>
      </c>
      <c r="Z1706">
        <f t="shared" si="333"/>
        <v>1</v>
      </c>
      <c r="AA1706">
        <f t="shared" si="334"/>
        <v>12.00000129107557</v>
      </c>
    </row>
    <row r="1707" spans="2:27" x14ac:dyDescent="0.2">
      <c r="B1707">
        <f t="shared" si="326"/>
        <v>136595768874516</v>
      </c>
      <c r="D1707">
        <f t="shared" si="329"/>
        <v>1.0010977302810322</v>
      </c>
      <c r="E1707">
        <f t="shared" si="335"/>
        <v>3100.6999999997206</v>
      </c>
      <c r="I1707" s="4"/>
      <c r="J1707" s="4">
        <f t="shared" si="330"/>
        <v>387</v>
      </c>
      <c r="K1707">
        <v>1706</v>
      </c>
      <c r="L1707">
        <v>2791473.8</v>
      </c>
      <c r="M1707">
        <v>232622.8</v>
      </c>
      <c r="N1707">
        <v>54207</v>
      </c>
      <c r="O1707" t="str">
        <f t="shared" si="327"/>
        <v/>
      </c>
      <c r="P1707">
        <f t="shared" si="328"/>
        <v>3100.6999999997206</v>
      </c>
      <c r="X1707">
        <f t="shared" si="331"/>
        <v>51.496555795376977</v>
      </c>
      <c r="Y1707">
        <f t="shared" si="332"/>
        <v>4.2913793421513828</v>
      </c>
      <c r="Z1707">
        <f t="shared" si="333"/>
        <v>1</v>
      </c>
      <c r="AA1707">
        <f t="shared" si="334"/>
        <v>12.000000859760952</v>
      </c>
    </row>
    <row r="1708" spans="2:27" x14ac:dyDescent="0.2">
      <c r="B1708">
        <f t="shared" si="326"/>
        <v>138917896945382</v>
      </c>
      <c r="D1708">
        <f t="shared" si="329"/>
        <v>1.00109652659089</v>
      </c>
      <c r="E1708">
        <f t="shared" si="335"/>
        <v>3104.1000000000931</v>
      </c>
      <c r="I1708" s="4"/>
      <c r="J1708" s="4">
        <f t="shared" si="330"/>
        <v>387</v>
      </c>
      <c r="K1708">
        <v>1707</v>
      </c>
      <c r="L1708">
        <v>2794577.9</v>
      </c>
      <c r="M1708">
        <v>232881.5</v>
      </c>
      <c r="N1708">
        <v>54266.2</v>
      </c>
      <c r="O1708" t="str">
        <f t="shared" si="327"/>
        <v/>
      </c>
      <c r="P1708">
        <f t="shared" si="328"/>
        <v>3104.1000000000931</v>
      </c>
      <c r="X1708">
        <f t="shared" si="331"/>
        <v>51.497578603255803</v>
      </c>
      <c r="Y1708">
        <f t="shared" si="332"/>
        <v>4.2914650371686243</v>
      </c>
      <c r="Z1708">
        <f t="shared" si="333"/>
        <v>1</v>
      </c>
      <c r="AA1708">
        <f t="shared" si="334"/>
        <v>11.999999570597064</v>
      </c>
    </row>
    <row r="1709" spans="2:27" x14ac:dyDescent="0.2">
      <c r="B1709">
        <f t="shared" si="326"/>
        <v>141279501193454</v>
      </c>
      <c r="D1709">
        <f t="shared" si="329"/>
        <v>1.0011275409941689</v>
      </c>
      <c r="E1709">
        <f t="shared" si="335"/>
        <v>3107.6000000000931</v>
      </c>
      <c r="I1709" s="4"/>
      <c r="J1709" s="4">
        <f t="shared" si="330"/>
        <v>387</v>
      </c>
      <c r="K1709">
        <v>1708</v>
      </c>
      <c r="L1709">
        <v>2797685.5</v>
      </c>
      <c r="M1709">
        <v>233140.5</v>
      </c>
      <c r="N1709">
        <v>54325.599999999999</v>
      </c>
      <c r="O1709" t="str">
        <f t="shared" si="327"/>
        <v/>
      </c>
      <c r="P1709">
        <f t="shared" si="328"/>
        <v>3107.6000000000931</v>
      </c>
      <c r="X1709">
        <f t="shared" si="331"/>
        <v>51.49847401593356</v>
      </c>
      <c r="Y1709">
        <f t="shared" si="332"/>
        <v>4.2915402683081272</v>
      </c>
      <c r="Z1709">
        <f t="shared" si="333"/>
        <v>1</v>
      </c>
      <c r="AA1709">
        <f t="shared" si="334"/>
        <v>11.999997855370474</v>
      </c>
    </row>
    <row r="1710" spans="2:27" x14ac:dyDescent="0.2">
      <c r="B1710">
        <f t="shared" si="326"/>
        <v>143681252713742</v>
      </c>
      <c r="D1710">
        <f t="shared" si="329"/>
        <v>1.0010940919036899</v>
      </c>
      <c r="E1710">
        <f t="shared" si="335"/>
        <v>3111</v>
      </c>
      <c r="I1710" s="4"/>
      <c r="J1710" s="4">
        <f t="shared" si="330"/>
        <v>387</v>
      </c>
      <c r="K1710">
        <v>1709</v>
      </c>
      <c r="L1710">
        <v>2800796.5</v>
      </c>
      <c r="M1710">
        <v>233399.7</v>
      </c>
      <c r="N1710">
        <v>54385</v>
      </c>
      <c r="O1710" t="str">
        <f t="shared" si="327"/>
        <v/>
      </c>
      <c r="P1710">
        <f t="shared" si="328"/>
        <v>3111</v>
      </c>
      <c r="X1710">
        <f t="shared" si="331"/>
        <v>51.49942998988692</v>
      </c>
      <c r="Y1710">
        <f t="shared" si="332"/>
        <v>4.291619012595385</v>
      </c>
      <c r="Z1710">
        <f t="shared" si="333"/>
        <v>1</v>
      </c>
      <c r="AA1710">
        <f t="shared" si="334"/>
        <v>12.000000428449564</v>
      </c>
    </row>
    <row r="1711" spans="2:27" x14ac:dyDescent="0.2">
      <c r="B1711">
        <f t="shared" si="326"/>
        <v>146123834009876</v>
      </c>
      <c r="D1711">
        <f t="shared" si="329"/>
        <v>9.0101253616200587</v>
      </c>
      <c r="E1711">
        <f t="shared" si="335"/>
        <v>28030.5</v>
      </c>
      <c r="I1711" s="4"/>
      <c r="J1711" s="4">
        <f t="shared" si="330"/>
        <v>387</v>
      </c>
      <c r="K1711">
        <v>1710</v>
      </c>
      <c r="L1711">
        <v>2828827</v>
      </c>
      <c r="M1711">
        <v>235735.6</v>
      </c>
      <c r="N1711">
        <v>54920.4</v>
      </c>
      <c r="O1711">
        <f t="shared" si="327"/>
        <v>55905.899999999907</v>
      </c>
      <c r="P1711">
        <f t="shared" si="328"/>
        <v>28030.5</v>
      </c>
      <c r="X1711">
        <f t="shared" si="331"/>
        <v>51.507763963845854</v>
      </c>
      <c r="Y1711">
        <f t="shared" si="332"/>
        <v>4.2923139671233272</v>
      </c>
      <c r="Z1711">
        <f t="shared" si="333"/>
        <v>1</v>
      </c>
      <c r="AA1711">
        <f t="shared" si="334"/>
        <v>11.999999151591869</v>
      </c>
    </row>
    <row r="1712" spans="2:27" x14ac:dyDescent="0.2">
      <c r="B1712">
        <f t="shared" si="326"/>
        <v>148607939188044</v>
      </c>
      <c r="D1712">
        <f t="shared" si="329"/>
        <v>0.11222061682810129</v>
      </c>
      <c r="E1712">
        <f t="shared" si="335"/>
        <v>3145.6000000000931</v>
      </c>
      <c r="I1712" s="4"/>
      <c r="J1712" s="4">
        <f t="shared" si="330"/>
        <v>388</v>
      </c>
      <c r="K1712">
        <v>1711</v>
      </c>
      <c r="L1712">
        <v>2831972.6</v>
      </c>
      <c r="M1712">
        <v>235997.7</v>
      </c>
      <c r="N1712">
        <v>54980.5</v>
      </c>
      <c r="O1712" t="str">
        <f t="shared" si="327"/>
        <v/>
      </c>
      <c r="P1712">
        <f t="shared" si="328"/>
        <v>3145.6000000000931</v>
      </c>
      <c r="X1712">
        <f t="shared" si="331"/>
        <v>51.508673074999322</v>
      </c>
      <c r="Y1712">
        <f t="shared" si="332"/>
        <v>4.2923891197788313</v>
      </c>
      <c r="Z1712">
        <f t="shared" si="333"/>
        <v>1</v>
      </c>
      <c r="AA1712">
        <f t="shared" si="334"/>
        <v>12.000000847465886</v>
      </c>
    </row>
    <row r="1713" spans="2:27" x14ac:dyDescent="0.2">
      <c r="B1713">
        <f t="shared" si="326"/>
        <v>151134274154241</v>
      </c>
      <c r="D1713">
        <f t="shared" si="329"/>
        <v>1.0011444557475926</v>
      </c>
      <c r="E1713">
        <f t="shared" si="335"/>
        <v>3149.1999999997206</v>
      </c>
      <c r="I1713" s="4"/>
      <c r="J1713" s="4">
        <f t="shared" si="330"/>
        <v>388</v>
      </c>
      <c r="K1713">
        <v>1712</v>
      </c>
      <c r="L1713">
        <v>2835121.8</v>
      </c>
      <c r="M1713">
        <v>236260.1</v>
      </c>
      <c r="N1713">
        <v>55040.6</v>
      </c>
      <c r="O1713" t="str">
        <f t="shared" si="327"/>
        <v/>
      </c>
      <c r="P1713">
        <f t="shared" si="328"/>
        <v>3149.1999999997206</v>
      </c>
      <c r="X1713">
        <f t="shared" si="331"/>
        <v>51.509645607060968</v>
      </c>
      <c r="Y1713">
        <f t="shared" si="332"/>
        <v>4.2924695588347515</v>
      </c>
      <c r="Z1713">
        <f t="shared" si="333"/>
        <v>1</v>
      </c>
      <c r="AA1713">
        <f t="shared" si="334"/>
        <v>12.000002539573968</v>
      </c>
    </row>
    <row r="1714" spans="2:27" x14ac:dyDescent="0.2">
      <c r="B1714">
        <f t="shared" ref="B1714:B1777" si="336">ROUND(45*$B$1^(K1714-1),1)</f>
        <v>153703556814863</v>
      </c>
      <c r="D1714">
        <f t="shared" si="329"/>
        <v>1.0010796392735846</v>
      </c>
      <c r="E1714">
        <f t="shared" si="335"/>
        <v>3152.6000000000931</v>
      </c>
      <c r="I1714" s="4"/>
      <c r="J1714" s="4">
        <f t="shared" si="330"/>
        <v>388</v>
      </c>
      <c r="K1714">
        <v>1713</v>
      </c>
      <c r="L1714">
        <v>2838274.4</v>
      </c>
      <c r="M1714">
        <v>236522.9</v>
      </c>
      <c r="N1714">
        <v>55100.800000000003</v>
      </c>
      <c r="O1714" t="str">
        <f t="shared" si="327"/>
        <v/>
      </c>
      <c r="P1714">
        <f t="shared" si="328"/>
        <v>3152.6000000000931</v>
      </c>
      <c r="X1714">
        <f t="shared" si="331"/>
        <v>51.510584238341366</v>
      </c>
      <c r="Y1714">
        <f t="shared" si="332"/>
        <v>4.2925492914803414</v>
      </c>
      <c r="Z1714">
        <f t="shared" si="333"/>
        <v>1</v>
      </c>
      <c r="AA1714">
        <f t="shared" si="334"/>
        <v>11.999998308831829</v>
      </c>
    </row>
    <row r="1715" spans="2:27" x14ac:dyDescent="0.2">
      <c r="B1715">
        <f t="shared" si="336"/>
        <v>156316517280715</v>
      </c>
      <c r="D1715">
        <f t="shared" si="329"/>
        <v>1.0011101947598806</v>
      </c>
      <c r="E1715">
        <f t="shared" si="335"/>
        <v>3156.1000000000931</v>
      </c>
      <c r="I1715" s="4"/>
      <c r="J1715" s="4">
        <f t="shared" si="330"/>
        <v>388</v>
      </c>
      <c r="K1715">
        <v>1714</v>
      </c>
      <c r="L1715">
        <v>2841430.5</v>
      </c>
      <c r="M1715">
        <v>236785.9</v>
      </c>
      <c r="N1715">
        <v>55161.1</v>
      </c>
      <c r="O1715" t="str">
        <f t="shared" ref="O1715:O1778" si="337">IF(RIGHT(K1715,1)*1=0,VLOOKUP(J1715,AI:AL,4,0),"")</f>
        <v/>
      </c>
      <c r="P1715">
        <f t="shared" ref="P1715:P1778" si="338">L1715-L1714</f>
        <v>3156.1000000000931</v>
      </c>
      <c r="X1715">
        <f t="shared" si="331"/>
        <v>51.511490887600139</v>
      </c>
      <c r="Y1715">
        <f t="shared" si="332"/>
        <v>4.2926246938512831</v>
      </c>
      <c r="Z1715">
        <f t="shared" si="333"/>
        <v>1</v>
      </c>
      <c r="AA1715">
        <f t="shared" si="334"/>
        <v>11.999998733032669</v>
      </c>
    </row>
    <row r="1716" spans="2:27" x14ac:dyDescent="0.2">
      <c r="B1716">
        <f t="shared" si="336"/>
        <v>158973898074488</v>
      </c>
      <c r="D1716">
        <f t="shared" ref="D1716:D1779" si="339">E1716/E1715</f>
        <v>1.0011406482684619</v>
      </c>
      <c r="E1716">
        <f t="shared" si="335"/>
        <v>3159.7000000001863</v>
      </c>
      <c r="I1716" s="4"/>
      <c r="J1716" s="4">
        <f t="shared" si="330"/>
        <v>388</v>
      </c>
      <c r="K1716">
        <v>1715</v>
      </c>
      <c r="L1716">
        <v>2844590.2</v>
      </c>
      <c r="M1716">
        <v>237049.2</v>
      </c>
      <c r="N1716">
        <v>55221.5</v>
      </c>
      <c r="O1716" t="str">
        <f t="shared" si="337"/>
        <v/>
      </c>
      <c r="P1716">
        <f t="shared" si="338"/>
        <v>3159.7000000001863</v>
      </c>
      <c r="X1716">
        <f t="shared" si="331"/>
        <v>51.512367465570478</v>
      </c>
      <c r="Y1716">
        <f t="shared" si="332"/>
        <v>4.2926975906123523</v>
      </c>
      <c r="Z1716">
        <f t="shared" si="333"/>
        <v>1</v>
      </c>
      <c r="AA1716">
        <f t="shared" si="334"/>
        <v>11.999999156293294</v>
      </c>
    </row>
    <row r="1717" spans="2:27" x14ac:dyDescent="0.2">
      <c r="B1717">
        <f t="shared" si="336"/>
        <v>161676454341754</v>
      </c>
      <c r="D1717">
        <f t="shared" si="339"/>
        <v>1.0010760515237018</v>
      </c>
      <c r="E1717">
        <f t="shared" si="335"/>
        <v>3163.0999999996275</v>
      </c>
      <c r="I1717" s="4"/>
      <c r="J1717" s="4">
        <f t="shared" si="330"/>
        <v>388</v>
      </c>
      <c r="K1717">
        <v>1716</v>
      </c>
      <c r="L1717">
        <v>2847753.3</v>
      </c>
      <c r="M1717">
        <v>237312.8</v>
      </c>
      <c r="N1717">
        <v>55281.9</v>
      </c>
      <c r="O1717" t="str">
        <f t="shared" si="337"/>
        <v/>
      </c>
      <c r="P1717">
        <f t="shared" si="338"/>
        <v>3163.0999999996275</v>
      </c>
      <c r="X1717">
        <f t="shared" si="331"/>
        <v>51.5133036310257</v>
      </c>
      <c r="Y1717">
        <f t="shared" si="332"/>
        <v>4.2927757548130581</v>
      </c>
      <c r="Z1717">
        <f t="shared" si="333"/>
        <v>1</v>
      </c>
      <c r="AA1717">
        <f t="shared" si="334"/>
        <v>11.999998735845685</v>
      </c>
    </row>
    <row r="1718" spans="2:27" x14ac:dyDescent="0.2">
      <c r="B1718">
        <f t="shared" si="336"/>
        <v>164424954065564</v>
      </c>
      <c r="D1718">
        <f t="shared" si="339"/>
        <v>1.0011381239924628</v>
      </c>
      <c r="E1718">
        <f t="shared" si="335"/>
        <v>3166.7000000001863</v>
      </c>
      <c r="I1718" s="4"/>
      <c r="J1718" s="4">
        <f t="shared" si="330"/>
        <v>388</v>
      </c>
      <c r="K1718">
        <v>1717</v>
      </c>
      <c r="L1718">
        <v>2850920</v>
      </c>
      <c r="M1718">
        <v>237576.7</v>
      </c>
      <c r="N1718">
        <v>55342.400000000001</v>
      </c>
      <c r="O1718" t="str">
        <f t="shared" si="337"/>
        <v/>
      </c>
      <c r="P1718">
        <f t="shared" si="338"/>
        <v>3166.7000000001863</v>
      </c>
      <c r="X1718">
        <f t="shared" si="331"/>
        <v>51.514209719853135</v>
      </c>
      <c r="Y1718">
        <f t="shared" si="332"/>
        <v>4.2928514122987078</v>
      </c>
      <c r="Z1718">
        <f t="shared" si="333"/>
        <v>1</v>
      </c>
      <c r="AA1718">
        <f t="shared" si="334"/>
        <v>11.999998316333208</v>
      </c>
    </row>
    <row r="1719" spans="2:27" x14ac:dyDescent="0.2">
      <c r="B1719">
        <f t="shared" si="336"/>
        <v>167220178284678</v>
      </c>
      <c r="D1719">
        <f t="shared" si="339"/>
        <v>1.001105251523668</v>
      </c>
      <c r="E1719">
        <f t="shared" si="335"/>
        <v>3170.2000000001863</v>
      </c>
      <c r="I1719" s="4"/>
      <c r="J1719" s="4">
        <f t="shared" si="330"/>
        <v>388</v>
      </c>
      <c r="K1719">
        <v>1718</v>
      </c>
      <c r="L1719">
        <v>2854090.2</v>
      </c>
      <c r="M1719">
        <v>237840.8</v>
      </c>
      <c r="N1719">
        <v>55402.9</v>
      </c>
      <c r="O1719" t="str">
        <f t="shared" si="337"/>
        <v/>
      </c>
      <c r="P1719">
        <f t="shared" si="338"/>
        <v>3170.2000000001863</v>
      </c>
      <c r="X1719">
        <f t="shared" si="331"/>
        <v>51.515177003369864</v>
      </c>
      <c r="Y1719">
        <f t="shared" si="332"/>
        <v>4.2929305144676535</v>
      </c>
      <c r="Z1719">
        <f t="shared" si="333"/>
        <v>1</v>
      </c>
      <c r="AA1719">
        <f t="shared" si="334"/>
        <v>12.000002522695855</v>
      </c>
    </row>
    <row r="1720" spans="2:27" x14ac:dyDescent="0.2">
      <c r="B1720">
        <f t="shared" si="336"/>
        <v>170062921315518</v>
      </c>
      <c r="D1720">
        <f t="shared" si="339"/>
        <v>1.0011040312912542</v>
      </c>
      <c r="E1720">
        <f t="shared" si="335"/>
        <v>3173.6999999997206</v>
      </c>
      <c r="I1720" s="4"/>
      <c r="J1720" s="4">
        <f t="shared" si="330"/>
        <v>388</v>
      </c>
      <c r="K1720">
        <v>1719</v>
      </c>
      <c r="L1720">
        <v>2857263.9</v>
      </c>
      <c r="M1720">
        <v>238105.3</v>
      </c>
      <c r="N1720">
        <v>55463.5</v>
      </c>
      <c r="O1720" t="str">
        <f t="shared" si="337"/>
        <v/>
      </c>
      <c r="P1720">
        <f t="shared" si="338"/>
        <v>3173.6999999997206</v>
      </c>
      <c r="X1720">
        <f t="shared" si="331"/>
        <v>51.516112398243891</v>
      </c>
      <c r="Y1720">
        <f t="shared" si="332"/>
        <v>4.2930089157734361</v>
      </c>
      <c r="Z1720">
        <f t="shared" si="333"/>
        <v>1</v>
      </c>
      <c r="AA1720">
        <f t="shared" si="334"/>
        <v>12.000001259946755</v>
      </c>
    </row>
    <row r="1721" spans="2:27" x14ac:dyDescent="0.2">
      <c r="B1721">
        <f t="shared" si="336"/>
        <v>172953990977881</v>
      </c>
      <c r="D1721">
        <f t="shared" si="339"/>
        <v>9.010019850648332</v>
      </c>
      <c r="E1721">
        <f t="shared" si="335"/>
        <v>28595.100000000093</v>
      </c>
      <c r="I1721" s="4"/>
      <c r="J1721" s="4">
        <f t="shared" si="330"/>
        <v>388</v>
      </c>
      <c r="K1721">
        <v>1720</v>
      </c>
      <c r="L1721">
        <v>2885859</v>
      </c>
      <c r="M1721">
        <v>240488.3</v>
      </c>
      <c r="N1721">
        <v>56009.7</v>
      </c>
      <c r="O1721">
        <f t="shared" si="337"/>
        <v>57032</v>
      </c>
      <c r="P1721">
        <f t="shared" si="338"/>
        <v>28595.100000000093</v>
      </c>
      <c r="X1721">
        <f t="shared" si="331"/>
        <v>51.524271688653933</v>
      </c>
      <c r="Y1721">
        <f t="shared" si="332"/>
        <v>4.2936902000903414</v>
      </c>
      <c r="Z1721">
        <f t="shared" si="333"/>
        <v>1</v>
      </c>
      <c r="AA1721">
        <f t="shared" si="334"/>
        <v>11.999997505076131</v>
      </c>
    </row>
    <row r="1722" spans="2:27" x14ac:dyDescent="0.2">
      <c r="B1722">
        <f t="shared" si="336"/>
        <v>175894208824506</v>
      </c>
      <c r="D1722">
        <f t="shared" si="339"/>
        <v>0.11222202405307166</v>
      </c>
      <c r="E1722">
        <f t="shared" si="335"/>
        <v>3209</v>
      </c>
      <c r="I1722" s="4"/>
      <c r="J1722" s="4">
        <f t="shared" si="330"/>
        <v>389</v>
      </c>
      <c r="K1722">
        <v>1721</v>
      </c>
      <c r="L1722">
        <v>2889068</v>
      </c>
      <c r="M1722">
        <v>240755.7</v>
      </c>
      <c r="N1722">
        <v>56071</v>
      </c>
      <c r="O1722" t="str">
        <f t="shared" si="337"/>
        <v/>
      </c>
      <c r="P1722">
        <f t="shared" si="338"/>
        <v>3209</v>
      </c>
      <c r="X1722">
        <f t="shared" si="331"/>
        <v>51.525173440816111</v>
      </c>
      <c r="Y1722">
        <f t="shared" si="332"/>
        <v>4.2937650478857163</v>
      </c>
      <c r="Z1722">
        <f t="shared" si="333"/>
        <v>1</v>
      </c>
      <c r="AA1722">
        <f t="shared" si="334"/>
        <v>11.999998338564778</v>
      </c>
    </row>
    <row r="1723" spans="2:27" x14ac:dyDescent="0.2">
      <c r="B1723">
        <f t="shared" si="336"/>
        <v>178884410374522</v>
      </c>
      <c r="D1723">
        <f t="shared" si="339"/>
        <v>1.0011218448114967</v>
      </c>
      <c r="E1723">
        <f t="shared" si="335"/>
        <v>3212.6000000000931</v>
      </c>
      <c r="I1723" s="4"/>
      <c r="J1723" s="4">
        <f t="shared" si="330"/>
        <v>389</v>
      </c>
      <c r="K1723">
        <v>1722</v>
      </c>
      <c r="L1723">
        <v>2892280.6</v>
      </c>
      <c r="M1723">
        <v>241023.4</v>
      </c>
      <c r="N1723">
        <v>56132.4</v>
      </c>
      <c r="O1723" t="str">
        <f t="shared" si="337"/>
        <v/>
      </c>
      <c r="P1723">
        <f t="shared" si="338"/>
        <v>3212.6000000000931</v>
      </c>
      <c r="X1723">
        <f t="shared" si="331"/>
        <v>51.526045563702958</v>
      </c>
      <c r="Y1723">
        <f t="shared" si="332"/>
        <v>4.2938374272256308</v>
      </c>
      <c r="Z1723">
        <f t="shared" si="333"/>
        <v>1</v>
      </c>
      <c r="AA1723">
        <f t="shared" si="334"/>
        <v>11.999999170205051</v>
      </c>
    </row>
    <row r="1724" spans="2:27" x14ac:dyDescent="0.2">
      <c r="B1724">
        <f t="shared" si="336"/>
        <v>181925445350889</v>
      </c>
      <c r="D1724">
        <f t="shared" si="339"/>
        <v>1.0011205876858704</v>
      </c>
      <c r="E1724">
        <f t="shared" si="335"/>
        <v>3216.1999999997206</v>
      </c>
      <c r="I1724" s="4"/>
      <c r="J1724" s="4">
        <f t="shared" si="330"/>
        <v>389</v>
      </c>
      <c r="K1724">
        <v>1723</v>
      </c>
      <c r="L1724">
        <v>2895496.8</v>
      </c>
      <c r="M1724">
        <v>241291.4</v>
      </c>
      <c r="N1724">
        <v>56193.8</v>
      </c>
      <c r="O1724" t="str">
        <f t="shared" si="337"/>
        <v/>
      </c>
      <c r="P1724">
        <f t="shared" si="338"/>
        <v>3216.1999999997206</v>
      </c>
      <c r="X1724">
        <f t="shared" si="331"/>
        <v>51.526979844751551</v>
      </c>
      <c r="Y1724">
        <f t="shared" si="332"/>
        <v>4.293914987062629</v>
      </c>
      <c r="Z1724">
        <f t="shared" si="333"/>
        <v>1</v>
      </c>
      <c r="AA1724">
        <f t="shared" si="334"/>
        <v>12</v>
      </c>
    </row>
    <row r="1725" spans="2:27" x14ac:dyDescent="0.2">
      <c r="B1725">
        <f t="shared" si="336"/>
        <v>185018177921854</v>
      </c>
      <c r="D1725">
        <f t="shared" si="339"/>
        <v>1.0010882407811907</v>
      </c>
      <c r="E1725">
        <f t="shared" si="335"/>
        <v>3219.7000000001863</v>
      </c>
      <c r="I1725" s="4"/>
      <c r="J1725" s="4">
        <f t="shared" ref="J1725:J1788" si="340">J1715+1</f>
        <v>389</v>
      </c>
      <c r="K1725">
        <v>1724</v>
      </c>
      <c r="L1725">
        <v>2898716.5</v>
      </c>
      <c r="M1725">
        <v>241559.7</v>
      </c>
      <c r="N1725">
        <v>56255.3</v>
      </c>
      <c r="O1725" t="str">
        <f t="shared" si="337"/>
        <v/>
      </c>
      <c r="P1725">
        <f t="shared" si="338"/>
        <v>3219.7000000001863</v>
      </c>
      <c r="X1725">
        <f t="shared" si="331"/>
        <v>51.527882706162792</v>
      </c>
      <c r="Y1725">
        <f t="shared" si="332"/>
        <v>4.2939900773793758</v>
      </c>
      <c r="Z1725">
        <f t="shared" si="333"/>
        <v>1</v>
      </c>
      <c r="AA1725">
        <f t="shared" si="334"/>
        <v>12.000000413976338</v>
      </c>
    </row>
    <row r="1726" spans="2:27" x14ac:dyDescent="0.2">
      <c r="B1726">
        <f t="shared" si="336"/>
        <v>188163486946526</v>
      </c>
      <c r="D1726">
        <f t="shared" si="339"/>
        <v>1.0011181165945979</v>
      </c>
      <c r="E1726">
        <f t="shared" si="335"/>
        <v>3223.2999999998137</v>
      </c>
      <c r="I1726" s="4"/>
      <c r="J1726" s="4">
        <f t="shared" si="340"/>
        <v>389</v>
      </c>
      <c r="K1726">
        <v>1725</v>
      </c>
      <c r="L1726">
        <v>2901939.8</v>
      </c>
      <c r="M1726">
        <v>241828.3</v>
      </c>
      <c r="N1726">
        <v>56316.9</v>
      </c>
      <c r="O1726" t="str">
        <f t="shared" si="337"/>
        <v/>
      </c>
      <c r="P1726">
        <f t="shared" si="338"/>
        <v>3223.2999999998137</v>
      </c>
      <c r="X1726">
        <f t="shared" si="331"/>
        <v>51.528756021727041</v>
      </c>
      <c r="Y1726">
        <f t="shared" si="332"/>
        <v>4.294062705866267</v>
      </c>
      <c r="Z1726">
        <f t="shared" si="333"/>
        <v>1</v>
      </c>
      <c r="AA1726">
        <f t="shared" si="334"/>
        <v>12.000000827033064</v>
      </c>
    </row>
    <row r="1727" spans="2:27" x14ac:dyDescent="0.2">
      <c r="B1727">
        <f t="shared" si="336"/>
        <v>191362266224616</v>
      </c>
      <c r="D1727">
        <f t="shared" si="339"/>
        <v>1.0011168678064588</v>
      </c>
      <c r="E1727">
        <f t="shared" si="335"/>
        <v>3226.9000000003725</v>
      </c>
      <c r="I1727" s="4"/>
      <c r="J1727" s="4">
        <f t="shared" si="340"/>
        <v>389</v>
      </c>
      <c r="K1727">
        <v>1726</v>
      </c>
      <c r="L1727">
        <v>2905166.7</v>
      </c>
      <c r="M1727">
        <v>242097.2</v>
      </c>
      <c r="N1727">
        <v>56378.5</v>
      </c>
      <c r="O1727" t="str">
        <f t="shared" si="337"/>
        <v/>
      </c>
      <c r="P1727">
        <f t="shared" si="338"/>
        <v>3226.9000000003725</v>
      </c>
      <c r="X1727">
        <f t="shared" si="331"/>
        <v>51.529691283024562</v>
      </c>
      <c r="Y1727">
        <f t="shared" si="332"/>
        <v>4.2941404968205967</v>
      </c>
      <c r="Z1727">
        <f t="shared" si="333"/>
        <v>1</v>
      </c>
      <c r="AA1727">
        <f t="shared" si="334"/>
        <v>12.000001239171704</v>
      </c>
    </row>
    <row r="1728" spans="2:27" x14ac:dyDescent="0.2">
      <c r="B1728">
        <f t="shared" si="336"/>
        <v>194615424750435</v>
      </c>
      <c r="D1728">
        <f t="shared" si="339"/>
        <v>1.0010846323095026</v>
      </c>
      <c r="E1728">
        <f t="shared" si="335"/>
        <v>3230.3999999999069</v>
      </c>
      <c r="I1728" s="4"/>
      <c r="J1728" s="4">
        <f t="shared" si="340"/>
        <v>389</v>
      </c>
      <c r="K1728">
        <v>1727</v>
      </c>
      <c r="L1728">
        <v>2908397.1</v>
      </c>
      <c r="M1728">
        <v>242366.4</v>
      </c>
      <c r="N1728">
        <v>56440.2</v>
      </c>
      <c r="O1728" t="str">
        <f t="shared" si="337"/>
        <v/>
      </c>
      <c r="P1728">
        <f t="shared" si="338"/>
        <v>3230.3999999999069</v>
      </c>
      <c r="X1728">
        <f t="shared" si="331"/>
        <v>51.530595214049562</v>
      </c>
      <c r="Y1728">
        <f t="shared" si="332"/>
        <v>4.2942158248907694</v>
      </c>
      <c r="Z1728">
        <f t="shared" si="333"/>
        <v>1</v>
      </c>
      <c r="AA1728">
        <f t="shared" si="334"/>
        <v>12.000001237795338</v>
      </c>
    </row>
    <row r="1729" spans="2:27" x14ac:dyDescent="0.2">
      <c r="B1729">
        <f t="shared" si="336"/>
        <v>197923886971192</v>
      </c>
      <c r="D1729">
        <f t="shared" si="339"/>
        <v>1.0011453689946095</v>
      </c>
      <c r="E1729">
        <f t="shared" si="335"/>
        <v>3234.1000000000931</v>
      </c>
      <c r="I1729" s="4"/>
      <c r="J1729" s="4">
        <f t="shared" si="340"/>
        <v>389</v>
      </c>
      <c r="K1729">
        <v>1728</v>
      </c>
      <c r="L1729">
        <v>2911631.2</v>
      </c>
      <c r="M1729">
        <v>242635.9</v>
      </c>
      <c r="N1729">
        <v>56502</v>
      </c>
      <c r="O1729" t="str">
        <f t="shared" si="337"/>
        <v/>
      </c>
      <c r="P1729">
        <f t="shared" si="338"/>
        <v>3234.1000000000931</v>
      </c>
      <c r="X1729">
        <f t="shared" si="331"/>
        <v>51.531471452337975</v>
      </c>
      <c r="Y1729">
        <f t="shared" si="332"/>
        <v>4.2942886977452126</v>
      </c>
      <c r="Z1729">
        <f t="shared" si="333"/>
        <v>1</v>
      </c>
      <c r="AA1729">
        <f t="shared" si="334"/>
        <v>12.000001648560664</v>
      </c>
    </row>
    <row r="1730" spans="2:27" x14ac:dyDescent="0.2">
      <c r="B1730">
        <f t="shared" si="336"/>
        <v>201288593049703</v>
      </c>
      <c r="D1730">
        <f t="shared" si="339"/>
        <v>1.0010822176183589</v>
      </c>
      <c r="E1730">
        <f t="shared" si="335"/>
        <v>3237.5999999996275</v>
      </c>
      <c r="I1730" s="4"/>
      <c r="J1730" s="4">
        <f t="shared" si="340"/>
        <v>389</v>
      </c>
      <c r="K1730">
        <v>1729</v>
      </c>
      <c r="L1730">
        <v>2914868.8</v>
      </c>
      <c r="M1730">
        <v>242905.7</v>
      </c>
      <c r="N1730">
        <v>56563.8</v>
      </c>
      <c r="O1730" t="str">
        <f t="shared" si="337"/>
        <v/>
      </c>
      <c r="P1730">
        <f t="shared" si="338"/>
        <v>3237.5999999996275</v>
      </c>
      <c r="X1730">
        <f t="shared" si="331"/>
        <v>51.532407652951171</v>
      </c>
      <c r="Y1730">
        <f t="shared" si="332"/>
        <v>4.2943667151075422</v>
      </c>
      <c r="Z1730">
        <f t="shared" si="333"/>
        <v>1</v>
      </c>
      <c r="AA1730">
        <f t="shared" si="334"/>
        <v>12.000001646729572</v>
      </c>
    </row>
    <row r="1731" spans="2:27" x14ac:dyDescent="0.2">
      <c r="B1731">
        <f t="shared" si="336"/>
        <v>204710499131548</v>
      </c>
      <c r="D1731">
        <f t="shared" si="339"/>
        <v>9.0101309612069258</v>
      </c>
      <c r="E1731">
        <f t="shared" si="335"/>
        <v>29171.200000000186</v>
      </c>
      <c r="I1731" s="4"/>
      <c r="J1731" s="4">
        <f t="shared" si="340"/>
        <v>389</v>
      </c>
      <c r="K1731">
        <v>1730</v>
      </c>
      <c r="L1731">
        <v>2944040</v>
      </c>
      <c r="M1731">
        <v>245336.7</v>
      </c>
      <c r="N1731">
        <v>57121</v>
      </c>
      <c r="O1731">
        <f t="shared" si="337"/>
        <v>58181</v>
      </c>
      <c r="P1731">
        <f t="shared" si="338"/>
        <v>29171.200000000186</v>
      </c>
      <c r="X1731">
        <f t="shared" ref="X1731:X1794" si="341">L1731/$N1731</f>
        <v>51.540414208434726</v>
      </c>
      <c r="Y1731">
        <f t="shared" ref="Y1731:Y1794" si="342">M1731/$N1731</f>
        <v>4.2950351009261043</v>
      </c>
      <c r="Z1731">
        <f t="shared" ref="Z1731:Z1794" si="343">N1731/$N1731</f>
        <v>1</v>
      </c>
      <c r="AA1731">
        <f t="shared" ref="AA1731:AA1794" si="344">L1731/M1731</f>
        <v>11.99999836958759</v>
      </c>
    </row>
    <row r="1732" spans="2:27" x14ac:dyDescent="0.2">
      <c r="B1732">
        <f t="shared" si="336"/>
        <v>208190577616784</v>
      </c>
      <c r="D1732">
        <f t="shared" si="339"/>
        <v>0.11222370008776346</v>
      </c>
      <c r="E1732">
        <f t="shared" ref="E1732:E1795" si="345">L1732-L1731</f>
        <v>3273.7000000001863</v>
      </c>
      <c r="I1732" s="4"/>
      <c r="J1732" s="4">
        <f t="shared" si="340"/>
        <v>390</v>
      </c>
      <c r="K1732">
        <v>1731</v>
      </c>
      <c r="L1732">
        <v>2947313.7</v>
      </c>
      <c r="M1732">
        <v>245609.5</v>
      </c>
      <c r="N1732">
        <v>57183.5</v>
      </c>
      <c r="O1732" t="str">
        <f t="shared" si="337"/>
        <v/>
      </c>
      <c r="P1732">
        <f t="shared" si="338"/>
        <v>3273.7000000001863</v>
      </c>
      <c r="X1732">
        <f t="shared" si="341"/>
        <v>51.541330978341655</v>
      </c>
      <c r="Y1732">
        <f t="shared" si="342"/>
        <v>4.2951113520508537</v>
      </c>
      <c r="Z1732">
        <f t="shared" si="343"/>
        <v>1</v>
      </c>
      <c r="AA1732">
        <f t="shared" si="344"/>
        <v>11.999998778548877</v>
      </c>
    </row>
    <row r="1733" spans="2:27" x14ac:dyDescent="0.2">
      <c r="B1733">
        <f t="shared" si="336"/>
        <v>211729817436269</v>
      </c>
      <c r="D1733">
        <f t="shared" si="339"/>
        <v>1.0010996731525881</v>
      </c>
      <c r="E1733">
        <f t="shared" si="345"/>
        <v>3277.2999999998137</v>
      </c>
      <c r="I1733" s="4"/>
      <c r="J1733" s="4">
        <f t="shared" si="340"/>
        <v>390</v>
      </c>
      <c r="K1733">
        <v>1732</v>
      </c>
      <c r="L1733">
        <v>2950591</v>
      </c>
      <c r="M1733">
        <v>245882.6</v>
      </c>
      <c r="N1733">
        <v>57246.1</v>
      </c>
      <c r="O1733" t="str">
        <f t="shared" si="337"/>
        <v/>
      </c>
      <c r="P1733">
        <f t="shared" si="338"/>
        <v>3277.2999999998137</v>
      </c>
      <c r="X1733">
        <f t="shared" si="341"/>
        <v>51.542218596550683</v>
      </c>
      <c r="Y1733">
        <f t="shared" si="342"/>
        <v>4.295185174186539</v>
      </c>
      <c r="Z1733">
        <f t="shared" si="343"/>
        <v>1</v>
      </c>
      <c r="AA1733">
        <f t="shared" si="344"/>
        <v>11.999999186603688</v>
      </c>
    </row>
    <row r="1734" spans="2:27" x14ac:dyDescent="0.2">
      <c r="B1734">
        <f t="shared" si="336"/>
        <v>215329224332686</v>
      </c>
      <c r="D1734">
        <f t="shared" si="339"/>
        <v>1.0010984652000408</v>
      </c>
      <c r="E1734">
        <f t="shared" si="345"/>
        <v>3280.8999999999069</v>
      </c>
      <c r="I1734" s="4"/>
      <c r="J1734" s="4">
        <f t="shared" si="340"/>
        <v>390</v>
      </c>
      <c r="K1734">
        <v>1733</v>
      </c>
      <c r="L1734">
        <v>2953871.9</v>
      </c>
      <c r="M1734">
        <v>246156</v>
      </c>
      <c r="N1734">
        <v>57308.800000000003</v>
      </c>
      <c r="O1734" t="str">
        <f t="shared" si="337"/>
        <v/>
      </c>
      <c r="P1734">
        <f t="shared" si="338"/>
        <v>3280.8999999999069</v>
      </c>
      <c r="X1734">
        <f t="shared" si="341"/>
        <v>51.543077153944942</v>
      </c>
      <c r="Y1734">
        <f t="shared" si="342"/>
        <v>4.2952565749064711</v>
      </c>
      <c r="Z1734">
        <f t="shared" si="343"/>
        <v>1</v>
      </c>
      <c r="AA1734">
        <f t="shared" si="344"/>
        <v>11.999999593753554</v>
      </c>
    </row>
    <row r="1735" spans="2:27" x14ac:dyDescent="0.2">
      <c r="B1735">
        <f t="shared" si="336"/>
        <v>218989821146341</v>
      </c>
      <c r="D1735">
        <f t="shared" si="339"/>
        <v>1.0011277393398721</v>
      </c>
      <c r="E1735">
        <f t="shared" si="345"/>
        <v>3284.6000000000931</v>
      </c>
      <c r="I1735" s="4"/>
      <c r="J1735" s="4">
        <f t="shared" si="340"/>
        <v>390</v>
      </c>
      <c r="K1735">
        <v>1734</v>
      </c>
      <c r="L1735">
        <v>2957156.5</v>
      </c>
      <c r="M1735">
        <v>246429.7</v>
      </c>
      <c r="N1735">
        <v>57371.5</v>
      </c>
      <c r="O1735" t="str">
        <f t="shared" si="337"/>
        <v/>
      </c>
      <c r="P1735">
        <f t="shared" si="338"/>
        <v>3284.6000000000931</v>
      </c>
      <c r="X1735">
        <f t="shared" si="341"/>
        <v>51.543998326695309</v>
      </c>
      <c r="Y1735">
        <f t="shared" si="342"/>
        <v>4.295333048639133</v>
      </c>
      <c r="Z1735">
        <f t="shared" si="343"/>
        <v>1</v>
      </c>
      <c r="AA1735">
        <f t="shared" si="344"/>
        <v>12.000000405795243</v>
      </c>
    </row>
    <row r="1736" spans="2:27" x14ac:dyDescent="0.2">
      <c r="B1736">
        <f t="shared" si="336"/>
        <v>222712648105829</v>
      </c>
      <c r="D1736">
        <f t="shared" si="339"/>
        <v>1.0010960238689925</v>
      </c>
      <c r="E1736">
        <f t="shared" si="345"/>
        <v>3288.2000000001863</v>
      </c>
      <c r="I1736" s="4"/>
      <c r="J1736" s="4">
        <f t="shared" si="340"/>
        <v>390</v>
      </c>
      <c r="K1736">
        <v>1735</v>
      </c>
      <c r="L1736">
        <v>2960444.7</v>
      </c>
      <c r="M1736">
        <v>246703.7</v>
      </c>
      <c r="N1736">
        <v>57434.3</v>
      </c>
      <c r="O1736" t="str">
        <f t="shared" si="337"/>
        <v/>
      </c>
      <c r="P1736">
        <f t="shared" si="338"/>
        <v>3288.2000000001863</v>
      </c>
      <c r="X1736">
        <f t="shared" si="341"/>
        <v>51.544890422622025</v>
      </c>
      <c r="Y1736">
        <f t="shared" si="342"/>
        <v>4.2954070999385383</v>
      </c>
      <c r="Z1736">
        <f t="shared" si="343"/>
        <v>1</v>
      </c>
      <c r="AA1736">
        <f t="shared" si="344"/>
        <v>12.000001216033647</v>
      </c>
    </row>
    <row r="1737" spans="2:27" x14ac:dyDescent="0.2">
      <c r="B1737">
        <f t="shared" si="336"/>
        <v>226498763123628</v>
      </c>
      <c r="D1737">
        <f t="shared" si="339"/>
        <v>1.0011252356911746</v>
      </c>
      <c r="E1737">
        <f t="shared" si="345"/>
        <v>3291.8999999999069</v>
      </c>
      <c r="I1737" s="4"/>
      <c r="J1737" s="4">
        <f t="shared" si="340"/>
        <v>390</v>
      </c>
      <c r="K1737">
        <v>1736</v>
      </c>
      <c r="L1737">
        <v>2963736.6</v>
      </c>
      <c r="M1737">
        <v>246978</v>
      </c>
      <c r="N1737">
        <v>57497.2</v>
      </c>
      <c r="O1737" t="str">
        <f t="shared" si="337"/>
        <v/>
      </c>
      <c r="P1737">
        <f t="shared" si="338"/>
        <v>3291.8999999999069</v>
      </c>
      <c r="X1737">
        <f t="shared" si="341"/>
        <v>51.545755271561056</v>
      </c>
      <c r="Y1737">
        <f t="shared" si="342"/>
        <v>4.2954787363558573</v>
      </c>
      <c r="Z1737">
        <f t="shared" si="343"/>
        <v>1</v>
      </c>
      <c r="AA1737">
        <f t="shared" si="344"/>
        <v>12.000002429366178</v>
      </c>
    </row>
    <row r="1738" spans="2:27" x14ac:dyDescent="0.2">
      <c r="B1738">
        <f t="shared" si="336"/>
        <v>230349242096730</v>
      </c>
      <c r="D1738">
        <f t="shared" si="339"/>
        <v>1.0010935933655618</v>
      </c>
      <c r="E1738">
        <f t="shared" si="345"/>
        <v>3295.5</v>
      </c>
      <c r="I1738" s="4"/>
      <c r="J1738" s="4">
        <f t="shared" si="340"/>
        <v>390</v>
      </c>
      <c r="K1738">
        <v>1737</v>
      </c>
      <c r="L1738">
        <v>2967032.1</v>
      </c>
      <c r="M1738">
        <v>247252.7</v>
      </c>
      <c r="N1738">
        <v>57560.1</v>
      </c>
      <c r="O1738" t="str">
        <f t="shared" si="337"/>
        <v/>
      </c>
      <c r="P1738">
        <f t="shared" si="338"/>
        <v>3295.5</v>
      </c>
      <c r="X1738">
        <f t="shared" si="341"/>
        <v>51.546680773660924</v>
      </c>
      <c r="Y1738">
        <f t="shared" si="342"/>
        <v>4.2955571654670512</v>
      </c>
      <c r="Z1738">
        <f t="shared" si="343"/>
        <v>1</v>
      </c>
      <c r="AA1738">
        <f t="shared" si="344"/>
        <v>11.999998786666435</v>
      </c>
    </row>
    <row r="1739" spans="2:27" x14ac:dyDescent="0.2">
      <c r="B1739">
        <f t="shared" si="336"/>
        <v>234265179212374</v>
      </c>
      <c r="D1739">
        <f t="shared" si="339"/>
        <v>1.0011227431344927</v>
      </c>
      <c r="E1739">
        <f t="shared" si="345"/>
        <v>3299.1999999997206</v>
      </c>
      <c r="I1739" s="4"/>
      <c r="J1739" s="4">
        <f t="shared" si="340"/>
        <v>390</v>
      </c>
      <c r="K1739">
        <v>1738</v>
      </c>
      <c r="L1739">
        <v>2970331.3</v>
      </c>
      <c r="M1739">
        <v>247527.6</v>
      </c>
      <c r="N1739">
        <v>57623.1</v>
      </c>
      <c r="O1739" t="str">
        <f t="shared" si="337"/>
        <v/>
      </c>
      <c r="P1739">
        <f t="shared" si="338"/>
        <v>3299.1999999997206</v>
      </c>
      <c r="X1739">
        <f t="shared" si="341"/>
        <v>51.54757900911266</v>
      </c>
      <c r="Y1739">
        <f t="shared" si="342"/>
        <v>4.2956314394747945</v>
      </c>
      <c r="Z1739">
        <f t="shared" si="343"/>
        <v>1</v>
      </c>
      <c r="AA1739">
        <f t="shared" si="344"/>
        <v>12.000000403995351</v>
      </c>
    </row>
    <row r="1740" spans="2:27" x14ac:dyDescent="0.2">
      <c r="B1740">
        <f t="shared" si="336"/>
        <v>238247687258985</v>
      </c>
      <c r="D1740">
        <f t="shared" si="339"/>
        <v>1.0011214839963181</v>
      </c>
      <c r="E1740">
        <f t="shared" si="345"/>
        <v>3302.9000000003725</v>
      </c>
      <c r="I1740" s="4"/>
      <c r="J1740" s="4">
        <f t="shared" si="340"/>
        <v>390</v>
      </c>
      <c r="K1740">
        <v>1739</v>
      </c>
      <c r="L1740">
        <v>2973634.2</v>
      </c>
      <c r="M1740">
        <v>247802.8</v>
      </c>
      <c r="N1740">
        <v>57686.2</v>
      </c>
      <c r="O1740" t="str">
        <f t="shared" si="337"/>
        <v/>
      </c>
      <c r="P1740">
        <f t="shared" si="338"/>
        <v>3302.9000000003725</v>
      </c>
      <c r="X1740">
        <f t="shared" si="341"/>
        <v>51.548450062579967</v>
      </c>
      <c r="Y1740">
        <f t="shared" si="342"/>
        <v>4.2957033051232356</v>
      </c>
      <c r="Z1740">
        <f t="shared" si="343"/>
        <v>1</v>
      </c>
      <c r="AA1740">
        <f t="shared" si="344"/>
        <v>12.000002421280149</v>
      </c>
    </row>
    <row r="1741" spans="2:27" x14ac:dyDescent="0.2">
      <c r="B1741">
        <f t="shared" si="336"/>
        <v>242297897942387</v>
      </c>
      <c r="D1741">
        <f t="shared" si="339"/>
        <v>9.009900390564793</v>
      </c>
      <c r="E1741">
        <f t="shared" si="345"/>
        <v>29758.799999999814</v>
      </c>
      <c r="I1741" s="4"/>
      <c r="J1741" s="4">
        <f t="shared" si="340"/>
        <v>390</v>
      </c>
      <c r="K1741">
        <v>1740</v>
      </c>
      <c r="L1741">
        <v>3003393</v>
      </c>
      <c r="M1741">
        <v>250282.8</v>
      </c>
      <c r="N1741">
        <v>58254.6</v>
      </c>
      <c r="O1741">
        <f t="shared" si="337"/>
        <v>59353</v>
      </c>
      <c r="P1741">
        <f t="shared" si="338"/>
        <v>29758.799999999814</v>
      </c>
      <c r="X1741">
        <f t="shared" si="341"/>
        <v>51.556323449135348</v>
      </c>
      <c r="Y1741">
        <f t="shared" si="342"/>
        <v>4.2963611457292643</v>
      </c>
      <c r="Z1741">
        <f t="shared" si="343"/>
        <v>1</v>
      </c>
      <c r="AA1741">
        <f t="shared" si="344"/>
        <v>11.999997602711813</v>
      </c>
    </row>
    <row r="1742" spans="2:27" x14ac:dyDescent="0.2">
      <c r="B1742">
        <f t="shared" si="336"/>
        <v>246416962207408</v>
      </c>
      <c r="D1742">
        <f t="shared" si="339"/>
        <v>0.11222226702690008</v>
      </c>
      <c r="E1742">
        <f t="shared" si="345"/>
        <v>3339.6000000000931</v>
      </c>
      <c r="I1742" s="4"/>
      <c r="J1742" s="4">
        <f t="shared" si="340"/>
        <v>391</v>
      </c>
      <c r="K1742">
        <v>1741</v>
      </c>
      <c r="L1742">
        <v>3006732.6</v>
      </c>
      <c r="M1742">
        <v>250561.1</v>
      </c>
      <c r="N1742">
        <v>58318.400000000001</v>
      </c>
      <c r="O1742" t="str">
        <f t="shared" si="337"/>
        <v/>
      </c>
      <c r="P1742">
        <f t="shared" si="338"/>
        <v>3339.6000000000931</v>
      </c>
      <c r="X1742">
        <f t="shared" si="341"/>
        <v>51.557186068204892</v>
      </c>
      <c r="Y1742">
        <f t="shared" si="342"/>
        <v>4.2964330297127491</v>
      </c>
      <c r="Z1742">
        <f t="shared" si="343"/>
        <v>1</v>
      </c>
      <c r="AA1742">
        <f t="shared" si="344"/>
        <v>11.999997605374498</v>
      </c>
    </row>
    <row r="1743" spans="2:27" x14ac:dyDescent="0.2">
      <c r="B1743">
        <f t="shared" si="336"/>
        <v>250606050564934</v>
      </c>
      <c r="D1743">
        <f t="shared" si="339"/>
        <v>1.0011378608215995</v>
      </c>
      <c r="E1743">
        <f t="shared" si="345"/>
        <v>3343.3999999999069</v>
      </c>
      <c r="I1743" s="4"/>
      <c r="J1743" s="4">
        <f t="shared" si="340"/>
        <v>391</v>
      </c>
      <c r="K1743">
        <v>1742</v>
      </c>
      <c r="L1743">
        <v>3010076</v>
      </c>
      <c r="M1743">
        <v>250839.7</v>
      </c>
      <c r="N1743">
        <v>58382.3</v>
      </c>
      <c r="O1743" t="str">
        <f t="shared" si="337"/>
        <v/>
      </c>
      <c r="P1743">
        <f t="shared" si="338"/>
        <v>3343.3999999999069</v>
      </c>
      <c r="X1743">
        <f t="shared" si="341"/>
        <v>51.558023579064198</v>
      </c>
      <c r="Y1743">
        <f t="shared" si="342"/>
        <v>4.2965025358713174</v>
      </c>
      <c r="Z1743">
        <f t="shared" si="343"/>
        <v>1</v>
      </c>
      <c r="AA1743">
        <f t="shared" si="344"/>
        <v>11.99999840535609</v>
      </c>
    </row>
    <row r="1744" spans="2:27" x14ac:dyDescent="0.2">
      <c r="B1744">
        <f t="shared" si="336"/>
        <v>254866353424538</v>
      </c>
      <c r="D1744">
        <f t="shared" si="339"/>
        <v>1.0010767482204024</v>
      </c>
      <c r="E1744">
        <f t="shared" si="345"/>
        <v>3347</v>
      </c>
      <c r="I1744" s="4"/>
      <c r="J1744" s="4">
        <f t="shared" si="340"/>
        <v>391</v>
      </c>
      <c r="K1744">
        <v>1743</v>
      </c>
      <c r="L1744">
        <v>3013423</v>
      </c>
      <c r="M1744">
        <v>251118.6</v>
      </c>
      <c r="N1744">
        <v>58446.2</v>
      </c>
      <c r="O1744" t="str">
        <f t="shared" si="337"/>
        <v/>
      </c>
      <c r="P1744">
        <f t="shared" si="338"/>
        <v>3347</v>
      </c>
      <c r="X1744">
        <f t="shared" si="341"/>
        <v>51.558920853708202</v>
      </c>
      <c r="Y1744">
        <f t="shared" si="342"/>
        <v>4.2965770229715536</v>
      </c>
      <c r="Z1744">
        <f t="shared" si="343"/>
        <v>1</v>
      </c>
      <c r="AA1744">
        <f t="shared" si="344"/>
        <v>11.999999203563576</v>
      </c>
    </row>
    <row r="1745" spans="2:27" x14ac:dyDescent="0.2">
      <c r="B1745">
        <f t="shared" si="336"/>
        <v>259199081432755</v>
      </c>
      <c r="D1745">
        <f t="shared" si="339"/>
        <v>1.0011054675829658</v>
      </c>
      <c r="E1745">
        <f t="shared" si="345"/>
        <v>3350.7000000001863</v>
      </c>
      <c r="I1745" s="4"/>
      <c r="J1745" s="4">
        <f t="shared" si="340"/>
        <v>391</v>
      </c>
      <c r="K1745">
        <v>1744</v>
      </c>
      <c r="L1745">
        <v>3016773.7</v>
      </c>
      <c r="M1745">
        <v>251397.8</v>
      </c>
      <c r="N1745">
        <v>58510.2</v>
      </c>
      <c r="O1745" t="str">
        <f t="shared" si="337"/>
        <v/>
      </c>
      <c r="P1745">
        <f t="shared" si="338"/>
        <v>3350.7000000001863</v>
      </c>
      <c r="X1745">
        <f t="shared" si="341"/>
        <v>51.559791284254715</v>
      </c>
      <c r="Y1745">
        <f t="shared" si="342"/>
        <v>4.2966491312625834</v>
      </c>
      <c r="Z1745">
        <f t="shared" si="343"/>
        <v>1</v>
      </c>
      <c r="AA1745">
        <f t="shared" si="344"/>
        <v>12.000000397775956</v>
      </c>
    </row>
    <row r="1746" spans="2:27" x14ac:dyDescent="0.2">
      <c r="B1746">
        <f t="shared" si="336"/>
        <v>263605465817111</v>
      </c>
      <c r="D1746">
        <f t="shared" si="339"/>
        <v>1.0011340913838342</v>
      </c>
      <c r="E1746">
        <f t="shared" si="345"/>
        <v>3354.5</v>
      </c>
      <c r="I1746" s="4"/>
      <c r="J1746" s="4">
        <f t="shared" si="340"/>
        <v>391</v>
      </c>
      <c r="K1746">
        <v>1745</v>
      </c>
      <c r="L1746">
        <v>3020128.2</v>
      </c>
      <c r="M1746">
        <v>251677.4</v>
      </c>
      <c r="N1746">
        <v>58574.3</v>
      </c>
      <c r="O1746" t="str">
        <f t="shared" si="337"/>
        <v/>
      </c>
      <c r="P1746">
        <f t="shared" si="338"/>
        <v>3354.5</v>
      </c>
      <c r="X1746">
        <f t="shared" si="341"/>
        <v>51.560636661470987</v>
      </c>
      <c r="Y1746">
        <f t="shared" si="342"/>
        <v>4.2967205754059368</v>
      </c>
      <c r="Z1746">
        <f t="shared" si="343"/>
        <v>1</v>
      </c>
      <c r="AA1746">
        <f t="shared" si="344"/>
        <v>11.999997615995715</v>
      </c>
    </row>
    <row r="1747" spans="2:27" x14ac:dyDescent="0.2">
      <c r="B1747">
        <f t="shared" si="336"/>
        <v>268086758736002</v>
      </c>
      <c r="D1747">
        <f t="shared" si="339"/>
        <v>1.001102995975472</v>
      </c>
      <c r="E1747">
        <f t="shared" si="345"/>
        <v>3358.1999999997206</v>
      </c>
      <c r="I1747" s="4"/>
      <c r="J1747" s="4">
        <f t="shared" si="340"/>
        <v>391</v>
      </c>
      <c r="K1747">
        <v>1746</v>
      </c>
      <c r="L1747">
        <v>3023486.4</v>
      </c>
      <c r="M1747">
        <v>251957.2</v>
      </c>
      <c r="N1747">
        <v>58638.400000000001</v>
      </c>
      <c r="O1747" t="str">
        <f t="shared" si="337"/>
        <v/>
      </c>
      <c r="P1747">
        <f t="shared" si="338"/>
        <v>3358.1999999997206</v>
      </c>
      <c r="X1747">
        <f t="shared" si="341"/>
        <v>51.561543289039264</v>
      </c>
      <c r="Y1747">
        <f t="shared" si="342"/>
        <v>4.2967952740866053</v>
      </c>
      <c r="Z1747">
        <f t="shared" si="343"/>
        <v>1</v>
      </c>
      <c r="AA1747">
        <f t="shared" si="344"/>
        <v>11.999999999999998</v>
      </c>
    </row>
    <row r="1748" spans="2:27" x14ac:dyDescent="0.2">
      <c r="B1748">
        <f t="shared" si="336"/>
        <v>272644233634514</v>
      </c>
      <c r="D1748">
        <f t="shared" si="339"/>
        <v>1.0011017807159153</v>
      </c>
      <c r="E1748">
        <f t="shared" si="345"/>
        <v>3361.8999999999069</v>
      </c>
      <c r="I1748" s="4"/>
      <c r="J1748" s="4">
        <f t="shared" si="340"/>
        <v>391</v>
      </c>
      <c r="K1748">
        <v>1747</v>
      </c>
      <c r="L1748">
        <v>3026848.3</v>
      </c>
      <c r="M1748">
        <v>252237.4</v>
      </c>
      <c r="N1748">
        <v>58702.6</v>
      </c>
      <c r="O1748" t="str">
        <f t="shared" si="337"/>
        <v/>
      </c>
      <c r="P1748">
        <f t="shared" si="338"/>
        <v>3361.8999999999069</v>
      </c>
      <c r="X1748">
        <f t="shared" si="341"/>
        <v>51.562423129469565</v>
      </c>
      <c r="Y1748">
        <f t="shared" si="342"/>
        <v>4.2968693039149883</v>
      </c>
      <c r="Z1748">
        <f t="shared" si="343"/>
        <v>1</v>
      </c>
      <c r="AA1748">
        <f t="shared" si="344"/>
        <v>11.999998017740429</v>
      </c>
    </row>
    <row r="1749" spans="2:27" x14ac:dyDescent="0.2">
      <c r="B1749">
        <f t="shared" si="336"/>
        <v>277279185606301</v>
      </c>
      <c r="D1749">
        <f t="shared" si="339"/>
        <v>1.0011303132158242</v>
      </c>
      <c r="E1749">
        <f t="shared" si="345"/>
        <v>3365.7000000001863</v>
      </c>
      <c r="I1749" s="4"/>
      <c r="J1749" s="4">
        <f t="shared" si="340"/>
        <v>391</v>
      </c>
      <c r="K1749">
        <v>1748</v>
      </c>
      <c r="L1749">
        <v>3030214</v>
      </c>
      <c r="M1749">
        <v>252517.8</v>
      </c>
      <c r="N1749">
        <v>58766.9</v>
      </c>
      <c r="O1749" t="str">
        <f t="shared" si="337"/>
        <v/>
      </c>
      <c r="P1749">
        <f t="shared" si="338"/>
        <v>3365.7000000001863</v>
      </c>
      <c r="X1749">
        <f t="shared" si="341"/>
        <v>51.563277967699506</v>
      </c>
      <c r="Y1749">
        <f t="shared" si="342"/>
        <v>4.2969392634289028</v>
      </c>
      <c r="Z1749">
        <f t="shared" si="343"/>
        <v>1</v>
      </c>
      <c r="AA1749">
        <f t="shared" si="344"/>
        <v>12.00000158404675</v>
      </c>
    </row>
    <row r="1750" spans="2:27" x14ac:dyDescent="0.2">
      <c r="B1750">
        <f t="shared" si="336"/>
        <v>281992931761608</v>
      </c>
      <c r="D1750">
        <f t="shared" si="339"/>
        <v>1.001099325548837</v>
      </c>
      <c r="E1750">
        <f t="shared" si="345"/>
        <v>3369.3999999999069</v>
      </c>
      <c r="I1750" s="4"/>
      <c r="J1750" s="4">
        <f t="shared" si="340"/>
        <v>391</v>
      </c>
      <c r="K1750">
        <v>1749</v>
      </c>
      <c r="L1750">
        <v>3033583.4</v>
      </c>
      <c r="M1750">
        <v>252798.6</v>
      </c>
      <c r="N1750">
        <v>58831.199999999997</v>
      </c>
      <c r="O1750" t="str">
        <f t="shared" si="337"/>
        <v/>
      </c>
      <c r="P1750">
        <f t="shared" si="338"/>
        <v>3369.3999999999069</v>
      </c>
      <c r="X1750">
        <f t="shared" si="341"/>
        <v>51.564193829124683</v>
      </c>
      <c r="Y1750">
        <f t="shared" si="342"/>
        <v>4.2970158691306652</v>
      </c>
      <c r="Z1750">
        <f t="shared" si="343"/>
        <v>1</v>
      </c>
      <c r="AA1750">
        <f t="shared" si="344"/>
        <v>12.000000791143622</v>
      </c>
    </row>
    <row r="1751" spans="2:27" x14ac:dyDescent="0.2">
      <c r="B1751">
        <f t="shared" si="336"/>
        <v>286786811601555</v>
      </c>
      <c r="D1751">
        <f t="shared" si="339"/>
        <v>9.0100017807328072</v>
      </c>
      <c r="E1751">
        <f t="shared" si="345"/>
        <v>30358.300000000279</v>
      </c>
      <c r="I1751" s="4"/>
      <c r="J1751" s="4">
        <f t="shared" si="340"/>
        <v>391</v>
      </c>
      <c r="K1751">
        <v>1750</v>
      </c>
      <c r="L1751">
        <v>3063941.7</v>
      </c>
      <c r="M1751">
        <v>255328.5</v>
      </c>
      <c r="N1751">
        <v>59411.1</v>
      </c>
      <c r="O1751">
        <f t="shared" si="337"/>
        <v>60548.700000000186</v>
      </c>
      <c r="P1751">
        <f t="shared" si="338"/>
        <v>30358.300000000279</v>
      </c>
      <c r="X1751">
        <f t="shared" si="341"/>
        <v>51.571872932835788</v>
      </c>
      <c r="Y1751">
        <f t="shared" si="342"/>
        <v>4.2976564985331027</v>
      </c>
      <c r="Z1751">
        <f t="shared" si="343"/>
        <v>1</v>
      </c>
      <c r="AA1751">
        <f t="shared" si="344"/>
        <v>11.999998825043033</v>
      </c>
    </row>
    <row r="1752" spans="2:27" x14ac:dyDescent="0.2">
      <c r="B1752">
        <f t="shared" si="336"/>
        <v>291662187398782</v>
      </c>
      <c r="D1752">
        <f t="shared" si="339"/>
        <v>0.11222301644031041</v>
      </c>
      <c r="E1752">
        <f t="shared" si="345"/>
        <v>3406.8999999999069</v>
      </c>
      <c r="I1752" s="4"/>
      <c r="J1752" s="4">
        <f t="shared" si="340"/>
        <v>392</v>
      </c>
      <c r="K1752">
        <v>1751</v>
      </c>
      <c r="L1752">
        <v>3067348.6</v>
      </c>
      <c r="M1752">
        <v>255612.4</v>
      </c>
      <c r="N1752">
        <v>59476.2</v>
      </c>
      <c r="O1752" t="str">
        <f t="shared" si="337"/>
        <v/>
      </c>
      <c r="P1752">
        <f t="shared" si="338"/>
        <v>3406.8999999999069</v>
      </c>
      <c r="X1752">
        <f t="shared" si="341"/>
        <v>51.572706393481766</v>
      </c>
      <c r="Y1752">
        <f t="shared" si="342"/>
        <v>4.2977258130142815</v>
      </c>
      <c r="Z1752">
        <f t="shared" si="343"/>
        <v>1</v>
      </c>
      <c r="AA1752">
        <f t="shared" si="344"/>
        <v>11.999999217565346</v>
      </c>
    </row>
    <row r="1753" spans="2:27" x14ac:dyDescent="0.2">
      <c r="B1753">
        <f t="shared" si="336"/>
        <v>296620444584561</v>
      </c>
      <c r="D1753">
        <f t="shared" si="339"/>
        <v>1.0011153834863993</v>
      </c>
      <c r="E1753">
        <f t="shared" si="345"/>
        <v>3410.6999999997206</v>
      </c>
      <c r="I1753" s="4"/>
      <c r="J1753" s="4">
        <f t="shared" si="340"/>
        <v>392</v>
      </c>
      <c r="K1753">
        <v>1752</v>
      </c>
      <c r="L1753">
        <v>3070759.3</v>
      </c>
      <c r="M1753">
        <v>255896.6</v>
      </c>
      <c r="N1753">
        <v>59541.3</v>
      </c>
      <c r="O1753" t="str">
        <f t="shared" si="337"/>
        <v/>
      </c>
      <c r="P1753">
        <f t="shared" si="338"/>
        <v>3410.6999999997206</v>
      </c>
      <c r="X1753">
        <f t="shared" si="341"/>
        <v>51.573601852831558</v>
      </c>
      <c r="Y1753">
        <f t="shared" si="342"/>
        <v>4.297800014443756</v>
      </c>
      <c r="Z1753">
        <f t="shared" si="343"/>
        <v>1</v>
      </c>
      <c r="AA1753">
        <f t="shared" si="344"/>
        <v>12.000000390782839</v>
      </c>
    </row>
    <row r="1754" spans="2:27" x14ac:dyDescent="0.2">
      <c r="B1754">
        <f t="shared" si="336"/>
        <v>301662992142499</v>
      </c>
      <c r="D1754">
        <f t="shared" si="339"/>
        <v>1.001084821297872</v>
      </c>
      <c r="E1754">
        <f t="shared" si="345"/>
        <v>3414.4000000003725</v>
      </c>
      <c r="I1754" s="4"/>
      <c r="J1754" s="4">
        <f t="shared" si="340"/>
        <v>392</v>
      </c>
      <c r="K1754">
        <v>1753</v>
      </c>
      <c r="L1754">
        <v>3074173.7</v>
      </c>
      <c r="M1754">
        <v>256181.1</v>
      </c>
      <c r="N1754">
        <v>59606.5</v>
      </c>
      <c r="O1754" t="str">
        <f t="shared" si="337"/>
        <v/>
      </c>
      <c r="P1754">
        <f t="shared" si="338"/>
        <v>3414.4000000003725</v>
      </c>
      <c r="X1754">
        <f t="shared" si="341"/>
        <v>51.57447090501875</v>
      </c>
      <c r="Y1754">
        <f t="shared" si="342"/>
        <v>4.29787187638932</v>
      </c>
      <c r="Z1754">
        <f t="shared" si="343"/>
        <v>1</v>
      </c>
      <c r="AA1754">
        <f t="shared" si="344"/>
        <v>12.000001951744293</v>
      </c>
    </row>
    <row r="1755" spans="2:27" x14ac:dyDescent="0.2">
      <c r="B1755">
        <f t="shared" si="336"/>
        <v>306791263008921</v>
      </c>
      <c r="D1755">
        <f t="shared" si="339"/>
        <v>1.0011422211807173</v>
      </c>
      <c r="E1755">
        <f t="shared" si="345"/>
        <v>3418.2999999998137</v>
      </c>
      <c r="I1755" s="4"/>
      <c r="J1755" s="4">
        <f t="shared" si="340"/>
        <v>392</v>
      </c>
      <c r="K1755">
        <v>1754</v>
      </c>
      <c r="L1755">
        <v>3077592</v>
      </c>
      <c r="M1755">
        <v>256466</v>
      </c>
      <c r="N1755">
        <v>59671.8</v>
      </c>
      <c r="O1755" t="str">
        <f t="shared" si="337"/>
        <v/>
      </c>
      <c r="P1755">
        <f t="shared" si="338"/>
        <v>3418.2999999998137</v>
      </c>
      <c r="X1755">
        <f t="shared" si="341"/>
        <v>51.575316983901942</v>
      </c>
      <c r="Y1755">
        <f t="shared" si="342"/>
        <v>4.2979430819918285</v>
      </c>
      <c r="Z1755">
        <f t="shared" si="343"/>
        <v>1</v>
      </c>
      <c r="AA1755">
        <f t="shared" si="344"/>
        <v>12</v>
      </c>
    </row>
    <row r="1756" spans="2:27" x14ac:dyDescent="0.2">
      <c r="B1756">
        <f t="shared" si="336"/>
        <v>312006714480073</v>
      </c>
      <c r="D1756">
        <f t="shared" si="339"/>
        <v>1.0010824093848365</v>
      </c>
      <c r="E1756">
        <f t="shared" si="345"/>
        <v>3422</v>
      </c>
      <c r="I1756" s="4"/>
      <c r="J1756" s="4">
        <f t="shared" si="340"/>
        <v>392</v>
      </c>
      <c r="K1756">
        <v>1755</v>
      </c>
      <c r="L1756">
        <v>3081014</v>
      </c>
      <c r="M1756">
        <v>256751.2</v>
      </c>
      <c r="N1756">
        <v>59737.2</v>
      </c>
      <c r="O1756" t="str">
        <f t="shared" si="337"/>
        <v/>
      </c>
      <c r="P1756">
        <f t="shared" si="338"/>
        <v>3422</v>
      </c>
      <c r="X1756">
        <f t="shared" si="341"/>
        <v>51.5761368125724</v>
      </c>
      <c r="Y1756">
        <f t="shared" si="342"/>
        <v>4.2980119590472938</v>
      </c>
      <c r="Z1756">
        <f t="shared" si="343"/>
        <v>1</v>
      </c>
      <c r="AA1756">
        <f t="shared" si="344"/>
        <v>11.999998442071545</v>
      </c>
    </row>
    <row r="1757" spans="2:27" x14ac:dyDescent="0.2">
      <c r="B1757">
        <f t="shared" si="336"/>
        <v>317310828626234</v>
      </c>
      <c r="D1757">
        <f t="shared" si="339"/>
        <v>1.0011396843950633</v>
      </c>
      <c r="E1757">
        <f t="shared" si="345"/>
        <v>3425.8999999999069</v>
      </c>
      <c r="I1757" s="4"/>
      <c r="J1757" s="4">
        <f t="shared" si="340"/>
        <v>392</v>
      </c>
      <c r="K1757">
        <v>1756</v>
      </c>
      <c r="L1757">
        <v>3084439.9</v>
      </c>
      <c r="M1757">
        <v>257036.7</v>
      </c>
      <c r="N1757">
        <v>59802.6</v>
      </c>
      <c r="O1757" t="str">
        <f t="shared" si="337"/>
        <v/>
      </c>
      <c r="P1757">
        <f t="shared" si="338"/>
        <v>3425.8999999999069</v>
      </c>
      <c r="X1757">
        <f t="shared" si="341"/>
        <v>51.577020062672858</v>
      </c>
      <c r="Y1757">
        <f t="shared" si="342"/>
        <v>4.2980857019594465</v>
      </c>
      <c r="Z1757">
        <f t="shared" si="343"/>
        <v>1</v>
      </c>
      <c r="AA1757">
        <f t="shared" si="344"/>
        <v>11.999998054752492</v>
      </c>
    </row>
    <row r="1758" spans="2:27" x14ac:dyDescent="0.2">
      <c r="B1758">
        <f t="shared" si="336"/>
        <v>322705112712880</v>
      </c>
      <c r="D1758">
        <f t="shared" si="339"/>
        <v>1.0010800081730893</v>
      </c>
      <c r="E1758">
        <f t="shared" si="345"/>
        <v>3429.6000000000931</v>
      </c>
      <c r="I1758" s="4"/>
      <c r="J1758" s="4">
        <f t="shared" si="340"/>
        <v>392</v>
      </c>
      <c r="K1758">
        <v>1757</v>
      </c>
      <c r="L1758">
        <v>3087869.5</v>
      </c>
      <c r="M1758">
        <v>257322.5</v>
      </c>
      <c r="N1758">
        <v>59868.1</v>
      </c>
      <c r="O1758" t="str">
        <f t="shared" si="337"/>
        <v/>
      </c>
      <c r="P1758">
        <f t="shared" si="338"/>
        <v>3429.6000000000931</v>
      </c>
      <c r="X1758">
        <f t="shared" si="341"/>
        <v>51.577877033010907</v>
      </c>
      <c r="Y1758">
        <f t="shared" si="342"/>
        <v>4.2981571153920033</v>
      </c>
      <c r="Z1758">
        <f t="shared" si="343"/>
        <v>1</v>
      </c>
      <c r="AA1758">
        <f t="shared" si="344"/>
        <v>11.999998056913018</v>
      </c>
    </row>
    <row r="1759" spans="2:27" x14ac:dyDescent="0.2">
      <c r="B1759">
        <f t="shared" si="336"/>
        <v>328191099628999</v>
      </c>
      <c r="D1759">
        <f t="shared" si="339"/>
        <v>1.001137158852317</v>
      </c>
      <c r="E1759">
        <f t="shared" si="345"/>
        <v>3433.5</v>
      </c>
      <c r="I1759" s="4"/>
      <c r="J1759" s="4">
        <f t="shared" si="340"/>
        <v>392</v>
      </c>
      <c r="K1759">
        <v>1758</v>
      </c>
      <c r="L1759">
        <v>3091303</v>
      </c>
      <c r="M1759">
        <v>257608.6</v>
      </c>
      <c r="N1759">
        <v>59933.7</v>
      </c>
      <c r="O1759" t="str">
        <f t="shared" si="337"/>
        <v/>
      </c>
      <c r="P1759">
        <f t="shared" si="338"/>
        <v>3433.5</v>
      </c>
      <c r="X1759">
        <f t="shared" si="341"/>
        <v>51.578711142479108</v>
      </c>
      <c r="Y1759">
        <f t="shared" si="342"/>
        <v>4.2982262066249879</v>
      </c>
      <c r="Z1759">
        <f t="shared" si="343"/>
        <v>1</v>
      </c>
      <c r="AA1759">
        <f t="shared" si="344"/>
        <v>11.999999223628404</v>
      </c>
    </row>
    <row r="1760" spans="2:27" x14ac:dyDescent="0.2">
      <c r="B1760">
        <f t="shared" si="336"/>
        <v>333770348322692</v>
      </c>
      <c r="D1760">
        <f t="shared" si="339"/>
        <v>1.0011067423910918</v>
      </c>
      <c r="E1760">
        <f t="shared" si="345"/>
        <v>3437.2999999998137</v>
      </c>
      <c r="I1760" s="4"/>
      <c r="J1760" s="4">
        <f t="shared" si="340"/>
        <v>392</v>
      </c>
      <c r="K1760">
        <v>1759</v>
      </c>
      <c r="L1760">
        <v>3094740.3</v>
      </c>
      <c r="M1760">
        <v>257895</v>
      </c>
      <c r="N1760">
        <v>59999.3</v>
      </c>
      <c r="O1760" t="str">
        <f t="shared" si="337"/>
        <v/>
      </c>
      <c r="P1760">
        <f t="shared" si="338"/>
        <v>3437.2999999998137</v>
      </c>
      <c r="X1760">
        <f t="shared" si="341"/>
        <v>51.579606762078882</v>
      </c>
      <c r="Y1760">
        <f t="shared" si="342"/>
        <v>4.2983001468350466</v>
      </c>
      <c r="Z1760">
        <f t="shared" si="343"/>
        <v>1</v>
      </c>
      <c r="AA1760">
        <f t="shared" si="344"/>
        <v>12.000001163264118</v>
      </c>
    </row>
    <row r="1761" spans="2:27" x14ac:dyDescent="0.2">
      <c r="B1761">
        <f t="shared" si="336"/>
        <v>339444444244177</v>
      </c>
      <c r="D1761">
        <f t="shared" si="339"/>
        <v>9.0099496697995676</v>
      </c>
      <c r="E1761">
        <f t="shared" si="345"/>
        <v>30969.900000000373</v>
      </c>
      <c r="I1761" s="4"/>
      <c r="J1761" s="4">
        <f t="shared" si="340"/>
        <v>392</v>
      </c>
      <c r="K1761">
        <v>1760</v>
      </c>
      <c r="L1761">
        <v>3125710.2</v>
      </c>
      <c r="M1761">
        <v>260475.8</v>
      </c>
      <c r="N1761">
        <v>60590.9</v>
      </c>
      <c r="O1761">
        <f t="shared" si="337"/>
        <v>61768.5</v>
      </c>
      <c r="P1761">
        <f t="shared" si="338"/>
        <v>30969.900000000373</v>
      </c>
      <c r="X1761">
        <f t="shared" si="341"/>
        <v>51.587122818773118</v>
      </c>
      <c r="Y1761">
        <f t="shared" si="342"/>
        <v>4.2989260763580006</v>
      </c>
      <c r="Z1761">
        <f t="shared" si="343"/>
        <v>1</v>
      </c>
      <c r="AA1761">
        <f t="shared" si="344"/>
        <v>12.000002303476947</v>
      </c>
    </row>
    <row r="1762" spans="2:27" x14ac:dyDescent="0.2">
      <c r="B1762">
        <f t="shared" si="336"/>
        <v>345214999796328</v>
      </c>
      <c r="D1762">
        <f t="shared" si="339"/>
        <v>0.1122218670386394</v>
      </c>
      <c r="E1762">
        <f t="shared" si="345"/>
        <v>3475.5</v>
      </c>
      <c r="I1762" s="4"/>
      <c r="J1762" s="4">
        <f t="shared" si="340"/>
        <v>393</v>
      </c>
      <c r="K1762">
        <v>1761</v>
      </c>
      <c r="L1762">
        <v>3129185.7</v>
      </c>
      <c r="M1762">
        <v>260765.5</v>
      </c>
      <c r="N1762">
        <v>60657.2</v>
      </c>
      <c r="O1762" t="str">
        <f t="shared" si="337"/>
        <v/>
      </c>
      <c r="P1762">
        <f t="shared" si="338"/>
        <v>3475.5</v>
      </c>
      <c r="X1762">
        <f t="shared" si="341"/>
        <v>51.588034066854391</v>
      </c>
      <c r="Y1762">
        <f t="shared" si="342"/>
        <v>4.2990032510567584</v>
      </c>
      <c r="Z1762">
        <f t="shared" si="343"/>
        <v>1</v>
      </c>
      <c r="AA1762">
        <f t="shared" si="344"/>
        <v>11.999998849541063</v>
      </c>
    </row>
    <row r="1763" spans="2:27" x14ac:dyDescent="0.2">
      <c r="B1763">
        <f t="shared" si="336"/>
        <v>351083654792866</v>
      </c>
      <c r="D1763">
        <f t="shared" si="339"/>
        <v>1.0011221406991533</v>
      </c>
      <c r="E1763">
        <f t="shared" si="345"/>
        <v>3479.3999999999069</v>
      </c>
      <c r="I1763" s="4"/>
      <c r="J1763" s="4">
        <f t="shared" si="340"/>
        <v>393</v>
      </c>
      <c r="K1763">
        <v>1762</v>
      </c>
      <c r="L1763">
        <v>3132665.1</v>
      </c>
      <c r="M1763">
        <v>261055.4</v>
      </c>
      <c r="N1763">
        <v>60723.7</v>
      </c>
      <c r="O1763" t="str">
        <f t="shared" si="337"/>
        <v/>
      </c>
      <c r="P1763">
        <f t="shared" si="338"/>
        <v>3479.3999999999069</v>
      </c>
      <c r="X1763">
        <f t="shared" si="341"/>
        <v>51.588837636705279</v>
      </c>
      <c r="Y1763">
        <f t="shared" si="342"/>
        <v>4.2990693913579046</v>
      </c>
      <c r="Z1763">
        <f t="shared" si="343"/>
        <v>1</v>
      </c>
      <c r="AA1763">
        <f t="shared" si="344"/>
        <v>12.000001149181362</v>
      </c>
    </row>
    <row r="1764" spans="2:27" x14ac:dyDescent="0.2">
      <c r="B1764">
        <f t="shared" si="336"/>
        <v>357052076924345</v>
      </c>
      <c r="D1764">
        <f t="shared" si="339"/>
        <v>1.0010921423233357</v>
      </c>
      <c r="E1764">
        <f t="shared" si="345"/>
        <v>3483.1999999997206</v>
      </c>
      <c r="I1764" s="4"/>
      <c r="J1764" s="4">
        <f t="shared" si="340"/>
        <v>393</v>
      </c>
      <c r="K1764">
        <v>1763</v>
      </c>
      <c r="L1764">
        <v>3136148.3</v>
      </c>
      <c r="M1764">
        <v>261345.7</v>
      </c>
      <c r="N1764">
        <v>60790.2</v>
      </c>
      <c r="O1764" t="str">
        <f t="shared" si="337"/>
        <v/>
      </c>
      <c r="P1764">
        <f t="shared" si="338"/>
        <v>3483.1999999997206</v>
      </c>
      <c r="X1764">
        <f t="shared" si="341"/>
        <v>51.589701958539372</v>
      </c>
      <c r="Y1764">
        <f t="shared" si="342"/>
        <v>4.2991419669617805</v>
      </c>
      <c r="Z1764">
        <f t="shared" si="343"/>
        <v>1</v>
      </c>
      <c r="AA1764">
        <f t="shared" si="344"/>
        <v>11.999999617365045</v>
      </c>
    </row>
    <row r="1765" spans="2:27" x14ac:dyDescent="0.2">
      <c r="B1765">
        <f t="shared" si="336"/>
        <v>363121962232059</v>
      </c>
      <c r="D1765">
        <f t="shared" si="339"/>
        <v>1.0011196600827896</v>
      </c>
      <c r="E1765">
        <f t="shared" si="345"/>
        <v>3487.1000000000931</v>
      </c>
      <c r="I1765" s="4"/>
      <c r="J1765" s="4">
        <f t="shared" si="340"/>
        <v>393</v>
      </c>
      <c r="K1765">
        <v>1764</v>
      </c>
      <c r="L1765">
        <v>3139635.4</v>
      </c>
      <c r="M1765">
        <v>261636.3</v>
      </c>
      <c r="N1765">
        <v>60856.800000000003</v>
      </c>
      <c r="O1765" t="str">
        <f t="shared" si="337"/>
        <v/>
      </c>
      <c r="P1765">
        <f t="shared" si="338"/>
        <v>3487.1000000000931</v>
      </c>
      <c r="X1765">
        <f t="shared" si="341"/>
        <v>51.590543702593628</v>
      </c>
      <c r="Y1765">
        <f t="shared" si="342"/>
        <v>4.2992122490830926</v>
      </c>
      <c r="Z1765">
        <f t="shared" si="343"/>
        <v>1</v>
      </c>
      <c r="AA1765">
        <f t="shared" si="344"/>
        <v>11.999999235580079</v>
      </c>
    </row>
    <row r="1766" spans="2:27" x14ac:dyDescent="0.2">
      <c r="B1766">
        <f t="shared" si="336"/>
        <v>369295035590004</v>
      </c>
      <c r="D1766">
        <f t="shared" si="339"/>
        <v>1.0011184078460345</v>
      </c>
      <c r="E1766">
        <f t="shared" si="345"/>
        <v>3491</v>
      </c>
      <c r="I1766" s="4"/>
      <c r="J1766" s="4">
        <f t="shared" si="340"/>
        <v>393</v>
      </c>
      <c r="K1766">
        <v>1765</v>
      </c>
      <c r="L1766">
        <v>3143126.4</v>
      </c>
      <c r="M1766">
        <v>261927.2</v>
      </c>
      <c r="N1766">
        <v>60923.5</v>
      </c>
      <c r="O1766" t="str">
        <f t="shared" si="337"/>
        <v/>
      </c>
      <c r="P1766">
        <f t="shared" si="338"/>
        <v>3491</v>
      </c>
      <c r="X1766">
        <f t="shared" si="341"/>
        <v>51.591362938767467</v>
      </c>
      <c r="Y1766">
        <f t="shared" si="342"/>
        <v>4.2992802448972895</v>
      </c>
      <c r="Z1766">
        <f t="shared" si="343"/>
        <v>1</v>
      </c>
      <c r="AA1766">
        <f t="shared" si="344"/>
        <v>11.999999999999998</v>
      </c>
    </row>
    <row r="1767" spans="2:27" x14ac:dyDescent="0.2">
      <c r="B1767">
        <f t="shared" si="336"/>
        <v>375573051195034</v>
      </c>
      <c r="D1767">
        <f t="shared" si="339"/>
        <v>1.0011171584073064</v>
      </c>
      <c r="E1767">
        <f t="shared" si="345"/>
        <v>3494.8999999999069</v>
      </c>
      <c r="I1767" s="4"/>
      <c r="J1767" s="4">
        <f t="shared" si="340"/>
        <v>393</v>
      </c>
      <c r="K1767">
        <v>1766</v>
      </c>
      <c r="L1767">
        <v>3146621.3</v>
      </c>
      <c r="M1767">
        <v>262218.40000000002</v>
      </c>
      <c r="N1767">
        <v>60990.3</v>
      </c>
      <c r="O1767" t="str">
        <f t="shared" si="337"/>
        <v/>
      </c>
      <c r="P1767">
        <f t="shared" si="338"/>
        <v>3494.8999999999069</v>
      </c>
      <c r="X1767">
        <f t="shared" si="341"/>
        <v>51.592159736876184</v>
      </c>
      <c r="Y1767">
        <f t="shared" si="342"/>
        <v>4.2993459615709382</v>
      </c>
      <c r="Z1767">
        <f t="shared" si="343"/>
        <v>1</v>
      </c>
      <c r="AA1767">
        <f t="shared" si="344"/>
        <v>12.000001906807453</v>
      </c>
    </row>
    <row r="1768" spans="2:27" x14ac:dyDescent="0.2">
      <c r="B1768">
        <f t="shared" si="336"/>
        <v>381957793065349</v>
      </c>
      <c r="D1768">
        <f t="shared" si="339"/>
        <v>1.0010872986352342</v>
      </c>
      <c r="E1768">
        <f t="shared" si="345"/>
        <v>3498.7000000001863</v>
      </c>
      <c r="I1768" s="4"/>
      <c r="J1768" s="4">
        <f t="shared" si="340"/>
        <v>393</v>
      </c>
      <c r="K1768">
        <v>1767</v>
      </c>
      <c r="L1768">
        <v>3150120</v>
      </c>
      <c r="M1768">
        <v>262510</v>
      </c>
      <c r="N1768">
        <v>61057.1</v>
      </c>
      <c r="O1768" t="str">
        <f t="shared" si="337"/>
        <v/>
      </c>
      <c r="P1768">
        <f t="shared" si="338"/>
        <v>3498.7000000001863</v>
      </c>
      <c r="X1768">
        <f t="shared" si="341"/>
        <v>51.59301702832267</v>
      </c>
      <c r="Y1768">
        <f t="shared" si="342"/>
        <v>4.2994180856935555</v>
      </c>
      <c r="Z1768">
        <f t="shared" si="343"/>
        <v>1</v>
      </c>
      <c r="AA1768">
        <f t="shared" si="344"/>
        <v>12</v>
      </c>
    </row>
    <row r="1769" spans="2:27" x14ac:dyDescent="0.2">
      <c r="B1769">
        <f t="shared" si="336"/>
        <v>388451075547460</v>
      </c>
      <c r="D1769">
        <f t="shared" si="339"/>
        <v>1.0011146997455931</v>
      </c>
      <c r="E1769">
        <f t="shared" si="345"/>
        <v>3502.6000000000931</v>
      </c>
      <c r="I1769" s="4"/>
      <c r="J1769" s="4">
        <f t="shared" si="340"/>
        <v>393</v>
      </c>
      <c r="K1769">
        <v>1768</v>
      </c>
      <c r="L1769">
        <v>3153622.6</v>
      </c>
      <c r="M1769">
        <v>262801.90000000002</v>
      </c>
      <c r="N1769">
        <v>61124</v>
      </c>
      <c r="O1769" t="str">
        <f t="shared" si="337"/>
        <v/>
      </c>
      <c r="P1769">
        <f t="shared" si="338"/>
        <v>3502.6000000000931</v>
      </c>
      <c r="X1769">
        <f t="shared" si="341"/>
        <v>51.59385184215693</v>
      </c>
      <c r="Y1769">
        <f t="shared" si="342"/>
        <v>4.2994879261828416</v>
      </c>
      <c r="Z1769">
        <f t="shared" si="343"/>
        <v>1</v>
      </c>
      <c r="AA1769">
        <f t="shared" si="344"/>
        <v>11.999999238970494</v>
      </c>
    </row>
    <row r="1770" spans="2:27" x14ac:dyDescent="0.2">
      <c r="B1770">
        <f t="shared" si="336"/>
        <v>395054743831767</v>
      </c>
      <c r="D1770">
        <f t="shared" si="339"/>
        <v>1.0011420087934677</v>
      </c>
      <c r="E1770">
        <f t="shared" si="345"/>
        <v>3506.6000000000931</v>
      </c>
      <c r="I1770" s="4"/>
      <c r="J1770" s="4">
        <f t="shared" si="340"/>
        <v>393</v>
      </c>
      <c r="K1770">
        <v>1769</v>
      </c>
      <c r="L1770">
        <v>3157129.2</v>
      </c>
      <c r="M1770">
        <v>263094.09999999998</v>
      </c>
      <c r="N1770">
        <v>61191</v>
      </c>
      <c r="O1770" t="str">
        <f t="shared" si="337"/>
        <v/>
      </c>
      <c r="P1770">
        <f t="shared" si="338"/>
        <v>3506.6000000000931</v>
      </c>
      <c r="X1770">
        <f t="shared" si="341"/>
        <v>51.594665882237585</v>
      </c>
      <c r="Y1770">
        <f t="shared" si="342"/>
        <v>4.2995554901864645</v>
      </c>
      <c r="Z1770">
        <f t="shared" si="343"/>
        <v>1</v>
      </c>
      <c r="AA1770">
        <f t="shared" si="344"/>
        <v>12.000000000000002</v>
      </c>
    </row>
    <row r="1771" spans="2:27" x14ac:dyDescent="0.2">
      <c r="B1771">
        <f t="shared" si="336"/>
        <v>401770674476907</v>
      </c>
      <c r="D1771">
        <f t="shared" si="339"/>
        <v>9.0098100724345453</v>
      </c>
      <c r="E1771">
        <f t="shared" si="345"/>
        <v>31593.799999999814</v>
      </c>
      <c r="I1771" s="4"/>
      <c r="J1771" s="4">
        <f t="shared" si="340"/>
        <v>393</v>
      </c>
      <c r="K1771">
        <v>1770</v>
      </c>
      <c r="L1771">
        <v>3188723</v>
      </c>
      <c r="M1771">
        <v>265726.90000000002</v>
      </c>
      <c r="N1771">
        <v>61794.400000000001</v>
      </c>
      <c r="O1771">
        <f t="shared" si="337"/>
        <v>63012.799999999814</v>
      </c>
      <c r="P1771">
        <f t="shared" si="338"/>
        <v>31593.799999999814</v>
      </c>
      <c r="X1771">
        <f t="shared" si="341"/>
        <v>51.602135468586148</v>
      </c>
      <c r="Y1771">
        <f t="shared" si="342"/>
        <v>4.3001776860039103</v>
      </c>
      <c r="Z1771">
        <f t="shared" si="343"/>
        <v>1</v>
      </c>
      <c r="AA1771">
        <f t="shared" si="344"/>
        <v>12.00000075265244</v>
      </c>
    </row>
    <row r="1772" spans="2:27" x14ac:dyDescent="0.2">
      <c r="B1772">
        <f t="shared" si="336"/>
        <v>408600775943014</v>
      </c>
      <c r="D1772">
        <f t="shared" si="339"/>
        <v>0.11222138520849094</v>
      </c>
      <c r="E1772">
        <f t="shared" si="345"/>
        <v>3545.5</v>
      </c>
      <c r="I1772" s="4"/>
      <c r="J1772" s="4">
        <f t="shared" si="340"/>
        <v>394</v>
      </c>
      <c r="K1772">
        <v>1771</v>
      </c>
      <c r="L1772">
        <v>3192268.5</v>
      </c>
      <c r="M1772">
        <v>266022.40000000002</v>
      </c>
      <c r="N1772">
        <v>61862.1</v>
      </c>
      <c r="O1772" t="str">
        <f t="shared" si="337"/>
        <v/>
      </c>
      <c r="P1772">
        <f t="shared" si="338"/>
        <v>3545.5</v>
      </c>
      <c r="X1772">
        <f t="shared" si="341"/>
        <v>51.602976620580293</v>
      </c>
      <c r="Y1772">
        <f t="shared" si="342"/>
        <v>4.3002484558396823</v>
      </c>
      <c r="Z1772">
        <f t="shared" si="343"/>
        <v>1</v>
      </c>
      <c r="AA1772">
        <f t="shared" si="344"/>
        <v>11.999998872275416</v>
      </c>
    </row>
    <row r="1773" spans="2:27" x14ac:dyDescent="0.2">
      <c r="B1773">
        <f t="shared" si="336"/>
        <v>415546989134045</v>
      </c>
      <c r="D1773">
        <f t="shared" si="339"/>
        <v>1.0011281906642222</v>
      </c>
      <c r="E1773">
        <f t="shared" si="345"/>
        <v>3549.5</v>
      </c>
      <c r="I1773" s="4"/>
      <c r="J1773" s="4">
        <f t="shared" si="340"/>
        <v>394</v>
      </c>
      <c r="K1773">
        <v>1772</v>
      </c>
      <c r="L1773">
        <v>3195818</v>
      </c>
      <c r="M1773">
        <v>266318.2</v>
      </c>
      <c r="N1773">
        <v>61929.9</v>
      </c>
      <c r="O1773" t="str">
        <f t="shared" si="337"/>
        <v/>
      </c>
      <c r="P1773">
        <f t="shared" si="338"/>
        <v>3549.5</v>
      </c>
      <c r="X1773">
        <f t="shared" si="341"/>
        <v>51.603797196507664</v>
      </c>
      <c r="Y1773">
        <f t="shared" si="342"/>
        <v>4.3003169712852758</v>
      </c>
      <c r="Z1773">
        <f t="shared" si="343"/>
        <v>1</v>
      </c>
      <c r="AA1773">
        <f t="shared" si="344"/>
        <v>11.999998498037309</v>
      </c>
    </row>
    <row r="1774" spans="2:27" x14ac:dyDescent="0.2">
      <c r="B1774">
        <f t="shared" si="336"/>
        <v>422611287949324</v>
      </c>
      <c r="D1774">
        <f t="shared" si="339"/>
        <v>1.0010987463022698</v>
      </c>
      <c r="E1774">
        <f t="shared" si="345"/>
        <v>3553.3999999999069</v>
      </c>
      <c r="I1774" s="4"/>
      <c r="J1774" s="4">
        <f t="shared" si="340"/>
        <v>394</v>
      </c>
      <c r="K1774">
        <v>1773</v>
      </c>
      <c r="L1774">
        <v>3199371.4</v>
      </c>
      <c r="M1774">
        <v>266614.3</v>
      </c>
      <c r="N1774">
        <v>61997.8</v>
      </c>
      <c r="O1774" t="str">
        <f t="shared" si="337"/>
        <v/>
      </c>
      <c r="P1774">
        <f t="shared" si="338"/>
        <v>3553.3999999999069</v>
      </c>
      <c r="X1774">
        <f t="shared" si="341"/>
        <v>51.604595646942307</v>
      </c>
      <c r="Y1774">
        <f t="shared" si="342"/>
        <v>4.300383239405269</v>
      </c>
      <c r="Z1774">
        <f t="shared" si="343"/>
        <v>1</v>
      </c>
      <c r="AA1774">
        <f t="shared" si="344"/>
        <v>11.99999924985269</v>
      </c>
    </row>
    <row r="1775" spans="2:27" x14ac:dyDescent="0.2">
      <c r="B1775">
        <f t="shared" si="336"/>
        <v>429795679844463</v>
      </c>
      <c r="D1775">
        <f t="shared" si="339"/>
        <v>1.0010975403839626</v>
      </c>
      <c r="E1775">
        <f t="shared" si="345"/>
        <v>3557.3000000002794</v>
      </c>
      <c r="I1775" s="4"/>
      <c r="J1775" s="4">
        <f t="shared" si="340"/>
        <v>394</v>
      </c>
      <c r="K1775">
        <v>1774</v>
      </c>
      <c r="L1775">
        <v>3202928.7</v>
      </c>
      <c r="M1775">
        <v>266910.7</v>
      </c>
      <c r="N1775">
        <v>62065.7</v>
      </c>
      <c r="O1775" t="str">
        <f t="shared" si="337"/>
        <v/>
      </c>
      <c r="P1775">
        <f t="shared" si="338"/>
        <v>3557.3000000002794</v>
      </c>
      <c r="X1775">
        <f t="shared" si="341"/>
        <v>51.605455187003457</v>
      </c>
      <c r="Y1775">
        <f t="shared" si="342"/>
        <v>4.3004541961179852</v>
      </c>
      <c r="Z1775">
        <f t="shared" si="343"/>
        <v>1</v>
      </c>
      <c r="AA1775">
        <f t="shared" si="344"/>
        <v>12.000001123971426</v>
      </c>
    </row>
    <row r="1776" spans="2:27" x14ac:dyDescent="0.2">
      <c r="B1776">
        <f t="shared" si="336"/>
        <v>437102206401818</v>
      </c>
      <c r="D1776">
        <f t="shared" si="339"/>
        <v>1.0011244483174133</v>
      </c>
      <c r="E1776">
        <f t="shared" si="345"/>
        <v>3561.2999999998137</v>
      </c>
      <c r="I1776" s="4"/>
      <c r="J1776" s="4">
        <f t="shared" si="340"/>
        <v>394</v>
      </c>
      <c r="K1776">
        <v>1775</v>
      </c>
      <c r="L1776">
        <v>3206490</v>
      </c>
      <c r="M1776">
        <v>267207.5</v>
      </c>
      <c r="N1776">
        <v>62133.8</v>
      </c>
      <c r="O1776" t="str">
        <f t="shared" si="337"/>
        <v/>
      </c>
      <c r="P1776">
        <f t="shared" si="338"/>
        <v>3561.2999999998137</v>
      </c>
      <c r="X1776">
        <f t="shared" si="341"/>
        <v>51.606211112148294</v>
      </c>
      <c r="Y1776">
        <f t="shared" si="342"/>
        <v>4.3005175926790251</v>
      </c>
      <c r="Z1776">
        <f t="shared" si="343"/>
        <v>1</v>
      </c>
      <c r="AA1776">
        <f t="shared" si="344"/>
        <v>12</v>
      </c>
    </row>
    <row r="1777" spans="2:27" x14ac:dyDescent="0.2">
      <c r="B1777">
        <f t="shared" si="336"/>
        <v>444532943910649</v>
      </c>
      <c r="D1777">
        <f t="shared" si="339"/>
        <v>1.0011231853536631</v>
      </c>
      <c r="E1777">
        <f t="shared" si="345"/>
        <v>3565.2999999998137</v>
      </c>
      <c r="I1777" s="4"/>
      <c r="J1777" s="4">
        <f t="shared" si="340"/>
        <v>394</v>
      </c>
      <c r="K1777">
        <v>1776</v>
      </c>
      <c r="L1777">
        <v>3210055.3</v>
      </c>
      <c r="M1777">
        <v>267504.59999999998</v>
      </c>
      <c r="N1777">
        <v>62201.9</v>
      </c>
      <c r="O1777" t="str">
        <f t="shared" si="337"/>
        <v/>
      </c>
      <c r="P1777">
        <f t="shared" si="338"/>
        <v>3565.2999999998137</v>
      </c>
      <c r="X1777">
        <f t="shared" si="341"/>
        <v>51.607029688803713</v>
      </c>
      <c r="Y1777">
        <f t="shared" si="342"/>
        <v>4.3005856734279817</v>
      </c>
      <c r="Z1777">
        <f t="shared" si="343"/>
        <v>1</v>
      </c>
      <c r="AA1777">
        <f t="shared" si="344"/>
        <v>12.000000373825348</v>
      </c>
    </row>
    <row r="1778" spans="2:27" x14ac:dyDescent="0.2">
      <c r="B1778">
        <f t="shared" ref="B1778:B1841" si="346">ROUND(45*$B$1^(K1778-1),1)</f>
        <v>452090003957130</v>
      </c>
      <c r="D1778">
        <f t="shared" si="339"/>
        <v>1.0010938770931963</v>
      </c>
      <c r="E1778">
        <f t="shared" si="345"/>
        <v>3569.2000000001863</v>
      </c>
      <c r="I1778" s="4"/>
      <c r="J1778" s="4">
        <f t="shared" si="340"/>
        <v>394</v>
      </c>
      <c r="K1778">
        <v>1777</v>
      </c>
      <c r="L1778">
        <v>3213624.5</v>
      </c>
      <c r="M1778">
        <v>267802</v>
      </c>
      <c r="N1778">
        <v>62270</v>
      </c>
      <c r="O1778" t="str">
        <f t="shared" si="337"/>
        <v/>
      </c>
      <c r="P1778">
        <f t="shared" si="338"/>
        <v>3569.2000000001863</v>
      </c>
      <c r="X1778">
        <f t="shared" si="341"/>
        <v>51.60790910550827</v>
      </c>
      <c r="Y1778">
        <f t="shared" si="342"/>
        <v>4.3006584229966274</v>
      </c>
      <c r="Z1778">
        <f t="shared" si="343"/>
        <v>1</v>
      </c>
      <c r="AA1778">
        <f t="shared" si="344"/>
        <v>12.000001867051031</v>
      </c>
    </row>
    <row r="1779" spans="2:27" x14ac:dyDescent="0.2">
      <c r="B1779">
        <f t="shared" si="346"/>
        <v>459775534024401</v>
      </c>
      <c r="D1779">
        <f t="shared" si="339"/>
        <v>1.0011206993163733</v>
      </c>
      <c r="E1779">
        <f t="shared" si="345"/>
        <v>3573.2000000001863</v>
      </c>
      <c r="I1779" s="4"/>
      <c r="J1779" s="4">
        <f t="shared" si="340"/>
        <v>394</v>
      </c>
      <c r="K1779">
        <v>1778</v>
      </c>
      <c r="L1779">
        <v>3217197.7</v>
      </c>
      <c r="M1779">
        <v>268099.8</v>
      </c>
      <c r="N1779">
        <v>62338.3</v>
      </c>
      <c r="O1779" t="str">
        <f t="shared" ref="O1779:O1842" si="347">IF(RIGHT(K1779,1)*1=0,VLOOKUP(J1779,AI:AL,4,0),"")</f>
        <v/>
      </c>
      <c r="P1779">
        <f t="shared" ref="P1779:P1842" si="348">L1779-L1778</f>
        <v>3573.2000000001863</v>
      </c>
      <c r="X1779">
        <f t="shared" si="341"/>
        <v>51.608685190324408</v>
      </c>
      <c r="Y1779">
        <f t="shared" si="342"/>
        <v>4.300723632181179</v>
      </c>
      <c r="Z1779">
        <f t="shared" si="343"/>
        <v>1</v>
      </c>
      <c r="AA1779">
        <f t="shared" si="344"/>
        <v>12.00000037299543</v>
      </c>
    </row>
    <row r="1780" spans="2:27" x14ac:dyDescent="0.2">
      <c r="B1780">
        <f t="shared" si="346"/>
        <v>467591718102816</v>
      </c>
      <c r="D1780">
        <f t="shared" ref="D1780:D1843" si="349">E1780/E1779</f>
        <v>1.0011194447552709</v>
      </c>
      <c r="E1780">
        <f t="shared" si="345"/>
        <v>3577.1999999997206</v>
      </c>
      <c r="I1780" s="4"/>
      <c r="J1780" s="4">
        <f t="shared" si="340"/>
        <v>394</v>
      </c>
      <c r="K1780">
        <v>1779</v>
      </c>
      <c r="L1780">
        <v>3220774.9</v>
      </c>
      <c r="M1780">
        <v>268397.90000000002</v>
      </c>
      <c r="N1780">
        <v>62406.6</v>
      </c>
      <c r="O1780" t="str">
        <f t="shared" si="347"/>
        <v/>
      </c>
      <c r="P1780">
        <f t="shared" si="348"/>
        <v>3577.1999999997206</v>
      </c>
      <c r="X1780">
        <f t="shared" si="341"/>
        <v>51.609523672175698</v>
      </c>
      <c r="Y1780">
        <f t="shared" si="342"/>
        <v>4.3007935058150908</v>
      </c>
      <c r="Z1780">
        <f t="shared" si="343"/>
        <v>1</v>
      </c>
      <c r="AA1780">
        <f t="shared" si="344"/>
        <v>12.000000372581155</v>
      </c>
    </row>
    <row r="1781" spans="2:27" x14ac:dyDescent="0.2">
      <c r="B1781">
        <f t="shared" si="346"/>
        <v>475540777310564</v>
      </c>
      <c r="D1781">
        <f t="shared" si="349"/>
        <v>9.0098960080517454</v>
      </c>
      <c r="E1781">
        <f t="shared" si="345"/>
        <v>32230.200000000186</v>
      </c>
      <c r="I1781" s="4"/>
      <c r="J1781" s="4">
        <f t="shared" si="340"/>
        <v>394</v>
      </c>
      <c r="K1781">
        <v>1780</v>
      </c>
      <c r="L1781">
        <v>3253005.1</v>
      </c>
      <c r="M1781">
        <v>271083.8</v>
      </c>
      <c r="N1781">
        <v>63022.2</v>
      </c>
      <c r="O1781">
        <f t="shared" si="347"/>
        <v>64282.100000000093</v>
      </c>
      <c r="P1781">
        <f t="shared" si="348"/>
        <v>32230.200000000186</v>
      </c>
      <c r="X1781">
        <f t="shared" si="341"/>
        <v>51.616812805646269</v>
      </c>
      <c r="Y1781">
        <f t="shared" si="342"/>
        <v>4.3014017282798758</v>
      </c>
      <c r="Z1781">
        <f t="shared" si="343"/>
        <v>1</v>
      </c>
      <c r="AA1781">
        <f t="shared" si="344"/>
        <v>11.9999981555519</v>
      </c>
    </row>
    <row r="1782" spans="2:27" x14ac:dyDescent="0.2">
      <c r="B1782">
        <f t="shared" si="346"/>
        <v>483624970524844</v>
      </c>
      <c r="D1782">
        <f t="shared" si="349"/>
        <v>0.11222393903854085</v>
      </c>
      <c r="E1782">
        <f t="shared" si="345"/>
        <v>3617</v>
      </c>
      <c r="I1782" s="4"/>
      <c r="J1782" s="4">
        <f t="shared" si="340"/>
        <v>395</v>
      </c>
      <c r="K1782">
        <v>1781</v>
      </c>
      <c r="L1782">
        <v>3256622.1</v>
      </c>
      <c r="M1782">
        <v>271385.2</v>
      </c>
      <c r="N1782">
        <v>63091.3</v>
      </c>
      <c r="O1782" t="str">
        <f t="shared" si="347"/>
        <v/>
      </c>
      <c r="P1782">
        <f t="shared" si="348"/>
        <v>3617</v>
      </c>
      <c r="X1782">
        <f t="shared" si="341"/>
        <v>51.61760971798013</v>
      </c>
      <c r="Y1782">
        <f t="shared" si="342"/>
        <v>4.3014678727494919</v>
      </c>
      <c r="Z1782">
        <f t="shared" si="343"/>
        <v>1</v>
      </c>
      <c r="AA1782">
        <f t="shared" si="344"/>
        <v>11.999998894560203</v>
      </c>
    </row>
    <row r="1783" spans="2:27" x14ac:dyDescent="0.2">
      <c r="B1783">
        <f t="shared" si="346"/>
        <v>491846595023766</v>
      </c>
      <c r="D1783">
        <f t="shared" si="349"/>
        <v>1.0010782416366897</v>
      </c>
      <c r="E1783">
        <f t="shared" si="345"/>
        <v>3620.8999999999069</v>
      </c>
      <c r="I1783" s="4"/>
      <c r="J1783" s="4">
        <f t="shared" si="340"/>
        <v>395</v>
      </c>
      <c r="K1783">
        <v>1782</v>
      </c>
      <c r="L1783">
        <v>3260243</v>
      </c>
      <c r="M1783">
        <v>271686.90000000002</v>
      </c>
      <c r="N1783">
        <v>63160.4</v>
      </c>
      <c r="O1783" t="str">
        <f t="shared" si="347"/>
        <v/>
      </c>
      <c r="P1783">
        <f t="shared" si="348"/>
        <v>3620.8999999999069</v>
      </c>
      <c r="X1783">
        <f t="shared" si="341"/>
        <v>51.618466634156846</v>
      </c>
      <c r="Y1783">
        <f t="shared" si="342"/>
        <v>4.3015386223013152</v>
      </c>
      <c r="Z1783">
        <f t="shared" si="343"/>
        <v>1</v>
      </c>
      <c r="AA1783">
        <f t="shared" si="344"/>
        <v>12.000000736141491</v>
      </c>
    </row>
    <row r="1784" spans="2:27" x14ac:dyDescent="0.2">
      <c r="B1784">
        <f t="shared" si="346"/>
        <v>500207987139170</v>
      </c>
      <c r="D1784">
        <f t="shared" si="349"/>
        <v>1.0011323151702873</v>
      </c>
      <c r="E1784">
        <f t="shared" si="345"/>
        <v>3625</v>
      </c>
      <c r="I1784" s="4"/>
      <c r="J1784" s="4">
        <f t="shared" si="340"/>
        <v>395</v>
      </c>
      <c r="K1784">
        <v>1783</v>
      </c>
      <c r="L1784">
        <v>3263868</v>
      </c>
      <c r="M1784">
        <v>271989</v>
      </c>
      <c r="N1784">
        <v>63229.7</v>
      </c>
      <c r="O1784" t="str">
        <f t="shared" si="347"/>
        <v/>
      </c>
      <c r="P1784">
        <f t="shared" si="348"/>
        <v>3625</v>
      </c>
      <c r="X1784">
        <f t="shared" si="341"/>
        <v>51.619223244772634</v>
      </c>
      <c r="Y1784">
        <f t="shared" si="342"/>
        <v>4.3016019370643859</v>
      </c>
      <c r="Z1784">
        <f t="shared" si="343"/>
        <v>1</v>
      </c>
      <c r="AA1784">
        <f t="shared" si="344"/>
        <v>12</v>
      </c>
    </row>
    <row r="1785" spans="2:27" x14ac:dyDescent="0.2">
      <c r="B1785">
        <f t="shared" si="346"/>
        <v>508711522920536</v>
      </c>
      <c r="D1785">
        <f t="shared" si="349"/>
        <v>1.0011310344827844</v>
      </c>
      <c r="E1785">
        <f t="shared" si="345"/>
        <v>3629.1000000000931</v>
      </c>
      <c r="I1785" s="4"/>
      <c r="J1785" s="4">
        <f t="shared" si="340"/>
        <v>395</v>
      </c>
      <c r="K1785">
        <v>1784</v>
      </c>
      <c r="L1785">
        <v>3267497.1</v>
      </c>
      <c r="M1785">
        <v>272291.40000000002</v>
      </c>
      <c r="N1785">
        <v>63299</v>
      </c>
      <c r="O1785" t="str">
        <f t="shared" si="347"/>
        <v/>
      </c>
      <c r="P1785">
        <f t="shared" si="348"/>
        <v>3629.1000000000931</v>
      </c>
      <c r="X1785">
        <f t="shared" si="341"/>
        <v>51.620042970663043</v>
      </c>
      <c r="Y1785">
        <f t="shared" si="342"/>
        <v>4.3016698526043067</v>
      </c>
      <c r="Z1785">
        <f t="shared" si="343"/>
        <v>1</v>
      </c>
      <c r="AA1785">
        <f t="shared" si="344"/>
        <v>12.000001101760834</v>
      </c>
    </row>
    <row r="1786" spans="2:27" x14ac:dyDescent="0.2">
      <c r="B1786">
        <f t="shared" si="346"/>
        <v>517359618810185</v>
      </c>
      <c r="D1786">
        <f t="shared" si="349"/>
        <v>1.001074646606571</v>
      </c>
      <c r="E1786">
        <f t="shared" si="345"/>
        <v>3633</v>
      </c>
      <c r="I1786" s="4"/>
      <c r="J1786" s="4">
        <f t="shared" si="340"/>
        <v>395</v>
      </c>
      <c r="K1786">
        <v>1785</v>
      </c>
      <c r="L1786">
        <v>3271130.1</v>
      </c>
      <c r="M1786">
        <v>272594.2</v>
      </c>
      <c r="N1786">
        <v>63368.4</v>
      </c>
      <c r="O1786" t="str">
        <f t="shared" si="347"/>
        <v/>
      </c>
      <c r="P1786">
        <f t="shared" si="348"/>
        <v>3633</v>
      </c>
      <c r="X1786">
        <f t="shared" si="341"/>
        <v>51.620840986990359</v>
      </c>
      <c r="Y1786">
        <f t="shared" si="342"/>
        <v>4.3017371434342673</v>
      </c>
      <c r="Z1786">
        <f t="shared" si="343"/>
        <v>1</v>
      </c>
      <c r="AA1786">
        <f t="shared" si="344"/>
        <v>11.99999889946301</v>
      </c>
    </row>
    <row r="1787" spans="2:27" x14ac:dyDescent="0.2">
      <c r="B1787">
        <f t="shared" si="346"/>
        <v>526154732329958</v>
      </c>
      <c r="D1787">
        <f t="shared" si="349"/>
        <v>1.0011285439031361</v>
      </c>
      <c r="E1787">
        <f t="shared" si="345"/>
        <v>3637.1000000000931</v>
      </c>
      <c r="I1787" s="4"/>
      <c r="J1787" s="4">
        <f t="shared" si="340"/>
        <v>395</v>
      </c>
      <c r="K1787">
        <v>1786</v>
      </c>
      <c r="L1787">
        <v>3274767.2</v>
      </c>
      <c r="M1787">
        <v>272897.3</v>
      </c>
      <c r="N1787">
        <v>63437.9</v>
      </c>
      <c r="O1787" t="str">
        <f t="shared" si="347"/>
        <v/>
      </c>
      <c r="P1787">
        <f t="shared" si="348"/>
        <v>3637.1000000000931</v>
      </c>
      <c r="X1787">
        <f t="shared" si="341"/>
        <v>51.621620513919915</v>
      </c>
      <c r="Y1787">
        <f t="shared" si="342"/>
        <v>4.3018022349415723</v>
      </c>
      <c r="Z1787">
        <f t="shared" si="343"/>
        <v>1</v>
      </c>
      <c r="AA1787">
        <f t="shared" si="344"/>
        <v>11.999998534247133</v>
      </c>
    </row>
    <row r="1788" spans="2:27" x14ac:dyDescent="0.2">
      <c r="B1788">
        <f t="shared" si="346"/>
        <v>535099362779567</v>
      </c>
      <c r="D1788">
        <f t="shared" si="349"/>
        <v>1.0010997772949697</v>
      </c>
      <c r="E1788">
        <f t="shared" si="345"/>
        <v>3641.0999999996275</v>
      </c>
      <c r="I1788" s="4"/>
      <c r="J1788" s="4">
        <f t="shared" si="340"/>
        <v>395</v>
      </c>
      <c r="K1788">
        <v>1787</v>
      </c>
      <c r="L1788">
        <v>3278408.3</v>
      </c>
      <c r="M1788">
        <v>273200.7</v>
      </c>
      <c r="N1788">
        <v>63507.4</v>
      </c>
      <c r="O1788" t="str">
        <f t="shared" si="347"/>
        <v/>
      </c>
      <c r="P1788">
        <f t="shared" si="348"/>
        <v>3641.0999999996275</v>
      </c>
      <c r="X1788">
        <f t="shared" si="341"/>
        <v>51.622461319468279</v>
      </c>
      <c r="Y1788">
        <f t="shared" si="342"/>
        <v>4.3018719078406615</v>
      </c>
      <c r="Z1788">
        <f t="shared" si="343"/>
        <v>1</v>
      </c>
      <c r="AA1788">
        <f t="shared" si="344"/>
        <v>11.999999633968725</v>
      </c>
    </row>
    <row r="1789" spans="2:27" x14ac:dyDescent="0.2">
      <c r="B1789">
        <f t="shared" si="346"/>
        <v>544196051946820</v>
      </c>
      <c r="D1789">
        <f t="shared" si="349"/>
        <v>1.0011260333417262</v>
      </c>
      <c r="E1789">
        <f t="shared" si="345"/>
        <v>3645.2000000001863</v>
      </c>
      <c r="I1789" s="4"/>
      <c r="J1789" s="4">
        <f t="shared" ref="J1789:J1852" si="350">J1779+1</f>
        <v>395</v>
      </c>
      <c r="K1789">
        <v>1788</v>
      </c>
      <c r="L1789">
        <v>3282053.5</v>
      </c>
      <c r="M1789">
        <v>273504.5</v>
      </c>
      <c r="N1789">
        <v>63577</v>
      </c>
      <c r="O1789" t="str">
        <f t="shared" si="347"/>
        <v/>
      </c>
      <c r="P1789">
        <f t="shared" si="348"/>
        <v>3645.2000000001863</v>
      </c>
      <c r="X1789">
        <f t="shared" si="341"/>
        <v>51.623283577394339</v>
      </c>
      <c r="Y1789">
        <f t="shared" si="342"/>
        <v>4.3019409534894697</v>
      </c>
      <c r="Z1789">
        <f t="shared" si="343"/>
        <v>1</v>
      </c>
      <c r="AA1789">
        <f t="shared" si="344"/>
        <v>11.999998171876515</v>
      </c>
    </row>
    <row r="1790" spans="2:27" x14ac:dyDescent="0.2">
      <c r="B1790">
        <f t="shared" si="346"/>
        <v>553447384829916</v>
      </c>
      <c r="D1790">
        <f t="shared" si="349"/>
        <v>1.0010973334796445</v>
      </c>
      <c r="E1790">
        <f t="shared" si="345"/>
        <v>3649.2000000001863</v>
      </c>
      <c r="I1790" s="4"/>
      <c r="J1790" s="4">
        <f t="shared" si="350"/>
        <v>395</v>
      </c>
      <c r="K1790">
        <v>1789</v>
      </c>
      <c r="L1790">
        <v>3285702.7</v>
      </c>
      <c r="M1790">
        <v>273808.59999999998</v>
      </c>
      <c r="N1790">
        <v>63646.7</v>
      </c>
      <c r="O1790" t="str">
        <f t="shared" si="347"/>
        <v/>
      </c>
      <c r="P1790">
        <f t="shared" si="348"/>
        <v>3649.2000000001863</v>
      </c>
      <c r="X1790">
        <f t="shared" si="341"/>
        <v>51.62408577349651</v>
      </c>
      <c r="Y1790">
        <f t="shared" si="342"/>
        <v>4.302007802446945</v>
      </c>
      <c r="Z1790">
        <f t="shared" si="343"/>
        <v>1</v>
      </c>
      <c r="AA1790">
        <f t="shared" si="344"/>
        <v>11.999998173906883</v>
      </c>
    </row>
    <row r="1791" spans="2:27" x14ac:dyDescent="0.2">
      <c r="B1791">
        <f t="shared" si="346"/>
        <v>562855990372024</v>
      </c>
      <c r="D1791">
        <f t="shared" si="349"/>
        <v>9.0100844020601638</v>
      </c>
      <c r="E1791">
        <f t="shared" si="345"/>
        <v>32879.599999999627</v>
      </c>
      <c r="I1791" s="4"/>
      <c r="J1791" s="4">
        <f t="shared" si="350"/>
        <v>395</v>
      </c>
      <c r="K1791">
        <v>1790</v>
      </c>
      <c r="L1791">
        <v>3318582.3</v>
      </c>
      <c r="M1791">
        <v>276548.5</v>
      </c>
      <c r="N1791">
        <v>64274.7</v>
      </c>
      <c r="O1791">
        <f t="shared" si="347"/>
        <v>65577.199999999721</v>
      </c>
      <c r="P1791">
        <f t="shared" si="348"/>
        <v>32879.599999999627</v>
      </c>
      <c r="X1791">
        <f t="shared" si="341"/>
        <v>51.631237485355825</v>
      </c>
      <c r="Y1791">
        <f t="shared" si="342"/>
        <v>4.3026027348241227</v>
      </c>
      <c r="Z1791">
        <f t="shared" si="343"/>
        <v>1</v>
      </c>
      <c r="AA1791">
        <f t="shared" si="344"/>
        <v>12.000001084800676</v>
      </c>
    </row>
    <row r="1792" spans="2:27" x14ac:dyDescent="0.2">
      <c r="B1792">
        <f t="shared" si="346"/>
        <v>572424542208348</v>
      </c>
      <c r="D1792">
        <f t="shared" si="349"/>
        <v>0.11222155987300092</v>
      </c>
      <c r="E1792">
        <f t="shared" si="345"/>
        <v>3689.8000000002794</v>
      </c>
      <c r="I1792" s="4"/>
      <c r="J1792" s="4">
        <f t="shared" si="350"/>
        <v>396</v>
      </c>
      <c r="K1792">
        <v>1791</v>
      </c>
      <c r="L1792">
        <v>3322272.1</v>
      </c>
      <c r="M1792">
        <v>276856</v>
      </c>
      <c r="N1792">
        <v>64345.2</v>
      </c>
      <c r="O1792" t="str">
        <f t="shared" si="347"/>
        <v/>
      </c>
      <c r="P1792">
        <f t="shared" si="348"/>
        <v>3689.8000000002794</v>
      </c>
      <c r="X1792">
        <f t="shared" si="341"/>
        <v>51.632011401005826</v>
      </c>
      <c r="Y1792">
        <f t="shared" si="342"/>
        <v>4.3026674872406954</v>
      </c>
      <c r="Z1792">
        <f t="shared" si="343"/>
        <v>1</v>
      </c>
      <c r="AA1792">
        <f t="shared" si="344"/>
        <v>12.000000361198602</v>
      </c>
    </row>
    <row r="1793" spans="2:27" x14ac:dyDescent="0.2">
      <c r="B1793">
        <f t="shared" si="346"/>
        <v>582155759425890</v>
      </c>
      <c r="D1793">
        <f t="shared" si="349"/>
        <v>1.0011111713370988</v>
      </c>
      <c r="E1793">
        <f t="shared" si="345"/>
        <v>3693.8999999999069</v>
      </c>
      <c r="I1793" s="4"/>
      <c r="J1793" s="4">
        <f t="shared" si="350"/>
        <v>396</v>
      </c>
      <c r="K1793">
        <v>1792</v>
      </c>
      <c r="L1793">
        <v>3325966</v>
      </c>
      <c r="M1793">
        <v>277163.8</v>
      </c>
      <c r="N1793">
        <v>64415.8</v>
      </c>
      <c r="O1793" t="str">
        <f t="shared" si="347"/>
        <v/>
      </c>
      <c r="P1793">
        <f t="shared" si="348"/>
        <v>3693.8999999999069</v>
      </c>
      <c r="X1793">
        <f t="shared" si="341"/>
        <v>51.632767116142311</v>
      </c>
      <c r="Y1793">
        <f t="shared" si="342"/>
        <v>4.3027300755404729</v>
      </c>
      <c r="Z1793">
        <f t="shared" si="343"/>
        <v>1</v>
      </c>
      <c r="AA1793">
        <f t="shared" si="344"/>
        <v>12.000001443189912</v>
      </c>
    </row>
    <row r="1794" spans="2:27" x14ac:dyDescent="0.2">
      <c r="B1794">
        <f t="shared" si="346"/>
        <v>592052407336130</v>
      </c>
      <c r="D1794">
        <f t="shared" si="349"/>
        <v>1.001109938005927</v>
      </c>
      <c r="E1794">
        <f t="shared" si="345"/>
        <v>3698</v>
      </c>
      <c r="I1794" s="4"/>
      <c r="J1794" s="4">
        <f t="shared" si="350"/>
        <v>396</v>
      </c>
      <c r="K1794">
        <v>1793</v>
      </c>
      <c r="L1794">
        <v>3329664</v>
      </c>
      <c r="M1794">
        <v>277472</v>
      </c>
      <c r="N1794">
        <v>64486.400000000001</v>
      </c>
      <c r="O1794" t="str">
        <f t="shared" si="347"/>
        <v/>
      </c>
      <c r="P1794">
        <f t="shared" si="348"/>
        <v>3698</v>
      </c>
      <c r="X1794">
        <f t="shared" si="341"/>
        <v>51.633584755855495</v>
      </c>
      <c r="Y1794">
        <f t="shared" si="342"/>
        <v>4.3027987296546248</v>
      </c>
      <c r="Z1794">
        <f t="shared" si="343"/>
        <v>1</v>
      </c>
      <c r="AA1794">
        <f t="shared" si="344"/>
        <v>12</v>
      </c>
    </row>
    <row r="1795" spans="2:27" x14ac:dyDescent="0.2">
      <c r="B1795">
        <f t="shared" si="346"/>
        <v>602117298260844</v>
      </c>
      <c r="D1795">
        <f t="shared" si="349"/>
        <v>1.0011087074094356</v>
      </c>
      <c r="E1795">
        <f t="shared" si="345"/>
        <v>3702.1000000000931</v>
      </c>
      <c r="I1795" s="4"/>
      <c r="J1795" s="4">
        <f t="shared" si="350"/>
        <v>396</v>
      </c>
      <c r="K1795">
        <v>1794</v>
      </c>
      <c r="L1795">
        <v>3333366.1</v>
      </c>
      <c r="M1795">
        <v>277780.5</v>
      </c>
      <c r="N1795">
        <v>64557.1</v>
      </c>
      <c r="O1795" t="str">
        <f t="shared" si="347"/>
        <v/>
      </c>
      <c r="P1795">
        <f t="shared" si="348"/>
        <v>3702.1000000000931</v>
      </c>
      <c r="X1795">
        <f t="shared" ref="X1795:X1858" si="351">L1795/$N1795</f>
        <v>51.634384134355479</v>
      </c>
      <c r="Y1795">
        <f t="shared" ref="Y1795:Y1858" si="352">M1795/$N1795</f>
        <v>4.3028652154449318</v>
      </c>
      <c r="Z1795">
        <f t="shared" ref="Z1795:Z1858" si="353">N1795/$N1795</f>
        <v>1</v>
      </c>
      <c r="AA1795">
        <f t="shared" ref="AA1795:AA1858" si="354">L1795/M1795</f>
        <v>12.000000359996472</v>
      </c>
    </row>
    <row r="1796" spans="2:27" x14ac:dyDescent="0.2">
      <c r="B1796">
        <f t="shared" si="346"/>
        <v>612353292331279</v>
      </c>
      <c r="D1796">
        <f t="shared" si="349"/>
        <v>1.0011344912346292</v>
      </c>
      <c r="E1796">
        <f t="shared" ref="E1796:E1859" si="355">L1796-L1795</f>
        <v>3706.2999999998137</v>
      </c>
      <c r="I1796" s="4"/>
      <c r="J1796" s="4">
        <f t="shared" si="350"/>
        <v>396</v>
      </c>
      <c r="K1796">
        <v>1795</v>
      </c>
      <c r="L1796">
        <v>3337072.4</v>
      </c>
      <c r="M1796">
        <v>278089.40000000002</v>
      </c>
      <c r="N1796">
        <v>64627.9</v>
      </c>
      <c r="O1796" t="str">
        <f t="shared" si="347"/>
        <v/>
      </c>
      <c r="P1796">
        <f t="shared" si="348"/>
        <v>3706.2999999998137</v>
      </c>
      <c r="X1796">
        <f t="shared" si="351"/>
        <v>51.635166855181737</v>
      </c>
      <c r="Y1796">
        <f t="shared" si="352"/>
        <v>4.3029310870382611</v>
      </c>
      <c r="Z1796">
        <f t="shared" si="353"/>
        <v>1</v>
      </c>
      <c r="AA1796">
        <f t="shared" si="354"/>
        <v>11.999998561613639</v>
      </c>
    </row>
    <row r="1797" spans="2:27" x14ac:dyDescent="0.2">
      <c r="B1797">
        <f t="shared" si="346"/>
        <v>622763298300910</v>
      </c>
      <c r="D1797">
        <f t="shared" si="349"/>
        <v>1.0010792434504669</v>
      </c>
      <c r="E1797">
        <f t="shared" si="355"/>
        <v>3710.3000000002794</v>
      </c>
      <c r="I1797" s="4"/>
      <c r="J1797" s="4">
        <f t="shared" si="350"/>
        <v>396</v>
      </c>
      <c r="K1797">
        <v>1796</v>
      </c>
      <c r="L1797">
        <v>3340782.7</v>
      </c>
      <c r="M1797">
        <v>278398.59999999998</v>
      </c>
      <c r="N1797">
        <v>64698.8</v>
      </c>
      <c r="O1797" t="str">
        <f t="shared" si="347"/>
        <v/>
      </c>
      <c r="P1797">
        <f t="shared" si="348"/>
        <v>3710.3000000002794</v>
      </c>
      <c r="X1797">
        <f t="shared" si="351"/>
        <v>51.635929878143024</v>
      </c>
      <c r="Y1797">
        <f t="shared" si="352"/>
        <v>4.3029948005218017</v>
      </c>
      <c r="Z1797">
        <f t="shared" si="353"/>
        <v>1</v>
      </c>
      <c r="AA1797">
        <f t="shared" si="354"/>
        <v>11.999998204013959</v>
      </c>
    </row>
    <row r="1798" spans="2:27" x14ac:dyDescent="0.2">
      <c r="B1798">
        <f t="shared" si="346"/>
        <v>633350274372026</v>
      </c>
      <c r="D1798">
        <f t="shared" si="349"/>
        <v>1.0011319839365336</v>
      </c>
      <c r="E1798">
        <f t="shared" si="355"/>
        <v>3714.5</v>
      </c>
      <c r="I1798" s="4"/>
      <c r="J1798" s="4">
        <f t="shared" si="350"/>
        <v>396</v>
      </c>
      <c r="K1798">
        <v>1797</v>
      </c>
      <c r="L1798">
        <v>3344497.2</v>
      </c>
      <c r="M1798">
        <v>278708.09999999998</v>
      </c>
      <c r="N1798">
        <v>64769.7</v>
      </c>
      <c r="O1798" t="str">
        <f t="shared" si="347"/>
        <v/>
      </c>
      <c r="P1798">
        <f t="shared" si="348"/>
        <v>3714.5</v>
      </c>
      <c r="X1798">
        <f t="shared" si="351"/>
        <v>51.636756075757653</v>
      </c>
      <c r="Y1798">
        <f t="shared" si="352"/>
        <v>4.3030630063131374</v>
      </c>
      <c r="Z1798">
        <f t="shared" si="353"/>
        <v>1</v>
      </c>
      <c r="AA1798">
        <f t="shared" si="354"/>
        <v>12.000000000000002</v>
      </c>
    </row>
    <row r="1799" spans="2:27" x14ac:dyDescent="0.2">
      <c r="B1799">
        <f t="shared" si="346"/>
        <v>644117229036350</v>
      </c>
      <c r="D1799">
        <f t="shared" si="349"/>
        <v>1.0011037824739877</v>
      </c>
      <c r="E1799">
        <f t="shared" si="355"/>
        <v>3718.5999999996275</v>
      </c>
      <c r="I1799" s="4"/>
      <c r="J1799" s="4">
        <f t="shared" si="350"/>
        <v>396</v>
      </c>
      <c r="K1799">
        <v>1798</v>
      </c>
      <c r="L1799">
        <v>3348215.8</v>
      </c>
      <c r="M1799">
        <v>279018</v>
      </c>
      <c r="N1799">
        <v>64840.7</v>
      </c>
      <c r="O1799" t="str">
        <f t="shared" si="347"/>
        <v/>
      </c>
      <c r="P1799">
        <f t="shared" si="348"/>
        <v>3718.5999999996275</v>
      </c>
      <c r="X1799">
        <f t="shared" si="351"/>
        <v>51.637564060844497</v>
      </c>
      <c r="Y1799">
        <f t="shared" si="352"/>
        <v>4.3031305954439114</v>
      </c>
      <c r="Z1799">
        <f t="shared" si="353"/>
        <v>1</v>
      </c>
      <c r="AA1799">
        <f t="shared" si="354"/>
        <v>11.999999283200367</v>
      </c>
    </row>
    <row r="1800" spans="2:27" x14ac:dyDescent="0.2">
      <c r="B1800">
        <f t="shared" si="346"/>
        <v>655067221929968</v>
      </c>
      <c r="D1800">
        <f t="shared" si="349"/>
        <v>1.0011294573228238</v>
      </c>
      <c r="E1800">
        <f t="shared" si="355"/>
        <v>3722.8000000002794</v>
      </c>
      <c r="I1800" s="4"/>
      <c r="J1800" s="4">
        <f t="shared" si="350"/>
        <v>396</v>
      </c>
      <c r="K1800">
        <v>1799</v>
      </c>
      <c r="L1800">
        <v>3351938.6</v>
      </c>
      <c r="M1800">
        <v>279328.2</v>
      </c>
      <c r="N1800">
        <v>64911.8</v>
      </c>
      <c r="O1800" t="str">
        <f t="shared" si="347"/>
        <v/>
      </c>
      <c r="P1800">
        <f t="shared" si="348"/>
        <v>3722.8000000002794</v>
      </c>
      <c r="X1800">
        <f t="shared" si="351"/>
        <v>51.638355429983456</v>
      </c>
      <c r="Y1800">
        <f t="shared" si="352"/>
        <v>4.3031960290732965</v>
      </c>
      <c r="Z1800">
        <f t="shared" si="353"/>
        <v>1</v>
      </c>
      <c r="AA1800">
        <f t="shared" si="354"/>
        <v>12.000000716003612</v>
      </c>
    </row>
    <row r="1801" spans="2:27" x14ac:dyDescent="0.2">
      <c r="B1801">
        <f t="shared" si="346"/>
        <v>666203364702778</v>
      </c>
      <c r="D1801">
        <f t="shared" si="349"/>
        <v>9.0098313097661151</v>
      </c>
      <c r="E1801">
        <f t="shared" si="355"/>
        <v>33541.799999999814</v>
      </c>
      <c r="I1801" s="4"/>
      <c r="J1801" s="4">
        <f t="shared" si="350"/>
        <v>396</v>
      </c>
      <c r="K1801">
        <v>1800</v>
      </c>
      <c r="L1801">
        <v>3385480.4</v>
      </c>
      <c r="M1801">
        <v>282123.40000000002</v>
      </c>
      <c r="N1801">
        <v>65552.5</v>
      </c>
      <c r="O1801">
        <f t="shared" si="347"/>
        <v>66898.100000000093</v>
      </c>
      <c r="P1801">
        <f t="shared" si="348"/>
        <v>33541.799999999814</v>
      </c>
      <c r="X1801">
        <f t="shared" si="351"/>
        <v>51.645328553449524</v>
      </c>
      <c r="Y1801">
        <f t="shared" si="352"/>
        <v>4.3037778879524051</v>
      </c>
      <c r="Z1801">
        <f t="shared" si="353"/>
        <v>1</v>
      </c>
      <c r="AA1801">
        <f t="shared" si="354"/>
        <v>11.999998582180703</v>
      </c>
    </row>
    <row r="1802" spans="2:27" x14ac:dyDescent="0.2">
      <c r="B1802">
        <f t="shared" si="346"/>
        <v>677528821902725</v>
      </c>
      <c r="D1802">
        <f t="shared" si="349"/>
        <v>0.11222415016487508</v>
      </c>
      <c r="E1802">
        <f t="shared" si="355"/>
        <v>3764.2000000001863</v>
      </c>
      <c r="I1802" s="4"/>
      <c r="J1802" s="4">
        <f t="shared" si="350"/>
        <v>397</v>
      </c>
      <c r="K1802">
        <v>1801</v>
      </c>
      <c r="L1802">
        <v>3389244.6</v>
      </c>
      <c r="M1802">
        <v>282437</v>
      </c>
      <c r="N1802">
        <v>65624.399999999994</v>
      </c>
      <c r="O1802" t="str">
        <f t="shared" si="347"/>
        <v/>
      </c>
      <c r="P1802">
        <f t="shared" si="348"/>
        <v>3764.2000000001863</v>
      </c>
      <c r="X1802">
        <f t="shared" si="351"/>
        <v>51.646104192952627</v>
      </c>
      <c r="Y1802">
        <f t="shared" si="352"/>
        <v>4.3038412541676578</v>
      </c>
      <c r="Z1802">
        <f t="shared" si="353"/>
        <v>1</v>
      </c>
      <c r="AA1802">
        <f t="shared" si="354"/>
        <v>12.000002124367558</v>
      </c>
    </row>
    <row r="1803" spans="2:27" x14ac:dyDescent="0.2">
      <c r="B1803">
        <f t="shared" si="346"/>
        <v>689046811875071</v>
      </c>
      <c r="D1803">
        <f t="shared" si="349"/>
        <v>1.0010892088623418</v>
      </c>
      <c r="E1803">
        <f t="shared" si="355"/>
        <v>3768.2999999998137</v>
      </c>
      <c r="I1803" s="4"/>
      <c r="J1803" s="4">
        <f t="shared" si="350"/>
        <v>397</v>
      </c>
      <c r="K1803">
        <v>1802</v>
      </c>
      <c r="L1803">
        <v>3393012.9</v>
      </c>
      <c r="M1803">
        <v>282751.09999999998</v>
      </c>
      <c r="N1803">
        <v>65696.3</v>
      </c>
      <c r="O1803" t="str">
        <f t="shared" si="347"/>
        <v/>
      </c>
      <c r="P1803">
        <f t="shared" si="348"/>
        <v>3768.2999999998137</v>
      </c>
      <c r="X1803">
        <f t="shared" si="351"/>
        <v>51.64694054307472</v>
      </c>
      <c r="Y1803">
        <f t="shared" si="352"/>
        <v>4.3039120924618279</v>
      </c>
      <c r="Z1803">
        <f t="shared" si="353"/>
        <v>1</v>
      </c>
      <c r="AA1803">
        <f t="shared" si="354"/>
        <v>11.999998938996171</v>
      </c>
    </row>
    <row r="1804" spans="2:27" x14ac:dyDescent="0.2">
      <c r="B1804">
        <f t="shared" si="346"/>
        <v>700760607676947</v>
      </c>
      <c r="D1804">
        <f t="shared" si="349"/>
        <v>1.0011145609426495</v>
      </c>
      <c r="E1804">
        <f t="shared" si="355"/>
        <v>3772.5</v>
      </c>
      <c r="I1804" s="4"/>
      <c r="J1804" s="4">
        <f t="shared" si="350"/>
        <v>397</v>
      </c>
      <c r="K1804">
        <v>1803</v>
      </c>
      <c r="L1804">
        <v>3396785.4</v>
      </c>
      <c r="M1804">
        <v>283065.5</v>
      </c>
      <c r="N1804">
        <v>65768.399999999994</v>
      </c>
      <c r="O1804" t="str">
        <f t="shared" si="347"/>
        <v/>
      </c>
      <c r="P1804">
        <f t="shared" si="348"/>
        <v>3772.5</v>
      </c>
      <c r="X1804">
        <f t="shared" si="351"/>
        <v>51.647681865455148</v>
      </c>
      <c r="Y1804">
        <f t="shared" si="352"/>
        <v>4.3039742490314499</v>
      </c>
      <c r="Z1804">
        <f t="shared" si="353"/>
        <v>1</v>
      </c>
      <c r="AA1804">
        <f t="shared" si="354"/>
        <v>11.999997880349248</v>
      </c>
    </row>
    <row r="1805" spans="2:27" x14ac:dyDescent="0.2">
      <c r="B1805">
        <f t="shared" si="346"/>
        <v>712673538007455</v>
      </c>
      <c r="D1805">
        <f t="shared" si="349"/>
        <v>1.0011133200795723</v>
      </c>
      <c r="E1805">
        <f t="shared" si="355"/>
        <v>3776.7000000001863</v>
      </c>
      <c r="I1805" s="4"/>
      <c r="J1805" s="4">
        <f t="shared" si="350"/>
        <v>397</v>
      </c>
      <c r="K1805">
        <v>1804</v>
      </c>
      <c r="L1805">
        <v>3400562.1</v>
      </c>
      <c r="M1805">
        <v>283380.2</v>
      </c>
      <c r="N1805">
        <v>65840.5</v>
      </c>
      <c r="O1805" t="str">
        <f t="shared" si="347"/>
        <v/>
      </c>
      <c r="P1805">
        <f t="shared" si="348"/>
        <v>3776.7000000001863</v>
      </c>
      <c r="X1805">
        <f t="shared" si="351"/>
        <v>51.648485354758847</v>
      </c>
      <c r="Y1805">
        <f t="shared" si="352"/>
        <v>4.304040825935405</v>
      </c>
      <c r="Z1805">
        <f t="shared" si="353"/>
        <v>1</v>
      </c>
      <c r="AA1805">
        <f t="shared" si="354"/>
        <v>11.999998941351583</v>
      </c>
    </row>
    <row r="1806" spans="2:27" x14ac:dyDescent="0.2">
      <c r="B1806">
        <f t="shared" si="346"/>
        <v>724788988153582</v>
      </c>
      <c r="D1806">
        <f t="shared" si="349"/>
        <v>1.0011120819762545</v>
      </c>
      <c r="E1806">
        <f t="shared" si="355"/>
        <v>3780.8999999999069</v>
      </c>
      <c r="I1806" s="4"/>
      <c r="J1806" s="4">
        <f t="shared" si="350"/>
        <v>397</v>
      </c>
      <c r="K1806">
        <v>1805</v>
      </c>
      <c r="L1806">
        <v>3404343</v>
      </c>
      <c r="M1806">
        <v>283695.3</v>
      </c>
      <c r="N1806">
        <v>65912.800000000003</v>
      </c>
      <c r="O1806" t="str">
        <f t="shared" si="347"/>
        <v/>
      </c>
      <c r="P1806">
        <f t="shared" si="348"/>
        <v>3780.8999999999069</v>
      </c>
      <c r="X1806">
        <f t="shared" si="351"/>
        <v>51.64919408673277</v>
      </c>
      <c r="Y1806">
        <f t="shared" si="352"/>
        <v>4.3041002658057312</v>
      </c>
      <c r="Z1806">
        <f t="shared" si="353"/>
        <v>1</v>
      </c>
      <c r="AA1806">
        <f t="shared" si="354"/>
        <v>11.999997885054846</v>
      </c>
    </row>
    <row r="1807" spans="2:27" x14ac:dyDescent="0.2">
      <c r="B1807">
        <f t="shared" si="346"/>
        <v>737110400952193</v>
      </c>
      <c r="D1807">
        <f t="shared" si="349"/>
        <v>1.001110846623869</v>
      </c>
      <c r="E1807">
        <f t="shared" si="355"/>
        <v>3785.1000000000931</v>
      </c>
      <c r="I1807" s="4"/>
      <c r="J1807" s="4">
        <f t="shared" si="350"/>
        <v>397</v>
      </c>
      <c r="K1807">
        <v>1806</v>
      </c>
      <c r="L1807">
        <v>3408128.1</v>
      </c>
      <c r="M1807">
        <v>284010.7</v>
      </c>
      <c r="N1807">
        <v>65985</v>
      </c>
      <c r="O1807" t="str">
        <f t="shared" si="347"/>
        <v/>
      </c>
      <c r="P1807">
        <f t="shared" si="348"/>
        <v>3785.1000000000931</v>
      </c>
      <c r="X1807">
        <f t="shared" si="351"/>
        <v>51.650043191634467</v>
      </c>
      <c r="Y1807">
        <f t="shared" si="352"/>
        <v>4.3041706448435253</v>
      </c>
      <c r="Z1807">
        <f t="shared" si="353"/>
        <v>1</v>
      </c>
      <c r="AA1807">
        <f t="shared" si="354"/>
        <v>11.999998943701769</v>
      </c>
    </row>
    <row r="1808" spans="2:27" x14ac:dyDescent="0.2">
      <c r="B1808">
        <f t="shared" si="346"/>
        <v>749641277768380</v>
      </c>
      <c r="D1808">
        <f t="shared" si="349"/>
        <v>1.0011360333940487</v>
      </c>
      <c r="E1808">
        <f t="shared" si="355"/>
        <v>3789.3999999999069</v>
      </c>
      <c r="I1808" s="4"/>
      <c r="J1808" s="4">
        <f t="shared" si="350"/>
        <v>397</v>
      </c>
      <c r="K1808">
        <v>1807</v>
      </c>
      <c r="L1808">
        <v>3411917.5</v>
      </c>
      <c r="M1808">
        <v>284326.5</v>
      </c>
      <c r="N1808">
        <v>66057.399999999994</v>
      </c>
      <c r="O1808" t="str">
        <f t="shared" si="347"/>
        <v/>
      </c>
      <c r="P1808">
        <f t="shared" si="348"/>
        <v>3789.3999999999069</v>
      </c>
      <c r="X1808">
        <f t="shared" si="351"/>
        <v>51.65079915346351</v>
      </c>
      <c r="Y1808">
        <f t="shared" si="352"/>
        <v>4.3042338935531825</v>
      </c>
      <c r="Z1808">
        <f t="shared" si="353"/>
        <v>1</v>
      </c>
      <c r="AA1808">
        <f t="shared" si="354"/>
        <v>11.999998241458323</v>
      </c>
    </row>
    <row r="1809" spans="2:27" x14ac:dyDescent="0.2">
      <c r="B1809">
        <f t="shared" si="346"/>
        <v>762385179490442</v>
      </c>
      <c r="D1809">
        <f t="shared" si="349"/>
        <v>1.0010819654826868</v>
      </c>
      <c r="E1809">
        <f t="shared" si="355"/>
        <v>3793.5</v>
      </c>
      <c r="I1809" s="4"/>
      <c r="J1809" s="4">
        <f t="shared" si="350"/>
        <v>397</v>
      </c>
      <c r="K1809">
        <v>1808</v>
      </c>
      <c r="L1809">
        <v>3415711</v>
      </c>
      <c r="M1809">
        <v>284642.59999999998</v>
      </c>
      <c r="N1809">
        <v>66129.899999999994</v>
      </c>
      <c r="O1809" t="str">
        <f t="shared" si="347"/>
        <v/>
      </c>
      <c r="P1809">
        <f t="shared" si="348"/>
        <v>3793.5</v>
      </c>
      <c r="X1809">
        <f t="shared" si="351"/>
        <v>51.651537352997664</v>
      </c>
      <c r="Y1809">
        <f t="shared" si="352"/>
        <v>4.3042950314456849</v>
      </c>
      <c r="Z1809">
        <f t="shared" si="353"/>
        <v>1</v>
      </c>
      <c r="AA1809">
        <f t="shared" si="354"/>
        <v>11.999999297364486</v>
      </c>
    </row>
    <row r="1810" spans="2:27" x14ac:dyDescent="0.2">
      <c r="B1810">
        <f t="shared" si="346"/>
        <v>775345727541780</v>
      </c>
      <c r="D1810">
        <f t="shared" si="349"/>
        <v>1.0011071569790921</v>
      </c>
      <c r="E1810">
        <f t="shared" si="355"/>
        <v>3797.7000000001863</v>
      </c>
      <c r="I1810" s="4"/>
      <c r="J1810" s="4">
        <f t="shared" si="350"/>
        <v>397</v>
      </c>
      <c r="K1810">
        <v>1809</v>
      </c>
      <c r="L1810">
        <v>3419508.7</v>
      </c>
      <c r="M1810">
        <v>284959.09999999998</v>
      </c>
      <c r="N1810">
        <v>66202.399999999994</v>
      </c>
      <c r="O1810" t="str">
        <f t="shared" si="347"/>
        <v/>
      </c>
      <c r="P1810">
        <f t="shared" si="348"/>
        <v>3797.7000000001863</v>
      </c>
      <c r="X1810">
        <f t="shared" si="351"/>
        <v>51.652337377496899</v>
      </c>
      <c r="Y1810">
        <f t="shared" si="352"/>
        <v>4.304362077507764</v>
      </c>
      <c r="Z1810">
        <f t="shared" si="353"/>
        <v>1</v>
      </c>
      <c r="AA1810">
        <f t="shared" si="354"/>
        <v>11.999998245362232</v>
      </c>
    </row>
    <row r="1811" spans="2:27" x14ac:dyDescent="0.2">
      <c r="B1811">
        <f t="shared" si="346"/>
        <v>788526604909990</v>
      </c>
      <c r="D1811">
        <f t="shared" si="349"/>
        <v>9.0100850514779864</v>
      </c>
      <c r="E1811">
        <f t="shared" si="355"/>
        <v>34217.599999999627</v>
      </c>
      <c r="I1811" s="4"/>
      <c r="J1811" s="4">
        <f t="shared" si="350"/>
        <v>397</v>
      </c>
      <c r="K1811">
        <v>1810</v>
      </c>
      <c r="L1811">
        <v>3453726.3</v>
      </c>
      <c r="M1811">
        <v>287810.5</v>
      </c>
      <c r="N1811">
        <v>66856</v>
      </c>
      <c r="O1811">
        <f t="shared" si="347"/>
        <v>68245.899999999907</v>
      </c>
      <c r="P1811">
        <f t="shared" si="348"/>
        <v>34217.599999999627</v>
      </c>
      <c r="X1811">
        <f t="shared" si="351"/>
        <v>51.659182421921741</v>
      </c>
      <c r="Y1811">
        <f t="shared" si="352"/>
        <v>4.3049314945554622</v>
      </c>
      <c r="Z1811">
        <f t="shared" si="353"/>
        <v>1</v>
      </c>
      <c r="AA1811">
        <f t="shared" si="354"/>
        <v>12.000001042352519</v>
      </c>
    </row>
    <row r="1812" spans="2:27" x14ac:dyDescent="0.2">
      <c r="B1812">
        <f t="shared" si="346"/>
        <v>801931557193460</v>
      </c>
      <c r="D1812">
        <f t="shared" si="349"/>
        <v>0.11222294959319302</v>
      </c>
      <c r="E1812">
        <f t="shared" si="355"/>
        <v>3840</v>
      </c>
      <c r="I1812" s="4"/>
      <c r="J1812" s="4">
        <f t="shared" si="350"/>
        <v>398</v>
      </c>
      <c r="K1812">
        <v>1811</v>
      </c>
      <c r="L1812">
        <v>3457566.3</v>
      </c>
      <c r="M1812">
        <v>288130.5</v>
      </c>
      <c r="N1812">
        <v>66929.3</v>
      </c>
      <c r="O1812" t="str">
        <f t="shared" si="347"/>
        <v/>
      </c>
      <c r="P1812">
        <f t="shared" si="348"/>
        <v>3840</v>
      </c>
      <c r="X1812">
        <f t="shared" si="351"/>
        <v>51.659980008755504</v>
      </c>
      <c r="Y1812">
        <f t="shared" si="352"/>
        <v>4.3049979605344744</v>
      </c>
      <c r="Z1812">
        <f t="shared" si="353"/>
        <v>1</v>
      </c>
      <c r="AA1812">
        <f t="shared" si="354"/>
        <v>12.000001041194874</v>
      </c>
    </row>
    <row r="1813" spans="2:27" x14ac:dyDescent="0.2">
      <c r="B1813">
        <f t="shared" si="346"/>
        <v>815564393665748</v>
      </c>
      <c r="D1813">
        <f t="shared" si="349"/>
        <v>1.0010937500000485</v>
      </c>
      <c r="E1813">
        <f t="shared" si="355"/>
        <v>3844.2000000001863</v>
      </c>
      <c r="I1813" s="4"/>
      <c r="J1813" s="4">
        <f t="shared" si="350"/>
        <v>398</v>
      </c>
      <c r="K1813">
        <v>1812</v>
      </c>
      <c r="L1813">
        <v>3461410.5</v>
      </c>
      <c r="M1813">
        <v>288450.90000000002</v>
      </c>
      <c r="N1813">
        <v>67002.7</v>
      </c>
      <c r="O1813" t="str">
        <f t="shared" si="347"/>
        <v/>
      </c>
      <c r="P1813">
        <f t="shared" si="348"/>
        <v>3844.2000000001863</v>
      </c>
      <c r="X1813">
        <f t="shared" si="351"/>
        <v>51.660761432001998</v>
      </c>
      <c r="Y1813">
        <f t="shared" si="352"/>
        <v>4.3050638257861253</v>
      </c>
      <c r="Z1813">
        <f t="shared" si="353"/>
        <v>1</v>
      </c>
      <c r="AA1813">
        <f t="shared" si="354"/>
        <v>11.999998959961642</v>
      </c>
    </row>
    <row r="1814" spans="2:27" x14ac:dyDescent="0.2">
      <c r="B1814">
        <f t="shared" si="346"/>
        <v>829428988358066</v>
      </c>
      <c r="D1814">
        <f t="shared" si="349"/>
        <v>1.0011185682326136</v>
      </c>
      <c r="E1814">
        <f t="shared" si="355"/>
        <v>3848.5</v>
      </c>
      <c r="I1814" s="4"/>
      <c r="J1814" s="4">
        <f t="shared" si="350"/>
        <v>398</v>
      </c>
      <c r="K1814">
        <v>1813</v>
      </c>
      <c r="L1814">
        <v>3465259</v>
      </c>
      <c r="M1814">
        <v>288771.59999999998</v>
      </c>
      <c r="N1814">
        <v>67076.2</v>
      </c>
      <c r="O1814" t="str">
        <f t="shared" si="347"/>
        <v/>
      </c>
      <c r="P1814">
        <f t="shared" si="348"/>
        <v>3848.5</v>
      </c>
      <c r="X1814">
        <f t="shared" si="351"/>
        <v>51.661528232070395</v>
      </c>
      <c r="Y1814">
        <f t="shared" si="352"/>
        <v>4.3051276011461592</v>
      </c>
      <c r="Z1814">
        <f t="shared" si="353"/>
        <v>1</v>
      </c>
      <c r="AA1814">
        <f t="shared" si="354"/>
        <v>11.999999307411118</v>
      </c>
    </row>
    <row r="1815" spans="2:27" x14ac:dyDescent="0.2">
      <c r="B1815">
        <f t="shared" si="346"/>
        <v>843529281160153</v>
      </c>
      <c r="D1815">
        <f t="shared" si="349"/>
        <v>1.0011173184357058</v>
      </c>
      <c r="E1815">
        <f t="shared" si="355"/>
        <v>3852.7999999998137</v>
      </c>
      <c r="I1815" s="4"/>
      <c r="J1815" s="4">
        <f t="shared" si="350"/>
        <v>398</v>
      </c>
      <c r="K1815">
        <v>1814</v>
      </c>
      <c r="L1815">
        <v>3469111.8</v>
      </c>
      <c r="M1815">
        <v>289092.7</v>
      </c>
      <c r="N1815">
        <v>67149.8</v>
      </c>
      <c r="O1815" t="str">
        <f t="shared" si="347"/>
        <v/>
      </c>
      <c r="P1815">
        <f t="shared" si="348"/>
        <v>3852.7999999998137</v>
      </c>
      <c r="X1815">
        <f t="shared" si="351"/>
        <v>51.662280453553095</v>
      </c>
      <c r="Y1815">
        <f t="shared" si="352"/>
        <v>4.3051907823999471</v>
      </c>
      <c r="Z1815">
        <f t="shared" si="353"/>
        <v>1</v>
      </c>
      <c r="AA1815">
        <f t="shared" si="354"/>
        <v>11.999997924541159</v>
      </c>
    </row>
    <row r="1816" spans="2:27" x14ac:dyDescent="0.2">
      <c r="B1816">
        <f t="shared" si="346"/>
        <v>857869278939876</v>
      </c>
      <c r="D1816">
        <f t="shared" si="349"/>
        <v>1.001116071428644</v>
      </c>
      <c r="E1816">
        <f t="shared" si="355"/>
        <v>3857.1000000000931</v>
      </c>
      <c r="I1816" s="4"/>
      <c r="J1816" s="4">
        <f t="shared" si="350"/>
        <v>398</v>
      </c>
      <c r="K1816">
        <v>1815</v>
      </c>
      <c r="L1816">
        <v>3472968.9</v>
      </c>
      <c r="M1816">
        <v>289414.09999999998</v>
      </c>
      <c r="N1816">
        <v>67223.5</v>
      </c>
      <c r="O1816" t="str">
        <f t="shared" si="347"/>
        <v/>
      </c>
      <c r="P1816">
        <f t="shared" si="348"/>
        <v>3857.1000000000931</v>
      </c>
      <c r="X1816">
        <f t="shared" si="351"/>
        <v>51.663018140977485</v>
      </c>
      <c r="Y1816">
        <f t="shared" si="352"/>
        <v>4.3052518836418807</v>
      </c>
      <c r="Z1816">
        <f t="shared" si="353"/>
        <v>1</v>
      </c>
      <c r="AA1816">
        <f t="shared" si="354"/>
        <v>11.999998963423</v>
      </c>
    </row>
    <row r="1817" spans="2:27" x14ac:dyDescent="0.2">
      <c r="B1817">
        <f t="shared" si="346"/>
        <v>872453056681853</v>
      </c>
      <c r="D1817">
        <f t="shared" si="349"/>
        <v>1.001088900987837</v>
      </c>
      <c r="E1817">
        <f t="shared" si="355"/>
        <v>3861.3000000002794</v>
      </c>
      <c r="I1817" s="4"/>
      <c r="J1817" s="4">
        <f t="shared" si="350"/>
        <v>398</v>
      </c>
      <c r="K1817">
        <v>1816</v>
      </c>
      <c r="L1817">
        <v>3476830.2</v>
      </c>
      <c r="M1817">
        <v>289735.90000000002</v>
      </c>
      <c r="N1817">
        <v>67297.3</v>
      </c>
      <c r="O1817" t="str">
        <f t="shared" si="347"/>
        <v/>
      </c>
      <c r="P1817">
        <f t="shared" si="348"/>
        <v>3861.3000000002794</v>
      </c>
      <c r="X1817">
        <f t="shared" si="351"/>
        <v>51.663739852861852</v>
      </c>
      <c r="Y1817">
        <f t="shared" si="352"/>
        <v>4.305312397377012</v>
      </c>
      <c r="Z1817">
        <f t="shared" si="353"/>
        <v>1</v>
      </c>
      <c r="AA1817">
        <f t="shared" si="354"/>
        <v>11.999997929148579</v>
      </c>
    </row>
    <row r="1818" spans="2:27" x14ac:dyDescent="0.2">
      <c r="B1818">
        <f t="shared" si="346"/>
        <v>887284758645445</v>
      </c>
      <c r="D1818">
        <f t="shared" si="349"/>
        <v>1.0011395125992388</v>
      </c>
      <c r="E1818">
        <f t="shared" si="355"/>
        <v>3865.6999999997206</v>
      </c>
      <c r="I1818" s="4"/>
      <c r="J1818" s="4">
        <f t="shared" si="350"/>
        <v>398</v>
      </c>
      <c r="K1818">
        <v>1817</v>
      </c>
      <c r="L1818">
        <v>3480695.9</v>
      </c>
      <c r="M1818">
        <v>290058</v>
      </c>
      <c r="N1818">
        <v>67371.100000000006</v>
      </c>
      <c r="O1818" t="str">
        <f t="shared" si="347"/>
        <v/>
      </c>
      <c r="P1818">
        <f t="shared" si="348"/>
        <v>3865.6999999997206</v>
      </c>
      <c r="X1818">
        <f t="shared" si="351"/>
        <v>51.664525293486371</v>
      </c>
      <c r="Y1818">
        <f t="shared" si="352"/>
        <v>4.3053772314835292</v>
      </c>
      <c r="Z1818">
        <f t="shared" si="353"/>
        <v>1</v>
      </c>
      <c r="AA1818">
        <f t="shared" si="354"/>
        <v>11.999999655241366</v>
      </c>
    </row>
    <row r="1819" spans="2:27" x14ac:dyDescent="0.2">
      <c r="B1819">
        <f t="shared" si="346"/>
        <v>902368599542417</v>
      </c>
      <c r="D1819">
        <f t="shared" si="349"/>
        <v>1.001086478516229</v>
      </c>
      <c r="E1819">
        <f t="shared" si="355"/>
        <v>3869.8999999999069</v>
      </c>
      <c r="I1819" s="4"/>
      <c r="J1819" s="4">
        <f t="shared" si="350"/>
        <v>398</v>
      </c>
      <c r="K1819">
        <v>1818</v>
      </c>
      <c r="L1819">
        <v>3484565.8</v>
      </c>
      <c r="M1819">
        <v>290380.5</v>
      </c>
      <c r="N1819">
        <v>67445</v>
      </c>
      <c r="O1819" t="str">
        <f t="shared" si="347"/>
        <v/>
      </c>
      <c r="P1819">
        <f t="shared" si="348"/>
        <v>3869.8999999999069</v>
      </c>
      <c r="X1819">
        <f t="shared" si="351"/>
        <v>51.665294684557786</v>
      </c>
      <c r="Y1819">
        <f t="shared" si="352"/>
        <v>4.3054414708280824</v>
      </c>
      <c r="Z1819">
        <f t="shared" si="353"/>
        <v>1</v>
      </c>
      <c r="AA1819">
        <f t="shared" si="354"/>
        <v>11.999999311248516</v>
      </c>
    </row>
    <row r="1820" spans="2:27" x14ac:dyDescent="0.2">
      <c r="B1820">
        <f t="shared" si="346"/>
        <v>917708865734638</v>
      </c>
      <c r="D1820">
        <f t="shared" si="349"/>
        <v>1.0011111398228068</v>
      </c>
      <c r="E1820">
        <f t="shared" si="355"/>
        <v>3874.2000000001863</v>
      </c>
      <c r="I1820" s="4"/>
      <c r="J1820" s="4">
        <f t="shared" si="350"/>
        <v>398</v>
      </c>
      <c r="K1820">
        <v>1819</v>
      </c>
      <c r="L1820">
        <v>3488440</v>
      </c>
      <c r="M1820">
        <v>290703.3</v>
      </c>
      <c r="N1820">
        <v>67519</v>
      </c>
      <c r="O1820" t="str">
        <f t="shared" si="347"/>
        <v/>
      </c>
      <c r="P1820">
        <f t="shared" si="348"/>
        <v>3874.2000000001863</v>
      </c>
      <c r="X1820">
        <f t="shared" si="351"/>
        <v>51.666049556421157</v>
      </c>
      <c r="Y1820">
        <f t="shared" si="352"/>
        <v>4.3055036360135661</v>
      </c>
      <c r="Z1820">
        <f t="shared" si="353"/>
        <v>1</v>
      </c>
      <c r="AA1820">
        <f t="shared" si="354"/>
        <v>12.000001375973373</v>
      </c>
    </row>
    <row r="1821" spans="2:27" x14ac:dyDescent="0.2">
      <c r="B1821">
        <f t="shared" si="346"/>
        <v>933309916452127</v>
      </c>
      <c r="D1821">
        <f t="shared" si="349"/>
        <v>9.0100924061737206</v>
      </c>
      <c r="E1821">
        <f t="shared" si="355"/>
        <v>34906.899999999907</v>
      </c>
      <c r="I1821" s="4"/>
      <c r="J1821" s="4">
        <f t="shared" si="350"/>
        <v>398</v>
      </c>
      <c r="K1821">
        <v>1820</v>
      </c>
      <c r="L1821">
        <v>3523346.9</v>
      </c>
      <c r="M1821">
        <v>293612.2</v>
      </c>
      <c r="N1821">
        <v>68185.7</v>
      </c>
      <c r="O1821">
        <f t="shared" si="347"/>
        <v>69620.600000000093</v>
      </c>
      <c r="P1821">
        <f t="shared" si="348"/>
        <v>34906.899999999907</v>
      </c>
      <c r="X1821">
        <f t="shared" si="351"/>
        <v>51.672812627867721</v>
      </c>
      <c r="Y1821">
        <f t="shared" si="352"/>
        <v>4.3060671079126562</v>
      </c>
      <c r="Z1821">
        <f t="shared" si="353"/>
        <v>1</v>
      </c>
      <c r="AA1821">
        <f t="shared" si="354"/>
        <v>12.000001702926513</v>
      </c>
    </row>
    <row r="1822" spans="2:27" x14ac:dyDescent="0.2">
      <c r="B1822">
        <f t="shared" si="346"/>
        <v>949176185031813</v>
      </c>
      <c r="D1822">
        <f t="shared" si="349"/>
        <v>0.11222423073947893</v>
      </c>
      <c r="E1822">
        <f t="shared" si="355"/>
        <v>3917.3999999999069</v>
      </c>
      <c r="I1822" s="4"/>
      <c r="J1822" s="4">
        <f t="shared" si="350"/>
        <v>399</v>
      </c>
      <c r="K1822">
        <v>1821</v>
      </c>
      <c r="L1822">
        <v>3527264.3</v>
      </c>
      <c r="M1822">
        <v>293938.7</v>
      </c>
      <c r="N1822">
        <v>68260.5</v>
      </c>
      <c r="O1822" t="str">
        <f t="shared" si="347"/>
        <v/>
      </c>
      <c r="P1822">
        <f t="shared" si="348"/>
        <v>3917.3999999999069</v>
      </c>
      <c r="X1822">
        <f t="shared" si="351"/>
        <v>51.673578423832225</v>
      </c>
      <c r="Y1822">
        <f t="shared" si="352"/>
        <v>4.3061316574006927</v>
      </c>
      <c r="Z1822">
        <f t="shared" si="353"/>
        <v>1</v>
      </c>
      <c r="AA1822">
        <f t="shared" si="354"/>
        <v>11.99999965979301</v>
      </c>
    </row>
    <row r="1823" spans="2:27" x14ac:dyDescent="0.2">
      <c r="B1823">
        <f t="shared" si="346"/>
        <v>965312180177354</v>
      </c>
      <c r="D1823">
        <f t="shared" si="349"/>
        <v>1.0010976668199008</v>
      </c>
      <c r="E1823">
        <f t="shared" si="355"/>
        <v>3921.7000000001863</v>
      </c>
      <c r="I1823" s="4"/>
      <c r="J1823" s="4">
        <f t="shared" si="350"/>
        <v>399</v>
      </c>
      <c r="K1823">
        <v>1822</v>
      </c>
      <c r="L1823">
        <v>3531186</v>
      </c>
      <c r="M1823">
        <v>294265.5</v>
      </c>
      <c r="N1823">
        <v>68335.5</v>
      </c>
      <c r="O1823" t="str">
        <f t="shared" si="347"/>
        <v/>
      </c>
      <c r="P1823">
        <f t="shared" si="348"/>
        <v>3921.7000000001863</v>
      </c>
      <c r="X1823">
        <f t="shared" si="351"/>
        <v>51.674254230963406</v>
      </c>
      <c r="Y1823">
        <f t="shared" si="352"/>
        <v>4.3061878525802841</v>
      </c>
      <c r="Z1823">
        <f t="shared" si="353"/>
        <v>1</v>
      </c>
      <c r="AA1823">
        <f t="shared" si="354"/>
        <v>12</v>
      </c>
    </row>
    <row r="1824" spans="2:27" x14ac:dyDescent="0.2">
      <c r="B1824">
        <f t="shared" si="346"/>
        <v>981722487240369</v>
      </c>
      <c r="D1824">
        <f t="shared" si="349"/>
        <v>1.0010964632684329</v>
      </c>
      <c r="E1824">
        <f t="shared" si="355"/>
        <v>3926</v>
      </c>
      <c r="I1824" s="4"/>
      <c r="J1824" s="4">
        <f t="shared" si="350"/>
        <v>399</v>
      </c>
      <c r="K1824">
        <v>1823</v>
      </c>
      <c r="L1824">
        <v>3535112</v>
      </c>
      <c r="M1824">
        <v>294592.7</v>
      </c>
      <c r="N1824">
        <v>68410.399999999994</v>
      </c>
      <c r="O1824" t="str">
        <f t="shared" si="347"/>
        <v/>
      </c>
      <c r="P1824">
        <f t="shared" si="348"/>
        <v>3926</v>
      </c>
      <c r="X1824">
        <f t="shared" si="351"/>
        <v>51.675066948884968</v>
      </c>
      <c r="Y1824">
        <f t="shared" si="352"/>
        <v>4.3062560663290963</v>
      </c>
      <c r="Z1824">
        <f t="shared" si="353"/>
        <v>1</v>
      </c>
      <c r="AA1824">
        <f t="shared" si="354"/>
        <v>11.999998642193102</v>
      </c>
    </row>
    <row r="1825" spans="2:27" x14ac:dyDescent="0.2">
      <c r="B1825">
        <f t="shared" si="346"/>
        <v>998411769523455</v>
      </c>
      <c r="D1825">
        <f t="shared" si="349"/>
        <v>1.001120733571041</v>
      </c>
      <c r="E1825">
        <f t="shared" si="355"/>
        <v>3930.3999999999069</v>
      </c>
      <c r="I1825" s="4"/>
      <c r="J1825" s="4">
        <f t="shared" si="350"/>
        <v>399</v>
      </c>
      <c r="K1825">
        <v>1824</v>
      </c>
      <c r="L1825">
        <v>3539042.4</v>
      </c>
      <c r="M1825">
        <v>294920.2</v>
      </c>
      <c r="N1825">
        <v>68485.5</v>
      </c>
      <c r="O1825" t="str">
        <f t="shared" si="347"/>
        <v/>
      </c>
      <c r="P1825">
        <f t="shared" si="348"/>
        <v>3930.3999999999069</v>
      </c>
      <c r="X1825">
        <f t="shared" si="351"/>
        <v>51.675791225879927</v>
      </c>
      <c r="Y1825">
        <f t="shared" si="352"/>
        <v>4.3063159354899945</v>
      </c>
      <c r="Z1825">
        <f t="shared" si="353"/>
        <v>1</v>
      </c>
      <c r="AA1825">
        <f t="shared" si="354"/>
        <v>12</v>
      </c>
    </row>
    <row r="1826" spans="2:27" x14ac:dyDescent="0.2">
      <c r="B1826">
        <f t="shared" si="346"/>
        <v>1015384769605350</v>
      </c>
      <c r="D1826">
        <f t="shared" si="349"/>
        <v>1.0011194789335367</v>
      </c>
      <c r="E1826">
        <f t="shared" si="355"/>
        <v>3934.8000000002794</v>
      </c>
      <c r="I1826" s="4"/>
      <c r="J1826" s="4">
        <f t="shared" si="350"/>
        <v>399</v>
      </c>
      <c r="K1826">
        <v>1825</v>
      </c>
      <c r="L1826">
        <v>3542977.2</v>
      </c>
      <c r="M1826">
        <v>295248.09999999998</v>
      </c>
      <c r="N1826">
        <v>68560.7</v>
      </c>
      <c r="O1826" t="str">
        <f t="shared" si="347"/>
        <v/>
      </c>
      <c r="P1826">
        <f t="shared" si="348"/>
        <v>3934.8000000002794</v>
      </c>
      <c r="X1826">
        <f t="shared" si="351"/>
        <v>51.676502719487992</v>
      </c>
      <c r="Y1826">
        <f t="shared" si="352"/>
        <v>4.3063752266239987</v>
      </c>
      <c r="Z1826">
        <f t="shared" si="353"/>
        <v>1</v>
      </c>
      <c r="AA1826">
        <f t="shared" si="354"/>
        <v>12.000000000000002</v>
      </c>
    </row>
    <row r="1827" spans="2:27" x14ac:dyDescent="0.2">
      <c r="B1827">
        <f t="shared" si="346"/>
        <v>1032646310688640</v>
      </c>
      <c r="D1827">
        <f t="shared" si="349"/>
        <v>1.0010928128492802</v>
      </c>
      <c r="E1827">
        <f t="shared" si="355"/>
        <v>3939.0999999996275</v>
      </c>
      <c r="I1827" s="4"/>
      <c r="J1827" s="4">
        <f t="shared" si="350"/>
        <v>399</v>
      </c>
      <c r="K1827">
        <v>1826</v>
      </c>
      <c r="L1827">
        <v>3546916.3</v>
      </c>
      <c r="M1827">
        <v>295576.40000000002</v>
      </c>
      <c r="N1827">
        <v>68635.899999999994</v>
      </c>
      <c r="O1827" t="str">
        <f t="shared" si="347"/>
        <v/>
      </c>
      <c r="P1827">
        <f t="shared" si="348"/>
        <v>3939.0999999996275</v>
      </c>
      <c r="X1827">
        <f t="shared" si="351"/>
        <v>51.677275303449072</v>
      </c>
      <c r="Y1827">
        <f t="shared" si="352"/>
        <v>4.306440215688875</v>
      </c>
      <c r="Z1827">
        <f t="shared" si="353"/>
        <v>1</v>
      </c>
      <c r="AA1827">
        <f t="shared" si="354"/>
        <v>11.999998308389978</v>
      </c>
    </row>
    <row r="1828" spans="2:27" x14ac:dyDescent="0.2">
      <c r="B1828">
        <f t="shared" si="346"/>
        <v>1050201297970350</v>
      </c>
      <c r="D1828">
        <f t="shared" si="349"/>
        <v>1.0011170064228816</v>
      </c>
      <c r="E1828">
        <f t="shared" si="355"/>
        <v>3943.5</v>
      </c>
      <c r="I1828" s="4"/>
      <c r="J1828" s="4">
        <f t="shared" si="350"/>
        <v>399</v>
      </c>
      <c r="K1828">
        <v>1827</v>
      </c>
      <c r="L1828">
        <v>3550859.8</v>
      </c>
      <c r="M1828">
        <v>295905</v>
      </c>
      <c r="N1828">
        <v>68711.199999999997</v>
      </c>
      <c r="O1828" t="str">
        <f t="shared" si="347"/>
        <v/>
      </c>
      <c r="P1828">
        <f t="shared" si="348"/>
        <v>3943.5</v>
      </c>
      <c r="X1828">
        <f t="shared" si="351"/>
        <v>51.678035021946933</v>
      </c>
      <c r="Y1828">
        <f t="shared" si="352"/>
        <v>4.306503161056713</v>
      </c>
      <c r="Z1828">
        <f t="shared" si="353"/>
        <v>1</v>
      </c>
      <c r="AA1828">
        <f t="shared" si="354"/>
        <v>11.999999324107399</v>
      </c>
    </row>
    <row r="1829" spans="2:27" x14ac:dyDescent="0.2">
      <c r="B1829">
        <f t="shared" si="346"/>
        <v>1068054720035850</v>
      </c>
      <c r="D1829">
        <f t="shared" si="349"/>
        <v>1.0011157601116705</v>
      </c>
      <c r="E1829">
        <f t="shared" si="355"/>
        <v>3947.9000000003725</v>
      </c>
      <c r="I1829" s="4"/>
      <c r="J1829" s="4">
        <f t="shared" si="350"/>
        <v>399</v>
      </c>
      <c r="K1829">
        <v>1828</v>
      </c>
      <c r="L1829">
        <v>3554807.7</v>
      </c>
      <c r="M1829">
        <v>296234</v>
      </c>
      <c r="N1829">
        <v>68786.600000000006</v>
      </c>
      <c r="O1829" t="str">
        <f t="shared" si="347"/>
        <v/>
      </c>
      <c r="P1829">
        <f t="shared" si="348"/>
        <v>3947.9000000003725</v>
      </c>
      <c r="X1829">
        <f t="shared" si="351"/>
        <v>51.678781913919281</v>
      </c>
      <c r="Y1829">
        <f t="shared" si="352"/>
        <v>4.306565522936153</v>
      </c>
      <c r="Z1829">
        <f t="shared" si="353"/>
        <v>1</v>
      </c>
      <c r="AA1829">
        <f t="shared" si="354"/>
        <v>11.999998987287078</v>
      </c>
    </row>
    <row r="1830" spans="2:27" x14ac:dyDescent="0.2">
      <c r="B1830">
        <f t="shared" si="346"/>
        <v>1086211650276460</v>
      </c>
      <c r="D1830">
        <f t="shared" si="349"/>
        <v>1.0011145165782924</v>
      </c>
      <c r="E1830">
        <f t="shared" si="355"/>
        <v>3952.2999999998137</v>
      </c>
      <c r="I1830" s="4"/>
      <c r="J1830" s="4">
        <f t="shared" si="350"/>
        <v>399</v>
      </c>
      <c r="K1830">
        <v>1829</v>
      </c>
      <c r="L1830">
        <v>3558760</v>
      </c>
      <c r="M1830">
        <v>296563.3</v>
      </c>
      <c r="N1830">
        <v>68862.100000000006</v>
      </c>
      <c r="O1830" t="str">
        <f t="shared" si="347"/>
        <v/>
      </c>
      <c r="P1830">
        <f t="shared" si="348"/>
        <v>3952.2999999998137</v>
      </c>
      <c r="X1830">
        <f t="shared" si="351"/>
        <v>51.679516018245153</v>
      </c>
      <c r="Y1830">
        <f t="shared" si="352"/>
        <v>4.3066258507945587</v>
      </c>
      <c r="Z1830">
        <f t="shared" si="353"/>
        <v>1</v>
      </c>
      <c r="AA1830">
        <f t="shared" si="354"/>
        <v>12.00000134878456</v>
      </c>
    </row>
    <row r="1831" spans="2:27" x14ac:dyDescent="0.2">
      <c r="B1831">
        <f t="shared" si="346"/>
        <v>1104677248331160</v>
      </c>
      <c r="D1831">
        <f t="shared" si="349"/>
        <v>9.0099688788811001</v>
      </c>
      <c r="E1831">
        <f t="shared" si="355"/>
        <v>35610.100000000093</v>
      </c>
      <c r="I1831" s="4"/>
      <c r="J1831" s="4">
        <f t="shared" si="350"/>
        <v>399</v>
      </c>
      <c r="K1831">
        <v>1830</v>
      </c>
      <c r="L1831">
        <v>3594370.1</v>
      </c>
      <c r="M1831">
        <v>299530.8</v>
      </c>
      <c r="N1831">
        <v>69542.3</v>
      </c>
      <c r="O1831">
        <f t="shared" si="347"/>
        <v>71023.200000000186</v>
      </c>
      <c r="P1831">
        <f t="shared" si="348"/>
        <v>35610.100000000093</v>
      </c>
      <c r="X1831">
        <f t="shared" si="351"/>
        <v>51.686097526253803</v>
      </c>
      <c r="Y1831">
        <f t="shared" si="352"/>
        <v>4.3071741946987654</v>
      </c>
      <c r="Z1831">
        <f t="shared" si="353"/>
        <v>1</v>
      </c>
      <c r="AA1831">
        <f t="shared" si="354"/>
        <v>12.000001669277417</v>
      </c>
    </row>
    <row r="1832" spans="2:27" x14ac:dyDescent="0.2">
      <c r="B1832">
        <f t="shared" si="346"/>
        <v>1123456761552790</v>
      </c>
      <c r="D1832">
        <f t="shared" si="349"/>
        <v>0.11222377920870212</v>
      </c>
      <c r="E1832">
        <f t="shared" si="355"/>
        <v>3996.2999999998137</v>
      </c>
      <c r="I1832" s="4"/>
      <c r="J1832" s="4">
        <f t="shared" si="350"/>
        <v>400</v>
      </c>
      <c r="K1832">
        <v>1831</v>
      </c>
      <c r="L1832">
        <v>3598366.4</v>
      </c>
      <c r="M1832">
        <v>299863.90000000002</v>
      </c>
      <c r="N1832">
        <v>69618.600000000006</v>
      </c>
      <c r="O1832" t="str">
        <f t="shared" si="347"/>
        <v/>
      </c>
      <c r="P1832">
        <f t="shared" si="348"/>
        <v>3996.2999999998137</v>
      </c>
      <c r="X1832">
        <f t="shared" si="351"/>
        <v>51.686853800564784</v>
      </c>
      <c r="Y1832">
        <f t="shared" si="352"/>
        <v>4.3072382955129811</v>
      </c>
      <c r="Z1832">
        <f t="shared" si="353"/>
        <v>1</v>
      </c>
      <c r="AA1832">
        <f t="shared" si="354"/>
        <v>11.999998666061503</v>
      </c>
    </row>
    <row r="1833" spans="2:27" x14ac:dyDescent="0.2">
      <c r="B1833">
        <f t="shared" si="346"/>
        <v>1142555526499180</v>
      </c>
      <c r="D1833">
        <f t="shared" si="349"/>
        <v>1.0011010184421523</v>
      </c>
      <c r="E1833">
        <f t="shared" si="355"/>
        <v>4000.7000000001863</v>
      </c>
      <c r="I1833" s="4"/>
      <c r="J1833" s="4">
        <f t="shared" si="350"/>
        <v>400</v>
      </c>
      <c r="K1833">
        <v>1832</v>
      </c>
      <c r="L1833">
        <v>3602367.1</v>
      </c>
      <c r="M1833">
        <v>300197.3</v>
      </c>
      <c r="N1833">
        <v>69695</v>
      </c>
      <c r="O1833" t="str">
        <f t="shared" si="347"/>
        <v/>
      </c>
      <c r="P1833">
        <f t="shared" si="348"/>
        <v>4000.7000000001863</v>
      </c>
      <c r="X1833">
        <f t="shared" si="351"/>
        <v>51.687597388621853</v>
      </c>
      <c r="Y1833">
        <f t="shared" si="352"/>
        <v>4.3073003802281367</v>
      </c>
      <c r="Z1833">
        <f t="shared" si="353"/>
        <v>1</v>
      </c>
      <c r="AA1833">
        <f t="shared" si="354"/>
        <v>11.999998334428724</v>
      </c>
    </row>
    <row r="1834" spans="2:27" x14ac:dyDescent="0.2">
      <c r="B1834">
        <f t="shared" si="346"/>
        <v>1161978970449670</v>
      </c>
      <c r="D1834">
        <f t="shared" si="349"/>
        <v>1.0010998075336583</v>
      </c>
      <c r="E1834">
        <f t="shared" si="355"/>
        <v>4005.1000000000931</v>
      </c>
      <c r="I1834" s="4"/>
      <c r="J1834" s="4">
        <f t="shared" si="350"/>
        <v>400</v>
      </c>
      <c r="K1834">
        <v>1833</v>
      </c>
      <c r="L1834">
        <v>3606372.2</v>
      </c>
      <c r="M1834">
        <v>300531</v>
      </c>
      <c r="N1834">
        <v>69771.5</v>
      </c>
      <c r="O1834" t="str">
        <f t="shared" si="347"/>
        <v/>
      </c>
      <c r="P1834">
        <f t="shared" si="348"/>
        <v>4005.1000000000931</v>
      </c>
      <c r="X1834">
        <f t="shared" si="351"/>
        <v>51.688328328902202</v>
      </c>
      <c r="Y1834">
        <f t="shared" si="352"/>
        <v>4.3073604552001896</v>
      </c>
      <c r="Z1834">
        <f t="shared" si="353"/>
        <v>1</v>
      </c>
      <c r="AA1834">
        <f t="shared" si="354"/>
        <v>12.000000665488752</v>
      </c>
    </row>
    <row r="1835" spans="2:27" x14ac:dyDescent="0.2">
      <c r="B1835">
        <f t="shared" si="346"/>
        <v>1181732612947310</v>
      </c>
      <c r="D1835">
        <f t="shared" si="349"/>
        <v>1.001123567451383</v>
      </c>
      <c r="E1835">
        <f t="shared" si="355"/>
        <v>4009.5999999996275</v>
      </c>
      <c r="I1835" s="4"/>
      <c r="J1835" s="4">
        <f t="shared" si="350"/>
        <v>400</v>
      </c>
      <c r="K1835">
        <v>1834</v>
      </c>
      <c r="L1835">
        <v>3610381.8</v>
      </c>
      <c r="M1835">
        <v>300865.09999999998</v>
      </c>
      <c r="N1835">
        <v>69848.100000000006</v>
      </c>
      <c r="O1835" t="str">
        <f t="shared" si="347"/>
        <v/>
      </c>
      <c r="P1835">
        <f t="shared" si="348"/>
        <v>4009.5999999996275</v>
      </c>
      <c r="X1835">
        <f t="shared" si="351"/>
        <v>51.689048091501405</v>
      </c>
      <c r="Y1835">
        <f t="shared" si="352"/>
        <v>4.3074199584526989</v>
      </c>
      <c r="Z1835">
        <f t="shared" si="353"/>
        <v>1</v>
      </c>
      <c r="AA1835">
        <f t="shared" si="354"/>
        <v>12.000001994249251</v>
      </c>
    </row>
    <row r="1836" spans="2:27" x14ac:dyDescent="0.2">
      <c r="B1836">
        <f t="shared" si="346"/>
        <v>1201822067367420</v>
      </c>
      <c r="D1836">
        <f t="shared" si="349"/>
        <v>1.0010973663209231</v>
      </c>
      <c r="E1836">
        <f t="shared" si="355"/>
        <v>4014</v>
      </c>
      <c r="I1836" s="4"/>
      <c r="J1836" s="4">
        <f t="shared" si="350"/>
        <v>400</v>
      </c>
      <c r="K1836">
        <v>1835</v>
      </c>
      <c r="L1836">
        <v>3614395.8</v>
      </c>
      <c r="M1836">
        <v>301199.59999999998</v>
      </c>
      <c r="N1836">
        <v>69924.800000000003</v>
      </c>
      <c r="O1836" t="str">
        <f t="shared" si="347"/>
        <v/>
      </c>
      <c r="P1836">
        <f t="shared" si="348"/>
        <v>4014</v>
      </c>
      <c r="X1836">
        <f t="shared" si="351"/>
        <v>51.689755279957893</v>
      </c>
      <c r="Y1836">
        <f t="shared" si="352"/>
        <v>4.3074788916092714</v>
      </c>
      <c r="Z1836">
        <f t="shared" si="353"/>
        <v>1</v>
      </c>
      <c r="AA1836">
        <f t="shared" si="354"/>
        <v>12.000001992034518</v>
      </c>
    </row>
    <row r="1837" spans="2:27" x14ac:dyDescent="0.2">
      <c r="B1837">
        <f t="shared" si="346"/>
        <v>1222253042512660</v>
      </c>
      <c r="D1837">
        <f t="shared" si="349"/>
        <v>1.0011210762331839</v>
      </c>
      <c r="E1837">
        <f t="shared" si="355"/>
        <v>4018.5</v>
      </c>
      <c r="I1837" s="4"/>
      <c r="J1837" s="4">
        <f t="shared" si="350"/>
        <v>400</v>
      </c>
      <c r="K1837">
        <v>1836</v>
      </c>
      <c r="L1837">
        <v>3618414.3</v>
      </c>
      <c r="M1837">
        <v>301534.5</v>
      </c>
      <c r="N1837">
        <v>70001.5</v>
      </c>
      <c r="O1837" t="str">
        <f t="shared" si="347"/>
        <v/>
      </c>
      <c r="P1837">
        <f t="shared" si="348"/>
        <v>4018.5</v>
      </c>
      <c r="X1837">
        <f t="shared" si="351"/>
        <v>51.690525203031363</v>
      </c>
      <c r="Y1837">
        <f t="shared" si="352"/>
        <v>4.3075434097840759</v>
      </c>
      <c r="Z1837">
        <f t="shared" si="353"/>
        <v>1</v>
      </c>
      <c r="AA1837">
        <f t="shared" si="354"/>
        <v>12.00000099491103</v>
      </c>
    </row>
    <row r="1838" spans="2:27" x14ac:dyDescent="0.2">
      <c r="B1838">
        <f t="shared" si="346"/>
        <v>1243031344235380</v>
      </c>
      <c r="D1838">
        <f t="shared" si="349"/>
        <v>1.0011198208286674</v>
      </c>
      <c r="E1838">
        <f t="shared" si="355"/>
        <v>4023</v>
      </c>
      <c r="I1838" s="4"/>
      <c r="J1838" s="4">
        <f t="shared" si="350"/>
        <v>400</v>
      </c>
      <c r="K1838">
        <v>1837</v>
      </c>
      <c r="L1838">
        <v>3622437.3</v>
      </c>
      <c r="M1838">
        <v>301869.8</v>
      </c>
      <c r="N1838">
        <v>70078.399999999994</v>
      </c>
      <c r="O1838" t="str">
        <f t="shared" si="347"/>
        <v/>
      </c>
      <c r="P1838">
        <f t="shared" si="348"/>
        <v>4023</v>
      </c>
      <c r="X1838">
        <f t="shared" si="351"/>
        <v>51.691210130368276</v>
      </c>
      <c r="Y1838">
        <f t="shared" si="352"/>
        <v>4.3076012009406606</v>
      </c>
      <c r="Z1838">
        <f t="shared" si="353"/>
        <v>1</v>
      </c>
      <c r="AA1838">
        <f t="shared" si="354"/>
        <v>11.999999006194061</v>
      </c>
    </row>
    <row r="1839" spans="2:27" x14ac:dyDescent="0.2">
      <c r="B1839">
        <f t="shared" si="346"/>
        <v>1264162877087380</v>
      </c>
      <c r="D1839">
        <f t="shared" si="349"/>
        <v>1.0010937111609179</v>
      </c>
      <c r="E1839">
        <f t="shared" si="355"/>
        <v>4027.4000000003725</v>
      </c>
      <c r="I1839" s="4"/>
      <c r="J1839" s="4">
        <f t="shared" si="350"/>
        <v>400</v>
      </c>
      <c r="K1839">
        <v>1838</v>
      </c>
      <c r="L1839">
        <v>3626464.7</v>
      </c>
      <c r="M1839">
        <v>302205.40000000002</v>
      </c>
      <c r="N1839">
        <v>70155.3</v>
      </c>
      <c r="O1839" t="str">
        <f t="shared" si="347"/>
        <v/>
      </c>
      <c r="P1839">
        <f t="shared" si="348"/>
        <v>4027.4000000003725</v>
      </c>
      <c r="X1839">
        <f t="shared" si="351"/>
        <v>51.691956274151778</v>
      </c>
      <c r="Y1839">
        <f t="shared" si="352"/>
        <v>4.3076631416300692</v>
      </c>
      <c r="Z1839">
        <f t="shared" si="353"/>
        <v>1</v>
      </c>
      <c r="AA1839">
        <f t="shared" si="354"/>
        <v>11.999999669099228</v>
      </c>
    </row>
    <row r="1840" spans="2:27" x14ac:dyDescent="0.2">
      <c r="B1840">
        <f t="shared" si="346"/>
        <v>1285653645997870</v>
      </c>
      <c r="D1840">
        <f t="shared" si="349"/>
        <v>1.0011173461785603</v>
      </c>
      <c r="E1840">
        <f t="shared" si="355"/>
        <v>4031.8999999999069</v>
      </c>
      <c r="I1840" s="4"/>
      <c r="J1840" s="4">
        <f t="shared" si="350"/>
        <v>400</v>
      </c>
      <c r="K1840">
        <v>1839</v>
      </c>
      <c r="L1840">
        <v>3630496.6</v>
      </c>
      <c r="M1840">
        <v>302541.40000000002</v>
      </c>
      <c r="N1840">
        <v>70232.3</v>
      </c>
      <c r="O1840" t="str">
        <f t="shared" si="347"/>
        <v/>
      </c>
      <c r="P1840">
        <f t="shared" si="348"/>
        <v>4031.8999999999069</v>
      </c>
      <c r="X1840">
        <f t="shared" si="351"/>
        <v>51.692691254593683</v>
      </c>
      <c r="Y1840">
        <f t="shared" si="352"/>
        <v>4.3077245085238562</v>
      </c>
      <c r="Z1840">
        <f t="shared" si="353"/>
        <v>1</v>
      </c>
      <c r="AA1840">
        <f t="shared" si="354"/>
        <v>11.999999338933447</v>
      </c>
    </row>
    <row r="1841" spans="2:27" x14ac:dyDescent="0.2">
      <c r="B1841">
        <f t="shared" si="346"/>
        <v>1307509757979830</v>
      </c>
      <c r="D1841">
        <f t="shared" si="349"/>
        <v>9.0100200897841809</v>
      </c>
      <c r="E1841">
        <f t="shared" si="355"/>
        <v>36327.5</v>
      </c>
      <c r="I1841" s="4"/>
      <c r="J1841" s="4">
        <f t="shared" si="350"/>
        <v>400</v>
      </c>
      <c r="K1841">
        <v>1840</v>
      </c>
      <c r="L1841">
        <v>3666824.1</v>
      </c>
      <c r="M1841">
        <v>305568.7</v>
      </c>
      <c r="N1841">
        <v>70926.100000000006</v>
      </c>
      <c r="O1841">
        <f t="shared" si="347"/>
        <v>72454</v>
      </c>
      <c r="P1841">
        <f t="shared" si="348"/>
        <v>36327.5</v>
      </c>
      <c r="X1841">
        <f t="shared" si="351"/>
        <v>51.699220738204971</v>
      </c>
      <c r="Y1841">
        <f t="shared" si="352"/>
        <v>4.3082687473299668</v>
      </c>
      <c r="Z1841">
        <f t="shared" si="353"/>
        <v>1</v>
      </c>
      <c r="AA1841">
        <f t="shared" si="354"/>
        <v>11.999999018224052</v>
      </c>
    </row>
    <row r="1842" spans="2:27" x14ac:dyDescent="0.2">
      <c r="B1842">
        <f t="shared" ref="B1842:B1905" si="356">ROUND(45*$B$1^(K1842-1),1)</f>
        <v>1329737423865490</v>
      </c>
      <c r="D1842">
        <f t="shared" si="349"/>
        <v>0.11222076938957321</v>
      </c>
      <c r="E1842">
        <f t="shared" si="355"/>
        <v>4076.6999999997206</v>
      </c>
      <c r="I1842" s="4"/>
      <c r="J1842" s="4">
        <f t="shared" si="350"/>
        <v>401</v>
      </c>
      <c r="K1842">
        <v>1841</v>
      </c>
      <c r="L1842">
        <v>3670900.8</v>
      </c>
      <c r="M1842">
        <v>305908.40000000002</v>
      </c>
      <c r="N1842">
        <v>71004</v>
      </c>
      <c r="O1842" t="str">
        <f t="shared" si="347"/>
        <v/>
      </c>
      <c r="P1842">
        <f t="shared" si="348"/>
        <v>4076.6999999997206</v>
      </c>
      <c r="X1842">
        <f t="shared" si="351"/>
        <v>51.699915497718436</v>
      </c>
      <c r="Y1842">
        <f t="shared" si="352"/>
        <v>4.3083262914765372</v>
      </c>
      <c r="Z1842">
        <f t="shared" si="353"/>
        <v>1</v>
      </c>
      <c r="AA1842">
        <f t="shared" si="354"/>
        <v>11.999999999999998</v>
      </c>
    </row>
    <row r="1843" spans="2:27" x14ac:dyDescent="0.2">
      <c r="B1843">
        <f t="shared" si="356"/>
        <v>1352342960071200</v>
      </c>
      <c r="D1843">
        <f t="shared" si="349"/>
        <v>1.001128363627581</v>
      </c>
      <c r="E1843">
        <f t="shared" si="355"/>
        <v>4081.3000000002794</v>
      </c>
      <c r="I1843" s="4"/>
      <c r="J1843" s="4">
        <f t="shared" si="350"/>
        <v>401</v>
      </c>
      <c r="K1843">
        <v>1842</v>
      </c>
      <c r="L1843">
        <v>3674982.1</v>
      </c>
      <c r="M1843">
        <v>306248.5</v>
      </c>
      <c r="N1843">
        <v>71082</v>
      </c>
      <c r="O1843" t="str">
        <f t="shared" ref="O1843:O1906" si="357">IF(RIGHT(K1843,1)*1=0,VLOOKUP(J1843,AI:AL,4,0),"")</f>
        <v/>
      </c>
      <c r="P1843">
        <f t="shared" ref="P1843:P1906" si="358">L1843-L1842</f>
        <v>4081.3000000002794</v>
      </c>
      <c r="X1843">
        <f t="shared" si="351"/>
        <v>51.700600714667566</v>
      </c>
      <c r="Y1843">
        <f t="shared" si="352"/>
        <v>4.3083832756534708</v>
      </c>
      <c r="Z1843">
        <f t="shared" si="353"/>
        <v>1</v>
      </c>
      <c r="AA1843">
        <f t="shared" si="354"/>
        <v>12.000000326532211</v>
      </c>
    </row>
    <row r="1844" spans="2:27" x14ac:dyDescent="0.2">
      <c r="B1844">
        <f t="shared" si="356"/>
        <v>1375332790392410</v>
      </c>
      <c r="D1844">
        <f t="shared" ref="D1844:D1907" si="359">E1844/E1843</f>
        <v>1.0011025898609596</v>
      </c>
      <c r="E1844">
        <f t="shared" si="355"/>
        <v>4085.7999999998137</v>
      </c>
      <c r="I1844" s="4"/>
      <c r="J1844" s="4">
        <f t="shared" si="350"/>
        <v>401</v>
      </c>
      <c r="K1844">
        <v>1843</v>
      </c>
      <c r="L1844">
        <v>3679067.9</v>
      </c>
      <c r="M1844">
        <v>306589</v>
      </c>
      <c r="N1844">
        <v>71160</v>
      </c>
      <c r="O1844" t="str">
        <f t="shared" si="357"/>
        <v/>
      </c>
      <c r="P1844">
        <f t="shared" si="358"/>
        <v>4085.7999999998137</v>
      </c>
      <c r="X1844">
        <f t="shared" si="351"/>
        <v>51.701347667228781</v>
      </c>
      <c r="Y1844">
        <f t="shared" si="352"/>
        <v>4.3084457560427207</v>
      </c>
      <c r="Z1844">
        <f t="shared" si="353"/>
        <v>1</v>
      </c>
      <c r="AA1844">
        <f t="shared" si="354"/>
        <v>11.999999673830438</v>
      </c>
    </row>
    <row r="1845" spans="2:27" x14ac:dyDescent="0.2">
      <c r="B1845">
        <f t="shared" si="356"/>
        <v>1398713447829080</v>
      </c>
      <c r="D1845">
        <f t="shared" si="359"/>
        <v>1.001101375495733</v>
      </c>
      <c r="E1845">
        <f t="shared" si="355"/>
        <v>4090.3000000002794</v>
      </c>
      <c r="I1845" s="4"/>
      <c r="J1845" s="4">
        <f t="shared" si="350"/>
        <v>401</v>
      </c>
      <c r="K1845">
        <v>1844</v>
      </c>
      <c r="L1845">
        <v>3683158.2</v>
      </c>
      <c r="M1845">
        <v>306929.90000000002</v>
      </c>
      <c r="N1845">
        <v>71238.100000000006</v>
      </c>
      <c r="O1845" t="str">
        <f t="shared" si="357"/>
        <v/>
      </c>
      <c r="P1845">
        <f t="shared" si="358"/>
        <v>4090.3000000002794</v>
      </c>
      <c r="X1845">
        <f t="shared" si="351"/>
        <v>51.702083576063927</v>
      </c>
      <c r="Y1845">
        <f t="shared" si="352"/>
        <v>4.3085076665436048</v>
      </c>
      <c r="Z1845">
        <f t="shared" si="353"/>
        <v>1</v>
      </c>
      <c r="AA1845">
        <f t="shared" si="354"/>
        <v>11.999998045156239</v>
      </c>
    </row>
    <row r="1846" spans="2:27" x14ac:dyDescent="0.2">
      <c r="B1846">
        <f t="shared" si="356"/>
        <v>1422491576442170</v>
      </c>
      <c r="D1846">
        <f t="shared" si="359"/>
        <v>1.0011246118865675</v>
      </c>
      <c r="E1846">
        <f t="shared" si="355"/>
        <v>4094.8999999999069</v>
      </c>
      <c r="I1846" s="4"/>
      <c r="J1846" s="4">
        <f t="shared" si="350"/>
        <v>401</v>
      </c>
      <c r="K1846">
        <v>1845</v>
      </c>
      <c r="L1846">
        <v>3687253.1</v>
      </c>
      <c r="M1846">
        <v>307271.09999999998</v>
      </c>
      <c r="N1846">
        <v>71316.3</v>
      </c>
      <c r="O1846" t="str">
        <f t="shared" si="357"/>
        <v/>
      </c>
      <c r="P1846">
        <f t="shared" si="358"/>
        <v>4094.8999999999069</v>
      </c>
      <c r="X1846">
        <f t="shared" si="351"/>
        <v>51.702809876563983</v>
      </c>
      <c r="Y1846">
        <f t="shared" si="352"/>
        <v>4.3085676065639964</v>
      </c>
      <c r="Z1846">
        <f t="shared" si="353"/>
        <v>1</v>
      </c>
      <c r="AA1846">
        <f t="shared" si="354"/>
        <v>11.999999674554491</v>
      </c>
    </row>
    <row r="1847" spans="2:27" x14ac:dyDescent="0.2">
      <c r="B1847">
        <f t="shared" si="356"/>
        <v>1446673933241690</v>
      </c>
      <c r="D1847">
        <f t="shared" si="359"/>
        <v>1.0011233485555431</v>
      </c>
      <c r="E1847">
        <f t="shared" si="355"/>
        <v>4099.5</v>
      </c>
      <c r="I1847" s="4"/>
      <c r="J1847" s="4">
        <f t="shared" si="350"/>
        <v>401</v>
      </c>
      <c r="K1847">
        <v>1846</v>
      </c>
      <c r="L1847">
        <v>3691352.6</v>
      </c>
      <c r="M1847">
        <v>307612.7</v>
      </c>
      <c r="N1847">
        <v>71394.600000000006</v>
      </c>
      <c r="O1847" t="str">
        <f t="shared" si="357"/>
        <v/>
      </c>
      <c r="P1847">
        <f t="shared" si="358"/>
        <v>4099.5</v>
      </c>
      <c r="X1847">
        <f t="shared" si="351"/>
        <v>51.703526597249649</v>
      </c>
      <c r="Y1847">
        <f t="shared" si="352"/>
        <v>4.3086269829931112</v>
      </c>
      <c r="Z1847">
        <f t="shared" si="353"/>
        <v>1</v>
      </c>
      <c r="AA1847">
        <f t="shared" si="354"/>
        <v>12.000000650168214</v>
      </c>
    </row>
    <row r="1848" spans="2:27" x14ac:dyDescent="0.2">
      <c r="B1848">
        <f t="shared" si="356"/>
        <v>1471267390106800</v>
      </c>
      <c r="D1848">
        <f t="shared" si="359"/>
        <v>1.0010976948408343</v>
      </c>
      <c r="E1848">
        <f t="shared" si="355"/>
        <v>4104</v>
      </c>
      <c r="I1848" s="4"/>
      <c r="J1848" s="4">
        <f t="shared" si="350"/>
        <v>401</v>
      </c>
      <c r="K1848">
        <v>1847</v>
      </c>
      <c r="L1848">
        <v>3695456.6</v>
      </c>
      <c r="M1848">
        <v>307954.7</v>
      </c>
      <c r="N1848">
        <v>71473</v>
      </c>
      <c r="O1848" t="str">
        <f t="shared" si="357"/>
        <v/>
      </c>
      <c r="P1848">
        <f t="shared" si="358"/>
        <v>4104</v>
      </c>
      <c r="X1848">
        <f t="shared" si="351"/>
        <v>51.704232367467434</v>
      </c>
      <c r="Y1848">
        <f t="shared" si="352"/>
        <v>4.3086857974339958</v>
      </c>
      <c r="Z1848">
        <f t="shared" si="353"/>
        <v>1</v>
      </c>
      <c r="AA1848">
        <f t="shared" si="354"/>
        <v>12.000000649446168</v>
      </c>
    </row>
    <row r="1849" spans="2:27" x14ac:dyDescent="0.2">
      <c r="B1849">
        <f t="shared" si="356"/>
        <v>1496278935738620</v>
      </c>
      <c r="D1849">
        <f t="shared" si="359"/>
        <v>1.0011208576998278</v>
      </c>
      <c r="E1849">
        <f t="shared" si="355"/>
        <v>4108.6000000000931</v>
      </c>
      <c r="I1849" s="4"/>
      <c r="J1849" s="4">
        <f t="shared" si="350"/>
        <v>401</v>
      </c>
      <c r="K1849">
        <v>1848</v>
      </c>
      <c r="L1849">
        <v>3699565.2</v>
      </c>
      <c r="M1849">
        <v>308297.09999999998</v>
      </c>
      <c r="N1849">
        <v>71551.5</v>
      </c>
      <c r="O1849" t="str">
        <f t="shared" si="357"/>
        <v/>
      </c>
      <c r="P1849">
        <f t="shared" si="358"/>
        <v>4108.6000000000931</v>
      </c>
      <c r="X1849">
        <f t="shared" si="351"/>
        <v>51.704928617848687</v>
      </c>
      <c r="Y1849">
        <f t="shared" si="352"/>
        <v>4.3087440514873903</v>
      </c>
      <c r="Z1849">
        <f t="shared" si="353"/>
        <v>1</v>
      </c>
      <c r="AA1849">
        <f t="shared" si="354"/>
        <v>12.000000000000002</v>
      </c>
    </row>
    <row r="1850" spans="2:27" x14ac:dyDescent="0.2">
      <c r="B1850">
        <f t="shared" si="356"/>
        <v>1521715677646170</v>
      </c>
      <c r="D1850">
        <f t="shared" si="359"/>
        <v>1.0010952635933248</v>
      </c>
      <c r="E1850">
        <f t="shared" si="355"/>
        <v>4113.0999999996275</v>
      </c>
      <c r="I1850" s="4"/>
      <c r="J1850" s="4">
        <f t="shared" si="350"/>
        <v>401</v>
      </c>
      <c r="K1850">
        <v>1849</v>
      </c>
      <c r="L1850">
        <v>3703678.3</v>
      </c>
      <c r="M1850">
        <v>308639.90000000002</v>
      </c>
      <c r="N1850">
        <v>71630.100000000006</v>
      </c>
      <c r="O1850" t="str">
        <f t="shared" si="357"/>
        <v/>
      </c>
      <c r="P1850">
        <f t="shared" si="358"/>
        <v>4113.0999999996275</v>
      </c>
      <c r="X1850">
        <f t="shared" si="351"/>
        <v>51.705613980714801</v>
      </c>
      <c r="Y1850">
        <f t="shared" si="352"/>
        <v>4.3088017467517146</v>
      </c>
      <c r="Z1850">
        <f t="shared" si="353"/>
        <v>1</v>
      </c>
      <c r="AA1850">
        <f t="shared" si="354"/>
        <v>11.999998379989105</v>
      </c>
    </row>
    <row r="1851" spans="2:27" x14ac:dyDescent="0.2">
      <c r="B1851">
        <f t="shared" si="356"/>
        <v>1547584844166160</v>
      </c>
      <c r="D1851">
        <f t="shared" si="359"/>
        <v>9.010065400793474</v>
      </c>
      <c r="E1851">
        <f t="shared" si="355"/>
        <v>37059.300000000279</v>
      </c>
      <c r="I1851" s="4"/>
      <c r="J1851" s="4">
        <f t="shared" si="350"/>
        <v>401</v>
      </c>
      <c r="K1851">
        <v>1850</v>
      </c>
      <c r="L1851">
        <v>3740737.6</v>
      </c>
      <c r="M1851">
        <v>311728.09999999998</v>
      </c>
      <c r="N1851">
        <v>72337.899999999994</v>
      </c>
      <c r="O1851">
        <f t="shared" si="357"/>
        <v>73913.5</v>
      </c>
      <c r="P1851">
        <f t="shared" si="358"/>
        <v>37059.300000000279</v>
      </c>
      <c r="X1851">
        <f t="shared" si="351"/>
        <v>51.712001592526192</v>
      </c>
      <c r="Y1851">
        <f t="shared" si="352"/>
        <v>4.309333005243448</v>
      </c>
      <c r="Z1851">
        <f t="shared" si="353"/>
        <v>1</v>
      </c>
      <c r="AA1851">
        <f t="shared" si="354"/>
        <v>12.000001283169533</v>
      </c>
    </row>
    <row r="1852" spans="2:27" x14ac:dyDescent="0.2">
      <c r="B1852">
        <f t="shared" si="356"/>
        <v>1573893786516980</v>
      </c>
      <c r="D1852">
        <f t="shared" si="359"/>
        <v>0.11222014447115251</v>
      </c>
      <c r="E1852">
        <f t="shared" si="355"/>
        <v>4158.7999999998137</v>
      </c>
      <c r="I1852" s="4"/>
      <c r="J1852" s="4">
        <f t="shared" si="350"/>
        <v>402</v>
      </c>
      <c r="K1852">
        <v>1851</v>
      </c>
      <c r="L1852">
        <v>3744896.4</v>
      </c>
      <c r="M1852">
        <v>312074.7</v>
      </c>
      <c r="N1852">
        <v>72417.3</v>
      </c>
      <c r="O1852" t="str">
        <f t="shared" si="357"/>
        <v/>
      </c>
      <c r="P1852">
        <f t="shared" si="358"/>
        <v>4158.7999999998137</v>
      </c>
      <c r="X1852">
        <f t="shared" si="351"/>
        <v>51.712731626282668</v>
      </c>
      <c r="Y1852">
        <f t="shared" si="352"/>
        <v>4.3093943021902223</v>
      </c>
      <c r="Z1852">
        <f t="shared" si="353"/>
        <v>1</v>
      </c>
      <c r="AA1852">
        <f t="shared" si="354"/>
        <v>12</v>
      </c>
    </row>
    <row r="1853" spans="2:27" x14ac:dyDescent="0.2">
      <c r="B1853">
        <f t="shared" si="356"/>
        <v>1600649980887770</v>
      </c>
      <c r="D1853">
        <f t="shared" si="359"/>
        <v>1.0011301336924561</v>
      </c>
      <c r="E1853">
        <f t="shared" si="355"/>
        <v>4163.5</v>
      </c>
      <c r="I1853" s="4"/>
      <c r="J1853" s="4">
        <f t="shared" ref="J1853:J1916" si="360">J1843+1</f>
        <v>402</v>
      </c>
      <c r="K1853">
        <v>1852</v>
      </c>
      <c r="L1853">
        <v>3749059.9</v>
      </c>
      <c r="M1853">
        <v>312421.7</v>
      </c>
      <c r="N1853">
        <v>72496.800000000003</v>
      </c>
      <c r="O1853" t="str">
        <f t="shared" si="357"/>
        <v/>
      </c>
      <c r="P1853">
        <f t="shared" si="358"/>
        <v>4163.5</v>
      </c>
      <c r="X1853">
        <f t="shared" si="351"/>
        <v>51.713453559329508</v>
      </c>
      <c r="Y1853">
        <f t="shared" si="352"/>
        <v>4.3094550380154706</v>
      </c>
      <c r="Z1853">
        <f t="shared" si="353"/>
        <v>1</v>
      </c>
      <c r="AA1853">
        <f t="shared" si="354"/>
        <v>11.999998399599002</v>
      </c>
    </row>
    <row r="1854" spans="2:27" x14ac:dyDescent="0.2">
      <c r="B1854">
        <f t="shared" si="356"/>
        <v>1627861030562860</v>
      </c>
      <c r="D1854">
        <f t="shared" si="359"/>
        <v>1.0011288579320732</v>
      </c>
      <c r="E1854">
        <f t="shared" si="355"/>
        <v>4168.2000000001863</v>
      </c>
      <c r="I1854" s="4"/>
      <c r="J1854" s="4">
        <f t="shared" si="360"/>
        <v>402</v>
      </c>
      <c r="K1854">
        <v>1853</v>
      </c>
      <c r="L1854">
        <v>3753228.1</v>
      </c>
      <c r="M1854">
        <v>312769</v>
      </c>
      <c r="N1854">
        <v>72576.5</v>
      </c>
      <c r="O1854" t="str">
        <f t="shared" si="357"/>
        <v/>
      </c>
      <c r="P1854">
        <f t="shared" si="358"/>
        <v>4168.2000000001863</v>
      </c>
      <c r="X1854">
        <f t="shared" si="351"/>
        <v>51.714096160602949</v>
      </c>
      <c r="Y1854">
        <f t="shared" si="352"/>
        <v>4.3095078985622068</v>
      </c>
      <c r="Z1854">
        <f t="shared" si="353"/>
        <v>1</v>
      </c>
      <c r="AA1854">
        <f t="shared" si="354"/>
        <v>12.000000319724782</v>
      </c>
    </row>
    <row r="1855" spans="2:27" x14ac:dyDescent="0.2">
      <c r="B1855">
        <f t="shared" si="356"/>
        <v>1655534668082430</v>
      </c>
      <c r="D1855">
        <f t="shared" si="359"/>
        <v>1.0010796027060924</v>
      </c>
      <c r="E1855">
        <f t="shared" si="355"/>
        <v>4172.6999999997206</v>
      </c>
      <c r="I1855" s="4"/>
      <c r="J1855" s="4">
        <f t="shared" si="360"/>
        <v>402</v>
      </c>
      <c r="K1855">
        <v>1854</v>
      </c>
      <c r="L1855">
        <v>3757400.8</v>
      </c>
      <c r="M1855">
        <v>313116.7</v>
      </c>
      <c r="N1855">
        <v>72656.2</v>
      </c>
      <c r="O1855" t="str">
        <f t="shared" si="357"/>
        <v/>
      </c>
      <c r="P1855">
        <f t="shared" si="358"/>
        <v>4172.6999999997206</v>
      </c>
      <c r="X1855">
        <f t="shared" si="351"/>
        <v>51.71479928760381</v>
      </c>
      <c r="Y1855">
        <f t="shared" si="352"/>
        <v>4.3095661485186403</v>
      </c>
      <c r="Z1855">
        <f t="shared" si="353"/>
        <v>1</v>
      </c>
      <c r="AA1855">
        <f t="shared" si="354"/>
        <v>12.000001277478971</v>
      </c>
    </row>
    <row r="1856" spans="2:27" x14ac:dyDescent="0.2">
      <c r="B1856">
        <f t="shared" si="356"/>
        <v>1683678757439830</v>
      </c>
      <c r="D1856">
        <f t="shared" si="359"/>
        <v>1.0011263690178187</v>
      </c>
      <c r="E1856">
        <f t="shared" si="355"/>
        <v>4177.4000000003725</v>
      </c>
      <c r="I1856" s="4"/>
      <c r="J1856" s="4">
        <f t="shared" si="360"/>
        <v>402</v>
      </c>
      <c r="K1856">
        <v>1855</v>
      </c>
      <c r="L1856">
        <v>3761578.2</v>
      </c>
      <c r="M1856">
        <v>313464.90000000002</v>
      </c>
      <c r="N1856">
        <v>72735.899999999994</v>
      </c>
      <c r="O1856" t="str">
        <f t="shared" si="357"/>
        <v/>
      </c>
      <c r="P1856">
        <f t="shared" si="358"/>
        <v>4177.4000000003725</v>
      </c>
      <c r="X1856">
        <f t="shared" si="351"/>
        <v>51.715565491043634</v>
      </c>
      <c r="Y1856">
        <f t="shared" si="352"/>
        <v>4.3096311450054241</v>
      </c>
      <c r="Z1856">
        <f t="shared" si="353"/>
        <v>1</v>
      </c>
      <c r="AA1856">
        <f t="shared" si="354"/>
        <v>11.999998085910097</v>
      </c>
    </row>
    <row r="1857" spans="2:27" x14ac:dyDescent="0.2">
      <c r="B1857">
        <f t="shared" si="356"/>
        <v>1712301296316310</v>
      </c>
      <c r="D1857">
        <f t="shared" si="359"/>
        <v>1.0011011634029845</v>
      </c>
      <c r="E1857">
        <f t="shared" si="355"/>
        <v>4182</v>
      </c>
      <c r="I1857" s="4"/>
      <c r="J1857" s="4">
        <f t="shared" si="360"/>
        <v>402</v>
      </c>
      <c r="K1857">
        <v>1856</v>
      </c>
      <c r="L1857">
        <v>3765760.2</v>
      </c>
      <c r="M1857">
        <v>313813.40000000002</v>
      </c>
      <c r="N1857">
        <v>72815.8</v>
      </c>
      <c r="O1857" t="str">
        <f t="shared" si="357"/>
        <v/>
      </c>
      <c r="P1857">
        <f t="shared" si="358"/>
        <v>4182</v>
      </c>
      <c r="X1857">
        <f t="shared" si="351"/>
        <v>51.716251143295821</v>
      </c>
      <c r="Y1857">
        <f t="shared" si="352"/>
        <v>4.3096882819388105</v>
      </c>
      <c r="Z1857">
        <f t="shared" si="353"/>
        <v>1</v>
      </c>
      <c r="AA1857">
        <f t="shared" si="354"/>
        <v>11.999998088035756</v>
      </c>
    </row>
    <row r="1858" spans="2:27" x14ac:dyDescent="0.2">
      <c r="B1858">
        <f t="shared" si="356"/>
        <v>1741410418353690</v>
      </c>
      <c r="D1858">
        <f t="shared" si="359"/>
        <v>1.0011238641797515</v>
      </c>
      <c r="E1858">
        <f t="shared" si="355"/>
        <v>4186.6999999997206</v>
      </c>
      <c r="I1858" s="4"/>
      <c r="J1858" s="4">
        <f t="shared" si="360"/>
        <v>402</v>
      </c>
      <c r="K1858">
        <v>1857</v>
      </c>
      <c r="L1858">
        <v>3769946.9</v>
      </c>
      <c r="M1858">
        <v>314162.2</v>
      </c>
      <c r="N1858">
        <v>72895.8</v>
      </c>
      <c r="O1858" t="str">
        <f t="shared" si="357"/>
        <v/>
      </c>
      <c r="P1858">
        <f t="shared" si="358"/>
        <v>4186.6999999997206</v>
      </c>
      <c r="X1858">
        <f t="shared" si="351"/>
        <v>51.716928821687944</v>
      </c>
      <c r="Y1858">
        <f t="shared" si="352"/>
        <v>4.3097434968818504</v>
      </c>
      <c r="Z1858">
        <f t="shared" si="353"/>
        <v>1</v>
      </c>
      <c r="AA1858">
        <f t="shared" si="354"/>
        <v>12.000001591534563</v>
      </c>
    </row>
    <row r="1859" spans="2:27" x14ac:dyDescent="0.2">
      <c r="B1859">
        <f t="shared" si="356"/>
        <v>1771014395465700</v>
      </c>
      <c r="D1859">
        <f t="shared" si="359"/>
        <v>1.0010987173670336</v>
      </c>
      <c r="E1859">
        <f t="shared" si="355"/>
        <v>4191.3000000002794</v>
      </c>
      <c r="I1859" s="4"/>
      <c r="J1859" s="4">
        <f t="shared" si="360"/>
        <v>402</v>
      </c>
      <c r="K1859">
        <v>1858</v>
      </c>
      <c r="L1859">
        <v>3774138.2</v>
      </c>
      <c r="M1859">
        <v>314511.5</v>
      </c>
      <c r="N1859">
        <v>72975.8</v>
      </c>
      <c r="O1859" t="str">
        <f t="shared" si="357"/>
        <v/>
      </c>
      <c r="P1859">
        <f t="shared" si="358"/>
        <v>4191.3000000002794</v>
      </c>
      <c r="X1859">
        <f t="shared" ref="X1859:X1922" si="361">L1859/$N1859</f>
        <v>51.717668048860034</v>
      </c>
      <c r="Y1859">
        <f t="shared" ref="Y1859:Y1922" si="362">M1859/$N1859</f>
        <v>4.3098054423521219</v>
      </c>
      <c r="Z1859">
        <f t="shared" ref="Z1859:Z1922" si="363">N1859/$N1859</f>
        <v>1</v>
      </c>
      <c r="AA1859">
        <f t="shared" ref="AA1859:AA1922" si="364">L1859/M1859</f>
        <v>12.000000635906796</v>
      </c>
    </row>
    <row r="1860" spans="2:27" x14ac:dyDescent="0.2">
      <c r="B1860">
        <f t="shared" si="356"/>
        <v>1801121640188610</v>
      </c>
      <c r="D1860">
        <f t="shared" si="359"/>
        <v>1.0011213704577864</v>
      </c>
      <c r="E1860">
        <f t="shared" ref="E1860:E1923" si="365">L1860-L1859</f>
        <v>4196</v>
      </c>
      <c r="I1860" s="4"/>
      <c r="J1860" s="4">
        <f t="shared" si="360"/>
        <v>402</v>
      </c>
      <c r="K1860">
        <v>1859</v>
      </c>
      <c r="L1860">
        <v>3778334.2</v>
      </c>
      <c r="M1860">
        <v>314861.2</v>
      </c>
      <c r="N1860">
        <v>73056</v>
      </c>
      <c r="O1860" t="str">
        <f t="shared" si="357"/>
        <v/>
      </c>
      <c r="P1860">
        <f t="shared" si="358"/>
        <v>4196</v>
      </c>
      <c r="X1860">
        <f t="shared" si="361"/>
        <v>51.718328405606663</v>
      </c>
      <c r="Y1860">
        <f t="shared" si="362"/>
        <v>4.3098609286027161</v>
      </c>
      <c r="Z1860">
        <f t="shared" si="363"/>
        <v>1</v>
      </c>
      <c r="AA1860">
        <f t="shared" si="364"/>
        <v>11.999999364799473</v>
      </c>
    </row>
    <row r="1861" spans="2:27" x14ac:dyDescent="0.2">
      <c r="B1861">
        <f t="shared" si="356"/>
        <v>1831740708071820</v>
      </c>
      <c r="D1861">
        <f t="shared" si="359"/>
        <v>9.0099857006672792</v>
      </c>
      <c r="E1861">
        <f t="shared" si="365"/>
        <v>37805.899999999907</v>
      </c>
      <c r="I1861" s="4"/>
      <c r="J1861" s="4">
        <f t="shared" si="360"/>
        <v>402</v>
      </c>
      <c r="K1861">
        <v>1860</v>
      </c>
      <c r="L1861">
        <v>3816140.1</v>
      </c>
      <c r="M1861">
        <v>318011.7</v>
      </c>
      <c r="N1861">
        <v>73778.100000000006</v>
      </c>
      <c r="O1861">
        <f t="shared" si="357"/>
        <v>75402.5</v>
      </c>
      <c r="P1861">
        <f t="shared" si="358"/>
        <v>37805.899999999907</v>
      </c>
      <c r="X1861">
        <f t="shared" si="361"/>
        <v>51.72456460657024</v>
      </c>
      <c r="Y1861">
        <f t="shared" si="362"/>
        <v>4.310380722734795</v>
      </c>
      <c r="Z1861">
        <f t="shared" si="363"/>
        <v>1</v>
      </c>
      <c r="AA1861">
        <f t="shared" si="364"/>
        <v>11.999999056638481</v>
      </c>
    </row>
    <row r="1862" spans="2:27" x14ac:dyDescent="0.2">
      <c r="B1862">
        <f t="shared" si="356"/>
        <v>1862880300109040</v>
      </c>
      <c r="D1862">
        <f t="shared" si="359"/>
        <v>0.11222057932756802</v>
      </c>
      <c r="E1862">
        <f t="shared" si="365"/>
        <v>4242.6000000000931</v>
      </c>
      <c r="I1862" s="4"/>
      <c r="J1862" s="4">
        <f t="shared" si="360"/>
        <v>403</v>
      </c>
      <c r="K1862">
        <v>1861</v>
      </c>
      <c r="L1862">
        <v>3820382.7</v>
      </c>
      <c r="M1862">
        <v>318365.2</v>
      </c>
      <c r="N1862">
        <v>73859.100000000006</v>
      </c>
      <c r="O1862" t="str">
        <f t="shared" si="357"/>
        <v/>
      </c>
      <c r="P1862">
        <f t="shared" si="358"/>
        <v>4242.6000000000931</v>
      </c>
      <c r="X1862">
        <f t="shared" si="361"/>
        <v>51.725280974179213</v>
      </c>
      <c r="Y1862">
        <f t="shared" si="362"/>
        <v>4.3104397426992742</v>
      </c>
      <c r="Z1862">
        <f t="shared" si="363"/>
        <v>1</v>
      </c>
      <c r="AA1862">
        <f t="shared" si="364"/>
        <v>12.000000942314047</v>
      </c>
    </row>
    <row r="1863" spans="2:27" x14ac:dyDescent="0.2">
      <c r="B1863">
        <f t="shared" si="356"/>
        <v>1894549265210890</v>
      </c>
      <c r="D1863">
        <f t="shared" si="359"/>
        <v>1.001131381699857</v>
      </c>
      <c r="E1863">
        <f t="shared" si="365"/>
        <v>4247.3999999999069</v>
      </c>
      <c r="I1863" s="4"/>
      <c r="J1863" s="4">
        <f t="shared" si="360"/>
        <v>403</v>
      </c>
      <c r="K1863">
        <v>1862</v>
      </c>
      <c r="L1863">
        <v>3824630.1</v>
      </c>
      <c r="M1863">
        <v>318719.2</v>
      </c>
      <c r="N1863">
        <v>73940.2</v>
      </c>
      <c r="O1863" t="str">
        <f t="shared" si="357"/>
        <v/>
      </c>
      <c r="P1863">
        <f t="shared" si="358"/>
        <v>4247.3999999999069</v>
      </c>
      <c r="X1863">
        <f t="shared" si="361"/>
        <v>51.725990733051844</v>
      </c>
      <c r="Y1863">
        <f t="shared" si="362"/>
        <v>4.3104995658653884</v>
      </c>
      <c r="Z1863">
        <f t="shared" si="363"/>
        <v>1</v>
      </c>
      <c r="AA1863">
        <f t="shared" si="364"/>
        <v>11.999999058732577</v>
      </c>
    </row>
    <row r="1864" spans="2:27" x14ac:dyDescent="0.2">
      <c r="B1864">
        <f t="shared" si="356"/>
        <v>1926756602719480</v>
      </c>
      <c r="D1864">
        <f t="shared" si="359"/>
        <v>1.0011065593069139</v>
      </c>
      <c r="E1864">
        <f t="shared" si="365"/>
        <v>4252.1000000000931</v>
      </c>
      <c r="I1864" s="4"/>
      <c r="J1864" s="4">
        <f t="shared" si="360"/>
        <v>403</v>
      </c>
      <c r="K1864">
        <v>1863</v>
      </c>
      <c r="L1864">
        <v>3828882.2</v>
      </c>
      <c r="M1864">
        <v>319073.5</v>
      </c>
      <c r="N1864">
        <v>74021.5</v>
      </c>
      <c r="O1864" t="str">
        <f t="shared" si="357"/>
        <v/>
      </c>
      <c r="P1864">
        <f t="shared" si="358"/>
        <v>4252.1000000000931</v>
      </c>
      <c r="X1864">
        <f t="shared" si="361"/>
        <v>51.726622670440349</v>
      </c>
      <c r="Y1864">
        <f t="shared" si="362"/>
        <v>4.3105516640435546</v>
      </c>
      <c r="Z1864">
        <f t="shared" si="363"/>
        <v>1</v>
      </c>
      <c r="AA1864">
        <f t="shared" si="364"/>
        <v>12.000000626814826</v>
      </c>
    </row>
    <row r="1865" spans="2:27" x14ac:dyDescent="0.2">
      <c r="B1865">
        <f t="shared" si="356"/>
        <v>1959511464965710</v>
      </c>
      <c r="D1865">
        <f t="shared" si="359"/>
        <v>1.0011053361867597</v>
      </c>
      <c r="E1865">
        <f t="shared" si="365"/>
        <v>4256.7999999998137</v>
      </c>
      <c r="I1865" s="4"/>
      <c r="J1865" s="4">
        <f t="shared" si="360"/>
        <v>403</v>
      </c>
      <c r="K1865">
        <v>1864</v>
      </c>
      <c r="L1865">
        <v>3833139</v>
      </c>
      <c r="M1865">
        <v>319428.3</v>
      </c>
      <c r="N1865">
        <v>74102.8</v>
      </c>
      <c r="O1865" t="str">
        <f t="shared" si="357"/>
        <v/>
      </c>
      <c r="P1865">
        <f t="shared" si="358"/>
        <v>4256.7999999998137</v>
      </c>
      <c r="X1865">
        <f t="shared" si="361"/>
        <v>51.727316646604443</v>
      </c>
      <c r="Y1865">
        <f t="shared" si="362"/>
        <v>4.3106103952887072</v>
      </c>
      <c r="Z1865">
        <f t="shared" si="363"/>
        <v>1</v>
      </c>
      <c r="AA1865">
        <f t="shared" si="364"/>
        <v>11.9999981216442</v>
      </c>
    </row>
    <row r="1866" spans="2:27" x14ac:dyDescent="0.2">
      <c r="B1866">
        <f t="shared" si="356"/>
        <v>1992823159870130</v>
      </c>
      <c r="D1866">
        <f t="shared" si="359"/>
        <v>1.0011041157677567</v>
      </c>
      <c r="E1866">
        <f t="shared" si="365"/>
        <v>4261.5</v>
      </c>
      <c r="I1866" s="4"/>
      <c r="J1866" s="4">
        <f t="shared" si="360"/>
        <v>403</v>
      </c>
      <c r="K1866">
        <v>1865</v>
      </c>
      <c r="L1866">
        <v>3837400.5</v>
      </c>
      <c r="M1866">
        <v>319783.40000000002</v>
      </c>
      <c r="N1866">
        <v>74184.2</v>
      </c>
      <c r="O1866" t="str">
        <f t="shared" si="357"/>
        <v/>
      </c>
      <c r="P1866">
        <f t="shared" si="358"/>
        <v>4261.5</v>
      </c>
      <c r="X1866">
        <f t="shared" si="361"/>
        <v>51.728002728343775</v>
      </c>
      <c r="Y1866">
        <f t="shared" si="362"/>
        <v>4.3106672310276313</v>
      </c>
      <c r="Z1866">
        <f t="shared" si="363"/>
        <v>1</v>
      </c>
      <c r="AA1866">
        <f t="shared" si="364"/>
        <v>11.999999061864999</v>
      </c>
    </row>
    <row r="1867" spans="2:27" x14ac:dyDescent="0.2">
      <c r="B1867">
        <f t="shared" si="356"/>
        <v>2026701153587920</v>
      </c>
      <c r="D1867">
        <f t="shared" si="359"/>
        <v>1.0011263639563097</v>
      </c>
      <c r="E1867">
        <f t="shared" si="365"/>
        <v>4266.2999999998137</v>
      </c>
      <c r="I1867" s="4"/>
      <c r="J1867" s="4">
        <f t="shared" si="360"/>
        <v>403</v>
      </c>
      <c r="K1867">
        <v>1866</v>
      </c>
      <c r="L1867">
        <v>3841666.8</v>
      </c>
      <c r="M1867">
        <v>320138.90000000002</v>
      </c>
      <c r="N1867">
        <v>74265.600000000006</v>
      </c>
      <c r="O1867" t="str">
        <f t="shared" si="357"/>
        <v/>
      </c>
      <c r="P1867">
        <f t="shared" si="358"/>
        <v>4266.2999999998137</v>
      </c>
      <c r="X1867">
        <f t="shared" si="361"/>
        <v>51.728751938986548</v>
      </c>
      <c r="Y1867">
        <f t="shared" si="362"/>
        <v>4.3107293282488799</v>
      </c>
      <c r="Z1867">
        <f t="shared" si="363"/>
        <v>1</v>
      </c>
      <c r="AA1867">
        <f t="shared" si="364"/>
        <v>11.999999999999998</v>
      </c>
    </row>
    <row r="1868" spans="2:27" x14ac:dyDescent="0.2">
      <c r="B1868">
        <f t="shared" si="356"/>
        <v>2061155073198910</v>
      </c>
      <c r="D1868">
        <f t="shared" si="359"/>
        <v>1.001101657173707</v>
      </c>
      <c r="E1868">
        <f t="shared" si="365"/>
        <v>4271</v>
      </c>
      <c r="I1868" s="4"/>
      <c r="J1868" s="4">
        <f t="shared" si="360"/>
        <v>403</v>
      </c>
      <c r="K1868">
        <v>1867</v>
      </c>
      <c r="L1868">
        <v>3845937.8</v>
      </c>
      <c r="M1868">
        <v>320494.8</v>
      </c>
      <c r="N1868">
        <v>74347.199999999997</v>
      </c>
      <c r="O1868" t="str">
        <f t="shared" si="357"/>
        <v/>
      </c>
      <c r="P1868">
        <f t="shared" si="358"/>
        <v>4271</v>
      </c>
      <c r="X1868">
        <f t="shared" si="361"/>
        <v>51.729423569414855</v>
      </c>
      <c r="Y1868">
        <f t="shared" si="362"/>
        <v>4.3107850732778097</v>
      </c>
      <c r="Z1868">
        <f t="shared" si="363"/>
        <v>1</v>
      </c>
      <c r="AA1868">
        <f t="shared" si="364"/>
        <v>12.000000624035085</v>
      </c>
    </row>
    <row r="1869" spans="2:27" x14ac:dyDescent="0.2">
      <c r="B1869">
        <f t="shared" si="356"/>
        <v>2096194709443300</v>
      </c>
      <c r="D1869">
        <f t="shared" si="359"/>
        <v>1.0011238585811939</v>
      </c>
      <c r="E1869">
        <f t="shared" si="365"/>
        <v>4275.8000000002794</v>
      </c>
      <c r="I1869" s="4"/>
      <c r="J1869" s="4">
        <f t="shared" si="360"/>
        <v>403</v>
      </c>
      <c r="K1869">
        <v>1868</v>
      </c>
      <c r="L1869">
        <v>3850213.6</v>
      </c>
      <c r="M1869">
        <v>320851.09999999998</v>
      </c>
      <c r="N1869">
        <v>74428.899999999994</v>
      </c>
      <c r="O1869" t="str">
        <f t="shared" si="357"/>
        <v/>
      </c>
      <c r="P1869">
        <f t="shared" si="358"/>
        <v>4275.8000000002794</v>
      </c>
      <c r="X1869">
        <f t="shared" si="361"/>
        <v>51.730088715539267</v>
      </c>
      <c r="Y1869">
        <f t="shared" si="362"/>
        <v>4.3108402784402298</v>
      </c>
      <c r="Z1869">
        <f t="shared" si="363"/>
        <v>1</v>
      </c>
      <c r="AA1869">
        <f t="shared" si="364"/>
        <v>12.00000124668421</v>
      </c>
    </row>
    <row r="1870" spans="2:27" x14ac:dyDescent="0.2">
      <c r="B1870">
        <f t="shared" si="356"/>
        <v>2131830019503830</v>
      </c>
      <c r="D1870">
        <f t="shared" si="359"/>
        <v>1.0010992095045887</v>
      </c>
      <c r="E1870">
        <f t="shared" si="365"/>
        <v>4280.5</v>
      </c>
      <c r="I1870" s="4"/>
      <c r="J1870" s="4">
        <f t="shared" si="360"/>
        <v>403</v>
      </c>
      <c r="K1870">
        <v>1869</v>
      </c>
      <c r="L1870">
        <v>3854494.1</v>
      </c>
      <c r="M1870">
        <v>321207.8</v>
      </c>
      <c r="N1870">
        <v>74510.600000000006</v>
      </c>
      <c r="O1870" t="str">
        <f t="shared" si="357"/>
        <v/>
      </c>
      <c r="P1870">
        <f t="shared" si="358"/>
        <v>4280.5</v>
      </c>
      <c r="X1870">
        <f t="shared" si="361"/>
        <v>51.730815481287223</v>
      </c>
      <c r="Y1870">
        <f t="shared" si="362"/>
        <v>4.3109007309027163</v>
      </c>
      <c r="Z1870">
        <f t="shared" si="363"/>
        <v>1</v>
      </c>
      <c r="AA1870">
        <f t="shared" si="364"/>
        <v>12.000001556624715</v>
      </c>
    </row>
    <row r="1871" spans="2:27" x14ac:dyDescent="0.2">
      <c r="B1871">
        <f t="shared" si="356"/>
        <v>2168071129835400</v>
      </c>
      <c r="D1871">
        <f t="shared" si="359"/>
        <v>9.0100455554257675</v>
      </c>
      <c r="E1871">
        <f t="shared" si="365"/>
        <v>38567.5</v>
      </c>
      <c r="I1871" s="4"/>
      <c r="J1871" s="4">
        <f t="shared" si="360"/>
        <v>403</v>
      </c>
      <c r="K1871">
        <v>1870</v>
      </c>
      <c r="L1871">
        <v>3893061.6</v>
      </c>
      <c r="M1871">
        <v>324421.8</v>
      </c>
      <c r="N1871">
        <v>75247.3</v>
      </c>
      <c r="O1871">
        <f t="shared" si="357"/>
        <v>76921.5</v>
      </c>
      <c r="P1871">
        <f t="shared" si="358"/>
        <v>38567.5</v>
      </c>
      <c r="X1871">
        <f t="shared" si="361"/>
        <v>51.736894214144563</v>
      </c>
      <c r="Y1871">
        <f t="shared" si="362"/>
        <v>4.3114078511787133</v>
      </c>
      <c r="Z1871">
        <f t="shared" si="363"/>
        <v>1</v>
      </c>
      <c r="AA1871">
        <f t="shared" si="364"/>
        <v>12</v>
      </c>
    </row>
    <row r="1872" spans="2:27" x14ac:dyDescent="0.2">
      <c r="B1872">
        <f t="shared" si="356"/>
        <v>2204928339042600</v>
      </c>
      <c r="D1872">
        <f t="shared" si="359"/>
        <v>0.11222142996046135</v>
      </c>
      <c r="E1872">
        <f t="shared" si="365"/>
        <v>4328.1000000000931</v>
      </c>
      <c r="I1872" s="4"/>
      <c r="J1872" s="4">
        <f t="shared" si="360"/>
        <v>404</v>
      </c>
      <c r="K1872">
        <v>1871</v>
      </c>
      <c r="L1872">
        <v>3897389.7</v>
      </c>
      <c r="M1872">
        <v>324782.5</v>
      </c>
      <c r="N1872">
        <v>75329.899999999994</v>
      </c>
      <c r="O1872" t="str">
        <f t="shared" si="357"/>
        <v/>
      </c>
      <c r="P1872">
        <f t="shared" si="358"/>
        <v>4328.1000000000931</v>
      </c>
      <c r="X1872">
        <f t="shared" si="361"/>
        <v>51.737619457877955</v>
      </c>
      <c r="Y1872">
        <f t="shared" si="362"/>
        <v>4.3114686200300278</v>
      </c>
      <c r="Z1872">
        <f t="shared" si="363"/>
        <v>1</v>
      </c>
      <c r="AA1872">
        <f t="shared" si="364"/>
        <v>11.999999076304912</v>
      </c>
    </row>
    <row r="1873" spans="2:27" x14ac:dyDescent="0.2">
      <c r="B1873">
        <f t="shared" si="356"/>
        <v>2242412120806320</v>
      </c>
      <c r="D1873">
        <f t="shared" si="359"/>
        <v>1.0011090316766742</v>
      </c>
      <c r="E1873">
        <f t="shared" si="365"/>
        <v>4332.8999999999069</v>
      </c>
      <c r="I1873" s="4"/>
      <c r="J1873" s="4">
        <f t="shared" si="360"/>
        <v>404</v>
      </c>
      <c r="K1873">
        <v>1872</v>
      </c>
      <c r="L1873">
        <v>3901722.6</v>
      </c>
      <c r="M1873">
        <v>325143.59999999998</v>
      </c>
      <c r="N1873">
        <v>75412.7</v>
      </c>
      <c r="O1873" t="str">
        <f t="shared" si="357"/>
        <v/>
      </c>
      <c r="P1873">
        <f t="shared" si="358"/>
        <v>4332.8999999999069</v>
      </c>
      <c r="X1873">
        <f t="shared" si="361"/>
        <v>51.738269548763007</v>
      </c>
      <c r="Y1873">
        <f t="shared" si="362"/>
        <v>4.3115231254152153</v>
      </c>
      <c r="Z1873">
        <f t="shared" si="363"/>
        <v>1</v>
      </c>
      <c r="AA1873">
        <f t="shared" si="364"/>
        <v>11.99999815466151</v>
      </c>
    </row>
    <row r="1874" spans="2:27" x14ac:dyDescent="0.2">
      <c r="B1874">
        <f t="shared" si="356"/>
        <v>2280533126860030</v>
      </c>
      <c r="D1874">
        <f t="shared" si="359"/>
        <v>1.0011308823189797</v>
      </c>
      <c r="E1874">
        <f t="shared" si="365"/>
        <v>4337.7999999998137</v>
      </c>
      <c r="I1874" s="4"/>
      <c r="J1874" s="4">
        <f t="shared" si="360"/>
        <v>404</v>
      </c>
      <c r="K1874">
        <v>1873</v>
      </c>
      <c r="L1874">
        <v>3906060.4</v>
      </c>
      <c r="M1874">
        <v>325505</v>
      </c>
      <c r="N1874">
        <v>75495.600000000006</v>
      </c>
      <c r="O1874" t="str">
        <f t="shared" si="357"/>
        <v/>
      </c>
      <c r="P1874">
        <f t="shared" si="358"/>
        <v>4337.7999999998137</v>
      </c>
      <c r="X1874">
        <f t="shared" si="361"/>
        <v>51.738914585750685</v>
      </c>
      <c r="Y1874">
        <f t="shared" si="362"/>
        <v>4.3115757739523888</v>
      </c>
      <c r="Z1874">
        <f t="shared" si="363"/>
        <v>1</v>
      </c>
      <c r="AA1874">
        <f t="shared" si="364"/>
        <v>12.000001228859771</v>
      </c>
    </row>
    <row r="1875" spans="2:27" x14ac:dyDescent="0.2">
      <c r="B1875">
        <f t="shared" si="356"/>
        <v>2319302190016650</v>
      </c>
      <c r="D1875">
        <f t="shared" si="359"/>
        <v>1.001083498547694</v>
      </c>
      <c r="E1875">
        <f t="shared" si="365"/>
        <v>4342.5</v>
      </c>
      <c r="I1875" s="4"/>
      <c r="J1875" s="4">
        <f t="shared" si="360"/>
        <v>404</v>
      </c>
      <c r="K1875">
        <v>1874</v>
      </c>
      <c r="L1875">
        <v>3910402.9</v>
      </c>
      <c r="M1875">
        <v>325866.90000000002</v>
      </c>
      <c r="N1875">
        <v>75578.5</v>
      </c>
      <c r="O1875" t="str">
        <f t="shared" si="357"/>
        <v/>
      </c>
      <c r="P1875">
        <f t="shared" si="358"/>
        <v>4342.5</v>
      </c>
      <c r="X1875">
        <f t="shared" si="361"/>
        <v>51.739620394688963</v>
      </c>
      <c r="Y1875">
        <f t="shared" si="362"/>
        <v>4.3116349226301134</v>
      </c>
      <c r="Z1875">
        <f t="shared" si="363"/>
        <v>1</v>
      </c>
      <c r="AA1875">
        <f t="shared" si="364"/>
        <v>12.000000306873757</v>
      </c>
    </row>
    <row r="1876" spans="2:27" x14ac:dyDescent="0.2">
      <c r="B1876">
        <f t="shared" si="356"/>
        <v>2358730327246930</v>
      </c>
      <c r="D1876">
        <f t="shared" si="359"/>
        <v>1.0011283822682573</v>
      </c>
      <c r="E1876">
        <f t="shared" si="365"/>
        <v>4347.3999999999069</v>
      </c>
      <c r="I1876" s="4"/>
      <c r="J1876" s="4">
        <f t="shared" si="360"/>
        <v>404</v>
      </c>
      <c r="K1876">
        <v>1875</v>
      </c>
      <c r="L1876">
        <v>3914750.3</v>
      </c>
      <c r="M1876">
        <v>326229.2</v>
      </c>
      <c r="N1876">
        <v>75661.5</v>
      </c>
      <c r="O1876" t="str">
        <f t="shared" si="357"/>
        <v/>
      </c>
      <c r="P1876">
        <f t="shared" si="358"/>
        <v>4347.3999999999069</v>
      </c>
      <c r="X1876">
        <f t="shared" si="361"/>
        <v>51.740321035136759</v>
      </c>
      <c r="Y1876">
        <f t="shared" si="362"/>
        <v>4.3116935297344092</v>
      </c>
      <c r="Z1876">
        <f t="shared" si="363"/>
        <v>1</v>
      </c>
      <c r="AA1876">
        <f t="shared" si="364"/>
        <v>11.999999693467046</v>
      </c>
    </row>
    <row r="1877" spans="2:27" x14ac:dyDescent="0.2">
      <c r="B1877">
        <f t="shared" si="356"/>
        <v>2398828742810130</v>
      </c>
      <c r="D1877">
        <f t="shared" si="359"/>
        <v>1.0011041082026682</v>
      </c>
      <c r="E1877">
        <f t="shared" si="365"/>
        <v>4352.2000000001863</v>
      </c>
      <c r="I1877" s="4"/>
      <c r="J1877" s="4">
        <f t="shared" si="360"/>
        <v>404</v>
      </c>
      <c r="K1877">
        <v>1876</v>
      </c>
      <c r="L1877">
        <v>3919102.5</v>
      </c>
      <c r="M1877">
        <v>326591.90000000002</v>
      </c>
      <c r="N1877">
        <v>75744.7</v>
      </c>
      <c r="O1877" t="str">
        <f t="shared" si="357"/>
        <v/>
      </c>
      <c r="P1877">
        <f t="shared" si="358"/>
        <v>4352.2000000001863</v>
      </c>
      <c r="X1877">
        <f t="shared" si="361"/>
        <v>51.74094689133365</v>
      </c>
      <c r="Y1877">
        <f t="shared" si="362"/>
        <v>4.3117459043339013</v>
      </c>
      <c r="Z1877">
        <f t="shared" si="363"/>
        <v>1</v>
      </c>
      <c r="AA1877">
        <f t="shared" si="364"/>
        <v>11.999999081422411</v>
      </c>
    </row>
    <row r="1878" spans="2:27" x14ac:dyDescent="0.2">
      <c r="B1878">
        <f t="shared" si="356"/>
        <v>2439608831437900</v>
      </c>
      <c r="D1878">
        <f t="shared" si="359"/>
        <v>1.0011258673773968</v>
      </c>
      <c r="E1878">
        <f t="shared" si="365"/>
        <v>4357.1000000000931</v>
      </c>
      <c r="I1878" s="4"/>
      <c r="J1878" s="4">
        <f t="shared" si="360"/>
        <v>404</v>
      </c>
      <c r="K1878">
        <v>1877</v>
      </c>
      <c r="L1878">
        <v>3923459.6</v>
      </c>
      <c r="M1878">
        <v>326955</v>
      </c>
      <c r="N1878">
        <v>75827.899999999994</v>
      </c>
      <c r="O1878" t="str">
        <f t="shared" si="357"/>
        <v/>
      </c>
      <c r="P1878">
        <f t="shared" si="358"/>
        <v>4357.1000000000931</v>
      </c>
      <c r="X1878">
        <f t="shared" si="361"/>
        <v>51.741635994139365</v>
      </c>
      <c r="Y1878">
        <f t="shared" si="362"/>
        <v>4.3118034391035494</v>
      </c>
      <c r="Z1878">
        <f t="shared" si="363"/>
        <v>1</v>
      </c>
      <c r="AA1878">
        <f t="shared" si="364"/>
        <v>11.999998776590051</v>
      </c>
    </row>
    <row r="1879" spans="2:27" x14ac:dyDescent="0.2">
      <c r="B1879">
        <f t="shared" si="356"/>
        <v>2481082181572350</v>
      </c>
      <c r="D1879">
        <f t="shared" si="359"/>
        <v>1.0011016501801229</v>
      </c>
      <c r="E1879">
        <f t="shared" si="365"/>
        <v>4361.8999999999069</v>
      </c>
      <c r="I1879" s="4"/>
      <c r="J1879" s="4">
        <f t="shared" si="360"/>
        <v>404</v>
      </c>
      <c r="K1879">
        <v>1878</v>
      </c>
      <c r="L1879">
        <v>3927821.5</v>
      </c>
      <c r="M1879">
        <v>327318.5</v>
      </c>
      <c r="N1879">
        <v>75911.199999999997</v>
      </c>
      <c r="O1879" t="str">
        <f t="shared" si="357"/>
        <v/>
      </c>
      <c r="P1879">
        <f t="shared" si="358"/>
        <v>4361.8999999999069</v>
      </c>
      <c r="X1879">
        <f t="shared" si="361"/>
        <v>51.742318656535531</v>
      </c>
      <c r="Y1879">
        <f t="shared" si="362"/>
        <v>4.3118604369315729</v>
      </c>
      <c r="Z1879">
        <f t="shared" si="363"/>
        <v>1</v>
      </c>
      <c r="AA1879">
        <f t="shared" si="364"/>
        <v>11.99999847243587</v>
      </c>
    </row>
    <row r="1880" spans="2:27" x14ac:dyDescent="0.2">
      <c r="B1880">
        <f t="shared" si="356"/>
        <v>2523260578659080</v>
      </c>
      <c r="D1880">
        <f t="shared" si="359"/>
        <v>1.0011233636717731</v>
      </c>
      <c r="E1880">
        <f t="shared" si="365"/>
        <v>4366.7999999998137</v>
      </c>
      <c r="I1880" s="4"/>
      <c r="J1880" s="4">
        <f t="shared" si="360"/>
        <v>404</v>
      </c>
      <c r="K1880">
        <v>1879</v>
      </c>
      <c r="L1880">
        <v>3932188.3</v>
      </c>
      <c r="M1880">
        <v>327682.40000000002</v>
      </c>
      <c r="N1880">
        <v>75994.600000000006</v>
      </c>
      <c r="O1880" t="str">
        <f t="shared" si="357"/>
        <v/>
      </c>
      <c r="P1880">
        <f t="shared" si="358"/>
        <v>4366.7999999998137</v>
      </c>
      <c r="X1880">
        <f t="shared" si="361"/>
        <v>51.742996212888805</v>
      </c>
      <c r="Y1880">
        <f t="shared" si="362"/>
        <v>4.3119168993586383</v>
      </c>
      <c r="Z1880">
        <f t="shared" si="363"/>
        <v>1</v>
      </c>
      <c r="AA1880">
        <f t="shared" si="364"/>
        <v>11.999998474132267</v>
      </c>
    </row>
    <row r="1881" spans="2:27" x14ac:dyDescent="0.2">
      <c r="B1881">
        <f t="shared" si="356"/>
        <v>2566156008496280</v>
      </c>
      <c r="D1881">
        <f t="shared" si="359"/>
        <v>9.0098699276362453</v>
      </c>
      <c r="E1881">
        <f t="shared" si="365"/>
        <v>39344.300000000279</v>
      </c>
      <c r="I1881" s="4"/>
      <c r="J1881" s="4">
        <f t="shared" si="360"/>
        <v>404</v>
      </c>
      <c r="K1881">
        <v>1880</v>
      </c>
      <c r="L1881">
        <v>3971532.6</v>
      </c>
      <c r="M1881">
        <v>330961.09999999998</v>
      </c>
      <c r="N1881">
        <v>76746.100000000006</v>
      </c>
      <c r="O1881">
        <f t="shared" si="357"/>
        <v>78471</v>
      </c>
      <c r="P1881">
        <f t="shared" si="358"/>
        <v>39344.300000000279</v>
      </c>
      <c r="X1881">
        <f t="shared" si="361"/>
        <v>51.748982684462142</v>
      </c>
      <c r="Y1881">
        <f t="shared" si="362"/>
        <v>4.3124158752040813</v>
      </c>
      <c r="Z1881">
        <f t="shared" si="363"/>
        <v>1</v>
      </c>
      <c r="AA1881">
        <f t="shared" si="364"/>
        <v>11.999998187098122</v>
      </c>
    </row>
    <row r="1882" spans="2:27" x14ac:dyDescent="0.2">
      <c r="B1882">
        <f t="shared" si="356"/>
        <v>2609780660640720</v>
      </c>
      <c r="D1882">
        <f t="shared" si="359"/>
        <v>0.11222210078714788</v>
      </c>
      <c r="E1882">
        <f t="shared" si="365"/>
        <v>4415.2999999998137</v>
      </c>
      <c r="I1882" s="4"/>
      <c r="J1882" s="4">
        <f t="shared" si="360"/>
        <v>405</v>
      </c>
      <c r="K1882">
        <v>1881</v>
      </c>
      <c r="L1882">
        <v>3975947.9</v>
      </c>
      <c r="M1882">
        <v>331329</v>
      </c>
      <c r="N1882">
        <v>76830.399999999994</v>
      </c>
      <c r="O1882" t="str">
        <f t="shared" si="357"/>
        <v/>
      </c>
      <c r="P1882">
        <f t="shared" si="358"/>
        <v>4415.2999999998137</v>
      </c>
      <c r="X1882">
        <f t="shared" si="361"/>
        <v>51.749670703263291</v>
      </c>
      <c r="Y1882">
        <f t="shared" si="362"/>
        <v>4.3124726670692857</v>
      </c>
      <c r="Z1882">
        <f t="shared" si="363"/>
        <v>1</v>
      </c>
      <c r="AA1882">
        <f t="shared" si="364"/>
        <v>11.999999698185187</v>
      </c>
    </row>
    <row r="1883" spans="2:27" x14ac:dyDescent="0.2">
      <c r="B1883">
        <f t="shared" si="356"/>
        <v>2654146931871610</v>
      </c>
      <c r="D1883">
        <f t="shared" si="359"/>
        <v>1.0011324258828316</v>
      </c>
      <c r="E1883">
        <f t="shared" si="365"/>
        <v>4420.3000000002794</v>
      </c>
      <c r="I1883" s="4"/>
      <c r="J1883" s="4">
        <f t="shared" si="360"/>
        <v>405</v>
      </c>
      <c r="K1883">
        <v>1882</v>
      </c>
      <c r="L1883">
        <v>3980368.2</v>
      </c>
      <c r="M1883">
        <v>331697.3</v>
      </c>
      <c r="N1883">
        <v>76914.8</v>
      </c>
      <c r="O1883" t="str">
        <f t="shared" si="357"/>
        <v/>
      </c>
      <c r="P1883">
        <f t="shared" si="358"/>
        <v>4420.3000000002794</v>
      </c>
      <c r="X1883">
        <f t="shared" si="361"/>
        <v>51.75035493819135</v>
      </c>
      <c r="Y1883">
        <f t="shared" si="362"/>
        <v>4.3125289281126644</v>
      </c>
      <c r="Z1883">
        <f t="shared" si="363"/>
        <v>1</v>
      </c>
      <c r="AA1883">
        <f t="shared" si="364"/>
        <v>12.000001808878157</v>
      </c>
    </row>
    <row r="1884" spans="2:27" x14ac:dyDescent="0.2">
      <c r="B1884">
        <f t="shared" si="356"/>
        <v>2699267429713430</v>
      </c>
      <c r="D1884">
        <f t="shared" si="359"/>
        <v>1.0010858991469691</v>
      </c>
      <c r="E1884">
        <f t="shared" si="365"/>
        <v>4425.0999999996275</v>
      </c>
      <c r="I1884" s="4"/>
      <c r="J1884" s="4">
        <f t="shared" si="360"/>
        <v>405</v>
      </c>
      <c r="K1884">
        <v>1883</v>
      </c>
      <c r="L1884">
        <v>3984793.3</v>
      </c>
      <c r="M1884">
        <v>332066.09999999998</v>
      </c>
      <c r="N1884">
        <v>76999.399999999994</v>
      </c>
      <c r="O1884" t="str">
        <f t="shared" si="357"/>
        <v/>
      </c>
      <c r="P1884">
        <f t="shared" si="358"/>
        <v>4425.0999999996275</v>
      </c>
      <c r="X1884">
        <f t="shared" si="361"/>
        <v>51.750965591939682</v>
      </c>
      <c r="Y1884">
        <f t="shared" si="362"/>
        <v>4.312580357769022</v>
      </c>
      <c r="Z1884">
        <f t="shared" si="363"/>
        <v>1</v>
      </c>
      <c r="AA1884">
        <f t="shared" si="364"/>
        <v>12.000000301144862</v>
      </c>
    </row>
    <row r="1885" spans="2:27" x14ac:dyDescent="0.2">
      <c r="B1885">
        <f t="shared" si="356"/>
        <v>2745154976018550</v>
      </c>
      <c r="D1885">
        <f t="shared" si="359"/>
        <v>1.0011299179680608</v>
      </c>
      <c r="E1885">
        <f t="shared" si="365"/>
        <v>4430.1000000000931</v>
      </c>
      <c r="I1885" s="4"/>
      <c r="J1885" s="4">
        <f t="shared" si="360"/>
        <v>405</v>
      </c>
      <c r="K1885">
        <v>1884</v>
      </c>
      <c r="L1885">
        <v>3989223.4</v>
      </c>
      <c r="M1885">
        <v>332435.3</v>
      </c>
      <c r="N1885">
        <v>77084</v>
      </c>
      <c r="O1885" t="str">
        <f t="shared" si="357"/>
        <v/>
      </c>
      <c r="P1885">
        <f t="shared" si="358"/>
        <v>4430.1000000000931</v>
      </c>
      <c r="X1885">
        <f t="shared" si="361"/>
        <v>51.751639769601994</v>
      </c>
      <c r="Y1885">
        <f t="shared" si="362"/>
        <v>4.3126368636811785</v>
      </c>
      <c r="Z1885">
        <f t="shared" si="363"/>
        <v>1</v>
      </c>
      <c r="AA1885">
        <f t="shared" si="364"/>
        <v>11.999999398379174</v>
      </c>
    </row>
    <row r="1886" spans="2:27" x14ac:dyDescent="0.2">
      <c r="B1886">
        <f t="shared" si="356"/>
        <v>2791822610610870</v>
      </c>
      <c r="D1886">
        <f t="shared" si="359"/>
        <v>1.0010834969864819</v>
      </c>
      <c r="E1886">
        <f t="shared" si="365"/>
        <v>4434.8999999999069</v>
      </c>
      <c r="I1886" s="4"/>
      <c r="J1886" s="4">
        <f t="shared" si="360"/>
        <v>405</v>
      </c>
      <c r="K1886">
        <v>1885</v>
      </c>
      <c r="L1886">
        <v>3993658.3</v>
      </c>
      <c r="M1886">
        <v>332804.90000000002</v>
      </c>
      <c r="N1886">
        <v>77168.7</v>
      </c>
      <c r="O1886" t="str">
        <f t="shared" si="357"/>
        <v/>
      </c>
      <c r="P1886">
        <f t="shared" si="358"/>
        <v>4434.8999999999069</v>
      </c>
      <c r="X1886">
        <f t="shared" si="361"/>
        <v>51.752307606581425</v>
      </c>
      <c r="Y1886">
        <f t="shared" si="362"/>
        <v>4.312692840491029</v>
      </c>
      <c r="Z1886">
        <f t="shared" si="363"/>
        <v>1</v>
      </c>
      <c r="AA1886">
        <f t="shared" si="364"/>
        <v>11.999998497618273</v>
      </c>
    </row>
    <row r="1887" spans="2:27" x14ac:dyDescent="0.2">
      <c r="B1887">
        <f t="shared" si="356"/>
        <v>2839283594991250</v>
      </c>
      <c r="D1887">
        <f t="shared" si="359"/>
        <v>1.0011274211369965</v>
      </c>
      <c r="E1887">
        <f t="shared" si="365"/>
        <v>4439.9000000003725</v>
      </c>
      <c r="I1887" s="4"/>
      <c r="J1887" s="4">
        <f t="shared" si="360"/>
        <v>405</v>
      </c>
      <c r="K1887">
        <v>1886</v>
      </c>
      <c r="L1887">
        <v>3998098.2</v>
      </c>
      <c r="M1887">
        <v>333174.90000000002</v>
      </c>
      <c r="N1887">
        <v>77253.5</v>
      </c>
      <c r="O1887" t="str">
        <f t="shared" si="357"/>
        <v/>
      </c>
      <c r="P1887">
        <f t="shared" si="358"/>
        <v>4439.9000000003725</v>
      </c>
      <c r="X1887">
        <f t="shared" si="361"/>
        <v>51.752971710019615</v>
      </c>
      <c r="Y1887">
        <f t="shared" si="362"/>
        <v>4.3127482897215019</v>
      </c>
      <c r="Z1887">
        <f t="shared" si="363"/>
        <v>1</v>
      </c>
      <c r="AA1887">
        <f t="shared" si="364"/>
        <v>11.999998199144052</v>
      </c>
    </row>
    <row r="1888" spans="2:27" x14ac:dyDescent="0.2">
      <c r="B1888">
        <f t="shared" si="356"/>
        <v>2887551416106100</v>
      </c>
      <c r="D1888">
        <f t="shared" si="359"/>
        <v>1.0011036284599746</v>
      </c>
      <c r="E1888">
        <f t="shared" si="365"/>
        <v>4444.7999999998137</v>
      </c>
      <c r="I1888" s="4"/>
      <c r="J1888" s="4">
        <f t="shared" si="360"/>
        <v>405</v>
      </c>
      <c r="K1888">
        <v>1887</v>
      </c>
      <c r="L1888">
        <v>4002543</v>
      </c>
      <c r="M1888">
        <v>333545.3</v>
      </c>
      <c r="N1888">
        <v>77338.399999999994</v>
      </c>
      <c r="O1888" t="str">
        <f t="shared" si="357"/>
        <v/>
      </c>
      <c r="P1888">
        <f t="shared" si="358"/>
        <v>4444.7999999998137</v>
      </c>
      <c r="X1888">
        <f t="shared" si="361"/>
        <v>51.753630796602984</v>
      </c>
      <c r="Y1888">
        <f t="shared" si="362"/>
        <v>4.3128032128929483</v>
      </c>
      <c r="Z1888">
        <f t="shared" si="363"/>
        <v>1</v>
      </c>
      <c r="AA1888">
        <f t="shared" si="364"/>
        <v>11.999998201143892</v>
      </c>
    </row>
    <row r="1889" spans="2:27" x14ac:dyDescent="0.2">
      <c r="B1889">
        <f t="shared" si="356"/>
        <v>2936639790179910</v>
      </c>
      <c r="D1889">
        <f t="shared" si="359"/>
        <v>1.0011249100071995</v>
      </c>
      <c r="E1889">
        <f t="shared" si="365"/>
        <v>4449.7999999998137</v>
      </c>
      <c r="I1889" s="4"/>
      <c r="J1889" s="4">
        <f t="shared" si="360"/>
        <v>405</v>
      </c>
      <c r="K1889">
        <v>1888</v>
      </c>
      <c r="L1889">
        <v>4006992.8</v>
      </c>
      <c r="M1889">
        <v>333916.09999999998</v>
      </c>
      <c r="N1889">
        <v>77423.399999999994</v>
      </c>
      <c r="O1889" t="str">
        <f t="shared" si="357"/>
        <v/>
      </c>
      <c r="P1889">
        <f t="shared" si="358"/>
        <v>4449.7999999998137</v>
      </c>
      <c r="X1889">
        <f t="shared" si="361"/>
        <v>51.754286171880857</v>
      </c>
      <c r="Y1889">
        <f t="shared" si="362"/>
        <v>4.312857611523131</v>
      </c>
      <c r="Z1889">
        <f t="shared" si="363"/>
        <v>1</v>
      </c>
      <c r="AA1889">
        <f t="shared" si="364"/>
        <v>11.999998802094298</v>
      </c>
    </row>
    <row r="1890" spans="2:27" x14ac:dyDescent="0.2">
      <c r="B1890">
        <f t="shared" si="356"/>
        <v>2986562666612970</v>
      </c>
      <c r="D1890">
        <f t="shared" si="359"/>
        <v>1.0011011730865147</v>
      </c>
      <c r="E1890">
        <f t="shared" si="365"/>
        <v>4454.7000000001863</v>
      </c>
      <c r="I1890" s="4"/>
      <c r="J1890" s="4">
        <f t="shared" si="360"/>
        <v>405</v>
      </c>
      <c r="K1890">
        <v>1889</v>
      </c>
      <c r="L1890">
        <v>4011447.5</v>
      </c>
      <c r="M1890">
        <v>334287.3</v>
      </c>
      <c r="N1890">
        <v>77508.5</v>
      </c>
      <c r="O1890" t="str">
        <f t="shared" si="357"/>
        <v/>
      </c>
      <c r="P1890">
        <f t="shared" si="358"/>
        <v>4454.7000000001863</v>
      </c>
      <c r="X1890">
        <f t="shared" si="361"/>
        <v>51.754936555345544</v>
      </c>
      <c r="Y1890">
        <f t="shared" si="362"/>
        <v>4.3129114871272183</v>
      </c>
      <c r="Z1890">
        <f t="shared" si="363"/>
        <v>1</v>
      </c>
      <c r="AA1890">
        <f t="shared" si="364"/>
        <v>11.999999700856121</v>
      </c>
    </row>
    <row r="1891" spans="2:27" x14ac:dyDescent="0.2">
      <c r="B1891">
        <f t="shared" si="356"/>
        <v>3037334231945390</v>
      </c>
      <c r="D1891">
        <f t="shared" si="359"/>
        <v>9.0100343457468117</v>
      </c>
      <c r="E1891">
        <f t="shared" si="365"/>
        <v>40137</v>
      </c>
      <c r="I1891" s="4"/>
      <c r="J1891" s="4">
        <f t="shared" si="360"/>
        <v>405</v>
      </c>
      <c r="K1891">
        <v>1890</v>
      </c>
      <c r="L1891">
        <v>4051584.5</v>
      </c>
      <c r="M1891">
        <v>337632</v>
      </c>
      <c r="N1891">
        <v>78275.100000000006</v>
      </c>
      <c r="O1891">
        <f t="shared" si="357"/>
        <v>80051.899999999907</v>
      </c>
      <c r="P1891">
        <f t="shared" si="358"/>
        <v>40137</v>
      </c>
      <c r="X1891">
        <f t="shared" si="361"/>
        <v>51.760834543807668</v>
      </c>
      <c r="Y1891">
        <f t="shared" si="362"/>
        <v>4.3134023463400233</v>
      </c>
      <c r="Z1891">
        <f t="shared" si="363"/>
        <v>1</v>
      </c>
      <c r="AA1891">
        <f t="shared" si="364"/>
        <v>12.000001480902284</v>
      </c>
    </row>
    <row r="1892" spans="2:27" x14ac:dyDescent="0.2">
      <c r="B1892">
        <f t="shared" si="356"/>
        <v>3088968913888460</v>
      </c>
      <c r="D1892">
        <f t="shared" si="359"/>
        <v>0.11222313576001729</v>
      </c>
      <c r="E1892">
        <f t="shared" si="365"/>
        <v>4504.2999999998137</v>
      </c>
      <c r="I1892" s="4"/>
      <c r="J1892" s="4">
        <f t="shared" si="360"/>
        <v>406</v>
      </c>
      <c r="K1892">
        <v>1891</v>
      </c>
      <c r="L1892">
        <v>4056088.8</v>
      </c>
      <c r="M1892">
        <v>338007.4</v>
      </c>
      <c r="N1892">
        <v>78361.100000000006</v>
      </c>
      <c r="O1892" t="str">
        <f t="shared" si="357"/>
        <v/>
      </c>
      <c r="P1892">
        <f t="shared" si="358"/>
        <v>4504.2999999998137</v>
      </c>
      <c r="X1892">
        <f t="shared" si="361"/>
        <v>51.761509218221789</v>
      </c>
      <c r="Y1892">
        <f t="shared" si="362"/>
        <v>4.3134591015184833</v>
      </c>
      <c r="Z1892">
        <f t="shared" si="363"/>
        <v>1</v>
      </c>
      <c r="AA1892">
        <f t="shared" si="364"/>
        <v>11.999999999999998</v>
      </c>
    </row>
    <row r="1893" spans="2:27" x14ac:dyDescent="0.2">
      <c r="B1893">
        <f t="shared" si="356"/>
        <v>3141481385424560</v>
      </c>
      <c r="D1893">
        <f t="shared" si="359"/>
        <v>1.001087849388445</v>
      </c>
      <c r="E1893">
        <f t="shared" si="365"/>
        <v>4509.2000000001863</v>
      </c>
      <c r="I1893" s="4"/>
      <c r="J1893" s="4">
        <f t="shared" si="360"/>
        <v>406</v>
      </c>
      <c r="K1893">
        <v>1892</v>
      </c>
      <c r="L1893">
        <v>4060598</v>
      </c>
      <c r="M1893">
        <v>338383.2</v>
      </c>
      <c r="N1893">
        <v>78447.199999999997</v>
      </c>
      <c r="O1893" t="str">
        <f t="shared" si="357"/>
        <v/>
      </c>
      <c r="P1893">
        <f t="shared" si="358"/>
        <v>4509.2000000001863</v>
      </c>
      <c r="X1893">
        <f t="shared" si="361"/>
        <v>51.762178892299538</v>
      </c>
      <c r="Y1893">
        <f t="shared" si="362"/>
        <v>4.3135153326058804</v>
      </c>
      <c r="Z1893">
        <f t="shared" si="363"/>
        <v>1</v>
      </c>
      <c r="AA1893">
        <f t="shared" si="364"/>
        <v>11.999998817908217</v>
      </c>
    </row>
    <row r="1894" spans="2:27" x14ac:dyDescent="0.2">
      <c r="B1894">
        <f t="shared" si="356"/>
        <v>3194886568976780</v>
      </c>
      <c r="D1894">
        <f t="shared" si="359"/>
        <v>1.0011310210236022</v>
      </c>
      <c r="E1894">
        <f t="shared" si="365"/>
        <v>4514.2999999998137</v>
      </c>
      <c r="I1894" s="4"/>
      <c r="J1894" s="4">
        <f t="shared" si="360"/>
        <v>406</v>
      </c>
      <c r="K1894">
        <v>1893</v>
      </c>
      <c r="L1894">
        <v>4065112.3</v>
      </c>
      <c r="M1894">
        <v>338759.4</v>
      </c>
      <c r="N1894">
        <v>78533.399999999994</v>
      </c>
      <c r="O1894" t="str">
        <f t="shared" si="357"/>
        <v/>
      </c>
      <c r="P1894">
        <f t="shared" si="358"/>
        <v>4514.2999999998137</v>
      </c>
      <c r="X1894">
        <f t="shared" si="361"/>
        <v>51.762846126616196</v>
      </c>
      <c r="Y1894">
        <f t="shared" si="362"/>
        <v>4.313571041111171</v>
      </c>
      <c r="Z1894">
        <f t="shared" si="363"/>
        <v>1</v>
      </c>
      <c r="AA1894">
        <f t="shared" si="364"/>
        <v>11.999998524026195</v>
      </c>
    </row>
    <row r="1895" spans="2:27" x14ac:dyDescent="0.2">
      <c r="B1895">
        <f t="shared" si="356"/>
        <v>3249199640649380</v>
      </c>
      <c r="D1895">
        <f t="shared" si="359"/>
        <v>1.001107591431776</v>
      </c>
      <c r="E1895">
        <f t="shared" si="365"/>
        <v>4519.3000000002794</v>
      </c>
      <c r="I1895" s="4"/>
      <c r="J1895" s="4">
        <f t="shared" si="360"/>
        <v>406</v>
      </c>
      <c r="K1895">
        <v>1894</v>
      </c>
      <c r="L1895">
        <v>4069631.6</v>
      </c>
      <c r="M1895">
        <v>339136</v>
      </c>
      <c r="N1895">
        <v>78619.8</v>
      </c>
      <c r="O1895" t="str">
        <f t="shared" si="357"/>
        <v/>
      </c>
      <c r="P1895">
        <f t="shared" si="358"/>
        <v>4519.3000000002794</v>
      </c>
      <c r="X1895">
        <f t="shared" si="361"/>
        <v>51.763443814408078</v>
      </c>
      <c r="Y1895">
        <f t="shared" si="362"/>
        <v>4.3136207418487453</v>
      </c>
      <c r="Z1895">
        <f t="shared" si="363"/>
        <v>1</v>
      </c>
      <c r="AA1895">
        <f t="shared" si="364"/>
        <v>11.999998820532177</v>
      </c>
    </row>
    <row r="1896" spans="2:27" x14ac:dyDescent="0.2">
      <c r="B1896">
        <f t="shared" si="356"/>
        <v>3304436034540420</v>
      </c>
      <c r="D1896">
        <f t="shared" si="359"/>
        <v>1.0011063660300343</v>
      </c>
      <c r="E1896">
        <f t="shared" si="365"/>
        <v>4524.2999999998137</v>
      </c>
      <c r="I1896" s="4"/>
      <c r="J1896" s="4">
        <f t="shared" si="360"/>
        <v>406</v>
      </c>
      <c r="K1896">
        <v>1895</v>
      </c>
      <c r="L1896">
        <v>4074155.9</v>
      </c>
      <c r="M1896">
        <v>339513</v>
      </c>
      <c r="N1896">
        <v>78706.2</v>
      </c>
      <c r="O1896" t="str">
        <f t="shared" si="357"/>
        <v/>
      </c>
      <c r="P1896">
        <f t="shared" si="358"/>
        <v>4524.2999999998137</v>
      </c>
      <c r="X1896">
        <f t="shared" si="361"/>
        <v>51.764103717369153</v>
      </c>
      <c r="Y1896">
        <f t="shared" si="362"/>
        <v>4.3136754156597572</v>
      </c>
      <c r="Z1896">
        <f t="shared" si="363"/>
        <v>1</v>
      </c>
      <c r="AA1896">
        <f t="shared" si="364"/>
        <v>11.999999705460468</v>
      </c>
    </row>
    <row r="1897" spans="2:27" x14ac:dyDescent="0.2">
      <c r="B1897">
        <f t="shared" si="356"/>
        <v>3360611447127610</v>
      </c>
      <c r="D1897">
        <f t="shared" si="359"/>
        <v>1.0011272462038532</v>
      </c>
      <c r="E1897">
        <f t="shared" si="365"/>
        <v>4529.3999999999069</v>
      </c>
      <c r="I1897" s="4"/>
      <c r="J1897" s="4">
        <f t="shared" si="360"/>
        <v>406</v>
      </c>
      <c r="K1897">
        <v>1896</v>
      </c>
      <c r="L1897">
        <v>4078685.3</v>
      </c>
      <c r="M1897">
        <v>339890.4</v>
      </c>
      <c r="N1897">
        <v>78792.7</v>
      </c>
      <c r="O1897" t="str">
        <f t="shared" si="357"/>
        <v/>
      </c>
      <c r="P1897">
        <f t="shared" si="358"/>
        <v>4529.3999999999069</v>
      </c>
      <c r="X1897">
        <f t="shared" si="361"/>
        <v>51.764761202497183</v>
      </c>
      <c r="Y1897">
        <f t="shared" si="362"/>
        <v>4.3137295713943047</v>
      </c>
      <c r="Z1897">
        <f t="shared" si="363"/>
        <v>1</v>
      </c>
      <c r="AA1897">
        <f t="shared" si="364"/>
        <v>12.000001471062435</v>
      </c>
    </row>
    <row r="1898" spans="2:27" x14ac:dyDescent="0.2">
      <c r="B1898">
        <f t="shared" si="356"/>
        <v>3417741841728780</v>
      </c>
      <c r="D1898">
        <f t="shared" si="359"/>
        <v>1.0010818209918251</v>
      </c>
      <c r="E1898">
        <f t="shared" si="365"/>
        <v>4534.3000000002794</v>
      </c>
      <c r="I1898" s="4"/>
      <c r="J1898" s="4">
        <f t="shared" si="360"/>
        <v>406</v>
      </c>
      <c r="K1898">
        <v>1897</v>
      </c>
      <c r="L1898">
        <v>4083219.6</v>
      </c>
      <c r="M1898">
        <v>340268.3</v>
      </c>
      <c r="N1898">
        <v>78879.3</v>
      </c>
      <c r="O1898" t="str">
        <f t="shared" si="357"/>
        <v/>
      </c>
      <c r="P1898">
        <f t="shared" si="358"/>
        <v>4534.3000000002794</v>
      </c>
      <c r="X1898">
        <f t="shared" si="361"/>
        <v>51.765413739726391</v>
      </c>
      <c r="Y1898">
        <f t="shared" si="362"/>
        <v>4.3137844783105326</v>
      </c>
      <c r="Z1898">
        <f t="shared" si="363"/>
        <v>1</v>
      </c>
      <c r="AA1898">
        <f t="shared" si="364"/>
        <v>12</v>
      </c>
    </row>
    <row r="1899" spans="2:27" x14ac:dyDescent="0.2">
      <c r="B1899">
        <f t="shared" si="356"/>
        <v>3475843453038170</v>
      </c>
      <c r="D1899">
        <f t="shared" si="359"/>
        <v>1.001124760161354</v>
      </c>
      <c r="E1899">
        <f t="shared" si="365"/>
        <v>4539.3999999999069</v>
      </c>
      <c r="I1899" s="4"/>
      <c r="J1899" s="4">
        <f t="shared" si="360"/>
        <v>406</v>
      </c>
      <c r="K1899">
        <v>1898</v>
      </c>
      <c r="L1899">
        <v>4087759</v>
      </c>
      <c r="M1899">
        <v>340646.6</v>
      </c>
      <c r="N1899">
        <v>78966</v>
      </c>
      <c r="O1899" t="str">
        <f t="shared" si="357"/>
        <v/>
      </c>
      <c r="P1899">
        <f t="shared" si="358"/>
        <v>4539.3999999999069</v>
      </c>
      <c r="X1899">
        <f t="shared" si="361"/>
        <v>51.766063875592025</v>
      </c>
      <c r="Y1899">
        <f t="shared" si="362"/>
        <v>4.3138388673606363</v>
      </c>
      <c r="Z1899">
        <f t="shared" si="363"/>
        <v>1</v>
      </c>
      <c r="AA1899">
        <f t="shared" si="364"/>
        <v>11.999999412881268</v>
      </c>
    </row>
    <row r="1900" spans="2:27" x14ac:dyDescent="0.2">
      <c r="B1900">
        <f t="shared" si="356"/>
        <v>3534932791739820</v>
      </c>
      <c r="D1900">
        <f t="shared" si="359"/>
        <v>1.001123496497355</v>
      </c>
      <c r="E1900">
        <f t="shared" si="365"/>
        <v>4544.5</v>
      </c>
      <c r="I1900" s="4"/>
      <c r="J1900" s="4">
        <f t="shared" si="360"/>
        <v>406</v>
      </c>
      <c r="K1900">
        <v>1899</v>
      </c>
      <c r="L1900">
        <v>4092303.5</v>
      </c>
      <c r="M1900">
        <v>341025.3</v>
      </c>
      <c r="N1900">
        <v>79052.800000000003</v>
      </c>
      <c r="O1900" t="str">
        <f t="shared" si="357"/>
        <v/>
      </c>
      <c r="P1900">
        <f t="shared" si="358"/>
        <v>4544.5</v>
      </c>
      <c r="X1900">
        <f t="shared" si="361"/>
        <v>51.766711615527846</v>
      </c>
      <c r="Y1900">
        <f t="shared" si="362"/>
        <v>4.3138927400420979</v>
      </c>
      <c r="Z1900">
        <f t="shared" si="363"/>
        <v>1</v>
      </c>
      <c r="AA1900">
        <f t="shared" si="364"/>
        <v>11.999999706766625</v>
      </c>
    </row>
    <row r="1901" spans="2:27" x14ac:dyDescent="0.2">
      <c r="B1901">
        <f t="shared" si="356"/>
        <v>3595026649199390</v>
      </c>
      <c r="D1901">
        <f t="shared" si="359"/>
        <v>9.0099020794366815</v>
      </c>
      <c r="E1901">
        <f t="shared" si="365"/>
        <v>40945.5</v>
      </c>
      <c r="I1901" s="4"/>
      <c r="J1901" s="4">
        <f t="shared" si="360"/>
        <v>406</v>
      </c>
      <c r="K1901">
        <v>1900</v>
      </c>
      <c r="L1901">
        <v>4133249</v>
      </c>
      <c r="M1901">
        <v>344437.4</v>
      </c>
      <c r="N1901">
        <v>79834.899999999994</v>
      </c>
      <c r="O1901">
        <f t="shared" si="357"/>
        <v>81664.5</v>
      </c>
      <c r="P1901">
        <f t="shared" si="358"/>
        <v>40945.5</v>
      </c>
      <c r="X1901">
        <f t="shared" si="361"/>
        <v>51.772457910011788</v>
      </c>
      <c r="Y1901">
        <f t="shared" si="362"/>
        <v>4.3143712837368122</v>
      </c>
      <c r="Z1901">
        <f t="shared" si="363"/>
        <v>1</v>
      </c>
      <c r="AA1901">
        <f t="shared" si="364"/>
        <v>12.000000580657035</v>
      </c>
    </row>
    <row r="1902" spans="2:27" x14ac:dyDescent="0.2">
      <c r="B1902">
        <f t="shared" si="356"/>
        <v>3656142102235780</v>
      </c>
      <c r="D1902">
        <f t="shared" si="359"/>
        <v>0.11222234433576339</v>
      </c>
      <c r="E1902">
        <f t="shared" si="365"/>
        <v>4595</v>
      </c>
      <c r="I1902" s="4"/>
      <c r="J1902" s="4">
        <f t="shared" si="360"/>
        <v>407</v>
      </c>
      <c r="K1902">
        <v>1901</v>
      </c>
      <c r="L1902">
        <v>4137844</v>
      </c>
      <c r="M1902">
        <v>344820.3</v>
      </c>
      <c r="N1902">
        <v>79922.600000000006</v>
      </c>
      <c r="O1902" t="str">
        <f t="shared" si="357"/>
        <v/>
      </c>
      <c r="P1902">
        <f t="shared" si="358"/>
        <v>4595</v>
      </c>
      <c r="X1902">
        <f t="shared" si="361"/>
        <v>51.773140513446755</v>
      </c>
      <c r="Y1902">
        <f t="shared" si="362"/>
        <v>4.3144279590503807</v>
      </c>
      <c r="Z1902">
        <f t="shared" si="363"/>
        <v>1</v>
      </c>
      <c r="AA1902">
        <f t="shared" si="364"/>
        <v>12.000001160024512</v>
      </c>
    </row>
    <row r="1903" spans="2:27" x14ac:dyDescent="0.2">
      <c r="B1903">
        <f t="shared" si="356"/>
        <v>3718296517973790</v>
      </c>
      <c r="D1903">
        <f t="shared" si="359"/>
        <v>1.001109902067485</v>
      </c>
      <c r="E1903">
        <f t="shared" si="365"/>
        <v>4600.1000000000931</v>
      </c>
      <c r="I1903" s="4"/>
      <c r="J1903" s="4">
        <f t="shared" si="360"/>
        <v>407</v>
      </c>
      <c r="K1903">
        <v>1902</v>
      </c>
      <c r="L1903">
        <v>4142444.1</v>
      </c>
      <c r="M1903">
        <v>345203.7</v>
      </c>
      <c r="N1903">
        <v>80010.5</v>
      </c>
      <c r="O1903" t="str">
        <f t="shared" si="357"/>
        <v/>
      </c>
      <c r="P1903">
        <f t="shared" si="358"/>
        <v>4600.1000000000931</v>
      </c>
      <c r="X1903">
        <f t="shared" si="361"/>
        <v>51.773755944532283</v>
      </c>
      <c r="Y1903">
        <f t="shared" si="362"/>
        <v>4.3144799745033469</v>
      </c>
      <c r="Z1903">
        <f t="shared" si="363"/>
        <v>1</v>
      </c>
      <c r="AA1903">
        <f t="shared" si="364"/>
        <v>11.9999991309479</v>
      </c>
    </row>
    <row r="1904" spans="2:27" x14ac:dyDescent="0.2">
      <c r="B1904">
        <f t="shared" si="356"/>
        <v>3781507558779340</v>
      </c>
      <c r="D1904">
        <f t="shared" si="359"/>
        <v>1.0011086715505375</v>
      </c>
      <c r="E1904">
        <f t="shared" si="365"/>
        <v>4605.1999999997206</v>
      </c>
      <c r="I1904" s="4"/>
      <c r="J1904" s="4">
        <f t="shared" si="360"/>
        <v>407</v>
      </c>
      <c r="K1904">
        <v>1903</v>
      </c>
      <c r="L1904">
        <v>4147049.3</v>
      </c>
      <c r="M1904">
        <v>345587.4</v>
      </c>
      <c r="N1904">
        <v>80098.399999999994</v>
      </c>
      <c r="O1904" t="str">
        <f t="shared" si="357"/>
        <v/>
      </c>
      <c r="P1904">
        <f t="shared" si="358"/>
        <v>4605.1999999997206</v>
      </c>
      <c r="X1904">
        <f t="shared" si="361"/>
        <v>51.774433696553238</v>
      </c>
      <c r="Y1904">
        <f t="shared" si="362"/>
        <v>4.314535621185942</v>
      </c>
      <c r="Z1904">
        <f t="shared" si="363"/>
        <v>1</v>
      </c>
      <c r="AA1904">
        <f t="shared" si="364"/>
        <v>12.000001446812007</v>
      </c>
    </row>
    <row r="1905" spans="2:27" x14ac:dyDescent="0.2">
      <c r="B1905">
        <f t="shared" si="356"/>
        <v>3845793187278590</v>
      </c>
      <c r="D1905">
        <f t="shared" si="359"/>
        <v>1.0011291583428845</v>
      </c>
      <c r="E1905">
        <f t="shared" si="365"/>
        <v>4610.4000000003725</v>
      </c>
      <c r="I1905" s="4"/>
      <c r="J1905" s="4">
        <f t="shared" si="360"/>
        <v>407</v>
      </c>
      <c r="K1905">
        <v>1904</v>
      </c>
      <c r="L1905">
        <v>4151659.7</v>
      </c>
      <c r="M1905">
        <v>345971.6</v>
      </c>
      <c r="N1905">
        <v>80186.5</v>
      </c>
      <c r="O1905" t="str">
        <f t="shared" si="357"/>
        <v/>
      </c>
      <c r="P1905">
        <f t="shared" si="358"/>
        <v>4610.4000000003725</v>
      </c>
      <c r="X1905">
        <f t="shared" si="361"/>
        <v>51.775045674770695</v>
      </c>
      <c r="Y1905">
        <f t="shared" si="362"/>
        <v>4.3145866199422596</v>
      </c>
      <c r="Z1905">
        <f t="shared" si="363"/>
        <v>1</v>
      </c>
      <c r="AA1905">
        <f t="shared" si="364"/>
        <v>12.00000144520533</v>
      </c>
    </row>
    <row r="1906" spans="2:27" x14ac:dyDescent="0.2">
      <c r="B1906">
        <f t="shared" ref="B1906:B1969" si="366">ROUND(45*$B$1^(K1906-1),1)</f>
        <v>3911171671462330</v>
      </c>
      <c r="D1906">
        <f t="shared" si="359"/>
        <v>1.0010845045981984</v>
      </c>
      <c r="E1906">
        <f t="shared" si="365"/>
        <v>4615.3999999999069</v>
      </c>
      <c r="I1906" s="4"/>
      <c r="J1906" s="4">
        <f t="shared" si="360"/>
        <v>407</v>
      </c>
      <c r="K1906">
        <v>1905</v>
      </c>
      <c r="L1906">
        <v>4156275.1</v>
      </c>
      <c r="M1906">
        <v>346356.3</v>
      </c>
      <c r="N1906">
        <v>80274.7</v>
      </c>
      <c r="O1906" t="str">
        <f t="shared" si="357"/>
        <v/>
      </c>
      <c r="P1906">
        <f t="shared" si="358"/>
        <v>4615.3999999999069</v>
      </c>
      <c r="X1906">
        <f t="shared" si="361"/>
        <v>51.775654097741885</v>
      </c>
      <c r="Y1906">
        <f t="shared" si="362"/>
        <v>4.314638360529532</v>
      </c>
      <c r="Z1906">
        <f t="shared" si="363"/>
        <v>1</v>
      </c>
      <c r="AA1906">
        <f t="shared" si="364"/>
        <v>11.99999855639987</v>
      </c>
    </row>
    <row r="1907" spans="2:27" x14ac:dyDescent="0.2">
      <c r="B1907">
        <f t="shared" si="366"/>
        <v>3977661589877190</v>
      </c>
      <c r="D1907">
        <f t="shared" si="359"/>
        <v>1.0011266629111639</v>
      </c>
      <c r="E1907">
        <f t="shared" si="365"/>
        <v>4620.6000000000931</v>
      </c>
      <c r="I1907" s="4"/>
      <c r="J1907" s="4">
        <f t="shared" si="360"/>
        <v>407</v>
      </c>
      <c r="K1907">
        <v>1906</v>
      </c>
      <c r="L1907">
        <v>4160895.7</v>
      </c>
      <c r="M1907">
        <v>346741.3</v>
      </c>
      <c r="N1907">
        <v>80362.899999999994</v>
      </c>
      <c r="O1907" t="str">
        <f t="shared" ref="O1907:O1970" si="367">IF(RIGHT(K1907,1)*1=0,VLOOKUP(J1907,AI:AL,4,0),"")</f>
        <v/>
      </c>
      <c r="P1907">
        <f t="shared" ref="P1907:P1970" si="368">L1907-L1906</f>
        <v>4620.6000000000931</v>
      </c>
      <c r="X1907">
        <f t="shared" si="361"/>
        <v>51.776325891673899</v>
      </c>
      <c r="Y1907">
        <f t="shared" si="362"/>
        <v>4.3146937206098839</v>
      </c>
      <c r="Z1907">
        <f t="shared" si="363"/>
        <v>1</v>
      </c>
      <c r="AA1907">
        <f t="shared" si="364"/>
        <v>12.00000028839945</v>
      </c>
    </row>
    <row r="1908" spans="2:27" x14ac:dyDescent="0.2">
      <c r="B1908">
        <f t="shared" si="366"/>
        <v>4045281836905100</v>
      </c>
      <c r="D1908">
        <f t="shared" ref="D1908:D1971" si="369">E1908/E1907</f>
        <v>1.0011037527593012</v>
      </c>
      <c r="E1908">
        <f t="shared" si="365"/>
        <v>4625.6999999997206</v>
      </c>
      <c r="I1908" s="4"/>
      <c r="J1908" s="4">
        <f t="shared" si="360"/>
        <v>407</v>
      </c>
      <c r="K1908">
        <v>1907</v>
      </c>
      <c r="L1908">
        <v>4165521.4</v>
      </c>
      <c r="M1908">
        <v>347126.8</v>
      </c>
      <c r="N1908">
        <v>80451.3</v>
      </c>
      <c r="O1908" t="str">
        <f t="shared" si="367"/>
        <v/>
      </c>
      <c r="P1908">
        <f t="shared" si="368"/>
        <v>4625.6999999997206</v>
      </c>
      <c r="X1908">
        <f t="shared" si="361"/>
        <v>51.776930888624541</v>
      </c>
      <c r="Y1908">
        <f t="shared" si="362"/>
        <v>4.3147444478833776</v>
      </c>
      <c r="Z1908">
        <f t="shared" si="363"/>
        <v>1</v>
      </c>
      <c r="AA1908">
        <f t="shared" si="364"/>
        <v>11.999999423841663</v>
      </c>
    </row>
    <row r="1909" spans="2:27" x14ac:dyDescent="0.2">
      <c r="B1909">
        <f t="shared" si="366"/>
        <v>4114051628132480</v>
      </c>
      <c r="D1909">
        <f t="shared" si="369"/>
        <v>1.0011241541821101</v>
      </c>
      <c r="E1909">
        <f t="shared" si="365"/>
        <v>4630.8999999999069</v>
      </c>
      <c r="I1909" s="4"/>
      <c r="J1909" s="4">
        <f t="shared" si="360"/>
        <v>407</v>
      </c>
      <c r="K1909">
        <v>1908</v>
      </c>
      <c r="L1909">
        <v>4170152.3</v>
      </c>
      <c r="M1909">
        <v>347512.7</v>
      </c>
      <c r="N1909">
        <v>80539.7</v>
      </c>
      <c r="O1909" t="str">
        <f t="shared" si="367"/>
        <v/>
      </c>
      <c r="P1909">
        <f t="shared" si="368"/>
        <v>4630.8999999999069</v>
      </c>
      <c r="X1909">
        <f t="shared" si="361"/>
        <v>51.777599121923721</v>
      </c>
      <c r="Y1909">
        <f t="shared" si="362"/>
        <v>4.3148000302956184</v>
      </c>
      <c r="Z1909">
        <f t="shared" si="363"/>
        <v>1</v>
      </c>
      <c r="AA1909">
        <f t="shared" si="364"/>
        <v>11.999999712240731</v>
      </c>
    </row>
    <row r="1910" spans="2:27" x14ac:dyDescent="0.2">
      <c r="B1910">
        <f t="shared" si="366"/>
        <v>4183990505810740</v>
      </c>
      <c r="D1910">
        <f t="shared" si="369"/>
        <v>1.0011012978039027</v>
      </c>
      <c r="E1910">
        <f t="shared" si="365"/>
        <v>4636</v>
      </c>
      <c r="I1910" s="4"/>
      <c r="J1910" s="4">
        <f t="shared" si="360"/>
        <v>407</v>
      </c>
      <c r="K1910">
        <v>1909</v>
      </c>
      <c r="L1910">
        <v>4174788.3</v>
      </c>
      <c r="M1910">
        <v>347899</v>
      </c>
      <c r="N1910">
        <v>80628.3</v>
      </c>
      <c r="O1910" t="str">
        <f t="shared" si="367"/>
        <v/>
      </c>
      <c r="P1910">
        <f t="shared" si="368"/>
        <v>4636</v>
      </c>
      <c r="X1910">
        <f t="shared" si="361"/>
        <v>51.778200706203648</v>
      </c>
      <c r="Y1910">
        <f t="shared" si="362"/>
        <v>4.314849748785476</v>
      </c>
      <c r="Z1910">
        <f t="shared" si="363"/>
        <v>1</v>
      </c>
      <c r="AA1910">
        <f t="shared" si="364"/>
        <v>12.000000862319236</v>
      </c>
    </row>
    <row r="1911" spans="2:27" x14ac:dyDescent="0.2">
      <c r="B1911">
        <f t="shared" si="366"/>
        <v>4255118344409520</v>
      </c>
      <c r="D1911">
        <f t="shared" si="369"/>
        <v>9.0100086281277765</v>
      </c>
      <c r="E1911">
        <f t="shared" si="365"/>
        <v>41770.400000000373</v>
      </c>
      <c r="I1911" s="4"/>
      <c r="J1911" s="4">
        <f t="shared" si="360"/>
        <v>407</v>
      </c>
      <c r="K1911">
        <v>1910</v>
      </c>
      <c r="L1911">
        <v>4216558.7</v>
      </c>
      <c r="M1911">
        <v>351379.9</v>
      </c>
      <c r="N1911">
        <v>81426.100000000006</v>
      </c>
      <c r="O1911">
        <f t="shared" si="367"/>
        <v>83309.700000000186</v>
      </c>
      <c r="P1911">
        <f t="shared" si="368"/>
        <v>41770.400000000373</v>
      </c>
      <c r="X1911">
        <f t="shared" si="361"/>
        <v>51.783871510486193</v>
      </c>
      <c r="Y1911">
        <f t="shared" si="362"/>
        <v>4.3153227282161373</v>
      </c>
      <c r="Z1911">
        <f t="shared" si="363"/>
        <v>1</v>
      </c>
      <c r="AA1911">
        <f t="shared" si="364"/>
        <v>11.999999715407739</v>
      </c>
    </row>
    <row r="1912" spans="2:27" x14ac:dyDescent="0.2">
      <c r="B1912">
        <f t="shared" si="366"/>
        <v>4327455356264480</v>
      </c>
      <c r="D1912">
        <f t="shared" si="369"/>
        <v>0.11222061555551199</v>
      </c>
      <c r="E1912">
        <f t="shared" si="365"/>
        <v>4687.5</v>
      </c>
      <c r="I1912" s="4"/>
      <c r="J1912" s="4">
        <f t="shared" si="360"/>
        <v>408</v>
      </c>
      <c r="K1912">
        <v>1911</v>
      </c>
      <c r="L1912">
        <v>4221246.2</v>
      </c>
      <c r="M1912">
        <v>351770.5</v>
      </c>
      <c r="N1912">
        <v>81515.600000000006</v>
      </c>
      <c r="O1912" t="str">
        <f t="shared" si="367"/>
        <v/>
      </c>
      <c r="P1912">
        <f t="shared" si="368"/>
        <v>4687.5</v>
      </c>
      <c r="X1912">
        <f t="shared" si="361"/>
        <v>51.784519772902364</v>
      </c>
      <c r="Y1912">
        <f t="shared" si="362"/>
        <v>4.3153764432820214</v>
      </c>
      <c r="Z1912">
        <f t="shared" si="363"/>
        <v>1</v>
      </c>
      <c r="AA1912">
        <f t="shared" si="364"/>
        <v>12.000000568552508</v>
      </c>
    </row>
    <row r="1913" spans="2:27" x14ac:dyDescent="0.2">
      <c r="B1913">
        <f t="shared" si="366"/>
        <v>4401022097320970</v>
      </c>
      <c r="D1913">
        <f t="shared" si="369"/>
        <v>1.0011306666666269</v>
      </c>
      <c r="E1913">
        <f t="shared" si="365"/>
        <v>4692.7999999998137</v>
      </c>
      <c r="I1913" s="4"/>
      <c r="J1913" s="4">
        <f t="shared" si="360"/>
        <v>408</v>
      </c>
      <c r="K1913">
        <v>1912</v>
      </c>
      <c r="L1913">
        <v>4225939</v>
      </c>
      <c r="M1913">
        <v>352161.6</v>
      </c>
      <c r="N1913">
        <v>81605.2</v>
      </c>
      <c r="O1913" t="str">
        <f t="shared" si="367"/>
        <v/>
      </c>
      <c r="P1913">
        <f t="shared" si="368"/>
        <v>4692.7999999998137</v>
      </c>
      <c r="X1913">
        <f t="shared" si="361"/>
        <v>51.785168102032713</v>
      </c>
      <c r="Y1913">
        <f t="shared" si="362"/>
        <v>4.3154308794047438</v>
      </c>
      <c r="Z1913">
        <f t="shared" si="363"/>
        <v>1</v>
      </c>
      <c r="AA1913">
        <f t="shared" si="364"/>
        <v>11.99999943207891</v>
      </c>
    </row>
    <row r="1914" spans="2:27" x14ac:dyDescent="0.2">
      <c r="B1914">
        <f t="shared" si="366"/>
        <v>4475839472975430</v>
      </c>
      <c r="D1914">
        <f t="shared" si="369"/>
        <v>1.0011080804637289</v>
      </c>
      <c r="E1914">
        <f t="shared" si="365"/>
        <v>4698</v>
      </c>
      <c r="I1914" s="4"/>
      <c r="J1914" s="4">
        <f t="shared" si="360"/>
        <v>408</v>
      </c>
      <c r="K1914">
        <v>1913</v>
      </c>
      <c r="L1914">
        <v>4230637</v>
      </c>
      <c r="M1914">
        <v>352553.1</v>
      </c>
      <c r="N1914">
        <v>81695</v>
      </c>
      <c r="O1914" t="str">
        <f t="shared" si="367"/>
        <v/>
      </c>
      <c r="P1914">
        <f t="shared" si="368"/>
        <v>4698</v>
      </c>
      <c r="X1914">
        <f t="shared" si="361"/>
        <v>51.78575188200012</v>
      </c>
      <c r="Y1914">
        <f t="shared" si="362"/>
        <v>4.3154795275108633</v>
      </c>
      <c r="Z1914">
        <f t="shared" si="363"/>
        <v>1</v>
      </c>
      <c r="AA1914">
        <f t="shared" si="364"/>
        <v>11.99999943270957</v>
      </c>
    </row>
    <row r="1915" spans="2:27" x14ac:dyDescent="0.2">
      <c r="B1915">
        <f t="shared" si="366"/>
        <v>4551928744016010</v>
      </c>
      <c r="D1915">
        <f t="shared" si="369"/>
        <v>1.0011068539804568</v>
      </c>
      <c r="E1915">
        <f t="shared" si="365"/>
        <v>4703.2000000001863</v>
      </c>
      <c r="I1915" s="4"/>
      <c r="J1915" s="4">
        <f t="shared" si="360"/>
        <v>408</v>
      </c>
      <c r="K1915">
        <v>1914</v>
      </c>
      <c r="L1915">
        <v>4235340.2</v>
      </c>
      <c r="M1915">
        <v>352945</v>
      </c>
      <c r="N1915">
        <v>81784.800000000003</v>
      </c>
      <c r="O1915" t="str">
        <f t="shared" si="367"/>
        <v/>
      </c>
      <c r="P1915">
        <f t="shared" si="368"/>
        <v>4703.2000000001863</v>
      </c>
      <c r="X1915">
        <f t="shared" si="361"/>
        <v>51.786397961479395</v>
      </c>
      <c r="Y1915">
        <f t="shared" si="362"/>
        <v>4.3155329596697669</v>
      </c>
      <c r="Z1915">
        <f t="shared" si="363"/>
        <v>1</v>
      </c>
      <c r="AA1915">
        <f t="shared" si="364"/>
        <v>12.000000566660528</v>
      </c>
    </row>
    <row r="1916" spans="2:27" x14ac:dyDescent="0.2">
      <c r="B1916">
        <f t="shared" si="366"/>
        <v>4629311532664290</v>
      </c>
      <c r="D1916">
        <f t="shared" si="369"/>
        <v>1.0011056302090608</v>
      </c>
      <c r="E1916">
        <f t="shared" si="365"/>
        <v>4708.3999999994412</v>
      </c>
      <c r="I1916" s="4"/>
      <c r="J1916" s="4">
        <f t="shared" si="360"/>
        <v>408</v>
      </c>
      <c r="K1916">
        <v>1915</v>
      </c>
      <c r="L1916">
        <v>4240048.5999999996</v>
      </c>
      <c r="M1916">
        <v>353337.4</v>
      </c>
      <c r="N1916">
        <v>81874.7</v>
      </c>
      <c r="O1916" t="str">
        <f t="shared" si="367"/>
        <v/>
      </c>
      <c r="P1916">
        <f t="shared" si="368"/>
        <v>4708.3999999994412</v>
      </c>
      <c r="X1916">
        <f t="shared" si="361"/>
        <v>51.78704288382125</v>
      </c>
      <c r="Y1916">
        <f t="shared" si="362"/>
        <v>4.3155871105481918</v>
      </c>
      <c r="Z1916">
        <f t="shared" si="363"/>
        <v>1</v>
      </c>
      <c r="AA1916">
        <f t="shared" si="364"/>
        <v>11.999999433968776</v>
      </c>
    </row>
    <row r="1917" spans="2:27" x14ac:dyDescent="0.2">
      <c r="B1917">
        <f t="shared" si="366"/>
        <v>4708009828719580</v>
      </c>
      <c r="D1917">
        <f t="shared" si="369"/>
        <v>1.0011256477785968</v>
      </c>
      <c r="E1917">
        <f t="shared" si="365"/>
        <v>4713.7000000001863</v>
      </c>
      <c r="I1917" s="4"/>
      <c r="J1917" s="4">
        <f t="shared" ref="J1917:J1980" si="370">J1907+1</f>
        <v>408</v>
      </c>
      <c r="K1917">
        <v>1916</v>
      </c>
      <c r="L1917">
        <v>4244762.3</v>
      </c>
      <c r="M1917">
        <v>353730.2</v>
      </c>
      <c r="N1917">
        <v>81964.800000000003</v>
      </c>
      <c r="O1917" t="str">
        <f t="shared" si="367"/>
        <v/>
      </c>
      <c r="P1917">
        <f t="shared" si="368"/>
        <v>4713.7000000001863</v>
      </c>
      <c r="X1917">
        <f t="shared" si="361"/>
        <v>51.7876246876708</v>
      </c>
      <c r="Y1917">
        <f t="shared" si="362"/>
        <v>4.3156354923088935</v>
      </c>
      <c r="Z1917">
        <f t="shared" si="363"/>
        <v>1</v>
      </c>
      <c r="AA1917">
        <f t="shared" si="364"/>
        <v>11.999999717298664</v>
      </c>
    </row>
    <row r="1918" spans="2:27" x14ac:dyDescent="0.2">
      <c r="B1918">
        <f t="shared" si="366"/>
        <v>4788045995807810</v>
      </c>
      <c r="D1918">
        <f t="shared" si="369"/>
        <v>1.0011031673632573</v>
      </c>
      <c r="E1918">
        <f t="shared" si="365"/>
        <v>4718.9000000003725</v>
      </c>
      <c r="I1918" s="4"/>
      <c r="J1918" s="4">
        <f t="shared" si="370"/>
        <v>408</v>
      </c>
      <c r="K1918">
        <v>1917</v>
      </c>
      <c r="L1918">
        <v>4249481.2</v>
      </c>
      <c r="M1918">
        <v>354123.4</v>
      </c>
      <c r="N1918">
        <v>82054.899999999994</v>
      </c>
      <c r="O1918" t="str">
        <f t="shared" si="367"/>
        <v/>
      </c>
      <c r="P1918">
        <f t="shared" si="368"/>
        <v>4718.9000000003725</v>
      </c>
      <c r="X1918">
        <f t="shared" si="361"/>
        <v>51.788268586032039</v>
      </c>
      <c r="Y1918">
        <f t="shared" si="362"/>
        <v>4.3156886426039156</v>
      </c>
      <c r="Z1918">
        <f t="shared" si="363"/>
        <v>1</v>
      </c>
      <c r="AA1918">
        <f t="shared" si="364"/>
        <v>12.000001129549755</v>
      </c>
    </row>
    <row r="1919" spans="2:27" x14ac:dyDescent="0.2">
      <c r="B1919">
        <f t="shared" si="366"/>
        <v>4869442777736540</v>
      </c>
      <c r="D1919">
        <f t="shared" si="369"/>
        <v>1.0011231431053451</v>
      </c>
      <c r="E1919">
        <f t="shared" si="365"/>
        <v>4724.2000000001863</v>
      </c>
      <c r="I1919" s="4"/>
      <c r="J1919" s="4">
        <f t="shared" si="370"/>
        <v>408</v>
      </c>
      <c r="K1919">
        <v>1918</v>
      </c>
      <c r="L1919">
        <v>4254205.4000000004</v>
      </c>
      <c r="M1919">
        <v>354517.1</v>
      </c>
      <c r="N1919">
        <v>82145.100000000006</v>
      </c>
      <c r="O1919" t="str">
        <f t="shared" si="367"/>
        <v/>
      </c>
      <c r="P1919">
        <f t="shared" si="368"/>
        <v>4724.2000000001863</v>
      </c>
      <c r="X1919">
        <f t="shared" si="361"/>
        <v>51.788912546213957</v>
      </c>
      <c r="Y1919">
        <f t="shared" si="362"/>
        <v>4.3157425092914847</v>
      </c>
      <c r="Z1919">
        <f t="shared" si="363"/>
        <v>1</v>
      </c>
      <c r="AA1919">
        <f t="shared" si="364"/>
        <v>12.000000564147683</v>
      </c>
    </row>
    <row r="1920" spans="2:27" x14ac:dyDescent="0.2">
      <c r="B1920">
        <f t="shared" si="366"/>
        <v>4952223304958060</v>
      </c>
      <c r="D1920">
        <f t="shared" si="369"/>
        <v>1.0011007154648945</v>
      </c>
      <c r="E1920">
        <f t="shared" si="365"/>
        <v>4729.3999999994412</v>
      </c>
      <c r="I1920" s="4"/>
      <c r="J1920" s="4">
        <f t="shared" si="370"/>
        <v>408</v>
      </c>
      <c r="K1920">
        <v>1919</v>
      </c>
      <c r="L1920">
        <v>4258934.8</v>
      </c>
      <c r="M1920">
        <v>354911.2</v>
      </c>
      <c r="N1920">
        <v>82235.5</v>
      </c>
      <c r="O1920" t="str">
        <f t="shared" si="367"/>
        <v/>
      </c>
      <c r="P1920">
        <f t="shared" si="368"/>
        <v>4729.3999999994412</v>
      </c>
      <c r="X1920">
        <f t="shared" si="361"/>
        <v>51.789492372515518</v>
      </c>
      <c r="Y1920">
        <f t="shared" si="362"/>
        <v>4.3157906257030119</v>
      </c>
      <c r="Z1920">
        <f t="shared" si="363"/>
        <v>1</v>
      </c>
      <c r="AA1920">
        <f t="shared" si="364"/>
        <v>12.000001127042482</v>
      </c>
    </row>
    <row r="1921" spans="2:27" x14ac:dyDescent="0.2">
      <c r="B1921">
        <f t="shared" si="366"/>
        <v>5036411101142350</v>
      </c>
      <c r="D1921">
        <f t="shared" si="369"/>
        <v>9.009980124329692</v>
      </c>
      <c r="E1921">
        <f t="shared" si="365"/>
        <v>42611.799999999814</v>
      </c>
      <c r="I1921" s="4"/>
      <c r="J1921" s="4">
        <f t="shared" si="370"/>
        <v>408</v>
      </c>
      <c r="K1921">
        <v>1920</v>
      </c>
      <c r="L1921">
        <v>4301546.5999999996</v>
      </c>
      <c r="M1921">
        <v>358462.2</v>
      </c>
      <c r="N1921">
        <v>83049.3</v>
      </c>
      <c r="O1921">
        <f t="shared" si="367"/>
        <v>84987.899999999441</v>
      </c>
      <c r="P1921">
        <f t="shared" si="368"/>
        <v>42611.799999999814</v>
      </c>
      <c r="X1921">
        <f t="shared" si="361"/>
        <v>51.795097610696288</v>
      </c>
      <c r="Y1921">
        <f t="shared" si="362"/>
        <v>4.3162579335406797</v>
      </c>
      <c r="Z1921">
        <f t="shared" si="363"/>
        <v>1</v>
      </c>
      <c r="AA1921">
        <f t="shared" si="364"/>
        <v>12.000000557938883</v>
      </c>
    </row>
    <row r="1922" spans="2:27" x14ac:dyDescent="0.2">
      <c r="B1922">
        <f t="shared" si="366"/>
        <v>5122030089861770</v>
      </c>
      <c r="D1922">
        <f t="shared" si="369"/>
        <v>0.11222243603884419</v>
      </c>
      <c r="E1922">
        <f t="shared" si="365"/>
        <v>4782</v>
      </c>
      <c r="I1922" s="4"/>
      <c r="J1922" s="4">
        <f t="shared" si="370"/>
        <v>409</v>
      </c>
      <c r="K1922">
        <v>1921</v>
      </c>
      <c r="L1922">
        <v>4306328.5999999996</v>
      </c>
      <c r="M1922">
        <v>358860.7</v>
      </c>
      <c r="N1922">
        <v>83140.7</v>
      </c>
      <c r="O1922" t="str">
        <f t="shared" si="367"/>
        <v/>
      </c>
      <c r="P1922">
        <f t="shared" si="368"/>
        <v>4782</v>
      </c>
      <c r="X1922">
        <f t="shared" si="361"/>
        <v>51.795674080203796</v>
      </c>
      <c r="Y1922">
        <f t="shared" si="362"/>
        <v>4.3163059728869255</v>
      </c>
      <c r="Z1922">
        <f t="shared" si="363"/>
        <v>1</v>
      </c>
      <c r="AA1922">
        <f t="shared" si="364"/>
        <v>12.000000557319314</v>
      </c>
    </row>
    <row r="1923" spans="2:27" x14ac:dyDescent="0.2">
      <c r="B1923">
        <f t="shared" si="366"/>
        <v>5209104601389420</v>
      </c>
      <c r="D1923">
        <f t="shared" si="369"/>
        <v>1.001108322877613</v>
      </c>
      <c r="E1923">
        <f t="shared" si="365"/>
        <v>4787.3000000007451</v>
      </c>
      <c r="I1923" s="4"/>
      <c r="J1923" s="4">
        <f t="shared" si="370"/>
        <v>409</v>
      </c>
      <c r="K1923">
        <v>1922</v>
      </c>
      <c r="L1923">
        <v>4311115.9000000004</v>
      </c>
      <c r="M1923">
        <v>359259.7</v>
      </c>
      <c r="N1923">
        <v>83232.100000000006</v>
      </c>
      <c r="O1923" t="str">
        <f t="shared" si="367"/>
        <v/>
      </c>
      <c r="P1923">
        <f t="shared" si="368"/>
        <v>4787.3000000007451</v>
      </c>
      <c r="X1923">
        <f t="shared" ref="X1923:X1986" si="371">L1923/$N1923</f>
        <v>51.796312960985006</v>
      </c>
      <c r="Y1923">
        <f t="shared" ref="Y1923:Y1986" si="372">M1923/$N1923</f>
        <v>4.3163599140235558</v>
      </c>
      <c r="Z1923">
        <f t="shared" ref="Z1923:Z1986" si="373">N1923/$N1923</f>
        <v>1</v>
      </c>
      <c r="AA1923">
        <f t="shared" ref="AA1923:AA1986" si="374">L1923/M1923</f>
        <v>11.999998608249131</v>
      </c>
    </row>
    <row r="1924" spans="2:27" x14ac:dyDescent="0.2">
      <c r="B1924">
        <f t="shared" si="366"/>
        <v>5297659379613040</v>
      </c>
      <c r="D1924">
        <f t="shared" si="369"/>
        <v>1.0011070958575568</v>
      </c>
      <c r="E1924">
        <f t="shared" ref="E1924:E1987" si="375">L1924-L1923</f>
        <v>4792.5999999996275</v>
      </c>
      <c r="I1924" s="4"/>
      <c r="J1924" s="4">
        <f t="shared" si="370"/>
        <v>409</v>
      </c>
      <c r="K1924">
        <v>1923</v>
      </c>
      <c r="L1924">
        <v>4315908.5</v>
      </c>
      <c r="M1924">
        <v>359659</v>
      </c>
      <c r="N1924">
        <v>83323.7</v>
      </c>
      <c r="O1924" t="str">
        <f t="shared" si="367"/>
        <v/>
      </c>
      <c r="P1924">
        <f t="shared" si="368"/>
        <v>4792.5999999996275</v>
      </c>
      <c r="X1924">
        <f t="shared" si="371"/>
        <v>51.796889720451688</v>
      </c>
      <c r="Y1924">
        <f t="shared" si="372"/>
        <v>4.3164069766465003</v>
      </c>
      <c r="Z1924">
        <f t="shared" si="373"/>
        <v>1</v>
      </c>
      <c r="AA1924">
        <f t="shared" si="374"/>
        <v>12.000001390205723</v>
      </c>
    </row>
    <row r="1925" spans="2:27" x14ac:dyDescent="0.2">
      <c r="B1925">
        <f t="shared" si="366"/>
        <v>5387719589066460</v>
      </c>
      <c r="D1925">
        <f t="shared" si="369"/>
        <v>1.0011267370530346</v>
      </c>
      <c r="E1925">
        <f t="shared" si="375"/>
        <v>4798</v>
      </c>
      <c r="I1925" s="4"/>
      <c r="J1925" s="4">
        <f t="shared" si="370"/>
        <v>409</v>
      </c>
      <c r="K1925">
        <v>1924</v>
      </c>
      <c r="L1925">
        <v>4320706.5</v>
      </c>
      <c r="M1925">
        <v>360058.9</v>
      </c>
      <c r="N1925">
        <v>83415.3</v>
      </c>
      <c r="O1925" t="str">
        <f t="shared" si="367"/>
        <v/>
      </c>
      <c r="P1925">
        <f t="shared" si="368"/>
        <v>4798</v>
      </c>
      <c r="X1925">
        <f t="shared" si="371"/>
        <v>51.797529949541627</v>
      </c>
      <c r="Y1925">
        <f t="shared" si="372"/>
        <v>4.3164611288336792</v>
      </c>
      <c r="Z1925">
        <f t="shared" si="373"/>
        <v>1</v>
      </c>
      <c r="AA1925">
        <f t="shared" si="374"/>
        <v>11.999999166802986</v>
      </c>
    </row>
    <row r="1926" spans="2:27" x14ac:dyDescent="0.2">
      <c r="B1926">
        <f t="shared" si="366"/>
        <v>5479310822080590</v>
      </c>
      <c r="D1926">
        <f t="shared" si="369"/>
        <v>1.0011046269278479</v>
      </c>
      <c r="E1926">
        <f t="shared" si="375"/>
        <v>4803.2999999998137</v>
      </c>
      <c r="I1926" s="4"/>
      <c r="J1926" s="4">
        <f t="shared" si="370"/>
        <v>409</v>
      </c>
      <c r="K1926">
        <v>1925</v>
      </c>
      <c r="L1926">
        <v>4325509.8</v>
      </c>
      <c r="M1926">
        <v>360459.1</v>
      </c>
      <c r="N1926">
        <v>83507</v>
      </c>
      <c r="O1926" t="str">
        <f t="shared" si="367"/>
        <v/>
      </c>
      <c r="P1926">
        <f t="shared" si="368"/>
        <v>4803.2999999998137</v>
      </c>
      <c r="X1926">
        <f t="shared" si="371"/>
        <v>51.798170213275533</v>
      </c>
      <c r="Y1926">
        <f t="shared" si="372"/>
        <v>4.316513585687427</v>
      </c>
      <c r="Z1926">
        <f t="shared" si="373"/>
        <v>1</v>
      </c>
      <c r="AA1926">
        <f t="shared" si="374"/>
        <v>12.000001664543911</v>
      </c>
    </row>
    <row r="1927" spans="2:27" x14ac:dyDescent="0.2">
      <c r="B1927">
        <f t="shared" si="366"/>
        <v>5572459106055960</v>
      </c>
      <c r="D1927">
        <f t="shared" si="369"/>
        <v>1.0011034080737713</v>
      </c>
      <c r="E1927">
        <f t="shared" si="375"/>
        <v>4808.6000000005588</v>
      </c>
      <c r="I1927" s="4"/>
      <c r="J1927" s="4">
        <f t="shared" si="370"/>
        <v>409</v>
      </c>
      <c r="K1927">
        <v>1926</v>
      </c>
      <c r="L1927">
        <v>4330318.4000000004</v>
      </c>
      <c r="M1927">
        <v>360859.9</v>
      </c>
      <c r="N1927">
        <v>83598.899999999994</v>
      </c>
      <c r="O1927" t="str">
        <f t="shared" si="367"/>
        <v/>
      </c>
      <c r="P1927">
        <f t="shared" si="368"/>
        <v>4808.6000000005588</v>
      </c>
      <c r="X1927">
        <f t="shared" si="371"/>
        <v>51.798748548126838</v>
      </c>
      <c r="Y1927">
        <f t="shared" si="372"/>
        <v>4.3165627777398994</v>
      </c>
      <c r="Z1927">
        <f t="shared" si="373"/>
        <v>1</v>
      </c>
      <c r="AA1927">
        <f t="shared" si="374"/>
        <v>11.999998891536578</v>
      </c>
    </row>
    <row r="1928" spans="2:27" x14ac:dyDescent="0.2">
      <c r="B1928">
        <f t="shared" si="366"/>
        <v>5667190910858910</v>
      </c>
      <c r="D1928">
        <f t="shared" si="369"/>
        <v>1.001122987979753</v>
      </c>
      <c r="E1928">
        <f t="shared" si="375"/>
        <v>4814</v>
      </c>
      <c r="I1928" s="4"/>
      <c r="J1928" s="4">
        <f t="shared" si="370"/>
        <v>409</v>
      </c>
      <c r="K1928">
        <v>1927</v>
      </c>
      <c r="L1928">
        <v>4335132.4000000004</v>
      </c>
      <c r="M1928">
        <v>361261</v>
      </c>
      <c r="N1928">
        <v>83690.8</v>
      </c>
      <c r="O1928" t="str">
        <f t="shared" si="367"/>
        <v/>
      </c>
      <c r="P1928">
        <f t="shared" si="368"/>
        <v>4814</v>
      </c>
      <c r="X1928">
        <f t="shared" si="371"/>
        <v>51.799390136072304</v>
      </c>
      <c r="Y1928">
        <f t="shared" si="372"/>
        <v>4.3166154463812028</v>
      </c>
      <c r="Z1928">
        <f t="shared" si="373"/>
        <v>1</v>
      </c>
      <c r="AA1928">
        <f t="shared" si="374"/>
        <v>12.000001107232722</v>
      </c>
    </row>
    <row r="1929" spans="2:27" x14ac:dyDescent="0.2">
      <c r="B1929">
        <f t="shared" si="366"/>
        <v>5763533156343510</v>
      </c>
      <c r="D1929">
        <f t="shared" si="369"/>
        <v>1.0011009555462844</v>
      </c>
      <c r="E1929">
        <f t="shared" si="375"/>
        <v>4819.2999999998137</v>
      </c>
      <c r="I1929" s="4"/>
      <c r="J1929" s="4">
        <f t="shared" si="370"/>
        <v>409</v>
      </c>
      <c r="K1929">
        <v>1928</v>
      </c>
      <c r="L1929">
        <v>4339951.7</v>
      </c>
      <c r="M1929">
        <v>361662.6</v>
      </c>
      <c r="N1929">
        <v>83782.899999999994</v>
      </c>
      <c r="O1929" t="str">
        <f t="shared" si="367"/>
        <v/>
      </c>
      <c r="P1929">
        <f t="shared" si="368"/>
        <v>4819.2999999998137</v>
      </c>
      <c r="X1929">
        <f t="shared" si="371"/>
        <v>51.799969922263379</v>
      </c>
      <c r="Y1929">
        <f t="shared" si="372"/>
        <v>4.3166636628715409</v>
      </c>
      <c r="Z1929">
        <f t="shared" si="373"/>
        <v>1</v>
      </c>
      <c r="AA1929">
        <f t="shared" si="374"/>
        <v>12.000001382504026</v>
      </c>
    </row>
    <row r="1930" spans="2:27" x14ac:dyDescent="0.2">
      <c r="B1930">
        <f t="shared" si="366"/>
        <v>5861513220001350</v>
      </c>
      <c r="D1930">
        <f t="shared" si="369"/>
        <v>1.0010997447761738</v>
      </c>
      <c r="E1930">
        <f t="shared" si="375"/>
        <v>4824.5999999996275</v>
      </c>
      <c r="I1930" s="4"/>
      <c r="J1930" s="4">
        <f t="shared" si="370"/>
        <v>409</v>
      </c>
      <c r="K1930">
        <v>1929</v>
      </c>
      <c r="L1930">
        <v>4344776.3</v>
      </c>
      <c r="M1930">
        <v>362064.7</v>
      </c>
      <c r="N1930">
        <v>83875</v>
      </c>
      <c r="O1930" t="str">
        <f t="shared" si="367"/>
        <v/>
      </c>
      <c r="P1930">
        <f t="shared" si="368"/>
        <v>4824.5999999996275</v>
      </c>
      <c r="X1930">
        <f t="shared" si="371"/>
        <v>51.800611624441132</v>
      </c>
      <c r="Y1930">
        <f t="shared" si="372"/>
        <v>4.3167177347242927</v>
      </c>
      <c r="Z1930">
        <f t="shared" si="373"/>
        <v>1</v>
      </c>
      <c r="AA1930">
        <f t="shared" si="374"/>
        <v>11.999999723806269</v>
      </c>
    </row>
    <row r="1931" spans="2:27" x14ac:dyDescent="0.2">
      <c r="B1931">
        <f t="shared" si="366"/>
        <v>5961158944741370</v>
      </c>
      <c r="D1931">
        <f t="shared" si="369"/>
        <v>9.0101355552798505</v>
      </c>
      <c r="E1931">
        <f t="shared" si="375"/>
        <v>43470.299999999814</v>
      </c>
      <c r="I1931" s="4"/>
      <c r="J1931" s="4">
        <f t="shared" si="370"/>
        <v>409</v>
      </c>
      <c r="K1931">
        <v>1930</v>
      </c>
      <c r="L1931">
        <v>4388246.5999999996</v>
      </c>
      <c r="M1931">
        <v>365687.2</v>
      </c>
      <c r="N1931">
        <v>84705.3</v>
      </c>
      <c r="O1931">
        <f t="shared" si="367"/>
        <v>86700</v>
      </c>
      <c r="P1931">
        <f t="shared" si="368"/>
        <v>43470.299999999814</v>
      </c>
      <c r="X1931">
        <f t="shared" si="371"/>
        <v>51.806045194338481</v>
      </c>
      <c r="Y1931">
        <f t="shared" si="372"/>
        <v>4.317170236100929</v>
      </c>
      <c r="Z1931">
        <f t="shared" si="373"/>
        <v>1</v>
      </c>
      <c r="AA1931">
        <f t="shared" si="374"/>
        <v>12.000000546915505</v>
      </c>
    </row>
    <row r="1932" spans="2:27" x14ac:dyDescent="0.2">
      <c r="B1932">
        <f t="shared" si="366"/>
        <v>6062498646801980</v>
      </c>
      <c r="D1932">
        <f t="shared" si="369"/>
        <v>0.11222144774710011</v>
      </c>
      <c r="E1932">
        <f t="shared" si="375"/>
        <v>4878.3000000007451</v>
      </c>
      <c r="I1932" s="4"/>
      <c r="J1932" s="4">
        <f t="shared" si="370"/>
        <v>410</v>
      </c>
      <c r="K1932">
        <v>1931</v>
      </c>
      <c r="L1932">
        <v>4393124.9000000004</v>
      </c>
      <c r="M1932">
        <v>366093.7</v>
      </c>
      <c r="N1932">
        <v>84798.5</v>
      </c>
      <c r="O1932" t="str">
        <f t="shared" si="367"/>
        <v/>
      </c>
      <c r="P1932">
        <f t="shared" si="368"/>
        <v>4878.3000000007451</v>
      </c>
      <c r="X1932">
        <f t="shared" si="371"/>
        <v>51.806634551318716</v>
      </c>
      <c r="Y1932">
        <f t="shared" si="372"/>
        <v>4.3172190545823339</v>
      </c>
      <c r="Z1932">
        <f t="shared" si="373"/>
        <v>1</v>
      </c>
      <c r="AA1932">
        <f t="shared" si="374"/>
        <v>12.000001365770567</v>
      </c>
    </row>
    <row r="1933" spans="2:27" x14ac:dyDescent="0.2">
      <c r="B1933">
        <f t="shared" si="366"/>
        <v>6165561123797610</v>
      </c>
      <c r="D1933">
        <f t="shared" si="369"/>
        <v>1.0011274419365492</v>
      </c>
      <c r="E1933">
        <f t="shared" si="375"/>
        <v>4883.7999999998137</v>
      </c>
      <c r="I1933" s="4"/>
      <c r="J1933" s="4">
        <f t="shared" si="370"/>
        <v>410</v>
      </c>
      <c r="K1933">
        <v>1932</v>
      </c>
      <c r="L1933">
        <v>4398008.7</v>
      </c>
      <c r="M1933">
        <v>366500.7</v>
      </c>
      <c r="N1933">
        <v>84891.8</v>
      </c>
      <c r="O1933" t="str">
        <f t="shared" si="367"/>
        <v/>
      </c>
      <c r="P1933">
        <f t="shared" si="368"/>
        <v>4883.7999999998137</v>
      </c>
      <c r="X1933">
        <f t="shared" si="371"/>
        <v>51.807226375221163</v>
      </c>
      <c r="Y1933">
        <f t="shared" si="372"/>
        <v>4.3172685701092446</v>
      </c>
      <c r="Z1933">
        <f t="shared" si="373"/>
        <v>1</v>
      </c>
      <c r="AA1933">
        <f t="shared" si="374"/>
        <v>12.000000818552325</v>
      </c>
    </row>
    <row r="1934" spans="2:27" x14ac:dyDescent="0.2">
      <c r="B1934">
        <f t="shared" si="366"/>
        <v>6270375662902170</v>
      </c>
      <c r="D1934">
        <f t="shared" si="369"/>
        <v>1.0011056963840397</v>
      </c>
      <c r="E1934">
        <f t="shared" si="375"/>
        <v>4889.2000000001863</v>
      </c>
      <c r="I1934" s="4"/>
      <c r="J1934" s="4">
        <f t="shared" si="370"/>
        <v>410</v>
      </c>
      <c r="K1934">
        <v>1933</v>
      </c>
      <c r="L1934">
        <v>4402897.9000000004</v>
      </c>
      <c r="M1934">
        <v>366908.2</v>
      </c>
      <c r="N1934">
        <v>84985.2</v>
      </c>
      <c r="O1934" t="str">
        <f t="shared" si="367"/>
        <v/>
      </c>
      <c r="P1934">
        <f t="shared" si="368"/>
        <v>4889.2000000001863</v>
      </c>
      <c r="X1934">
        <f t="shared" si="371"/>
        <v>51.807819479156379</v>
      </c>
      <c r="Y1934">
        <f t="shared" si="372"/>
        <v>4.317318780211143</v>
      </c>
      <c r="Z1934">
        <f t="shared" si="373"/>
        <v>1</v>
      </c>
      <c r="AA1934">
        <f t="shared" si="374"/>
        <v>11.99999863726131</v>
      </c>
    </row>
    <row r="1935" spans="2:27" x14ac:dyDescent="0.2">
      <c r="B1935">
        <f t="shared" si="366"/>
        <v>6376972049171500</v>
      </c>
      <c r="D1935">
        <f t="shared" si="369"/>
        <v>1.0011044751696476</v>
      </c>
      <c r="E1935">
        <f t="shared" si="375"/>
        <v>4894.5999999996275</v>
      </c>
      <c r="I1935" s="4"/>
      <c r="J1935" s="4">
        <f t="shared" si="370"/>
        <v>410</v>
      </c>
      <c r="K1935">
        <v>1934</v>
      </c>
      <c r="L1935">
        <v>4407792.5</v>
      </c>
      <c r="M1935">
        <v>367316</v>
      </c>
      <c r="N1935">
        <v>85078.6</v>
      </c>
      <c r="O1935" t="str">
        <f t="shared" si="367"/>
        <v/>
      </c>
      <c r="P1935">
        <f t="shared" si="368"/>
        <v>4894.5999999996275</v>
      </c>
      <c r="X1935">
        <f t="shared" si="371"/>
        <v>51.808474751582651</v>
      </c>
      <c r="Y1935">
        <f t="shared" si="372"/>
        <v>4.3173724062220105</v>
      </c>
      <c r="Z1935">
        <f t="shared" si="373"/>
        <v>1</v>
      </c>
      <c r="AA1935">
        <f t="shared" si="374"/>
        <v>12.000001361225756</v>
      </c>
    </row>
    <row r="1936" spans="2:27" x14ac:dyDescent="0.2">
      <c r="B1936">
        <f t="shared" si="366"/>
        <v>6485380574007420</v>
      </c>
      <c r="D1936">
        <f t="shared" si="369"/>
        <v>1.001103256650262</v>
      </c>
      <c r="E1936">
        <f t="shared" si="375"/>
        <v>4900</v>
      </c>
      <c r="I1936" s="4"/>
      <c r="J1936" s="4">
        <f t="shared" si="370"/>
        <v>410</v>
      </c>
      <c r="K1936">
        <v>1935</v>
      </c>
      <c r="L1936">
        <v>4412692.5</v>
      </c>
      <c r="M1936">
        <v>367724.4</v>
      </c>
      <c r="N1936">
        <v>85172.2</v>
      </c>
      <c r="O1936" t="str">
        <f t="shared" si="367"/>
        <v/>
      </c>
      <c r="P1936">
        <f t="shared" si="368"/>
        <v>4900</v>
      </c>
      <c r="X1936">
        <f t="shared" si="371"/>
        <v>51.809070330459939</v>
      </c>
      <c r="Y1936">
        <f t="shared" si="372"/>
        <v>4.3174228210613323</v>
      </c>
      <c r="Z1936">
        <f t="shared" si="373"/>
        <v>1</v>
      </c>
      <c r="AA1936">
        <f t="shared" si="374"/>
        <v>11.999999184171623</v>
      </c>
    </row>
    <row r="1937" spans="2:27" x14ac:dyDescent="0.2">
      <c r="B1937">
        <f t="shared" si="366"/>
        <v>6595632043765540</v>
      </c>
      <c r="D1937">
        <f t="shared" si="369"/>
        <v>1.0011224489795918</v>
      </c>
      <c r="E1937">
        <f t="shared" si="375"/>
        <v>4905.5</v>
      </c>
      <c r="I1937" s="4"/>
      <c r="J1937" s="4">
        <f t="shared" si="370"/>
        <v>410</v>
      </c>
      <c r="K1937">
        <v>1936</v>
      </c>
      <c r="L1937">
        <v>4417598</v>
      </c>
      <c r="M1937">
        <v>368133.2</v>
      </c>
      <c r="N1937">
        <v>85265.9</v>
      </c>
      <c r="O1937" t="str">
        <f t="shared" si="367"/>
        <v/>
      </c>
      <c r="P1937">
        <f t="shared" si="368"/>
        <v>4905.5</v>
      </c>
      <c r="X1937">
        <f t="shared" si="371"/>
        <v>51.809668343382292</v>
      </c>
      <c r="Y1937">
        <f t="shared" si="372"/>
        <v>4.3174727528824537</v>
      </c>
      <c r="Z1937">
        <f t="shared" si="373"/>
        <v>1</v>
      </c>
      <c r="AA1937">
        <f t="shared" si="374"/>
        <v>11.999998913436766</v>
      </c>
    </row>
    <row r="1938" spans="2:27" x14ac:dyDescent="0.2">
      <c r="B1938">
        <f t="shared" si="366"/>
        <v>6707757788509560</v>
      </c>
      <c r="D1938">
        <f t="shared" si="369"/>
        <v>1.0011211905004587</v>
      </c>
      <c r="E1938">
        <f t="shared" si="375"/>
        <v>4911</v>
      </c>
      <c r="I1938" s="4"/>
      <c r="J1938" s="4">
        <f t="shared" si="370"/>
        <v>410</v>
      </c>
      <c r="K1938">
        <v>1937</v>
      </c>
      <c r="L1938">
        <v>4422509</v>
      </c>
      <c r="M1938">
        <v>368542.4</v>
      </c>
      <c r="N1938">
        <v>85359.7</v>
      </c>
      <c r="O1938" t="str">
        <f t="shared" si="367"/>
        <v/>
      </c>
      <c r="P1938">
        <f t="shared" si="368"/>
        <v>4911</v>
      </c>
      <c r="X1938">
        <f t="shared" si="371"/>
        <v>51.810268780232363</v>
      </c>
      <c r="Y1938">
        <f t="shared" si="372"/>
        <v>4.3175222031005269</v>
      </c>
      <c r="Z1938">
        <f t="shared" si="373"/>
        <v>1</v>
      </c>
      <c r="AA1938">
        <f t="shared" si="374"/>
        <v>12.0000005426784</v>
      </c>
    </row>
    <row r="1939" spans="2:27" x14ac:dyDescent="0.2">
      <c r="B1939">
        <f t="shared" si="366"/>
        <v>6821789670914220</v>
      </c>
      <c r="D1939">
        <f t="shared" si="369"/>
        <v>1.0010995723885914</v>
      </c>
      <c r="E1939">
        <f t="shared" si="375"/>
        <v>4916.4000000003725</v>
      </c>
      <c r="I1939" s="4"/>
      <c r="J1939" s="4">
        <f t="shared" si="370"/>
        <v>410</v>
      </c>
      <c r="K1939">
        <v>1938</v>
      </c>
      <c r="L1939">
        <v>4427425.4000000004</v>
      </c>
      <c r="M1939">
        <v>368952.1</v>
      </c>
      <c r="N1939">
        <v>85453.6</v>
      </c>
      <c r="O1939" t="str">
        <f t="shared" si="367"/>
        <v/>
      </c>
      <c r="P1939">
        <f t="shared" si="368"/>
        <v>4916.4000000003725</v>
      </c>
      <c r="X1939">
        <f t="shared" si="371"/>
        <v>51.81087046069446</v>
      </c>
      <c r="Y1939">
        <f t="shared" si="372"/>
        <v>4.3175723433535858</v>
      </c>
      <c r="Z1939">
        <f t="shared" si="373"/>
        <v>1</v>
      </c>
      <c r="AA1939">
        <f t="shared" si="374"/>
        <v>12.000000542075789</v>
      </c>
    </row>
    <row r="1940" spans="2:27" x14ac:dyDescent="0.2">
      <c r="B1940">
        <f t="shared" si="366"/>
        <v>6937760095319760</v>
      </c>
      <c r="D1940">
        <f t="shared" si="369"/>
        <v>1.0010983646569525</v>
      </c>
      <c r="E1940">
        <f t="shared" si="375"/>
        <v>4921.7999999998137</v>
      </c>
      <c r="I1940" s="4"/>
      <c r="J1940" s="4">
        <f t="shared" si="370"/>
        <v>410</v>
      </c>
      <c r="K1940">
        <v>1939</v>
      </c>
      <c r="L1940">
        <v>4432347.2</v>
      </c>
      <c r="M1940">
        <v>369362.3</v>
      </c>
      <c r="N1940">
        <v>85547.6</v>
      </c>
      <c r="O1940" t="str">
        <f t="shared" si="367"/>
        <v/>
      </c>
      <c r="P1940">
        <f t="shared" si="368"/>
        <v>4921.7999999998137</v>
      </c>
      <c r="X1940">
        <f t="shared" si="371"/>
        <v>51.811473378563512</v>
      </c>
      <c r="Y1940">
        <f t="shared" si="372"/>
        <v>4.3176231711935804</v>
      </c>
      <c r="Z1940">
        <f t="shared" si="373"/>
        <v>1</v>
      </c>
      <c r="AA1940">
        <f t="shared" si="374"/>
        <v>11.999998917052444</v>
      </c>
    </row>
    <row r="1941" spans="2:27" x14ac:dyDescent="0.2">
      <c r="B1941">
        <f t="shared" si="366"/>
        <v>7055702016940190</v>
      </c>
      <c r="D1941">
        <f t="shared" si="369"/>
        <v>9.0101182494212839</v>
      </c>
      <c r="E1941">
        <f t="shared" si="375"/>
        <v>44346</v>
      </c>
      <c r="I1941" s="4"/>
      <c r="J1941" s="4">
        <f t="shared" si="370"/>
        <v>410</v>
      </c>
      <c r="K1941">
        <v>1940</v>
      </c>
      <c r="L1941">
        <v>4476693.2</v>
      </c>
      <c r="M1941">
        <v>373057.8</v>
      </c>
      <c r="N1941">
        <v>86394.6</v>
      </c>
      <c r="O1941">
        <f t="shared" si="367"/>
        <v>88446.600000000559</v>
      </c>
      <c r="P1941">
        <f t="shared" si="368"/>
        <v>44346</v>
      </c>
      <c r="X1941">
        <f t="shared" si="371"/>
        <v>51.816817254782123</v>
      </c>
      <c r="Y1941">
        <f t="shared" si="372"/>
        <v>4.3180684903917603</v>
      </c>
      <c r="Z1941">
        <f t="shared" si="373"/>
        <v>1</v>
      </c>
      <c r="AA1941">
        <f t="shared" si="374"/>
        <v>11.999998927780092</v>
      </c>
    </row>
    <row r="1942" spans="2:27" x14ac:dyDescent="0.2">
      <c r="B1942">
        <f t="shared" si="366"/>
        <v>7175648951228180</v>
      </c>
      <c r="D1942">
        <f t="shared" si="369"/>
        <v>0.11222207188922625</v>
      </c>
      <c r="E1942">
        <f t="shared" si="375"/>
        <v>4976.5999999996275</v>
      </c>
      <c r="I1942" s="4"/>
      <c r="J1942" s="4">
        <f t="shared" si="370"/>
        <v>411</v>
      </c>
      <c r="K1942">
        <v>1941</v>
      </c>
      <c r="L1942">
        <v>4481669.8</v>
      </c>
      <c r="M1942">
        <v>373472.5</v>
      </c>
      <c r="N1942">
        <v>86489.7</v>
      </c>
      <c r="O1942" t="str">
        <f t="shared" si="367"/>
        <v/>
      </c>
      <c r="P1942">
        <f t="shared" si="368"/>
        <v>4976.5999999996275</v>
      </c>
      <c r="X1942">
        <f t="shared" si="371"/>
        <v>51.817381722910355</v>
      </c>
      <c r="Y1942">
        <f t="shared" si="372"/>
        <v>4.318115336277037</v>
      </c>
      <c r="Z1942">
        <f t="shared" si="373"/>
        <v>1</v>
      </c>
      <c r="AA1942">
        <f t="shared" si="374"/>
        <v>11.999999464485336</v>
      </c>
    </row>
    <row r="1943" spans="2:27" x14ac:dyDescent="0.2">
      <c r="B1943">
        <f t="shared" si="366"/>
        <v>7297634983399060</v>
      </c>
      <c r="D1943">
        <f t="shared" si="369"/>
        <v>1.0011051722061108</v>
      </c>
      <c r="E1943">
        <f t="shared" si="375"/>
        <v>4982.1000000005588</v>
      </c>
      <c r="I1943" s="4"/>
      <c r="J1943" s="4">
        <f t="shared" si="370"/>
        <v>411</v>
      </c>
      <c r="K1943">
        <v>1942</v>
      </c>
      <c r="L1943">
        <v>4486651.9000000004</v>
      </c>
      <c r="M1943">
        <v>373887.7</v>
      </c>
      <c r="N1943">
        <v>86584.9</v>
      </c>
      <c r="O1943" t="str">
        <f t="shared" si="367"/>
        <v/>
      </c>
      <c r="P1943">
        <f t="shared" si="368"/>
        <v>4982.1000000005588</v>
      </c>
      <c r="X1943">
        <f t="shared" si="371"/>
        <v>51.817948626146141</v>
      </c>
      <c r="Y1943">
        <f t="shared" si="372"/>
        <v>4.3181628667354239</v>
      </c>
      <c r="Z1943">
        <f t="shared" si="373"/>
        <v>1</v>
      </c>
      <c r="AA1943">
        <f t="shared" si="374"/>
        <v>11.999998662700058</v>
      </c>
    </row>
    <row r="1944" spans="2:27" x14ac:dyDescent="0.2">
      <c r="B1944">
        <f t="shared" si="366"/>
        <v>7421694778116840</v>
      </c>
      <c r="D1944">
        <f t="shared" si="369"/>
        <v>1.0011240240056793</v>
      </c>
      <c r="E1944">
        <f t="shared" si="375"/>
        <v>4987.6999999992549</v>
      </c>
      <c r="I1944" s="4"/>
      <c r="J1944" s="4">
        <f t="shared" si="370"/>
        <v>411</v>
      </c>
      <c r="K1944">
        <v>1943</v>
      </c>
      <c r="L1944">
        <v>4491639.5999999996</v>
      </c>
      <c r="M1944">
        <v>374303.3</v>
      </c>
      <c r="N1944">
        <v>86680.1</v>
      </c>
      <c r="O1944" t="str">
        <f t="shared" si="367"/>
        <v/>
      </c>
      <c r="P1944">
        <f t="shared" si="368"/>
        <v>4987.6999999992549</v>
      </c>
      <c r="X1944">
        <f t="shared" si="371"/>
        <v>51.818578889502888</v>
      </c>
      <c r="Y1944">
        <f t="shared" si="372"/>
        <v>4.3182149074585743</v>
      </c>
      <c r="Z1944">
        <f t="shared" si="373"/>
        <v>1</v>
      </c>
      <c r="AA1944">
        <f t="shared" si="374"/>
        <v>12</v>
      </c>
    </row>
    <row r="1945" spans="2:27" x14ac:dyDescent="0.2">
      <c r="B1945">
        <f t="shared" si="366"/>
        <v>7547863589344820</v>
      </c>
      <c r="D1945">
        <f t="shared" si="369"/>
        <v>1.0011027126733629</v>
      </c>
      <c r="E1945">
        <f t="shared" si="375"/>
        <v>4993.2000000001863</v>
      </c>
      <c r="I1945" s="4"/>
      <c r="J1945" s="4">
        <f t="shared" si="370"/>
        <v>411</v>
      </c>
      <c r="K1945">
        <v>1944</v>
      </c>
      <c r="L1945">
        <v>4496632.8</v>
      </c>
      <c r="M1945">
        <v>374719.4</v>
      </c>
      <c r="N1945">
        <v>86775.5</v>
      </c>
      <c r="O1945" t="str">
        <f t="shared" si="367"/>
        <v/>
      </c>
      <c r="P1945">
        <f t="shared" si="368"/>
        <v>4993.2000000001863</v>
      </c>
      <c r="X1945">
        <f t="shared" si="371"/>
        <v>51.819151719091217</v>
      </c>
      <c r="Y1945">
        <f t="shared" si="372"/>
        <v>4.3182626432576017</v>
      </c>
      <c r="Z1945">
        <f t="shared" si="373"/>
        <v>1</v>
      </c>
      <c r="AA1945">
        <f t="shared" si="374"/>
        <v>11.999999999999998</v>
      </c>
    </row>
    <row r="1946" spans="2:27" x14ac:dyDescent="0.2">
      <c r="B1946">
        <f t="shared" si="366"/>
        <v>7676177270363690</v>
      </c>
      <c r="D1946">
        <f t="shared" si="369"/>
        <v>1.0011215252742984</v>
      </c>
      <c r="E1946">
        <f t="shared" si="375"/>
        <v>4998.7999999998137</v>
      </c>
      <c r="I1946" s="4"/>
      <c r="J1946" s="4">
        <f t="shared" si="370"/>
        <v>411</v>
      </c>
      <c r="K1946">
        <v>1945</v>
      </c>
      <c r="L1946">
        <v>4501631.5999999996</v>
      </c>
      <c r="M1946">
        <v>375136</v>
      </c>
      <c r="N1946">
        <v>86871</v>
      </c>
      <c r="O1946" t="str">
        <f t="shared" si="367"/>
        <v/>
      </c>
      <c r="P1946">
        <f t="shared" si="368"/>
        <v>4998.7999999998137</v>
      </c>
      <c r="X1946">
        <f t="shared" si="371"/>
        <v>51.81972810258889</v>
      </c>
      <c r="Y1946">
        <f t="shared" si="372"/>
        <v>4.3183110589264544</v>
      </c>
      <c r="Z1946">
        <f t="shared" si="373"/>
        <v>1</v>
      </c>
      <c r="AA1946">
        <f t="shared" si="374"/>
        <v>11.999998933720036</v>
      </c>
    </row>
    <row r="1947" spans="2:27" x14ac:dyDescent="0.2">
      <c r="B1947">
        <f t="shared" si="366"/>
        <v>7806672283959870</v>
      </c>
      <c r="D1947">
        <f t="shared" si="369"/>
        <v>1.0011002640635616</v>
      </c>
      <c r="E1947">
        <f t="shared" si="375"/>
        <v>5004.3000000007451</v>
      </c>
      <c r="I1947" s="4"/>
      <c r="J1947" s="4">
        <f t="shared" si="370"/>
        <v>411</v>
      </c>
      <c r="K1947">
        <v>1946</v>
      </c>
      <c r="L1947">
        <v>4506635.9000000004</v>
      </c>
      <c r="M1947">
        <v>375553</v>
      </c>
      <c r="N1947">
        <v>86966.5</v>
      </c>
      <c r="O1947" t="str">
        <f t="shared" si="367"/>
        <v/>
      </c>
      <c r="P1947">
        <f t="shared" si="368"/>
        <v>5004.3000000007451</v>
      </c>
      <c r="X1947">
        <f t="shared" si="371"/>
        <v>51.820366462948378</v>
      </c>
      <c r="Y1947">
        <f t="shared" si="372"/>
        <v>4.3183639677347028</v>
      </c>
      <c r="Z1947">
        <f t="shared" si="373"/>
        <v>1</v>
      </c>
      <c r="AA1947">
        <f t="shared" si="374"/>
        <v>11.999999733726</v>
      </c>
    </row>
    <row r="1948" spans="2:27" x14ac:dyDescent="0.2">
      <c r="B1948">
        <f t="shared" si="366"/>
        <v>7939385712787190</v>
      </c>
      <c r="D1948">
        <f t="shared" si="369"/>
        <v>1.0011190376273795</v>
      </c>
      <c r="E1948">
        <f t="shared" si="375"/>
        <v>5009.8999999994412</v>
      </c>
      <c r="I1948" s="4"/>
      <c r="J1948" s="4">
        <f t="shared" si="370"/>
        <v>411</v>
      </c>
      <c r="K1948">
        <v>1947</v>
      </c>
      <c r="L1948">
        <v>4511645.8</v>
      </c>
      <c r="M1948">
        <v>375970.5</v>
      </c>
      <c r="N1948">
        <v>87062.2</v>
      </c>
      <c r="O1948" t="str">
        <f t="shared" si="367"/>
        <v/>
      </c>
      <c r="P1948">
        <f t="shared" si="368"/>
        <v>5009.8999999994412</v>
      </c>
      <c r="X1948">
        <f t="shared" si="371"/>
        <v>51.820948701043619</v>
      </c>
      <c r="Y1948">
        <f t="shared" si="372"/>
        <v>4.3184125831876523</v>
      </c>
      <c r="Z1948">
        <f t="shared" si="373"/>
        <v>1</v>
      </c>
      <c r="AA1948">
        <f t="shared" si="374"/>
        <v>11.99999946804337</v>
      </c>
    </row>
    <row r="1949" spans="2:27" x14ac:dyDescent="0.2">
      <c r="B1949">
        <f t="shared" si="366"/>
        <v>8074355269904570</v>
      </c>
      <c r="D1949">
        <f t="shared" si="369"/>
        <v>1.0010978263041042</v>
      </c>
      <c r="E1949">
        <f t="shared" si="375"/>
        <v>5015.4000000003725</v>
      </c>
      <c r="I1949" s="4"/>
      <c r="J1949" s="4">
        <f t="shared" si="370"/>
        <v>411</v>
      </c>
      <c r="K1949">
        <v>1948</v>
      </c>
      <c r="L1949">
        <v>4516661.2</v>
      </c>
      <c r="M1949">
        <v>376388.4</v>
      </c>
      <c r="N1949">
        <v>87158</v>
      </c>
      <c r="O1949" t="str">
        <f t="shared" si="367"/>
        <v/>
      </c>
      <c r="P1949">
        <f t="shared" si="368"/>
        <v>5015.4000000003725</v>
      </c>
      <c r="X1949">
        <f t="shared" si="371"/>
        <v>51.821533307326924</v>
      </c>
      <c r="Y1949">
        <f t="shared" si="372"/>
        <v>4.3184607264967072</v>
      </c>
      <c r="Z1949">
        <f t="shared" si="373"/>
        <v>1</v>
      </c>
      <c r="AA1949">
        <f t="shared" si="374"/>
        <v>12.000001062732007</v>
      </c>
    </row>
    <row r="1950" spans="2:27" x14ac:dyDescent="0.2">
      <c r="B1950">
        <f t="shared" si="366"/>
        <v>8211619309492940</v>
      </c>
      <c r="D1950">
        <f t="shared" si="369"/>
        <v>1.0011165609920698</v>
      </c>
      <c r="E1950">
        <f t="shared" si="375"/>
        <v>5021</v>
      </c>
      <c r="I1950" s="4"/>
      <c r="J1950" s="4">
        <f t="shared" si="370"/>
        <v>411</v>
      </c>
      <c r="K1950">
        <v>1949</v>
      </c>
      <c r="L1950">
        <v>4521682.2</v>
      </c>
      <c r="M1950">
        <v>376806.9</v>
      </c>
      <c r="N1950">
        <v>87253.9</v>
      </c>
      <c r="O1950" t="str">
        <f t="shared" si="367"/>
        <v/>
      </c>
      <c r="P1950">
        <f t="shared" si="368"/>
        <v>5021</v>
      </c>
      <c r="X1950">
        <f t="shared" si="371"/>
        <v>51.822121418068427</v>
      </c>
      <c r="Y1950">
        <f t="shared" si="372"/>
        <v>4.3185106912126567</v>
      </c>
      <c r="Z1950">
        <f t="shared" si="373"/>
        <v>1</v>
      </c>
      <c r="AA1950">
        <f t="shared" si="374"/>
        <v>11.999998407672472</v>
      </c>
    </row>
    <row r="1951" spans="2:27" x14ac:dyDescent="0.2">
      <c r="B1951">
        <f t="shared" si="366"/>
        <v>8351216837754320</v>
      </c>
      <c r="D1951">
        <f t="shared" si="369"/>
        <v>9.0100179247161556</v>
      </c>
      <c r="E1951">
        <f t="shared" si="375"/>
        <v>45239.299999999814</v>
      </c>
      <c r="I1951" s="4"/>
      <c r="J1951" s="4">
        <f t="shared" si="370"/>
        <v>411</v>
      </c>
      <c r="K1951">
        <v>1950</v>
      </c>
      <c r="L1951">
        <v>4566921.5</v>
      </c>
      <c r="M1951">
        <v>380576.8</v>
      </c>
      <c r="N1951">
        <v>88118</v>
      </c>
      <c r="O1951">
        <f t="shared" si="367"/>
        <v>90228.299999999814</v>
      </c>
      <c r="P1951">
        <f t="shared" si="368"/>
        <v>45239.299999999814</v>
      </c>
      <c r="X1951">
        <f t="shared" si="371"/>
        <v>51.827339476610909</v>
      </c>
      <c r="Y1951">
        <f t="shared" si="372"/>
        <v>4.3189450509544018</v>
      </c>
      <c r="Z1951">
        <f t="shared" si="373"/>
        <v>1</v>
      </c>
      <c r="AA1951">
        <f t="shared" si="374"/>
        <v>11.999999737240946</v>
      </c>
    </row>
    <row r="1952" spans="2:27" x14ac:dyDescent="0.2">
      <c r="B1952">
        <f t="shared" si="366"/>
        <v>8493187523996150</v>
      </c>
      <c r="D1952">
        <f t="shared" si="369"/>
        <v>0.1122232218447322</v>
      </c>
      <c r="E1952">
        <f t="shared" si="375"/>
        <v>5076.9000000003725</v>
      </c>
      <c r="I1952" s="4"/>
      <c r="J1952" s="4">
        <f t="shared" si="370"/>
        <v>412</v>
      </c>
      <c r="K1952">
        <v>1951</v>
      </c>
      <c r="L1952">
        <v>4571998.4000000004</v>
      </c>
      <c r="M1952">
        <v>380999.9</v>
      </c>
      <c r="N1952">
        <v>88215</v>
      </c>
      <c r="O1952" t="str">
        <f t="shared" si="367"/>
        <v/>
      </c>
      <c r="P1952">
        <f t="shared" si="368"/>
        <v>5076.9000000003725</v>
      </c>
      <c r="X1952">
        <f t="shared" si="371"/>
        <v>51.827902284192035</v>
      </c>
      <c r="Y1952">
        <f t="shared" si="372"/>
        <v>4.3189922348806897</v>
      </c>
      <c r="Z1952">
        <f t="shared" si="373"/>
        <v>1</v>
      </c>
      <c r="AA1952">
        <f t="shared" si="374"/>
        <v>11.999998950130959</v>
      </c>
    </row>
    <row r="1953" spans="2:27" x14ac:dyDescent="0.2">
      <c r="B1953">
        <f t="shared" si="366"/>
        <v>8637571711904080</v>
      </c>
      <c r="D1953">
        <f t="shared" si="369"/>
        <v>1.0011030353167538</v>
      </c>
      <c r="E1953">
        <f t="shared" si="375"/>
        <v>5082.5</v>
      </c>
      <c r="I1953" s="4"/>
      <c r="J1953" s="4">
        <f t="shared" si="370"/>
        <v>412</v>
      </c>
      <c r="K1953">
        <v>1952</v>
      </c>
      <c r="L1953">
        <v>4577080.9000000004</v>
      </c>
      <c r="M1953">
        <v>381423.4</v>
      </c>
      <c r="N1953">
        <v>88312</v>
      </c>
      <c r="O1953" t="str">
        <f t="shared" si="367"/>
        <v/>
      </c>
      <c r="P1953">
        <f t="shared" si="368"/>
        <v>5082.5</v>
      </c>
      <c r="X1953">
        <f t="shared" si="371"/>
        <v>51.828527266962588</v>
      </c>
      <c r="Y1953">
        <f t="shared" si="372"/>
        <v>4.3190438445511372</v>
      </c>
      <c r="Z1953">
        <f t="shared" si="373"/>
        <v>1</v>
      </c>
      <c r="AA1953">
        <f t="shared" si="374"/>
        <v>12.00000026217584</v>
      </c>
    </row>
    <row r="1954" spans="2:27" x14ac:dyDescent="0.2">
      <c r="B1954">
        <f t="shared" si="366"/>
        <v>8784410431006450</v>
      </c>
      <c r="D1954">
        <f t="shared" si="369"/>
        <v>1.0011018199704136</v>
      </c>
      <c r="E1954">
        <f t="shared" si="375"/>
        <v>5088.0999999996275</v>
      </c>
      <c r="I1954" s="4"/>
      <c r="J1954" s="4">
        <f t="shared" si="370"/>
        <v>412</v>
      </c>
      <c r="K1954">
        <v>1953</v>
      </c>
      <c r="L1954">
        <v>4582169</v>
      </c>
      <c r="M1954">
        <v>381847.4</v>
      </c>
      <c r="N1954">
        <v>88409.2</v>
      </c>
      <c r="O1954" t="str">
        <f t="shared" si="367"/>
        <v/>
      </c>
      <c r="P1954">
        <f t="shared" si="368"/>
        <v>5088.0999999996275</v>
      </c>
      <c r="X1954">
        <f t="shared" si="371"/>
        <v>51.829096971808369</v>
      </c>
      <c r="Y1954">
        <f t="shared" si="372"/>
        <v>4.3190912258000305</v>
      </c>
      <c r="Z1954">
        <f t="shared" si="373"/>
        <v>1</v>
      </c>
      <c r="AA1954">
        <f t="shared" si="374"/>
        <v>12.000000523769442</v>
      </c>
    </row>
    <row r="1955" spans="2:27" x14ac:dyDescent="0.2">
      <c r="B1955">
        <f t="shared" si="366"/>
        <v>8933745408333560</v>
      </c>
      <c r="D1955">
        <f t="shared" si="369"/>
        <v>1.0011202610011962</v>
      </c>
      <c r="E1955">
        <f t="shared" si="375"/>
        <v>5093.7999999998137</v>
      </c>
      <c r="I1955" s="4"/>
      <c r="J1955" s="4">
        <f t="shared" si="370"/>
        <v>412</v>
      </c>
      <c r="K1955">
        <v>1954</v>
      </c>
      <c r="L1955">
        <v>4587262.8</v>
      </c>
      <c r="M1955">
        <v>382271.9</v>
      </c>
      <c r="N1955">
        <v>88506.5</v>
      </c>
      <c r="O1955" t="str">
        <f t="shared" si="367"/>
        <v/>
      </c>
      <c r="P1955">
        <f t="shared" si="368"/>
        <v>5093.7999999998137</v>
      </c>
      <c r="X1955">
        <f t="shared" si="371"/>
        <v>51.829671267082077</v>
      </c>
      <c r="Y1955">
        <f t="shared" si="372"/>
        <v>4.31913927225684</v>
      </c>
      <c r="Z1955">
        <f t="shared" si="373"/>
        <v>1</v>
      </c>
      <c r="AA1955">
        <f t="shared" si="374"/>
        <v>11.999999999999998</v>
      </c>
    </row>
    <row r="1956" spans="2:27" x14ac:dyDescent="0.2">
      <c r="B1956">
        <f t="shared" si="366"/>
        <v>9085619080275230</v>
      </c>
      <c r="D1956">
        <f t="shared" si="369"/>
        <v>1.0011190074208227</v>
      </c>
      <c r="E1956">
        <f t="shared" si="375"/>
        <v>5099.5</v>
      </c>
      <c r="I1956" s="4"/>
      <c r="J1956" s="4">
        <f t="shared" si="370"/>
        <v>412</v>
      </c>
      <c r="K1956">
        <v>1955</v>
      </c>
      <c r="L1956">
        <v>4592362.3</v>
      </c>
      <c r="M1956">
        <v>382696.9</v>
      </c>
      <c r="N1956">
        <v>88603.9</v>
      </c>
      <c r="O1956" t="str">
        <f t="shared" si="367"/>
        <v/>
      </c>
      <c r="P1956">
        <f t="shared" si="368"/>
        <v>5099.5</v>
      </c>
      <c r="X1956">
        <f t="shared" si="371"/>
        <v>51.830250135716376</v>
      </c>
      <c r="Y1956">
        <f t="shared" si="372"/>
        <v>4.3191879815674037</v>
      </c>
      <c r="Z1956">
        <f t="shared" si="373"/>
        <v>1</v>
      </c>
      <c r="AA1956">
        <f t="shared" si="374"/>
        <v>11.999998693483013</v>
      </c>
    </row>
    <row r="1957" spans="2:27" x14ac:dyDescent="0.2">
      <c r="B1957">
        <f t="shared" si="366"/>
        <v>9240074604639900</v>
      </c>
      <c r="D1957">
        <f t="shared" si="369"/>
        <v>1.0010981468772544</v>
      </c>
      <c r="E1957">
        <f t="shared" si="375"/>
        <v>5105.1000000005588</v>
      </c>
      <c r="I1957" s="4"/>
      <c r="J1957" s="4">
        <f t="shared" si="370"/>
        <v>412</v>
      </c>
      <c r="K1957">
        <v>1956</v>
      </c>
      <c r="L1957">
        <v>4597467.4000000004</v>
      </c>
      <c r="M1957">
        <v>383122.3</v>
      </c>
      <c r="N1957">
        <v>88701.4</v>
      </c>
      <c r="O1957" t="str">
        <f t="shared" si="367"/>
        <v/>
      </c>
      <c r="P1957">
        <f t="shared" si="368"/>
        <v>5105.1000000005588</v>
      </c>
      <c r="X1957">
        <f t="shared" si="371"/>
        <v>51.830832433309965</v>
      </c>
      <c r="Y1957">
        <f t="shared" si="372"/>
        <v>4.3192362240054836</v>
      </c>
      <c r="Z1957">
        <f t="shared" si="373"/>
        <v>1</v>
      </c>
      <c r="AA1957">
        <f t="shared" si="374"/>
        <v>11.999999477973484</v>
      </c>
    </row>
    <row r="1958" spans="2:27" x14ac:dyDescent="0.2">
      <c r="B1958">
        <f t="shared" si="366"/>
        <v>9397155872918790</v>
      </c>
      <c r="D1958">
        <f t="shared" si="369"/>
        <v>1.0011165305281491</v>
      </c>
      <c r="E1958">
        <f t="shared" si="375"/>
        <v>5110.7999999998137</v>
      </c>
      <c r="I1958" s="4"/>
      <c r="J1958" s="4">
        <f t="shared" si="370"/>
        <v>412</v>
      </c>
      <c r="K1958">
        <v>1957</v>
      </c>
      <c r="L1958">
        <v>4602578.2</v>
      </c>
      <c r="M1958">
        <v>383548.2</v>
      </c>
      <c r="N1958">
        <v>88799</v>
      </c>
      <c r="O1958" t="str">
        <f t="shared" si="367"/>
        <v/>
      </c>
      <c r="P1958">
        <f t="shared" si="368"/>
        <v>5110.7999999998137</v>
      </c>
      <c r="X1958">
        <f t="shared" si="371"/>
        <v>51.831419272739559</v>
      </c>
      <c r="Y1958">
        <f t="shared" si="372"/>
        <v>4.3192851270847648</v>
      </c>
      <c r="Z1958">
        <f t="shared" si="373"/>
        <v>1</v>
      </c>
      <c r="AA1958">
        <f t="shared" si="374"/>
        <v>11.999999478553152</v>
      </c>
    </row>
    <row r="1959" spans="2:27" x14ac:dyDescent="0.2">
      <c r="B1959">
        <f t="shared" si="366"/>
        <v>9556907522758400</v>
      </c>
      <c r="D1959">
        <f t="shared" si="369"/>
        <v>1.0011152852782708</v>
      </c>
      <c r="E1959">
        <f t="shared" si="375"/>
        <v>5116.5</v>
      </c>
      <c r="I1959" s="4"/>
      <c r="J1959" s="4">
        <f t="shared" si="370"/>
        <v>412</v>
      </c>
      <c r="K1959">
        <v>1958</v>
      </c>
      <c r="L1959">
        <v>4607694.7</v>
      </c>
      <c r="M1959">
        <v>383974.6</v>
      </c>
      <c r="N1959">
        <v>88896.8</v>
      </c>
      <c r="O1959" t="str">
        <f t="shared" si="367"/>
        <v/>
      </c>
      <c r="P1959">
        <f t="shared" si="368"/>
        <v>5116.5</v>
      </c>
      <c r="X1959">
        <f t="shared" si="371"/>
        <v>51.831952331242519</v>
      </c>
      <c r="Y1959">
        <f t="shared" si="372"/>
        <v>4.3193298296451612</v>
      </c>
      <c r="Z1959">
        <f t="shared" si="373"/>
        <v>1</v>
      </c>
      <c r="AA1959">
        <f t="shared" si="374"/>
        <v>11.999998697830534</v>
      </c>
    </row>
    <row r="1960" spans="2:27" x14ac:dyDescent="0.2">
      <c r="B1960">
        <f t="shared" si="366"/>
        <v>9719374950645290</v>
      </c>
      <c r="D1960">
        <f t="shared" si="369"/>
        <v>1.0010944981920507</v>
      </c>
      <c r="E1960">
        <f t="shared" si="375"/>
        <v>5122.0999999996275</v>
      </c>
      <c r="I1960" s="4"/>
      <c r="J1960" s="4">
        <f t="shared" si="370"/>
        <v>412</v>
      </c>
      <c r="K1960">
        <v>1959</v>
      </c>
      <c r="L1960">
        <v>4612816.8</v>
      </c>
      <c r="M1960">
        <v>384401.4</v>
      </c>
      <c r="N1960">
        <v>88994.6</v>
      </c>
      <c r="O1960" t="str">
        <f t="shared" si="367"/>
        <v/>
      </c>
      <c r="P1960">
        <f t="shared" si="368"/>
        <v>5122.0999999996275</v>
      </c>
      <c r="X1960">
        <f t="shared" si="371"/>
        <v>51.83254714330981</v>
      </c>
      <c r="Y1960">
        <f t="shared" si="372"/>
        <v>4.3193789286091517</v>
      </c>
      <c r="Z1960">
        <f t="shared" si="373"/>
        <v>1</v>
      </c>
      <c r="AA1960">
        <f t="shared" si="374"/>
        <v>11.999999999999998</v>
      </c>
    </row>
    <row r="1961" spans="2:27" x14ac:dyDescent="0.2">
      <c r="B1961">
        <f t="shared" si="366"/>
        <v>9884604324806260</v>
      </c>
      <c r="D1961">
        <f t="shared" si="369"/>
        <v>9.0101130395743034</v>
      </c>
      <c r="E1961">
        <f t="shared" si="375"/>
        <v>46150.700000000186</v>
      </c>
      <c r="I1961" s="4"/>
      <c r="J1961" s="4">
        <f t="shared" si="370"/>
        <v>412</v>
      </c>
      <c r="K1961">
        <v>1960</v>
      </c>
      <c r="L1961">
        <v>4658967.5</v>
      </c>
      <c r="M1961">
        <v>388247.3</v>
      </c>
      <c r="N1961">
        <v>89876.1</v>
      </c>
      <c r="O1961">
        <f t="shared" si="367"/>
        <v>92046</v>
      </c>
      <c r="P1961">
        <f t="shared" si="368"/>
        <v>46150.700000000186</v>
      </c>
      <c r="X1961">
        <f t="shared" si="371"/>
        <v>51.837668746196151</v>
      </c>
      <c r="Y1961">
        <f t="shared" si="372"/>
        <v>4.3198058215699167</v>
      </c>
      <c r="Z1961">
        <f t="shared" si="373"/>
        <v>1</v>
      </c>
      <c r="AA1961">
        <f t="shared" si="374"/>
        <v>11.999999742432207</v>
      </c>
    </row>
    <row r="1962" spans="2:27" x14ac:dyDescent="0.2">
      <c r="B1962">
        <f t="shared" si="366"/>
        <v>1.0052642598328E+16</v>
      </c>
      <c r="D1962">
        <f t="shared" si="369"/>
        <v>0.11222148309775597</v>
      </c>
      <c r="E1962">
        <f t="shared" si="375"/>
        <v>5179.0999999996275</v>
      </c>
      <c r="I1962" s="4"/>
      <c r="J1962" s="4">
        <f t="shared" si="370"/>
        <v>413</v>
      </c>
      <c r="K1962">
        <v>1961</v>
      </c>
      <c r="L1962">
        <v>4664146.5999999996</v>
      </c>
      <c r="M1962">
        <v>388678.9</v>
      </c>
      <c r="N1962">
        <v>89975</v>
      </c>
      <c r="O1962" t="str">
        <f t="shared" si="367"/>
        <v/>
      </c>
      <c r="P1962">
        <f t="shared" si="368"/>
        <v>5179.0999999996275</v>
      </c>
      <c r="X1962">
        <f t="shared" si="371"/>
        <v>51.838250625173657</v>
      </c>
      <c r="Y1962">
        <f t="shared" si="372"/>
        <v>4.319854404001112</v>
      </c>
      <c r="Z1962">
        <f t="shared" si="373"/>
        <v>1</v>
      </c>
      <c r="AA1962">
        <f t="shared" si="374"/>
        <v>11.999999485436435</v>
      </c>
    </row>
    <row r="1963" spans="2:27" x14ac:dyDescent="0.2">
      <c r="B1963">
        <f t="shared" si="366"/>
        <v>1.02235375224995E+16</v>
      </c>
      <c r="D1963">
        <f t="shared" si="369"/>
        <v>1.0011198856945696</v>
      </c>
      <c r="E1963">
        <f t="shared" si="375"/>
        <v>5184.9000000003725</v>
      </c>
      <c r="I1963" s="4"/>
      <c r="J1963" s="4">
        <f t="shared" si="370"/>
        <v>413</v>
      </c>
      <c r="K1963">
        <v>1962</v>
      </c>
      <c r="L1963">
        <v>4669331.5</v>
      </c>
      <c r="M1963">
        <v>389111</v>
      </c>
      <c r="N1963">
        <v>90074</v>
      </c>
      <c r="O1963" t="str">
        <f t="shared" si="367"/>
        <v/>
      </c>
      <c r="P1963">
        <f t="shared" si="368"/>
        <v>5184.9000000003725</v>
      </c>
      <c r="X1963">
        <f t="shared" si="371"/>
        <v>51.838838066478672</v>
      </c>
      <c r="Y1963">
        <f t="shared" si="372"/>
        <v>4.3199036347891733</v>
      </c>
      <c r="Z1963">
        <f t="shared" si="373"/>
        <v>1</v>
      </c>
      <c r="AA1963">
        <f t="shared" si="374"/>
        <v>11.999998715019622</v>
      </c>
    </row>
    <row r="1964" spans="2:27" x14ac:dyDescent="0.2">
      <c r="B1964">
        <f t="shared" si="366"/>
        <v>1.0397337660382E+16</v>
      </c>
      <c r="D1964">
        <f t="shared" si="369"/>
        <v>1.0011186329533479</v>
      </c>
      <c r="E1964">
        <f t="shared" si="375"/>
        <v>5190.7000000001863</v>
      </c>
      <c r="I1964" s="4"/>
      <c r="J1964" s="4">
        <f t="shared" si="370"/>
        <v>413</v>
      </c>
      <c r="K1964">
        <v>1963</v>
      </c>
      <c r="L1964">
        <v>4674522.2</v>
      </c>
      <c r="M1964">
        <v>389543.5</v>
      </c>
      <c r="N1964">
        <v>90173.2</v>
      </c>
      <c r="O1964" t="str">
        <f t="shared" si="367"/>
        <v/>
      </c>
      <c r="P1964">
        <f t="shared" si="368"/>
        <v>5190.7000000001863</v>
      </c>
      <c r="X1964">
        <f t="shared" si="371"/>
        <v>51.839373561102413</v>
      </c>
      <c r="Y1964">
        <f t="shared" si="372"/>
        <v>4.3199476119290434</v>
      </c>
      <c r="Z1964">
        <f t="shared" si="373"/>
        <v>1</v>
      </c>
      <c r="AA1964">
        <f t="shared" si="374"/>
        <v>12.00000051342148</v>
      </c>
    </row>
    <row r="1965" spans="2:27" x14ac:dyDescent="0.2">
      <c r="B1965">
        <f t="shared" si="366"/>
        <v>1.05740924006085E+16</v>
      </c>
      <c r="D1965">
        <f t="shared" si="369"/>
        <v>1.0010981177874381</v>
      </c>
      <c r="E1965">
        <f t="shared" si="375"/>
        <v>5196.3999999994412</v>
      </c>
      <c r="I1965" s="4"/>
      <c r="J1965" s="4">
        <f t="shared" si="370"/>
        <v>413</v>
      </c>
      <c r="K1965">
        <v>1964</v>
      </c>
      <c r="L1965">
        <v>4679718.5999999996</v>
      </c>
      <c r="M1965">
        <v>389976.5</v>
      </c>
      <c r="N1965">
        <v>90272.4</v>
      </c>
      <c r="O1965" t="str">
        <f t="shared" si="367"/>
        <v/>
      </c>
      <c r="P1965">
        <f t="shared" si="368"/>
        <v>5196.3999999994412</v>
      </c>
      <c r="X1965">
        <f t="shared" si="371"/>
        <v>51.839971021042977</v>
      </c>
      <c r="Y1965">
        <f t="shared" si="372"/>
        <v>4.3199970312077669</v>
      </c>
      <c r="Z1965">
        <f t="shared" si="373"/>
        <v>1</v>
      </c>
      <c r="AA1965">
        <f t="shared" si="374"/>
        <v>12.000001538554246</v>
      </c>
    </row>
    <row r="1966" spans="2:27" x14ac:dyDescent="0.2">
      <c r="B1966">
        <f t="shared" si="366"/>
        <v>1.07538519714189E+16</v>
      </c>
      <c r="D1966">
        <f t="shared" si="369"/>
        <v>1.0011161573398402</v>
      </c>
      <c r="E1966">
        <f t="shared" si="375"/>
        <v>5202.2000000001863</v>
      </c>
      <c r="I1966" s="4"/>
      <c r="J1966" s="4">
        <f t="shared" si="370"/>
        <v>413</v>
      </c>
      <c r="K1966">
        <v>1965</v>
      </c>
      <c r="L1966">
        <v>4684920.8</v>
      </c>
      <c r="M1966">
        <v>390410.1</v>
      </c>
      <c r="N1966">
        <v>90371.8</v>
      </c>
      <c r="O1966" t="str">
        <f t="shared" si="367"/>
        <v/>
      </c>
      <c r="P1966">
        <f t="shared" si="368"/>
        <v>5202.2000000001863</v>
      </c>
      <c r="X1966">
        <f t="shared" si="371"/>
        <v>51.840516621335411</v>
      </c>
      <c r="Y1966">
        <f t="shared" si="372"/>
        <v>4.3200434206245752</v>
      </c>
      <c r="Z1966">
        <f t="shared" si="373"/>
        <v>1</v>
      </c>
      <c r="AA1966">
        <f t="shared" si="374"/>
        <v>11.999998975436343</v>
      </c>
    </row>
    <row r="1967" spans="2:27" x14ac:dyDescent="0.2">
      <c r="B1967">
        <f t="shared" si="366"/>
        <v>1.0936667454933E+16</v>
      </c>
      <c r="D1967">
        <f t="shared" si="369"/>
        <v>1.0010956902849153</v>
      </c>
      <c r="E1967">
        <f t="shared" si="375"/>
        <v>5207.9000000003725</v>
      </c>
      <c r="I1967" s="4"/>
      <c r="J1967" s="4">
        <f t="shared" si="370"/>
        <v>413</v>
      </c>
      <c r="K1967">
        <v>1966</v>
      </c>
      <c r="L1967">
        <v>4690128.7</v>
      </c>
      <c r="M1967">
        <v>390844.1</v>
      </c>
      <c r="N1967">
        <v>90471.3</v>
      </c>
      <c r="O1967" t="str">
        <f t="shared" si="367"/>
        <v/>
      </c>
      <c r="P1967">
        <f t="shared" si="368"/>
        <v>5207.9000000003725</v>
      </c>
      <c r="X1967">
        <f t="shared" si="371"/>
        <v>51.841066725027716</v>
      </c>
      <c r="Y1967">
        <f t="shared" si="372"/>
        <v>4.3200893543035193</v>
      </c>
      <c r="Z1967">
        <f t="shared" si="373"/>
        <v>1</v>
      </c>
      <c r="AA1967">
        <f t="shared" si="374"/>
        <v>11.999998720717546</v>
      </c>
    </row>
    <row r="1968" spans="2:27" x14ac:dyDescent="0.2">
      <c r="B1968">
        <f t="shared" si="366"/>
        <v>1.11225908016669E+16</v>
      </c>
      <c r="D1968">
        <f t="shared" si="369"/>
        <v>1.0011328942566948</v>
      </c>
      <c r="E1968">
        <f t="shared" si="375"/>
        <v>5213.7999999998137</v>
      </c>
      <c r="I1968" s="4"/>
      <c r="J1968" s="4">
        <f t="shared" si="370"/>
        <v>413</v>
      </c>
      <c r="K1968">
        <v>1967</v>
      </c>
      <c r="L1968">
        <v>4695342.5</v>
      </c>
      <c r="M1968">
        <v>391278.5</v>
      </c>
      <c r="N1968">
        <v>90570.8</v>
      </c>
      <c r="O1968" t="str">
        <f t="shared" si="367"/>
        <v/>
      </c>
      <c r="P1968">
        <f t="shared" si="368"/>
        <v>5213.7999999998137</v>
      </c>
      <c r="X1968">
        <f t="shared" si="371"/>
        <v>51.841680762453237</v>
      </c>
      <c r="Y1968">
        <f t="shared" si="372"/>
        <v>4.3201396034925166</v>
      </c>
      <c r="Z1968">
        <f t="shared" si="373"/>
        <v>1</v>
      </c>
      <c r="AA1968">
        <f t="shared" si="374"/>
        <v>12.000001277862188</v>
      </c>
    </row>
    <row r="1969" spans="2:27" x14ac:dyDescent="0.2">
      <c r="B1969">
        <f t="shared" si="366"/>
        <v>1.13116748452952E+16</v>
      </c>
      <c r="D1969">
        <f t="shared" si="369"/>
        <v>1.0010932525221885</v>
      </c>
      <c r="E1969">
        <f t="shared" si="375"/>
        <v>5219.5</v>
      </c>
      <c r="I1969" s="4"/>
      <c r="J1969" s="4">
        <f t="shared" si="370"/>
        <v>413</v>
      </c>
      <c r="K1969">
        <v>1968</v>
      </c>
      <c r="L1969">
        <v>4700562</v>
      </c>
      <c r="M1969">
        <v>391713.5</v>
      </c>
      <c r="N1969">
        <v>90670.5</v>
      </c>
      <c r="O1969" t="str">
        <f t="shared" si="367"/>
        <v/>
      </c>
      <c r="P1969">
        <f t="shared" si="368"/>
        <v>5219.5</v>
      </c>
      <c r="X1969">
        <f t="shared" si="371"/>
        <v>51.842241964034606</v>
      </c>
      <c r="Y1969">
        <f t="shared" si="372"/>
        <v>4.3201868303362172</v>
      </c>
      <c r="Z1969">
        <f t="shared" si="373"/>
        <v>1</v>
      </c>
      <c r="AA1969">
        <f t="shared" si="374"/>
        <v>12</v>
      </c>
    </row>
    <row r="1970" spans="2:27" x14ac:dyDescent="0.2">
      <c r="B1970">
        <f t="shared" ref="B1970:B2033" si="376">ROUND(45*$B$1^(K1970-1),1)</f>
        <v>1.15039733176652E+16</v>
      </c>
      <c r="D1970">
        <f t="shared" si="369"/>
        <v>1.0011303764729136</v>
      </c>
      <c r="E1970">
        <f t="shared" si="375"/>
        <v>5225.4000000003725</v>
      </c>
      <c r="I1970" s="4"/>
      <c r="J1970" s="4">
        <f t="shared" si="370"/>
        <v>413</v>
      </c>
      <c r="K1970">
        <v>1969</v>
      </c>
      <c r="L1970">
        <v>4705787.4000000004</v>
      </c>
      <c r="M1970">
        <v>392148.9</v>
      </c>
      <c r="N1970">
        <v>90770.3</v>
      </c>
      <c r="O1970" t="str">
        <f t="shared" si="367"/>
        <v/>
      </c>
      <c r="P1970">
        <f t="shared" si="368"/>
        <v>5225.4000000003725</v>
      </c>
      <c r="X1970">
        <f t="shared" si="371"/>
        <v>51.842809817748758</v>
      </c>
      <c r="Y1970">
        <f t="shared" si="372"/>
        <v>4.3202336006380939</v>
      </c>
      <c r="Z1970">
        <f t="shared" si="373"/>
        <v>1</v>
      </c>
      <c r="AA1970">
        <f t="shared" si="374"/>
        <v>12.000001530031067</v>
      </c>
    </row>
    <row r="1971" spans="2:27" x14ac:dyDescent="0.2">
      <c r="B1971">
        <f t="shared" si="376"/>
        <v>1.16995408640655E+16</v>
      </c>
      <c r="D1971">
        <f t="shared" si="369"/>
        <v>9.009913116698451</v>
      </c>
      <c r="E1971">
        <f t="shared" si="375"/>
        <v>47080.399999999441</v>
      </c>
      <c r="I1971" s="4"/>
      <c r="J1971" s="4">
        <f t="shared" si="370"/>
        <v>413</v>
      </c>
      <c r="K1971">
        <v>1970</v>
      </c>
      <c r="L1971">
        <v>4752867.8</v>
      </c>
      <c r="M1971">
        <v>396072.3</v>
      </c>
      <c r="N1971">
        <v>91669.6</v>
      </c>
      <c r="O1971">
        <f t="shared" ref="O1971:O2034" si="377">IF(RIGHT(K1971,1)*1=0,VLOOKUP(J1971,AI:AL,4,0),"")</f>
        <v>93900.299999999814</v>
      </c>
      <c r="P1971">
        <f t="shared" ref="P1971:P2034" si="378">L1971-L1970</f>
        <v>47080.399999999441</v>
      </c>
      <c r="X1971">
        <f t="shared" si="371"/>
        <v>51.847807779241968</v>
      </c>
      <c r="Y1971">
        <f t="shared" si="372"/>
        <v>4.3206504664578</v>
      </c>
      <c r="Z1971">
        <f t="shared" si="373"/>
        <v>1</v>
      </c>
      <c r="AA1971">
        <f t="shared" si="374"/>
        <v>12.000000504958312</v>
      </c>
    </row>
    <row r="1972" spans="2:27" x14ac:dyDescent="0.2">
      <c r="B1972">
        <f t="shared" si="376"/>
        <v>1.18984330587546E+16</v>
      </c>
      <c r="D1972">
        <f t="shared" ref="D1972:D2035" si="379">E1972/E1971</f>
        <v>0.11222079676469264</v>
      </c>
      <c r="E1972">
        <f t="shared" si="375"/>
        <v>5283.4000000003725</v>
      </c>
      <c r="I1972" s="4"/>
      <c r="J1972" s="4">
        <f t="shared" si="370"/>
        <v>414</v>
      </c>
      <c r="K1972">
        <v>1971</v>
      </c>
      <c r="L1972">
        <v>4758151.2</v>
      </c>
      <c r="M1972">
        <v>396512.6</v>
      </c>
      <c r="N1972">
        <v>91770.5</v>
      </c>
      <c r="O1972" t="str">
        <f t="shared" si="377"/>
        <v/>
      </c>
      <c r="P1972">
        <f t="shared" si="378"/>
        <v>5283.4000000003725</v>
      </c>
      <c r="X1972">
        <f t="shared" si="371"/>
        <v>51.84837393279976</v>
      </c>
      <c r="Y1972">
        <f t="shared" si="372"/>
        <v>4.320697827733313</v>
      </c>
      <c r="Z1972">
        <f t="shared" si="373"/>
        <v>1</v>
      </c>
      <c r="AA1972">
        <f t="shared" si="374"/>
        <v>12.000000000000002</v>
      </c>
    </row>
    <row r="1973" spans="2:27" x14ac:dyDescent="0.2">
      <c r="B1973">
        <f t="shared" si="376"/>
        <v>1.21007064207535E+16</v>
      </c>
      <c r="D1973">
        <f t="shared" si="379"/>
        <v>1.0011356323577749</v>
      </c>
      <c r="E1973">
        <f t="shared" si="375"/>
        <v>5289.3999999994412</v>
      </c>
      <c r="I1973" s="4"/>
      <c r="J1973" s="4">
        <f t="shared" si="370"/>
        <v>414</v>
      </c>
      <c r="K1973">
        <v>1972</v>
      </c>
      <c r="L1973">
        <v>4763440.5999999996</v>
      </c>
      <c r="M1973">
        <v>396953.4</v>
      </c>
      <c r="N1973">
        <v>91871.5</v>
      </c>
      <c r="O1973" t="str">
        <f t="shared" si="377"/>
        <v/>
      </c>
      <c r="P1973">
        <f t="shared" si="378"/>
        <v>5289.3999999994412</v>
      </c>
      <c r="X1973">
        <f t="shared" si="371"/>
        <v>51.848947715014987</v>
      </c>
      <c r="Y1973">
        <f t="shared" si="372"/>
        <v>4.3207458243307233</v>
      </c>
      <c r="Z1973">
        <f t="shared" si="373"/>
        <v>1</v>
      </c>
      <c r="AA1973">
        <f t="shared" si="374"/>
        <v>11.99999949616252</v>
      </c>
    </row>
    <row r="1974" spans="2:27" x14ac:dyDescent="0.2">
      <c r="B1974">
        <f t="shared" si="376"/>
        <v>1.23064184299063E+16</v>
      </c>
      <c r="D1974">
        <f t="shared" si="379"/>
        <v>1.0010965326881585</v>
      </c>
      <c r="E1974">
        <f t="shared" si="375"/>
        <v>5295.2000000001863</v>
      </c>
      <c r="I1974" s="4"/>
      <c r="J1974" s="4">
        <f t="shared" si="370"/>
        <v>414</v>
      </c>
      <c r="K1974">
        <v>1973</v>
      </c>
      <c r="L1974">
        <v>4768735.8</v>
      </c>
      <c r="M1974">
        <v>397394.6</v>
      </c>
      <c r="N1974">
        <v>91972.7</v>
      </c>
      <c r="O1974" t="str">
        <f t="shared" si="377"/>
        <v/>
      </c>
      <c r="P1974">
        <f t="shared" si="378"/>
        <v>5295.2000000001863</v>
      </c>
      <c r="X1974">
        <f t="shared" si="371"/>
        <v>51.849470549413034</v>
      </c>
      <c r="Y1974">
        <f t="shared" si="372"/>
        <v>4.320788668811506</v>
      </c>
      <c r="Z1974">
        <f t="shared" si="373"/>
        <v>1</v>
      </c>
      <c r="AA1974">
        <f t="shared" si="374"/>
        <v>12.000001509834306</v>
      </c>
    </row>
    <row r="1975" spans="2:27" x14ac:dyDescent="0.2">
      <c r="B1975">
        <f t="shared" si="376"/>
        <v>1.25156275432147E+16</v>
      </c>
      <c r="D1975">
        <f t="shared" si="379"/>
        <v>1.0011142166491109</v>
      </c>
      <c r="E1975">
        <f t="shared" si="375"/>
        <v>5301.1000000005588</v>
      </c>
      <c r="I1975" s="4"/>
      <c r="J1975" s="4">
        <f t="shared" si="370"/>
        <v>414</v>
      </c>
      <c r="K1975">
        <v>1974</v>
      </c>
      <c r="L1975">
        <v>4774036.9000000004</v>
      </c>
      <c r="M1975">
        <v>397836.4</v>
      </c>
      <c r="N1975">
        <v>92073.9</v>
      </c>
      <c r="O1975" t="str">
        <f t="shared" si="377"/>
        <v/>
      </c>
      <c r="P1975">
        <f t="shared" si="378"/>
        <v>5301.1000000005588</v>
      </c>
      <c r="X1975">
        <f t="shared" si="371"/>
        <v>51.850056313461259</v>
      </c>
      <c r="Y1975">
        <f t="shared" si="372"/>
        <v>4.3208379356147617</v>
      </c>
      <c r="Z1975">
        <f t="shared" si="373"/>
        <v>1</v>
      </c>
      <c r="AA1975">
        <f t="shared" si="374"/>
        <v>12.000000251359605</v>
      </c>
    </row>
    <row r="1976" spans="2:27" x14ac:dyDescent="0.2">
      <c r="B1976">
        <f t="shared" si="376"/>
        <v>1.27283932114493E+16</v>
      </c>
      <c r="D1976">
        <f t="shared" si="379"/>
        <v>1.0011129765519309</v>
      </c>
      <c r="E1976">
        <f t="shared" si="375"/>
        <v>5307</v>
      </c>
      <c r="I1976" s="4"/>
      <c r="J1976" s="4">
        <f t="shared" si="370"/>
        <v>414</v>
      </c>
      <c r="K1976">
        <v>1975</v>
      </c>
      <c r="L1976">
        <v>4779343.9000000004</v>
      </c>
      <c r="M1976">
        <v>398278.7</v>
      </c>
      <c r="N1976">
        <v>92175.3</v>
      </c>
      <c r="O1976" t="str">
        <f t="shared" si="377"/>
        <v/>
      </c>
      <c r="P1976">
        <f t="shared" si="378"/>
        <v>5307</v>
      </c>
      <c r="X1976">
        <f t="shared" si="371"/>
        <v>51.850592295332916</v>
      </c>
      <c r="Y1976">
        <f t="shared" si="372"/>
        <v>4.3208831433149664</v>
      </c>
      <c r="Z1976">
        <f t="shared" si="373"/>
        <v>1</v>
      </c>
      <c r="AA1976">
        <f t="shared" si="374"/>
        <v>11.99999874459769</v>
      </c>
    </row>
    <row r="1977" spans="2:27" x14ac:dyDescent="0.2">
      <c r="B1977">
        <f t="shared" si="376"/>
        <v>1.29447758960439E+16</v>
      </c>
      <c r="D1977">
        <f t="shared" si="379"/>
        <v>1.0010928961748282</v>
      </c>
      <c r="E1977">
        <f t="shared" si="375"/>
        <v>5312.7999999998137</v>
      </c>
      <c r="I1977" s="4"/>
      <c r="J1977" s="4">
        <f t="shared" si="370"/>
        <v>414</v>
      </c>
      <c r="K1977">
        <v>1976</v>
      </c>
      <c r="L1977">
        <v>4784656.7</v>
      </c>
      <c r="M1977">
        <v>398721.4</v>
      </c>
      <c r="N1977">
        <v>92276.7</v>
      </c>
      <c r="O1977" t="str">
        <f t="shared" si="377"/>
        <v/>
      </c>
      <c r="P1977">
        <f t="shared" si="378"/>
        <v>5312.7999999998137</v>
      </c>
      <c r="X1977">
        <f t="shared" si="371"/>
        <v>51.85118995369362</v>
      </c>
      <c r="Y1977">
        <f t="shared" si="372"/>
        <v>4.3209325864492341</v>
      </c>
      <c r="Z1977">
        <f t="shared" si="373"/>
        <v>1</v>
      </c>
      <c r="AA1977">
        <f t="shared" si="374"/>
        <v>11.999999749198313</v>
      </c>
    </row>
    <row r="1978" spans="2:27" x14ac:dyDescent="0.2">
      <c r="B1978">
        <f t="shared" si="376"/>
        <v>1.31648370862767E+16</v>
      </c>
      <c r="D1978">
        <f t="shared" si="379"/>
        <v>1.0011293479897607</v>
      </c>
      <c r="E1978">
        <f t="shared" si="375"/>
        <v>5318.7999999998137</v>
      </c>
      <c r="I1978" s="4"/>
      <c r="J1978" s="4">
        <f t="shared" si="370"/>
        <v>414</v>
      </c>
      <c r="K1978">
        <v>1977</v>
      </c>
      <c r="L1978">
        <v>4789975.5</v>
      </c>
      <c r="M1978">
        <v>399164.6</v>
      </c>
      <c r="N1978">
        <v>92378.3</v>
      </c>
      <c r="O1978" t="str">
        <f t="shared" si="377"/>
        <v/>
      </c>
      <c r="P1978">
        <f t="shared" si="378"/>
        <v>5318.7999999998137</v>
      </c>
      <c r="X1978">
        <f t="shared" si="371"/>
        <v>51.851738990650396</v>
      </c>
      <c r="Y1978">
        <f t="shared" si="372"/>
        <v>4.3209779785945397</v>
      </c>
      <c r="Z1978">
        <f t="shared" si="373"/>
        <v>1</v>
      </c>
      <c r="AA1978">
        <f t="shared" si="374"/>
        <v>12.000000751569655</v>
      </c>
    </row>
    <row r="1979" spans="2:27" x14ac:dyDescent="0.2">
      <c r="B1979">
        <f t="shared" si="376"/>
        <v>1.33886393167434E+16</v>
      </c>
      <c r="D1979">
        <f t="shared" si="379"/>
        <v>1.0011092727683637</v>
      </c>
      <c r="E1979">
        <f t="shared" si="375"/>
        <v>5324.7000000001863</v>
      </c>
      <c r="I1979" s="4"/>
      <c r="J1979" s="4">
        <f t="shared" si="370"/>
        <v>414</v>
      </c>
      <c r="K1979">
        <v>1978</v>
      </c>
      <c r="L1979">
        <v>4795300.2</v>
      </c>
      <c r="M1979">
        <v>399608.4</v>
      </c>
      <c r="N1979">
        <v>92480</v>
      </c>
      <c r="O1979" t="str">
        <f t="shared" si="377"/>
        <v/>
      </c>
      <c r="P1979">
        <f t="shared" si="378"/>
        <v>5324.7000000001863</v>
      </c>
      <c r="X1979">
        <f t="shared" si="371"/>
        <v>51.852294550173013</v>
      </c>
      <c r="Y1979">
        <f t="shared" si="372"/>
        <v>4.3210250865051902</v>
      </c>
      <c r="Z1979">
        <f t="shared" si="373"/>
        <v>1</v>
      </c>
      <c r="AA1979">
        <f t="shared" si="374"/>
        <v>11.999998498530061</v>
      </c>
    </row>
    <row r="1980" spans="2:27" x14ac:dyDescent="0.2">
      <c r="B1980">
        <f t="shared" si="376"/>
        <v>1.3616246185128E+16</v>
      </c>
      <c r="D1980">
        <f t="shared" si="379"/>
        <v>1.0011080436455464</v>
      </c>
      <c r="E1980">
        <f t="shared" si="375"/>
        <v>5330.5999999996275</v>
      </c>
      <c r="I1980" s="4"/>
      <c r="J1980" s="4">
        <f t="shared" si="370"/>
        <v>414</v>
      </c>
      <c r="K1980">
        <v>1979</v>
      </c>
      <c r="L1980">
        <v>4800630.8</v>
      </c>
      <c r="M1980">
        <v>400052.6</v>
      </c>
      <c r="N1980">
        <v>92581.9</v>
      </c>
      <c r="O1980" t="str">
        <f t="shared" si="377"/>
        <v/>
      </c>
      <c r="P1980">
        <f t="shared" si="378"/>
        <v>5330.5999999996275</v>
      </c>
      <c r="X1980">
        <f t="shared" si="371"/>
        <v>51.852800601413449</v>
      </c>
      <c r="Y1980">
        <f t="shared" si="372"/>
        <v>4.321067076826032</v>
      </c>
      <c r="Z1980">
        <f t="shared" si="373"/>
        <v>1</v>
      </c>
      <c r="AA1980">
        <f t="shared" si="374"/>
        <v>11.999999000131483</v>
      </c>
    </row>
    <row r="1981" spans="2:27" x14ac:dyDescent="0.2">
      <c r="B1981">
        <f t="shared" si="376"/>
        <v>1.38477223702752E+16</v>
      </c>
      <c r="D1981">
        <f t="shared" si="379"/>
        <v>9.0100176340380393</v>
      </c>
      <c r="E1981">
        <f t="shared" si="375"/>
        <v>48028.799999999814</v>
      </c>
      <c r="I1981" s="4"/>
      <c r="J1981" s="4">
        <f t="shared" ref="J1981:J2044" si="380">J1971+1</f>
        <v>414</v>
      </c>
      <c r="K1981">
        <v>1980</v>
      </c>
      <c r="L1981">
        <v>4848659.5999999996</v>
      </c>
      <c r="M1981">
        <v>404055</v>
      </c>
      <c r="N1981">
        <v>93499.199999999997</v>
      </c>
      <c r="O1981">
        <f t="shared" si="377"/>
        <v>95791.799999999814</v>
      </c>
      <c r="P1981">
        <f t="shared" si="378"/>
        <v>48028.799999999814</v>
      </c>
      <c r="X1981">
        <f t="shared" si="371"/>
        <v>51.857765627941198</v>
      </c>
      <c r="Y1981">
        <f t="shared" si="372"/>
        <v>4.3214808255043895</v>
      </c>
      <c r="Z1981">
        <f t="shared" si="373"/>
        <v>1</v>
      </c>
      <c r="AA1981">
        <f t="shared" si="374"/>
        <v>11.999999010035761</v>
      </c>
    </row>
    <row r="1982" spans="2:27" x14ac:dyDescent="0.2">
      <c r="B1982">
        <f t="shared" si="376"/>
        <v>1.40831336505699E+16</v>
      </c>
      <c r="D1982">
        <f t="shared" si="379"/>
        <v>0.11222224998335152</v>
      </c>
      <c r="E1982">
        <f t="shared" si="375"/>
        <v>5389.9000000003725</v>
      </c>
      <c r="I1982" s="4"/>
      <c r="J1982" s="4">
        <f t="shared" si="380"/>
        <v>415</v>
      </c>
      <c r="K1982">
        <v>1981</v>
      </c>
      <c r="L1982">
        <v>4854049.5</v>
      </c>
      <c r="M1982">
        <v>404504.1</v>
      </c>
      <c r="N1982">
        <v>93602.1</v>
      </c>
      <c r="O1982" t="str">
        <f t="shared" si="377"/>
        <v/>
      </c>
      <c r="P1982">
        <f t="shared" si="378"/>
        <v>5389.9000000003725</v>
      </c>
      <c r="X1982">
        <f t="shared" si="371"/>
        <v>51.85833971673712</v>
      </c>
      <c r="Y1982">
        <f t="shared" si="372"/>
        <v>4.3215280426400682</v>
      </c>
      <c r="Z1982">
        <f t="shared" si="373"/>
        <v>1</v>
      </c>
      <c r="AA1982">
        <f t="shared" si="374"/>
        <v>12.000000741648849</v>
      </c>
    </row>
    <row r="1983" spans="2:27" x14ac:dyDescent="0.2">
      <c r="B1983">
        <f t="shared" si="376"/>
        <v>1.43225469226296E+16</v>
      </c>
      <c r="D1983">
        <f t="shared" si="379"/>
        <v>1.0011131931946788</v>
      </c>
      <c r="E1983">
        <f t="shared" si="375"/>
        <v>5395.9000000003725</v>
      </c>
      <c r="I1983" s="4"/>
      <c r="J1983" s="4">
        <f t="shared" si="380"/>
        <v>415</v>
      </c>
      <c r="K1983">
        <v>1982</v>
      </c>
      <c r="L1983">
        <v>4859445.4000000004</v>
      </c>
      <c r="M1983">
        <v>404953.8</v>
      </c>
      <c r="N1983">
        <v>93705.2</v>
      </c>
      <c r="O1983" t="str">
        <f t="shared" si="377"/>
        <v/>
      </c>
      <c r="P1983">
        <f t="shared" si="378"/>
        <v>5395.9000000003725</v>
      </c>
      <c r="X1983">
        <f t="shared" si="371"/>
        <v>51.858865890046665</v>
      </c>
      <c r="Y1983">
        <f t="shared" si="372"/>
        <v>4.3215723353666604</v>
      </c>
      <c r="Z1983">
        <f t="shared" si="373"/>
        <v>1</v>
      </c>
      <c r="AA1983">
        <f t="shared" si="374"/>
        <v>11.999999506116502</v>
      </c>
    </row>
    <row r="1984" spans="2:27" x14ac:dyDescent="0.2">
      <c r="B1984">
        <f t="shared" si="376"/>
        <v>1.45660302203143E+16</v>
      </c>
      <c r="D1984">
        <f t="shared" si="379"/>
        <v>1.0011119553733516</v>
      </c>
      <c r="E1984">
        <f t="shared" si="375"/>
        <v>5401.8999999994412</v>
      </c>
      <c r="I1984" s="4"/>
      <c r="J1984" s="4">
        <f t="shared" si="380"/>
        <v>415</v>
      </c>
      <c r="K1984">
        <v>1983</v>
      </c>
      <c r="L1984">
        <v>4864847.3</v>
      </c>
      <c r="M1984">
        <v>405403.9</v>
      </c>
      <c r="N1984">
        <v>93808.4</v>
      </c>
      <c r="O1984" t="str">
        <f t="shared" si="377"/>
        <v/>
      </c>
      <c r="P1984">
        <f t="shared" si="378"/>
        <v>5401.8999999994412</v>
      </c>
      <c r="X1984">
        <f t="shared" si="371"/>
        <v>51.859399584685384</v>
      </c>
      <c r="Y1984">
        <f t="shared" si="372"/>
        <v>4.321616187889358</v>
      </c>
      <c r="Z1984">
        <f t="shared" si="373"/>
        <v>1</v>
      </c>
      <c r="AA1984">
        <f t="shared" si="374"/>
        <v>12.000001233337912</v>
      </c>
    </row>
    <row r="1985" spans="2:27" x14ac:dyDescent="0.2">
      <c r="B1985">
        <f t="shared" si="376"/>
        <v>1.48136527340596E+16</v>
      </c>
      <c r="D1985">
        <f t="shared" si="379"/>
        <v>1.0011107203022884</v>
      </c>
      <c r="E1985">
        <f t="shared" si="375"/>
        <v>5407.9000000003725</v>
      </c>
      <c r="I1985" s="4"/>
      <c r="J1985" s="4">
        <f t="shared" si="380"/>
        <v>415</v>
      </c>
      <c r="K1985">
        <v>1984</v>
      </c>
      <c r="L1985">
        <v>4870255.2</v>
      </c>
      <c r="M1985">
        <v>405854.6</v>
      </c>
      <c r="N1985">
        <v>93911.7</v>
      </c>
      <c r="O1985" t="str">
        <f t="shared" si="377"/>
        <v/>
      </c>
      <c r="P1985">
        <f t="shared" si="378"/>
        <v>5407.9000000003725</v>
      </c>
      <c r="X1985">
        <f t="shared" si="371"/>
        <v>51.859940774152747</v>
      </c>
      <c r="Y1985">
        <f t="shared" si="372"/>
        <v>4.321661731179395</v>
      </c>
      <c r="Z1985">
        <f t="shared" si="373"/>
        <v>1</v>
      </c>
      <c r="AA1985">
        <f t="shared" si="374"/>
        <v>12.000000000000002</v>
      </c>
    </row>
    <row r="1986" spans="2:27" x14ac:dyDescent="0.2">
      <c r="B1986">
        <f t="shared" si="376"/>
        <v>1.50654848305386E+16</v>
      </c>
      <c r="D1986">
        <f t="shared" si="379"/>
        <v>1.0011094879711289</v>
      </c>
      <c r="E1986">
        <f t="shared" si="375"/>
        <v>5413.8999999994412</v>
      </c>
      <c r="I1986" s="4"/>
      <c r="J1986" s="4">
        <f t="shared" si="380"/>
        <v>415</v>
      </c>
      <c r="K1986">
        <v>1985</v>
      </c>
      <c r="L1986">
        <v>4875669.0999999996</v>
      </c>
      <c r="M1986">
        <v>406305.8</v>
      </c>
      <c r="N1986">
        <v>94015.1</v>
      </c>
      <c r="O1986" t="str">
        <f t="shared" si="377"/>
        <v/>
      </c>
      <c r="P1986">
        <f t="shared" si="378"/>
        <v>5413.8999999994412</v>
      </c>
      <c r="X1986">
        <f t="shared" si="371"/>
        <v>51.860489432016763</v>
      </c>
      <c r="Y1986">
        <f t="shared" si="372"/>
        <v>4.3217078958592818</v>
      </c>
      <c r="Z1986">
        <f t="shared" si="373"/>
        <v>1</v>
      </c>
      <c r="AA1986">
        <f t="shared" si="374"/>
        <v>11.999998769399797</v>
      </c>
    </row>
    <row r="1987" spans="2:27" x14ac:dyDescent="0.2">
      <c r="B1987">
        <f t="shared" si="376"/>
        <v>1.53215980726578E+16</v>
      </c>
      <c r="D1987">
        <f t="shared" si="379"/>
        <v>1.0011082583721407</v>
      </c>
      <c r="E1987">
        <f t="shared" si="375"/>
        <v>5419.9000000003725</v>
      </c>
      <c r="I1987" s="4"/>
      <c r="J1987" s="4">
        <f t="shared" si="380"/>
        <v>415</v>
      </c>
      <c r="K1987">
        <v>1986</v>
      </c>
      <c r="L1987">
        <v>4881089</v>
      </c>
      <c r="M1987">
        <v>406757.4</v>
      </c>
      <c r="N1987">
        <v>94118.6</v>
      </c>
      <c r="O1987" t="str">
        <f t="shared" si="377"/>
        <v/>
      </c>
      <c r="P1987">
        <f t="shared" si="378"/>
        <v>5419.9000000003725</v>
      </c>
      <c r="X1987">
        <f t="shared" ref="X1987:X2050" si="381">L1987/$N1987</f>
        <v>51.861045531913987</v>
      </c>
      <c r="Y1987">
        <f t="shared" ref="Y1987:Y2050" si="382">M1987/$N1987</f>
        <v>4.3217536172446254</v>
      </c>
      <c r="Z1987">
        <f t="shared" ref="Z1987:Z2050" si="383">N1987/$N1987</f>
        <v>1</v>
      </c>
      <c r="AA1987">
        <f t="shared" ref="AA1987:AA2050" si="384">L1987/M1987</f>
        <v>12.000000491693575</v>
      </c>
    </row>
    <row r="1988" spans="2:27" x14ac:dyDescent="0.2">
      <c r="B1988">
        <f t="shared" si="376"/>
        <v>1.5582065239893E+16</v>
      </c>
      <c r="D1988">
        <f t="shared" si="379"/>
        <v>1.0011070314950459</v>
      </c>
      <c r="E1988">
        <f t="shared" ref="E1988:E2051" si="385">L1988-L1987</f>
        <v>5425.9000000003725</v>
      </c>
      <c r="I1988" s="4"/>
      <c r="J1988" s="4">
        <f t="shared" si="380"/>
        <v>415</v>
      </c>
      <c r="K1988">
        <v>1987</v>
      </c>
      <c r="L1988">
        <v>4886514.9000000004</v>
      </c>
      <c r="M1988">
        <v>407209.6</v>
      </c>
      <c r="N1988">
        <v>94222.2</v>
      </c>
      <c r="O1988" t="str">
        <f t="shared" si="377"/>
        <v/>
      </c>
      <c r="P1988">
        <f t="shared" si="378"/>
        <v>5425.9000000003725</v>
      </c>
      <c r="X1988">
        <f t="shared" si="381"/>
        <v>51.861609047549308</v>
      </c>
      <c r="Y1988">
        <f t="shared" si="382"/>
        <v>4.3218010192926934</v>
      </c>
      <c r="Z1988">
        <f t="shared" si="383"/>
        <v>1</v>
      </c>
      <c r="AA1988">
        <f t="shared" si="384"/>
        <v>11.999999263278667</v>
      </c>
    </row>
    <row r="1989" spans="2:27" x14ac:dyDescent="0.2">
      <c r="B1989">
        <f t="shared" si="376"/>
        <v>1.58469603489711E+16</v>
      </c>
      <c r="D1989">
        <f t="shared" si="379"/>
        <v>1.0011242374536256</v>
      </c>
      <c r="E1989">
        <f t="shared" si="385"/>
        <v>5432</v>
      </c>
      <c r="I1989" s="4"/>
      <c r="J1989" s="4">
        <f t="shared" si="380"/>
        <v>415</v>
      </c>
      <c r="K1989">
        <v>1988</v>
      </c>
      <c r="L1989">
        <v>4891946.9000000004</v>
      </c>
      <c r="M1989">
        <v>407662.2</v>
      </c>
      <c r="N1989">
        <v>94326</v>
      </c>
      <c r="O1989" t="str">
        <f t="shared" si="377"/>
        <v/>
      </c>
      <c r="P1989">
        <f t="shared" si="378"/>
        <v>5432</v>
      </c>
      <c r="X1989">
        <f t="shared" si="381"/>
        <v>51.86212603099888</v>
      </c>
      <c r="Y1989">
        <f t="shared" si="382"/>
        <v>4.3218433941861205</v>
      </c>
      <c r="Z1989">
        <f t="shared" si="383"/>
        <v>1</v>
      </c>
      <c r="AA1989">
        <f t="shared" si="384"/>
        <v>12.00000122650567</v>
      </c>
    </row>
    <row r="1990" spans="2:27" x14ac:dyDescent="0.2">
      <c r="B1990">
        <f t="shared" si="376"/>
        <v>1.61163586749037E+16</v>
      </c>
      <c r="D1990">
        <f t="shared" si="379"/>
        <v>1.0011045655375552</v>
      </c>
      <c r="E1990">
        <f t="shared" si="385"/>
        <v>5438</v>
      </c>
      <c r="I1990" s="4"/>
      <c r="J1990" s="4">
        <f t="shared" si="380"/>
        <v>415</v>
      </c>
      <c r="K1990">
        <v>1989</v>
      </c>
      <c r="L1990">
        <v>4897384.9000000004</v>
      </c>
      <c r="M1990">
        <v>408115.4</v>
      </c>
      <c r="N1990">
        <v>94429.9</v>
      </c>
      <c r="O1990" t="str">
        <f t="shared" si="377"/>
        <v/>
      </c>
      <c r="P1990">
        <f t="shared" si="378"/>
        <v>5438</v>
      </c>
      <c r="X1990">
        <f t="shared" si="381"/>
        <v>51.862650495235094</v>
      </c>
      <c r="Y1990">
        <f t="shared" si="382"/>
        <v>4.3218874530207065</v>
      </c>
      <c r="Z1990">
        <f t="shared" si="383"/>
        <v>1</v>
      </c>
      <c r="AA1990">
        <f t="shared" si="384"/>
        <v>12.000000245028735</v>
      </c>
    </row>
    <row r="1991" spans="2:27" x14ac:dyDescent="0.2">
      <c r="B1991">
        <f t="shared" si="376"/>
        <v>1.6390336772377E+16</v>
      </c>
      <c r="D1991">
        <f t="shared" si="379"/>
        <v>9.0099852887090499</v>
      </c>
      <c r="E1991">
        <f t="shared" si="385"/>
        <v>48996.299999999814</v>
      </c>
      <c r="I1991" s="4"/>
      <c r="J1991" s="4">
        <f t="shared" si="380"/>
        <v>415</v>
      </c>
      <c r="K1991">
        <v>1990</v>
      </c>
      <c r="L1991">
        <v>4946381.2</v>
      </c>
      <c r="M1991">
        <v>412198.40000000002</v>
      </c>
      <c r="N1991">
        <v>95365.7</v>
      </c>
      <c r="O1991">
        <f t="shared" si="377"/>
        <v>97721.600000000559</v>
      </c>
      <c r="P1991">
        <f t="shared" si="378"/>
        <v>48996.299999999814</v>
      </c>
      <c r="X1991">
        <f t="shared" si="381"/>
        <v>51.86750791951404</v>
      </c>
      <c r="Y1991">
        <f t="shared" si="382"/>
        <v>4.3222919770944905</v>
      </c>
      <c r="Z1991">
        <f t="shared" si="383"/>
        <v>1</v>
      </c>
      <c r="AA1991">
        <f t="shared" si="384"/>
        <v>12.000000970406484</v>
      </c>
    </row>
    <row r="1992" spans="2:27" x14ac:dyDescent="0.2">
      <c r="B1992">
        <f t="shared" si="376"/>
        <v>1.66689724975074E+16</v>
      </c>
      <c r="D1992">
        <f t="shared" si="379"/>
        <v>0.11222275967777201</v>
      </c>
      <c r="E1992">
        <f t="shared" si="385"/>
        <v>5498.5</v>
      </c>
      <c r="I1992" s="4"/>
      <c r="J1992" s="4">
        <f t="shared" si="380"/>
        <v>416</v>
      </c>
      <c r="K1992">
        <v>1991</v>
      </c>
      <c r="L1992">
        <v>4951879.7</v>
      </c>
      <c r="M1992">
        <v>412656.6</v>
      </c>
      <c r="N1992">
        <v>95470.7</v>
      </c>
      <c r="O1992" t="str">
        <f t="shared" si="377"/>
        <v/>
      </c>
      <c r="P1992">
        <f t="shared" si="378"/>
        <v>5498.5</v>
      </c>
      <c r="X1992">
        <f t="shared" si="381"/>
        <v>51.868056901227291</v>
      </c>
      <c r="Y1992">
        <f t="shared" si="382"/>
        <v>4.3223376386681984</v>
      </c>
      <c r="Z1992">
        <f t="shared" si="383"/>
        <v>1</v>
      </c>
      <c r="AA1992">
        <f t="shared" si="384"/>
        <v>12.000001211661223</v>
      </c>
    </row>
    <row r="1993" spans="2:27" x14ac:dyDescent="0.2">
      <c r="B1993">
        <f t="shared" si="376"/>
        <v>1.6952345029965E+16</v>
      </c>
      <c r="D1993">
        <f t="shared" si="379"/>
        <v>1.0011093934708788</v>
      </c>
      <c r="E1993">
        <f t="shared" si="385"/>
        <v>5504.5999999996275</v>
      </c>
      <c r="I1993" s="4"/>
      <c r="J1993" s="4">
        <f t="shared" si="380"/>
        <v>416</v>
      </c>
      <c r="K1993">
        <v>1992</v>
      </c>
      <c r="L1993">
        <v>4957384.3</v>
      </c>
      <c r="M1993">
        <v>413115.4</v>
      </c>
      <c r="N1993">
        <v>95575.8</v>
      </c>
      <c r="O1993" t="str">
        <f t="shared" si="377"/>
        <v/>
      </c>
      <c r="P1993">
        <f t="shared" si="378"/>
        <v>5504.5999999996275</v>
      </c>
      <c r="X1993">
        <f t="shared" si="381"/>
        <v>51.868614230799004</v>
      </c>
      <c r="Y1993">
        <f t="shared" si="382"/>
        <v>4.3223849551874007</v>
      </c>
      <c r="Z1993">
        <f t="shared" si="383"/>
        <v>1</v>
      </c>
      <c r="AA1993">
        <f t="shared" si="384"/>
        <v>11.999998789684431</v>
      </c>
    </row>
    <row r="1994" spans="2:27" x14ac:dyDescent="0.2">
      <c r="B1994">
        <f t="shared" si="376"/>
        <v>1.72405348954744E+16</v>
      </c>
      <c r="D1994">
        <f t="shared" si="379"/>
        <v>1.001108164081052</v>
      </c>
      <c r="E1994">
        <f t="shared" si="385"/>
        <v>5510.7000000001863</v>
      </c>
      <c r="I1994" s="4"/>
      <c r="J1994" s="4">
        <f t="shared" si="380"/>
        <v>416</v>
      </c>
      <c r="K1994">
        <v>1993</v>
      </c>
      <c r="L1994">
        <v>4962895</v>
      </c>
      <c r="M1994">
        <v>413574.6</v>
      </c>
      <c r="N1994">
        <v>95681.1</v>
      </c>
      <c r="O1994" t="str">
        <f t="shared" si="377"/>
        <v/>
      </c>
      <c r="P1994">
        <f t="shared" si="378"/>
        <v>5510.7000000001863</v>
      </c>
      <c r="X1994">
        <f t="shared" si="381"/>
        <v>51.8691256684967</v>
      </c>
      <c r="Y1994">
        <f t="shared" si="382"/>
        <v>4.322427313231139</v>
      </c>
      <c r="Z1994">
        <f t="shared" si="383"/>
        <v>1</v>
      </c>
      <c r="AA1994">
        <f t="shared" si="384"/>
        <v>11.999999516411309</v>
      </c>
    </row>
    <row r="1995" spans="2:27" x14ac:dyDescent="0.2">
      <c r="B1995">
        <f t="shared" si="376"/>
        <v>1.75336239886975E+16</v>
      </c>
      <c r="D1995">
        <f t="shared" si="379"/>
        <v>1.0011069374126023</v>
      </c>
      <c r="E1995">
        <f t="shared" si="385"/>
        <v>5516.7999999998137</v>
      </c>
      <c r="I1995" s="4"/>
      <c r="J1995" s="4">
        <f t="shared" si="380"/>
        <v>416</v>
      </c>
      <c r="K1995">
        <v>1994</v>
      </c>
      <c r="L1995">
        <v>4968411.8</v>
      </c>
      <c r="M1995">
        <v>414034.3</v>
      </c>
      <c r="N1995">
        <v>95786.5</v>
      </c>
      <c r="O1995" t="str">
        <f t="shared" si="377"/>
        <v/>
      </c>
      <c r="P1995">
        <f t="shared" si="378"/>
        <v>5516.7999999998137</v>
      </c>
      <c r="X1995">
        <f t="shared" si="381"/>
        <v>51.869645513720613</v>
      </c>
      <c r="Y1995">
        <f t="shared" si="382"/>
        <v>4.3224702854786425</v>
      </c>
      <c r="Z1995">
        <f t="shared" si="383"/>
        <v>1</v>
      </c>
      <c r="AA1995">
        <f t="shared" si="384"/>
        <v>12.000000483051766</v>
      </c>
    </row>
    <row r="1996" spans="2:27" x14ac:dyDescent="0.2">
      <c r="B1996">
        <f t="shared" si="376"/>
        <v>1.78316955965054E+16</v>
      </c>
      <c r="D1996">
        <f t="shared" si="379"/>
        <v>1.0011238399072264</v>
      </c>
      <c r="E1996">
        <f t="shared" si="385"/>
        <v>5523</v>
      </c>
      <c r="I1996" s="4"/>
      <c r="J1996" s="4">
        <f t="shared" si="380"/>
        <v>416</v>
      </c>
      <c r="K1996">
        <v>1995</v>
      </c>
      <c r="L1996">
        <v>4973934.8</v>
      </c>
      <c r="M1996">
        <v>414494.6</v>
      </c>
      <c r="N1996">
        <v>95892</v>
      </c>
      <c r="O1996" t="str">
        <f t="shared" si="377"/>
        <v/>
      </c>
      <c r="P1996">
        <f t="shared" si="378"/>
        <v>5523</v>
      </c>
      <c r="X1996">
        <f t="shared" si="381"/>
        <v>51.870174779960784</v>
      </c>
      <c r="Y1996">
        <f t="shared" si="382"/>
        <v>4.3225149126100195</v>
      </c>
      <c r="Z1996">
        <f t="shared" si="383"/>
        <v>1</v>
      </c>
      <c r="AA1996">
        <f t="shared" si="384"/>
        <v>11.999999034969335</v>
      </c>
    </row>
    <row r="1997" spans="2:27" x14ac:dyDescent="0.2">
      <c r="B1997">
        <f t="shared" si="376"/>
        <v>1.8134834421646E+16</v>
      </c>
      <c r="D1997">
        <f t="shared" si="379"/>
        <v>1.0011044722072351</v>
      </c>
      <c r="E1997">
        <f t="shared" si="385"/>
        <v>5529.1000000005588</v>
      </c>
      <c r="I1997" s="4"/>
      <c r="J1997" s="4">
        <f t="shared" si="380"/>
        <v>416</v>
      </c>
      <c r="K1997">
        <v>1996</v>
      </c>
      <c r="L1997">
        <v>4979463.9000000004</v>
      </c>
      <c r="M1997">
        <v>414955.3</v>
      </c>
      <c r="N1997">
        <v>95997.6</v>
      </c>
      <c r="O1997" t="str">
        <f t="shared" si="377"/>
        <v/>
      </c>
      <c r="P1997">
        <f t="shared" si="378"/>
        <v>5529.1000000005588</v>
      </c>
      <c r="X1997">
        <f t="shared" si="381"/>
        <v>51.870712392809821</v>
      </c>
      <c r="Y1997">
        <f t="shared" si="382"/>
        <v>4.3225591056443076</v>
      </c>
      <c r="Z1997">
        <f t="shared" si="383"/>
        <v>1</v>
      </c>
      <c r="AA1997">
        <f t="shared" si="384"/>
        <v>12.000000722969439</v>
      </c>
    </row>
    <row r="1998" spans="2:27" x14ac:dyDescent="0.2">
      <c r="B1998">
        <f t="shared" si="376"/>
        <v>1.84431266068139E+16</v>
      </c>
      <c r="D1998">
        <f t="shared" si="379"/>
        <v>1.0011032536938553</v>
      </c>
      <c r="E1998">
        <f t="shared" si="385"/>
        <v>5535.1999999992549</v>
      </c>
      <c r="I1998" s="4"/>
      <c r="J1998" s="4">
        <f t="shared" si="380"/>
        <v>416</v>
      </c>
      <c r="K1998">
        <v>1997</v>
      </c>
      <c r="L1998">
        <v>4984999.0999999996</v>
      </c>
      <c r="M1998">
        <v>415416.6</v>
      </c>
      <c r="N1998">
        <v>96103.3</v>
      </c>
      <c r="O1998" t="str">
        <f t="shared" si="377"/>
        <v/>
      </c>
      <c r="P1998">
        <f t="shared" si="378"/>
        <v>5535.1999999992549</v>
      </c>
      <c r="X1998">
        <f t="shared" si="381"/>
        <v>51.871258323075267</v>
      </c>
      <c r="Y1998">
        <f t="shared" si="382"/>
        <v>4.3226049469685224</v>
      </c>
      <c r="Z1998">
        <f t="shared" si="383"/>
        <v>1</v>
      </c>
      <c r="AA1998">
        <f t="shared" si="384"/>
        <v>11.999999759277795</v>
      </c>
    </row>
    <row r="1999" spans="2:27" x14ac:dyDescent="0.2">
      <c r="B1999">
        <f t="shared" si="376"/>
        <v>1.87566597591298E+16</v>
      </c>
      <c r="D1999">
        <f t="shared" si="379"/>
        <v>1.0011201040614826</v>
      </c>
      <c r="E1999">
        <f t="shared" si="385"/>
        <v>5541.4000000003725</v>
      </c>
      <c r="I1999" s="4"/>
      <c r="J1999" s="4">
        <f t="shared" si="380"/>
        <v>416</v>
      </c>
      <c r="K1999">
        <v>1998</v>
      </c>
      <c r="L1999">
        <v>4990540.5</v>
      </c>
      <c r="M1999">
        <v>415878.40000000002</v>
      </c>
      <c r="N1999">
        <v>96209.1</v>
      </c>
      <c r="O1999" t="str">
        <f t="shared" si="377"/>
        <v/>
      </c>
      <c r="P1999">
        <f t="shared" si="378"/>
        <v>5541.4000000003725</v>
      </c>
      <c r="X1999">
        <f t="shared" si="381"/>
        <v>51.871813581043789</v>
      </c>
      <c r="Y1999">
        <f t="shared" si="382"/>
        <v>4.3226513916043281</v>
      </c>
      <c r="Z1999">
        <f t="shared" si="383"/>
        <v>1</v>
      </c>
      <c r="AA1999">
        <f t="shared" si="384"/>
        <v>11.999999278635293</v>
      </c>
    </row>
    <row r="2000" spans="2:27" x14ac:dyDescent="0.2">
      <c r="B2000">
        <f t="shared" si="376"/>
        <v>1.9075522975035E+16</v>
      </c>
      <c r="D2000">
        <f t="shared" si="379"/>
        <v>1.0011188508317852</v>
      </c>
      <c r="E2000">
        <f t="shared" si="385"/>
        <v>5547.5999999996275</v>
      </c>
      <c r="I2000" s="4"/>
      <c r="J2000" s="4">
        <f t="shared" si="380"/>
        <v>416</v>
      </c>
      <c r="K2000">
        <v>1999</v>
      </c>
      <c r="L2000">
        <v>4996088.0999999996</v>
      </c>
      <c r="M2000">
        <v>416340.7</v>
      </c>
      <c r="N2000">
        <v>96315.1</v>
      </c>
      <c r="O2000" t="str">
        <f t="shared" si="377"/>
        <v/>
      </c>
      <c r="P2000">
        <f t="shared" si="378"/>
        <v>5547.5999999996275</v>
      </c>
      <c r="X2000">
        <f t="shared" si="381"/>
        <v>51.872324277293998</v>
      </c>
      <c r="Y2000">
        <f t="shared" si="382"/>
        <v>4.3226939493392003</v>
      </c>
      <c r="Z2000">
        <f t="shared" si="383"/>
        <v>1</v>
      </c>
      <c r="AA2000">
        <f t="shared" si="384"/>
        <v>11.999999279436288</v>
      </c>
    </row>
    <row r="2001" spans="2:27" x14ac:dyDescent="0.2">
      <c r="B2001">
        <f t="shared" si="376"/>
        <v>1.93998068656106E+16</v>
      </c>
      <c r="D2001">
        <f t="shared" si="379"/>
        <v>9.009896171318065</v>
      </c>
      <c r="E2001">
        <f t="shared" si="385"/>
        <v>49983.300000000745</v>
      </c>
      <c r="I2001" s="4"/>
      <c r="J2001" s="4">
        <f t="shared" si="380"/>
        <v>416</v>
      </c>
      <c r="K2001">
        <v>2000</v>
      </c>
      <c r="L2001">
        <v>5046071.4000000004</v>
      </c>
      <c r="M2001">
        <v>420506</v>
      </c>
      <c r="N2001">
        <v>97269.8</v>
      </c>
      <c r="O2001">
        <f t="shared" si="377"/>
        <v>99690.200000000186</v>
      </c>
      <c r="P2001">
        <f t="shared" si="378"/>
        <v>49983.300000000745</v>
      </c>
      <c r="X2001">
        <f t="shared" si="381"/>
        <v>51.877061534001307</v>
      </c>
      <c r="Y2001">
        <f t="shared" si="382"/>
        <v>4.3230889752009354</v>
      </c>
      <c r="Z2001">
        <f t="shared" si="383"/>
        <v>1</v>
      </c>
      <c r="AA2001">
        <f t="shared" si="384"/>
        <v>11.99999857314759</v>
      </c>
    </row>
    <row r="2002" spans="2:27" x14ac:dyDescent="0.2">
      <c r="B2002">
        <f t="shared" si="376"/>
        <v>1.97296035823259E+16</v>
      </c>
      <c r="D2002">
        <f t="shared" si="379"/>
        <v>0.11222348264319743</v>
      </c>
      <c r="E2002">
        <f t="shared" si="385"/>
        <v>5609.2999999998137</v>
      </c>
      <c r="I2002" s="4"/>
      <c r="J2002" s="4">
        <f t="shared" si="380"/>
        <v>417</v>
      </c>
      <c r="K2002">
        <v>2001</v>
      </c>
      <c r="L2002">
        <v>5051680.7</v>
      </c>
      <c r="M2002">
        <v>420973.4</v>
      </c>
      <c r="N2002">
        <v>97376.9</v>
      </c>
      <c r="O2002" t="str">
        <f t="shared" si="377"/>
        <v/>
      </c>
      <c r="P2002">
        <f t="shared" si="378"/>
        <v>5609.2999999998137</v>
      </c>
      <c r="X2002">
        <f t="shared" si="381"/>
        <v>51.877608549871688</v>
      </c>
      <c r="Y2002">
        <f t="shared" si="382"/>
        <v>4.3231341314007743</v>
      </c>
      <c r="Z2002">
        <f t="shared" si="383"/>
        <v>1</v>
      </c>
      <c r="AA2002">
        <f t="shared" si="384"/>
        <v>11.9999997624553</v>
      </c>
    </row>
    <row r="2003" spans="2:27" x14ac:dyDescent="0.2">
      <c r="B2003">
        <f t="shared" si="376"/>
        <v>2.00650068432255E+16</v>
      </c>
      <c r="D2003">
        <f t="shared" si="379"/>
        <v>1.0011053072576233</v>
      </c>
      <c r="E2003">
        <f t="shared" si="385"/>
        <v>5615.5</v>
      </c>
      <c r="I2003" s="4"/>
      <c r="J2003" s="4">
        <f t="shared" si="380"/>
        <v>417</v>
      </c>
      <c r="K2003">
        <v>2002</v>
      </c>
      <c r="L2003">
        <v>5057296.2</v>
      </c>
      <c r="M2003">
        <v>421441.3</v>
      </c>
      <c r="N2003">
        <v>97484.2</v>
      </c>
      <c r="O2003" t="str">
        <f t="shared" si="377"/>
        <v/>
      </c>
      <c r="P2003">
        <f t="shared" si="378"/>
        <v>5615.5</v>
      </c>
      <c r="X2003">
        <f t="shared" si="381"/>
        <v>51.878111529868434</v>
      </c>
      <c r="Y2003">
        <f t="shared" si="382"/>
        <v>4.3231754479187394</v>
      </c>
      <c r="Z2003">
        <f t="shared" si="383"/>
        <v>1</v>
      </c>
      <c r="AA2003">
        <f t="shared" si="384"/>
        <v>12.000001423685815</v>
      </c>
    </row>
    <row r="2004" spans="2:27" x14ac:dyDescent="0.2">
      <c r="B2004">
        <f t="shared" si="376"/>
        <v>2.04061119595603E+16</v>
      </c>
      <c r="D2004">
        <f t="shared" si="379"/>
        <v>1.0011040869023571</v>
      </c>
      <c r="E2004">
        <f t="shared" si="385"/>
        <v>5621.7000000001863</v>
      </c>
      <c r="I2004" s="4"/>
      <c r="J2004" s="4">
        <f t="shared" si="380"/>
        <v>417</v>
      </c>
      <c r="K2004">
        <v>2003</v>
      </c>
      <c r="L2004">
        <v>5062917.9000000004</v>
      </c>
      <c r="M2004">
        <v>421909.8</v>
      </c>
      <c r="N2004">
        <v>97591.5</v>
      </c>
      <c r="O2004" t="str">
        <f t="shared" si="377"/>
        <v/>
      </c>
      <c r="P2004">
        <f t="shared" si="378"/>
        <v>5621.7000000001863</v>
      </c>
      <c r="X2004">
        <f t="shared" si="381"/>
        <v>51.878676933954296</v>
      </c>
      <c r="Y2004">
        <f t="shared" si="382"/>
        <v>4.3232228216596731</v>
      </c>
      <c r="Z2004">
        <f t="shared" si="383"/>
        <v>1</v>
      </c>
      <c r="AA2004">
        <f t="shared" si="384"/>
        <v>12.000000711052458</v>
      </c>
    </row>
    <row r="2005" spans="2:27" x14ac:dyDescent="0.2">
      <c r="B2005">
        <f t="shared" si="376"/>
        <v>2.07530158628728E+16</v>
      </c>
      <c r="D2005">
        <f t="shared" si="379"/>
        <v>1.0011206574523388</v>
      </c>
      <c r="E2005">
        <f t="shared" si="385"/>
        <v>5628</v>
      </c>
      <c r="I2005" s="4"/>
      <c r="J2005" s="4">
        <f t="shared" si="380"/>
        <v>417</v>
      </c>
      <c r="K2005">
        <v>2004</v>
      </c>
      <c r="L2005">
        <v>5068545.9000000004</v>
      </c>
      <c r="M2005">
        <v>422378.8</v>
      </c>
      <c r="N2005">
        <v>97699</v>
      </c>
      <c r="O2005" t="str">
        <f t="shared" si="377"/>
        <v/>
      </c>
      <c r="P2005">
        <f t="shared" si="378"/>
        <v>5628</v>
      </c>
      <c r="X2005">
        <f t="shared" si="381"/>
        <v>51.879199377680429</v>
      </c>
      <c r="Y2005">
        <f t="shared" si="382"/>
        <v>4.3232663589187199</v>
      </c>
      <c r="Z2005">
        <f t="shared" si="383"/>
        <v>1</v>
      </c>
      <c r="AA2005">
        <f t="shared" si="384"/>
        <v>12.000000710262922</v>
      </c>
    </row>
    <row r="2006" spans="2:27" x14ac:dyDescent="0.2">
      <c r="B2006">
        <f t="shared" si="376"/>
        <v>2.11058171325417E+16</v>
      </c>
      <c r="D2006">
        <f t="shared" si="379"/>
        <v>1.0011016346835919</v>
      </c>
      <c r="E2006">
        <f t="shared" si="385"/>
        <v>5634.1999999992549</v>
      </c>
      <c r="I2006" s="4"/>
      <c r="J2006" s="4">
        <f t="shared" si="380"/>
        <v>417</v>
      </c>
      <c r="K2006">
        <v>2005</v>
      </c>
      <c r="L2006">
        <v>5074180.0999999996</v>
      </c>
      <c r="M2006">
        <v>422848.3</v>
      </c>
      <c r="N2006">
        <v>97806.6</v>
      </c>
      <c r="O2006" t="str">
        <f t="shared" si="377"/>
        <v/>
      </c>
      <c r="P2006">
        <f t="shared" si="378"/>
        <v>5634.1999999992549</v>
      </c>
      <c r="X2006">
        <f t="shared" si="381"/>
        <v>51.879731020196992</v>
      </c>
      <c r="Y2006">
        <f t="shared" si="382"/>
        <v>4.3233104923389627</v>
      </c>
      <c r="Z2006">
        <f t="shared" si="383"/>
        <v>1</v>
      </c>
      <c r="AA2006">
        <f t="shared" si="384"/>
        <v>12.00000118245716</v>
      </c>
    </row>
    <row r="2007" spans="2:27" x14ac:dyDescent="0.2">
      <c r="B2007">
        <f t="shared" si="376"/>
        <v>2.14646160237949E+16</v>
      </c>
      <c r="D2007">
        <f t="shared" si="379"/>
        <v>1.0011181711690649</v>
      </c>
      <c r="E2007">
        <f t="shared" si="385"/>
        <v>5640.5</v>
      </c>
      <c r="I2007" s="4"/>
      <c r="J2007" s="4">
        <f t="shared" si="380"/>
        <v>417</v>
      </c>
      <c r="K2007">
        <v>2006</v>
      </c>
      <c r="L2007">
        <v>5079820.5999999996</v>
      </c>
      <c r="M2007">
        <v>423318.4</v>
      </c>
      <c r="N2007">
        <v>97914.4</v>
      </c>
      <c r="O2007" t="str">
        <f t="shared" si="377"/>
        <v/>
      </c>
      <c r="P2007">
        <f t="shared" si="378"/>
        <v>5640.5</v>
      </c>
      <c r="X2007">
        <f t="shared" si="381"/>
        <v>51.880219865515187</v>
      </c>
      <c r="Y2007">
        <f t="shared" si="382"/>
        <v>4.3233518256763057</v>
      </c>
      <c r="Z2007">
        <f t="shared" si="383"/>
        <v>1</v>
      </c>
      <c r="AA2007">
        <f t="shared" si="384"/>
        <v>11.999999527542387</v>
      </c>
    </row>
    <row r="2008" spans="2:27" x14ac:dyDescent="0.2">
      <c r="B2008">
        <f t="shared" si="376"/>
        <v>2.18295144961994E+16</v>
      </c>
      <c r="D2008">
        <f t="shared" si="379"/>
        <v>1.0010991933339572</v>
      </c>
      <c r="E2008">
        <f t="shared" si="385"/>
        <v>5646.7000000001863</v>
      </c>
      <c r="I2008" s="4"/>
      <c r="J2008" s="4">
        <f t="shared" si="380"/>
        <v>417</v>
      </c>
      <c r="K2008">
        <v>2007</v>
      </c>
      <c r="L2008">
        <v>5085467.3</v>
      </c>
      <c r="M2008">
        <v>423788.9</v>
      </c>
      <c r="N2008">
        <v>98022.2</v>
      </c>
      <c r="O2008" t="str">
        <f t="shared" si="377"/>
        <v/>
      </c>
      <c r="P2008">
        <f t="shared" si="378"/>
        <v>5646.7000000001863</v>
      </c>
      <c r="X2008">
        <f t="shared" si="381"/>
        <v>51.88077088659508</v>
      </c>
      <c r="Y2008">
        <f t="shared" si="382"/>
        <v>4.323397148809148</v>
      </c>
      <c r="Z2008">
        <f t="shared" si="383"/>
        <v>1</v>
      </c>
      <c r="AA2008">
        <f t="shared" si="384"/>
        <v>12.000001179832694</v>
      </c>
    </row>
    <row r="2009" spans="2:27" x14ac:dyDescent="0.2">
      <c r="B2009">
        <f t="shared" si="376"/>
        <v>2.22006162426348E+16</v>
      </c>
      <c r="D2009">
        <f t="shared" si="379"/>
        <v>1.0011156958931435</v>
      </c>
      <c r="E2009">
        <f t="shared" si="385"/>
        <v>5653</v>
      </c>
      <c r="I2009" s="4"/>
      <c r="J2009" s="4">
        <f t="shared" si="380"/>
        <v>417</v>
      </c>
      <c r="K2009">
        <v>2008</v>
      </c>
      <c r="L2009">
        <v>5091120.3</v>
      </c>
      <c r="M2009">
        <v>424260</v>
      </c>
      <c r="N2009">
        <v>98130.2</v>
      </c>
      <c r="O2009" t="str">
        <f t="shared" si="377"/>
        <v/>
      </c>
      <c r="P2009">
        <f t="shared" si="378"/>
        <v>5653</v>
      </c>
      <c r="X2009">
        <f t="shared" si="381"/>
        <v>51.8812791576905</v>
      </c>
      <c r="Y2009">
        <f t="shared" si="382"/>
        <v>4.3234396750439723</v>
      </c>
      <c r="Z2009">
        <f t="shared" si="383"/>
        <v>1</v>
      </c>
      <c r="AA2009">
        <f t="shared" si="384"/>
        <v>12.000000707113562</v>
      </c>
    </row>
    <row r="2010" spans="2:27" x14ac:dyDescent="0.2">
      <c r="B2010">
        <f t="shared" si="376"/>
        <v>2.25780267187596E+16</v>
      </c>
      <c r="D2010">
        <f t="shared" si="379"/>
        <v>1.0011144525030629</v>
      </c>
      <c r="E2010">
        <f t="shared" si="385"/>
        <v>5659.2999999998137</v>
      </c>
      <c r="I2010" s="4"/>
      <c r="J2010" s="4">
        <f t="shared" si="380"/>
        <v>417</v>
      </c>
      <c r="K2010">
        <v>2009</v>
      </c>
      <c r="L2010">
        <v>5096779.5999999996</v>
      </c>
      <c r="M2010">
        <v>424731.6</v>
      </c>
      <c r="N2010">
        <v>98238.3</v>
      </c>
      <c r="O2010" t="str">
        <f t="shared" si="377"/>
        <v/>
      </c>
      <c r="P2010">
        <f t="shared" si="378"/>
        <v>5659.2999999998137</v>
      </c>
      <c r="X2010">
        <f t="shared" si="381"/>
        <v>51.881797628827037</v>
      </c>
      <c r="Y2010">
        <f t="shared" si="382"/>
        <v>4.3234827964246119</v>
      </c>
      <c r="Z2010">
        <f t="shared" si="383"/>
        <v>1</v>
      </c>
      <c r="AA2010">
        <f t="shared" si="384"/>
        <v>12.000000941771226</v>
      </c>
    </row>
    <row r="2011" spans="2:27" x14ac:dyDescent="0.2">
      <c r="B2011">
        <f t="shared" si="376"/>
        <v>2.29618531729785E+16</v>
      </c>
      <c r="D2011">
        <f t="shared" si="379"/>
        <v>9.010001236902518</v>
      </c>
      <c r="E2011">
        <f t="shared" si="385"/>
        <v>50990.300000000745</v>
      </c>
      <c r="I2011" s="4"/>
      <c r="J2011" s="4">
        <f t="shared" si="380"/>
        <v>417</v>
      </c>
      <c r="K2011">
        <v>2010</v>
      </c>
      <c r="L2011">
        <v>5147769.9000000004</v>
      </c>
      <c r="M2011">
        <v>428980.8</v>
      </c>
      <c r="N2011">
        <v>99212.2</v>
      </c>
      <c r="O2011">
        <f t="shared" si="377"/>
        <v>101698.5</v>
      </c>
      <c r="P2011">
        <f t="shared" si="378"/>
        <v>50990.300000000745</v>
      </c>
      <c r="X2011">
        <f t="shared" si="381"/>
        <v>51.886460536103428</v>
      </c>
      <c r="Y2011">
        <f t="shared" si="382"/>
        <v>4.3238714593568126</v>
      </c>
      <c r="Z2011">
        <f t="shared" si="383"/>
        <v>1</v>
      </c>
      <c r="AA2011">
        <f t="shared" si="384"/>
        <v>12.000000699331999</v>
      </c>
    </row>
    <row r="2012" spans="2:27" x14ac:dyDescent="0.2">
      <c r="B2012">
        <f t="shared" si="376"/>
        <v>2.33522046769191E+16</v>
      </c>
      <c r="D2012">
        <f t="shared" si="379"/>
        <v>0.1122233052168693</v>
      </c>
      <c r="E2012">
        <f t="shared" si="385"/>
        <v>5722.2999999998137</v>
      </c>
      <c r="I2012" s="4"/>
      <c r="J2012" s="4">
        <f t="shared" si="380"/>
        <v>418</v>
      </c>
      <c r="K2012">
        <v>2011</v>
      </c>
      <c r="L2012">
        <v>5153492.2</v>
      </c>
      <c r="M2012">
        <v>429457.7</v>
      </c>
      <c r="N2012">
        <v>99321.5</v>
      </c>
      <c r="O2012" t="str">
        <f t="shared" si="377"/>
        <v/>
      </c>
      <c r="P2012">
        <f t="shared" si="378"/>
        <v>5722.2999999998137</v>
      </c>
      <c r="X2012">
        <f t="shared" si="381"/>
        <v>51.886975126231484</v>
      </c>
      <c r="Y2012">
        <f t="shared" si="382"/>
        <v>4.323914761657849</v>
      </c>
      <c r="Z2012">
        <f t="shared" si="383"/>
        <v>1</v>
      </c>
      <c r="AA2012">
        <f t="shared" si="384"/>
        <v>11.999999534296393</v>
      </c>
    </row>
    <row r="2013" spans="2:27" x14ac:dyDescent="0.2">
      <c r="B2013">
        <f t="shared" si="376"/>
        <v>2.37491921564267E+16</v>
      </c>
      <c r="D2013">
        <f t="shared" si="379"/>
        <v>1.0011009559093047</v>
      </c>
      <c r="E2013">
        <f t="shared" si="385"/>
        <v>5728.5999999996275</v>
      </c>
      <c r="I2013" s="4"/>
      <c r="J2013" s="4">
        <f t="shared" si="380"/>
        <v>418</v>
      </c>
      <c r="K2013">
        <v>2012</v>
      </c>
      <c r="L2013">
        <v>5159220.8</v>
      </c>
      <c r="M2013">
        <v>429935.1</v>
      </c>
      <c r="N2013">
        <v>99430.9</v>
      </c>
      <c r="O2013" t="str">
        <f t="shared" si="377"/>
        <v/>
      </c>
      <c r="P2013">
        <f t="shared" si="378"/>
        <v>5728.5999999996275</v>
      </c>
      <c r="X2013">
        <f t="shared" si="381"/>
        <v>51.887499761140653</v>
      </c>
      <c r="Y2013">
        <f t="shared" si="382"/>
        <v>4.3239586486695787</v>
      </c>
      <c r="Z2013">
        <f t="shared" si="383"/>
        <v>1</v>
      </c>
      <c r="AA2013">
        <f t="shared" si="384"/>
        <v>11.999999069627021</v>
      </c>
    </row>
    <row r="2014" spans="2:27" x14ac:dyDescent="0.2">
      <c r="B2014">
        <f t="shared" si="376"/>
        <v>2.4152928423086E+16</v>
      </c>
      <c r="D2014">
        <f t="shared" si="379"/>
        <v>1.0010997451385584</v>
      </c>
      <c r="E2014">
        <f t="shared" si="385"/>
        <v>5734.9000000003725</v>
      </c>
      <c r="I2014" s="4"/>
      <c r="J2014" s="4">
        <f t="shared" si="380"/>
        <v>418</v>
      </c>
      <c r="K2014">
        <v>2013</v>
      </c>
      <c r="L2014">
        <v>5164955.7</v>
      </c>
      <c r="M2014">
        <v>430413</v>
      </c>
      <c r="N2014">
        <v>99540.5</v>
      </c>
      <c r="O2014" t="str">
        <f t="shared" si="377"/>
        <v/>
      </c>
      <c r="P2014">
        <f t="shared" si="378"/>
        <v>5734.9000000003725</v>
      </c>
      <c r="X2014">
        <f t="shared" si="381"/>
        <v>51.887982278570028</v>
      </c>
      <c r="Y2014">
        <f t="shared" si="382"/>
        <v>4.3239987743682216</v>
      </c>
      <c r="Z2014">
        <f t="shared" si="383"/>
        <v>1</v>
      </c>
      <c r="AA2014">
        <f t="shared" si="384"/>
        <v>11.999999302995031</v>
      </c>
    </row>
    <row r="2015" spans="2:27" x14ac:dyDescent="0.2">
      <c r="B2015">
        <f t="shared" si="376"/>
        <v>2.45635282062784E+16</v>
      </c>
      <c r="D2015">
        <f t="shared" si="379"/>
        <v>1.0011334112188648</v>
      </c>
      <c r="E2015">
        <f t="shared" si="385"/>
        <v>5741.3999999994412</v>
      </c>
      <c r="I2015" s="4"/>
      <c r="J2015" s="4">
        <f t="shared" si="380"/>
        <v>418</v>
      </c>
      <c r="K2015">
        <v>2014</v>
      </c>
      <c r="L2015">
        <v>5170697.0999999996</v>
      </c>
      <c r="M2015">
        <v>430891.4</v>
      </c>
      <c r="N2015">
        <v>99650.1</v>
      </c>
      <c r="O2015" t="str">
        <f t="shared" si="377"/>
        <v/>
      </c>
      <c r="P2015">
        <f t="shared" si="378"/>
        <v>5741.3999999994412</v>
      </c>
      <c r="X2015">
        <f t="shared" si="381"/>
        <v>51.888528962840972</v>
      </c>
      <c r="Y2015">
        <f t="shared" si="382"/>
        <v>4.3240438293589269</v>
      </c>
      <c r="Z2015">
        <f t="shared" si="383"/>
        <v>1</v>
      </c>
      <c r="AA2015">
        <f t="shared" si="384"/>
        <v>12.000000696231114</v>
      </c>
    </row>
    <row r="2016" spans="2:27" x14ac:dyDescent="0.2">
      <c r="B2016">
        <f t="shared" si="376"/>
        <v>2.49811081857852E+16</v>
      </c>
      <c r="D2016">
        <f t="shared" si="379"/>
        <v>1.001097293343217</v>
      </c>
      <c r="E2016">
        <f t="shared" si="385"/>
        <v>5747.7000000001863</v>
      </c>
      <c r="I2016" s="4"/>
      <c r="J2016" s="4">
        <f t="shared" si="380"/>
        <v>418</v>
      </c>
      <c r="K2016">
        <v>2015</v>
      </c>
      <c r="L2016">
        <v>5176444.8</v>
      </c>
      <c r="M2016">
        <v>431370.4</v>
      </c>
      <c r="N2016">
        <v>99759.9</v>
      </c>
      <c r="O2016" t="str">
        <f t="shared" si="377"/>
        <v/>
      </c>
      <c r="P2016">
        <f t="shared" si="378"/>
        <v>5747.7000000001863</v>
      </c>
      <c r="X2016">
        <f t="shared" si="381"/>
        <v>51.889033569600613</v>
      </c>
      <c r="Y2016">
        <f t="shared" si="382"/>
        <v>4.3240861308000511</v>
      </c>
      <c r="Z2016">
        <f t="shared" si="383"/>
        <v>1</v>
      </c>
      <c r="AA2016">
        <f t="shared" si="384"/>
        <v>11.999999999999998</v>
      </c>
    </row>
    <row r="2017" spans="2:27" x14ac:dyDescent="0.2">
      <c r="B2017">
        <f t="shared" si="376"/>
        <v>2.54057870249435E+16</v>
      </c>
      <c r="D2017">
        <f t="shared" si="379"/>
        <v>1.0011134888738751</v>
      </c>
      <c r="E2017">
        <f t="shared" si="385"/>
        <v>5754.1000000005588</v>
      </c>
      <c r="I2017" s="4"/>
      <c r="J2017" s="4">
        <f t="shared" si="380"/>
        <v>418</v>
      </c>
      <c r="K2017">
        <v>2016</v>
      </c>
      <c r="L2017">
        <v>5182198.9000000004</v>
      </c>
      <c r="M2017">
        <v>431849.9</v>
      </c>
      <c r="N2017">
        <v>99869.8</v>
      </c>
      <c r="O2017" t="str">
        <f t="shared" si="377"/>
        <v/>
      </c>
      <c r="P2017">
        <f t="shared" si="378"/>
        <v>5754.1000000005588</v>
      </c>
      <c r="X2017">
        <f t="shared" si="381"/>
        <v>51.889549193049355</v>
      </c>
      <c r="Y2017">
        <f t="shared" si="382"/>
        <v>4.3241290159788042</v>
      </c>
      <c r="Z2017">
        <f t="shared" si="383"/>
        <v>1</v>
      </c>
      <c r="AA2017">
        <f t="shared" si="384"/>
        <v>12.000000231561939</v>
      </c>
    </row>
    <row r="2018" spans="2:27" x14ac:dyDescent="0.2">
      <c r="B2018">
        <f t="shared" si="376"/>
        <v>2.58376854043676E+16</v>
      </c>
      <c r="D2018">
        <f t="shared" si="379"/>
        <v>1.001112250395273</v>
      </c>
      <c r="E2018">
        <f t="shared" si="385"/>
        <v>5760.5</v>
      </c>
      <c r="I2018" s="4"/>
      <c r="J2018" s="4">
        <f t="shared" si="380"/>
        <v>418</v>
      </c>
      <c r="K2018">
        <v>2017</v>
      </c>
      <c r="L2018">
        <v>5187959.4000000004</v>
      </c>
      <c r="M2018">
        <v>432329.9</v>
      </c>
      <c r="N2018">
        <v>99979.8</v>
      </c>
      <c r="O2018" t="str">
        <f t="shared" si="377"/>
        <v/>
      </c>
      <c r="P2018">
        <f t="shared" si="378"/>
        <v>5760.5</v>
      </c>
      <c r="X2018">
        <f t="shared" si="381"/>
        <v>51.890075795310658</v>
      </c>
      <c r="Y2018">
        <f t="shared" si="382"/>
        <v>4.3241724828415338</v>
      </c>
      <c r="Z2018">
        <f t="shared" si="383"/>
        <v>1</v>
      </c>
      <c r="AA2018">
        <f t="shared" si="384"/>
        <v>12.000001387829062</v>
      </c>
    </row>
    <row r="2019" spans="2:27" x14ac:dyDescent="0.2">
      <c r="B2019">
        <f t="shared" si="376"/>
        <v>2.62769260562418E+16</v>
      </c>
      <c r="D2019">
        <f t="shared" si="379"/>
        <v>1.0011110146687685</v>
      </c>
      <c r="E2019">
        <f t="shared" si="385"/>
        <v>5766.8999999994412</v>
      </c>
      <c r="I2019" s="4"/>
      <c r="J2019" s="4">
        <f t="shared" si="380"/>
        <v>418</v>
      </c>
      <c r="K2019">
        <v>2018</v>
      </c>
      <c r="L2019">
        <v>5193726.3</v>
      </c>
      <c r="M2019">
        <v>432810.5</v>
      </c>
      <c r="N2019">
        <v>100090</v>
      </c>
      <c r="O2019" t="str">
        <f t="shared" si="377"/>
        <v/>
      </c>
      <c r="P2019">
        <f t="shared" si="378"/>
        <v>5766.8999999994412</v>
      </c>
      <c r="X2019">
        <f t="shared" si="381"/>
        <v>51.890561494654811</v>
      </c>
      <c r="Y2019">
        <f t="shared" si="382"/>
        <v>4.3242132081126989</v>
      </c>
      <c r="Z2019">
        <f t="shared" si="383"/>
        <v>1</v>
      </c>
      <c r="AA2019">
        <f t="shared" si="384"/>
        <v>12.000000693143997</v>
      </c>
    </row>
    <row r="2020" spans="2:27" x14ac:dyDescent="0.2">
      <c r="B2020">
        <f t="shared" si="376"/>
        <v>2.67236337991979E+16</v>
      </c>
      <c r="D2020">
        <f t="shared" si="379"/>
        <v>1.0011097816851988</v>
      </c>
      <c r="E2020">
        <f t="shared" si="385"/>
        <v>5773.2999999998137</v>
      </c>
      <c r="I2020" s="4"/>
      <c r="J2020" s="4">
        <f t="shared" si="380"/>
        <v>418</v>
      </c>
      <c r="K2020">
        <v>2019</v>
      </c>
      <c r="L2020">
        <v>5199499.5999999996</v>
      </c>
      <c r="M2020">
        <v>433291.6</v>
      </c>
      <c r="N2020">
        <v>100200.2</v>
      </c>
      <c r="O2020" t="str">
        <f t="shared" si="377"/>
        <v/>
      </c>
      <c r="P2020">
        <f t="shared" si="378"/>
        <v>5773.2999999998137</v>
      </c>
      <c r="X2020">
        <f t="shared" si="381"/>
        <v>51.891109997784433</v>
      </c>
      <c r="Y2020">
        <f t="shared" si="382"/>
        <v>4.324258833814703</v>
      </c>
      <c r="Z2020">
        <f t="shared" si="383"/>
        <v>1</v>
      </c>
      <c r="AA2020">
        <f t="shared" si="384"/>
        <v>12.00000092316583</v>
      </c>
    </row>
    <row r="2021" spans="2:27" x14ac:dyDescent="0.2">
      <c r="B2021">
        <f t="shared" si="376"/>
        <v>2.71779355737843E+16</v>
      </c>
      <c r="D2021">
        <f t="shared" si="379"/>
        <v>9.0100116051481258</v>
      </c>
      <c r="E2021">
        <f t="shared" si="385"/>
        <v>52017.5</v>
      </c>
      <c r="I2021" s="4"/>
      <c r="J2021" s="4">
        <f t="shared" si="380"/>
        <v>418</v>
      </c>
      <c r="K2021">
        <v>2020</v>
      </c>
      <c r="L2021">
        <v>5251517.0999999996</v>
      </c>
      <c r="M2021">
        <v>437626.4</v>
      </c>
      <c r="N2021">
        <v>101193.8</v>
      </c>
      <c r="O2021">
        <f t="shared" si="377"/>
        <v>103747.19999999925</v>
      </c>
      <c r="P2021">
        <f t="shared" si="378"/>
        <v>52017.5</v>
      </c>
      <c r="X2021">
        <f t="shared" si="381"/>
        <v>51.895640839656181</v>
      </c>
      <c r="Y2021">
        <f t="shared" si="382"/>
        <v>4.3246364895873066</v>
      </c>
      <c r="Z2021">
        <f t="shared" si="383"/>
        <v>1</v>
      </c>
      <c r="AA2021">
        <f t="shared" si="384"/>
        <v>12.000000685516229</v>
      </c>
    </row>
    <row r="2022" spans="2:27" x14ac:dyDescent="0.2">
      <c r="B2022">
        <f t="shared" si="376"/>
        <v>2.76399604785386E+16</v>
      </c>
      <c r="D2022">
        <f t="shared" si="379"/>
        <v>0.11222184841639833</v>
      </c>
      <c r="E2022">
        <f t="shared" si="385"/>
        <v>5837.5</v>
      </c>
      <c r="I2022" s="4"/>
      <c r="J2022" s="4">
        <f t="shared" si="380"/>
        <v>419</v>
      </c>
      <c r="K2022">
        <v>2021</v>
      </c>
      <c r="L2022">
        <v>5257354.5999999996</v>
      </c>
      <c r="M2022">
        <v>438112.9</v>
      </c>
      <c r="N2022">
        <v>101305.3</v>
      </c>
      <c r="O2022" t="str">
        <f t="shared" si="377"/>
        <v/>
      </c>
      <c r="P2022">
        <f t="shared" si="378"/>
        <v>5837.5</v>
      </c>
      <c r="X2022">
        <f t="shared" si="381"/>
        <v>51.896145611335236</v>
      </c>
      <c r="Y2022">
        <f t="shared" si="382"/>
        <v>4.3246789654638009</v>
      </c>
      <c r="Z2022">
        <f t="shared" si="383"/>
        <v>1</v>
      </c>
      <c r="AA2022">
        <f t="shared" si="384"/>
        <v>11.999999543496664</v>
      </c>
    </row>
    <row r="2023" spans="2:27" x14ac:dyDescent="0.2">
      <c r="B2023">
        <f t="shared" si="376"/>
        <v>2.81098398066738E+16</v>
      </c>
      <c r="D2023">
        <f t="shared" si="379"/>
        <v>1.0011134903640257</v>
      </c>
      <c r="E2023">
        <f t="shared" si="385"/>
        <v>5844</v>
      </c>
      <c r="I2023" s="4"/>
      <c r="J2023" s="4">
        <f t="shared" si="380"/>
        <v>419</v>
      </c>
      <c r="K2023">
        <v>2022</v>
      </c>
      <c r="L2023">
        <v>5263198.5999999996</v>
      </c>
      <c r="M2023">
        <v>438599.9</v>
      </c>
      <c r="N2023">
        <v>101416.9</v>
      </c>
      <c r="O2023" t="str">
        <f t="shared" si="377"/>
        <v/>
      </c>
      <c r="P2023">
        <f t="shared" si="378"/>
        <v>5844</v>
      </c>
      <c r="X2023">
        <f t="shared" si="381"/>
        <v>51.896662193381971</v>
      </c>
      <c r="Y2023">
        <f t="shared" si="382"/>
        <v>4.3247220137866575</v>
      </c>
      <c r="Z2023">
        <f t="shared" si="383"/>
        <v>1</v>
      </c>
      <c r="AA2023">
        <f t="shared" si="384"/>
        <v>11.999999544003543</v>
      </c>
    </row>
    <row r="2024" spans="2:27" x14ac:dyDescent="0.2">
      <c r="B2024">
        <f t="shared" si="376"/>
        <v>2.85877070833872E+16</v>
      </c>
      <c r="D2024">
        <f t="shared" si="379"/>
        <v>1.0011122518822724</v>
      </c>
      <c r="E2024">
        <f t="shared" si="385"/>
        <v>5850.5</v>
      </c>
      <c r="I2024" s="4"/>
      <c r="J2024" s="4">
        <f t="shared" si="380"/>
        <v>419</v>
      </c>
      <c r="K2024">
        <v>2023</v>
      </c>
      <c r="L2024">
        <v>5269049.0999999996</v>
      </c>
      <c r="M2024">
        <v>439087.4</v>
      </c>
      <c r="N2024">
        <v>101528.6</v>
      </c>
      <c r="O2024" t="str">
        <f t="shared" si="377"/>
        <v/>
      </c>
      <c r="P2024">
        <f t="shared" si="378"/>
        <v>5850.5</v>
      </c>
      <c r="X2024">
        <f t="shared" si="381"/>
        <v>51.897190545324165</v>
      </c>
      <c r="Y2024">
        <f t="shared" si="382"/>
        <v>4.3247656325409789</v>
      </c>
      <c r="Z2024">
        <f t="shared" si="383"/>
        <v>1</v>
      </c>
      <c r="AA2024">
        <f t="shared" si="384"/>
        <v>12.000000683235273</v>
      </c>
    </row>
    <row r="2025" spans="2:27" x14ac:dyDescent="0.2">
      <c r="B2025">
        <f t="shared" si="376"/>
        <v>2.90736981038048E+16</v>
      </c>
      <c r="D2025">
        <f t="shared" si="379"/>
        <v>1.0011110161524657</v>
      </c>
      <c r="E2025">
        <f t="shared" si="385"/>
        <v>5857</v>
      </c>
      <c r="I2025" s="4"/>
      <c r="J2025" s="4">
        <f t="shared" si="380"/>
        <v>419</v>
      </c>
      <c r="K2025">
        <v>2024</v>
      </c>
      <c r="L2025">
        <v>5274906.0999999996</v>
      </c>
      <c r="M2025">
        <v>439575.5</v>
      </c>
      <c r="N2025">
        <v>101640.5</v>
      </c>
      <c r="O2025" t="str">
        <f t="shared" si="377"/>
        <v/>
      </c>
      <c r="P2025">
        <f t="shared" si="378"/>
        <v>5857</v>
      </c>
      <c r="X2025">
        <f t="shared" si="381"/>
        <v>51.897679566708149</v>
      </c>
      <c r="Y2025">
        <f t="shared" si="382"/>
        <v>4.3248065485706979</v>
      </c>
      <c r="Z2025">
        <f t="shared" si="383"/>
        <v>1</v>
      </c>
      <c r="AA2025">
        <f t="shared" si="384"/>
        <v>12.000000227492205</v>
      </c>
    </row>
    <row r="2026" spans="2:27" x14ac:dyDescent="0.2">
      <c r="B2026">
        <f t="shared" si="376"/>
        <v>2.95679509715695E+16</v>
      </c>
      <c r="D2026">
        <f t="shared" si="379"/>
        <v>1.001109783165443</v>
      </c>
      <c r="E2026">
        <f t="shared" si="385"/>
        <v>5863.5</v>
      </c>
      <c r="I2026" s="4"/>
      <c r="J2026" s="4">
        <f t="shared" si="380"/>
        <v>419</v>
      </c>
      <c r="K2026">
        <v>2025</v>
      </c>
      <c r="L2026">
        <v>5280769.5999999996</v>
      </c>
      <c r="M2026">
        <v>440064.1</v>
      </c>
      <c r="N2026">
        <v>101752.5</v>
      </c>
      <c r="O2026" t="str">
        <f t="shared" si="377"/>
        <v/>
      </c>
      <c r="P2026">
        <f t="shared" si="378"/>
        <v>5863.5</v>
      </c>
      <c r="X2026">
        <f t="shared" si="381"/>
        <v>51.898180388688232</v>
      </c>
      <c r="Y2026">
        <f t="shared" si="382"/>
        <v>4.3248480381317407</v>
      </c>
      <c r="Z2026">
        <f t="shared" si="383"/>
        <v>1</v>
      </c>
      <c r="AA2026">
        <f t="shared" si="384"/>
        <v>12.000000908958491</v>
      </c>
    </row>
    <row r="2027" spans="2:27" x14ac:dyDescent="0.2">
      <c r="B2027">
        <f t="shared" si="376"/>
        <v>3.00706061380862E+16</v>
      </c>
      <c r="D2027">
        <f t="shared" si="379"/>
        <v>1.0011085529120831</v>
      </c>
      <c r="E2027">
        <f t="shared" si="385"/>
        <v>5870</v>
      </c>
      <c r="I2027" s="4"/>
      <c r="J2027" s="4">
        <f t="shared" si="380"/>
        <v>419</v>
      </c>
      <c r="K2027">
        <v>2026</v>
      </c>
      <c r="L2027">
        <v>5286639.5999999996</v>
      </c>
      <c r="M2027">
        <v>440553.3</v>
      </c>
      <c r="N2027">
        <v>101864.6</v>
      </c>
      <c r="O2027" t="str">
        <f t="shared" si="377"/>
        <v/>
      </c>
      <c r="P2027">
        <f t="shared" si="378"/>
        <v>5870</v>
      </c>
      <c r="X2027">
        <f t="shared" si="381"/>
        <v>51.898692970865241</v>
      </c>
      <c r="Y2027">
        <f t="shared" si="382"/>
        <v>4.3248910809054371</v>
      </c>
      <c r="Z2027">
        <f t="shared" si="383"/>
        <v>1</v>
      </c>
      <c r="AA2027">
        <f t="shared" si="384"/>
        <v>12</v>
      </c>
    </row>
    <row r="2028" spans="2:27" x14ac:dyDescent="0.2">
      <c r="B2028">
        <f t="shared" si="376"/>
        <v>3.05818064424336E+16</v>
      </c>
      <c r="D2028">
        <f t="shared" si="379"/>
        <v>1.0011243611585279</v>
      </c>
      <c r="E2028">
        <f t="shared" si="385"/>
        <v>5876.6000000005588</v>
      </c>
      <c r="I2028" s="4"/>
      <c r="J2028" s="4">
        <f t="shared" si="380"/>
        <v>419</v>
      </c>
      <c r="K2028">
        <v>2027</v>
      </c>
      <c r="L2028">
        <v>5292516.2</v>
      </c>
      <c r="M2028">
        <v>441043</v>
      </c>
      <c r="N2028">
        <v>101976.9</v>
      </c>
      <c r="O2028" t="str">
        <f t="shared" si="377"/>
        <v/>
      </c>
      <c r="P2028">
        <f t="shared" si="378"/>
        <v>5876.6000000005588</v>
      </c>
      <c r="X2028">
        <f t="shared" si="381"/>
        <v>51.899167360451244</v>
      </c>
      <c r="Y2028">
        <f t="shared" si="382"/>
        <v>4.3249304499352306</v>
      </c>
      <c r="Z2028">
        <f t="shared" si="383"/>
        <v>1</v>
      </c>
      <c r="AA2028">
        <f t="shared" si="384"/>
        <v>12.000000453470523</v>
      </c>
    </row>
    <row r="2029" spans="2:27" x14ac:dyDescent="0.2">
      <c r="B2029">
        <f t="shared" si="376"/>
        <v>3.1101697151955E+16</v>
      </c>
      <c r="D2029">
        <f t="shared" si="379"/>
        <v>1.0011060817477908</v>
      </c>
      <c r="E2029">
        <f t="shared" si="385"/>
        <v>5883.0999999996275</v>
      </c>
      <c r="I2029" s="4"/>
      <c r="J2029" s="4">
        <f t="shared" si="380"/>
        <v>419</v>
      </c>
      <c r="K2029">
        <v>2028</v>
      </c>
      <c r="L2029">
        <v>5298399.3</v>
      </c>
      <c r="M2029">
        <v>441533.3</v>
      </c>
      <c r="N2029">
        <v>102089.2</v>
      </c>
      <c r="O2029" t="str">
        <f t="shared" si="377"/>
        <v/>
      </c>
      <c r="P2029">
        <f t="shared" si="378"/>
        <v>5883.0999999996275</v>
      </c>
      <c r="X2029">
        <f t="shared" si="381"/>
        <v>51.899704376172991</v>
      </c>
      <c r="Y2029">
        <f t="shared" si="382"/>
        <v>4.3249756095649685</v>
      </c>
      <c r="Z2029">
        <f t="shared" si="383"/>
        <v>1</v>
      </c>
      <c r="AA2029">
        <f t="shared" si="384"/>
        <v>11.999999320549549</v>
      </c>
    </row>
    <row r="2030" spans="2:27" x14ac:dyDescent="0.2">
      <c r="B2030">
        <f t="shared" si="376"/>
        <v>3.16304260035382E+16</v>
      </c>
      <c r="D2030">
        <f t="shared" si="379"/>
        <v>1.0011048596829786</v>
      </c>
      <c r="E2030">
        <f t="shared" si="385"/>
        <v>5889.6000000005588</v>
      </c>
      <c r="I2030" s="4"/>
      <c r="J2030" s="4">
        <f t="shared" si="380"/>
        <v>419</v>
      </c>
      <c r="K2030">
        <v>2029</v>
      </c>
      <c r="L2030">
        <v>5304288.9000000004</v>
      </c>
      <c r="M2030">
        <v>442024.1</v>
      </c>
      <c r="N2030">
        <v>102201.7</v>
      </c>
      <c r="O2030" t="str">
        <f t="shared" si="377"/>
        <v/>
      </c>
      <c r="P2030">
        <f t="shared" si="378"/>
        <v>5889.6000000005588</v>
      </c>
      <c r="X2030">
        <f t="shared" si="381"/>
        <v>51.900202247125051</v>
      </c>
      <c r="Y2030">
        <f t="shared" si="382"/>
        <v>4.325017098541414</v>
      </c>
      <c r="Z2030">
        <f t="shared" si="383"/>
        <v>1</v>
      </c>
      <c r="AA2030">
        <f t="shared" si="384"/>
        <v>11.999999321303976</v>
      </c>
    </row>
    <row r="2031" spans="2:27" x14ac:dyDescent="0.2">
      <c r="B2031">
        <f t="shared" si="376"/>
        <v>3.21681432455984E+16</v>
      </c>
      <c r="D2031">
        <f t="shared" si="379"/>
        <v>9.0100176582440916</v>
      </c>
      <c r="E2031">
        <f t="shared" si="385"/>
        <v>53065.399999999441</v>
      </c>
      <c r="I2031" s="4"/>
      <c r="J2031" s="4">
        <f t="shared" si="380"/>
        <v>419</v>
      </c>
      <c r="K2031">
        <v>2030</v>
      </c>
      <c r="L2031">
        <v>5357354.3</v>
      </c>
      <c r="M2031">
        <v>446446.2</v>
      </c>
      <c r="N2031">
        <v>103215.3</v>
      </c>
      <c r="O2031">
        <f t="shared" si="377"/>
        <v>105837.20000000019</v>
      </c>
      <c r="P2031">
        <f t="shared" si="378"/>
        <v>53065.399999999441</v>
      </c>
      <c r="X2031">
        <f t="shared" si="381"/>
        <v>51.904652701682792</v>
      </c>
      <c r="Y2031">
        <f t="shared" si="382"/>
        <v>4.3253878058776172</v>
      </c>
      <c r="Z2031">
        <f t="shared" si="383"/>
        <v>1</v>
      </c>
      <c r="AA2031">
        <f t="shared" si="384"/>
        <v>11.999999776008844</v>
      </c>
    </row>
    <row r="2032" spans="2:27" x14ac:dyDescent="0.2">
      <c r="B2032">
        <f t="shared" si="376"/>
        <v>3.27150016807735E+16</v>
      </c>
      <c r="D2032">
        <f t="shared" si="379"/>
        <v>0.11222189976897605</v>
      </c>
      <c r="E2032">
        <f t="shared" si="385"/>
        <v>5955.1000000005588</v>
      </c>
      <c r="I2032" s="4"/>
      <c r="J2032" s="4">
        <f t="shared" si="380"/>
        <v>420</v>
      </c>
      <c r="K2032">
        <v>2031</v>
      </c>
      <c r="L2032">
        <v>5363309.4000000004</v>
      </c>
      <c r="M2032">
        <v>446942.4</v>
      </c>
      <c r="N2032">
        <v>103329</v>
      </c>
      <c r="O2032" t="str">
        <f t="shared" si="377"/>
        <v/>
      </c>
      <c r="P2032">
        <f t="shared" si="378"/>
        <v>5955.1000000005588</v>
      </c>
      <c r="X2032">
        <f t="shared" si="381"/>
        <v>51.905170862003892</v>
      </c>
      <c r="Y2032">
        <f t="shared" si="382"/>
        <v>4.3254304212757315</v>
      </c>
      <c r="Z2032">
        <f t="shared" si="383"/>
        <v>1</v>
      </c>
      <c r="AA2032">
        <f t="shared" si="384"/>
        <v>12.000001342454867</v>
      </c>
    </row>
    <row r="2033" spans="2:27" x14ac:dyDescent="0.2">
      <c r="B2033">
        <f t="shared" si="376"/>
        <v>3.32711567093467E+16</v>
      </c>
      <c r="D2033">
        <f t="shared" si="379"/>
        <v>1.0011082937312044</v>
      </c>
      <c r="E2033">
        <f t="shared" si="385"/>
        <v>5961.6999999992549</v>
      </c>
      <c r="I2033" s="4"/>
      <c r="J2033" s="4">
        <f t="shared" si="380"/>
        <v>420</v>
      </c>
      <c r="K2033">
        <v>2032</v>
      </c>
      <c r="L2033">
        <v>5369271.0999999996</v>
      </c>
      <c r="M2033">
        <v>447439.3</v>
      </c>
      <c r="N2033">
        <v>103442.9</v>
      </c>
      <c r="O2033" t="str">
        <f t="shared" si="377"/>
        <v/>
      </c>
      <c r="P2033">
        <f t="shared" si="378"/>
        <v>5961.6999999992549</v>
      </c>
      <c r="X2033">
        <f t="shared" si="381"/>
        <v>51.905651330347467</v>
      </c>
      <c r="Y2033">
        <f t="shared" si="382"/>
        <v>4.3254713469943322</v>
      </c>
      <c r="Z2033">
        <f t="shared" si="383"/>
        <v>1</v>
      </c>
      <c r="AA2033">
        <f t="shared" si="384"/>
        <v>11.999998882529987</v>
      </c>
    </row>
    <row r="2034" spans="2:27" x14ac:dyDescent="0.2">
      <c r="B2034">
        <f t="shared" ref="B2034:B2097" si="386">ROUND(45*$B$1^(K2034-1),1)</f>
        <v>3.38367663734056E+16</v>
      </c>
      <c r="D2034">
        <f t="shared" si="379"/>
        <v>1.0011238405154768</v>
      </c>
      <c r="E2034">
        <f t="shared" si="385"/>
        <v>5968.4000000003725</v>
      </c>
      <c r="I2034" s="4"/>
      <c r="J2034" s="4">
        <f t="shared" si="380"/>
        <v>420</v>
      </c>
      <c r="K2034">
        <v>2033</v>
      </c>
      <c r="L2034">
        <v>5375239.5</v>
      </c>
      <c r="M2034">
        <v>447936.6</v>
      </c>
      <c r="N2034">
        <v>103556.9</v>
      </c>
      <c r="O2034" t="str">
        <f t="shared" si="377"/>
        <v/>
      </c>
      <c r="P2034">
        <f t="shared" si="378"/>
        <v>5968.4000000003725</v>
      </c>
      <c r="X2034">
        <f t="shared" si="381"/>
        <v>51.906145317212086</v>
      </c>
      <c r="Y2034">
        <f t="shared" si="382"/>
        <v>4.3255118683544991</v>
      </c>
      <c r="Z2034">
        <f t="shared" si="383"/>
        <v>1</v>
      </c>
      <c r="AA2034">
        <f t="shared" si="384"/>
        <v>12.000000669737638</v>
      </c>
    </row>
    <row r="2035" spans="2:27" x14ac:dyDescent="0.2">
      <c r="B2035">
        <f t="shared" si="386"/>
        <v>3.44119914017535E+16</v>
      </c>
      <c r="D2035">
        <f t="shared" si="379"/>
        <v>1.0011058240063715</v>
      </c>
      <c r="E2035">
        <f t="shared" si="385"/>
        <v>5975</v>
      </c>
      <c r="I2035" s="4"/>
      <c r="J2035" s="4">
        <f t="shared" si="380"/>
        <v>420</v>
      </c>
      <c r="K2035">
        <v>2034</v>
      </c>
      <c r="L2035">
        <v>5381214.5</v>
      </c>
      <c r="M2035">
        <v>448434.5</v>
      </c>
      <c r="N2035">
        <v>103671</v>
      </c>
      <c r="O2035" t="str">
        <f t="shared" ref="O2035:O2098" si="387">IF(RIGHT(K2035,1)*1=0,VLOOKUP(J2035,AI:AL,4,0),"")</f>
        <v/>
      </c>
      <c r="P2035">
        <f t="shared" ref="P2035:P2098" si="388">L2035-L2034</f>
        <v>5975</v>
      </c>
      <c r="X2035">
        <f t="shared" si="381"/>
        <v>51.906651811982137</v>
      </c>
      <c r="Y2035">
        <f t="shared" si="382"/>
        <v>4.3255539157527174</v>
      </c>
      <c r="Z2035">
        <f t="shared" si="383"/>
        <v>1</v>
      </c>
      <c r="AA2035">
        <f t="shared" si="384"/>
        <v>12.000001114990038</v>
      </c>
    </row>
    <row r="2036" spans="2:27" x14ac:dyDescent="0.2">
      <c r="B2036">
        <f t="shared" si="386"/>
        <v>3.49969952555833E+16</v>
      </c>
      <c r="D2036">
        <f t="shared" ref="D2036:D2099" si="389">E2036/E2035</f>
        <v>1.001104602510398</v>
      </c>
      <c r="E2036">
        <f t="shared" si="385"/>
        <v>5981.5999999996275</v>
      </c>
      <c r="I2036" s="4"/>
      <c r="J2036" s="4">
        <f t="shared" si="380"/>
        <v>420</v>
      </c>
      <c r="K2036">
        <v>2035</v>
      </c>
      <c r="L2036">
        <v>5387196.0999999996</v>
      </c>
      <c r="M2036">
        <v>448933</v>
      </c>
      <c r="N2036">
        <v>103785.2</v>
      </c>
      <c r="O2036" t="str">
        <f t="shared" si="387"/>
        <v/>
      </c>
      <c r="P2036">
        <f t="shared" si="388"/>
        <v>5981.5999999996275</v>
      </c>
      <c r="X2036">
        <f t="shared" si="381"/>
        <v>51.907170771940507</v>
      </c>
      <c r="Y2036">
        <f t="shared" si="382"/>
        <v>4.3255974840343328</v>
      </c>
      <c r="Z2036">
        <f t="shared" si="383"/>
        <v>1</v>
      </c>
      <c r="AA2036">
        <f t="shared" si="384"/>
        <v>12.000000222750387</v>
      </c>
    </row>
    <row r="2037" spans="2:27" x14ac:dyDescent="0.2">
      <c r="B2037">
        <f t="shared" si="386"/>
        <v>3.55919441749282E+16</v>
      </c>
      <c r="D2037">
        <f t="shared" si="389"/>
        <v>1.0011201016452318</v>
      </c>
      <c r="E2037">
        <f t="shared" si="385"/>
        <v>5988.3000000007451</v>
      </c>
      <c r="I2037" s="4"/>
      <c r="J2037" s="4">
        <f t="shared" si="380"/>
        <v>420</v>
      </c>
      <c r="K2037">
        <v>2036</v>
      </c>
      <c r="L2037">
        <v>5393184.4000000004</v>
      </c>
      <c r="M2037">
        <v>449432</v>
      </c>
      <c r="N2037">
        <v>103899.6</v>
      </c>
      <c r="O2037" t="str">
        <f t="shared" si="387"/>
        <v/>
      </c>
      <c r="P2037">
        <f t="shared" si="388"/>
        <v>5988.3000000007451</v>
      </c>
      <c r="X2037">
        <f t="shared" si="381"/>
        <v>51.907653157471252</v>
      </c>
      <c r="Y2037">
        <f t="shared" si="382"/>
        <v>4.3256374423000663</v>
      </c>
      <c r="Z2037">
        <f t="shared" si="383"/>
        <v>1</v>
      </c>
      <c r="AA2037">
        <f t="shared" si="384"/>
        <v>12.000000890012283</v>
      </c>
    </row>
    <row r="2038" spans="2:27" x14ac:dyDescent="0.2">
      <c r="B2038">
        <f t="shared" si="386"/>
        <v>3.6197007225902E+16</v>
      </c>
      <c r="D2038">
        <f t="shared" si="389"/>
        <v>1.0011021491907044</v>
      </c>
      <c r="E2038">
        <f t="shared" si="385"/>
        <v>5994.8999999994412</v>
      </c>
      <c r="I2038" s="4"/>
      <c r="J2038" s="4">
        <f t="shared" si="380"/>
        <v>420</v>
      </c>
      <c r="K2038">
        <v>2037</v>
      </c>
      <c r="L2038">
        <v>5399179.2999999998</v>
      </c>
      <c r="M2038">
        <v>449931.6</v>
      </c>
      <c r="N2038">
        <v>104014.1</v>
      </c>
      <c r="O2038" t="str">
        <f t="shared" si="387"/>
        <v/>
      </c>
      <c r="P2038">
        <f t="shared" si="388"/>
        <v>5994.8999999994412</v>
      </c>
      <c r="X2038">
        <f t="shared" si="381"/>
        <v>51.908148029930551</v>
      </c>
      <c r="Y2038">
        <f t="shared" si="382"/>
        <v>4.3256789223768699</v>
      </c>
      <c r="Z2038">
        <f t="shared" si="383"/>
        <v>1</v>
      </c>
      <c r="AA2038">
        <f t="shared" si="384"/>
        <v>12.000000222256006</v>
      </c>
    </row>
    <row r="2039" spans="2:27" x14ac:dyDescent="0.2">
      <c r="B2039">
        <f t="shared" si="386"/>
        <v>3.6812356348742304E+16</v>
      </c>
      <c r="D2039">
        <f t="shared" si="389"/>
        <v>1.0011176166409979</v>
      </c>
      <c r="E2039">
        <f t="shared" si="385"/>
        <v>6001.6000000005588</v>
      </c>
      <c r="I2039" s="4"/>
      <c r="J2039" s="4">
        <f t="shared" si="380"/>
        <v>420</v>
      </c>
      <c r="K2039">
        <v>2038</v>
      </c>
      <c r="L2039">
        <v>5405180.9000000004</v>
      </c>
      <c r="M2039">
        <v>450431.7</v>
      </c>
      <c r="N2039">
        <v>104128.8</v>
      </c>
      <c r="O2039" t="str">
        <f t="shared" si="387"/>
        <v/>
      </c>
      <c r="P2039">
        <f t="shared" si="388"/>
        <v>6001.6000000005588</v>
      </c>
      <c r="X2039">
        <f t="shared" si="381"/>
        <v>51.908606456619111</v>
      </c>
      <c r="Y2039">
        <f t="shared" si="382"/>
        <v>4.3257168045727985</v>
      </c>
      <c r="Z2039">
        <f t="shared" si="383"/>
        <v>1</v>
      </c>
      <c r="AA2039">
        <f t="shared" si="384"/>
        <v>12.000001110046208</v>
      </c>
    </row>
    <row r="2040" spans="2:27" x14ac:dyDescent="0.2">
      <c r="B2040">
        <f t="shared" si="386"/>
        <v>3.7438166406670896E+16</v>
      </c>
      <c r="D2040">
        <f t="shared" si="389"/>
        <v>1.0010997067446508</v>
      </c>
      <c r="E2040">
        <f t="shared" si="385"/>
        <v>6008.1999999992549</v>
      </c>
      <c r="I2040" s="4"/>
      <c r="J2040" s="4">
        <f t="shared" si="380"/>
        <v>420</v>
      </c>
      <c r="K2040">
        <v>2039</v>
      </c>
      <c r="L2040">
        <v>5411189.0999999996</v>
      </c>
      <c r="M2040">
        <v>450932.4</v>
      </c>
      <c r="N2040">
        <v>104243.5</v>
      </c>
      <c r="O2040" t="str">
        <f t="shared" si="387"/>
        <v/>
      </c>
      <c r="P2040">
        <f t="shared" si="388"/>
        <v>6008.1999999992549</v>
      </c>
      <c r="X2040">
        <f t="shared" si="381"/>
        <v>51.909127187786282</v>
      </c>
      <c r="Y2040">
        <f t="shared" si="382"/>
        <v>4.3257603591590845</v>
      </c>
      <c r="Z2040">
        <f t="shared" si="383"/>
        <v>1</v>
      </c>
      <c r="AA2040">
        <f t="shared" si="384"/>
        <v>12.000000665288187</v>
      </c>
    </row>
    <row r="2041" spans="2:27" x14ac:dyDescent="0.2">
      <c r="B2041">
        <f t="shared" si="386"/>
        <v>3.8074615235584304E+16</v>
      </c>
      <c r="D2041">
        <f t="shared" si="389"/>
        <v>9.0100862155066554</v>
      </c>
      <c r="E2041">
        <f t="shared" si="385"/>
        <v>54134.400000000373</v>
      </c>
      <c r="I2041" s="4"/>
      <c r="J2041" s="4">
        <f t="shared" si="380"/>
        <v>420</v>
      </c>
      <c r="K2041">
        <v>2040</v>
      </c>
      <c r="L2041">
        <v>5465323.5</v>
      </c>
      <c r="M2041">
        <v>455443.6</v>
      </c>
      <c r="N2041">
        <v>105277.5</v>
      </c>
      <c r="O2041">
        <f t="shared" si="387"/>
        <v>107969.20000000019</v>
      </c>
      <c r="P2041">
        <f t="shared" si="388"/>
        <v>54134.400000000373</v>
      </c>
      <c r="X2041">
        <f t="shared" si="381"/>
        <v>51.913500035620146</v>
      </c>
      <c r="Y2041">
        <f t="shared" si="382"/>
        <v>4.3261247655007002</v>
      </c>
      <c r="Z2041">
        <f t="shared" si="383"/>
        <v>1</v>
      </c>
      <c r="AA2041">
        <f t="shared" si="384"/>
        <v>12.000000658698465</v>
      </c>
    </row>
    <row r="2042" spans="2:27" x14ac:dyDescent="0.2">
      <c r="B2042">
        <f t="shared" si="386"/>
        <v>3.87218836945892E+16</v>
      </c>
      <c r="D2042">
        <f t="shared" si="389"/>
        <v>0.11222254241294972</v>
      </c>
      <c r="E2042">
        <f t="shared" si="385"/>
        <v>6075.0999999996275</v>
      </c>
      <c r="I2042" s="4"/>
      <c r="J2042" s="4">
        <f t="shared" si="380"/>
        <v>421</v>
      </c>
      <c r="K2042">
        <v>2041</v>
      </c>
      <c r="L2042">
        <v>5471398.5999999996</v>
      </c>
      <c r="M2042">
        <v>455949.9</v>
      </c>
      <c r="N2042">
        <v>105393.5</v>
      </c>
      <c r="O2042" t="str">
        <f t="shared" si="387"/>
        <v/>
      </c>
      <c r="P2042">
        <f t="shared" si="388"/>
        <v>6075.0999999996275</v>
      </c>
      <c r="X2042">
        <f t="shared" si="381"/>
        <v>51.914004184318763</v>
      </c>
      <c r="Y2042">
        <f t="shared" si="382"/>
        <v>4.3261671734974172</v>
      </c>
      <c r="Z2042">
        <f t="shared" si="383"/>
        <v>1</v>
      </c>
      <c r="AA2042">
        <f t="shared" si="384"/>
        <v>11.999999561355315</v>
      </c>
    </row>
    <row r="2043" spans="2:27" x14ac:dyDescent="0.2">
      <c r="B2043">
        <f t="shared" si="386"/>
        <v>3.9380155717397296E+16</v>
      </c>
      <c r="D2043">
        <f t="shared" si="389"/>
        <v>1.0011028625045049</v>
      </c>
      <c r="E2043">
        <f t="shared" si="385"/>
        <v>6081.8000000007451</v>
      </c>
      <c r="I2043" s="4"/>
      <c r="J2043" s="4">
        <f t="shared" si="380"/>
        <v>421</v>
      </c>
      <c r="K2043">
        <v>2042</v>
      </c>
      <c r="L2043">
        <v>5477480.4000000004</v>
      </c>
      <c r="M2043">
        <v>456456.7</v>
      </c>
      <c r="N2043">
        <v>105509.7</v>
      </c>
      <c r="O2043" t="str">
        <f t="shared" si="387"/>
        <v/>
      </c>
      <c r="P2043">
        <f t="shared" si="388"/>
        <v>6081.8000000007451</v>
      </c>
      <c r="X2043">
        <f t="shared" si="381"/>
        <v>51.914472318658859</v>
      </c>
      <c r="Y2043">
        <f t="shared" si="382"/>
        <v>4.3262060265549049</v>
      </c>
      <c r="Z2043">
        <f t="shared" si="383"/>
        <v>1</v>
      </c>
      <c r="AA2043">
        <f t="shared" si="384"/>
        <v>12</v>
      </c>
    </row>
    <row r="2044" spans="2:27" x14ac:dyDescent="0.2">
      <c r="B2044">
        <f t="shared" si="386"/>
        <v>4.0049618364593E+16</v>
      </c>
      <c r="D2044">
        <f t="shared" si="389"/>
        <v>1.0011180900389494</v>
      </c>
      <c r="E2044">
        <f t="shared" si="385"/>
        <v>6088.5999999996275</v>
      </c>
      <c r="I2044" s="4"/>
      <c r="J2044" s="4">
        <f t="shared" si="380"/>
        <v>421</v>
      </c>
      <c r="K2044">
        <v>2043</v>
      </c>
      <c r="L2044">
        <v>5483569</v>
      </c>
      <c r="M2044">
        <v>456964.1</v>
      </c>
      <c r="N2044">
        <v>105626</v>
      </c>
      <c r="O2044" t="str">
        <f t="shared" si="387"/>
        <v/>
      </c>
      <c r="P2044">
        <f t="shared" si="388"/>
        <v>6088.5999999996275</v>
      </c>
      <c r="X2044">
        <f t="shared" si="381"/>
        <v>51.914954651316911</v>
      </c>
      <c r="Y2044">
        <f t="shared" si="382"/>
        <v>4.3262463787325087</v>
      </c>
      <c r="Z2044">
        <f t="shared" si="383"/>
        <v>1</v>
      </c>
      <c r="AA2044">
        <f t="shared" si="384"/>
        <v>11.999999562328858</v>
      </c>
    </row>
    <row r="2045" spans="2:27" x14ac:dyDescent="0.2">
      <c r="B2045">
        <f t="shared" si="386"/>
        <v>4.0730461876791104E+16</v>
      </c>
      <c r="D2045">
        <f t="shared" si="389"/>
        <v>1.0011168413101117</v>
      </c>
      <c r="E2045">
        <f t="shared" si="385"/>
        <v>6095.4000000003725</v>
      </c>
      <c r="I2045" s="4"/>
      <c r="J2045" s="4">
        <f t="shared" ref="J2045:J2108" si="390">J2035+1</f>
        <v>421</v>
      </c>
      <c r="K2045">
        <v>2044</v>
      </c>
      <c r="L2045">
        <v>5489664.4000000004</v>
      </c>
      <c r="M2045">
        <v>457472</v>
      </c>
      <c r="N2045">
        <v>105742.39999999999</v>
      </c>
      <c r="O2045" t="str">
        <f t="shared" si="387"/>
        <v/>
      </c>
      <c r="P2045">
        <f t="shared" si="388"/>
        <v>6095.4000000003725</v>
      </c>
      <c r="X2045">
        <f t="shared" si="381"/>
        <v>51.915451134076783</v>
      </c>
      <c r="Y2045">
        <f t="shared" si="382"/>
        <v>4.3262872792749176</v>
      </c>
      <c r="Z2045">
        <f t="shared" si="383"/>
        <v>1</v>
      </c>
      <c r="AA2045">
        <f t="shared" si="384"/>
        <v>12.000000874370453</v>
      </c>
    </row>
    <row r="2046" spans="2:27" x14ac:dyDescent="0.2">
      <c r="B2046">
        <f t="shared" si="386"/>
        <v>4.1422879728696496E+16</v>
      </c>
      <c r="D2046">
        <f t="shared" si="389"/>
        <v>1.0010991895526553</v>
      </c>
      <c r="E2046">
        <f t="shared" si="385"/>
        <v>6102.0999999996275</v>
      </c>
      <c r="I2046" s="4"/>
      <c r="J2046" s="4">
        <f t="shared" si="390"/>
        <v>421</v>
      </c>
      <c r="K2046">
        <v>2045</v>
      </c>
      <c r="L2046">
        <v>5495766.5</v>
      </c>
      <c r="M2046">
        <v>457980.5</v>
      </c>
      <c r="N2046">
        <v>105858.9</v>
      </c>
      <c r="O2046" t="str">
        <f t="shared" si="387"/>
        <v/>
      </c>
      <c r="P2046">
        <f t="shared" si="388"/>
        <v>6102.0999999996275</v>
      </c>
      <c r="X2046">
        <f t="shared" si="381"/>
        <v>51.915960774200379</v>
      </c>
      <c r="Y2046">
        <f t="shared" si="382"/>
        <v>4.3263296709109955</v>
      </c>
      <c r="Z2046">
        <f t="shared" si="383"/>
        <v>1</v>
      </c>
      <c r="AA2046">
        <f t="shared" si="384"/>
        <v>12.000001091749539</v>
      </c>
    </row>
    <row r="2047" spans="2:27" x14ac:dyDescent="0.2">
      <c r="B2047">
        <f t="shared" si="386"/>
        <v>4.21270686840844E+16</v>
      </c>
      <c r="D2047">
        <f t="shared" si="389"/>
        <v>1.0011143704627499</v>
      </c>
      <c r="E2047">
        <f t="shared" si="385"/>
        <v>6108.9000000003725</v>
      </c>
      <c r="I2047" s="4"/>
      <c r="J2047" s="4">
        <f t="shared" si="390"/>
        <v>421</v>
      </c>
      <c r="K2047">
        <v>2046</v>
      </c>
      <c r="L2047">
        <v>5501875.4000000004</v>
      </c>
      <c r="M2047">
        <v>458489.59999999998</v>
      </c>
      <c r="N2047">
        <v>105975.6</v>
      </c>
      <c r="O2047" t="str">
        <f t="shared" si="387"/>
        <v/>
      </c>
      <c r="P2047">
        <f t="shared" si="388"/>
        <v>6108.9000000003725</v>
      </c>
      <c r="X2047">
        <f t="shared" si="381"/>
        <v>51.916435481374961</v>
      </c>
      <c r="Y2047">
        <f t="shared" si="382"/>
        <v>4.3263694661790071</v>
      </c>
      <c r="Z2047">
        <f t="shared" si="383"/>
        <v>1</v>
      </c>
      <c r="AA2047">
        <f t="shared" si="384"/>
        <v>12.000000436214913</v>
      </c>
    </row>
    <row r="2048" spans="2:27" x14ac:dyDescent="0.2">
      <c r="B2048">
        <f t="shared" si="386"/>
        <v>4.28432288517138E+16</v>
      </c>
      <c r="D2048">
        <f t="shared" si="389"/>
        <v>1.0011131300232254</v>
      </c>
      <c r="E2048">
        <f t="shared" si="385"/>
        <v>6115.6999999992549</v>
      </c>
      <c r="I2048" s="4"/>
      <c r="J2048" s="4">
        <f t="shared" si="390"/>
        <v>421</v>
      </c>
      <c r="K2048">
        <v>2047</v>
      </c>
      <c r="L2048">
        <v>5507991.0999999996</v>
      </c>
      <c r="M2048">
        <v>458999.3</v>
      </c>
      <c r="N2048">
        <v>106092.4</v>
      </c>
      <c r="O2048" t="str">
        <f t="shared" si="387"/>
        <v/>
      </c>
      <c r="P2048">
        <f t="shared" si="388"/>
        <v>6115.6999999992549</v>
      </c>
      <c r="X2048">
        <f t="shared" si="381"/>
        <v>51.916924303720151</v>
      </c>
      <c r="Y2048">
        <f t="shared" si="382"/>
        <v>4.326410751382757</v>
      </c>
      <c r="Z2048">
        <f t="shared" si="383"/>
        <v>1</v>
      </c>
      <c r="AA2048">
        <f t="shared" si="384"/>
        <v>11.999998910673719</v>
      </c>
    </row>
    <row r="2049" spans="2:27" x14ac:dyDescent="0.2">
      <c r="B2049">
        <f t="shared" si="386"/>
        <v>4.3571563742192896E+16</v>
      </c>
      <c r="D2049">
        <f t="shared" si="389"/>
        <v>1.0011118923427811</v>
      </c>
      <c r="E2049">
        <f t="shared" si="385"/>
        <v>6122.5</v>
      </c>
      <c r="I2049" s="4"/>
      <c r="J2049" s="4">
        <f t="shared" si="390"/>
        <v>421</v>
      </c>
      <c r="K2049">
        <v>2048</v>
      </c>
      <c r="L2049">
        <v>5514113.5999999996</v>
      </c>
      <c r="M2049">
        <v>459509.5</v>
      </c>
      <c r="N2049">
        <v>106209.4</v>
      </c>
      <c r="O2049" t="str">
        <f t="shared" si="387"/>
        <v/>
      </c>
      <c r="P2049">
        <f t="shared" si="388"/>
        <v>6122.5</v>
      </c>
      <c r="X2049">
        <f t="shared" si="381"/>
        <v>51.917378311147601</v>
      </c>
      <c r="Y2049">
        <f t="shared" si="382"/>
        <v>4.3264485064410501</v>
      </c>
      <c r="Z2049">
        <f t="shared" si="383"/>
        <v>1</v>
      </c>
      <c r="AA2049">
        <f t="shared" si="384"/>
        <v>11.999999129506572</v>
      </c>
    </row>
    <row r="2050" spans="2:27" x14ac:dyDescent="0.2">
      <c r="B2050">
        <f t="shared" si="386"/>
        <v>4.43122803258102E+16</v>
      </c>
      <c r="D2050">
        <f t="shared" si="389"/>
        <v>1.00111065741131</v>
      </c>
      <c r="E2050">
        <f t="shared" si="385"/>
        <v>6129.3000000007451</v>
      </c>
      <c r="I2050" s="4"/>
      <c r="J2050" s="4">
        <f t="shared" si="390"/>
        <v>421</v>
      </c>
      <c r="K2050">
        <v>2049</v>
      </c>
      <c r="L2050">
        <v>5520242.9000000004</v>
      </c>
      <c r="M2050">
        <v>460020.2</v>
      </c>
      <c r="N2050">
        <v>106326.39999999999</v>
      </c>
      <c r="O2050" t="str">
        <f t="shared" si="387"/>
        <v/>
      </c>
      <c r="P2050">
        <f t="shared" si="388"/>
        <v>6129.3000000007451</v>
      </c>
      <c r="X2050">
        <f t="shared" si="381"/>
        <v>51.917895273422225</v>
      </c>
      <c r="Y2050">
        <f t="shared" si="382"/>
        <v>4.3264908809101037</v>
      </c>
      <c r="Z2050">
        <f t="shared" si="383"/>
        <v>1</v>
      </c>
      <c r="AA2050">
        <f t="shared" si="384"/>
        <v>12.000001086908792</v>
      </c>
    </row>
    <row r="2051" spans="2:27" x14ac:dyDescent="0.2">
      <c r="B2051">
        <f t="shared" si="386"/>
        <v>4.5065589091349E+16</v>
      </c>
      <c r="D2051">
        <f t="shared" si="389"/>
        <v>9.0099848269774245</v>
      </c>
      <c r="E2051">
        <f t="shared" si="385"/>
        <v>55224.899999999441</v>
      </c>
      <c r="I2051" s="4"/>
      <c r="J2051" s="4">
        <f t="shared" si="390"/>
        <v>421</v>
      </c>
      <c r="K2051">
        <v>2050</v>
      </c>
      <c r="L2051">
        <v>5575467.7999999998</v>
      </c>
      <c r="M2051">
        <v>464622.3</v>
      </c>
      <c r="N2051">
        <v>107381.2</v>
      </c>
      <c r="O2051">
        <f t="shared" si="387"/>
        <v>110144.29999999981</v>
      </c>
      <c r="P2051">
        <f t="shared" si="388"/>
        <v>55224.899999999441</v>
      </c>
      <c r="X2051">
        <f t="shared" ref="X2051:X2114" si="391">L2051/$N2051</f>
        <v>51.922196809124877</v>
      </c>
      <c r="Y2051">
        <f t="shared" ref="Y2051:Y2114" si="392">M2051/$N2051</f>
        <v>4.3268495788834542</v>
      </c>
      <c r="Z2051">
        <f t="shared" ref="Z2051:Z2114" si="393">N2051/$N2051</f>
        <v>1</v>
      </c>
      <c r="AA2051">
        <f t="shared" ref="AA2051:AA2114" si="394">L2051/M2051</f>
        <v>12.000000430457169</v>
      </c>
    </row>
    <row r="2052" spans="2:27" x14ac:dyDescent="0.2">
      <c r="B2052">
        <f t="shared" si="386"/>
        <v>4.5831704105901904E+16</v>
      </c>
      <c r="D2052">
        <f t="shared" si="389"/>
        <v>0.11222292842540345</v>
      </c>
      <c r="E2052">
        <f t="shared" ref="E2052:E2115" si="395">L2052-L2051</f>
        <v>6197.5</v>
      </c>
      <c r="I2052" s="4"/>
      <c r="J2052" s="4">
        <f t="shared" si="390"/>
        <v>422</v>
      </c>
      <c r="K2052">
        <v>2051</v>
      </c>
      <c r="L2052">
        <v>5581665.2999999998</v>
      </c>
      <c r="M2052">
        <v>465138.8</v>
      </c>
      <c r="N2052">
        <v>107499.6</v>
      </c>
      <c r="O2052" t="str">
        <f t="shared" si="387"/>
        <v/>
      </c>
      <c r="P2052">
        <f t="shared" si="388"/>
        <v>6197.5</v>
      </c>
      <c r="X2052">
        <f t="shared" si="391"/>
        <v>51.922661107576211</v>
      </c>
      <c r="Y2052">
        <f t="shared" si="392"/>
        <v>4.3268886581903558</v>
      </c>
      <c r="Z2052">
        <f t="shared" si="393"/>
        <v>1</v>
      </c>
      <c r="AA2052">
        <f t="shared" si="394"/>
        <v>11.99999935503123</v>
      </c>
    </row>
    <row r="2053" spans="2:27" x14ac:dyDescent="0.2">
      <c r="B2053">
        <f t="shared" si="386"/>
        <v>4.66108430757022E+16</v>
      </c>
      <c r="D2053">
        <f t="shared" si="389"/>
        <v>1.0010972166195746</v>
      </c>
      <c r="E2053">
        <f t="shared" si="395"/>
        <v>6204.2999999998137</v>
      </c>
      <c r="I2053" s="4"/>
      <c r="J2053" s="4">
        <f t="shared" si="390"/>
        <v>422</v>
      </c>
      <c r="K2053">
        <v>2052</v>
      </c>
      <c r="L2053">
        <v>5587869.5999999996</v>
      </c>
      <c r="M2053">
        <v>465655.8</v>
      </c>
      <c r="N2053">
        <v>107618.1</v>
      </c>
      <c r="O2053" t="str">
        <f t="shared" si="387"/>
        <v/>
      </c>
      <c r="P2053">
        <f t="shared" si="388"/>
        <v>6204.2999999998137</v>
      </c>
      <c r="X2053">
        <f t="shared" si="391"/>
        <v>51.923139323217931</v>
      </c>
      <c r="Y2053">
        <f t="shared" si="392"/>
        <v>4.3269282769348276</v>
      </c>
      <c r="Z2053">
        <f t="shared" si="393"/>
        <v>1</v>
      </c>
      <c r="AA2053">
        <f t="shared" si="394"/>
        <v>12</v>
      </c>
    </row>
    <row r="2054" spans="2:27" x14ac:dyDescent="0.2">
      <c r="B2054">
        <f t="shared" si="386"/>
        <v>4.74032274079892E+16</v>
      </c>
      <c r="D2054">
        <f t="shared" si="389"/>
        <v>1.0011282497624119</v>
      </c>
      <c r="E2054">
        <f t="shared" si="395"/>
        <v>6211.3000000007451</v>
      </c>
      <c r="I2054" s="4"/>
      <c r="J2054" s="4">
        <f t="shared" si="390"/>
        <v>422</v>
      </c>
      <c r="K2054">
        <v>2053</v>
      </c>
      <c r="L2054">
        <v>5594080.9000000004</v>
      </c>
      <c r="M2054">
        <v>466173.4</v>
      </c>
      <c r="N2054">
        <v>107736.7</v>
      </c>
      <c r="O2054" t="str">
        <f t="shared" si="387"/>
        <v/>
      </c>
      <c r="P2054">
        <f t="shared" si="388"/>
        <v>6211.3000000007451</v>
      </c>
      <c r="X2054">
        <f t="shared" si="391"/>
        <v>51.923633265173336</v>
      </c>
      <c r="Y2054">
        <f t="shared" si="392"/>
        <v>4.3269693614153768</v>
      </c>
      <c r="Z2054">
        <f t="shared" si="393"/>
        <v>1</v>
      </c>
      <c r="AA2054">
        <f t="shared" si="394"/>
        <v>12.000000214512454</v>
      </c>
    </row>
    <row r="2055" spans="2:27" x14ac:dyDescent="0.2">
      <c r="B2055">
        <f t="shared" si="386"/>
        <v>4.8209082273925E+16</v>
      </c>
      <c r="D2055">
        <f t="shared" si="389"/>
        <v>1.0010947788705877</v>
      </c>
      <c r="E2055">
        <f t="shared" si="395"/>
        <v>6218.0999999996275</v>
      </c>
      <c r="I2055" s="4"/>
      <c r="J2055" s="4">
        <f t="shared" si="390"/>
        <v>422</v>
      </c>
      <c r="K2055">
        <v>2054</v>
      </c>
      <c r="L2055">
        <v>5600299</v>
      </c>
      <c r="M2055">
        <v>466691.6</v>
      </c>
      <c r="N2055">
        <v>107855.5</v>
      </c>
      <c r="O2055" t="str">
        <f t="shared" si="387"/>
        <v/>
      </c>
      <c r="P2055">
        <f t="shared" si="388"/>
        <v>6218.0999999996275</v>
      </c>
      <c r="X2055">
        <f t="shared" si="391"/>
        <v>51.924092883533987</v>
      </c>
      <c r="Y2055">
        <f t="shared" si="392"/>
        <v>4.3270078948222386</v>
      </c>
      <c r="Z2055">
        <f t="shared" si="393"/>
        <v>1</v>
      </c>
      <c r="AA2055">
        <f t="shared" si="394"/>
        <v>11.999999571451468</v>
      </c>
    </row>
    <row r="2056" spans="2:27" x14ac:dyDescent="0.2">
      <c r="B2056">
        <f t="shared" si="386"/>
        <v>4.9028636672581696E+16</v>
      </c>
      <c r="D2056">
        <f t="shared" si="389"/>
        <v>1.001125745806597</v>
      </c>
      <c r="E2056">
        <f t="shared" si="395"/>
        <v>6225.0999999996275</v>
      </c>
      <c r="I2056" s="4"/>
      <c r="J2056" s="4">
        <f t="shared" si="390"/>
        <v>422</v>
      </c>
      <c r="K2056">
        <v>2055</v>
      </c>
      <c r="L2056">
        <v>5606524.0999999996</v>
      </c>
      <c r="M2056">
        <v>467210.3</v>
      </c>
      <c r="N2056">
        <v>107974.39999999999</v>
      </c>
      <c r="O2056" t="str">
        <f t="shared" si="387"/>
        <v/>
      </c>
      <c r="P2056">
        <f t="shared" si="388"/>
        <v>6225.0999999996275</v>
      </c>
      <c r="X2056">
        <f t="shared" si="391"/>
        <v>51.924568230988086</v>
      </c>
      <c r="Y2056">
        <f t="shared" si="392"/>
        <v>4.3270469666884006</v>
      </c>
      <c r="Z2056">
        <f t="shared" si="393"/>
        <v>1</v>
      </c>
      <c r="AA2056">
        <f t="shared" si="394"/>
        <v>12.000001070181886</v>
      </c>
    </row>
    <row r="2057" spans="2:27" x14ac:dyDescent="0.2">
      <c r="B2057">
        <f t="shared" si="386"/>
        <v>4.98621234960156E+16</v>
      </c>
      <c r="D2057">
        <f t="shared" si="389"/>
        <v>1.0010923519302093</v>
      </c>
      <c r="E2057">
        <f t="shared" si="395"/>
        <v>6231.9000000003725</v>
      </c>
      <c r="I2057" s="4"/>
      <c r="J2057" s="4">
        <f t="shared" si="390"/>
        <v>422</v>
      </c>
      <c r="K2057">
        <v>2056</v>
      </c>
      <c r="L2057">
        <v>5612756</v>
      </c>
      <c r="M2057">
        <v>467729.7</v>
      </c>
      <c r="N2057">
        <v>108093.4</v>
      </c>
      <c r="O2057" t="str">
        <f t="shared" si="387"/>
        <v/>
      </c>
      <c r="P2057">
        <f t="shared" si="388"/>
        <v>6231.9000000003725</v>
      </c>
      <c r="X2057">
        <f t="shared" si="391"/>
        <v>51.925057404059828</v>
      </c>
      <c r="Y2057">
        <f t="shared" si="392"/>
        <v>4.3270884253802731</v>
      </c>
      <c r="Z2057">
        <f t="shared" si="393"/>
        <v>1</v>
      </c>
      <c r="AA2057">
        <f t="shared" si="394"/>
        <v>11.999999144805216</v>
      </c>
    </row>
    <row r="2058" spans="2:27" x14ac:dyDescent="0.2">
      <c r="B2058">
        <f t="shared" si="386"/>
        <v>5.07097795954478E+16</v>
      </c>
      <c r="D2058">
        <f t="shared" si="389"/>
        <v>1.0011232529405156</v>
      </c>
      <c r="E2058">
        <f t="shared" si="395"/>
        <v>6238.9000000003725</v>
      </c>
      <c r="I2058" s="4"/>
      <c r="J2058" s="4">
        <f t="shared" si="390"/>
        <v>422</v>
      </c>
      <c r="K2058">
        <v>2057</v>
      </c>
      <c r="L2058">
        <v>5618994.9000000004</v>
      </c>
      <c r="M2058">
        <v>468249.59999999998</v>
      </c>
      <c r="N2058">
        <v>108212.6</v>
      </c>
      <c r="O2058" t="str">
        <f t="shared" si="387"/>
        <v/>
      </c>
      <c r="P2058">
        <f t="shared" si="388"/>
        <v>6238.9000000003725</v>
      </c>
      <c r="X2058">
        <f t="shared" si="391"/>
        <v>51.925514219231403</v>
      </c>
      <c r="Y2058">
        <f t="shared" si="392"/>
        <v>4.3271264159626508</v>
      </c>
      <c r="Z2058">
        <f t="shared" si="393"/>
        <v>1</v>
      </c>
      <c r="AA2058">
        <f t="shared" si="394"/>
        <v>11.999999359316059</v>
      </c>
    </row>
    <row r="2059" spans="2:27" x14ac:dyDescent="0.2">
      <c r="B2059">
        <f t="shared" si="386"/>
        <v>5.15718458485704E+16</v>
      </c>
      <c r="D2059">
        <f t="shared" si="389"/>
        <v>1.0011219926588131</v>
      </c>
      <c r="E2059">
        <f t="shared" si="395"/>
        <v>6245.8999999994412</v>
      </c>
      <c r="I2059" s="4"/>
      <c r="J2059" s="4">
        <f t="shared" si="390"/>
        <v>422</v>
      </c>
      <c r="K2059">
        <v>2058</v>
      </c>
      <c r="L2059">
        <v>5625240.7999999998</v>
      </c>
      <c r="M2059">
        <v>468770.1</v>
      </c>
      <c r="N2059">
        <v>108331.9</v>
      </c>
      <c r="O2059" t="str">
        <f t="shared" si="387"/>
        <v/>
      </c>
      <c r="P2059">
        <f t="shared" si="388"/>
        <v>6245.8999999994412</v>
      </c>
      <c r="X2059">
        <f t="shared" si="391"/>
        <v>51.925986713054975</v>
      </c>
      <c r="Y2059">
        <f t="shared" si="392"/>
        <v>4.3271658671176265</v>
      </c>
      <c r="Z2059">
        <f t="shared" si="393"/>
        <v>1</v>
      </c>
      <c r="AA2059">
        <f t="shared" si="394"/>
        <v>11.999999146703257</v>
      </c>
    </row>
    <row r="2060" spans="2:27" x14ac:dyDescent="0.2">
      <c r="B2060">
        <f t="shared" si="386"/>
        <v>5.2448567227996096E+16</v>
      </c>
      <c r="D2060">
        <f t="shared" si="389"/>
        <v>1.0010887141966323</v>
      </c>
      <c r="E2060">
        <f t="shared" si="395"/>
        <v>6252.7000000001863</v>
      </c>
      <c r="I2060" s="4"/>
      <c r="J2060" s="4">
        <f t="shared" si="390"/>
        <v>422</v>
      </c>
      <c r="K2060">
        <v>2059</v>
      </c>
      <c r="L2060">
        <v>5631493.5</v>
      </c>
      <c r="M2060">
        <v>469291.1</v>
      </c>
      <c r="N2060">
        <v>108451.3</v>
      </c>
      <c r="O2060" t="str">
        <f t="shared" si="387"/>
        <v/>
      </c>
      <c r="P2060">
        <f t="shared" si="388"/>
        <v>6252.7000000001863</v>
      </c>
      <c r="X2060">
        <f t="shared" si="391"/>
        <v>51.926472988336698</v>
      </c>
      <c r="Y2060">
        <f t="shared" si="392"/>
        <v>4.3272058518431775</v>
      </c>
      <c r="Z2060">
        <f t="shared" si="393"/>
        <v>1</v>
      </c>
      <c r="AA2060">
        <f t="shared" si="394"/>
        <v>12.000000639262071</v>
      </c>
    </row>
    <row r="2061" spans="2:27" x14ac:dyDescent="0.2">
      <c r="B2061">
        <f t="shared" si="386"/>
        <v>5.3340192870872096E+16</v>
      </c>
      <c r="D2061">
        <f t="shared" si="389"/>
        <v>9.0101076335020593</v>
      </c>
      <c r="E2061">
        <f t="shared" si="395"/>
        <v>56337.5</v>
      </c>
      <c r="I2061" s="4"/>
      <c r="J2061" s="4">
        <f t="shared" si="390"/>
        <v>422</v>
      </c>
      <c r="K2061">
        <v>2060</v>
      </c>
      <c r="L2061">
        <v>5687831</v>
      </c>
      <c r="M2061">
        <v>473985.9</v>
      </c>
      <c r="N2061">
        <v>109527.4</v>
      </c>
      <c r="O2061">
        <f t="shared" si="387"/>
        <v>112363.20000000019</v>
      </c>
      <c r="P2061">
        <f t="shared" si="388"/>
        <v>56337.5</v>
      </c>
      <c r="X2061">
        <f t="shared" si="391"/>
        <v>51.930667577245515</v>
      </c>
      <c r="Y2061">
        <f t="shared" si="392"/>
        <v>4.3275554792682014</v>
      </c>
      <c r="Z2061">
        <f t="shared" si="393"/>
        <v>1</v>
      </c>
      <c r="AA2061">
        <f t="shared" si="394"/>
        <v>12.00000042195348</v>
      </c>
    </row>
    <row r="2062" spans="2:27" x14ac:dyDescent="0.2">
      <c r="B2062">
        <f t="shared" si="386"/>
        <v>5.4246976149676896E+16</v>
      </c>
      <c r="D2062">
        <f t="shared" si="389"/>
        <v>0.11222187708009432</v>
      </c>
      <c r="E2062">
        <f t="shared" si="395"/>
        <v>6322.2999999998137</v>
      </c>
      <c r="I2062" s="4"/>
      <c r="J2062" s="4">
        <f t="shared" si="390"/>
        <v>423</v>
      </c>
      <c r="K2062">
        <v>2061</v>
      </c>
      <c r="L2062">
        <v>5694153.2999999998</v>
      </c>
      <c r="M2062">
        <v>474512.8</v>
      </c>
      <c r="N2062">
        <v>109648.1</v>
      </c>
      <c r="O2062" t="str">
        <f t="shared" si="387"/>
        <v/>
      </c>
      <c r="P2062">
        <f t="shared" si="388"/>
        <v>6322.2999999998137</v>
      </c>
      <c r="X2062">
        <f t="shared" si="391"/>
        <v>51.93116250988389</v>
      </c>
      <c r="Y2062">
        <f t="shared" si="392"/>
        <v>4.3275971038257843</v>
      </c>
      <c r="Z2062">
        <f t="shared" si="393"/>
        <v>1</v>
      </c>
      <c r="AA2062">
        <f t="shared" si="394"/>
        <v>11.999999367772586</v>
      </c>
    </row>
    <row r="2063" spans="2:27" x14ac:dyDescent="0.2">
      <c r="B2063">
        <f t="shared" si="386"/>
        <v>5.51691747442214E+16</v>
      </c>
      <c r="D2063">
        <f t="shared" si="389"/>
        <v>1.0011071920029104</v>
      </c>
      <c r="E2063">
        <f t="shared" si="395"/>
        <v>6329.2999999998137</v>
      </c>
      <c r="I2063" s="4"/>
      <c r="J2063" s="4">
        <f t="shared" si="390"/>
        <v>423</v>
      </c>
      <c r="K2063">
        <v>2062</v>
      </c>
      <c r="L2063">
        <v>5700482.5999999996</v>
      </c>
      <c r="M2063">
        <v>475040.2</v>
      </c>
      <c r="N2063">
        <v>109769</v>
      </c>
      <c r="O2063" t="str">
        <f t="shared" si="387"/>
        <v/>
      </c>
      <c r="P2063">
        <f t="shared" si="388"/>
        <v>6329.2999999998137</v>
      </c>
      <c r="X2063">
        <f t="shared" si="391"/>
        <v>51.931625504468471</v>
      </c>
      <c r="Y2063">
        <f t="shared" si="392"/>
        <v>4.3276353068717031</v>
      </c>
      <c r="Z2063">
        <f t="shared" si="393"/>
        <v>1</v>
      </c>
      <c r="AA2063">
        <f t="shared" si="394"/>
        <v>12.000000421016999</v>
      </c>
    </row>
    <row r="2064" spans="2:27" x14ac:dyDescent="0.2">
      <c r="B2064">
        <f t="shared" si="386"/>
        <v>5.6107050714873104E+16</v>
      </c>
      <c r="D2064">
        <f t="shared" si="389"/>
        <v>1.001121767020138</v>
      </c>
      <c r="E2064">
        <f t="shared" si="395"/>
        <v>6336.4000000003725</v>
      </c>
      <c r="I2064" s="4"/>
      <c r="J2064" s="4">
        <f t="shared" si="390"/>
        <v>423</v>
      </c>
      <c r="K2064">
        <v>2063</v>
      </c>
      <c r="L2064">
        <v>5706819</v>
      </c>
      <c r="M2064">
        <v>475568.2</v>
      </c>
      <c r="N2064">
        <v>109890</v>
      </c>
      <c r="O2064" t="str">
        <f t="shared" si="387"/>
        <v/>
      </c>
      <c r="P2064">
        <f t="shared" si="388"/>
        <v>6336.4000000003725</v>
      </c>
      <c r="X2064">
        <f t="shared" si="391"/>
        <v>51.932104832104834</v>
      </c>
      <c r="Y2064">
        <f t="shared" si="392"/>
        <v>4.3276749476749474</v>
      </c>
      <c r="Z2064">
        <f t="shared" si="393"/>
        <v>1</v>
      </c>
      <c r="AA2064">
        <f t="shared" si="394"/>
        <v>12.000001261648697</v>
      </c>
    </row>
    <row r="2065" spans="2:27" x14ac:dyDescent="0.2">
      <c r="B2065">
        <f t="shared" si="386"/>
        <v>5.7060870577026E+16</v>
      </c>
      <c r="D2065">
        <f t="shared" si="389"/>
        <v>1.0011047282368537</v>
      </c>
      <c r="E2065">
        <f t="shared" si="395"/>
        <v>6343.4000000003725</v>
      </c>
      <c r="I2065" s="4"/>
      <c r="J2065" s="4">
        <f t="shared" si="390"/>
        <v>423</v>
      </c>
      <c r="K2065">
        <v>2064</v>
      </c>
      <c r="L2065">
        <v>5713162.4000000004</v>
      </c>
      <c r="M2065">
        <v>476096.9</v>
      </c>
      <c r="N2065">
        <v>110011.2</v>
      </c>
      <c r="O2065" t="str">
        <f t="shared" si="387"/>
        <v/>
      </c>
      <c r="P2065">
        <f t="shared" si="388"/>
        <v>6343.4000000003725</v>
      </c>
      <c r="X2065">
        <f t="shared" si="391"/>
        <v>51.932552321945408</v>
      </c>
      <c r="Y2065">
        <f t="shared" si="392"/>
        <v>4.3277129964949026</v>
      </c>
      <c r="Z2065">
        <f t="shared" si="393"/>
        <v>1</v>
      </c>
      <c r="AA2065">
        <f t="shared" si="394"/>
        <v>11.9999991598349</v>
      </c>
    </row>
    <row r="2066" spans="2:27" x14ac:dyDescent="0.2">
      <c r="B2066">
        <f t="shared" si="386"/>
        <v>5.80309053768354E+16</v>
      </c>
      <c r="D2066">
        <f t="shared" si="389"/>
        <v>1.0011192735756262</v>
      </c>
      <c r="E2066">
        <f t="shared" si="395"/>
        <v>6350.5</v>
      </c>
      <c r="I2066" s="4"/>
      <c r="J2066" s="4">
        <f t="shared" si="390"/>
        <v>423</v>
      </c>
      <c r="K2066">
        <v>2065</v>
      </c>
      <c r="L2066">
        <v>5719512.9000000004</v>
      </c>
      <c r="M2066">
        <v>476626.1</v>
      </c>
      <c r="N2066">
        <v>110132.5</v>
      </c>
      <c r="O2066" t="str">
        <f t="shared" si="387"/>
        <v/>
      </c>
      <c r="P2066">
        <f t="shared" si="388"/>
        <v>6350.5</v>
      </c>
      <c r="X2066">
        <f t="shared" si="391"/>
        <v>51.933016139649972</v>
      </c>
      <c r="Y2066">
        <f t="shared" si="392"/>
        <v>4.3277515719701265</v>
      </c>
      <c r="Z2066">
        <f t="shared" si="393"/>
        <v>1</v>
      </c>
      <c r="AA2066">
        <f t="shared" si="394"/>
        <v>11.999999370575805</v>
      </c>
    </row>
    <row r="2067" spans="2:27" x14ac:dyDescent="0.2">
      <c r="B2067">
        <f t="shared" si="386"/>
        <v>5.90174307682416E+16</v>
      </c>
      <c r="D2067">
        <f t="shared" si="389"/>
        <v>1.001102275411385</v>
      </c>
      <c r="E2067">
        <f t="shared" si="395"/>
        <v>6357.5</v>
      </c>
      <c r="I2067" s="4"/>
      <c r="J2067" s="4">
        <f t="shared" si="390"/>
        <v>423</v>
      </c>
      <c r="K2067">
        <v>2066</v>
      </c>
      <c r="L2067">
        <v>5725870.4000000004</v>
      </c>
      <c r="M2067">
        <v>477155.9</v>
      </c>
      <c r="N2067">
        <v>110253.9</v>
      </c>
      <c r="O2067" t="str">
        <f t="shared" si="387"/>
        <v/>
      </c>
      <c r="P2067">
        <f t="shared" si="388"/>
        <v>6357.5</v>
      </c>
      <c r="X2067">
        <f t="shared" si="391"/>
        <v>51.933495323067945</v>
      </c>
      <c r="Y2067">
        <f t="shared" si="392"/>
        <v>4.327791579254793</v>
      </c>
      <c r="Z2067">
        <f t="shared" si="393"/>
        <v>1</v>
      </c>
      <c r="AA2067">
        <f t="shared" si="394"/>
        <v>11.999999161699563</v>
      </c>
    </row>
    <row r="2068" spans="2:27" x14ac:dyDescent="0.2">
      <c r="B2068">
        <f t="shared" si="386"/>
        <v>6.0020727091301696E+16</v>
      </c>
      <c r="D2068">
        <f t="shared" si="389"/>
        <v>1.0011010617381046</v>
      </c>
      <c r="E2068">
        <f t="shared" si="395"/>
        <v>6364.5</v>
      </c>
      <c r="I2068" s="4"/>
      <c r="J2068" s="4">
        <f t="shared" si="390"/>
        <v>423</v>
      </c>
      <c r="K2068">
        <v>2067</v>
      </c>
      <c r="L2068">
        <v>5732234.9000000004</v>
      </c>
      <c r="M2068">
        <v>477686.2</v>
      </c>
      <c r="N2068">
        <v>110375.5</v>
      </c>
      <c r="O2068" t="str">
        <f t="shared" si="387"/>
        <v/>
      </c>
      <c r="P2068">
        <f t="shared" si="388"/>
        <v>6364.5</v>
      </c>
      <c r="X2068">
        <f t="shared" si="391"/>
        <v>51.933942768096188</v>
      </c>
      <c r="Y2068">
        <f t="shared" si="392"/>
        <v>4.3278281865087811</v>
      </c>
      <c r="Z2068">
        <f t="shared" si="393"/>
        <v>1</v>
      </c>
      <c r="AA2068">
        <f t="shared" si="394"/>
        <v>12.000001046712256</v>
      </c>
    </row>
    <row r="2069" spans="2:27" x14ac:dyDescent="0.2">
      <c r="B2069">
        <f t="shared" si="386"/>
        <v>6.10410794518538E+16</v>
      </c>
      <c r="D2069">
        <f t="shared" si="389"/>
        <v>1.0011312750411274</v>
      </c>
      <c r="E2069">
        <f t="shared" si="395"/>
        <v>6371.6999999992549</v>
      </c>
      <c r="I2069" s="4"/>
      <c r="J2069" s="4">
        <f t="shared" si="390"/>
        <v>423</v>
      </c>
      <c r="K2069">
        <v>2068</v>
      </c>
      <c r="L2069">
        <v>5738606.5999999996</v>
      </c>
      <c r="M2069">
        <v>478217.2</v>
      </c>
      <c r="N2069">
        <v>110497.2</v>
      </c>
      <c r="O2069" t="str">
        <f t="shared" si="387"/>
        <v/>
      </c>
      <c r="P2069">
        <f t="shared" si="388"/>
        <v>6371.6999999992549</v>
      </c>
      <c r="X2069">
        <f t="shared" si="391"/>
        <v>51.934407387698506</v>
      </c>
      <c r="Y2069">
        <f t="shared" si="392"/>
        <v>4.3278671314748252</v>
      </c>
      <c r="Z2069">
        <f t="shared" si="393"/>
        <v>1</v>
      </c>
      <c r="AA2069">
        <f t="shared" si="394"/>
        <v>12.000000418220004</v>
      </c>
    </row>
    <row r="2070" spans="2:27" x14ac:dyDescent="0.2">
      <c r="B2070">
        <f t="shared" si="386"/>
        <v>6.20787778025354E+16</v>
      </c>
      <c r="D2070">
        <f t="shared" si="389"/>
        <v>1.0010986079069844</v>
      </c>
      <c r="E2070">
        <f t="shared" si="395"/>
        <v>6378.7000000001863</v>
      </c>
      <c r="I2070" s="4"/>
      <c r="J2070" s="4">
        <f t="shared" si="390"/>
        <v>423</v>
      </c>
      <c r="K2070">
        <v>2069</v>
      </c>
      <c r="L2070">
        <v>5744985.2999999998</v>
      </c>
      <c r="M2070">
        <v>478748.8</v>
      </c>
      <c r="N2070">
        <v>110619</v>
      </c>
      <c r="O2070" t="str">
        <f t="shared" si="387"/>
        <v/>
      </c>
      <c r="P2070">
        <f t="shared" si="388"/>
        <v>6378.7000000001863</v>
      </c>
      <c r="X2070">
        <f t="shared" si="391"/>
        <v>51.934887315922218</v>
      </c>
      <c r="Y2070">
        <f t="shared" si="392"/>
        <v>4.3279075023278102</v>
      </c>
      <c r="Z2070">
        <f t="shared" si="393"/>
        <v>1</v>
      </c>
      <c r="AA2070">
        <f t="shared" si="394"/>
        <v>11.999999373366576</v>
      </c>
    </row>
    <row r="2071" spans="2:27" x14ac:dyDescent="0.2">
      <c r="B2071">
        <f t="shared" si="386"/>
        <v>6.31341170251784E+16</v>
      </c>
      <c r="D2071">
        <f t="shared" si="389"/>
        <v>9.0100490695594235</v>
      </c>
      <c r="E2071">
        <f t="shared" si="395"/>
        <v>57472.400000000373</v>
      </c>
      <c r="I2071" s="4"/>
      <c r="J2071" s="4">
        <f t="shared" si="390"/>
        <v>423</v>
      </c>
      <c r="K2071">
        <v>2070</v>
      </c>
      <c r="L2071">
        <v>5802457.7000000002</v>
      </c>
      <c r="M2071">
        <v>483538.1</v>
      </c>
      <c r="N2071">
        <v>111716.7</v>
      </c>
      <c r="O2071">
        <f t="shared" si="387"/>
        <v>114626.70000000019</v>
      </c>
      <c r="P2071">
        <f t="shared" si="388"/>
        <v>57472.400000000373</v>
      </c>
      <c r="X2071">
        <f t="shared" si="391"/>
        <v>51.939035972240504</v>
      </c>
      <c r="Y2071">
        <f t="shared" si="392"/>
        <v>4.3282526247194912</v>
      </c>
      <c r="Z2071">
        <f t="shared" si="393"/>
        <v>1</v>
      </c>
      <c r="AA2071">
        <f t="shared" si="394"/>
        <v>12.000001034044681</v>
      </c>
    </row>
    <row r="2072" spans="2:27" x14ac:dyDescent="0.2">
      <c r="B2072">
        <f t="shared" si="386"/>
        <v>6.4207397014606496E+16</v>
      </c>
      <c r="D2072">
        <f t="shared" si="389"/>
        <v>0.11222256248216786</v>
      </c>
      <c r="E2072">
        <f t="shared" si="395"/>
        <v>6449.7000000001863</v>
      </c>
      <c r="I2072" s="4"/>
      <c r="J2072" s="4">
        <f t="shared" si="390"/>
        <v>424</v>
      </c>
      <c r="K2072">
        <v>2071</v>
      </c>
      <c r="L2072">
        <v>5808907.4000000004</v>
      </c>
      <c r="M2072">
        <v>484075.6</v>
      </c>
      <c r="N2072">
        <v>111839.9</v>
      </c>
      <c r="O2072" t="str">
        <f t="shared" si="387"/>
        <v/>
      </c>
      <c r="P2072">
        <f t="shared" si="388"/>
        <v>6449.7000000001863</v>
      </c>
      <c r="X2072">
        <f t="shared" si="391"/>
        <v>51.939490289243828</v>
      </c>
      <c r="Y2072">
        <f t="shared" si="392"/>
        <v>4.3282907084144391</v>
      </c>
      <c r="Z2072">
        <f t="shared" si="393"/>
        <v>1</v>
      </c>
      <c r="AA2072">
        <f t="shared" si="394"/>
        <v>12.000000413158608</v>
      </c>
    </row>
    <row r="2073" spans="2:27" x14ac:dyDescent="0.2">
      <c r="B2073">
        <f t="shared" si="386"/>
        <v>6.52989227638548E+16</v>
      </c>
      <c r="D2073">
        <f t="shared" si="389"/>
        <v>1.0011008263949683</v>
      </c>
      <c r="E2073">
        <f t="shared" si="395"/>
        <v>6456.7999999998137</v>
      </c>
      <c r="I2073" s="4"/>
      <c r="J2073" s="4">
        <f t="shared" si="390"/>
        <v>424</v>
      </c>
      <c r="K2073">
        <v>2072</v>
      </c>
      <c r="L2073">
        <v>5815364.2000000002</v>
      </c>
      <c r="M2073">
        <v>484613.7</v>
      </c>
      <c r="N2073">
        <v>111963.3</v>
      </c>
      <c r="O2073" t="str">
        <f t="shared" si="387"/>
        <v/>
      </c>
      <c r="P2073">
        <f t="shared" si="388"/>
        <v>6456.7999999998137</v>
      </c>
      <c r="X2073">
        <f t="shared" si="391"/>
        <v>51.939914239755346</v>
      </c>
      <c r="Y2073">
        <f t="shared" si="392"/>
        <v>4.3283263355045802</v>
      </c>
      <c r="Z2073">
        <f t="shared" si="393"/>
        <v>1</v>
      </c>
      <c r="AA2073">
        <f t="shared" si="394"/>
        <v>11.999999587300152</v>
      </c>
    </row>
    <row r="2074" spans="2:27" x14ac:dyDescent="0.2">
      <c r="B2074">
        <f t="shared" si="386"/>
        <v>6.6409004450840304E+16</v>
      </c>
      <c r="D2074">
        <f t="shared" si="389"/>
        <v>1.0011151034568495</v>
      </c>
      <c r="E2074">
        <f t="shared" si="395"/>
        <v>6464</v>
      </c>
      <c r="I2074" s="4"/>
      <c r="J2074" s="4">
        <f t="shared" si="390"/>
        <v>424</v>
      </c>
      <c r="K2074">
        <v>2073</v>
      </c>
      <c r="L2074">
        <v>5821828.2000000002</v>
      </c>
      <c r="M2074">
        <v>485152.4</v>
      </c>
      <c r="N2074">
        <v>112086.7</v>
      </c>
      <c r="O2074" t="str">
        <f t="shared" si="387"/>
        <v/>
      </c>
      <c r="P2074">
        <f t="shared" si="388"/>
        <v>6464</v>
      </c>
      <c r="X2074">
        <f t="shared" si="391"/>
        <v>51.940401492773006</v>
      </c>
      <c r="Y2074">
        <f t="shared" si="392"/>
        <v>4.3283672371476722</v>
      </c>
      <c r="Z2074">
        <f t="shared" si="393"/>
        <v>1</v>
      </c>
      <c r="AA2074">
        <f t="shared" si="394"/>
        <v>11.99999876327521</v>
      </c>
    </row>
    <row r="2075" spans="2:27" x14ac:dyDescent="0.2">
      <c r="B2075">
        <f t="shared" si="386"/>
        <v>6.75379575265046E+16</v>
      </c>
      <c r="D2075">
        <f t="shared" si="389"/>
        <v>1.0011138613861674</v>
      </c>
      <c r="E2075">
        <f t="shared" si="395"/>
        <v>6471.2000000001863</v>
      </c>
      <c r="I2075" s="4"/>
      <c r="J2075" s="4">
        <f t="shared" si="390"/>
        <v>424</v>
      </c>
      <c r="K2075">
        <v>2074</v>
      </c>
      <c r="L2075">
        <v>5828299.4000000004</v>
      </c>
      <c r="M2075">
        <v>485691.6</v>
      </c>
      <c r="N2075">
        <v>112210.3</v>
      </c>
      <c r="O2075" t="str">
        <f t="shared" si="387"/>
        <v/>
      </c>
      <c r="P2075">
        <f t="shared" si="388"/>
        <v>6471.2000000001863</v>
      </c>
      <c r="X2075">
        <f t="shared" si="391"/>
        <v>51.940859261582943</v>
      </c>
      <c r="Y2075">
        <f t="shared" si="392"/>
        <v>4.3284047899346136</v>
      </c>
      <c r="Z2075">
        <f t="shared" si="393"/>
        <v>1</v>
      </c>
      <c r="AA2075">
        <f t="shared" si="394"/>
        <v>12.00000041178394</v>
      </c>
    </row>
    <row r="2076" spans="2:27" x14ac:dyDescent="0.2">
      <c r="B2076">
        <f t="shared" si="386"/>
        <v>6.86861028044552E+16</v>
      </c>
      <c r="D2076">
        <f t="shared" si="389"/>
        <v>1.0011126220792519</v>
      </c>
      <c r="E2076">
        <f t="shared" si="395"/>
        <v>6478.3999999994412</v>
      </c>
      <c r="I2076" s="4"/>
      <c r="J2076" s="4">
        <f t="shared" si="390"/>
        <v>424</v>
      </c>
      <c r="K2076">
        <v>2075</v>
      </c>
      <c r="L2076">
        <v>5834777.7999999998</v>
      </c>
      <c r="M2076">
        <v>486231.5</v>
      </c>
      <c r="N2076">
        <v>112334.1</v>
      </c>
      <c r="O2076" t="str">
        <f t="shared" si="387"/>
        <v/>
      </c>
      <c r="P2076">
        <f t="shared" si="388"/>
        <v>6478.3999999994412</v>
      </c>
      <c r="X2076">
        <f t="shared" si="391"/>
        <v>51.941287641063575</v>
      </c>
      <c r="Y2076">
        <f t="shared" si="392"/>
        <v>4.328440785122238</v>
      </c>
      <c r="Z2076">
        <f t="shared" si="393"/>
        <v>1</v>
      </c>
      <c r="AA2076">
        <f t="shared" si="394"/>
        <v>11.999999588673296</v>
      </c>
    </row>
    <row r="2077" spans="2:27" x14ac:dyDescent="0.2">
      <c r="B2077">
        <f t="shared" si="386"/>
        <v>6.9853766552130896E+16</v>
      </c>
      <c r="D2077">
        <f t="shared" si="389"/>
        <v>1.0011113855274634</v>
      </c>
      <c r="E2077">
        <f t="shared" si="395"/>
        <v>6485.6000000005588</v>
      </c>
      <c r="I2077" s="4"/>
      <c r="J2077" s="4">
        <f t="shared" si="390"/>
        <v>424</v>
      </c>
      <c r="K2077">
        <v>2076</v>
      </c>
      <c r="L2077">
        <v>5841263.4000000004</v>
      </c>
      <c r="M2077">
        <v>486771.9</v>
      </c>
      <c r="N2077">
        <v>112457.9</v>
      </c>
      <c r="O2077" t="str">
        <f t="shared" si="387"/>
        <v/>
      </c>
      <c r="P2077">
        <f t="shared" si="388"/>
        <v>6485.6000000005588</v>
      </c>
      <c r="X2077">
        <f t="shared" si="391"/>
        <v>51.941779101334816</v>
      </c>
      <c r="Y2077">
        <f t="shared" si="392"/>
        <v>4.3284811471670732</v>
      </c>
      <c r="Z2077">
        <f t="shared" si="393"/>
        <v>1</v>
      </c>
      <c r="AA2077">
        <f t="shared" si="394"/>
        <v>12.000001232610181</v>
      </c>
    </row>
    <row r="2078" spans="2:27" x14ac:dyDescent="0.2">
      <c r="B2078">
        <f t="shared" si="386"/>
        <v>7.1041280583517104E+16</v>
      </c>
      <c r="D2078">
        <f t="shared" si="389"/>
        <v>1.0011101517206202</v>
      </c>
      <c r="E2078">
        <f t="shared" si="395"/>
        <v>6492.7999999998137</v>
      </c>
      <c r="I2078" s="4"/>
      <c r="J2078" s="4">
        <f t="shared" si="390"/>
        <v>424</v>
      </c>
      <c r="K2078">
        <v>2077</v>
      </c>
      <c r="L2078">
        <v>5847756.2000000002</v>
      </c>
      <c r="M2078">
        <v>487313</v>
      </c>
      <c r="N2078">
        <v>112581.9</v>
      </c>
      <c r="O2078" t="str">
        <f t="shared" si="387"/>
        <v/>
      </c>
      <c r="P2078">
        <f t="shared" si="388"/>
        <v>6492.7999999998137</v>
      </c>
      <c r="X2078">
        <f t="shared" si="391"/>
        <v>51.942241159546967</v>
      </c>
      <c r="Y2078">
        <f t="shared" si="392"/>
        <v>4.3285199485885393</v>
      </c>
      <c r="Z2078">
        <f t="shared" si="393"/>
        <v>1</v>
      </c>
      <c r="AA2078">
        <f t="shared" si="394"/>
        <v>12.000000410413842</v>
      </c>
    </row>
    <row r="2079" spans="2:27" x14ac:dyDescent="0.2">
      <c r="B2079">
        <f t="shared" si="386"/>
        <v>7.2248982353436896E+16</v>
      </c>
      <c r="D2079">
        <f t="shared" si="389"/>
        <v>1.0011089206505954</v>
      </c>
      <c r="E2079">
        <f t="shared" si="395"/>
        <v>6500</v>
      </c>
      <c r="I2079" s="4"/>
      <c r="J2079" s="4">
        <f t="shared" si="390"/>
        <v>424</v>
      </c>
      <c r="K2079">
        <v>2078</v>
      </c>
      <c r="L2079">
        <v>5854256.2000000002</v>
      </c>
      <c r="M2079">
        <v>487854.7</v>
      </c>
      <c r="N2079">
        <v>112706.1</v>
      </c>
      <c r="O2079" t="str">
        <f t="shared" si="387"/>
        <v/>
      </c>
      <c r="P2079">
        <f t="shared" si="388"/>
        <v>6500</v>
      </c>
      <c r="X2079">
        <f t="shared" si="391"/>
        <v>51.942673910285244</v>
      </c>
      <c r="Y2079">
        <f t="shared" si="392"/>
        <v>4.3285563070676742</v>
      </c>
      <c r="Z2079">
        <f t="shared" si="393"/>
        <v>1</v>
      </c>
      <c r="AA2079">
        <f t="shared" si="394"/>
        <v>11.99999959004187</v>
      </c>
    </row>
    <row r="2080" spans="2:27" x14ac:dyDescent="0.2">
      <c r="B2080">
        <f t="shared" si="386"/>
        <v>7.3477215053445296E+16</v>
      </c>
      <c r="D2080">
        <f t="shared" si="389"/>
        <v>1.0011076923077209</v>
      </c>
      <c r="E2080">
        <f t="shared" si="395"/>
        <v>6507.2000000001863</v>
      </c>
      <c r="I2080" s="4"/>
      <c r="J2080" s="4">
        <f t="shared" si="390"/>
        <v>424</v>
      </c>
      <c r="K2080">
        <v>2079</v>
      </c>
      <c r="L2080">
        <v>5860763.4000000004</v>
      </c>
      <c r="M2080">
        <v>488397</v>
      </c>
      <c r="N2080">
        <v>112830.39999999999</v>
      </c>
      <c r="O2080" t="str">
        <f t="shared" si="387"/>
        <v/>
      </c>
      <c r="P2080">
        <f t="shared" si="388"/>
        <v>6507.2000000001863</v>
      </c>
      <c r="X2080">
        <f t="shared" si="391"/>
        <v>51.943123484451007</v>
      </c>
      <c r="Y2080">
        <f t="shared" si="392"/>
        <v>4.3285940668472325</v>
      </c>
      <c r="Z2080">
        <f t="shared" si="393"/>
        <v>1</v>
      </c>
      <c r="AA2080">
        <f t="shared" si="394"/>
        <v>11.999998771491226</v>
      </c>
    </row>
    <row r="2081" spans="2:27" x14ac:dyDescent="0.2">
      <c r="B2081">
        <f t="shared" si="386"/>
        <v>7.4726327709353904E+16</v>
      </c>
      <c r="D2081">
        <f t="shared" si="389"/>
        <v>9.0100350381113152</v>
      </c>
      <c r="E2081">
        <f t="shared" si="395"/>
        <v>58630.099999999627</v>
      </c>
      <c r="I2081" s="4"/>
      <c r="J2081" s="4">
        <f t="shared" si="390"/>
        <v>424</v>
      </c>
      <c r="K2081">
        <v>2080</v>
      </c>
      <c r="L2081">
        <v>5919393.5</v>
      </c>
      <c r="M2081">
        <v>493282.8</v>
      </c>
      <c r="N2081">
        <v>113950.2</v>
      </c>
      <c r="O2081">
        <f t="shared" si="387"/>
        <v>116935.79999999981</v>
      </c>
      <c r="P2081">
        <f t="shared" si="388"/>
        <v>58630.099999999627</v>
      </c>
      <c r="X2081">
        <f t="shared" si="391"/>
        <v>51.947197108912491</v>
      </c>
      <c r="Y2081">
        <f t="shared" si="392"/>
        <v>4.3289331655407359</v>
      </c>
      <c r="Z2081">
        <f t="shared" si="393"/>
        <v>1</v>
      </c>
      <c r="AA2081">
        <f t="shared" si="394"/>
        <v>11.999999797276532</v>
      </c>
    </row>
    <row r="2082" spans="2:27" x14ac:dyDescent="0.2">
      <c r="B2082">
        <f t="shared" si="386"/>
        <v>7.5996675280412896E+16</v>
      </c>
      <c r="D2082">
        <f t="shared" si="389"/>
        <v>0.11222222032709597</v>
      </c>
      <c r="E2082">
        <f t="shared" si="395"/>
        <v>6579.5999999996275</v>
      </c>
      <c r="I2082" s="4"/>
      <c r="J2082" s="4">
        <f t="shared" si="390"/>
        <v>425</v>
      </c>
      <c r="K2082">
        <v>2081</v>
      </c>
      <c r="L2082">
        <v>5925973.0999999996</v>
      </c>
      <c r="M2082">
        <v>493831.1</v>
      </c>
      <c r="N2082">
        <v>114075.9</v>
      </c>
      <c r="O2082" t="str">
        <f t="shared" si="387"/>
        <v/>
      </c>
      <c r="P2082">
        <f t="shared" si="388"/>
        <v>6579.5999999996275</v>
      </c>
      <c r="X2082">
        <f t="shared" si="391"/>
        <v>51.947633987546887</v>
      </c>
      <c r="Y2082">
        <f t="shared" si="392"/>
        <v>4.328969572013019</v>
      </c>
      <c r="Z2082">
        <f t="shared" si="393"/>
        <v>1</v>
      </c>
      <c r="AA2082">
        <f t="shared" si="394"/>
        <v>11.999999797501616</v>
      </c>
    </row>
    <row r="2083" spans="2:27" x14ac:dyDescent="0.2">
      <c r="B2083">
        <f t="shared" si="386"/>
        <v>7.7288618760179904E+16</v>
      </c>
      <c r="D2083">
        <f t="shared" si="389"/>
        <v>1.0011246884309644</v>
      </c>
      <c r="E2083">
        <f t="shared" si="395"/>
        <v>6587</v>
      </c>
      <c r="I2083" s="4"/>
      <c r="J2083" s="4">
        <f t="shared" si="390"/>
        <v>425</v>
      </c>
      <c r="K2083">
        <v>2082</v>
      </c>
      <c r="L2083">
        <v>5932560.0999999996</v>
      </c>
      <c r="M2083">
        <v>494380</v>
      </c>
      <c r="N2083">
        <v>114201.7</v>
      </c>
      <c r="O2083" t="str">
        <f t="shared" si="387"/>
        <v/>
      </c>
      <c r="P2083">
        <f t="shared" si="388"/>
        <v>6587</v>
      </c>
      <c r="X2083">
        <f t="shared" si="391"/>
        <v>51.948089214083502</v>
      </c>
      <c r="Y2083">
        <f t="shared" si="392"/>
        <v>4.3290073615366493</v>
      </c>
      <c r="Z2083">
        <f t="shared" si="393"/>
        <v>1</v>
      </c>
      <c r="AA2083">
        <f t="shared" si="394"/>
        <v>12.000000202273554</v>
      </c>
    </row>
    <row r="2084" spans="2:27" x14ac:dyDescent="0.2">
      <c r="B2084">
        <f t="shared" si="386"/>
        <v>7.8602525279102896E+16</v>
      </c>
      <c r="D2084">
        <f t="shared" si="389"/>
        <v>1.0010930620920278</v>
      </c>
      <c r="E2084">
        <f t="shared" si="395"/>
        <v>6594.2000000001863</v>
      </c>
      <c r="I2084" s="4"/>
      <c r="J2084" s="4">
        <f t="shared" si="390"/>
        <v>425</v>
      </c>
      <c r="K2084">
        <v>2083</v>
      </c>
      <c r="L2084">
        <v>5939154.2999999998</v>
      </c>
      <c r="M2084">
        <v>494929.5</v>
      </c>
      <c r="N2084">
        <v>114327.6</v>
      </c>
      <c r="O2084" t="str">
        <f t="shared" si="387"/>
        <v/>
      </c>
      <c r="P2084">
        <f t="shared" si="388"/>
        <v>6594.2000000001863</v>
      </c>
      <c r="X2084">
        <f t="shared" si="391"/>
        <v>51.948560977401776</v>
      </c>
      <c r="Y2084">
        <f t="shared" si="392"/>
        <v>4.3290465294469573</v>
      </c>
      <c r="Z2084">
        <f t="shared" si="393"/>
        <v>1</v>
      </c>
      <c r="AA2084">
        <f t="shared" si="394"/>
        <v>12.000000606146935</v>
      </c>
    </row>
    <row r="2085" spans="2:27" x14ac:dyDescent="0.2">
      <c r="B2085">
        <f t="shared" si="386"/>
        <v>7.9938768208847696E+16</v>
      </c>
      <c r="D2085">
        <f t="shared" si="389"/>
        <v>1.0011221982955283</v>
      </c>
      <c r="E2085">
        <f t="shared" si="395"/>
        <v>6601.6000000005588</v>
      </c>
      <c r="I2085" s="4"/>
      <c r="J2085" s="4">
        <f t="shared" si="390"/>
        <v>425</v>
      </c>
      <c r="K2085">
        <v>2084</v>
      </c>
      <c r="L2085">
        <v>5945755.9000000004</v>
      </c>
      <c r="M2085">
        <v>495479.7</v>
      </c>
      <c r="N2085">
        <v>114453.7</v>
      </c>
      <c r="O2085" t="str">
        <f t="shared" si="387"/>
        <v/>
      </c>
      <c r="P2085">
        <f t="shared" si="388"/>
        <v>6601.6000000005588</v>
      </c>
      <c r="X2085">
        <f t="shared" si="391"/>
        <v>51.94900558042248</v>
      </c>
      <c r="Y2085">
        <f t="shared" si="392"/>
        <v>4.329084162416768</v>
      </c>
      <c r="Z2085">
        <f t="shared" si="393"/>
        <v>1</v>
      </c>
      <c r="AA2085">
        <f t="shared" si="394"/>
        <v>11.999998990876922</v>
      </c>
    </row>
    <row r="2086" spans="2:27" x14ac:dyDescent="0.2">
      <c r="B2086">
        <f t="shared" si="386"/>
        <v>8.1297727268398096E+16</v>
      </c>
      <c r="D2086">
        <f t="shared" si="389"/>
        <v>1.0010906446920829</v>
      </c>
      <c r="E2086">
        <f t="shared" si="395"/>
        <v>6608.7999999998137</v>
      </c>
      <c r="I2086" s="4"/>
      <c r="J2086" s="4">
        <f t="shared" si="390"/>
        <v>425</v>
      </c>
      <c r="K2086">
        <v>2085</v>
      </c>
      <c r="L2086">
        <v>5952364.7000000002</v>
      </c>
      <c r="M2086">
        <v>496030.4</v>
      </c>
      <c r="N2086">
        <v>114580</v>
      </c>
      <c r="O2086" t="str">
        <f t="shared" si="387"/>
        <v/>
      </c>
      <c r="P2086">
        <f t="shared" si="388"/>
        <v>6608.7999999998137</v>
      </c>
      <c r="X2086">
        <f t="shared" si="391"/>
        <v>51.949421364985163</v>
      </c>
      <c r="Y2086">
        <f t="shared" si="392"/>
        <v>4.3291185198114857</v>
      </c>
      <c r="Z2086">
        <f t="shared" si="393"/>
        <v>1</v>
      </c>
      <c r="AA2086">
        <f t="shared" si="394"/>
        <v>11.999999798399452</v>
      </c>
    </row>
    <row r="2087" spans="2:27" x14ac:dyDescent="0.2">
      <c r="B2087">
        <f t="shared" si="386"/>
        <v>8.26797886319608E+16</v>
      </c>
      <c r="D2087">
        <f t="shared" si="389"/>
        <v>1.0011348505023605</v>
      </c>
      <c r="E2087">
        <f t="shared" si="395"/>
        <v>6616.2999999998137</v>
      </c>
      <c r="I2087" s="4"/>
      <c r="J2087" s="4">
        <f t="shared" si="390"/>
        <v>425</v>
      </c>
      <c r="K2087">
        <v>2086</v>
      </c>
      <c r="L2087">
        <v>5958981</v>
      </c>
      <c r="M2087">
        <v>496581.7</v>
      </c>
      <c r="N2087">
        <v>114706.3</v>
      </c>
      <c r="O2087" t="str">
        <f t="shared" si="387"/>
        <v/>
      </c>
      <c r="P2087">
        <f t="shared" si="388"/>
        <v>6616.2999999998137</v>
      </c>
      <c r="X2087">
        <f t="shared" si="391"/>
        <v>51.949901618306924</v>
      </c>
      <c r="Y2087">
        <f t="shared" si="392"/>
        <v>4.3291580322963954</v>
      </c>
      <c r="Z2087">
        <f t="shared" si="393"/>
        <v>1</v>
      </c>
      <c r="AA2087">
        <f t="shared" si="394"/>
        <v>12.000001208260393</v>
      </c>
    </row>
    <row r="2088" spans="2:27" x14ac:dyDescent="0.2">
      <c r="B2088">
        <f t="shared" si="386"/>
        <v>8.4085345038704192E+16</v>
      </c>
      <c r="D2088">
        <f t="shared" si="389"/>
        <v>1.0011033357011947</v>
      </c>
      <c r="E2088">
        <f t="shared" si="395"/>
        <v>6623.5999999996275</v>
      </c>
      <c r="I2088" s="4"/>
      <c r="J2088" s="4">
        <f t="shared" si="390"/>
        <v>425</v>
      </c>
      <c r="K2088">
        <v>2087</v>
      </c>
      <c r="L2088">
        <v>5965604.5999999996</v>
      </c>
      <c r="M2088">
        <v>497133.7</v>
      </c>
      <c r="N2088">
        <v>114832.8</v>
      </c>
      <c r="O2088" t="str">
        <f t="shared" si="387"/>
        <v/>
      </c>
      <c r="P2088">
        <f t="shared" si="388"/>
        <v>6623.5999999996275</v>
      </c>
      <c r="X2088">
        <f t="shared" si="391"/>
        <v>51.95035390585268</v>
      </c>
      <c r="Y2088">
        <f t="shared" si="392"/>
        <v>4.3291960136825018</v>
      </c>
      <c r="Z2088">
        <f t="shared" si="393"/>
        <v>1</v>
      </c>
      <c r="AA2088">
        <f t="shared" si="394"/>
        <v>12.000000402306259</v>
      </c>
    </row>
    <row r="2089" spans="2:27" x14ac:dyDescent="0.2">
      <c r="B2089">
        <f t="shared" si="386"/>
        <v>8.5514795904362096E+16</v>
      </c>
      <c r="D2089">
        <f t="shared" si="389"/>
        <v>1.0011021196933307</v>
      </c>
      <c r="E2089">
        <f t="shared" si="395"/>
        <v>6630.9000000003725</v>
      </c>
      <c r="I2089" s="4"/>
      <c r="J2089" s="4">
        <f t="shared" si="390"/>
        <v>425</v>
      </c>
      <c r="K2089">
        <v>2088</v>
      </c>
      <c r="L2089">
        <v>5972235.5</v>
      </c>
      <c r="M2089">
        <v>497686.3</v>
      </c>
      <c r="N2089">
        <v>114959.5</v>
      </c>
      <c r="O2089" t="str">
        <f t="shared" si="387"/>
        <v/>
      </c>
      <c r="P2089">
        <f t="shared" si="388"/>
        <v>6630.9000000003725</v>
      </c>
      <c r="X2089">
        <f t="shared" si="391"/>
        <v>51.95077831758141</v>
      </c>
      <c r="Y2089">
        <f t="shared" si="392"/>
        <v>4.3292315989544141</v>
      </c>
      <c r="Z2089">
        <f t="shared" si="393"/>
        <v>1</v>
      </c>
      <c r="AA2089">
        <f t="shared" si="394"/>
        <v>11.999999799070217</v>
      </c>
    </row>
    <row r="2090" spans="2:27" x14ac:dyDescent="0.2">
      <c r="B2090">
        <f t="shared" si="386"/>
        <v>8.6968547434736304E+16</v>
      </c>
      <c r="D2090">
        <f t="shared" si="389"/>
        <v>1.0011159872716284</v>
      </c>
      <c r="E2090">
        <f t="shared" si="395"/>
        <v>6638.2999999998137</v>
      </c>
      <c r="I2090" s="4"/>
      <c r="J2090" s="4">
        <f t="shared" si="390"/>
        <v>425</v>
      </c>
      <c r="K2090">
        <v>2089</v>
      </c>
      <c r="L2090">
        <v>5978873.7999999998</v>
      </c>
      <c r="M2090">
        <v>498239.5</v>
      </c>
      <c r="N2090">
        <v>115086.3</v>
      </c>
      <c r="O2090" t="str">
        <f t="shared" si="387"/>
        <v/>
      </c>
      <c r="P2090">
        <f t="shared" si="388"/>
        <v>6638.2999999998137</v>
      </c>
      <c r="X2090">
        <f t="shared" si="391"/>
        <v>51.951220953319378</v>
      </c>
      <c r="Y2090">
        <f t="shared" si="392"/>
        <v>4.3292685575954737</v>
      </c>
      <c r="Z2090">
        <f t="shared" si="393"/>
        <v>1</v>
      </c>
      <c r="AA2090">
        <f t="shared" si="394"/>
        <v>11.999999598586623</v>
      </c>
    </row>
    <row r="2091" spans="2:27" x14ac:dyDescent="0.2">
      <c r="B2091">
        <f t="shared" si="386"/>
        <v>8.84470127411268E+16</v>
      </c>
      <c r="D2091">
        <f t="shared" si="389"/>
        <v>9.010032689092311</v>
      </c>
      <c r="E2091">
        <f t="shared" si="395"/>
        <v>59811.299999999814</v>
      </c>
      <c r="I2091" s="4"/>
      <c r="J2091" s="4">
        <f t="shared" si="390"/>
        <v>425</v>
      </c>
      <c r="K2091">
        <v>2090</v>
      </c>
      <c r="L2091">
        <v>6038685.0999999996</v>
      </c>
      <c r="M2091">
        <v>503223.8</v>
      </c>
      <c r="N2091">
        <v>116228.7</v>
      </c>
      <c r="O2091">
        <f t="shared" si="387"/>
        <v>119291.59999999963</v>
      </c>
      <c r="P2091">
        <f t="shared" si="388"/>
        <v>59811.299999999814</v>
      </c>
      <c r="X2091">
        <f t="shared" si="391"/>
        <v>51.955197812588452</v>
      </c>
      <c r="Y2091">
        <f t="shared" si="392"/>
        <v>4.3296001762043286</v>
      </c>
      <c r="Z2091">
        <f t="shared" si="393"/>
        <v>1</v>
      </c>
      <c r="AA2091">
        <f t="shared" si="394"/>
        <v>11.999999006406295</v>
      </c>
    </row>
    <row r="2092" spans="2:27" x14ac:dyDescent="0.2">
      <c r="B2092">
        <f t="shared" si="386"/>
        <v>8.9950611957726E+16</v>
      </c>
      <c r="D2092">
        <f t="shared" si="389"/>
        <v>0.11222126922505579</v>
      </c>
      <c r="E2092">
        <f t="shared" si="395"/>
        <v>6712.1000000005588</v>
      </c>
      <c r="I2092" s="4"/>
      <c r="J2092" s="4">
        <f t="shared" si="390"/>
        <v>426</v>
      </c>
      <c r="K2092">
        <v>2091</v>
      </c>
      <c r="L2092">
        <v>6045397.2000000002</v>
      </c>
      <c r="M2092">
        <v>503783.1</v>
      </c>
      <c r="N2092">
        <v>116356.9</v>
      </c>
      <c r="O2092" t="str">
        <f t="shared" si="387"/>
        <v/>
      </c>
      <c r="P2092">
        <f t="shared" si="388"/>
        <v>6712.1000000005588</v>
      </c>
      <c r="X2092">
        <f t="shared" si="391"/>
        <v>51.955639931967944</v>
      </c>
      <c r="Y2092">
        <f t="shared" si="392"/>
        <v>4.3296366609973278</v>
      </c>
      <c r="Z2092">
        <f t="shared" si="393"/>
        <v>1</v>
      </c>
      <c r="AA2092">
        <f t="shared" si="394"/>
        <v>12.000000000000002</v>
      </c>
    </row>
    <row r="2093" spans="2:27" x14ac:dyDescent="0.2">
      <c r="B2093">
        <f t="shared" si="386"/>
        <v>9.1479772361007296E+16</v>
      </c>
      <c r="D2093">
        <f t="shared" si="389"/>
        <v>1.0011173850209425</v>
      </c>
      <c r="E2093">
        <f t="shared" si="395"/>
        <v>6719.5999999996275</v>
      </c>
      <c r="I2093" s="4"/>
      <c r="J2093" s="4">
        <f t="shared" si="390"/>
        <v>426</v>
      </c>
      <c r="K2093">
        <v>2092</v>
      </c>
      <c r="L2093">
        <v>6052116.7999999998</v>
      </c>
      <c r="M2093">
        <v>504343.1</v>
      </c>
      <c r="N2093">
        <v>116485.2</v>
      </c>
      <c r="O2093" t="str">
        <f t="shared" si="387"/>
        <v/>
      </c>
      <c r="P2093">
        <f t="shared" si="388"/>
        <v>6719.5999999996275</v>
      </c>
      <c r="X2093">
        <f t="shared" si="391"/>
        <v>51.956100860881897</v>
      </c>
      <c r="Y2093">
        <f t="shared" si="392"/>
        <v>4.3296753578995446</v>
      </c>
      <c r="Z2093">
        <f t="shared" si="393"/>
        <v>1</v>
      </c>
      <c r="AA2093">
        <f t="shared" si="394"/>
        <v>11.99999920688912</v>
      </c>
    </row>
    <row r="2094" spans="2:27" x14ac:dyDescent="0.2">
      <c r="B2094">
        <f t="shared" si="386"/>
        <v>9.30349284911444E+16</v>
      </c>
      <c r="D2094">
        <f t="shared" si="389"/>
        <v>1.0011161378654878</v>
      </c>
      <c r="E2094">
        <f t="shared" si="395"/>
        <v>6727.1000000005588</v>
      </c>
      <c r="I2094" s="4"/>
      <c r="J2094" s="4">
        <f t="shared" si="390"/>
        <v>426</v>
      </c>
      <c r="K2094">
        <v>2093</v>
      </c>
      <c r="L2094">
        <v>6058843.9000000004</v>
      </c>
      <c r="M2094">
        <v>504903.7</v>
      </c>
      <c r="N2094">
        <v>116613.7</v>
      </c>
      <c r="O2094" t="str">
        <f t="shared" si="387"/>
        <v/>
      </c>
      <c r="P2094">
        <f t="shared" si="388"/>
        <v>6727.1000000005588</v>
      </c>
      <c r="X2094">
        <f t="shared" si="391"/>
        <v>51.956535981621371</v>
      </c>
      <c r="Y2094">
        <f t="shared" si="392"/>
        <v>4.3297116891068548</v>
      </c>
      <c r="Z2094">
        <f t="shared" si="393"/>
        <v>1</v>
      </c>
      <c r="AA2094">
        <f t="shared" si="394"/>
        <v>11.99999900971215</v>
      </c>
    </row>
    <row r="2095" spans="2:27" x14ac:dyDescent="0.2">
      <c r="B2095">
        <f t="shared" si="386"/>
        <v>9.4616522275493792E+16</v>
      </c>
      <c r="D2095">
        <f t="shared" si="389"/>
        <v>1.00111489349037</v>
      </c>
      <c r="E2095">
        <f t="shared" si="395"/>
        <v>6734.5999999996275</v>
      </c>
      <c r="I2095" s="4"/>
      <c r="J2095" s="4">
        <f t="shared" si="390"/>
        <v>426</v>
      </c>
      <c r="K2095">
        <v>2094</v>
      </c>
      <c r="L2095">
        <v>6065578.5</v>
      </c>
      <c r="M2095">
        <v>505464.9</v>
      </c>
      <c r="N2095">
        <v>116742.39999999999</v>
      </c>
      <c r="O2095" t="str">
        <f t="shared" si="387"/>
        <v/>
      </c>
      <c r="P2095">
        <f t="shared" si="388"/>
        <v>6734.5999999996275</v>
      </c>
      <c r="X2095">
        <f t="shared" si="391"/>
        <v>51.956945377172303</v>
      </c>
      <c r="Y2095">
        <f t="shared" si="392"/>
        <v>4.3297456622443953</v>
      </c>
      <c r="Z2095">
        <f t="shared" si="393"/>
        <v>1</v>
      </c>
      <c r="AA2095">
        <f t="shared" si="394"/>
        <v>11.999999406486978</v>
      </c>
    </row>
    <row r="2096" spans="2:27" x14ac:dyDescent="0.2">
      <c r="B2096">
        <f t="shared" si="386"/>
        <v>9.62250031541772E+16</v>
      </c>
      <c r="D2096">
        <f t="shared" si="389"/>
        <v>1.0010988031954939</v>
      </c>
      <c r="E2096">
        <f t="shared" si="395"/>
        <v>6742</v>
      </c>
      <c r="I2096" s="4"/>
      <c r="J2096" s="4">
        <f t="shared" si="390"/>
        <v>426</v>
      </c>
      <c r="K2096">
        <v>2095</v>
      </c>
      <c r="L2096">
        <v>6072320.5</v>
      </c>
      <c r="M2096">
        <v>506026.7</v>
      </c>
      <c r="N2096">
        <v>116871.1</v>
      </c>
      <c r="O2096" t="str">
        <f t="shared" si="387"/>
        <v/>
      </c>
      <c r="P2096">
        <f t="shared" si="388"/>
        <v>6742</v>
      </c>
      <c r="X2096">
        <f t="shared" si="391"/>
        <v>51.957417188680516</v>
      </c>
      <c r="Y2096">
        <f t="shared" si="392"/>
        <v>4.3297846944197493</v>
      </c>
      <c r="Z2096">
        <f t="shared" si="393"/>
        <v>1</v>
      </c>
      <c r="AA2096">
        <f t="shared" si="394"/>
        <v>12.00000019761803</v>
      </c>
    </row>
    <row r="2097" spans="2:27" x14ac:dyDescent="0.2">
      <c r="B2097">
        <f t="shared" si="386"/>
        <v>9.7860828207798208E+16</v>
      </c>
      <c r="D2097">
        <f t="shared" si="389"/>
        <v>1.0011124295461287</v>
      </c>
      <c r="E2097">
        <f t="shared" si="395"/>
        <v>6749.5</v>
      </c>
      <c r="I2097" s="4"/>
      <c r="J2097" s="4">
        <f t="shared" si="390"/>
        <v>426</v>
      </c>
      <c r="K2097">
        <v>2096</v>
      </c>
      <c r="L2097">
        <v>6079070</v>
      </c>
      <c r="M2097">
        <v>506589.2</v>
      </c>
      <c r="N2097">
        <v>117000</v>
      </c>
      <c r="O2097" t="str">
        <f t="shared" si="387"/>
        <v/>
      </c>
      <c r="P2097">
        <f t="shared" si="388"/>
        <v>6749.5</v>
      </c>
      <c r="X2097">
        <f t="shared" si="391"/>
        <v>51.957863247863251</v>
      </c>
      <c r="Y2097">
        <f t="shared" si="392"/>
        <v>4.329822222222222</v>
      </c>
      <c r="Z2097">
        <f t="shared" si="393"/>
        <v>1</v>
      </c>
      <c r="AA2097">
        <f t="shared" si="394"/>
        <v>11.999999210405591</v>
      </c>
    </row>
    <row r="2098" spans="2:27" x14ac:dyDescent="0.2">
      <c r="B2098">
        <f t="shared" ref="B2098:B2161" si="396">ROUND(45*$B$1^(K2098-1),1)</f>
        <v>9.95244622873308E+16</v>
      </c>
      <c r="D2098">
        <f t="shared" si="389"/>
        <v>1.0011111934217349</v>
      </c>
      <c r="E2098">
        <f t="shared" si="395"/>
        <v>6757</v>
      </c>
      <c r="I2098" s="4"/>
      <c r="J2098" s="4">
        <f t="shared" si="390"/>
        <v>426</v>
      </c>
      <c r="K2098">
        <v>2097</v>
      </c>
      <c r="L2098">
        <v>6085827</v>
      </c>
      <c r="M2098">
        <v>507152.3</v>
      </c>
      <c r="N2098">
        <v>117129.1</v>
      </c>
      <c r="O2098" t="str">
        <f t="shared" si="387"/>
        <v/>
      </c>
      <c r="P2098">
        <f t="shared" si="388"/>
        <v>6757</v>
      </c>
      <c r="X2098">
        <f t="shared" si="391"/>
        <v>51.958283637456447</v>
      </c>
      <c r="Y2098">
        <f t="shared" si="392"/>
        <v>4.3298573966674372</v>
      </c>
      <c r="Z2098">
        <f t="shared" si="393"/>
        <v>1</v>
      </c>
      <c r="AA2098">
        <f t="shared" si="394"/>
        <v>11.999998816923437</v>
      </c>
    </row>
    <row r="2099" spans="2:27" x14ac:dyDescent="0.2">
      <c r="B2099">
        <f t="shared" si="396"/>
        <v>1.0121637814621501E+17</v>
      </c>
      <c r="D2099">
        <f t="shared" si="389"/>
        <v>1.0011247595086026</v>
      </c>
      <c r="E2099">
        <f t="shared" si="395"/>
        <v>6764.5999999996275</v>
      </c>
      <c r="I2099" s="4"/>
      <c r="J2099" s="4">
        <f t="shared" si="390"/>
        <v>426</v>
      </c>
      <c r="K2099">
        <v>2098</v>
      </c>
      <c r="L2099">
        <v>6092591.5999999996</v>
      </c>
      <c r="M2099">
        <v>507716</v>
      </c>
      <c r="N2099">
        <v>117258.3</v>
      </c>
      <c r="O2099" t="str">
        <f t="shared" ref="O2099:O2162" si="397">IF(RIGHT(K2099,1)*1=0,VLOOKUP(J2099,AI:AL,4,0),"")</f>
        <v/>
      </c>
      <c r="P2099">
        <f t="shared" ref="P2099:P2162" si="398">L2099-L2098</f>
        <v>6764.5999999996275</v>
      </c>
      <c r="X2099">
        <f t="shared" si="391"/>
        <v>51.958723604213944</v>
      </c>
      <c r="Y2099">
        <f t="shared" si="392"/>
        <v>4.3298939179571931</v>
      </c>
      <c r="Z2099">
        <f t="shared" si="393"/>
        <v>1</v>
      </c>
      <c r="AA2099">
        <f t="shared" si="394"/>
        <v>11.999999212157977</v>
      </c>
    </row>
    <row r="2100" spans="2:27" x14ac:dyDescent="0.2">
      <c r="B2100">
        <f t="shared" si="396"/>
        <v>1.0293705657470099E+17</v>
      </c>
      <c r="D2100">
        <f t="shared" ref="D2100:D2163" si="399">E2100/E2099</f>
        <v>1.0010939301659185</v>
      </c>
      <c r="E2100">
        <f t="shared" si="395"/>
        <v>6772</v>
      </c>
      <c r="I2100" s="4"/>
      <c r="J2100" s="4">
        <f t="shared" si="390"/>
        <v>426</v>
      </c>
      <c r="K2100">
        <v>2099</v>
      </c>
      <c r="L2100">
        <v>6099363.5999999996</v>
      </c>
      <c r="M2100">
        <v>508280.3</v>
      </c>
      <c r="N2100">
        <v>117387.6</v>
      </c>
      <c r="O2100" t="str">
        <f t="shared" si="397"/>
        <v/>
      </c>
      <c r="P2100">
        <f t="shared" si="398"/>
        <v>6772</v>
      </c>
      <c r="X2100">
        <f t="shared" si="391"/>
        <v>51.959181378612385</v>
      </c>
      <c r="Y2100">
        <f t="shared" si="392"/>
        <v>4.3299317815510321</v>
      </c>
      <c r="Z2100">
        <f t="shared" si="393"/>
        <v>1</v>
      </c>
      <c r="AA2100">
        <f t="shared" si="394"/>
        <v>12</v>
      </c>
    </row>
    <row r="2101" spans="2:27" x14ac:dyDescent="0.2">
      <c r="B2101">
        <f t="shared" si="396"/>
        <v>1.0468698653647101E+17</v>
      </c>
      <c r="D2101">
        <f t="shared" si="399"/>
        <v>9.0100708800945348</v>
      </c>
      <c r="E2101">
        <f t="shared" si="395"/>
        <v>61016.200000000186</v>
      </c>
      <c r="I2101" s="4"/>
      <c r="J2101" s="4">
        <f t="shared" si="390"/>
        <v>426</v>
      </c>
      <c r="K2101">
        <v>2100</v>
      </c>
      <c r="L2101">
        <v>6160379.7999999998</v>
      </c>
      <c r="M2101">
        <v>513365</v>
      </c>
      <c r="N2101">
        <v>118553.1</v>
      </c>
      <c r="O2101">
        <f t="shared" si="397"/>
        <v>121694.70000000019</v>
      </c>
      <c r="P2101">
        <f t="shared" si="398"/>
        <v>61016.200000000186</v>
      </c>
      <c r="X2101">
        <f t="shared" si="391"/>
        <v>51.963042720941075</v>
      </c>
      <c r="Y2101">
        <f t="shared" si="392"/>
        <v>4.3302537006624036</v>
      </c>
      <c r="Z2101">
        <f t="shared" si="393"/>
        <v>1</v>
      </c>
      <c r="AA2101">
        <f t="shared" si="394"/>
        <v>11.999999610413642</v>
      </c>
    </row>
    <row r="2102" spans="2:27" x14ac:dyDescent="0.2">
      <c r="B2102">
        <f t="shared" si="396"/>
        <v>1.0646666530759101E+17</v>
      </c>
      <c r="D2102">
        <f t="shared" si="399"/>
        <v>0.11222101671359069</v>
      </c>
      <c r="E2102">
        <f t="shared" si="395"/>
        <v>6847.2999999998137</v>
      </c>
      <c r="I2102" s="4"/>
      <c r="J2102" s="4">
        <f t="shared" si="390"/>
        <v>427</v>
      </c>
      <c r="K2102">
        <v>2101</v>
      </c>
      <c r="L2102">
        <v>6167227.0999999996</v>
      </c>
      <c r="M2102">
        <v>513935.6</v>
      </c>
      <c r="N2102">
        <v>118683.8</v>
      </c>
      <c r="O2102" t="str">
        <f t="shared" si="397"/>
        <v/>
      </c>
      <c r="P2102">
        <f t="shared" si="398"/>
        <v>6847.2999999998137</v>
      </c>
      <c r="X2102">
        <f t="shared" si="391"/>
        <v>51.963512290641177</v>
      </c>
      <c r="Y2102">
        <f t="shared" si="392"/>
        <v>4.3302927611013464</v>
      </c>
      <c r="Z2102">
        <f t="shared" si="393"/>
        <v>1</v>
      </c>
      <c r="AA2102">
        <f t="shared" si="394"/>
        <v>11.999999805423093</v>
      </c>
    </row>
    <row r="2103" spans="2:27" x14ac:dyDescent="0.2">
      <c r="B2103">
        <f t="shared" si="396"/>
        <v>1.0827659861782E+17</v>
      </c>
      <c r="D2103">
        <f t="shared" si="399"/>
        <v>1.0011245308369994</v>
      </c>
      <c r="E2103">
        <f t="shared" si="395"/>
        <v>6855</v>
      </c>
      <c r="I2103" s="4"/>
      <c r="J2103" s="4">
        <f t="shared" si="390"/>
        <v>427</v>
      </c>
      <c r="K2103">
        <v>2102</v>
      </c>
      <c r="L2103">
        <v>6174082.0999999996</v>
      </c>
      <c r="M2103">
        <v>514506.8</v>
      </c>
      <c r="N2103">
        <v>118814.8</v>
      </c>
      <c r="O2103" t="str">
        <f t="shared" si="397"/>
        <v/>
      </c>
      <c r="P2103">
        <f t="shared" si="398"/>
        <v>6855</v>
      </c>
      <c r="X2103">
        <f t="shared" si="391"/>
        <v>51.963914428168877</v>
      </c>
      <c r="Y2103">
        <f t="shared" si="392"/>
        <v>4.330325851661577</v>
      </c>
      <c r="Z2103">
        <f t="shared" si="393"/>
        <v>1</v>
      </c>
      <c r="AA2103">
        <f t="shared" si="394"/>
        <v>12.000000971804454</v>
      </c>
    </row>
    <row r="2104" spans="2:27" x14ac:dyDescent="0.2">
      <c r="B2104">
        <f t="shared" si="396"/>
        <v>1.1011730079432301E+17</v>
      </c>
      <c r="D2104">
        <f t="shared" si="399"/>
        <v>1.0011086797958511</v>
      </c>
      <c r="E2104">
        <f t="shared" si="395"/>
        <v>6862.6000000005588</v>
      </c>
      <c r="I2104" s="4"/>
      <c r="J2104" s="4">
        <f t="shared" si="390"/>
        <v>427</v>
      </c>
      <c r="K2104">
        <v>2103</v>
      </c>
      <c r="L2104">
        <v>6180944.7000000002</v>
      </c>
      <c r="M2104">
        <v>515078.7</v>
      </c>
      <c r="N2104">
        <v>118945.8</v>
      </c>
      <c r="O2104" t="str">
        <f t="shared" si="397"/>
        <v/>
      </c>
      <c r="P2104">
        <f t="shared" si="398"/>
        <v>6862.6000000005588</v>
      </c>
      <c r="X2104">
        <f t="shared" si="391"/>
        <v>51.964379574562535</v>
      </c>
      <c r="Y2104">
        <f t="shared" si="392"/>
        <v>4.3303647543671149</v>
      </c>
      <c r="Z2104">
        <f t="shared" si="393"/>
        <v>1</v>
      </c>
      <c r="AA2104">
        <f t="shared" si="394"/>
        <v>12.000000582435266</v>
      </c>
    </row>
    <row r="2105" spans="2:27" x14ac:dyDescent="0.2">
      <c r="B2105">
        <f t="shared" si="396"/>
        <v>1.11989294907826E+17</v>
      </c>
      <c r="D2105">
        <f t="shared" si="399"/>
        <v>1.0011074519860734</v>
      </c>
      <c r="E2105">
        <f t="shared" si="395"/>
        <v>6870.2000000001863</v>
      </c>
      <c r="I2105" s="4"/>
      <c r="J2105" s="4">
        <f t="shared" si="390"/>
        <v>427</v>
      </c>
      <c r="K2105">
        <v>2104</v>
      </c>
      <c r="L2105">
        <v>6187814.9000000004</v>
      </c>
      <c r="M2105">
        <v>515651.2</v>
      </c>
      <c r="N2105">
        <v>119077.1</v>
      </c>
      <c r="O2105" t="str">
        <f t="shared" si="397"/>
        <v/>
      </c>
      <c r="P2105">
        <f t="shared" si="398"/>
        <v>6870.2000000001863</v>
      </c>
      <c r="X2105">
        <f t="shared" si="391"/>
        <v>51.964776602722104</v>
      </c>
      <c r="Y2105">
        <f t="shared" si="392"/>
        <v>4.3303977003134939</v>
      </c>
      <c r="Z2105">
        <f t="shared" si="393"/>
        <v>1</v>
      </c>
      <c r="AA2105">
        <f t="shared" si="394"/>
        <v>12.000000969647701</v>
      </c>
    </row>
    <row r="2106" spans="2:27" x14ac:dyDescent="0.2">
      <c r="B2106">
        <f t="shared" si="396"/>
        <v>1.1389311292125901E+17</v>
      </c>
      <c r="D2106">
        <f t="shared" si="399"/>
        <v>1.0011062268929036</v>
      </c>
      <c r="E2106">
        <f t="shared" si="395"/>
        <v>6877.7999999998137</v>
      </c>
      <c r="I2106" s="4"/>
      <c r="J2106" s="4">
        <f t="shared" si="390"/>
        <v>427</v>
      </c>
      <c r="K2106">
        <v>2105</v>
      </c>
      <c r="L2106">
        <v>6194692.7000000002</v>
      </c>
      <c r="M2106">
        <v>516224.4</v>
      </c>
      <c r="N2106">
        <v>119208.4</v>
      </c>
      <c r="O2106" t="str">
        <f t="shared" si="397"/>
        <v/>
      </c>
      <c r="P2106">
        <f t="shared" si="398"/>
        <v>6877.7999999998137</v>
      </c>
      <c r="X2106">
        <f t="shared" si="391"/>
        <v>51.965236510178819</v>
      </c>
      <c r="Y2106">
        <f t="shared" si="392"/>
        <v>4.3304364457538229</v>
      </c>
      <c r="Z2106">
        <f t="shared" si="393"/>
        <v>1</v>
      </c>
      <c r="AA2106">
        <f t="shared" si="394"/>
        <v>11.999999806285793</v>
      </c>
    </row>
    <row r="2107" spans="2:27" x14ac:dyDescent="0.2">
      <c r="B2107">
        <f t="shared" si="396"/>
        <v>1.1582929584092099E+17</v>
      </c>
      <c r="D2107">
        <f t="shared" si="399"/>
        <v>1.0011195440402725</v>
      </c>
      <c r="E2107">
        <f t="shared" si="395"/>
        <v>6885.5</v>
      </c>
      <c r="I2107" s="4"/>
      <c r="J2107" s="4">
        <f t="shared" si="390"/>
        <v>427</v>
      </c>
      <c r="K2107">
        <v>2106</v>
      </c>
      <c r="L2107">
        <v>6201578.2000000002</v>
      </c>
      <c r="M2107">
        <v>516798.2</v>
      </c>
      <c r="N2107">
        <v>119339.9</v>
      </c>
      <c r="O2107" t="str">
        <f t="shared" si="397"/>
        <v/>
      </c>
      <c r="P2107">
        <f t="shared" si="398"/>
        <v>6885.5</v>
      </c>
      <c r="X2107">
        <f t="shared" si="391"/>
        <v>51.965672838673406</v>
      </c>
      <c r="Y2107">
        <f t="shared" si="392"/>
        <v>4.3304728762132365</v>
      </c>
      <c r="Z2107">
        <f t="shared" si="393"/>
        <v>1</v>
      </c>
      <c r="AA2107">
        <f t="shared" si="394"/>
        <v>11.999999613001748</v>
      </c>
    </row>
    <row r="2108" spans="2:27" x14ac:dyDescent="0.2">
      <c r="B2108">
        <f t="shared" si="396"/>
        <v>1.17798393870216E+17</v>
      </c>
      <c r="D2108">
        <f t="shared" si="399"/>
        <v>1.0011182920630581</v>
      </c>
      <c r="E2108">
        <f t="shared" si="395"/>
        <v>6893.2000000001863</v>
      </c>
      <c r="I2108" s="4"/>
      <c r="J2108" s="4">
        <f t="shared" si="390"/>
        <v>427</v>
      </c>
      <c r="K2108">
        <v>2107</v>
      </c>
      <c r="L2108">
        <v>6208471.4000000004</v>
      </c>
      <c r="M2108">
        <v>517372.6</v>
      </c>
      <c r="N2108">
        <v>119471.6</v>
      </c>
      <c r="O2108" t="str">
        <f t="shared" si="397"/>
        <v/>
      </c>
      <c r="P2108">
        <f t="shared" si="398"/>
        <v>6893.2000000001863</v>
      </c>
      <c r="X2108">
        <f t="shared" si="391"/>
        <v>51.966085663873258</v>
      </c>
      <c r="Y2108">
        <f t="shared" si="392"/>
        <v>4.3305069991529361</v>
      </c>
      <c r="Z2108">
        <f t="shared" si="393"/>
        <v>1</v>
      </c>
      <c r="AA2108">
        <f t="shared" si="394"/>
        <v>12.000000386568598</v>
      </c>
    </row>
    <row r="2109" spans="2:27" x14ac:dyDescent="0.2">
      <c r="B2109">
        <f t="shared" si="396"/>
        <v>1.1980096656601E+17</v>
      </c>
      <c r="D2109">
        <f t="shared" si="399"/>
        <v>1.0011025358323604</v>
      </c>
      <c r="E2109">
        <f t="shared" si="395"/>
        <v>6900.7999999998137</v>
      </c>
      <c r="I2109" s="4"/>
      <c r="J2109" s="4">
        <f t="shared" ref="J2109:J2172" si="400">J2099+1</f>
        <v>427</v>
      </c>
      <c r="K2109">
        <v>2108</v>
      </c>
      <c r="L2109">
        <v>6215372.2000000002</v>
      </c>
      <c r="M2109">
        <v>517947.7</v>
      </c>
      <c r="N2109">
        <v>119603.4</v>
      </c>
      <c r="O2109" t="str">
        <f t="shared" si="397"/>
        <v/>
      </c>
      <c r="P2109">
        <f t="shared" si="398"/>
        <v>6900.7999999998137</v>
      </c>
      <c r="X2109">
        <f t="shared" si="391"/>
        <v>51.966517674246724</v>
      </c>
      <c r="Y2109">
        <f t="shared" si="392"/>
        <v>4.3305432788699987</v>
      </c>
      <c r="Z2109">
        <f t="shared" si="393"/>
        <v>1</v>
      </c>
      <c r="AA2109">
        <f t="shared" si="394"/>
        <v>11.999999613860627</v>
      </c>
    </row>
    <row r="2110" spans="2:27" x14ac:dyDescent="0.2">
      <c r="B2110">
        <f t="shared" si="396"/>
        <v>1.21837582997632E+17</v>
      </c>
      <c r="D2110">
        <f t="shared" si="399"/>
        <v>1.0011158126594288</v>
      </c>
      <c r="E2110">
        <f t="shared" si="395"/>
        <v>6908.5</v>
      </c>
      <c r="I2110" s="4"/>
      <c r="J2110" s="4">
        <f t="shared" si="400"/>
        <v>427</v>
      </c>
      <c r="K2110">
        <v>2109</v>
      </c>
      <c r="L2110">
        <v>6222280.7000000002</v>
      </c>
      <c r="M2110">
        <v>518523.4</v>
      </c>
      <c r="N2110">
        <v>119735.4</v>
      </c>
      <c r="O2110" t="str">
        <f t="shared" si="397"/>
        <v/>
      </c>
      <c r="P2110">
        <f t="shared" si="398"/>
        <v>6908.5</v>
      </c>
      <c r="X2110">
        <f t="shared" si="391"/>
        <v>51.966926239023721</v>
      </c>
      <c r="Y2110">
        <f t="shared" si="392"/>
        <v>4.3305772561832176</v>
      </c>
      <c r="Z2110">
        <f t="shared" si="393"/>
        <v>1</v>
      </c>
      <c r="AA2110">
        <f t="shared" si="394"/>
        <v>11.999999807144672</v>
      </c>
    </row>
    <row r="2111" spans="2:27" x14ac:dyDescent="0.2">
      <c r="B2111">
        <f t="shared" si="396"/>
        <v>1.23908821908592E+17</v>
      </c>
      <c r="D2111">
        <f t="shared" si="399"/>
        <v>9.0099587464717104</v>
      </c>
      <c r="E2111">
        <f t="shared" si="395"/>
        <v>62245.299999999814</v>
      </c>
      <c r="I2111" s="4"/>
      <c r="J2111" s="4">
        <f t="shared" si="400"/>
        <v>427</v>
      </c>
      <c r="K2111">
        <v>2110</v>
      </c>
      <c r="L2111">
        <v>6284526</v>
      </c>
      <c r="M2111">
        <v>523710.5</v>
      </c>
      <c r="N2111">
        <v>120924.2</v>
      </c>
      <c r="O2111">
        <f t="shared" si="397"/>
        <v>124146.20000000019</v>
      </c>
      <c r="P2111">
        <f t="shared" si="398"/>
        <v>62245.299999999814</v>
      </c>
      <c r="X2111">
        <f t="shared" si="391"/>
        <v>51.97078831201695</v>
      </c>
      <c r="Y2111">
        <f t="shared" si="392"/>
        <v>4.3308990260014122</v>
      </c>
      <c r="Z2111">
        <f t="shared" si="393"/>
        <v>1</v>
      </c>
      <c r="AA2111">
        <f t="shared" si="394"/>
        <v>12</v>
      </c>
    </row>
    <row r="2112" spans="2:27" x14ac:dyDescent="0.2">
      <c r="B2112">
        <f t="shared" si="396"/>
        <v>1.26015271881038E+17</v>
      </c>
      <c r="D2112">
        <f t="shared" si="399"/>
        <v>0.11222212761445177</v>
      </c>
      <c r="E2112">
        <f t="shared" si="395"/>
        <v>6985.2999999998137</v>
      </c>
      <c r="I2112" s="4"/>
      <c r="J2112" s="4">
        <f t="shared" si="400"/>
        <v>428</v>
      </c>
      <c r="K2112">
        <v>2111</v>
      </c>
      <c r="L2112">
        <v>6291511.2999999998</v>
      </c>
      <c r="M2112">
        <v>524292.6</v>
      </c>
      <c r="N2112">
        <v>121057.7</v>
      </c>
      <c r="O2112" t="str">
        <f t="shared" si="397"/>
        <v/>
      </c>
      <c r="P2112">
        <f t="shared" si="398"/>
        <v>6985.2999999998137</v>
      </c>
      <c r="X2112">
        <f t="shared" si="391"/>
        <v>51.971178206755951</v>
      </c>
      <c r="Y2112">
        <f t="shared" si="392"/>
        <v>4.330931448391965</v>
      </c>
      <c r="Z2112">
        <f t="shared" si="393"/>
        <v>1</v>
      </c>
      <c r="AA2112">
        <f t="shared" si="394"/>
        <v>12.000000190733189</v>
      </c>
    </row>
    <row r="2113" spans="2:27" x14ac:dyDescent="0.2">
      <c r="B2113">
        <f t="shared" si="396"/>
        <v>1.28157531503016E+17</v>
      </c>
      <c r="D2113">
        <f t="shared" si="399"/>
        <v>1.0011023148612352</v>
      </c>
      <c r="E2113">
        <f t="shared" si="395"/>
        <v>6993</v>
      </c>
      <c r="I2113" s="4"/>
      <c r="J2113" s="4">
        <f t="shared" si="400"/>
        <v>428</v>
      </c>
      <c r="K2113">
        <v>2112</v>
      </c>
      <c r="L2113">
        <v>6298504.2999999998</v>
      </c>
      <c r="M2113">
        <v>524875.4</v>
      </c>
      <c r="N2113">
        <v>121191.2</v>
      </c>
      <c r="O2113" t="str">
        <f t="shared" si="397"/>
        <v/>
      </c>
      <c r="P2113">
        <f t="shared" si="398"/>
        <v>6993</v>
      </c>
      <c r="X2113">
        <f t="shared" si="391"/>
        <v>51.971630778472367</v>
      </c>
      <c r="Y2113">
        <f t="shared" si="392"/>
        <v>4.3309695753487052</v>
      </c>
      <c r="Z2113">
        <f t="shared" si="393"/>
        <v>1</v>
      </c>
      <c r="AA2113">
        <f t="shared" si="394"/>
        <v>11.999999047392961</v>
      </c>
    </row>
    <row r="2114" spans="2:27" x14ac:dyDescent="0.2">
      <c r="B2114">
        <f t="shared" si="396"/>
        <v>1.3033620953856701E+17</v>
      </c>
      <c r="D2114">
        <f t="shared" si="399"/>
        <v>1.0011297011297544</v>
      </c>
      <c r="E2114">
        <f t="shared" si="395"/>
        <v>7000.9000000003725</v>
      </c>
      <c r="I2114" s="4"/>
      <c r="J2114" s="4">
        <f t="shared" si="400"/>
        <v>428</v>
      </c>
      <c r="K2114">
        <v>2113</v>
      </c>
      <c r="L2114">
        <v>6305505.2000000002</v>
      </c>
      <c r="M2114">
        <v>525458.80000000005</v>
      </c>
      <c r="N2114">
        <v>121325</v>
      </c>
      <c r="O2114" t="str">
        <f t="shared" si="397"/>
        <v/>
      </c>
      <c r="P2114">
        <f t="shared" si="398"/>
        <v>7000.9000000003725</v>
      </c>
      <c r="X2114">
        <f t="shared" si="391"/>
        <v>51.972018957345973</v>
      </c>
      <c r="Y2114">
        <f t="shared" si="392"/>
        <v>4.3310018545229756</v>
      </c>
      <c r="Z2114">
        <f t="shared" si="393"/>
        <v>1</v>
      </c>
      <c r="AA2114">
        <f t="shared" si="394"/>
        <v>11.999999238760488</v>
      </c>
    </row>
    <row r="2115" spans="2:27" x14ac:dyDescent="0.2">
      <c r="B2115">
        <f t="shared" si="396"/>
        <v>1.3255192510072301E+17</v>
      </c>
      <c r="D2115">
        <f t="shared" si="399"/>
        <v>1.0010998585895035</v>
      </c>
      <c r="E2115">
        <f t="shared" si="395"/>
        <v>7008.5999999996275</v>
      </c>
      <c r="I2115" s="4"/>
      <c r="J2115" s="4">
        <f t="shared" si="400"/>
        <v>428</v>
      </c>
      <c r="K2115">
        <v>2114</v>
      </c>
      <c r="L2115">
        <v>6312513.7999999998</v>
      </c>
      <c r="M2115">
        <v>526042.80000000005</v>
      </c>
      <c r="N2115">
        <v>121458.8</v>
      </c>
      <c r="O2115" t="str">
        <f t="shared" si="397"/>
        <v/>
      </c>
      <c r="P2115">
        <f t="shared" si="398"/>
        <v>7008.5999999996275</v>
      </c>
      <c r="X2115">
        <f t="shared" ref="X2115:X2178" si="401">L2115/$N2115</f>
        <v>51.972469676960415</v>
      </c>
      <c r="Y2115">
        <f t="shared" ref="Y2115:Y2178" si="402">M2115/$N2115</f>
        <v>4.3310390025259595</v>
      </c>
      <c r="Z2115">
        <f t="shared" ref="Z2115:Z2178" si="403">N2115/$N2115</f>
        <v>1</v>
      </c>
      <c r="AA2115">
        <f t="shared" ref="AA2115:AA2178" si="404">L2115/M2115</f>
        <v>12.0000003801972</v>
      </c>
    </row>
    <row r="2116" spans="2:27" x14ac:dyDescent="0.2">
      <c r="B2116">
        <f t="shared" si="396"/>
        <v>1.3480530782743501E+17</v>
      </c>
      <c r="D2116">
        <f t="shared" si="399"/>
        <v>1.0011129184146257</v>
      </c>
      <c r="E2116">
        <f t="shared" ref="E2116:E2179" si="405">L2116-L2115</f>
        <v>7016.4000000003725</v>
      </c>
      <c r="I2116" s="4"/>
      <c r="J2116" s="4">
        <f t="shared" si="400"/>
        <v>428</v>
      </c>
      <c r="K2116">
        <v>2115</v>
      </c>
      <c r="L2116">
        <v>6319530.2000000002</v>
      </c>
      <c r="M2116">
        <v>526627.5</v>
      </c>
      <c r="N2116">
        <v>121592.8</v>
      </c>
      <c r="O2116" t="str">
        <f t="shared" si="397"/>
        <v/>
      </c>
      <c r="P2116">
        <f t="shared" si="398"/>
        <v>7016.4000000003725</v>
      </c>
      <c r="X2116">
        <f t="shared" si="401"/>
        <v>51.972898066332874</v>
      </c>
      <c r="Y2116">
        <f t="shared" si="402"/>
        <v>4.331074701791553</v>
      </c>
      <c r="Z2116">
        <f t="shared" si="403"/>
        <v>1</v>
      </c>
      <c r="AA2116">
        <f t="shared" si="404"/>
        <v>12.000000379775079</v>
      </c>
    </row>
    <row r="2117" spans="2:27" x14ac:dyDescent="0.2">
      <c r="B2117">
        <f t="shared" si="396"/>
        <v>1.3709699806050099E+17</v>
      </c>
      <c r="D2117">
        <f t="shared" si="399"/>
        <v>1.0011116812040097</v>
      </c>
      <c r="E2117">
        <f t="shared" si="405"/>
        <v>7024.2000000001863</v>
      </c>
      <c r="I2117" s="4"/>
      <c r="J2117" s="4">
        <f t="shared" si="400"/>
        <v>428</v>
      </c>
      <c r="K2117">
        <v>2116</v>
      </c>
      <c r="L2117">
        <v>6326554.4000000004</v>
      </c>
      <c r="M2117">
        <v>527212.9</v>
      </c>
      <c r="N2117">
        <v>121727</v>
      </c>
      <c r="O2117" t="str">
        <f t="shared" si="397"/>
        <v/>
      </c>
      <c r="P2117">
        <f t="shared" si="398"/>
        <v>7024.2000000001863</v>
      </c>
      <c r="X2117">
        <f t="shared" si="401"/>
        <v>51.973304197096788</v>
      </c>
      <c r="Y2117">
        <f t="shared" si="402"/>
        <v>4.3311089569282082</v>
      </c>
      <c r="Z2117">
        <f t="shared" si="403"/>
        <v>1</v>
      </c>
      <c r="AA2117">
        <f t="shared" si="404"/>
        <v>11.999999241293223</v>
      </c>
    </row>
    <row r="2118" spans="2:27" x14ac:dyDescent="0.2">
      <c r="B2118">
        <f t="shared" si="396"/>
        <v>1.3942764702753E+17</v>
      </c>
      <c r="D2118">
        <f t="shared" si="399"/>
        <v>1.0011104467412393</v>
      </c>
      <c r="E2118">
        <f t="shared" si="405"/>
        <v>7032</v>
      </c>
      <c r="I2118" s="4"/>
      <c r="J2118" s="4">
        <f t="shared" si="400"/>
        <v>428</v>
      </c>
      <c r="K2118">
        <v>2117</v>
      </c>
      <c r="L2118">
        <v>6333586.4000000004</v>
      </c>
      <c r="M2118">
        <v>527798.9</v>
      </c>
      <c r="N2118">
        <v>121861.3</v>
      </c>
      <c r="O2118" t="str">
        <f t="shared" si="397"/>
        <v/>
      </c>
      <c r="P2118">
        <f t="shared" si="398"/>
        <v>7032</v>
      </c>
      <c r="X2118">
        <f t="shared" si="401"/>
        <v>51.973730790661186</v>
      </c>
      <c r="Y2118">
        <f t="shared" si="402"/>
        <v>4.3311445060901201</v>
      </c>
      <c r="Z2118">
        <f t="shared" si="403"/>
        <v>1</v>
      </c>
      <c r="AA2118">
        <f t="shared" si="404"/>
        <v>11.999999242135594</v>
      </c>
    </row>
    <row r="2119" spans="2:27" x14ac:dyDescent="0.2">
      <c r="B2119">
        <f t="shared" si="396"/>
        <v>1.41797917026998E+17</v>
      </c>
      <c r="D2119">
        <f t="shared" si="399"/>
        <v>1.0011092150170384</v>
      </c>
      <c r="E2119">
        <f t="shared" si="405"/>
        <v>7039.7999999998137</v>
      </c>
      <c r="I2119" s="4"/>
      <c r="J2119" s="4">
        <f t="shared" si="400"/>
        <v>428</v>
      </c>
      <c r="K2119">
        <v>2118</v>
      </c>
      <c r="L2119">
        <v>6340626.2000000002</v>
      </c>
      <c r="M2119">
        <v>528385.5</v>
      </c>
      <c r="N2119">
        <v>121995.8</v>
      </c>
      <c r="O2119" t="str">
        <f t="shared" si="397"/>
        <v/>
      </c>
      <c r="P2119">
        <f t="shared" si="398"/>
        <v>7039.7999999998137</v>
      </c>
      <c r="X2119">
        <f t="shared" si="401"/>
        <v>51.974135175145371</v>
      </c>
      <c r="Y2119">
        <f t="shared" si="402"/>
        <v>4.3311777946453898</v>
      </c>
      <c r="Z2119">
        <f t="shared" si="403"/>
        <v>1</v>
      </c>
      <c r="AA2119">
        <f t="shared" si="404"/>
        <v>12.000000378511523</v>
      </c>
    </row>
    <row r="2120" spans="2:27" x14ac:dyDescent="0.2">
      <c r="B2120">
        <f t="shared" si="396"/>
        <v>1.4420848161645699E+17</v>
      </c>
      <c r="D2120">
        <f t="shared" si="399"/>
        <v>1.0011221909713874</v>
      </c>
      <c r="E2120">
        <f t="shared" si="405"/>
        <v>7047.7000000001863</v>
      </c>
      <c r="I2120" s="4"/>
      <c r="J2120" s="4">
        <f t="shared" si="400"/>
        <v>428</v>
      </c>
      <c r="K2120">
        <v>2119</v>
      </c>
      <c r="L2120">
        <v>6347673.9000000004</v>
      </c>
      <c r="M2120">
        <v>528972.80000000005</v>
      </c>
      <c r="N2120">
        <v>122130.4</v>
      </c>
      <c r="O2120" t="str">
        <f t="shared" si="397"/>
        <v/>
      </c>
      <c r="P2120">
        <f t="shared" si="398"/>
        <v>7047.7000000001863</v>
      </c>
      <c r="X2120">
        <f t="shared" si="401"/>
        <v>51.974560797311732</v>
      </c>
      <c r="Y2120">
        <f t="shared" si="402"/>
        <v>4.3312131950767379</v>
      </c>
      <c r="Z2120">
        <f t="shared" si="403"/>
        <v>1</v>
      </c>
      <c r="AA2120">
        <f t="shared" si="404"/>
        <v>12.000000567136912</v>
      </c>
    </row>
    <row r="2121" spans="2:27" x14ac:dyDescent="0.2">
      <c r="B2121">
        <f t="shared" si="396"/>
        <v>1.46660025803936E+17</v>
      </c>
      <c r="D2121">
        <f t="shared" si="399"/>
        <v>9.0099181293184412</v>
      </c>
      <c r="E2121">
        <f t="shared" si="405"/>
        <v>63499.199999999255</v>
      </c>
      <c r="I2121" s="4"/>
      <c r="J2121" s="4">
        <f t="shared" si="400"/>
        <v>428</v>
      </c>
      <c r="K2121">
        <v>2120</v>
      </c>
      <c r="L2121">
        <v>6411173.0999999996</v>
      </c>
      <c r="M2121">
        <v>534264.4</v>
      </c>
      <c r="N2121">
        <v>123343.2</v>
      </c>
      <c r="O2121">
        <f t="shared" si="397"/>
        <v>126647.09999999963</v>
      </c>
      <c r="P2121">
        <f t="shared" si="398"/>
        <v>63499.199999999255</v>
      </c>
      <c r="X2121">
        <f t="shared" si="401"/>
        <v>51.978326328488315</v>
      </c>
      <c r="Y2121">
        <f t="shared" si="402"/>
        <v>4.3315269913542052</v>
      </c>
      <c r="Z2121">
        <f t="shared" si="403"/>
        <v>1</v>
      </c>
      <c r="AA2121">
        <f t="shared" si="404"/>
        <v>12.000000561519725</v>
      </c>
    </row>
    <row r="2122" spans="2:27" x14ac:dyDescent="0.2">
      <c r="B2122">
        <f t="shared" si="396"/>
        <v>1.4915324624260301E+17</v>
      </c>
      <c r="D2122">
        <f t="shared" si="399"/>
        <v>0.11222188625998569</v>
      </c>
      <c r="E2122">
        <f t="shared" si="405"/>
        <v>7126</v>
      </c>
      <c r="I2122" s="4"/>
      <c r="J2122" s="4">
        <f t="shared" si="400"/>
        <v>429</v>
      </c>
      <c r="K2122">
        <v>2121</v>
      </c>
      <c r="L2122">
        <v>6418299.0999999996</v>
      </c>
      <c r="M2122">
        <v>534858.30000000005</v>
      </c>
      <c r="N2122">
        <v>123479.3</v>
      </c>
      <c r="O2122" t="str">
        <f t="shared" si="397"/>
        <v/>
      </c>
      <c r="P2122">
        <f t="shared" si="398"/>
        <v>7126</v>
      </c>
      <c r="X2122">
        <f t="shared" si="401"/>
        <v>51.978745425346595</v>
      </c>
      <c r="Y2122">
        <f t="shared" si="402"/>
        <v>4.331562456217358</v>
      </c>
      <c r="Z2122">
        <f t="shared" si="403"/>
        <v>1</v>
      </c>
      <c r="AA2122">
        <f t="shared" si="404"/>
        <v>11.999999065172961</v>
      </c>
    </row>
    <row r="2123" spans="2:27" x14ac:dyDescent="0.2">
      <c r="B2123">
        <f t="shared" si="396"/>
        <v>1.51688851428728E+17</v>
      </c>
      <c r="D2123">
        <f t="shared" si="399"/>
        <v>1.0011226494527083</v>
      </c>
      <c r="E2123">
        <f t="shared" si="405"/>
        <v>7134</v>
      </c>
      <c r="I2123" s="4"/>
      <c r="J2123" s="4">
        <f t="shared" si="400"/>
        <v>429</v>
      </c>
      <c r="K2123">
        <v>2122</v>
      </c>
      <c r="L2123">
        <v>6425433.0999999996</v>
      </c>
      <c r="M2123">
        <v>535452.80000000005</v>
      </c>
      <c r="N2123">
        <v>123615.6</v>
      </c>
      <c r="O2123" t="str">
        <f t="shared" si="397"/>
        <v/>
      </c>
      <c r="P2123">
        <f t="shared" si="398"/>
        <v>7134</v>
      </c>
      <c r="X2123">
        <f t="shared" si="401"/>
        <v>51.979144218043672</v>
      </c>
      <c r="Y2123">
        <f t="shared" si="402"/>
        <v>4.3315956885700508</v>
      </c>
      <c r="Z2123">
        <f t="shared" si="403"/>
        <v>1</v>
      </c>
      <c r="AA2123">
        <f t="shared" si="404"/>
        <v>11.999999066210876</v>
      </c>
    </row>
    <row r="2124" spans="2:27" x14ac:dyDescent="0.2">
      <c r="B2124">
        <f t="shared" si="396"/>
        <v>1.54267561903016E+17</v>
      </c>
      <c r="D2124">
        <f t="shared" si="399"/>
        <v>1.0010933557612482</v>
      </c>
      <c r="E2124">
        <f t="shared" si="405"/>
        <v>7141.8000000007451</v>
      </c>
      <c r="I2124" s="4"/>
      <c r="J2124" s="4">
        <f t="shared" si="400"/>
        <v>429</v>
      </c>
      <c r="K2124">
        <v>2123</v>
      </c>
      <c r="L2124">
        <v>6432574.9000000004</v>
      </c>
      <c r="M2124">
        <v>536047.9</v>
      </c>
      <c r="N2124">
        <v>123752</v>
      </c>
      <c r="O2124" t="str">
        <f t="shared" si="397"/>
        <v/>
      </c>
      <c r="P2124">
        <f t="shared" si="398"/>
        <v>7141.8000000007451</v>
      </c>
      <c r="X2124">
        <f t="shared" si="401"/>
        <v>51.979563158575218</v>
      </c>
      <c r="Y2124">
        <f t="shared" si="402"/>
        <v>4.331630195875622</v>
      </c>
      <c r="Z2124">
        <f t="shared" si="403"/>
        <v>1</v>
      </c>
      <c r="AA2124">
        <f t="shared" si="404"/>
        <v>12.000000186550492</v>
      </c>
    </row>
    <row r="2125" spans="2:27" x14ac:dyDescent="0.2">
      <c r="B2125">
        <f t="shared" si="396"/>
        <v>1.5689011045536701E+17</v>
      </c>
      <c r="D2125">
        <f t="shared" si="399"/>
        <v>1.0011201657844055</v>
      </c>
      <c r="E2125">
        <f t="shared" si="405"/>
        <v>7149.7999999998137</v>
      </c>
      <c r="I2125" s="4"/>
      <c r="J2125" s="4">
        <f t="shared" si="400"/>
        <v>429</v>
      </c>
      <c r="K2125">
        <v>2124</v>
      </c>
      <c r="L2125">
        <v>6439724.7000000002</v>
      </c>
      <c r="M2125">
        <v>536643.69999999995</v>
      </c>
      <c r="N2125">
        <v>123888.5</v>
      </c>
      <c r="O2125" t="str">
        <f t="shared" si="397"/>
        <v/>
      </c>
      <c r="P2125">
        <f t="shared" si="398"/>
        <v>7149.7999999998137</v>
      </c>
      <c r="X2125">
        <f t="shared" si="401"/>
        <v>51.980003793733886</v>
      </c>
      <c r="Y2125">
        <f t="shared" si="402"/>
        <v>4.3316667810168008</v>
      </c>
      <c r="Z2125">
        <f t="shared" si="403"/>
        <v>1</v>
      </c>
      <c r="AA2125">
        <f t="shared" si="404"/>
        <v>12.000000559030136</v>
      </c>
    </row>
    <row r="2126" spans="2:27" x14ac:dyDescent="0.2">
      <c r="B2126">
        <f t="shared" si="396"/>
        <v>1.59557242333108E+17</v>
      </c>
      <c r="D2126">
        <f t="shared" si="399"/>
        <v>1.0011189124171305</v>
      </c>
      <c r="E2126">
        <f t="shared" si="405"/>
        <v>7157.7999999998137</v>
      </c>
      <c r="I2126" s="4"/>
      <c r="J2126" s="4">
        <f t="shared" si="400"/>
        <v>429</v>
      </c>
      <c r="K2126">
        <v>2125</v>
      </c>
      <c r="L2126">
        <v>6446882.5</v>
      </c>
      <c r="M2126">
        <v>537240.19999999995</v>
      </c>
      <c r="N2126">
        <v>124025.3</v>
      </c>
      <c r="O2126" t="str">
        <f t="shared" si="397"/>
        <v/>
      </c>
      <c r="P2126">
        <f t="shared" si="398"/>
        <v>7157.7999999998137</v>
      </c>
      <c r="X2126">
        <f t="shared" si="401"/>
        <v>51.980382228464677</v>
      </c>
      <c r="Y2126">
        <f t="shared" si="402"/>
        <v>4.3316984518481307</v>
      </c>
      <c r="Z2126">
        <f t="shared" si="403"/>
        <v>1</v>
      </c>
      <c r="AA2126">
        <f t="shared" si="404"/>
        <v>12.000000186136482</v>
      </c>
    </row>
    <row r="2127" spans="2:27" x14ac:dyDescent="0.2">
      <c r="B2127">
        <f t="shared" si="396"/>
        <v>1.6226971545277101E+17</v>
      </c>
      <c r="D2127">
        <f t="shared" si="399"/>
        <v>1.0011036910783164</v>
      </c>
      <c r="E2127">
        <f t="shared" si="405"/>
        <v>7165.7000000001863</v>
      </c>
      <c r="I2127" s="4"/>
      <c r="J2127" s="4">
        <f t="shared" si="400"/>
        <v>429</v>
      </c>
      <c r="K2127">
        <v>2126</v>
      </c>
      <c r="L2127">
        <v>6454048.2000000002</v>
      </c>
      <c r="M2127">
        <v>537837.30000000005</v>
      </c>
      <c r="N2127">
        <v>124162.1</v>
      </c>
      <c r="O2127" t="str">
        <f t="shared" si="397"/>
        <v/>
      </c>
      <c r="P2127">
        <f t="shared" si="398"/>
        <v>7165.7000000001863</v>
      </c>
      <c r="X2127">
        <f t="shared" si="401"/>
        <v>51.980823455788844</v>
      </c>
      <c r="Y2127">
        <f t="shared" si="402"/>
        <v>4.3317348852830291</v>
      </c>
      <c r="Z2127">
        <f t="shared" si="403"/>
        <v>1</v>
      </c>
      <c r="AA2127">
        <f t="shared" si="404"/>
        <v>12.000001115579005</v>
      </c>
    </row>
    <row r="2128" spans="2:27" x14ac:dyDescent="0.2">
      <c r="B2128">
        <f t="shared" si="396"/>
        <v>1.65028300615468E+17</v>
      </c>
      <c r="D2128">
        <f t="shared" si="399"/>
        <v>1.0011164296579538</v>
      </c>
      <c r="E2128">
        <f t="shared" si="405"/>
        <v>7173.7000000001863</v>
      </c>
      <c r="I2128" s="4"/>
      <c r="J2128" s="4">
        <f t="shared" si="400"/>
        <v>429</v>
      </c>
      <c r="K2128">
        <v>2127</v>
      </c>
      <c r="L2128">
        <v>6461221.9000000004</v>
      </c>
      <c r="M2128">
        <v>538435.19999999995</v>
      </c>
      <c r="N2128">
        <v>124299.1</v>
      </c>
      <c r="O2128" t="str">
        <f t="shared" si="397"/>
        <v/>
      </c>
      <c r="P2128">
        <f t="shared" si="398"/>
        <v>7173.7000000001863</v>
      </c>
      <c r="X2128">
        <f t="shared" si="401"/>
        <v>51.981244433789143</v>
      </c>
      <c r="Y2128">
        <f t="shared" si="402"/>
        <v>4.3317707046953675</v>
      </c>
      <c r="Z2128">
        <f t="shared" si="403"/>
        <v>1</v>
      </c>
      <c r="AA2128">
        <f t="shared" si="404"/>
        <v>11.999999071383151</v>
      </c>
    </row>
    <row r="2129" spans="2:27" x14ac:dyDescent="0.2">
      <c r="B2129">
        <f t="shared" si="396"/>
        <v>1.6783378172593101E+17</v>
      </c>
      <c r="D2129">
        <f t="shared" si="399"/>
        <v>1.0011012448247685</v>
      </c>
      <c r="E2129">
        <f t="shared" si="405"/>
        <v>7181.5999999996275</v>
      </c>
      <c r="I2129" s="4"/>
      <c r="J2129" s="4">
        <f t="shared" si="400"/>
        <v>429</v>
      </c>
      <c r="K2129">
        <v>2128</v>
      </c>
      <c r="L2129">
        <v>6468403.5</v>
      </c>
      <c r="M2129">
        <v>539033.59999999998</v>
      </c>
      <c r="N2129">
        <v>124436.3</v>
      </c>
      <c r="O2129" t="str">
        <f t="shared" si="397"/>
        <v/>
      </c>
      <c r="P2129">
        <f t="shared" si="398"/>
        <v>7181.5999999996275</v>
      </c>
      <c r="X2129">
        <f t="shared" si="401"/>
        <v>51.981644423693083</v>
      </c>
      <c r="Y2129">
        <f t="shared" si="402"/>
        <v>4.3318035010684177</v>
      </c>
      <c r="Z2129">
        <f t="shared" si="403"/>
        <v>1</v>
      </c>
      <c r="AA2129">
        <f t="shared" si="404"/>
        <v>12.000000556551576</v>
      </c>
    </row>
    <row r="2130" spans="2:27" x14ac:dyDescent="0.2">
      <c r="B2130">
        <f t="shared" si="396"/>
        <v>1.70686956015272E+17</v>
      </c>
      <c r="D2130">
        <f t="shared" si="399"/>
        <v>1.0011139578923918</v>
      </c>
      <c r="E2130">
        <f t="shared" si="405"/>
        <v>7189.5999999996275</v>
      </c>
      <c r="I2130" s="4"/>
      <c r="J2130" s="4">
        <f t="shared" si="400"/>
        <v>429</v>
      </c>
      <c r="K2130">
        <v>2129</v>
      </c>
      <c r="L2130">
        <v>6475593.0999999996</v>
      </c>
      <c r="M2130">
        <v>539632.80000000005</v>
      </c>
      <c r="N2130">
        <v>124573.6</v>
      </c>
      <c r="O2130" t="str">
        <f t="shared" si="397"/>
        <v/>
      </c>
      <c r="P2130">
        <f t="shared" si="398"/>
        <v>7189.5999999996275</v>
      </c>
      <c r="X2130">
        <f t="shared" si="401"/>
        <v>51.982066023619765</v>
      </c>
      <c r="Y2130">
        <f t="shared" si="402"/>
        <v>4.3318391697759395</v>
      </c>
      <c r="Z2130">
        <f t="shared" si="403"/>
        <v>1</v>
      </c>
      <c r="AA2130">
        <f t="shared" si="404"/>
        <v>11.999999073444014</v>
      </c>
    </row>
    <row r="2131" spans="2:27" x14ac:dyDescent="0.2">
      <c r="B2131">
        <f t="shared" si="396"/>
        <v>1.73588634267532E+17</v>
      </c>
      <c r="D2131">
        <f t="shared" si="399"/>
        <v>9.0100144653393421</v>
      </c>
      <c r="E2131">
        <f t="shared" si="405"/>
        <v>64778.400000000373</v>
      </c>
      <c r="I2131" s="4"/>
      <c r="J2131" s="4">
        <f t="shared" si="400"/>
        <v>429</v>
      </c>
      <c r="K2131">
        <v>2130</v>
      </c>
      <c r="L2131">
        <v>6540371.5</v>
      </c>
      <c r="M2131">
        <v>545031</v>
      </c>
      <c r="N2131">
        <v>125810.9</v>
      </c>
      <c r="O2131">
        <f t="shared" si="397"/>
        <v>129198.40000000037</v>
      </c>
      <c r="P2131">
        <f t="shared" si="398"/>
        <v>64778.400000000373</v>
      </c>
      <c r="X2131">
        <f t="shared" si="401"/>
        <v>51.985730171233179</v>
      </c>
      <c r="Y2131">
        <f t="shared" si="402"/>
        <v>4.3321445121209692</v>
      </c>
      <c r="Z2131">
        <f t="shared" si="403"/>
        <v>1</v>
      </c>
      <c r="AA2131">
        <f t="shared" si="404"/>
        <v>11.999999082620988</v>
      </c>
    </row>
    <row r="2132" spans="2:27" x14ac:dyDescent="0.2">
      <c r="B2132">
        <f t="shared" si="396"/>
        <v>1.7653964105008E+17</v>
      </c>
      <c r="D2132">
        <f t="shared" si="399"/>
        <v>0.11222259271608415</v>
      </c>
      <c r="E2132">
        <f t="shared" si="405"/>
        <v>7269.5999999996275</v>
      </c>
      <c r="I2132" s="4"/>
      <c r="J2132" s="4">
        <f t="shared" si="400"/>
        <v>430</v>
      </c>
      <c r="K2132">
        <v>2131</v>
      </c>
      <c r="L2132">
        <v>6547641.0999999996</v>
      </c>
      <c r="M2132">
        <v>545636.80000000005</v>
      </c>
      <c r="N2132">
        <v>125949.7</v>
      </c>
      <c r="O2132" t="str">
        <f t="shared" si="397"/>
        <v/>
      </c>
      <c r="P2132">
        <f t="shared" si="398"/>
        <v>7269.5999999996275</v>
      </c>
      <c r="X2132">
        <f t="shared" si="401"/>
        <v>51.986158760203473</v>
      </c>
      <c r="Y2132">
        <f t="shared" si="402"/>
        <v>4.3321802275035202</v>
      </c>
      <c r="Z2132">
        <f t="shared" si="403"/>
        <v>1</v>
      </c>
      <c r="AA2132">
        <f t="shared" si="404"/>
        <v>11.999999083639517</v>
      </c>
    </row>
    <row r="2133" spans="2:27" x14ac:dyDescent="0.2">
      <c r="B2133">
        <f t="shared" si="396"/>
        <v>1.7954081494793101E+17</v>
      </c>
      <c r="D2133">
        <f t="shared" si="399"/>
        <v>1.0011142291185979</v>
      </c>
      <c r="E2133">
        <f t="shared" si="405"/>
        <v>7277.7000000001863</v>
      </c>
      <c r="I2133" s="4"/>
      <c r="J2133" s="4">
        <f t="shared" si="400"/>
        <v>430</v>
      </c>
      <c r="K2133">
        <v>2132</v>
      </c>
      <c r="L2133">
        <v>6554918.7999999998</v>
      </c>
      <c r="M2133">
        <v>546243.19999999995</v>
      </c>
      <c r="N2133">
        <v>126088.8</v>
      </c>
      <c r="O2133" t="str">
        <f t="shared" si="397"/>
        <v/>
      </c>
      <c r="P2133">
        <f t="shared" si="398"/>
        <v>7277.7000000001863</v>
      </c>
      <c r="X2133">
        <f t="shared" si="401"/>
        <v>51.986526955605889</v>
      </c>
      <c r="Y2133">
        <f t="shared" si="402"/>
        <v>4.3322103152698732</v>
      </c>
      <c r="Z2133">
        <f t="shared" si="403"/>
        <v>1</v>
      </c>
      <c r="AA2133">
        <f t="shared" si="404"/>
        <v>12.000000732274563</v>
      </c>
    </row>
    <row r="2134" spans="2:27" x14ac:dyDescent="0.2">
      <c r="B2134">
        <f t="shared" si="396"/>
        <v>1.8259300880204602E+17</v>
      </c>
      <c r="D2134">
        <f t="shared" si="399"/>
        <v>1.0010992483889141</v>
      </c>
      <c r="E2134">
        <f t="shared" si="405"/>
        <v>7285.7000000001863</v>
      </c>
      <c r="I2134" s="4"/>
      <c r="J2134" s="4">
        <f t="shared" si="400"/>
        <v>430</v>
      </c>
      <c r="K2134">
        <v>2133</v>
      </c>
      <c r="L2134">
        <v>6562204.5</v>
      </c>
      <c r="M2134">
        <v>546850.4</v>
      </c>
      <c r="N2134">
        <v>126227.9</v>
      </c>
      <c r="O2134" t="str">
        <f t="shared" si="397"/>
        <v/>
      </c>
      <c r="P2134">
        <f t="shared" si="398"/>
        <v>7285.7000000001863</v>
      </c>
      <c r="X2134">
        <f t="shared" si="401"/>
        <v>51.986957716954812</v>
      </c>
      <c r="Y2134">
        <f t="shared" si="402"/>
        <v>4.3322466744673722</v>
      </c>
      <c r="Z2134">
        <f t="shared" si="403"/>
        <v>1</v>
      </c>
      <c r="AA2134">
        <f t="shared" si="404"/>
        <v>11.999999451403893</v>
      </c>
    </row>
    <row r="2135" spans="2:27" x14ac:dyDescent="0.2">
      <c r="B2135">
        <f t="shared" si="396"/>
        <v>1.8569708995168099E+17</v>
      </c>
      <c r="D2135">
        <f t="shared" si="399"/>
        <v>1.0011254924029518</v>
      </c>
      <c r="E2135">
        <f t="shared" si="405"/>
        <v>7293.9000000003725</v>
      </c>
      <c r="I2135" s="4"/>
      <c r="J2135" s="4">
        <f t="shared" si="400"/>
        <v>430</v>
      </c>
      <c r="K2135">
        <v>2134</v>
      </c>
      <c r="L2135">
        <v>6569498.4000000004</v>
      </c>
      <c r="M2135">
        <v>547458.19999999995</v>
      </c>
      <c r="N2135">
        <v>126367.2</v>
      </c>
      <c r="O2135" t="str">
        <f t="shared" si="397"/>
        <v/>
      </c>
      <c r="P2135">
        <f t="shared" si="398"/>
        <v>7293.9000000003725</v>
      </c>
      <c r="X2135">
        <f t="shared" si="401"/>
        <v>51.98737014035288</v>
      </c>
      <c r="Y2135">
        <f t="shared" si="402"/>
        <v>4.3322808450294064</v>
      </c>
      <c r="Z2135">
        <f t="shared" si="403"/>
        <v>1</v>
      </c>
      <c r="AA2135">
        <f t="shared" si="404"/>
        <v>12.000000000000002</v>
      </c>
    </row>
    <row r="2136" spans="2:27" x14ac:dyDescent="0.2">
      <c r="B2136">
        <f t="shared" si="396"/>
        <v>1.8885394048085901E+17</v>
      </c>
      <c r="D2136">
        <f t="shared" si="399"/>
        <v>1.001096806920724</v>
      </c>
      <c r="E2136">
        <f t="shared" si="405"/>
        <v>7301.8999999994412</v>
      </c>
      <c r="I2136" s="4"/>
      <c r="J2136" s="4">
        <f t="shared" si="400"/>
        <v>430</v>
      </c>
      <c r="K2136">
        <v>2135</v>
      </c>
      <c r="L2136">
        <v>6576800.2999999998</v>
      </c>
      <c r="M2136">
        <v>548066.69999999995</v>
      </c>
      <c r="N2136">
        <v>126506.7</v>
      </c>
      <c r="O2136" t="str">
        <f t="shared" si="397"/>
        <v/>
      </c>
      <c r="P2136">
        <f t="shared" si="398"/>
        <v>7301.8999999994412</v>
      </c>
      <c r="X2136">
        <f t="shared" si="401"/>
        <v>51.987762703477365</v>
      </c>
      <c r="Y2136">
        <f t="shared" si="402"/>
        <v>4.3323136244957778</v>
      </c>
      <c r="Z2136">
        <f t="shared" si="403"/>
        <v>1</v>
      </c>
      <c r="AA2136">
        <f t="shared" si="404"/>
        <v>11.999999817540457</v>
      </c>
    </row>
    <row r="2137" spans="2:27" x14ac:dyDescent="0.2">
      <c r="B2137">
        <f t="shared" si="396"/>
        <v>1.9206445746903398E+17</v>
      </c>
      <c r="D2137">
        <f t="shared" si="399"/>
        <v>1.0011229953849161</v>
      </c>
      <c r="E2137">
        <f t="shared" si="405"/>
        <v>7310.1000000005588</v>
      </c>
      <c r="I2137" s="4"/>
      <c r="J2137" s="4">
        <f t="shared" si="400"/>
        <v>430</v>
      </c>
      <c r="K2137">
        <v>2136</v>
      </c>
      <c r="L2137">
        <v>6584110.4000000004</v>
      </c>
      <c r="M2137">
        <v>548675.9</v>
      </c>
      <c r="N2137">
        <v>126646.3</v>
      </c>
      <c r="O2137" t="str">
        <f t="shared" si="397"/>
        <v/>
      </c>
      <c r="P2137">
        <f t="shared" si="398"/>
        <v>7310.1000000005588</v>
      </c>
      <c r="X2137">
        <f t="shared" si="401"/>
        <v>51.988178099162788</v>
      </c>
      <c r="Y2137">
        <f t="shared" si="402"/>
        <v>4.3323484381304471</v>
      </c>
      <c r="Z2137">
        <f t="shared" si="403"/>
        <v>1</v>
      </c>
      <c r="AA2137">
        <f t="shared" si="404"/>
        <v>11.999999270972172</v>
      </c>
    </row>
    <row r="2138" spans="2:27" x14ac:dyDescent="0.2">
      <c r="B2138">
        <f t="shared" si="396"/>
        <v>1.9532955324600701E+17</v>
      </c>
      <c r="D2138">
        <f t="shared" si="399"/>
        <v>1.0010943762737949</v>
      </c>
      <c r="E2138">
        <f t="shared" si="405"/>
        <v>7318.0999999996275</v>
      </c>
      <c r="I2138" s="4"/>
      <c r="J2138" s="4">
        <f t="shared" si="400"/>
        <v>430</v>
      </c>
      <c r="K2138">
        <v>2137</v>
      </c>
      <c r="L2138">
        <v>6591428.5</v>
      </c>
      <c r="M2138">
        <v>549285.69999999995</v>
      </c>
      <c r="N2138">
        <v>126786.1</v>
      </c>
      <c r="O2138" t="str">
        <f t="shared" si="397"/>
        <v/>
      </c>
      <c r="P2138">
        <f t="shared" si="398"/>
        <v>7318.0999999996275</v>
      </c>
      <c r="X2138">
        <f t="shared" si="401"/>
        <v>51.988573668564612</v>
      </c>
      <c r="Y2138">
        <f t="shared" si="402"/>
        <v>4.3323810733195511</v>
      </c>
      <c r="Z2138">
        <f t="shared" si="403"/>
        <v>1</v>
      </c>
      <c r="AA2138">
        <f t="shared" si="404"/>
        <v>12.000000182054622</v>
      </c>
    </row>
    <row r="2139" spans="2:27" x14ac:dyDescent="0.2">
      <c r="B2139">
        <f t="shared" si="396"/>
        <v>1.9865015565119002E+17</v>
      </c>
      <c r="D2139">
        <f t="shared" si="399"/>
        <v>1.00112050942187</v>
      </c>
      <c r="E2139">
        <f t="shared" si="405"/>
        <v>7326.2999999998137</v>
      </c>
      <c r="I2139" s="4"/>
      <c r="J2139" s="4">
        <f t="shared" si="400"/>
        <v>430</v>
      </c>
      <c r="K2139">
        <v>2138</v>
      </c>
      <c r="L2139">
        <v>6598754.7999999998</v>
      </c>
      <c r="M2139">
        <v>549896.19999999995</v>
      </c>
      <c r="N2139">
        <v>126926</v>
      </c>
      <c r="O2139" t="str">
        <f t="shared" si="397"/>
        <v/>
      </c>
      <c r="P2139">
        <f t="shared" si="398"/>
        <v>7326.2999999998137</v>
      </c>
      <c r="X2139">
        <f t="shared" si="401"/>
        <v>51.988992011093075</v>
      </c>
      <c r="Y2139">
        <f t="shared" si="402"/>
        <v>4.3324157383042081</v>
      </c>
      <c r="Z2139">
        <f t="shared" si="403"/>
        <v>1</v>
      </c>
      <c r="AA2139">
        <f t="shared" si="404"/>
        <v>12.00000072741001</v>
      </c>
    </row>
    <row r="2140" spans="2:27" x14ac:dyDescent="0.2">
      <c r="B2140">
        <f t="shared" si="396"/>
        <v>2.0202720829726E+17</v>
      </c>
      <c r="D2140">
        <f t="shared" si="399"/>
        <v>1.0011192552857768</v>
      </c>
      <c r="E2140">
        <f t="shared" si="405"/>
        <v>7334.5</v>
      </c>
      <c r="I2140" s="4"/>
      <c r="J2140" s="4">
        <f t="shared" si="400"/>
        <v>430</v>
      </c>
      <c r="K2140">
        <v>2139</v>
      </c>
      <c r="L2140">
        <v>6606089.2999999998</v>
      </c>
      <c r="M2140">
        <v>550507.4</v>
      </c>
      <c r="N2140">
        <v>127066.1</v>
      </c>
      <c r="O2140" t="str">
        <f t="shared" si="397"/>
        <v/>
      </c>
      <c r="P2140">
        <f t="shared" si="398"/>
        <v>7334.5</v>
      </c>
      <c r="X2140">
        <f t="shared" si="401"/>
        <v>51.989392135274471</v>
      </c>
      <c r="Y2140">
        <f t="shared" si="402"/>
        <v>4.3324490166928866</v>
      </c>
      <c r="Z2140">
        <f t="shared" si="403"/>
        <v>1</v>
      </c>
      <c r="AA2140">
        <f t="shared" si="404"/>
        <v>12.000000908253003</v>
      </c>
    </row>
    <row r="2141" spans="2:27" x14ac:dyDescent="0.2">
      <c r="B2141">
        <f t="shared" si="396"/>
        <v>2.0546167083831299E+17</v>
      </c>
      <c r="D2141">
        <f t="shared" si="399"/>
        <v>9.0099393278342585</v>
      </c>
      <c r="E2141">
        <f t="shared" si="405"/>
        <v>66083.400000000373</v>
      </c>
      <c r="I2141" s="4"/>
      <c r="J2141" s="4">
        <f t="shared" si="400"/>
        <v>430</v>
      </c>
      <c r="K2141">
        <v>2140</v>
      </c>
      <c r="L2141">
        <v>6672172.7000000002</v>
      </c>
      <c r="M2141">
        <v>556014.4</v>
      </c>
      <c r="N2141">
        <v>128328.3</v>
      </c>
      <c r="O2141">
        <f t="shared" si="397"/>
        <v>131801.20000000019</v>
      </c>
      <c r="P2141">
        <f t="shared" si="398"/>
        <v>66083.400000000373</v>
      </c>
      <c r="X2141">
        <f t="shared" si="401"/>
        <v>51.992995309686172</v>
      </c>
      <c r="Y2141">
        <f t="shared" si="402"/>
        <v>4.3327496740781264</v>
      </c>
      <c r="Z2141">
        <f t="shared" si="403"/>
        <v>1</v>
      </c>
      <c r="AA2141">
        <f t="shared" si="404"/>
        <v>11.999999820148544</v>
      </c>
    </row>
    <row r="2142" spans="2:27" x14ac:dyDescent="0.2">
      <c r="B2142">
        <f t="shared" si="396"/>
        <v>2.08954519242564E+17</v>
      </c>
      <c r="D2142">
        <f t="shared" si="399"/>
        <v>0.11222182877999555</v>
      </c>
      <c r="E2142">
        <f t="shared" si="405"/>
        <v>7416</v>
      </c>
      <c r="I2142" s="4"/>
      <c r="J2142" s="4">
        <f t="shared" si="400"/>
        <v>431</v>
      </c>
      <c r="K2142">
        <v>2141</v>
      </c>
      <c r="L2142">
        <v>6679588.7000000002</v>
      </c>
      <c r="M2142">
        <v>556632.4</v>
      </c>
      <c r="N2142">
        <v>128469.9</v>
      </c>
      <c r="O2142" t="str">
        <f t="shared" si="397"/>
        <v/>
      </c>
      <c r="P2142">
        <f t="shared" si="398"/>
        <v>7416</v>
      </c>
      <c r="X2142">
        <f t="shared" si="401"/>
        <v>51.99341402149453</v>
      </c>
      <c r="Y2142">
        <f t="shared" si="402"/>
        <v>4.3327845666572484</v>
      </c>
      <c r="Z2142">
        <f t="shared" si="403"/>
        <v>1</v>
      </c>
      <c r="AA2142">
        <f t="shared" si="404"/>
        <v>11.999999820348222</v>
      </c>
    </row>
    <row r="2143" spans="2:27" x14ac:dyDescent="0.2">
      <c r="B2143">
        <f t="shared" si="396"/>
        <v>2.12506746069688E+17</v>
      </c>
      <c r="D2143">
        <f t="shared" si="399"/>
        <v>1.0011192017259727</v>
      </c>
      <c r="E2143">
        <f t="shared" si="405"/>
        <v>7424.2999999998137</v>
      </c>
      <c r="I2143" s="4"/>
      <c r="J2143" s="4">
        <f t="shared" si="400"/>
        <v>431</v>
      </c>
      <c r="K2143">
        <v>2142</v>
      </c>
      <c r="L2143">
        <v>6687013</v>
      </c>
      <c r="M2143">
        <v>557251.1</v>
      </c>
      <c r="N2143">
        <v>128611.8</v>
      </c>
      <c r="O2143" t="str">
        <f t="shared" si="397"/>
        <v/>
      </c>
      <c r="P2143">
        <f t="shared" si="398"/>
        <v>7424.2999999998137</v>
      </c>
      <c r="X2143">
        <f t="shared" si="401"/>
        <v>51.993775065740465</v>
      </c>
      <c r="Y2143">
        <f t="shared" si="402"/>
        <v>4.3328147184006438</v>
      </c>
      <c r="Z2143">
        <f t="shared" si="403"/>
        <v>1</v>
      </c>
      <c r="AA2143">
        <f t="shared" si="404"/>
        <v>11.99999964109537</v>
      </c>
    </row>
    <row r="2144" spans="2:27" x14ac:dyDescent="0.2">
      <c r="B2144">
        <f t="shared" si="396"/>
        <v>2.1611936075287299E+17</v>
      </c>
      <c r="D2144">
        <f t="shared" si="399"/>
        <v>1.0011044812305789</v>
      </c>
      <c r="E2144">
        <f t="shared" si="405"/>
        <v>7432.5</v>
      </c>
      <c r="I2144" s="4"/>
      <c r="J2144" s="4">
        <f t="shared" si="400"/>
        <v>431</v>
      </c>
      <c r="K2144">
        <v>2143</v>
      </c>
      <c r="L2144">
        <v>6694445.5</v>
      </c>
      <c r="M2144">
        <v>557870.5</v>
      </c>
      <c r="N2144">
        <v>128753.7</v>
      </c>
      <c r="O2144" t="str">
        <f t="shared" si="397"/>
        <v/>
      </c>
      <c r="P2144">
        <f t="shared" si="398"/>
        <v>7432.5</v>
      </c>
      <c r="X2144">
        <f t="shared" si="401"/>
        <v>51.994199001659759</v>
      </c>
      <c r="Y2144">
        <f t="shared" si="402"/>
        <v>4.3328502404202753</v>
      </c>
      <c r="Z2144">
        <f t="shared" si="403"/>
        <v>1</v>
      </c>
      <c r="AA2144">
        <f t="shared" si="404"/>
        <v>11.999999103734648</v>
      </c>
    </row>
    <row r="2145" spans="2:27" x14ac:dyDescent="0.2">
      <c r="B2145">
        <f t="shared" si="396"/>
        <v>2.1979338988567101E+17</v>
      </c>
      <c r="D2145">
        <f t="shared" si="399"/>
        <v>1.0011167171207285</v>
      </c>
      <c r="E2145">
        <f t="shared" si="405"/>
        <v>7440.7999999998137</v>
      </c>
      <c r="I2145" s="4"/>
      <c r="J2145" s="4">
        <f t="shared" si="400"/>
        <v>431</v>
      </c>
      <c r="K2145">
        <v>2144</v>
      </c>
      <c r="L2145">
        <v>6701886.2999999998</v>
      </c>
      <c r="M2145">
        <v>558490.5</v>
      </c>
      <c r="N2145">
        <v>128895.8</v>
      </c>
      <c r="O2145" t="str">
        <f t="shared" si="397"/>
        <v/>
      </c>
      <c r="P2145">
        <f t="shared" si="398"/>
        <v>7440.7999999998137</v>
      </c>
      <c r="X2145">
        <f t="shared" si="401"/>
        <v>51.99460572027948</v>
      </c>
      <c r="Y2145">
        <f t="shared" si="402"/>
        <v>4.3328836160681732</v>
      </c>
      <c r="Z2145">
        <f t="shared" si="403"/>
        <v>1</v>
      </c>
      <c r="AA2145">
        <f t="shared" si="404"/>
        <v>12.000000537162226</v>
      </c>
    </row>
    <row r="2146" spans="2:27" x14ac:dyDescent="0.2">
      <c r="B2146">
        <f t="shared" si="396"/>
        <v>2.23529877513728E+17</v>
      </c>
      <c r="D2146">
        <f t="shared" si="399"/>
        <v>1.0011020320395907</v>
      </c>
      <c r="E2146">
        <f t="shared" si="405"/>
        <v>7449</v>
      </c>
      <c r="I2146" s="4"/>
      <c r="J2146" s="4">
        <f t="shared" si="400"/>
        <v>431</v>
      </c>
      <c r="K2146">
        <v>2145</v>
      </c>
      <c r="L2146">
        <v>6709335.2999999998</v>
      </c>
      <c r="M2146">
        <v>559111.30000000005</v>
      </c>
      <c r="N2146">
        <v>129038.1</v>
      </c>
      <c r="O2146" t="str">
        <f t="shared" si="397"/>
        <v/>
      </c>
      <c r="P2146">
        <f t="shared" si="398"/>
        <v>7449</v>
      </c>
      <c r="X2146">
        <f t="shared" si="401"/>
        <v>51.994994501623935</v>
      </c>
      <c r="Y2146">
        <f t="shared" si="402"/>
        <v>4.3329164022098903</v>
      </c>
      <c r="Z2146">
        <f t="shared" si="403"/>
        <v>1</v>
      </c>
      <c r="AA2146">
        <f t="shared" si="404"/>
        <v>11.999999463434202</v>
      </c>
    </row>
    <row r="2147" spans="2:27" x14ac:dyDescent="0.2">
      <c r="B2147">
        <f t="shared" si="396"/>
        <v>2.2732988543146099E+17</v>
      </c>
      <c r="D2147">
        <f t="shared" si="399"/>
        <v>1.0011142435225955</v>
      </c>
      <c r="E2147">
        <f t="shared" si="405"/>
        <v>7457.2999999998137</v>
      </c>
      <c r="I2147" s="4"/>
      <c r="J2147" s="4">
        <f t="shared" si="400"/>
        <v>431</v>
      </c>
      <c r="K2147">
        <v>2146</v>
      </c>
      <c r="L2147">
        <v>6716792.5999999996</v>
      </c>
      <c r="M2147">
        <v>559732.69999999995</v>
      </c>
      <c r="N2147">
        <v>129180.5</v>
      </c>
      <c r="O2147" t="str">
        <f t="shared" si="397"/>
        <v/>
      </c>
      <c r="P2147">
        <f t="shared" si="398"/>
        <v>7457.2999999998137</v>
      </c>
      <c r="X2147">
        <f t="shared" si="401"/>
        <v>51.99540642744067</v>
      </c>
      <c r="Y2147">
        <f t="shared" si="402"/>
        <v>4.3329504066016149</v>
      </c>
      <c r="Z2147">
        <f t="shared" si="403"/>
        <v>1</v>
      </c>
      <c r="AA2147">
        <f t="shared" si="404"/>
        <v>12.000000357313411</v>
      </c>
    </row>
    <row r="2148" spans="2:27" x14ac:dyDescent="0.2">
      <c r="B2148">
        <f t="shared" si="396"/>
        <v>2.31194493483796E+17</v>
      </c>
      <c r="D2148">
        <f t="shared" si="399"/>
        <v>1.0011130033659295</v>
      </c>
      <c r="E2148">
        <f t="shared" si="405"/>
        <v>7465.6000000005588</v>
      </c>
      <c r="I2148" s="4"/>
      <c r="J2148" s="4">
        <f t="shared" si="400"/>
        <v>431</v>
      </c>
      <c r="K2148">
        <v>2147</v>
      </c>
      <c r="L2148">
        <v>6724258.2000000002</v>
      </c>
      <c r="M2148">
        <v>560354.9</v>
      </c>
      <c r="N2148">
        <v>129323.1</v>
      </c>
      <c r="O2148" t="str">
        <f t="shared" si="397"/>
        <v/>
      </c>
      <c r="P2148">
        <f t="shared" si="398"/>
        <v>7465.6000000005588</v>
      </c>
      <c r="X2148">
        <f t="shared" si="401"/>
        <v>51.995801214168232</v>
      </c>
      <c r="Y2148">
        <f t="shared" si="402"/>
        <v>4.3329838211425491</v>
      </c>
      <c r="Z2148">
        <f t="shared" si="403"/>
        <v>1</v>
      </c>
      <c r="AA2148">
        <f t="shared" si="404"/>
        <v>11.999998929250015</v>
      </c>
    </row>
    <row r="2149" spans="2:27" x14ac:dyDescent="0.2">
      <c r="B2149">
        <f t="shared" si="396"/>
        <v>2.3512479987302099E+17</v>
      </c>
      <c r="D2149">
        <f t="shared" si="399"/>
        <v>1.0011117659664168</v>
      </c>
      <c r="E2149">
        <f t="shared" si="405"/>
        <v>7473.8999999994412</v>
      </c>
      <c r="I2149" s="4"/>
      <c r="J2149" s="4">
        <f t="shared" si="400"/>
        <v>431</v>
      </c>
      <c r="K2149">
        <v>2148</v>
      </c>
      <c r="L2149">
        <v>6731732.0999999996</v>
      </c>
      <c r="M2149">
        <v>560977.69999999995</v>
      </c>
      <c r="N2149">
        <v>129465.9</v>
      </c>
      <c r="O2149" t="str">
        <f t="shared" si="397"/>
        <v/>
      </c>
      <c r="P2149">
        <f t="shared" si="398"/>
        <v>7473.8999999994412</v>
      </c>
      <c r="X2149">
        <f t="shared" si="401"/>
        <v>51.996178916610475</v>
      </c>
      <c r="Y2149">
        <f t="shared" si="402"/>
        <v>4.3330151028185799</v>
      </c>
      <c r="Z2149">
        <f t="shared" si="403"/>
        <v>1</v>
      </c>
      <c r="AA2149">
        <f t="shared" si="404"/>
        <v>11.999999465219384</v>
      </c>
    </row>
    <row r="2150" spans="2:27" x14ac:dyDescent="0.2">
      <c r="B2150">
        <f t="shared" si="396"/>
        <v>2.3912192147086202E+17</v>
      </c>
      <c r="D2150">
        <f t="shared" si="399"/>
        <v>1.0011105313157449</v>
      </c>
      <c r="E2150">
        <f t="shared" si="405"/>
        <v>7482.2000000001863</v>
      </c>
      <c r="I2150" s="4"/>
      <c r="J2150" s="4">
        <f t="shared" si="400"/>
        <v>431</v>
      </c>
      <c r="K2150">
        <v>2149</v>
      </c>
      <c r="L2150">
        <v>6739214.2999999998</v>
      </c>
      <c r="M2150">
        <v>561601.19999999995</v>
      </c>
      <c r="N2150">
        <v>129608.8</v>
      </c>
      <c r="O2150" t="str">
        <f t="shared" si="397"/>
        <v/>
      </c>
      <c r="P2150">
        <f t="shared" si="398"/>
        <v>7482.2000000001863</v>
      </c>
      <c r="X2150">
        <f t="shared" si="401"/>
        <v>51.996579707550723</v>
      </c>
      <c r="Y2150">
        <f t="shared" si="402"/>
        <v>4.3330483732586051</v>
      </c>
      <c r="Z2150">
        <f t="shared" si="403"/>
        <v>1</v>
      </c>
      <c r="AA2150">
        <f t="shared" si="404"/>
        <v>11.999999821937703</v>
      </c>
    </row>
    <row r="2151" spans="2:27" x14ac:dyDescent="0.2">
      <c r="B2151">
        <f t="shared" si="396"/>
        <v>2.4318699413586598E+17</v>
      </c>
      <c r="D2151">
        <f t="shared" si="399"/>
        <v>9.0100104247411874</v>
      </c>
      <c r="E2151">
        <f t="shared" si="405"/>
        <v>67414.700000000186</v>
      </c>
      <c r="I2151" s="4"/>
      <c r="J2151" s="4">
        <f t="shared" si="400"/>
        <v>431</v>
      </c>
      <c r="K2151">
        <v>2150</v>
      </c>
      <c r="L2151">
        <v>6806629</v>
      </c>
      <c r="M2151">
        <v>567219.1</v>
      </c>
      <c r="N2151">
        <v>130896.4</v>
      </c>
      <c r="O2151">
        <f t="shared" si="397"/>
        <v>134456.29999999981</v>
      </c>
      <c r="P2151">
        <f t="shared" si="398"/>
        <v>67414.700000000186</v>
      </c>
      <c r="X2151">
        <f t="shared" si="401"/>
        <v>52.00012376199804</v>
      </c>
      <c r="Y2151">
        <f t="shared" si="402"/>
        <v>4.333343774160328</v>
      </c>
      <c r="Z2151">
        <f t="shared" si="403"/>
        <v>1</v>
      </c>
      <c r="AA2151">
        <f t="shared" si="404"/>
        <v>11.999999647402564</v>
      </c>
    </row>
    <row r="2152" spans="2:27" x14ac:dyDescent="0.2">
      <c r="B2152">
        <f t="shared" si="396"/>
        <v>2.47321173036176E+17</v>
      </c>
      <c r="D2152">
        <f t="shared" si="399"/>
        <v>0.11222181512341302</v>
      </c>
      <c r="E2152">
        <f t="shared" si="405"/>
        <v>7565.4000000003725</v>
      </c>
      <c r="I2152" s="4"/>
      <c r="J2152" s="4">
        <f t="shared" si="400"/>
        <v>432</v>
      </c>
      <c r="K2152">
        <v>2151</v>
      </c>
      <c r="L2152">
        <v>6814194.4000000004</v>
      </c>
      <c r="M2152">
        <v>567849.5</v>
      </c>
      <c r="N2152">
        <v>131040.9</v>
      </c>
      <c r="O2152" t="str">
        <f t="shared" si="397"/>
        <v/>
      </c>
      <c r="P2152">
        <f t="shared" si="398"/>
        <v>7565.4000000003725</v>
      </c>
      <c r="X2152">
        <f t="shared" si="401"/>
        <v>52.000515869472821</v>
      </c>
      <c r="Y2152">
        <f t="shared" si="402"/>
        <v>4.3333760680825604</v>
      </c>
      <c r="Z2152">
        <f t="shared" si="403"/>
        <v>1</v>
      </c>
      <c r="AA2152">
        <f t="shared" si="404"/>
        <v>12.000000704411997</v>
      </c>
    </row>
    <row r="2153" spans="2:27" x14ac:dyDescent="0.2">
      <c r="B2153">
        <f t="shared" si="396"/>
        <v>2.5152563297779101E+17</v>
      </c>
      <c r="D2153">
        <f t="shared" si="399"/>
        <v>1.0011103180267322</v>
      </c>
      <c r="E2153">
        <f t="shared" si="405"/>
        <v>7573.7999999998137</v>
      </c>
      <c r="I2153" s="4"/>
      <c r="J2153" s="4">
        <f t="shared" si="400"/>
        <v>432</v>
      </c>
      <c r="K2153">
        <v>2152</v>
      </c>
      <c r="L2153">
        <v>6821768.2000000002</v>
      </c>
      <c r="M2153">
        <v>568480.69999999995</v>
      </c>
      <c r="N2153">
        <v>131185.60000000001</v>
      </c>
      <c r="O2153" t="str">
        <f t="shared" si="397"/>
        <v/>
      </c>
      <c r="P2153">
        <f t="shared" si="398"/>
        <v>7573.7999999998137</v>
      </c>
      <c r="X2153">
        <f t="shared" si="401"/>
        <v>52.000891866180432</v>
      </c>
      <c r="Y2153">
        <f t="shared" si="402"/>
        <v>4.3334077825615003</v>
      </c>
      <c r="Z2153">
        <f t="shared" si="403"/>
        <v>1</v>
      </c>
      <c r="AA2153">
        <f t="shared" si="404"/>
        <v>11.999999648185067</v>
      </c>
    </row>
    <row r="2154" spans="2:27" x14ac:dyDescent="0.2">
      <c r="B2154">
        <f t="shared" si="396"/>
        <v>2.5580156873841402E+17</v>
      </c>
      <c r="D2154">
        <f t="shared" si="399"/>
        <v>1.0011222899997361</v>
      </c>
      <c r="E2154">
        <f t="shared" si="405"/>
        <v>7582.2999999998137</v>
      </c>
      <c r="I2154" s="4"/>
      <c r="J2154" s="4">
        <f t="shared" si="400"/>
        <v>432</v>
      </c>
      <c r="K2154">
        <v>2153</v>
      </c>
      <c r="L2154">
        <v>6829350.5</v>
      </c>
      <c r="M2154">
        <v>569112.5</v>
      </c>
      <c r="N2154">
        <v>131330.4</v>
      </c>
      <c r="O2154" t="str">
        <f t="shared" si="397"/>
        <v/>
      </c>
      <c r="P2154">
        <f t="shared" si="398"/>
        <v>7582.2999999998137</v>
      </c>
      <c r="X2154">
        <f t="shared" si="401"/>
        <v>52.001292160840144</v>
      </c>
      <c r="Y2154">
        <f t="shared" si="402"/>
        <v>4.3334406961373757</v>
      </c>
      <c r="Z2154">
        <f t="shared" si="403"/>
        <v>1</v>
      </c>
      <c r="AA2154">
        <f t="shared" si="404"/>
        <v>12.000000878560916</v>
      </c>
    </row>
    <row r="2155" spans="2:27" x14ac:dyDescent="0.2">
      <c r="B2155">
        <f t="shared" si="396"/>
        <v>2.6015019540696701E+17</v>
      </c>
      <c r="D2155">
        <f t="shared" si="399"/>
        <v>1.0010946546562143</v>
      </c>
      <c r="E2155">
        <f t="shared" si="405"/>
        <v>7590.5999999996275</v>
      </c>
      <c r="I2155" s="4"/>
      <c r="J2155" s="4">
        <f t="shared" si="400"/>
        <v>432</v>
      </c>
      <c r="K2155">
        <v>2154</v>
      </c>
      <c r="L2155">
        <v>6836941.0999999996</v>
      </c>
      <c r="M2155">
        <v>569745.1</v>
      </c>
      <c r="N2155">
        <v>131475.4</v>
      </c>
      <c r="O2155" t="str">
        <f t="shared" si="397"/>
        <v/>
      </c>
      <c r="P2155">
        <f t="shared" si="398"/>
        <v>7590.5999999996275</v>
      </c>
      <c r="X2155">
        <f t="shared" si="401"/>
        <v>52.001675598629099</v>
      </c>
      <c r="Y2155">
        <f t="shared" si="402"/>
        <v>4.3334730299356385</v>
      </c>
      <c r="Z2155">
        <f t="shared" si="403"/>
        <v>1</v>
      </c>
      <c r="AA2155">
        <f t="shared" si="404"/>
        <v>11.999999824482913</v>
      </c>
    </row>
    <row r="2156" spans="2:27" x14ac:dyDescent="0.2">
      <c r="B2156">
        <f t="shared" si="396"/>
        <v>2.6457274872888499E+17</v>
      </c>
      <c r="D2156">
        <f t="shared" si="399"/>
        <v>1.0011198060760589</v>
      </c>
      <c r="E2156">
        <f t="shared" si="405"/>
        <v>7599.1000000005588</v>
      </c>
      <c r="I2156" s="4"/>
      <c r="J2156" s="4">
        <f t="shared" si="400"/>
        <v>432</v>
      </c>
      <c r="K2156">
        <v>2155</v>
      </c>
      <c r="L2156">
        <v>6844540.2000000002</v>
      </c>
      <c r="M2156">
        <v>570378.4</v>
      </c>
      <c r="N2156">
        <v>131620.5</v>
      </c>
      <c r="O2156" t="str">
        <f t="shared" si="397"/>
        <v/>
      </c>
      <c r="P2156">
        <f t="shared" si="398"/>
        <v>7599.1000000005588</v>
      </c>
      <c r="X2156">
        <f t="shared" si="401"/>
        <v>52.002083262105828</v>
      </c>
      <c r="Y2156">
        <f t="shared" si="402"/>
        <v>4.3335073183888531</v>
      </c>
      <c r="Z2156">
        <f t="shared" si="403"/>
        <v>1</v>
      </c>
      <c r="AA2156">
        <f t="shared" si="404"/>
        <v>11.999998948066757</v>
      </c>
    </row>
    <row r="2157" spans="2:27" x14ac:dyDescent="0.2">
      <c r="B2157">
        <f t="shared" si="396"/>
        <v>2.69070485457276E+17</v>
      </c>
      <c r="D2157">
        <f t="shared" si="399"/>
        <v>1.0011185535127933</v>
      </c>
      <c r="E2157">
        <f t="shared" si="405"/>
        <v>7607.5999999996275</v>
      </c>
      <c r="I2157" s="4"/>
      <c r="J2157" s="4">
        <f t="shared" si="400"/>
        <v>432</v>
      </c>
      <c r="K2157">
        <v>2156</v>
      </c>
      <c r="L2157">
        <v>6852147.7999999998</v>
      </c>
      <c r="M2157">
        <v>571012.30000000005</v>
      </c>
      <c r="N2157">
        <v>131765.79999999999</v>
      </c>
      <c r="O2157" t="str">
        <f t="shared" si="397"/>
        <v/>
      </c>
      <c r="P2157">
        <f t="shared" si="398"/>
        <v>7607.5999999996275</v>
      </c>
      <c r="X2157">
        <f t="shared" si="401"/>
        <v>52.002475604443646</v>
      </c>
      <c r="Y2157">
        <f t="shared" si="402"/>
        <v>4.3335395072165923</v>
      </c>
      <c r="Z2157">
        <f t="shared" si="403"/>
        <v>1</v>
      </c>
      <c r="AA2157">
        <f t="shared" si="404"/>
        <v>12.000000350255151</v>
      </c>
    </row>
    <row r="2158" spans="2:27" x14ac:dyDescent="0.2">
      <c r="B2158">
        <f t="shared" si="396"/>
        <v>2.7364468371004998E+17</v>
      </c>
      <c r="D2158">
        <f t="shared" si="399"/>
        <v>1.0011041589989449</v>
      </c>
      <c r="E2158">
        <f t="shared" si="405"/>
        <v>7616</v>
      </c>
      <c r="I2158" s="4"/>
      <c r="J2158" s="4">
        <f t="shared" si="400"/>
        <v>432</v>
      </c>
      <c r="K2158">
        <v>2157</v>
      </c>
      <c r="L2158">
        <v>6859763.7999999998</v>
      </c>
      <c r="M2158">
        <v>571647</v>
      </c>
      <c r="N2158">
        <v>131911.29999999999</v>
      </c>
      <c r="O2158" t="str">
        <f t="shared" si="397"/>
        <v/>
      </c>
      <c r="P2158">
        <f t="shared" si="398"/>
        <v>7616</v>
      </c>
      <c r="X2158">
        <f t="shared" si="401"/>
        <v>52.002851916401404</v>
      </c>
      <c r="Y2158">
        <f t="shared" si="402"/>
        <v>4.3335711193809781</v>
      </c>
      <c r="Z2158">
        <f t="shared" si="403"/>
        <v>1</v>
      </c>
      <c r="AA2158">
        <f t="shared" si="404"/>
        <v>11.999999650133736</v>
      </c>
    </row>
    <row r="2159" spans="2:27" x14ac:dyDescent="0.2">
      <c r="B2159">
        <f t="shared" si="396"/>
        <v>2.7829664333312099E+17</v>
      </c>
      <c r="D2159">
        <f t="shared" si="399"/>
        <v>1.0011029411765195</v>
      </c>
      <c r="E2159">
        <f t="shared" si="405"/>
        <v>7624.4000000003725</v>
      </c>
      <c r="I2159" s="4"/>
      <c r="J2159" s="4">
        <f t="shared" si="400"/>
        <v>432</v>
      </c>
      <c r="K2159">
        <v>2158</v>
      </c>
      <c r="L2159">
        <v>6867388.2000000002</v>
      </c>
      <c r="M2159">
        <v>572282.4</v>
      </c>
      <c r="N2159">
        <v>132056.9</v>
      </c>
      <c r="O2159" t="str">
        <f t="shared" si="397"/>
        <v/>
      </c>
      <c r="P2159">
        <f t="shared" si="398"/>
        <v>7624.4000000003725</v>
      </c>
      <c r="X2159">
        <f t="shared" si="401"/>
        <v>52.003251628654013</v>
      </c>
      <c r="Y2159">
        <f t="shared" si="402"/>
        <v>4.3336046810125035</v>
      </c>
      <c r="Z2159">
        <f t="shared" si="403"/>
        <v>1</v>
      </c>
      <c r="AA2159">
        <f t="shared" si="404"/>
        <v>11.999998951566569</v>
      </c>
    </row>
    <row r="2160" spans="2:27" x14ac:dyDescent="0.2">
      <c r="B2160">
        <f t="shared" si="396"/>
        <v>2.83027686269784E+17</v>
      </c>
      <c r="D2160">
        <f t="shared" si="399"/>
        <v>1.0011279576097303</v>
      </c>
      <c r="E2160">
        <f t="shared" si="405"/>
        <v>7633</v>
      </c>
      <c r="I2160" s="4"/>
      <c r="J2160" s="4">
        <f t="shared" si="400"/>
        <v>432</v>
      </c>
      <c r="K2160">
        <v>2159</v>
      </c>
      <c r="L2160">
        <v>6875021.2000000002</v>
      </c>
      <c r="M2160">
        <v>572918.4</v>
      </c>
      <c r="N2160">
        <v>132202.70000000001</v>
      </c>
      <c r="O2160" t="str">
        <f t="shared" si="397"/>
        <v/>
      </c>
      <c r="P2160">
        <f t="shared" si="398"/>
        <v>7633</v>
      </c>
      <c r="X2160">
        <f t="shared" si="401"/>
        <v>52.003636839489658</v>
      </c>
      <c r="Y2160">
        <f t="shared" si="402"/>
        <v>4.3336361511527368</v>
      </c>
      <c r="Z2160">
        <f t="shared" si="403"/>
        <v>1</v>
      </c>
      <c r="AA2160">
        <f t="shared" si="404"/>
        <v>12.000000698179706</v>
      </c>
    </row>
    <row r="2161" spans="2:27" x14ac:dyDescent="0.2">
      <c r="B2161">
        <f t="shared" si="396"/>
        <v>2.8783915693636998E+17</v>
      </c>
      <c r="D2161">
        <f t="shared" si="399"/>
        <v>9.0099174636447259</v>
      </c>
      <c r="E2161">
        <f t="shared" si="405"/>
        <v>68772.700000000186</v>
      </c>
      <c r="I2161" s="4"/>
      <c r="J2161" s="4">
        <f t="shared" si="400"/>
        <v>432</v>
      </c>
      <c r="K2161">
        <v>2160</v>
      </c>
      <c r="L2161">
        <v>6943793.9000000004</v>
      </c>
      <c r="M2161">
        <v>578649.5</v>
      </c>
      <c r="N2161">
        <v>133516.29999999999</v>
      </c>
      <c r="O2161">
        <f t="shared" si="397"/>
        <v>137164.90000000037</v>
      </c>
      <c r="P2161">
        <f t="shared" si="398"/>
        <v>68772.700000000186</v>
      </c>
      <c r="X2161">
        <f t="shared" si="401"/>
        <v>52.007087524145</v>
      </c>
      <c r="Y2161">
        <f t="shared" si="402"/>
        <v>4.333924022759768</v>
      </c>
      <c r="Z2161">
        <f t="shared" si="403"/>
        <v>1</v>
      </c>
      <c r="AA2161">
        <f t="shared" si="404"/>
        <v>11.999999827183814</v>
      </c>
    </row>
    <row r="2162" spans="2:27" x14ac:dyDescent="0.2">
      <c r="B2162">
        <f t="shared" ref="B2162:B2225" si="406">ROUND(45*$B$1^(K2162-1),1)</f>
        <v>2.92732422604288E+17</v>
      </c>
      <c r="D2162">
        <f t="shared" si="399"/>
        <v>0.11222185547462572</v>
      </c>
      <c r="E2162">
        <f t="shared" si="405"/>
        <v>7717.7999999998137</v>
      </c>
      <c r="I2162" s="4"/>
      <c r="J2162" s="4">
        <f t="shared" si="400"/>
        <v>433</v>
      </c>
      <c r="K2162">
        <v>2161</v>
      </c>
      <c r="L2162">
        <v>6951511.7000000002</v>
      </c>
      <c r="M2162">
        <v>579292.6</v>
      </c>
      <c r="N2162">
        <v>133663.70000000001</v>
      </c>
      <c r="O2162" t="str">
        <f t="shared" si="397"/>
        <v/>
      </c>
      <c r="P2162">
        <f t="shared" si="398"/>
        <v>7717.7999999998137</v>
      </c>
      <c r="X2162">
        <f t="shared" si="401"/>
        <v>52.007476225781566</v>
      </c>
      <c r="Y2162">
        <f t="shared" si="402"/>
        <v>4.3339560404208468</v>
      </c>
      <c r="Z2162">
        <f t="shared" si="403"/>
        <v>1</v>
      </c>
      <c r="AA2162">
        <f t="shared" si="404"/>
        <v>12.000000863121677</v>
      </c>
    </row>
    <row r="2163" spans="2:27" x14ac:dyDescent="0.2">
      <c r="B2163">
        <f t="shared" si="406"/>
        <v>2.9770887378856102E+17</v>
      </c>
      <c r="D2163">
        <f t="shared" si="399"/>
        <v>1.0011143071859374</v>
      </c>
      <c r="E2163">
        <f t="shared" si="405"/>
        <v>7726.3999999994412</v>
      </c>
      <c r="I2163" s="4"/>
      <c r="J2163" s="4">
        <f t="shared" si="400"/>
        <v>433</v>
      </c>
      <c r="K2163">
        <v>2162</v>
      </c>
      <c r="L2163">
        <v>6959238.0999999996</v>
      </c>
      <c r="M2163">
        <v>579936.5</v>
      </c>
      <c r="N2163">
        <v>133811.20000000001</v>
      </c>
      <c r="O2163" t="str">
        <f t="shared" ref="O2163:O2226" si="407">IF(RIGHT(K2163,1)*1=0,VLOOKUP(J2163,AI:AL,4,0),"")</f>
        <v/>
      </c>
      <c r="P2163">
        <f t="shared" ref="P2163:P2226" si="408">L2163-L2162</f>
        <v>7726.3999999994412</v>
      </c>
      <c r="X2163">
        <f t="shared" si="401"/>
        <v>52.007889474124731</v>
      </c>
      <c r="Y2163">
        <f t="shared" si="402"/>
        <v>4.3339907272335942</v>
      </c>
      <c r="Z2163">
        <f t="shared" si="403"/>
        <v>1</v>
      </c>
      <c r="AA2163">
        <f t="shared" si="404"/>
        <v>12.000000172432671</v>
      </c>
    </row>
    <row r="2164" spans="2:27" x14ac:dyDescent="0.2">
      <c r="B2164">
        <f t="shared" si="406"/>
        <v>3.0276992464296698E+17</v>
      </c>
      <c r="D2164">
        <f t="shared" ref="D2164:D2227" si="409">E2164/E2163</f>
        <v>1.0011130668876267</v>
      </c>
      <c r="E2164">
        <f t="shared" si="405"/>
        <v>7735</v>
      </c>
      <c r="I2164" s="4"/>
      <c r="J2164" s="4">
        <f t="shared" si="400"/>
        <v>433</v>
      </c>
      <c r="K2164">
        <v>2163</v>
      </c>
      <c r="L2164">
        <v>6966973.0999999996</v>
      </c>
      <c r="M2164">
        <v>580581.1</v>
      </c>
      <c r="N2164">
        <v>133959</v>
      </c>
      <c r="O2164" t="str">
        <f t="shared" si="407"/>
        <v/>
      </c>
      <c r="P2164">
        <f t="shared" si="408"/>
        <v>7735</v>
      </c>
      <c r="X2164">
        <f t="shared" si="401"/>
        <v>52.008249539038061</v>
      </c>
      <c r="Y2164">
        <f t="shared" si="402"/>
        <v>4.3340208571279266</v>
      </c>
      <c r="Z2164">
        <f t="shared" si="403"/>
        <v>1</v>
      </c>
      <c r="AA2164">
        <f t="shared" si="404"/>
        <v>11.999999827758774</v>
      </c>
    </row>
    <row r="2165" spans="2:27" x14ac:dyDescent="0.2">
      <c r="B2165">
        <f t="shared" si="406"/>
        <v>3.0791701336189702E+17</v>
      </c>
      <c r="D2165">
        <f t="shared" si="409"/>
        <v>1.0011118293471957</v>
      </c>
      <c r="E2165">
        <f t="shared" si="405"/>
        <v>7743.6000000005588</v>
      </c>
      <c r="I2165" s="4"/>
      <c r="J2165" s="4">
        <f t="shared" si="400"/>
        <v>433</v>
      </c>
      <c r="K2165">
        <v>2164</v>
      </c>
      <c r="L2165">
        <v>6974716.7000000002</v>
      </c>
      <c r="M2165">
        <v>581226.4</v>
      </c>
      <c r="N2165">
        <v>134106.9</v>
      </c>
      <c r="O2165" t="str">
        <f t="shared" si="407"/>
        <v/>
      </c>
      <c r="P2165">
        <f t="shared" si="408"/>
        <v>7743.6000000005588</v>
      </c>
      <c r="X2165">
        <f t="shared" si="401"/>
        <v>52.0086341567809</v>
      </c>
      <c r="Y2165">
        <f t="shared" si="402"/>
        <v>4.3340529085378909</v>
      </c>
      <c r="Z2165">
        <f t="shared" si="403"/>
        <v>1</v>
      </c>
      <c r="AA2165">
        <f t="shared" si="404"/>
        <v>11.999999827950003</v>
      </c>
    </row>
    <row r="2166" spans="2:27" x14ac:dyDescent="0.2">
      <c r="B2166">
        <f t="shared" si="406"/>
        <v>3.1315160258904902E+17</v>
      </c>
      <c r="D2166">
        <f t="shared" si="409"/>
        <v>1.0011105945554557</v>
      </c>
      <c r="E2166">
        <f t="shared" si="405"/>
        <v>7752.2000000001863</v>
      </c>
      <c r="I2166" s="4"/>
      <c r="J2166" s="4">
        <f t="shared" si="400"/>
        <v>433</v>
      </c>
      <c r="K2166">
        <v>2165</v>
      </c>
      <c r="L2166">
        <v>6982468.9000000004</v>
      </c>
      <c r="M2166">
        <v>581872.4</v>
      </c>
      <c r="N2166">
        <v>134255</v>
      </c>
      <c r="O2166" t="str">
        <f t="shared" si="407"/>
        <v/>
      </c>
      <c r="P2166">
        <f t="shared" si="408"/>
        <v>7752.2000000001863</v>
      </c>
      <c r="X2166">
        <f t="shared" si="401"/>
        <v>52.009004506349861</v>
      </c>
      <c r="Y2166">
        <f t="shared" si="402"/>
        <v>4.3340836467915533</v>
      </c>
      <c r="Z2166">
        <f t="shared" si="403"/>
        <v>1</v>
      </c>
      <c r="AA2166">
        <f t="shared" si="404"/>
        <v>12.000000171858986</v>
      </c>
    </row>
    <row r="2167" spans="2:27" x14ac:dyDescent="0.2">
      <c r="B2167">
        <f t="shared" si="406"/>
        <v>3.1847517983306298E+17</v>
      </c>
      <c r="D2167">
        <f t="shared" si="409"/>
        <v>1.0011093625034992</v>
      </c>
      <c r="E2167">
        <f t="shared" si="405"/>
        <v>7760.7999999998137</v>
      </c>
      <c r="I2167" s="4"/>
      <c r="J2167" s="4">
        <f t="shared" si="400"/>
        <v>433</v>
      </c>
      <c r="K2167">
        <v>2166</v>
      </c>
      <c r="L2167">
        <v>6990229.7000000002</v>
      </c>
      <c r="M2167">
        <v>582519.1</v>
      </c>
      <c r="N2167">
        <v>134403.20000000001</v>
      </c>
      <c r="O2167" t="str">
        <f t="shared" si="407"/>
        <v/>
      </c>
      <c r="P2167">
        <f t="shared" si="408"/>
        <v>7760.7999999998137</v>
      </c>
      <c r="X2167">
        <f t="shared" si="401"/>
        <v>52.009399329777857</v>
      </c>
      <c r="Y2167">
        <f t="shared" si="402"/>
        <v>4.3341163008023615</v>
      </c>
      <c r="Z2167">
        <f t="shared" si="403"/>
        <v>1</v>
      </c>
      <c r="AA2167">
        <f t="shared" si="404"/>
        <v>12.000000858340956</v>
      </c>
    </row>
    <row r="2168" spans="2:27" x14ac:dyDescent="0.2">
      <c r="B2168">
        <f t="shared" si="406"/>
        <v>3.2388925789022502E+17</v>
      </c>
      <c r="D2168">
        <f t="shared" si="409"/>
        <v>1.0011081331820981</v>
      </c>
      <c r="E2168">
        <f t="shared" si="405"/>
        <v>7769.3999999994412</v>
      </c>
      <c r="I2168" s="4"/>
      <c r="J2168" s="4">
        <f t="shared" si="400"/>
        <v>433</v>
      </c>
      <c r="K2168">
        <v>2167</v>
      </c>
      <c r="L2168">
        <v>6997999.0999999996</v>
      </c>
      <c r="M2168">
        <v>583166.6</v>
      </c>
      <c r="N2168">
        <v>134551.6</v>
      </c>
      <c r="O2168" t="str">
        <f t="shared" si="407"/>
        <v/>
      </c>
      <c r="P2168">
        <f t="shared" si="408"/>
        <v>7769.3999999994412</v>
      </c>
      <c r="X2168">
        <f t="shared" si="401"/>
        <v>52.009779891134698</v>
      </c>
      <c r="Y2168">
        <f t="shared" si="402"/>
        <v>4.3341483861953325</v>
      </c>
      <c r="Z2168">
        <f t="shared" si="403"/>
        <v>1</v>
      </c>
      <c r="AA2168">
        <f t="shared" si="404"/>
        <v>11.999999828522416</v>
      </c>
    </row>
    <row r="2169" spans="2:27" x14ac:dyDescent="0.2">
      <c r="B2169">
        <f t="shared" si="406"/>
        <v>3.2939537527435898E+17</v>
      </c>
      <c r="D2169">
        <f t="shared" si="409"/>
        <v>1.0011069065823048</v>
      </c>
      <c r="E2169">
        <f t="shared" si="405"/>
        <v>7778</v>
      </c>
      <c r="I2169" s="4"/>
      <c r="J2169" s="4">
        <f t="shared" si="400"/>
        <v>433</v>
      </c>
      <c r="K2169">
        <v>2168</v>
      </c>
      <c r="L2169">
        <v>7005777.0999999996</v>
      </c>
      <c r="M2169">
        <v>583814.80000000005</v>
      </c>
      <c r="N2169">
        <v>134700.1</v>
      </c>
      <c r="O2169" t="str">
        <f t="shared" si="407"/>
        <v/>
      </c>
      <c r="P2169">
        <f t="shared" si="408"/>
        <v>7778</v>
      </c>
      <c r="X2169">
        <f t="shared" si="401"/>
        <v>52.010184847672711</v>
      </c>
      <c r="Y2169">
        <f t="shared" si="402"/>
        <v>4.3341823799685377</v>
      </c>
      <c r="Z2169">
        <f t="shared" si="403"/>
        <v>1</v>
      </c>
      <c r="AA2169">
        <f t="shared" si="404"/>
        <v>11.999999143564018</v>
      </c>
    </row>
    <row r="2170" spans="2:27" x14ac:dyDescent="0.2">
      <c r="B2170">
        <f t="shared" si="406"/>
        <v>3.3499509665402298E+17</v>
      </c>
      <c r="D2170">
        <f t="shared" si="409"/>
        <v>1.0011185394703248</v>
      </c>
      <c r="E2170">
        <f t="shared" si="405"/>
        <v>7786.7000000001863</v>
      </c>
      <c r="I2170" s="4"/>
      <c r="J2170" s="4">
        <f t="shared" si="400"/>
        <v>433</v>
      </c>
      <c r="K2170">
        <v>2169</v>
      </c>
      <c r="L2170">
        <v>7013563.7999999998</v>
      </c>
      <c r="M2170">
        <v>584463.69999999995</v>
      </c>
      <c r="N2170">
        <v>134848.9</v>
      </c>
      <c r="O2170" t="str">
        <f t="shared" si="407"/>
        <v/>
      </c>
      <c r="P2170">
        <f t="shared" si="408"/>
        <v>7786.7000000001863</v>
      </c>
      <c r="X2170">
        <f t="shared" si="401"/>
        <v>52.010537720367019</v>
      </c>
      <c r="Y2170">
        <f t="shared" si="402"/>
        <v>4.334211847482627</v>
      </c>
      <c r="Z2170">
        <f t="shared" si="403"/>
        <v>1</v>
      </c>
      <c r="AA2170">
        <f t="shared" si="404"/>
        <v>11.999998973417854</v>
      </c>
    </row>
    <row r="2171" spans="2:27" x14ac:dyDescent="0.2">
      <c r="B2171">
        <f t="shared" si="406"/>
        <v>3.4069001329714099E+17</v>
      </c>
      <c r="D2171">
        <f t="shared" si="409"/>
        <v>9.0100042379953642</v>
      </c>
      <c r="E2171">
        <f t="shared" si="405"/>
        <v>70158.200000000186</v>
      </c>
      <c r="I2171" s="4"/>
      <c r="J2171" s="4">
        <f t="shared" si="400"/>
        <v>433</v>
      </c>
      <c r="K2171">
        <v>2170</v>
      </c>
      <c r="L2171">
        <v>7083722</v>
      </c>
      <c r="M2171">
        <v>590310.19999999995</v>
      </c>
      <c r="N2171">
        <v>136188.9</v>
      </c>
      <c r="O2171">
        <f t="shared" si="407"/>
        <v>139928.09999999963</v>
      </c>
      <c r="P2171">
        <f t="shared" si="408"/>
        <v>70158.200000000186</v>
      </c>
      <c r="X2171">
        <f t="shared" si="401"/>
        <v>52.013945336220502</v>
      </c>
      <c r="Y2171">
        <f t="shared" si="402"/>
        <v>4.334495689443119</v>
      </c>
      <c r="Z2171">
        <f t="shared" si="403"/>
        <v>1</v>
      </c>
      <c r="AA2171">
        <f t="shared" si="404"/>
        <v>11.999999322390162</v>
      </c>
    </row>
    <row r="2172" spans="2:27" x14ac:dyDescent="0.2">
      <c r="B2172">
        <f t="shared" si="406"/>
        <v>3.4648174352319302E+17</v>
      </c>
      <c r="D2172">
        <f t="shared" si="409"/>
        <v>0.11222209235698453</v>
      </c>
      <c r="E2172">
        <f t="shared" si="405"/>
        <v>7873.2999999998137</v>
      </c>
      <c r="I2172" s="4"/>
      <c r="J2172" s="4">
        <f t="shared" si="400"/>
        <v>434</v>
      </c>
      <c r="K2172">
        <v>2171</v>
      </c>
      <c r="L2172">
        <v>7091595.2999999998</v>
      </c>
      <c r="M2172">
        <v>590966.30000000005</v>
      </c>
      <c r="N2172">
        <v>136339.29999999999</v>
      </c>
      <c r="O2172" t="str">
        <f t="shared" si="407"/>
        <v/>
      </c>
      <c r="P2172">
        <f t="shared" si="408"/>
        <v>7873.2999999998137</v>
      </c>
      <c r="X2172">
        <f t="shared" si="401"/>
        <v>52.014315021420828</v>
      </c>
      <c r="Y2172">
        <f t="shared" si="402"/>
        <v>4.334526435151127</v>
      </c>
      <c r="Z2172">
        <f t="shared" si="403"/>
        <v>1</v>
      </c>
      <c r="AA2172">
        <f t="shared" si="404"/>
        <v>11.999999492356839</v>
      </c>
    </row>
    <row r="2173" spans="2:27" x14ac:dyDescent="0.2">
      <c r="B2173">
        <f t="shared" si="406"/>
        <v>3.5237193316308698E+17</v>
      </c>
      <c r="D2173">
        <f t="shared" si="409"/>
        <v>1.0011050004445641</v>
      </c>
      <c r="E2173">
        <f t="shared" si="405"/>
        <v>7882</v>
      </c>
      <c r="I2173" s="4"/>
      <c r="J2173" s="4">
        <f t="shared" ref="J2173:J2236" si="410">J2163+1</f>
        <v>434</v>
      </c>
      <c r="K2173">
        <v>2172</v>
      </c>
      <c r="L2173">
        <v>7099477.2999999998</v>
      </c>
      <c r="M2173">
        <v>591623.1</v>
      </c>
      <c r="N2173">
        <v>136489.79999999999</v>
      </c>
      <c r="O2173" t="str">
        <f t="shared" si="407"/>
        <v/>
      </c>
      <c r="P2173">
        <f t="shared" si="408"/>
        <v>7882</v>
      </c>
      <c r="X2173">
        <f t="shared" si="401"/>
        <v>52.014709524081653</v>
      </c>
      <c r="Y2173">
        <f t="shared" si="402"/>
        <v>4.3345590659521811</v>
      </c>
      <c r="Z2173">
        <f t="shared" si="403"/>
        <v>1</v>
      </c>
      <c r="AA2173">
        <f t="shared" si="404"/>
        <v>12.000000169026531</v>
      </c>
    </row>
    <row r="2174" spans="2:27" x14ac:dyDescent="0.2">
      <c r="B2174">
        <f t="shared" si="406"/>
        <v>3.5836225602685901E+17</v>
      </c>
      <c r="D2174">
        <f t="shared" si="409"/>
        <v>1.0011164679015243</v>
      </c>
      <c r="E2174">
        <f t="shared" si="405"/>
        <v>7890.7999999998137</v>
      </c>
      <c r="I2174" s="4"/>
      <c r="J2174" s="4">
        <f t="shared" si="410"/>
        <v>434</v>
      </c>
      <c r="K2174">
        <v>2173</v>
      </c>
      <c r="L2174">
        <v>7107368.0999999996</v>
      </c>
      <c r="M2174">
        <v>592280.69999999995</v>
      </c>
      <c r="N2174">
        <v>136640.5</v>
      </c>
      <c r="O2174" t="str">
        <f t="shared" si="407"/>
        <v/>
      </c>
      <c r="P2174">
        <f t="shared" si="408"/>
        <v>7890.7999999998137</v>
      </c>
      <c r="X2174">
        <f t="shared" si="401"/>
        <v>52.015091426041323</v>
      </c>
      <c r="Y2174">
        <f t="shared" si="402"/>
        <v>4.3345911351319701</v>
      </c>
      <c r="Z2174">
        <f t="shared" si="403"/>
        <v>1</v>
      </c>
      <c r="AA2174">
        <f t="shared" si="404"/>
        <v>11.999999493483411</v>
      </c>
    </row>
    <row r="2175" spans="2:27" x14ac:dyDescent="0.2">
      <c r="B2175">
        <f t="shared" si="406"/>
        <v>3.6445441437931597E+17</v>
      </c>
      <c r="D2175">
        <f t="shared" si="409"/>
        <v>1.001115222791193</v>
      </c>
      <c r="E2175">
        <f t="shared" si="405"/>
        <v>7899.6000000005588</v>
      </c>
      <c r="I2175" s="4"/>
      <c r="J2175" s="4">
        <f t="shared" si="410"/>
        <v>434</v>
      </c>
      <c r="K2175">
        <v>2174</v>
      </c>
      <c r="L2175">
        <v>7115267.7000000002</v>
      </c>
      <c r="M2175">
        <v>592939</v>
      </c>
      <c r="N2175">
        <v>136791.4</v>
      </c>
      <c r="O2175" t="str">
        <f t="shared" si="407"/>
        <v/>
      </c>
      <c r="P2175">
        <f t="shared" si="408"/>
        <v>7899.6000000005588</v>
      </c>
      <c r="X2175">
        <f t="shared" si="401"/>
        <v>52.015460767270461</v>
      </c>
      <c r="Y2175">
        <f t="shared" si="402"/>
        <v>4.3346219133658987</v>
      </c>
      <c r="Z2175">
        <f t="shared" si="403"/>
        <v>1</v>
      </c>
      <c r="AA2175">
        <f t="shared" si="404"/>
        <v>11.999999494045761</v>
      </c>
    </row>
    <row r="2176" spans="2:27" x14ac:dyDescent="0.2">
      <c r="B2176">
        <f t="shared" si="406"/>
        <v>3.7065013942376397E+17</v>
      </c>
      <c r="D2176">
        <f t="shared" si="409"/>
        <v>1.001113980454565</v>
      </c>
      <c r="E2176">
        <f t="shared" si="405"/>
        <v>7908.3999999994412</v>
      </c>
      <c r="I2176" s="4"/>
      <c r="J2176" s="4">
        <f t="shared" si="410"/>
        <v>434</v>
      </c>
      <c r="K2176">
        <v>2175</v>
      </c>
      <c r="L2176">
        <v>7123176.0999999996</v>
      </c>
      <c r="M2176">
        <v>593598</v>
      </c>
      <c r="N2176">
        <v>136942.5</v>
      </c>
      <c r="O2176" t="str">
        <f t="shared" si="407"/>
        <v/>
      </c>
      <c r="P2176">
        <f t="shared" si="408"/>
        <v>7908.3999999994412</v>
      </c>
      <c r="X2176">
        <f t="shared" si="401"/>
        <v>52.015817587673659</v>
      </c>
      <c r="Y2176">
        <f t="shared" si="402"/>
        <v>4.3346514047866807</v>
      </c>
      <c r="Z2176">
        <f t="shared" si="403"/>
        <v>1</v>
      </c>
      <c r="AA2176">
        <f t="shared" si="404"/>
        <v>12.000000168464179</v>
      </c>
    </row>
    <row r="2177" spans="2:27" x14ac:dyDescent="0.2">
      <c r="B2177">
        <f t="shared" si="406"/>
        <v>3.76951191793968E+17</v>
      </c>
      <c r="D2177">
        <f t="shared" si="409"/>
        <v>1.0011000961004903</v>
      </c>
      <c r="E2177">
        <f t="shared" si="405"/>
        <v>7917.1000000005588</v>
      </c>
      <c r="I2177" s="4"/>
      <c r="J2177" s="4">
        <f t="shared" si="410"/>
        <v>434</v>
      </c>
      <c r="K2177">
        <v>2176</v>
      </c>
      <c r="L2177">
        <v>7131093.2000000002</v>
      </c>
      <c r="M2177">
        <v>594257.80000000005</v>
      </c>
      <c r="N2177">
        <v>137093.70000000001</v>
      </c>
      <c r="O2177" t="str">
        <f t="shared" si="407"/>
        <v/>
      </c>
      <c r="P2177">
        <f t="shared" si="408"/>
        <v>7917.1000000005588</v>
      </c>
      <c r="X2177">
        <f t="shared" si="401"/>
        <v>52.016199139712469</v>
      </c>
      <c r="Y2177">
        <f t="shared" si="402"/>
        <v>4.3346835047854135</v>
      </c>
      <c r="Z2177">
        <f t="shared" si="403"/>
        <v>1</v>
      </c>
      <c r="AA2177">
        <f t="shared" si="404"/>
        <v>11.99999932689146</v>
      </c>
    </row>
    <row r="2178" spans="2:27" x14ac:dyDescent="0.2">
      <c r="B2178">
        <f t="shared" si="406"/>
        <v>3.8335936205446598E+17</v>
      </c>
      <c r="D2178">
        <f t="shared" si="409"/>
        <v>1.001111518106236</v>
      </c>
      <c r="E2178">
        <f t="shared" si="405"/>
        <v>7925.8999999994412</v>
      </c>
      <c r="I2178" s="4"/>
      <c r="J2178" s="4">
        <f t="shared" si="410"/>
        <v>434</v>
      </c>
      <c r="K2178">
        <v>2177</v>
      </c>
      <c r="L2178">
        <v>7139019.0999999996</v>
      </c>
      <c r="M2178">
        <v>594918.30000000005</v>
      </c>
      <c r="N2178">
        <v>137245.1</v>
      </c>
      <c r="O2178" t="str">
        <f t="shared" si="407"/>
        <v/>
      </c>
      <c r="P2178">
        <f t="shared" si="408"/>
        <v>7925.8999999994412</v>
      </c>
      <c r="X2178">
        <f t="shared" si="401"/>
        <v>52.016568168918226</v>
      </c>
      <c r="Y2178">
        <f t="shared" si="402"/>
        <v>4.3347143176696292</v>
      </c>
      <c r="Z2178">
        <f t="shared" si="403"/>
        <v>1</v>
      </c>
      <c r="AA2178">
        <f t="shared" si="404"/>
        <v>11.999999159548461</v>
      </c>
    </row>
    <row r="2179" spans="2:27" x14ac:dyDescent="0.2">
      <c r="B2179">
        <f t="shared" si="406"/>
        <v>3.8987647120939098E+17</v>
      </c>
      <c r="D2179">
        <f t="shared" si="409"/>
        <v>1.0011229008694664</v>
      </c>
      <c r="E2179">
        <f t="shared" si="405"/>
        <v>7934.8000000007451</v>
      </c>
      <c r="I2179" s="4"/>
      <c r="J2179" s="4">
        <f t="shared" si="410"/>
        <v>434</v>
      </c>
      <c r="K2179">
        <v>2178</v>
      </c>
      <c r="L2179">
        <v>7146953.9000000004</v>
      </c>
      <c r="M2179">
        <v>595579.5</v>
      </c>
      <c r="N2179">
        <v>137396.6</v>
      </c>
      <c r="O2179" t="str">
        <f t="shared" si="407"/>
        <v/>
      </c>
      <c r="P2179">
        <f t="shared" si="408"/>
        <v>7934.8000000007451</v>
      </c>
      <c r="X2179">
        <f t="shared" ref="X2179:X2242" si="411">L2179/$N2179</f>
        <v>52.016963301857544</v>
      </c>
      <c r="Y2179">
        <f t="shared" ref="Y2179:Y2242" si="412">M2179/$N2179</f>
        <v>4.334747002473132</v>
      </c>
      <c r="Z2179">
        <f t="shared" ref="Z2179:Z2242" si="413">N2179/$N2179</f>
        <v>1</v>
      </c>
      <c r="AA2179">
        <f t="shared" ref="AA2179:AA2242" si="414">L2179/M2179</f>
        <v>11.999999832096304</v>
      </c>
    </row>
    <row r="2180" spans="2:27" x14ac:dyDescent="0.2">
      <c r="B2180">
        <f t="shared" si="406"/>
        <v>3.9650437121995098E+17</v>
      </c>
      <c r="D2180">
        <f t="shared" si="409"/>
        <v>1.0010964359529231</v>
      </c>
      <c r="E2180">
        <f t="shared" ref="E2180:E2243" si="415">L2180-L2179</f>
        <v>7943.5</v>
      </c>
      <c r="I2180" s="4"/>
      <c r="J2180" s="4">
        <f t="shared" si="410"/>
        <v>434</v>
      </c>
      <c r="K2180">
        <v>2179</v>
      </c>
      <c r="L2180">
        <v>7154897.4000000004</v>
      </c>
      <c r="M2180">
        <v>596241.5</v>
      </c>
      <c r="N2180">
        <v>137548.29999999999</v>
      </c>
      <c r="O2180" t="str">
        <f t="shared" si="407"/>
        <v/>
      </c>
      <c r="P2180">
        <f t="shared" si="408"/>
        <v>7943.5</v>
      </c>
      <c r="X2180">
        <f t="shared" si="411"/>
        <v>52.017345179838649</v>
      </c>
      <c r="Y2180">
        <f t="shared" si="412"/>
        <v>4.3347791284952271</v>
      </c>
      <c r="Z2180">
        <f t="shared" si="413"/>
        <v>1</v>
      </c>
      <c r="AA2180">
        <f t="shared" si="414"/>
        <v>11.999998993696346</v>
      </c>
    </row>
    <row r="2181" spans="2:27" x14ac:dyDescent="0.2">
      <c r="B2181">
        <f t="shared" si="406"/>
        <v>4.0324494553068998E+17</v>
      </c>
      <c r="D2181">
        <f t="shared" si="409"/>
        <v>9.0100711273368166</v>
      </c>
      <c r="E2181">
        <f t="shared" si="415"/>
        <v>71571.5</v>
      </c>
      <c r="I2181" s="4"/>
      <c r="J2181" s="4">
        <f t="shared" si="410"/>
        <v>434</v>
      </c>
      <c r="K2181">
        <v>2180</v>
      </c>
      <c r="L2181">
        <v>7226468.9000000004</v>
      </c>
      <c r="M2181">
        <v>602205.69999999995</v>
      </c>
      <c r="N2181">
        <v>138915.4</v>
      </c>
      <c r="O2181">
        <f t="shared" si="407"/>
        <v>142746.90000000037</v>
      </c>
      <c r="P2181">
        <f t="shared" si="408"/>
        <v>71571.5</v>
      </c>
      <c r="X2181">
        <f t="shared" si="411"/>
        <v>52.020646379019176</v>
      </c>
      <c r="Y2181">
        <f t="shared" si="412"/>
        <v>4.3350535649755173</v>
      </c>
      <c r="Z2181">
        <f t="shared" si="413"/>
        <v>1</v>
      </c>
      <c r="AA2181">
        <f t="shared" si="414"/>
        <v>12.000000830281083</v>
      </c>
    </row>
    <row r="2182" spans="2:27" x14ac:dyDescent="0.2">
      <c r="B2182">
        <f t="shared" si="406"/>
        <v>4.10100109604712E+17</v>
      </c>
      <c r="D2182">
        <f t="shared" si="409"/>
        <v>0.11222204369056735</v>
      </c>
      <c r="E2182">
        <f t="shared" si="415"/>
        <v>8031.8999999994412</v>
      </c>
      <c r="I2182" s="4"/>
      <c r="J2182" s="4">
        <f t="shared" si="410"/>
        <v>435</v>
      </c>
      <c r="K2182">
        <v>2181</v>
      </c>
      <c r="L2182">
        <v>7234500.7999999998</v>
      </c>
      <c r="M2182">
        <v>602875.1</v>
      </c>
      <c r="N2182">
        <v>139068.79999999999</v>
      </c>
      <c r="O2182" t="str">
        <f t="shared" si="407"/>
        <v/>
      </c>
      <c r="P2182">
        <f t="shared" si="408"/>
        <v>8031.8999999994412</v>
      </c>
      <c r="X2182">
        <f t="shared" si="411"/>
        <v>52.021019811776618</v>
      </c>
      <c r="Y2182">
        <f t="shared" si="412"/>
        <v>4.3350852240042341</v>
      </c>
      <c r="Z2182">
        <f t="shared" si="413"/>
        <v>1</v>
      </c>
      <c r="AA2182">
        <f t="shared" si="414"/>
        <v>11.999999336512655</v>
      </c>
    </row>
    <row r="2183" spans="2:27" x14ac:dyDescent="0.2">
      <c r="B2183">
        <f t="shared" si="406"/>
        <v>4.17071811467992E+17</v>
      </c>
      <c r="D2183">
        <f t="shared" si="409"/>
        <v>1.0011080815249658</v>
      </c>
      <c r="E2183">
        <f t="shared" si="415"/>
        <v>8040.7999999998137</v>
      </c>
      <c r="I2183" s="4"/>
      <c r="J2183" s="4">
        <f t="shared" si="410"/>
        <v>435</v>
      </c>
      <c r="K2183">
        <v>2182</v>
      </c>
      <c r="L2183">
        <v>7242541.5999999996</v>
      </c>
      <c r="M2183">
        <v>603545.1</v>
      </c>
      <c r="N2183">
        <v>139222.29999999999</v>
      </c>
      <c r="O2183" t="str">
        <f t="shared" si="407"/>
        <v/>
      </c>
      <c r="P2183">
        <f t="shared" si="408"/>
        <v>8040.7999999998137</v>
      </c>
      <c r="X2183">
        <f t="shared" si="411"/>
        <v>52.0214189824475</v>
      </c>
      <c r="Y2183">
        <f t="shared" si="412"/>
        <v>4.3351180091120458</v>
      </c>
      <c r="Z2183">
        <f t="shared" si="413"/>
        <v>1</v>
      </c>
      <c r="AA2183">
        <f t="shared" si="414"/>
        <v>12.000000662750804</v>
      </c>
    </row>
    <row r="2184" spans="2:27" x14ac:dyDescent="0.2">
      <c r="B2184">
        <f t="shared" si="406"/>
        <v>4.2416203226294797E+17</v>
      </c>
      <c r="D2184">
        <f t="shared" si="409"/>
        <v>1.0011192916128906</v>
      </c>
      <c r="E2184">
        <f t="shared" si="415"/>
        <v>8049.8000000007451</v>
      </c>
      <c r="I2184" s="4"/>
      <c r="J2184" s="4">
        <f t="shared" si="410"/>
        <v>435</v>
      </c>
      <c r="K2184">
        <v>2183</v>
      </c>
      <c r="L2184">
        <v>7250591.4000000004</v>
      </c>
      <c r="M2184">
        <v>604216</v>
      </c>
      <c r="N2184">
        <v>139376.1</v>
      </c>
      <c r="O2184" t="str">
        <f t="shared" si="407"/>
        <v/>
      </c>
      <c r="P2184">
        <f t="shared" si="408"/>
        <v>8049.8000000007451</v>
      </c>
      <c r="X2184">
        <f t="shared" si="411"/>
        <v>52.021769873027011</v>
      </c>
      <c r="Y2184">
        <f t="shared" si="412"/>
        <v>4.3351478481604806</v>
      </c>
      <c r="Z2184">
        <f t="shared" si="413"/>
        <v>1</v>
      </c>
      <c r="AA2184">
        <f t="shared" si="414"/>
        <v>11.999999006977637</v>
      </c>
    </row>
    <row r="2185" spans="2:27" x14ac:dyDescent="0.2">
      <c r="B2185">
        <f t="shared" si="406"/>
        <v>4.3137278681141798E+17</v>
      </c>
      <c r="D2185">
        <f t="shared" si="409"/>
        <v>1.0011056175306852</v>
      </c>
      <c r="E2185">
        <f t="shared" si="415"/>
        <v>8058.6999999992549</v>
      </c>
      <c r="I2185" s="4"/>
      <c r="J2185" s="4">
        <f t="shared" si="410"/>
        <v>435</v>
      </c>
      <c r="K2185">
        <v>2184</v>
      </c>
      <c r="L2185">
        <v>7258650.0999999996</v>
      </c>
      <c r="M2185">
        <v>604887.5</v>
      </c>
      <c r="N2185">
        <v>139530</v>
      </c>
      <c r="O2185" t="str">
        <f t="shared" si="407"/>
        <v/>
      </c>
      <c r="P2185">
        <f t="shared" si="408"/>
        <v>8058.6999999992549</v>
      </c>
      <c r="X2185">
        <f t="shared" si="411"/>
        <v>52.022146491793876</v>
      </c>
      <c r="Y2185">
        <f t="shared" si="412"/>
        <v>4.3351788145918437</v>
      </c>
      <c r="Z2185">
        <f t="shared" si="413"/>
        <v>1</v>
      </c>
      <c r="AA2185">
        <f t="shared" si="414"/>
        <v>12.000000165319998</v>
      </c>
    </row>
    <row r="2186" spans="2:27" x14ac:dyDescent="0.2">
      <c r="B2186">
        <f t="shared" si="406"/>
        <v>4.3870612418721203E+17</v>
      </c>
      <c r="D2186">
        <f t="shared" si="409"/>
        <v>1.0011168054401991</v>
      </c>
      <c r="E2186">
        <f t="shared" si="415"/>
        <v>8067.7000000001863</v>
      </c>
      <c r="I2186" s="4"/>
      <c r="J2186" s="4">
        <f t="shared" si="410"/>
        <v>435</v>
      </c>
      <c r="K2186">
        <v>2185</v>
      </c>
      <c r="L2186">
        <v>7266717.7999999998</v>
      </c>
      <c r="M2186">
        <v>605559.80000000005</v>
      </c>
      <c r="N2186">
        <v>139684.1</v>
      </c>
      <c r="O2186" t="str">
        <f t="shared" si="407"/>
        <v/>
      </c>
      <c r="P2186">
        <f t="shared" si="408"/>
        <v>8067.7000000001863</v>
      </c>
      <c r="X2186">
        <f t="shared" si="411"/>
        <v>52.022512225800931</v>
      </c>
      <c r="Y2186">
        <f t="shared" si="412"/>
        <v>4.335209232833229</v>
      </c>
      <c r="Z2186">
        <f t="shared" si="413"/>
        <v>1</v>
      </c>
      <c r="AA2186">
        <f t="shared" si="414"/>
        <v>12.000000330272913</v>
      </c>
    </row>
    <row r="2187" spans="2:27" x14ac:dyDescent="0.2">
      <c r="B2187">
        <f t="shared" si="406"/>
        <v>4.4616412829839501E+17</v>
      </c>
      <c r="D2187">
        <f t="shared" si="409"/>
        <v>1.0011031644707131</v>
      </c>
      <c r="E2187">
        <f t="shared" si="415"/>
        <v>8076.6000000005588</v>
      </c>
      <c r="I2187" s="4"/>
      <c r="J2187" s="4">
        <f t="shared" si="410"/>
        <v>435</v>
      </c>
      <c r="K2187">
        <v>2186</v>
      </c>
      <c r="L2187">
        <v>7274794.4000000004</v>
      </c>
      <c r="M2187">
        <v>606232.9</v>
      </c>
      <c r="N2187">
        <v>139838.39999999999</v>
      </c>
      <c r="O2187" t="str">
        <f t="shared" si="407"/>
        <v/>
      </c>
      <c r="P2187">
        <f t="shared" si="408"/>
        <v>8076.6000000005588</v>
      </c>
      <c r="X2187">
        <f t="shared" si="411"/>
        <v>52.022866394352342</v>
      </c>
      <c r="Y2187">
        <f t="shared" si="412"/>
        <v>4.3352391045664138</v>
      </c>
      <c r="Z2187">
        <f t="shared" si="413"/>
        <v>1</v>
      </c>
      <c r="AA2187">
        <f t="shared" si="414"/>
        <v>11.999999340187575</v>
      </c>
    </row>
    <row r="2188" spans="2:27" x14ac:dyDescent="0.2">
      <c r="B2188">
        <f t="shared" si="406"/>
        <v>4.5374891847946701E+17</v>
      </c>
      <c r="D2188">
        <f t="shared" si="409"/>
        <v>1.0011143302873817</v>
      </c>
      <c r="E2188">
        <f t="shared" si="415"/>
        <v>8085.5999999996275</v>
      </c>
      <c r="I2188" s="4"/>
      <c r="J2188" s="4">
        <f t="shared" si="410"/>
        <v>435</v>
      </c>
      <c r="K2188">
        <v>2187</v>
      </c>
      <c r="L2188">
        <v>7282880</v>
      </c>
      <c r="M2188">
        <v>606906.69999999995</v>
      </c>
      <c r="N2188">
        <v>139992.79999999999</v>
      </c>
      <c r="O2188" t="str">
        <f t="shared" si="407"/>
        <v/>
      </c>
      <c r="P2188">
        <f t="shared" si="408"/>
        <v>8085.5999999996275</v>
      </c>
      <c r="X2188">
        <f t="shared" si="411"/>
        <v>52.023246909841085</v>
      </c>
      <c r="Y2188">
        <f t="shared" si="412"/>
        <v>4.3352708139275737</v>
      </c>
      <c r="Z2188">
        <f t="shared" si="413"/>
        <v>1</v>
      </c>
      <c r="AA2188">
        <f t="shared" si="414"/>
        <v>11.999999340920112</v>
      </c>
    </row>
    <row r="2189" spans="2:27" x14ac:dyDescent="0.2">
      <c r="B2189">
        <f t="shared" si="406"/>
        <v>4.6146265009361798E+17</v>
      </c>
      <c r="D2189">
        <f t="shared" si="409"/>
        <v>1.001113089937667</v>
      </c>
      <c r="E2189">
        <f t="shared" si="415"/>
        <v>8094.5999999996275</v>
      </c>
      <c r="I2189" s="4"/>
      <c r="J2189" s="4">
        <f t="shared" si="410"/>
        <v>435</v>
      </c>
      <c r="K2189">
        <v>2188</v>
      </c>
      <c r="L2189">
        <v>7290974.5999999996</v>
      </c>
      <c r="M2189">
        <v>607581.19999999995</v>
      </c>
      <c r="N2189">
        <v>140147.4</v>
      </c>
      <c r="O2189" t="str">
        <f t="shared" si="407"/>
        <v/>
      </c>
      <c r="P2189">
        <f t="shared" si="408"/>
        <v>8094.5999999996275</v>
      </c>
      <c r="X2189">
        <f t="shared" si="411"/>
        <v>52.023616563703641</v>
      </c>
      <c r="Y2189">
        <f t="shared" si="412"/>
        <v>4.3353012613862258</v>
      </c>
      <c r="Z2189">
        <f t="shared" si="413"/>
        <v>1</v>
      </c>
      <c r="AA2189">
        <f t="shared" si="414"/>
        <v>12.000000329174108</v>
      </c>
    </row>
    <row r="2190" spans="2:27" x14ac:dyDescent="0.2">
      <c r="B2190">
        <f t="shared" si="406"/>
        <v>4.6930751514520998E+17</v>
      </c>
      <c r="D2190">
        <f t="shared" si="409"/>
        <v>1.0011118523461235</v>
      </c>
      <c r="E2190">
        <f t="shared" si="415"/>
        <v>8103.6000000005588</v>
      </c>
      <c r="I2190" s="4"/>
      <c r="J2190" s="4">
        <f t="shared" si="410"/>
        <v>435</v>
      </c>
      <c r="K2190">
        <v>2189</v>
      </c>
      <c r="L2190">
        <v>7299078.2000000002</v>
      </c>
      <c r="M2190">
        <v>608256.5</v>
      </c>
      <c r="N2190">
        <v>140302.20000000001</v>
      </c>
      <c r="O2190" t="str">
        <f t="shared" si="407"/>
        <v/>
      </c>
      <c r="P2190">
        <f t="shared" si="408"/>
        <v>8103.6000000005588</v>
      </c>
      <c r="X2190">
        <f t="shared" si="411"/>
        <v>52.023975390264724</v>
      </c>
      <c r="Y2190">
        <f t="shared" si="412"/>
        <v>4.3353311637308609</v>
      </c>
      <c r="Z2190">
        <f t="shared" si="413"/>
        <v>1</v>
      </c>
      <c r="AA2190">
        <f t="shared" si="414"/>
        <v>12.000000328808653</v>
      </c>
    </row>
    <row r="2191" spans="2:27" x14ac:dyDescent="0.2">
      <c r="B2191">
        <f t="shared" si="406"/>
        <v>4.7728574290267802E+17</v>
      </c>
      <c r="D2191">
        <f t="shared" si="409"/>
        <v>9.0099832173348613</v>
      </c>
      <c r="E2191">
        <f t="shared" si="415"/>
        <v>73013.299999999814</v>
      </c>
      <c r="I2191" s="4"/>
      <c r="J2191" s="4">
        <f t="shared" si="410"/>
        <v>435</v>
      </c>
      <c r="K2191">
        <v>2190</v>
      </c>
      <c r="L2191">
        <v>7372091.5</v>
      </c>
      <c r="M2191">
        <v>614341</v>
      </c>
      <c r="N2191">
        <v>141696.70000000001</v>
      </c>
      <c r="O2191">
        <f t="shared" si="407"/>
        <v>145622.59999999963</v>
      </c>
      <c r="P2191">
        <f t="shared" si="408"/>
        <v>73013.299999999814</v>
      </c>
      <c r="X2191">
        <f t="shared" si="411"/>
        <v>52.027263161386252</v>
      </c>
      <c r="Y2191">
        <f t="shared" si="412"/>
        <v>4.3356055575041621</v>
      </c>
      <c r="Z2191">
        <f t="shared" si="413"/>
        <v>1</v>
      </c>
      <c r="AA2191">
        <f t="shared" si="414"/>
        <v>11.99999918611976</v>
      </c>
    </row>
    <row r="2192" spans="2:27" x14ac:dyDescent="0.2">
      <c r="B2192">
        <f t="shared" si="406"/>
        <v>4.85399600532024E+17</v>
      </c>
      <c r="D2192">
        <f t="shared" si="409"/>
        <v>0.11222201982378836</v>
      </c>
      <c r="E2192">
        <f t="shared" si="415"/>
        <v>8193.7000000001863</v>
      </c>
      <c r="I2192" s="4"/>
      <c r="J2192" s="4">
        <f t="shared" si="410"/>
        <v>436</v>
      </c>
      <c r="K2192">
        <v>2191</v>
      </c>
      <c r="L2192">
        <v>7380285.2000000002</v>
      </c>
      <c r="M2192">
        <v>615023.80000000005</v>
      </c>
      <c r="N2192">
        <v>141853.20000000001</v>
      </c>
      <c r="O2192" t="str">
        <f t="shared" si="407"/>
        <v/>
      </c>
      <c r="P2192">
        <f t="shared" si="408"/>
        <v>8193.7000000001863</v>
      </c>
      <c r="X2192">
        <f t="shared" si="411"/>
        <v>52.02762574266918</v>
      </c>
      <c r="Y2192">
        <f t="shared" si="412"/>
        <v>4.3356357135404773</v>
      </c>
      <c r="Z2192">
        <f t="shared" si="413"/>
        <v>1</v>
      </c>
      <c r="AA2192">
        <f t="shared" si="414"/>
        <v>11.999999349618665</v>
      </c>
    </row>
    <row r="2193" spans="2:27" x14ac:dyDescent="0.2">
      <c r="B2193">
        <f t="shared" si="406"/>
        <v>4.9365139374106803E+17</v>
      </c>
      <c r="D2193">
        <f t="shared" si="409"/>
        <v>1.0011106093705686</v>
      </c>
      <c r="E2193">
        <f t="shared" si="415"/>
        <v>8202.7999999998137</v>
      </c>
      <c r="I2193" s="4"/>
      <c r="J2193" s="4">
        <f t="shared" si="410"/>
        <v>436</v>
      </c>
      <c r="K2193">
        <v>2192</v>
      </c>
      <c r="L2193">
        <v>7388488</v>
      </c>
      <c r="M2193">
        <v>615707.30000000005</v>
      </c>
      <c r="N2193">
        <v>142009.9</v>
      </c>
      <c r="O2193" t="str">
        <f t="shared" si="407"/>
        <v/>
      </c>
      <c r="P2193">
        <f t="shared" si="408"/>
        <v>8202.7999999998137</v>
      </c>
      <c r="X2193">
        <f t="shared" si="411"/>
        <v>52.027978331088185</v>
      </c>
      <c r="Y2193">
        <f t="shared" si="412"/>
        <v>4.3356646261985965</v>
      </c>
      <c r="Z2193">
        <f t="shared" si="413"/>
        <v>1</v>
      </c>
      <c r="AA2193">
        <f t="shared" si="414"/>
        <v>12.000000649659341</v>
      </c>
    </row>
    <row r="2194" spans="2:27" x14ac:dyDescent="0.2">
      <c r="B2194">
        <f t="shared" si="406"/>
        <v>5.0204346743466598E+17</v>
      </c>
      <c r="D2194">
        <f t="shared" si="409"/>
        <v>1.001109377285873</v>
      </c>
      <c r="E2194">
        <f t="shared" si="415"/>
        <v>8211.9000000003725</v>
      </c>
      <c r="I2194" s="4"/>
      <c r="J2194" s="4">
        <f t="shared" si="410"/>
        <v>436</v>
      </c>
      <c r="K2194">
        <v>2193</v>
      </c>
      <c r="L2194">
        <v>7396699.9000000004</v>
      </c>
      <c r="M2194">
        <v>616391.69999999995</v>
      </c>
      <c r="N2194">
        <v>142166.79999999999</v>
      </c>
      <c r="O2194" t="str">
        <f t="shared" si="407"/>
        <v/>
      </c>
      <c r="P2194">
        <f t="shared" si="408"/>
        <v>8211.9000000003725</v>
      </c>
      <c r="X2194">
        <f t="shared" si="411"/>
        <v>52.028320958198407</v>
      </c>
      <c r="Y2194">
        <f t="shared" si="412"/>
        <v>4.3356937062661602</v>
      </c>
      <c r="Z2194">
        <f t="shared" si="413"/>
        <v>1</v>
      </c>
      <c r="AA2194">
        <f t="shared" si="414"/>
        <v>11.999999188827495</v>
      </c>
    </row>
    <row r="2195" spans="2:27" x14ac:dyDescent="0.2">
      <c r="B2195">
        <f t="shared" si="406"/>
        <v>5.1057820638105498E+17</v>
      </c>
      <c r="D2195">
        <f t="shared" si="409"/>
        <v>1.0011203253813679</v>
      </c>
      <c r="E2195">
        <f t="shared" si="415"/>
        <v>8221.0999999996275</v>
      </c>
      <c r="I2195" s="4"/>
      <c r="J2195" s="4">
        <f t="shared" si="410"/>
        <v>436</v>
      </c>
      <c r="K2195">
        <v>2194</v>
      </c>
      <c r="L2195">
        <v>7404921</v>
      </c>
      <c r="M2195">
        <v>617076.80000000005</v>
      </c>
      <c r="N2195">
        <v>142323.79999999999</v>
      </c>
      <c r="O2195" t="str">
        <f t="shared" si="407"/>
        <v/>
      </c>
      <c r="P2195">
        <f t="shared" si="408"/>
        <v>8221.0999999996275</v>
      </c>
      <c r="X2195">
        <f t="shared" si="411"/>
        <v>52.0286909146608</v>
      </c>
      <c r="Y2195">
        <f t="shared" si="412"/>
        <v>4.3357245941999869</v>
      </c>
      <c r="Z2195">
        <f t="shared" si="413"/>
        <v>1</v>
      </c>
      <c r="AA2195">
        <f t="shared" si="414"/>
        <v>11.999999027673702</v>
      </c>
    </row>
    <row r="2196" spans="2:27" x14ac:dyDescent="0.2">
      <c r="B2196">
        <f t="shared" si="406"/>
        <v>5.1925803588953299E+17</v>
      </c>
      <c r="D2196">
        <f t="shared" si="409"/>
        <v>1.0011069078347861</v>
      </c>
      <c r="E2196">
        <f t="shared" si="415"/>
        <v>8230.2000000001863</v>
      </c>
      <c r="I2196" s="4"/>
      <c r="J2196" s="4">
        <f t="shared" si="410"/>
        <v>436</v>
      </c>
      <c r="K2196">
        <v>2195</v>
      </c>
      <c r="L2196">
        <v>7413151.2000000002</v>
      </c>
      <c r="M2196">
        <v>617762.6</v>
      </c>
      <c r="N2196">
        <v>142481</v>
      </c>
      <c r="O2196" t="str">
        <f t="shared" si="407"/>
        <v/>
      </c>
      <c r="P2196">
        <f t="shared" si="408"/>
        <v>8230.2000000001863</v>
      </c>
      <c r="X2196">
        <f t="shared" si="411"/>
        <v>52.029050890995997</v>
      </c>
      <c r="Y2196">
        <f t="shared" si="412"/>
        <v>4.3357542409163328</v>
      </c>
      <c r="Z2196">
        <f t="shared" si="413"/>
        <v>1</v>
      </c>
      <c r="AA2196">
        <f t="shared" si="414"/>
        <v>12</v>
      </c>
    </row>
    <row r="2197" spans="2:27" x14ac:dyDescent="0.2">
      <c r="B2197">
        <f t="shared" si="406"/>
        <v>5.2808542249965498E+17</v>
      </c>
      <c r="D2197">
        <f t="shared" si="409"/>
        <v>1.0011056839444519</v>
      </c>
      <c r="E2197">
        <f t="shared" si="415"/>
        <v>8239.2999999998137</v>
      </c>
      <c r="I2197" s="4"/>
      <c r="J2197" s="4">
        <f t="shared" si="410"/>
        <v>436</v>
      </c>
      <c r="K2197">
        <v>2196</v>
      </c>
      <c r="L2197">
        <v>7421390.5</v>
      </c>
      <c r="M2197">
        <v>618449.19999999995</v>
      </c>
      <c r="N2197">
        <v>142638.39999999999</v>
      </c>
      <c r="O2197" t="str">
        <f t="shared" si="407"/>
        <v/>
      </c>
      <c r="P2197">
        <f t="shared" si="408"/>
        <v>8239.2999999998137</v>
      </c>
      <c r="X2197">
        <f t="shared" si="411"/>
        <v>52.029400918686697</v>
      </c>
      <c r="Y2197">
        <f t="shared" si="412"/>
        <v>4.3357833514677671</v>
      </c>
      <c r="Z2197">
        <f t="shared" si="413"/>
        <v>1</v>
      </c>
      <c r="AA2197">
        <f t="shared" si="414"/>
        <v>12.00000016169477</v>
      </c>
    </row>
    <row r="2198" spans="2:27" x14ac:dyDescent="0.2">
      <c r="B2198">
        <f t="shared" si="406"/>
        <v>5.3706287468214899E+17</v>
      </c>
      <c r="D2198">
        <f t="shared" si="409"/>
        <v>1.0011165997111631</v>
      </c>
      <c r="E2198">
        <f t="shared" si="415"/>
        <v>8248.5</v>
      </c>
      <c r="I2198" s="4"/>
      <c r="J2198" s="4">
        <f t="shared" si="410"/>
        <v>436</v>
      </c>
      <c r="K2198">
        <v>2197</v>
      </c>
      <c r="L2198">
        <v>7429639</v>
      </c>
      <c r="M2198">
        <v>619136.6</v>
      </c>
      <c r="N2198">
        <v>142795.9</v>
      </c>
      <c r="O2198" t="str">
        <f t="shared" si="407"/>
        <v/>
      </c>
      <c r="P2198">
        <f t="shared" si="408"/>
        <v>8248.5</v>
      </c>
      <c r="X2198">
        <f t="shared" si="411"/>
        <v>52.029778165899721</v>
      </c>
      <c r="Y2198">
        <f t="shared" si="412"/>
        <v>4.3358149638750136</v>
      </c>
      <c r="Z2198">
        <f t="shared" si="413"/>
        <v>1</v>
      </c>
      <c r="AA2198">
        <f t="shared" si="414"/>
        <v>11.999999676969509</v>
      </c>
    </row>
    <row r="2199" spans="2:27" x14ac:dyDescent="0.2">
      <c r="B2199">
        <f t="shared" si="406"/>
        <v>5.4619294355174598E+17</v>
      </c>
      <c r="D2199">
        <f t="shared" si="409"/>
        <v>1.0011153543068663</v>
      </c>
      <c r="E2199">
        <f t="shared" si="415"/>
        <v>8257.7000000001863</v>
      </c>
      <c r="I2199" s="4"/>
      <c r="J2199" s="4">
        <f t="shared" si="410"/>
        <v>436</v>
      </c>
      <c r="K2199">
        <v>2198</v>
      </c>
      <c r="L2199">
        <v>7437896.7000000002</v>
      </c>
      <c r="M2199">
        <v>619824.69999999995</v>
      </c>
      <c r="N2199">
        <v>142953.60000000001</v>
      </c>
      <c r="O2199" t="str">
        <f t="shared" si="407"/>
        <v/>
      </c>
      <c r="P2199">
        <f t="shared" si="408"/>
        <v>8257.7000000001863</v>
      </c>
      <c r="X2199">
        <f t="shared" si="411"/>
        <v>52.030146145322675</v>
      </c>
      <c r="Y2199">
        <f t="shared" si="412"/>
        <v>4.335845337228303</v>
      </c>
      <c r="Z2199">
        <f t="shared" si="413"/>
        <v>1</v>
      </c>
      <c r="AA2199">
        <f t="shared" si="414"/>
        <v>12.000000484007819</v>
      </c>
    </row>
    <row r="2200" spans="2:27" x14ac:dyDescent="0.2">
      <c r="B2200">
        <f t="shared" si="406"/>
        <v>5.5547822359212499E+17</v>
      </c>
      <c r="D2200">
        <f t="shared" si="409"/>
        <v>1.0011020017680017</v>
      </c>
      <c r="E2200">
        <f t="shared" si="415"/>
        <v>8266.7999999998137</v>
      </c>
      <c r="I2200" s="4"/>
      <c r="J2200" s="4">
        <f t="shared" si="410"/>
        <v>436</v>
      </c>
      <c r="K2200">
        <v>2199</v>
      </c>
      <c r="L2200">
        <v>7446163.5</v>
      </c>
      <c r="M2200">
        <v>620513.6</v>
      </c>
      <c r="N2200">
        <v>143111.5</v>
      </c>
      <c r="O2200" t="str">
        <f t="shared" si="407"/>
        <v/>
      </c>
      <c r="P2200">
        <f t="shared" si="408"/>
        <v>8266.7999999998137</v>
      </c>
      <c r="X2200">
        <f t="shared" si="411"/>
        <v>52.030504187294525</v>
      </c>
      <c r="Y2200">
        <f t="shared" si="412"/>
        <v>4.3358751742522434</v>
      </c>
      <c r="Z2200">
        <f t="shared" si="413"/>
        <v>1</v>
      </c>
      <c r="AA2200">
        <f t="shared" si="414"/>
        <v>12.000000483470467</v>
      </c>
    </row>
    <row r="2201" spans="2:27" x14ac:dyDescent="0.2">
      <c r="B2201">
        <f t="shared" si="406"/>
        <v>5.6492135339319098E+17</v>
      </c>
      <c r="D2201">
        <f t="shared" si="409"/>
        <v>9.0100280640636417</v>
      </c>
      <c r="E2201">
        <f t="shared" si="415"/>
        <v>74484.099999999627</v>
      </c>
      <c r="I2201" s="4"/>
      <c r="J2201" s="4">
        <f t="shared" si="410"/>
        <v>436</v>
      </c>
      <c r="K2201">
        <v>2200</v>
      </c>
      <c r="L2201">
        <v>7520647.5999999996</v>
      </c>
      <c r="M2201">
        <v>626720.6</v>
      </c>
      <c r="N2201">
        <v>144534.20000000001</v>
      </c>
      <c r="O2201">
        <f t="shared" si="407"/>
        <v>148556.09999999963</v>
      </c>
      <c r="P2201">
        <f t="shared" si="408"/>
        <v>74484.099999999627</v>
      </c>
      <c r="X2201">
        <f t="shared" si="411"/>
        <v>52.033688912381976</v>
      </c>
      <c r="Y2201">
        <f t="shared" si="412"/>
        <v>4.3361405120725749</v>
      </c>
      <c r="Z2201">
        <f t="shared" si="413"/>
        <v>1</v>
      </c>
      <c r="AA2201">
        <f t="shared" si="414"/>
        <v>12.000000638242943</v>
      </c>
    </row>
    <row r="2202" spans="2:27" x14ac:dyDescent="0.2">
      <c r="B2202">
        <f t="shared" si="406"/>
        <v>5.7452501640087603E+17</v>
      </c>
      <c r="D2202">
        <f t="shared" si="409"/>
        <v>0.11222260858358746</v>
      </c>
      <c r="E2202">
        <f t="shared" si="415"/>
        <v>8358.8000000007451</v>
      </c>
      <c r="I2202" s="4"/>
      <c r="J2202" s="4">
        <f t="shared" si="410"/>
        <v>437</v>
      </c>
      <c r="K2202">
        <v>2201</v>
      </c>
      <c r="L2202">
        <v>7529006.4000000004</v>
      </c>
      <c r="M2202">
        <v>627417.19999999995</v>
      </c>
      <c r="N2202">
        <v>144693.79999999999</v>
      </c>
      <c r="O2202" t="str">
        <f t="shared" si="407"/>
        <v/>
      </c>
      <c r="P2202">
        <f t="shared" si="408"/>
        <v>8358.8000000007451</v>
      </c>
      <c r="X2202">
        <f t="shared" si="411"/>
        <v>52.034063657185044</v>
      </c>
      <c r="Y2202">
        <f t="shared" si="412"/>
        <v>4.3361719714320861</v>
      </c>
      <c r="Z2202">
        <f t="shared" si="413"/>
        <v>1</v>
      </c>
      <c r="AA2202">
        <f t="shared" si="414"/>
        <v>12.000000000000002</v>
      </c>
    </row>
    <row r="2203" spans="2:27" x14ac:dyDescent="0.2">
      <c r="B2203">
        <f t="shared" si="406"/>
        <v>5.8429194167969101E+17</v>
      </c>
      <c r="D2203">
        <f t="shared" si="409"/>
        <v>1.001112599894588</v>
      </c>
      <c r="E2203">
        <f t="shared" si="415"/>
        <v>8368.0999999996275</v>
      </c>
      <c r="I2203" s="4"/>
      <c r="J2203" s="4">
        <f t="shared" si="410"/>
        <v>437</v>
      </c>
      <c r="K2203">
        <v>2202</v>
      </c>
      <c r="L2203">
        <v>7537374.5</v>
      </c>
      <c r="M2203">
        <v>628114.5</v>
      </c>
      <c r="N2203">
        <v>144853.70000000001</v>
      </c>
      <c r="O2203" t="str">
        <f t="shared" si="407"/>
        <v/>
      </c>
      <c r="P2203">
        <f t="shared" si="408"/>
        <v>8368.0999999996275</v>
      </c>
      <c r="X2203">
        <f t="shared" si="411"/>
        <v>52.034394012717655</v>
      </c>
      <c r="Y2203">
        <f t="shared" si="412"/>
        <v>4.3361992134132574</v>
      </c>
      <c r="Z2203">
        <f t="shared" si="413"/>
        <v>1</v>
      </c>
      <c r="AA2203">
        <f t="shared" si="414"/>
        <v>12.000000796033207</v>
      </c>
    </row>
    <row r="2204" spans="2:27" x14ac:dyDescent="0.2">
      <c r="B2204">
        <f t="shared" si="406"/>
        <v>5.9422490468824499E+17</v>
      </c>
      <c r="D2204">
        <f t="shared" si="409"/>
        <v>1.001099413247952</v>
      </c>
      <c r="E2204">
        <f t="shared" si="415"/>
        <v>8377.2999999998137</v>
      </c>
      <c r="I2204" s="4"/>
      <c r="J2204" s="4">
        <f t="shared" si="410"/>
        <v>437</v>
      </c>
      <c r="K2204">
        <v>2203</v>
      </c>
      <c r="L2204">
        <v>7545751.7999999998</v>
      </c>
      <c r="M2204">
        <v>628812.69999999995</v>
      </c>
      <c r="N2204">
        <v>145013.70000000001</v>
      </c>
      <c r="O2204" t="str">
        <f t="shared" si="407"/>
        <v/>
      </c>
      <c r="P2204">
        <f t="shared" si="408"/>
        <v>8377.2999999998137</v>
      </c>
      <c r="X2204">
        <f t="shared" si="411"/>
        <v>52.034751199369431</v>
      </c>
      <c r="Y2204">
        <f t="shared" si="412"/>
        <v>4.3362296114091281</v>
      </c>
      <c r="Z2204">
        <f t="shared" si="413"/>
        <v>1</v>
      </c>
      <c r="AA2204">
        <f t="shared" si="414"/>
        <v>11.999999045820799</v>
      </c>
    </row>
    <row r="2205" spans="2:27" x14ac:dyDescent="0.2">
      <c r="B2205">
        <f t="shared" si="406"/>
        <v>6.0432672806794496E+17</v>
      </c>
      <c r="D2205">
        <f t="shared" si="409"/>
        <v>1.0011220799064582</v>
      </c>
      <c r="E2205">
        <f t="shared" si="415"/>
        <v>8386.7000000001863</v>
      </c>
      <c r="I2205" s="4"/>
      <c r="J2205" s="4">
        <f t="shared" si="410"/>
        <v>437</v>
      </c>
      <c r="K2205">
        <v>2204</v>
      </c>
      <c r="L2205">
        <v>7554138.5</v>
      </c>
      <c r="M2205">
        <v>629511.5</v>
      </c>
      <c r="N2205">
        <v>145173.79999999999</v>
      </c>
      <c r="O2205" t="str">
        <f t="shared" si="407"/>
        <v/>
      </c>
      <c r="P2205">
        <f t="shared" si="408"/>
        <v>8386.7000000001863</v>
      </c>
      <c r="X2205">
        <f t="shared" si="411"/>
        <v>52.035136505347388</v>
      </c>
      <c r="Y2205">
        <f t="shared" si="412"/>
        <v>4.3362610884333126</v>
      </c>
      <c r="Z2205">
        <f t="shared" si="413"/>
        <v>1</v>
      </c>
      <c r="AA2205">
        <f t="shared" si="414"/>
        <v>12.000000794266665</v>
      </c>
    </row>
    <row r="2206" spans="2:27" x14ac:dyDescent="0.2">
      <c r="B2206">
        <f t="shared" si="406"/>
        <v>6.1460028244510003E+17</v>
      </c>
      <c r="D2206">
        <f t="shared" si="409"/>
        <v>1.0011088986132584</v>
      </c>
      <c r="E2206">
        <f t="shared" si="415"/>
        <v>8396</v>
      </c>
      <c r="I2206" s="4"/>
      <c r="J2206" s="4">
        <f t="shared" si="410"/>
        <v>437</v>
      </c>
      <c r="K2206">
        <v>2205</v>
      </c>
      <c r="L2206">
        <v>7562534.5</v>
      </c>
      <c r="M2206">
        <v>630211.19999999995</v>
      </c>
      <c r="N2206">
        <v>145334.20000000001</v>
      </c>
      <c r="O2206" t="str">
        <f t="shared" si="407"/>
        <v/>
      </c>
      <c r="P2206">
        <f t="shared" si="408"/>
        <v>8396</v>
      </c>
      <c r="X2206">
        <f t="shared" si="411"/>
        <v>52.035477540730255</v>
      </c>
      <c r="Y2206">
        <f t="shared" si="412"/>
        <v>4.3362897377217466</v>
      </c>
      <c r="Z2206">
        <f t="shared" si="413"/>
        <v>1</v>
      </c>
      <c r="AA2206">
        <f t="shared" si="414"/>
        <v>12.000000158676965</v>
      </c>
    </row>
    <row r="2207" spans="2:27" x14ac:dyDescent="0.2">
      <c r="B2207">
        <f t="shared" si="406"/>
        <v>6.2504848724666701E+17</v>
      </c>
      <c r="D2207">
        <f t="shared" si="409"/>
        <v>1.0011076703191775</v>
      </c>
      <c r="E2207">
        <f t="shared" si="415"/>
        <v>8405.2999999998137</v>
      </c>
      <c r="I2207" s="4"/>
      <c r="J2207" s="4">
        <f t="shared" si="410"/>
        <v>437</v>
      </c>
      <c r="K2207">
        <v>2206</v>
      </c>
      <c r="L2207">
        <v>7570939.7999999998</v>
      </c>
      <c r="M2207">
        <v>630911.69999999995</v>
      </c>
      <c r="N2207">
        <v>145494.79999999999</v>
      </c>
      <c r="O2207" t="str">
        <f t="shared" si="407"/>
        <v/>
      </c>
      <c r="P2207">
        <f t="shared" si="408"/>
        <v>8405.2999999998137</v>
      </c>
      <c r="X2207">
        <f t="shared" si="411"/>
        <v>52.035810214523131</v>
      </c>
      <c r="Y2207">
        <f t="shared" si="412"/>
        <v>4.3363178615318212</v>
      </c>
      <c r="Z2207">
        <f t="shared" si="413"/>
        <v>1</v>
      </c>
      <c r="AA2207">
        <f t="shared" si="414"/>
        <v>11.999999048995289</v>
      </c>
    </row>
    <row r="2208" spans="2:27" x14ac:dyDescent="0.2">
      <c r="B2208">
        <f t="shared" si="406"/>
        <v>6.3567431152985997E+17</v>
      </c>
      <c r="D2208">
        <f t="shared" si="409"/>
        <v>1.0011183419985452</v>
      </c>
      <c r="E2208">
        <f t="shared" si="415"/>
        <v>8414.7000000001863</v>
      </c>
      <c r="I2208" s="4"/>
      <c r="J2208" s="4">
        <f t="shared" si="410"/>
        <v>437</v>
      </c>
      <c r="K2208">
        <v>2207</v>
      </c>
      <c r="L2208">
        <v>7579354.5</v>
      </c>
      <c r="M2208">
        <v>631612.9</v>
      </c>
      <c r="N2208">
        <v>145655.5</v>
      </c>
      <c r="O2208" t="str">
        <f t="shared" si="407"/>
        <v/>
      </c>
      <c r="P2208">
        <f t="shared" si="408"/>
        <v>8414.7000000001863</v>
      </c>
      <c r="X2208">
        <f t="shared" si="411"/>
        <v>52.036170965051099</v>
      </c>
      <c r="Y2208">
        <f t="shared" si="412"/>
        <v>4.3363477520587965</v>
      </c>
      <c r="Z2208">
        <f t="shared" si="413"/>
        <v>1</v>
      </c>
      <c r="AA2208">
        <f t="shared" si="414"/>
        <v>11.999999525025533</v>
      </c>
    </row>
    <row r="2209" spans="2:27" x14ac:dyDescent="0.2">
      <c r="B2209">
        <f t="shared" si="406"/>
        <v>6.4648077482586803E+17</v>
      </c>
      <c r="D2209">
        <f t="shared" si="409"/>
        <v>1.0011052087418224</v>
      </c>
      <c r="E2209">
        <f t="shared" si="415"/>
        <v>8424</v>
      </c>
      <c r="I2209" s="4"/>
      <c r="J2209" s="4">
        <f t="shared" si="410"/>
        <v>437</v>
      </c>
      <c r="K2209">
        <v>2208</v>
      </c>
      <c r="L2209">
        <v>7587778.5</v>
      </c>
      <c r="M2209">
        <v>632314.9</v>
      </c>
      <c r="N2209">
        <v>145816.4</v>
      </c>
      <c r="O2209" t="str">
        <f t="shared" si="407"/>
        <v/>
      </c>
      <c r="P2209">
        <f t="shared" si="408"/>
        <v>8424</v>
      </c>
      <c r="X2209">
        <f t="shared" si="411"/>
        <v>52.036523326594271</v>
      </c>
      <c r="Y2209">
        <f t="shared" si="412"/>
        <v>4.3363771153313344</v>
      </c>
      <c r="Z2209">
        <f t="shared" si="413"/>
        <v>1</v>
      </c>
      <c r="AA2209">
        <f t="shared" si="414"/>
        <v>11.999999525552854</v>
      </c>
    </row>
    <row r="2210" spans="2:27" x14ac:dyDescent="0.2">
      <c r="B2210">
        <f t="shared" si="406"/>
        <v>6.5747094799790797E+17</v>
      </c>
      <c r="D2210">
        <f t="shared" si="409"/>
        <v>1.0011039886039665</v>
      </c>
      <c r="E2210">
        <f t="shared" si="415"/>
        <v>8433.2999999998137</v>
      </c>
      <c r="I2210" s="4"/>
      <c r="J2210" s="4">
        <f t="shared" si="410"/>
        <v>437</v>
      </c>
      <c r="K2210">
        <v>2209</v>
      </c>
      <c r="L2210">
        <v>7596211.7999999998</v>
      </c>
      <c r="M2210">
        <v>633017.69999999995</v>
      </c>
      <c r="N2210">
        <v>145977.4</v>
      </c>
      <c r="O2210" t="str">
        <f t="shared" si="407"/>
        <v/>
      </c>
      <c r="P2210">
        <f t="shared" si="408"/>
        <v>8433.2999999998137</v>
      </c>
      <c r="X2210">
        <f t="shared" si="411"/>
        <v>52.03690297265193</v>
      </c>
      <c r="Y2210">
        <f t="shared" si="412"/>
        <v>4.3364089235731011</v>
      </c>
      <c r="Z2210">
        <f t="shared" si="413"/>
        <v>1</v>
      </c>
      <c r="AA2210">
        <f t="shared" si="414"/>
        <v>11.999999052159206</v>
      </c>
    </row>
    <row r="2211" spans="2:27" x14ac:dyDescent="0.2">
      <c r="B2211">
        <f t="shared" si="406"/>
        <v>6.68647954113872E+17</v>
      </c>
      <c r="D2211">
        <f t="shared" si="409"/>
        <v>9.0100672334675913</v>
      </c>
      <c r="E2211">
        <f t="shared" si="415"/>
        <v>75984.600000000559</v>
      </c>
      <c r="I2211" s="4"/>
      <c r="J2211" s="4">
        <f t="shared" si="410"/>
        <v>437</v>
      </c>
      <c r="K2211">
        <v>2210</v>
      </c>
      <c r="L2211">
        <v>7672196.4000000004</v>
      </c>
      <c r="M2211">
        <v>639349.69999999995</v>
      </c>
      <c r="N2211">
        <v>147428.79999999999</v>
      </c>
      <c r="O2211">
        <f t="shared" si="407"/>
        <v>151548.80000000075</v>
      </c>
      <c r="P2211">
        <f t="shared" si="408"/>
        <v>75984.600000000559</v>
      </c>
      <c r="X2211">
        <f t="shared" si="411"/>
        <v>52.040011178277247</v>
      </c>
      <c r="Y2211">
        <f t="shared" si="412"/>
        <v>4.33666759818977</v>
      </c>
      <c r="Z2211">
        <f t="shared" si="413"/>
        <v>1</v>
      </c>
      <c r="AA2211">
        <f t="shared" si="414"/>
        <v>12.000000000000002</v>
      </c>
    </row>
    <row r="2212" spans="2:27" x14ac:dyDescent="0.2">
      <c r="B2212">
        <f t="shared" si="406"/>
        <v>6.80014969333808E+17</v>
      </c>
      <c r="D2212">
        <f t="shared" si="409"/>
        <v>0.11222273987096322</v>
      </c>
      <c r="E2212">
        <f t="shared" si="415"/>
        <v>8527.1999999992549</v>
      </c>
      <c r="I2212" s="4"/>
      <c r="J2212" s="4">
        <f t="shared" si="410"/>
        <v>438</v>
      </c>
      <c r="K2212">
        <v>2211</v>
      </c>
      <c r="L2212">
        <v>7680723.5999999996</v>
      </c>
      <c r="M2212">
        <v>640060.30000000005</v>
      </c>
      <c r="N2212">
        <v>147591.6</v>
      </c>
      <c r="O2212" t="str">
        <f t="shared" si="407"/>
        <v/>
      </c>
      <c r="P2212">
        <f t="shared" si="408"/>
        <v>8527.1999999992549</v>
      </c>
      <c r="X2212">
        <f t="shared" si="411"/>
        <v>52.040384412121007</v>
      </c>
      <c r="Y2212">
        <f t="shared" si="412"/>
        <v>4.3366987010100848</v>
      </c>
      <c r="Z2212">
        <f t="shared" si="413"/>
        <v>1</v>
      </c>
      <c r="AA2212">
        <f t="shared" si="414"/>
        <v>11.999999999999998</v>
      </c>
    </row>
    <row r="2213" spans="2:27" x14ac:dyDescent="0.2">
      <c r="B2213">
        <f t="shared" si="406"/>
        <v>6.9157522381248205E+17</v>
      </c>
      <c r="D2213">
        <f t="shared" si="409"/>
        <v>1.0011023548176781</v>
      </c>
      <c r="E2213">
        <f t="shared" si="415"/>
        <v>8536.6000000005588</v>
      </c>
      <c r="I2213" s="4"/>
      <c r="J2213" s="4">
        <f t="shared" si="410"/>
        <v>438</v>
      </c>
      <c r="K2213">
        <v>2212</v>
      </c>
      <c r="L2213">
        <v>7689260.2000000002</v>
      </c>
      <c r="M2213">
        <v>640771.69999999995</v>
      </c>
      <c r="N2213">
        <v>147754.70000000001</v>
      </c>
      <c r="O2213" t="str">
        <f t="shared" si="407"/>
        <v/>
      </c>
      <c r="P2213">
        <f t="shared" si="408"/>
        <v>8536.6000000005588</v>
      </c>
      <c r="X2213">
        <f t="shared" si="411"/>
        <v>52.040714779292976</v>
      </c>
      <c r="Y2213">
        <f t="shared" si="412"/>
        <v>4.3367263444073174</v>
      </c>
      <c r="Z2213">
        <f t="shared" si="413"/>
        <v>1</v>
      </c>
      <c r="AA2213">
        <f t="shared" si="414"/>
        <v>11.999999687876354</v>
      </c>
    </row>
    <row r="2214" spans="2:27" x14ac:dyDescent="0.2">
      <c r="B2214">
        <f t="shared" si="406"/>
        <v>7.0333200261729498E+17</v>
      </c>
      <c r="D2214">
        <f t="shared" si="409"/>
        <v>1.0011245695006943</v>
      </c>
      <c r="E2214">
        <f t="shared" si="415"/>
        <v>8546.2000000001863</v>
      </c>
      <c r="I2214" s="4"/>
      <c r="J2214" s="4">
        <f t="shared" si="410"/>
        <v>438</v>
      </c>
      <c r="K2214">
        <v>2213</v>
      </c>
      <c r="L2214">
        <v>7697806.4000000004</v>
      </c>
      <c r="M2214">
        <v>641483.9</v>
      </c>
      <c r="N2214">
        <v>147917.9</v>
      </c>
      <c r="O2214" t="str">
        <f t="shared" si="407"/>
        <v/>
      </c>
      <c r="P2214">
        <f t="shared" si="408"/>
        <v>8546.2000000001863</v>
      </c>
      <c r="X2214">
        <f t="shared" si="411"/>
        <v>52.041074136395935</v>
      </c>
      <c r="Y2214">
        <f t="shared" si="412"/>
        <v>4.3367564033832284</v>
      </c>
      <c r="Z2214">
        <f t="shared" si="413"/>
        <v>1</v>
      </c>
      <c r="AA2214">
        <f t="shared" si="414"/>
        <v>11.99999937644577</v>
      </c>
    </row>
    <row r="2215" spans="2:27" x14ac:dyDescent="0.2">
      <c r="B2215">
        <f t="shared" si="406"/>
        <v>7.1528864666178803E+17</v>
      </c>
      <c r="D2215">
        <f t="shared" si="409"/>
        <v>1.0010999040508579</v>
      </c>
      <c r="E2215">
        <f t="shared" si="415"/>
        <v>8555.5999999996275</v>
      </c>
      <c r="I2215" s="4"/>
      <c r="J2215" s="4">
        <f t="shared" si="410"/>
        <v>438</v>
      </c>
      <c r="K2215">
        <v>2214</v>
      </c>
      <c r="L2215">
        <v>7706362</v>
      </c>
      <c r="M2215">
        <v>642196.80000000005</v>
      </c>
      <c r="N2215">
        <v>148081.29999999999</v>
      </c>
      <c r="O2215" t="str">
        <f t="shared" si="407"/>
        <v/>
      </c>
      <c r="P2215">
        <f t="shared" si="408"/>
        <v>8555.5999999996275</v>
      </c>
      <c r="X2215">
        <f t="shared" si="411"/>
        <v>52.041425892398301</v>
      </c>
      <c r="Y2215">
        <f t="shared" si="412"/>
        <v>4.3367852659316206</v>
      </c>
      <c r="Z2215">
        <f t="shared" si="413"/>
        <v>1</v>
      </c>
      <c r="AA2215">
        <f t="shared" si="414"/>
        <v>12.000000622862025</v>
      </c>
    </row>
    <row r="2216" spans="2:27" x14ac:dyDescent="0.2">
      <c r="B2216">
        <f t="shared" si="406"/>
        <v>7.2744855365503898E+17</v>
      </c>
      <c r="D2216">
        <f t="shared" si="409"/>
        <v>1.001110383842162</v>
      </c>
      <c r="E2216">
        <f t="shared" si="415"/>
        <v>8565.0999999996275</v>
      </c>
      <c r="I2216" s="4"/>
      <c r="J2216" s="4">
        <f t="shared" si="410"/>
        <v>438</v>
      </c>
      <c r="K2216">
        <v>2215</v>
      </c>
      <c r="L2216">
        <v>7714927.0999999996</v>
      </c>
      <c r="M2216">
        <v>642910.6</v>
      </c>
      <c r="N2216">
        <v>148244.9</v>
      </c>
      <c r="O2216" t="str">
        <f t="shared" si="407"/>
        <v/>
      </c>
      <c r="P2216">
        <f t="shared" si="408"/>
        <v>8565.0999999996275</v>
      </c>
      <c r="X2216">
        <f t="shared" si="411"/>
        <v>52.041770745570339</v>
      </c>
      <c r="Y2216">
        <f t="shared" si="412"/>
        <v>4.3368142850108162</v>
      </c>
      <c r="Z2216">
        <f t="shared" si="413"/>
        <v>1</v>
      </c>
      <c r="AA2216">
        <f t="shared" si="414"/>
        <v>11.999999844457378</v>
      </c>
    </row>
    <row r="2217" spans="2:27" x14ac:dyDescent="0.2">
      <c r="B2217">
        <f t="shared" si="406"/>
        <v>7.3981517906717402E+17</v>
      </c>
      <c r="D2217">
        <f t="shared" si="409"/>
        <v>1.0011208275444021</v>
      </c>
      <c r="E2217">
        <f t="shared" si="415"/>
        <v>8574.7000000001863</v>
      </c>
      <c r="I2217" s="4"/>
      <c r="J2217" s="4">
        <f t="shared" si="410"/>
        <v>438</v>
      </c>
      <c r="K2217">
        <v>2216</v>
      </c>
      <c r="L2217">
        <v>7723501.7999999998</v>
      </c>
      <c r="M2217">
        <v>643625.1</v>
      </c>
      <c r="N2217">
        <v>148408.70000000001</v>
      </c>
      <c r="O2217" t="str">
        <f t="shared" si="407"/>
        <v/>
      </c>
      <c r="P2217">
        <f t="shared" si="408"/>
        <v>8574.7000000001863</v>
      </c>
      <c r="X2217">
        <f t="shared" si="411"/>
        <v>52.042109391161027</v>
      </c>
      <c r="Y2217">
        <f t="shared" si="412"/>
        <v>4.3368421123559466</v>
      </c>
      <c r="Z2217">
        <f t="shared" si="413"/>
        <v>1</v>
      </c>
      <c r="AA2217">
        <f t="shared" si="414"/>
        <v>12.000000932219704</v>
      </c>
    </row>
    <row r="2218" spans="2:27" x14ac:dyDescent="0.2">
      <c r="B2218">
        <f t="shared" si="406"/>
        <v>7.5239203711131597E+17</v>
      </c>
      <c r="D2218">
        <f t="shared" si="409"/>
        <v>1.0010962482652888</v>
      </c>
      <c r="E2218">
        <f t="shared" si="415"/>
        <v>8584.1000000005588</v>
      </c>
      <c r="I2218" s="4"/>
      <c r="J2218" s="4">
        <f t="shared" si="410"/>
        <v>438</v>
      </c>
      <c r="K2218">
        <v>2217</v>
      </c>
      <c r="L2218">
        <v>7732085.9000000004</v>
      </c>
      <c r="M2218">
        <v>644340.5</v>
      </c>
      <c r="N2218">
        <v>148572.6</v>
      </c>
      <c r="O2218" t="str">
        <f t="shared" si="407"/>
        <v/>
      </c>
      <c r="P2218">
        <f t="shared" si="408"/>
        <v>8584.1000000005588</v>
      </c>
      <c r="X2218">
        <f t="shared" si="411"/>
        <v>52.042475530481397</v>
      </c>
      <c r="Y2218">
        <f t="shared" si="412"/>
        <v>4.336873016962751</v>
      </c>
      <c r="Z2218">
        <f t="shared" si="413"/>
        <v>1</v>
      </c>
      <c r="AA2218">
        <f t="shared" si="414"/>
        <v>11.999999844802554</v>
      </c>
    </row>
    <row r="2219" spans="2:27" x14ac:dyDescent="0.2">
      <c r="B2219">
        <f t="shared" si="406"/>
        <v>7.6518270174220902E+17</v>
      </c>
      <c r="D2219">
        <f t="shared" si="409"/>
        <v>1.0011183467106273</v>
      </c>
      <c r="E2219">
        <f t="shared" si="415"/>
        <v>8593.6999999992549</v>
      </c>
      <c r="I2219" s="4"/>
      <c r="J2219" s="4">
        <f t="shared" si="410"/>
        <v>438</v>
      </c>
      <c r="K2219">
        <v>2218</v>
      </c>
      <c r="L2219">
        <v>7740679.5999999996</v>
      </c>
      <c r="M2219">
        <v>645056.6</v>
      </c>
      <c r="N2219">
        <v>148736.79999999999</v>
      </c>
      <c r="O2219" t="str">
        <f t="shared" si="407"/>
        <v/>
      </c>
      <c r="P2219">
        <f t="shared" si="408"/>
        <v>8593.6999999992549</v>
      </c>
      <c r="X2219">
        <f t="shared" si="411"/>
        <v>52.042800436744642</v>
      </c>
      <c r="Y2219">
        <f t="shared" si="412"/>
        <v>4.3368998122858633</v>
      </c>
      <c r="Z2219">
        <f t="shared" si="413"/>
        <v>1</v>
      </c>
      <c r="AA2219">
        <f t="shared" si="414"/>
        <v>12.000000620100623</v>
      </c>
    </row>
    <row r="2220" spans="2:27" x14ac:dyDescent="0.2">
      <c r="B2220">
        <f t="shared" si="406"/>
        <v>7.7819080767182605E+17</v>
      </c>
      <c r="D2220">
        <f t="shared" si="409"/>
        <v>1.0011170974087402</v>
      </c>
      <c r="E2220">
        <f t="shared" si="415"/>
        <v>8603.3000000007451</v>
      </c>
      <c r="I2220" s="4"/>
      <c r="J2220" s="4">
        <f t="shared" si="410"/>
        <v>438</v>
      </c>
      <c r="K2220">
        <v>2219</v>
      </c>
      <c r="L2220">
        <v>7749282.9000000004</v>
      </c>
      <c r="M2220">
        <v>645773.6</v>
      </c>
      <c r="N2220">
        <v>148901.1</v>
      </c>
      <c r="O2220" t="str">
        <f t="shared" si="407"/>
        <v/>
      </c>
      <c r="P2220">
        <f t="shared" si="408"/>
        <v>8603.3000000007451</v>
      </c>
      <c r="X2220">
        <f t="shared" si="411"/>
        <v>52.043154147282998</v>
      </c>
      <c r="Y2220">
        <f t="shared" si="412"/>
        <v>4.3369296801702601</v>
      </c>
      <c r="Z2220">
        <f t="shared" si="413"/>
        <v>1</v>
      </c>
      <c r="AA2220">
        <f t="shared" si="414"/>
        <v>11.999999535440905</v>
      </c>
    </row>
    <row r="2221" spans="2:27" x14ac:dyDescent="0.2">
      <c r="B2221">
        <f t="shared" si="406"/>
        <v>7.9142005140224704E+17</v>
      </c>
      <c r="D2221">
        <f t="shared" si="409"/>
        <v>9.0099496704744801</v>
      </c>
      <c r="E2221">
        <f t="shared" si="415"/>
        <v>77515.299999999814</v>
      </c>
      <c r="I2221" s="4"/>
      <c r="J2221" s="4">
        <f t="shared" si="410"/>
        <v>438</v>
      </c>
      <c r="K2221">
        <v>2220</v>
      </c>
      <c r="L2221">
        <v>7826798.2000000002</v>
      </c>
      <c r="M2221">
        <v>652233.19999999995</v>
      </c>
      <c r="N2221">
        <v>150381.6</v>
      </c>
      <c r="O2221">
        <f t="shared" si="407"/>
        <v>154601.79999999981</v>
      </c>
      <c r="P2221">
        <f t="shared" si="408"/>
        <v>77515.299999999814</v>
      </c>
      <c r="X2221">
        <f t="shared" si="411"/>
        <v>52.046249009187292</v>
      </c>
      <c r="Y2221">
        <f t="shared" si="412"/>
        <v>4.3371875282614356</v>
      </c>
      <c r="Z2221">
        <f t="shared" si="413"/>
        <v>1</v>
      </c>
      <c r="AA2221">
        <f t="shared" si="414"/>
        <v>11.999999693361209</v>
      </c>
    </row>
    <row r="2222" spans="2:27" x14ac:dyDescent="0.2">
      <c r="B2222">
        <f t="shared" si="406"/>
        <v>8.0487419227608499E+17</v>
      </c>
      <c r="D2222">
        <f t="shared" si="409"/>
        <v>0.11222300629682166</v>
      </c>
      <c r="E2222">
        <f t="shared" si="415"/>
        <v>8699</v>
      </c>
      <c r="I2222" s="4"/>
      <c r="J2222" s="4">
        <f t="shared" si="410"/>
        <v>439</v>
      </c>
      <c r="K2222">
        <v>2221</v>
      </c>
      <c r="L2222">
        <v>7835497.2000000002</v>
      </c>
      <c r="M2222">
        <v>652958.1</v>
      </c>
      <c r="N2222">
        <v>150547.79999999999</v>
      </c>
      <c r="O2222" t="str">
        <f t="shared" si="407"/>
        <v/>
      </c>
      <c r="P2222">
        <f t="shared" si="408"/>
        <v>8699</v>
      </c>
      <c r="X2222">
        <f t="shared" si="411"/>
        <v>52.046573912073114</v>
      </c>
      <c r="Y2222">
        <f t="shared" si="412"/>
        <v>4.3372144926727589</v>
      </c>
      <c r="Z2222">
        <f t="shared" si="413"/>
        <v>1</v>
      </c>
      <c r="AA2222">
        <f t="shared" si="414"/>
        <v>12</v>
      </c>
    </row>
    <row r="2223" spans="2:27" x14ac:dyDescent="0.2">
      <c r="B2223">
        <f t="shared" si="406"/>
        <v>8.1855705354477901E+17</v>
      </c>
      <c r="D2223">
        <f t="shared" si="409"/>
        <v>1.0011035751235347</v>
      </c>
      <c r="E2223">
        <f t="shared" si="415"/>
        <v>8708.5999999996275</v>
      </c>
      <c r="I2223" s="4"/>
      <c r="J2223" s="4">
        <f t="shared" si="410"/>
        <v>439</v>
      </c>
      <c r="K2223">
        <v>2222</v>
      </c>
      <c r="L2223">
        <v>7844205.7999999998</v>
      </c>
      <c r="M2223">
        <v>653683.80000000005</v>
      </c>
      <c r="N2223">
        <v>150714.1</v>
      </c>
      <c r="O2223" t="str">
        <f t="shared" si="407"/>
        <v/>
      </c>
      <c r="P2223">
        <f t="shared" si="408"/>
        <v>8708.5999999996275</v>
      </c>
      <c r="X2223">
        <f t="shared" si="411"/>
        <v>52.046927261616524</v>
      </c>
      <c r="Y2223">
        <f t="shared" si="412"/>
        <v>4.3372438278833902</v>
      </c>
      <c r="Z2223">
        <f t="shared" si="413"/>
        <v>1</v>
      </c>
      <c r="AA2223">
        <f t="shared" si="414"/>
        <v>12.000000305958324</v>
      </c>
    </row>
    <row r="2224" spans="2:27" x14ac:dyDescent="0.2">
      <c r="B2224">
        <f t="shared" si="406"/>
        <v>8.3247252345504E+17</v>
      </c>
      <c r="D2224">
        <f t="shared" si="409"/>
        <v>1.0011023585881267</v>
      </c>
      <c r="E2224">
        <f t="shared" si="415"/>
        <v>8718.2000000001863</v>
      </c>
      <c r="I2224" s="4"/>
      <c r="J2224" s="4">
        <f t="shared" si="410"/>
        <v>439</v>
      </c>
      <c r="K2224">
        <v>2223</v>
      </c>
      <c r="L2224">
        <v>7852924</v>
      </c>
      <c r="M2224">
        <v>654410.30000000005</v>
      </c>
      <c r="N2224">
        <v>150880.70000000001</v>
      </c>
      <c r="O2224" t="str">
        <f t="shared" si="407"/>
        <v/>
      </c>
      <c r="P2224">
        <f t="shared" si="408"/>
        <v>8718.2000000001863</v>
      </c>
      <c r="X2224">
        <f t="shared" si="411"/>
        <v>52.047239971712749</v>
      </c>
      <c r="Y2224">
        <f t="shared" si="412"/>
        <v>4.3372697767176316</v>
      </c>
      <c r="Z2224">
        <f t="shared" si="413"/>
        <v>1</v>
      </c>
      <c r="AA2224">
        <f t="shared" si="414"/>
        <v>12.000000611237322</v>
      </c>
    </row>
    <row r="2225" spans="2:27" x14ac:dyDescent="0.2">
      <c r="B2225">
        <f t="shared" si="406"/>
        <v>8.4662455635377498E+17</v>
      </c>
      <c r="D2225">
        <f t="shared" si="409"/>
        <v>1.0011240852469332</v>
      </c>
      <c r="E2225">
        <f t="shared" si="415"/>
        <v>8728</v>
      </c>
      <c r="I2225" s="4"/>
      <c r="J2225" s="4">
        <f t="shared" si="410"/>
        <v>439</v>
      </c>
      <c r="K2225">
        <v>2224</v>
      </c>
      <c r="L2225">
        <v>7861652</v>
      </c>
      <c r="M2225">
        <v>655137.69999999995</v>
      </c>
      <c r="N2225">
        <v>151047.4</v>
      </c>
      <c r="O2225" t="str">
        <f t="shared" si="407"/>
        <v/>
      </c>
      <c r="P2225">
        <f t="shared" si="408"/>
        <v>8728</v>
      </c>
      <c r="X2225">
        <f t="shared" si="411"/>
        <v>52.047582414526836</v>
      </c>
      <c r="Y2225">
        <f t="shared" si="412"/>
        <v>4.3372987552251807</v>
      </c>
      <c r="Z2225">
        <f t="shared" si="413"/>
        <v>1</v>
      </c>
      <c r="AA2225">
        <f t="shared" si="414"/>
        <v>11.999999389441335</v>
      </c>
    </row>
    <row r="2226" spans="2:27" x14ac:dyDescent="0.2">
      <c r="B2226">
        <f t="shared" ref="B2226:B2289" si="416">ROUND(45*$B$1^(K2226-1),1)</f>
        <v>8.6101717381178906E+17</v>
      </c>
      <c r="D2226">
        <f t="shared" si="409"/>
        <v>1.0011113657195447</v>
      </c>
      <c r="E2226">
        <f t="shared" si="415"/>
        <v>8737.7000000001863</v>
      </c>
      <c r="I2226" s="4"/>
      <c r="J2226" s="4">
        <f t="shared" si="410"/>
        <v>439</v>
      </c>
      <c r="K2226">
        <v>2225</v>
      </c>
      <c r="L2226">
        <v>7870389.7000000002</v>
      </c>
      <c r="M2226">
        <v>655865.80000000005</v>
      </c>
      <c r="N2226">
        <v>151214.20000000001</v>
      </c>
      <c r="O2226" t="str">
        <f t="shared" si="407"/>
        <v/>
      </c>
      <c r="P2226">
        <f t="shared" si="408"/>
        <v>8737.7000000001863</v>
      </c>
      <c r="X2226">
        <f t="shared" si="411"/>
        <v>52.047953829732919</v>
      </c>
      <c r="Y2226">
        <f t="shared" si="412"/>
        <v>4.3373294307016144</v>
      </c>
      <c r="Z2226">
        <f t="shared" si="413"/>
        <v>1</v>
      </c>
      <c r="AA2226">
        <f t="shared" si="414"/>
        <v>12.000000152470216</v>
      </c>
    </row>
    <row r="2227" spans="2:27" x14ac:dyDescent="0.2">
      <c r="B2227">
        <f t="shared" si="416"/>
        <v>8.7565446576658995E+17</v>
      </c>
      <c r="D2227">
        <f t="shared" si="409"/>
        <v>1.001110131956837</v>
      </c>
      <c r="E2227">
        <f t="shared" si="415"/>
        <v>8747.3999999994412</v>
      </c>
      <c r="I2227" s="4"/>
      <c r="J2227" s="4">
        <f t="shared" si="410"/>
        <v>439</v>
      </c>
      <c r="K2227">
        <v>2226</v>
      </c>
      <c r="L2227">
        <v>7879137.0999999996</v>
      </c>
      <c r="M2227">
        <v>656594.80000000005</v>
      </c>
      <c r="N2227">
        <v>151381.29999999999</v>
      </c>
      <c r="O2227" t="str">
        <f t="shared" ref="O2227:O2290" si="417">IF(RIGHT(K2227,1)*1=0,VLOOKUP(J2227,AI:AL,4,0),"")</f>
        <v/>
      </c>
      <c r="P2227">
        <f t="shared" ref="P2227:P2290" si="418">L2227-L2226</f>
        <v>8747.3999999994412</v>
      </c>
      <c r="X2227">
        <f t="shared" si="411"/>
        <v>52.048285356249423</v>
      </c>
      <c r="Y2227">
        <f t="shared" si="412"/>
        <v>4.3373573882639409</v>
      </c>
      <c r="Z2227">
        <f t="shared" si="413"/>
        <v>1</v>
      </c>
      <c r="AA2227">
        <f t="shared" si="414"/>
        <v>11.999999238495338</v>
      </c>
    </row>
    <row r="2228" spans="2:27" x14ac:dyDescent="0.2">
      <c r="B2228">
        <f t="shared" si="416"/>
        <v>8.9054059168462195E+17</v>
      </c>
      <c r="D2228">
        <f t="shared" ref="D2228:D2291" si="419">E2228/E2227</f>
        <v>1.0011089009306902</v>
      </c>
      <c r="E2228">
        <f t="shared" si="415"/>
        <v>8757.1000000005588</v>
      </c>
      <c r="I2228" s="4"/>
      <c r="J2228" s="4">
        <f t="shared" si="410"/>
        <v>439</v>
      </c>
      <c r="K2228">
        <v>2227</v>
      </c>
      <c r="L2228">
        <v>7887894.2000000002</v>
      </c>
      <c r="M2228">
        <v>657324.5</v>
      </c>
      <c r="N2228">
        <v>151548.6</v>
      </c>
      <c r="O2228" t="str">
        <f t="shared" si="417"/>
        <v/>
      </c>
      <c r="P2228">
        <f t="shared" si="418"/>
        <v>8757.1000000005588</v>
      </c>
      <c r="X2228">
        <f t="shared" si="411"/>
        <v>52.048611468532208</v>
      </c>
      <c r="Y2228">
        <f t="shared" si="412"/>
        <v>4.3373841790686285</v>
      </c>
      <c r="Z2228">
        <f t="shared" si="413"/>
        <v>1</v>
      </c>
      <c r="AA2228">
        <f t="shared" si="414"/>
        <v>12.000000304263724</v>
      </c>
    </row>
    <row r="2229" spans="2:27" x14ac:dyDescent="0.2">
      <c r="B2229">
        <f t="shared" si="416"/>
        <v>9.0567978174326003E+17</v>
      </c>
      <c r="D2229">
        <f t="shared" si="419"/>
        <v>1.0011076726312653</v>
      </c>
      <c r="E2229">
        <f t="shared" si="415"/>
        <v>8766.7999999998137</v>
      </c>
      <c r="I2229" s="4"/>
      <c r="J2229" s="4">
        <f t="shared" si="410"/>
        <v>439</v>
      </c>
      <c r="K2229">
        <v>2228</v>
      </c>
      <c r="L2229">
        <v>7896661</v>
      </c>
      <c r="M2229">
        <v>658055.1</v>
      </c>
      <c r="N2229">
        <v>151716</v>
      </c>
      <c r="O2229" t="str">
        <f t="shared" si="417"/>
        <v/>
      </c>
      <c r="P2229">
        <f t="shared" si="418"/>
        <v>8766.7999999998137</v>
      </c>
      <c r="X2229">
        <f t="shared" si="411"/>
        <v>52.048966490020831</v>
      </c>
      <c r="Y2229">
        <f t="shared" si="412"/>
        <v>4.3374139840227794</v>
      </c>
      <c r="Z2229">
        <f t="shared" si="413"/>
        <v>1</v>
      </c>
      <c r="AA2229">
        <f t="shared" si="414"/>
        <v>11.999999696074083</v>
      </c>
    </row>
    <row r="2230" spans="2:27" x14ac:dyDescent="0.2">
      <c r="B2230">
        <f t="shared" si="416"/>
        <v>9.2107633803289498E+17</v>
      </c>
      <c r="D2230">
        <f t="shared" si="419"/>
        <v>1.0011178537208347</v>
      </c>
      <c r="E2230">
        <f t="shared" si="415"/>
        <v>8776.5999999996275</v>
      </c>
      <c r="I2230" s="4"/>
      <c r="J2230" s="4">
        <f t="shared" si="410"/>
        <v>439</v>
      </c>
      <c r="K2230">
        <v>2229</v>
      </c>
      <c r="L2230">
        <v>7905437.5999999996</v>
      </c>
      <c r="M2230">
        <v>658786.5</v>
      </c>
      <c r="N2230">
        <v>151883.70000000001</v>
      </c>
      <c r="O2230" t="str">
        <f t="shared" si="417"/>
        <v/>
      </c>
      <c r="P2230">
        <f t="shared" si="418"/>
        <v>8776.5999999996275</v>
      </c>
      <c r="X2230">
        <f t="shared" si="411"/>
        <v>52.049282444396596</v>
      </c>
      <c r="Y2230">
        <f t="shared" si="412"/>
        <v>4.3374404231658827</v>
      </c>
      <c r="Z2230">
        <f t="shared" si="413"/>
        <v>1</v>
      </c>
      <c r="AA2230">
        <f t="shared" si="414"/>
        <v>11.999999392823016</v>
      </c>
    </row>
    <row r="2231" spans="2:27" x14ac:dyDescent="0.2">
      <c r="B2231">
        <f t="shared" si="416"/>
        <v>9.3673463577945498E+17</v>
      </c>
      <c r="D2231">
        <f t="shared" si="419"/>
        <v>9.0099582982025037</v>
      </c>
      <c r="E2231">
        <f t="shared" si="415"/>
        <v>79076.800000000745</v>
      </c>
      <c r="I2231" s="4"/>
      <c r="J2231" s="4">
        <f t="shared" si="410"/>
        <v>439</v>
      </c>
      <c r="K2231">
        <v>2230</v>
      </c>
      <c r="L2231">
        <v>7984514.4000000004</v>
      </c>
      <c r="M2231">
        <v>665376.19999999995</v>
      </c>
      <c r="N2231">
        <v>153394</v>
      </c>
      <c r="O2231">
        <f t="shared" si="417"/>
        <v>157716.20000000019</v>
      </c>
      <c r="P2231">
        <f t="shared" si="418"/>
        <v>79076.800000000745</v>
      </c>
      <c r="X2231">
        <f t="shared" si="411"/>
        <v>52.052325384304474</v>
      </c>
      <c r="Y2231">
        <f t="shared" si="412"/>
        <v>4.3376937820253723</v>
      </c>
      <c r="Z2231">
        <f t="shared" si="413"/>
        <v>1</v>
      </c>
      <c r="AA2231">
        <f t="shared" si="414"/>
        <v>12.000000000000002</v>
      </c>
    </row>
    <row r="2232" spans="2:27" x14ac:dyDescent="0.2">
      <c r="B2232">
        <f t="shared" si="416"/>
        <v>9.5265912458770496E+17</v>
      </c>
      <c r="D2232">
        <f t="shared" si="419"/>
        <v>0.11222254820629023</v>
      </c>
      <c r="E2232">
        <f t="shared" si="415"/>
        <v>8874.1999999992549</v>
      </c>
      <c r="I2232" s="4"/>
      <c r="J2232" s="4">
        <f t="shared" si="410"/>
        <v>440</v>
      </c>
      <c r="K2232">
        <v>2231</v>
      </c>
      <c r="L2232">
        <v>7993388.5999999996</v>
      </c>
      <c r="M2232">
        <v>666115.69999999995</v>
      </c>
      <c r="N2232">
        <v>153563.5</v>
      </c>
      <c r="O2232" t="str">
        <f t="shared" si="417"/>
        <v/>
      </c>
      <c r="P2232">
        <f t="shared" si="418"/>
        <v>8874.1999999992549</v>
      </c>
      <c r="X2232">
        <f t="shared" si="411"/>
        <v>52.052659648940015</v>
      </c>
      <c r="Y2232">
        <f t="shared" si="412"/>
        <v>4.3377215288789328</v>
      </c>
      <c r="Z2232">
        <f t="shared" si="413"/>
        <v>1</v>
      </c>
      <c r="AA2232">
        <f t="shared" si="414"/>
        <v>12.000000300248141</v>
      </c>
    </row>
    <row r="2233" spans="2:27" x14ac:dyDescent="0.2">
      <c r="B2233">
        <f t="shared" si="416"/>
        <v>9.68854329705696E+17</v>
      </c>
      <c r="D2233">
        <f t="shared" si="419"/>
        <v>1.0011155935184359</v>
      </c>
      <c r="E2233">
        <f t="shared" si="415"/>
        <v>8884.1000000005588</v>
      </c>
      <c r="I2233" s="4"/>
      <c r="J2233" s="4">
        <f t="shared" si="410"/>
        <v>440</v>
      </c>
      <c r="K2233">
        <v>2232</v>
      </c>
      <c r="L2233">
        <v>8002272.7000000002</v>
      </c>
      <c r="M2233">
        <v>666856.1</v>
      </c>
      <c r="N2233">
        <v>153733.20000000001</v>
      </c>
      <c r="O2233" t="str">
        <f t="shared" si="417"/>
        <v/>
      </c>
      <c r="P2233">
        <f t="shared" si="418"/>
        <v>8884.1000000005588</v>
      </c>
      <c r="X2233">
        <f t="shared" si="411"/>
        <v>52.052989855151651</v>
      </c>
      <c r="Y2233">
        <f t="shared" si="412"/>
        <v>4.3377494256282958</v>
      </c>
      <c r="Z2233">
        <f t="shared" si="413"/>
        <v>1</v>
      </c>
      <c r="AA2233">
        <f t="shared" si="414"/>
        <v>11.999999250213053</v>
      </c>
    </row>
    <row r="2234" spans="2:27" x14ac:dyDescent="0.2">
      <c r="B2234">
        <f t="shared" si="416"/>
        <v>9.8532485331069299E+17</v>
      </c>
      <c r="D2234">
        <f t="shared" si="419"/>
        <v>1.0011030942919239</v>
      </c>
      <c r="E2234">
        <f t="shared" si="415"/>
        <v>8893.8999999994412</v>
      </c>
      <c r="I2234" s="4"/>
      <c r="J2234" s="4">
        <f t="shared" si="410"/>
        <v>440</v>
      </c>
      <c r="K2234">
        <v>2233</v>
      </c>
      <c r="L2234">
        <v>8011166.5999999996</v>
      </c>
      <c r="M2234">
        <v>667597.19999999995</v>
      </c>
      <c r="N2234">
        <v>153903.1</v>
      </c>
      <c r="O2234" t="str">
        <f t="shared" si="417"/>
        <v/>
      </c>
      <c r="P2234">
        <f t="shared" si="418"/>
        <v>8893.8999999994412</v>
      </c>
      <c r="X2234">
        <f t="shared" si="411"/>
        <v>52.053315365317523</v>
      </c>
      <c r="Y2234">
        <f t="shared" si="412"/>
        <v>4.3377761721498782</v>
      </c>
      <c r="Z2234">
        <f t="shared" si="413"/>
        <v>1</v>
      </c>
      <c r="AA2234">
        <f t="shared" si="414"/>
        <v>12.000000299581844</v>
      </c>
    </row>
    <row r="2235" spans="2:27" x14ac:dyDescent="0.2">
      <c r="B2235">
        <f t="shared" si="416"/>
        <v>1.00207537581697E+18</v>
      </c>
      <c r="D2235">
        <f t="shared" si="419"/>
        <v>1.0011131224773502</v>
      </c>
      <c r="E2235">
        <f t="shared" si="415"/>
        <v>8903.8000000007451</v>
      </c>
      <c r="I2235" s="4"/>
      <c r="J2235" s="4">
        <f t="shared" si="410"/>
        <v>440</v>
      </c>
      <c r="K2235">
        <v>2234</v>
      </c>
      <c r="L2235">
        <v>8020070.4000000004</v>
      </c>
      <c r="M2235">
        <v>668339.19999999995</v>
      </c>
      <c r="N2235">
        <v>154073.1</v>
      </c>
      <c r="O2235" t="str">
        <f t="shared" si="417"/>
        <v/>
      </c>
      <c r="P2235">
        <f t="shared" si="418"/>
        <v>8903.8000000007451</v>
      </c>
      <c r="X2235">
        <f t="shared" si="411"/>
        <v>52.053670627773442</v>
      </c>
      <c r="Y2235">
        <f t="shared" si="412"/>
        <v>4.3378058856477866</v>
      </c>
      <c r="Z2235">
        <f t="shared" si="413"/>
        <v>1</v>
      </c>
      <c r="AA2235">
        <f t="shared" si="414"/>
        <v>12.000000000000002</v>
      </c>
    </row>
    <row r="2236" spans="2:27" x14ac:dyDescent="0.2">
      <c r="B2236">
        <f t="shared" si="416"/>
        <v>1.01911065720586E+18</v>
      </c>
      <c r="D2236">
        <f t="shared" si="419"/>
        <v>1.0011118848130585</v>
      </c>
      <c r="E2236">
        <f t="shared" si="415"/>
        <v>8913.6999999992549</v>
      </c>
      <c r="I2236" s="4"/>
      <c r="J2236" s="4">
        <f t="shared" si="410"/>
        <v>440</v>
      </c>
      <c r="K2236">
        <v>2235</v>
      </c>
      <c r="L2236">
        <v>8028984.0999999996</v>
      </c>
      <c r="M2236">
        <v>669082</v>
      </c>
      <c r="N2236">
        <v>154243.4</v>
      </c>
      <c r="O2236" t="str">
        <f t="shared" si="417"/>
        <v/>
      </c>
      <c r="P2236">
        <f t="shared" si="418"/>
        <v>8913.6999999992549</v>
      </c>
      <c r="X2236">
        <f t="shared" si="411"/>
        <v>52.053988047462646</v>
      </c>
      <c r="Y2236">
        <f t="shared" si="412"/>
        <v>4.3378322832613909</v>
      </c>
      <c r="Z2236">
        <f t="shared" si="413"/>
        <v>1</v>
      </c>
      <c r="AA2236">
        <f t="shared" si="414"/>
        <v>12.000000149458511</v>
      </c>
    </row>
    <row r="2237" spans="2:27" x14ac:dyDescent="0.2">
      <c r="B2237">
        <f t="shared" si="416"/>
        <v>1.0364355383783601E+18</v>
      </c>
      <c r="D2237">
        <f t="shared" si="419"/>
        <v>1.0011106498986173</v>
      </c>
      <c r="E2237">
        <f t="shared" si="415"/>
        <v>8923.6000000005588</v>
      </c>
      <c r="I2237" s="4"/>
      <c r="J2237" s="4">
        <f t="shared" ref="J2237:J2300" si="420">J2227+1</f>
        <v>440</v>
      </c>
      <c r="K2237">
        <v>2236</v>
      </c>
      <c r="L2237">
        <v>8037907.7000000002</v>
      </c>
      <c r="M2237">
        <v>669825.6</v>
      </c>
      <c r="N2237">
        <v>154413.79999999999</v>
      </c>
      <c r="O2237" t="str">
        <f t="shared" si="417"/>
        <v/>
      </c>
      <c r="P2237">
        <f t="shared" si="418"/>
        <v>8923.6000000005588</v>
      </c>
      <c r="X2237">
        <f t="shared" si="411"/>
        <v>52.054335169525011</v>
      </c>
      <c r="Y2237">
        <f t="shared" si="412"/>
        <v>4.3378609942893709</v>
      </c>
      <c r="Z2237">
        <f t="shared" si="413"/>
        <v>1</v>
      </c>
      <c r="AA2237">
        <f t="shared" si="414"/>
        <v>12.000000746462961</v>
      </c>
    </row>
    <row r="2238" spans="2:27" x14ac:dyDescent="0.2">
      <c r="B2238">
        <f t="shared" si="416"/>
        <v>1.05405494253079E+18</v>
      </c>
      <c r="D2238">
        <f t="shared" si="419"/>
        <v>1.0011094177237259</v>
      </c>
      <c r="E2238">
        <f t="shared" si="415"/>
        <v>8933.5</v>
      </c>
      <c r="I2238" s="4"/>
      <c r="J2238" s="4">
        <f t="shared" si="420"/>
        <v>440</v>
      </c>
      <c r="K2238">
        <v>2237</v>
      </c>
      <c r="L2238">
        <v>8046841.2000000002</v>
      </c>
      <c r="M2238">
        <v>670570.1</v>
      </c>
      <c r="N2238">
        <v>154584.5</v>
      </c>
      <c r="O2238" t="str">
        <f t="shared" si="417"/>
        <v/>
      </c>
      <c r="P2238">
        <f t="shared" si="418"/>
        <v>8933.5</v>
      </c>
      <c r="X2238">
        <f t="shared" si="411"/>
        <v>52.054644547157061</v>
      </c>
      <c r="Y2238">
        <f t="shared" si="412"/>
        <v>4.3378870455964211</v>
      </c>
      <c r="Z2238">
        <f t="shared" si="413"/>
        <v>1</v>
      </c>
      <c r="AA2238">
        <f t="shared" si="414"/>
        <v>12</v>
      </c>
    </row>
    <row r="2239" spans="2:27" x14ac:dyDescent="0.2">
      <c r="B2239">
        <f t="shared" si="416"/>
        <v>1.07197387655382E+18</v>
      </c>
      <c r="D2239">
        <f t="shared" si="419"/>
        <v>1.0011081882800068</v>
      </c>
      <c r="E2239">
        <f t="shared" si="415"/>
        <v>8943.3999999994412</v>
      </c>
      <c r="I2239" s="4"/>
      <c r="J2239" s="4">
        <f t="shared" si="420"/>
        <v>440</v>
      </c>
      <c r="K2239">
        <v>2238</v>
      </c>
      <c r="L2239">
        <v>8055784.5999999996</v>
      </c>
      <c r="M2239">
        <v>671315.4</v>
      </c>
      <c r="N2239">
        <v>154755.29999999999</v>
      </c>
      <c r="O2239" t="str">
        <f t="shared" si="417"/>
        <v/>
      </c>
      <c r="P2239">
        <f t="shared" si="418"/>
        <v>8943.3999999994412</v>
      </c>
      <c r="X2239">
        <f t="shared" si="411"/>
        <v>52.054983577299133</v>
      </c>
      <c r="Y2239">
        <f t="shared" si="412"/>
        <v>4.3379154058051652</v>
      </c>
      <c r="Z2239">
        <f t="shared" si="413"/>
        <v>1</v>
      </c>
      <c r="AA2239">
        <f t="shared" si="414"/>
        <v>11.999999702077442</v>
      </c>
    </row>
    <row r="2240" spans="2:27" x14ac:dyDescent="0.2">
      <c r="B2240">
        <f t="shared" si="416"/>
        <v>1.09019743245523E+18</v>
      </c>
      <c r="D2240">
        <f t="shared" si="419"/>
        <v>1.0011181429882294</v>
      </c>
      <c r="E2240">
        <f t="shared" si="415"/>
        <v>8953.4000000003725</v>
      </c>
      <c r="I2240" s="4"/>
      <c r="J2240" s="4">
        <f t="shared" si="420"/>
        <v>440</v>
      </c>
      <c r="K2240">
        <v>2239</v>
      </c>
      <c r="L2240">
        <v>8064738</v>
      </c>
      <c r="M2240">
        <v>672061.5</v>
      </c>
      <c r="N2240">
        <v>154926.29999999999</v>
      </c>
      <c r="O2240" t="str">
        <f t="shared" si="417"/>
        <v/>
      </c>
      <c r="P2240">
        <f t="shared" si="418"/>
        <v>8953.4000000003725</v>
      </c>
      <c r="X2240">
        <f t="shared" si="411"/>
        <v>52.055319206616311</v>
      </c>
      <c r="Y2240">
        <f t="shared" si="412"/>
        <v>4.3379432672180256</v>
      </c>
      <c r="Z2240">
        <f t="shared" si="413"/>
        <v>1</v>
      </c>
      <c r="AA2240">
        <f t="shared" si="414"/>
        <v>12</v>
      </c>
    </row>
    <row r="2241" spans="2:27" x14ac:dyDescent="0.2">
      <c r="B2241">
        <f t="shared" si="416"/>
        <v>1.10873078880697E+18</v>
      </c>
      <c r="D2241">
        <f t="shared" si="419"/>
        <v>9.0099626957353021</v>
      </c>
      <c r="E2241">
        <f t="shared" si="415"/>
        <v>80669.799999999814</v>
      </c>
      <c r="I2241" s="4"/>
      <c r="J2241" s="4">
        <f t="shared" si="420"/>
        <v>440</v>
      </c>
      <c r="K2241">
        <v>2240</v>
      </c>
      <c r="L2241">
        <v>8145407.7999999998</v>
      </c>
      <c r="M2241">
        <v>678784</v>
      </c>
      <c r="N2241">
        <v>156467.1</v>
      </c>
      <c r="O2241">
        <f t="shared" si="417"/>
        <v>160893.39999999944</v>
      </c>
      <c r="P2241">
        <f t="shared" si="418"/>
        <v>80669.799999999814</v>
      </c>
      <c r="X2241">
        <f t="shared" si="411"/>
        <v>52.058278066123805</v>
      </c>
      <c r="Y2241">
        <f t="shared" si="412"/>
        <v>4.3381899453623154</v>
      </c>
      <c r="Z2241">
        <f t="shared" si="413"/>
        <v>1</v>
      </c>
      <c r="AA2241">
        <f t="shared" si="414"/>
        <v>11.999999705355458</v>
      </c>
    </row>
    <row r="2242" spans="2:27" x14ac:dyDescent="0.2">
      <c r="B2242">
        <f t="shared" si="416"/>
        <v>1.12757921221669E+18</v>
      </c>
      <c r="D2242">
        <f t="shared" si="419"/>
        <v>0.11222291365542025</v>
      </c>
      <c r="E2242">
        <f t="shared" si="415"/>
        <v>9053</v>
      </c>
      <c r="I2242" s="4"/>
      <c r="J2242" s="4">
        <f t="shared" si="420"/>
        <v>441</v>
      </c>
      <c r="K2242">
        <v>2241</v>
      </c>
      <c r="L2242">
        <v>8154460.7999999998</v>
      </c>
      <c r="M2242">
        <v>679538.4</v>
      </c>
      <c r="N2242">
        <v>156640</v>
      </c>
      <c r="O2242" t="str">
        <f t="shared" si="417"/>
        <v/>
      </c>
      <c r="P2242">
        <f t="shared" si="418"/>
        <v>9053</v>
      </c>
      <c r="X2242">
        <f t="shared" si="411"/>
        <v>52.058610827374871</v>
      </c>
      <c r="Y2242">
        <f t="shared" si="412"/>
        <v>4.3382175689479059</v>
      </c>
      <c r="Z2242">
        <f t="shared" si="413"/>
        <v>1</v>
      </c>
      <c r="AA2242">
        <f t="shared" si="414"/>
        <v>12</v>
      </c>
    </row>
    <row r="2243" spans="2:27" x14ac:dyDescent="0.2">
      <c r="B2243">
        <f t="shared" si="416"/>
        <v>1.14674805882437E+18</v>
      </c>
      <c r="D2243">
        <f t="shared" si="419"/>
        <v>1.001104606207887</v>
      </c>
      <c r="E2243">
        <f t="shared" si="415"/>
        <v>9063</v>
      </c>
      <c r="I2243" s="4"/>
      <c r="J2243" s="4">
        <f t="shared" si="420"/>
        <v>441</v>
      </c>
      <c r="K2243">
        <v>2242</v>
      </c>
      <c r="L2243">
        <v>8163523.7999999998</v>
      </c>
      <c r="M2243">
        <v>680293.7</v>
      </c>
      <c r="N2243">
        <v>156813.1</v>
      </c>
      <c r="O2243" t="str">
        <f t="shared" si="417"/>
        <v/>
      </c>
      <c r="P2243">
        <f t="shared" si="418"/>
        <v>9063</v>
      </c>
      <c r="X2243">
        <f t="shared" ref="X2243:X2306" si="421">L2243/$N2243</f>
        <v>52.058940228845671</v>
      </c>
      <c r="Y2243">
        <f t="shared" ref="Y2243:Y2306" si="422">M2243/$N2243</f>
        <v>4.3382453379213848</v>
      </c>
      <c r="Z2243">
        <f t="shared" ref="Z2243:Z2306" si="423">N2243/$N2243</f>
        <v>1</v>
      </c>
      <c r="AA2243">
        <f t="shared" ref="AA2243:AA2306" si="424">L2243/M2243</f>
        <v>11.999999118027993</v>
      </c>
    </row>
    <row r="2244" spans="2:27" x14ac:dyDescent="0.2">
      <c r="B2244">
        <f t="shared" si="416"/>
        <v>1.1662427758243899E+18</v>
      </c>
      <c r="D2244">
        <f t="shared" si="419"/>
        <v>1.0011144212733707</v>
      </c>
      <c r="E2244">
        <f t="shared" ref="E2244:E2307" si="425">L2244-L2243</f>
        <v>9073.1000000005588</v>
      </c>
      <c r="I2244" s="4"/>
      <c r="J2244" s="4">
        <f t="shared" si="420"/>
        <v>441</v>
      </c>
      <c r="K2244">
        <v>2243</v>
      </c>
      <c r="L2244">
        <v>8172596.9000000004</v>
      </c>
      <c r="M2244">
        <v>681049.7</v>
      </c>
      <c r="N2244">
        <v>156986.4</v>
      </c>
      <c r="O2244" t="str">
        <f t="shared" si="417"/>
        <v/>
      </c>
      <c r="P2244">
        <f t="shared" si="418"/>
        <v>9073.1000000005588</v>
      </c>
      <c r="X2244">
        <f t="shared" si="421"/>
        <v>52.059266917389024</v>
      </c>
      <c r="Y2244">
        <f t="shared" si="422"/>
        <v>4.3382719776999794</v>
      </c>
      <c r="Z2244">
        <f t="shared" si="423"/>
        <v>1</v>
      </c>
      <c r="AA2244">
        <f t="shared" si="424"/>
        <v>12.000000734160812</v>
      </c>
    </row>
    <row r="2245" spans="2:27" x14ac:dyDescent="0.2">
      <c r="B2245">
        <f t="shared" si="416"/>
        <v>1.1860689030134001E+18</v>
      </c>
      <c r="D2245">
        <f t="shared" si="419"/>
        <v>1.0011131807208886</v>
      </c>
      <c r="E2245">
        <f t="shared" si="425"/>
        <v>9083.1999999992549</v>
      </c>
      <c r="I2245" s="4"/>
      <c r="J2245" s="4">
        <f t="shared" si="420"/>
        <v>441</v>
      </c>
      <c r="K2245">
        <v>2244</v>
      </c>
      <c r="L2245">
        <v>8181680.0999999996</v>
      </c>
      <c r="M2245">
        <v>681806.7</v>
      </c>
      <c r="N2245">
        <v>157159.9</v>
      </c>
      <c r="O2245" t="str">
        <f t="shared" si="417"/>
        <v/>
      </c>
      <c r="P2245">
        <f t="shared" si="418"/>
        <v>9083.1999999992549</v>
      </c>
      <c r="X2245">
        <f t="shared" si="421"/>
        <v>52.05959090073231</v>
      </c>
      <c r="Y2245">
        <f t="shared" si="422"/>
        <v>4.3382994008013496</v>
      </c>
      <c r="Z2245">
        <f t="shared" si="423"/>
        <v>1</v>
      </c>
      <c r="AA2245">
        <f t="shared" si="424"/>
        <v>11.99999955999259</v>
      </c>
    </row>
    <row r="2246" spans="2:27" x14ac:dyDescent="0.2">
      <c r="B2246">
        <f t="shared" si="416"/>
        <v>1.20623207436463E+18</v>
      </c>
      <c r="D2246">
        <f t="shared" si="419"/>
        <v>1.0011009335917884</v>
      </c>
      <c r="E2246">
        <f t="shared" si="425"/>
        <v>9093.2000000001863</v>
      </c>
      <c r="I2246" s="4"/>
      <c r="J2246" s="4">
        <f t="shared" si="420"/>
        <v>441</v>
      </c>
      <c r="K2246">
        <v>2245</v>
      </c>
      <c r="L2246">
        <v>8190773.2999999998</v>
      </c>
      <c r="M2246">
        <v>682564.4</v>
      </c>
      <c r="N2246">
        <v>157333.6</v>
      </c>
      <c r="O2246" t="str">
        <f t="shared" si="417"/>
        <v/>
      </c>
      <c r="P2246">
        <f t="shared" si="418"/>
        <v>9093.2000000001863</v>
      </c>
      <c r="X2246">
        <f t="shared" si="421"/>
        <v>52.05991155099737</v>
      </c>
      <c r="Y2246">
        <f t="shared" si="422"/>
        <v>4.3383256977530547</v>
      </c>
      <c r="Z2246">
        <f t="shared" si="423"/>
        <v>1</v>
      </c>
      <c r="AA2246">
        <f t="shared" si="424"/>
        <v>12.00000073253161</v>
      </c>
    </row>
    <row r="2247" spans="2:27" x14ac:dyDescent="0.2">
      <c r="B2247">
        <f t="shared" si="416"/>
        <v>1.22673801962883E+18</v>
      </c>
      <c r="D2247">
        <f t="shared" si="419"/>
        <v>1.001121717327254</v>
      </c>
      <c r="E2247">
        <f t="shared" si="425"/>
        <v>9103.4000000003725</v>
      </c>
      <c r="I2247" s="4"/>
      <c r="J2247" s="4">
        <f t="shared" si="420"/>
        <v>441</v>
      </c>
      <c r="K2247">
        <v>2246</v>
      </c>
      <c r="L2247">
        <v>8199876.7000000002</v>
      </c>
      <c r="M2247">
        <v>683323.1</v>
      </c>
      <c r="N2247">
        <v>157507.4</v>
      </c>
      <c r="O2247" t="str">
        <f t="shared" si="417"/>
        <v/>
      </c>
      <c r="P2247">
        <f t="shared" si="418"/>
        <v>9103.4000000003725</v>
      </c>
      <c r="X2247">
        <f t="shared" si="421"/>
        <v>52.06026320033218</v>
      </c>
      <c r="Y2247">
        <f t="shared" si="422"/>
        <v>4.3383555312321835</v>
      </c>
      <c r="Z2247">
        <f t="shared" si="423"/>
        <v>1</v>
      </c>
      <c r="AA2247">
        <f t="shared" si="424"/>
        <v>11.999999268281726</v>
      </c>
    </row>
    <row r="2248" spans="2:27" x14ac:dyDescent="0.2">
      <c r="B2248">
        <f t="shared" si="416"/>
        <v>1.2475925659625201E+18</v>
      </c>
      <c r="D2248">
        <f t="shared" si="419"/>
        <v>1.0010984906737119</v>
      </c>
      <c r="E2248">
        <f t="shared" si="425"/>
        <v>9113.3999999994412</v>
      </c>
      <c r="I2248" s="4"/>
      <c r="J2248" s="4">
        <f t="shared" si="420"/>
        <v>441</v>
      </c>
      <c r="K2248">
        <v>2247</v>
      </c>
      <c r="L2248">
        <v>8208990.0999999996</v>
      </c>
      <c r="M2248">
        <v>684082.5</v>
      </c>
      <c r="N2248">
        <v>157681.5</v>
      </c>
      <c r="O2248" t="str">
        <f t="shared" si="417"/>
        <v/>
      </c>
      <c r="P2248">
        <f t="shared" si="418"/>
        <v>9113.3999999994412</v>
      </c>
      <c r="X2248">
        <f t="shared" si="421"/>
        <v>52.060578444522662</v>
      </c>
      <c r="Y2248">
        <f t="shared" si="422"/>
        <v>4.3383814841944046</v>
      </c>
      <c r="Z2248">
        <f t="shared" si="423"/>
        <v>1</v>
      </c>
      <c r="AA2248">
        <f t="shared" si="424"/>
        <v>12.000000146181199</v>
      </c>
    </row>
    <row r="2249" spans="2:27" x14ac:dyDescent="0.2">
      <c r="B2249">
        <f t="shared" si="416"/>
        <v>1.2688016395838799E+18</v>
      </c>
      <c r="D2249">
        <f t="shared" si="419"/>
        <v>1.0011192310225732</v>
      </c>
      <c r="E2249">
        <f t="shared" si="425"/>
        <v>9123.6000000005588</v>
      </c>
      <c r="I2249" s="4"/>
      <c r="J2249" s="4">
        <f t="shared" si="420"/>
        <v>441</v>
      </c>
      <c r="K2249">
        <v>2248</v>
      </c>
      <c r="L2249">
        <v>8218113.7000000002</v>
      </c>
      <c r="M2249">
        <v>684842.8</v>
      </c>
      <c r="N2249">
        <v>157855.79999999999</v>
      </c>
      <c r="O2249" t="str">
        <f t="shared" si="417"/>
        <v/>
      </c>
      <c r="P2249">
        <f t="shared" si="418"/>
        <v>9123.6000000005588</v>
      </c>
      <c r="X2249">
        <f t="shared" si="421"/>
        <v>52.060891649214035</v>
      </c>
      <c r="Y2249">
        <f t="shared" si="422"/>
        <v>4.3384075846437069</v>
      </c>
      <c r="Z2249">
        <f t="shared" si="423"/>
        <v>1</v>
      </c>
      <c r="AA2249">
        <f t="shared" si="424"/>
        <v>12.000000146018911</v>
      </c>
    </row>
    <row r="2250" spans="2:27" x14ac:dyDescent="0.2">
      <c r="B2250">
        <f t="shared" si="416"/>
        <v>1.29037126745681E+18</v>
      </c>
      <c r="D2250">
        <f t="shared" si="419"/>
        <v>1.0011179797447558</v>
      </c>
      <c r="E2250">
        <f t="shared" si="425"/>
        <v>9133.7999999998137</v>
      </c>
      <c r="I2250" s="4"/>
      <c r="J2250" s="4">
        <f t="shared" si="420"/>
        <v>441</v>
      </c>
      <c r="K2250">
        <v>2249</v>
      </c>
      <c r="L2250">
        <v>8227247.5</v>
      </c>
      <c r="M2250">
        <v>685604</v>
      </c>
      <c r="N2250">
        <v>158030.20000000001</v>
      </c>
      <c r="O2250" t="str">
        <f t="shared" si="417"/>
        <v/>
      </c>
      <c r="P2250">
        <f t="shared" si="418"/>
        <v>9133.7999999998137</v>
      </c>
      <c r="X2250">
        <f t="shared" si="421"/>
        <v>52.061235763797043</v>
      </c>
      <c r="Y2250">
        <f t="shared" si="422"/>
        <v>4.3384365773124376</v>
      </c>
      <c r="Z2250">
        <f t="shared" si="423"/>
        <v>1</v>
      </c>
      <c r="AA2250">
        <f t="shared" si="424"/>
        <v>11.999999270716041</v>
      </c>
    </row>
    <row r="2251" spans="2:27" x14ac:dyDescent="0.2">
      <c r="B2251">
        <f t="shared" si="416"/>
        <v>1.3123075790035699E+18</v>
      </c>
      <c r="D2251">
        <f t="shared" si="419"/>
        <v>9.0099410979002919</v>
      </c>
      <c r="E2251">
        <f t="shared" si="425"/>
        <v>82295</v>
      </c>
      <c r="I2251" s="4"/>
      <c r="J2251" s="4">
        <f t="shared" si="420"/>
        <v>441</v>
      </c>
      <c r="K2251">
        <v>2250</v>
      </c>
      <c r="L2251">
        <v>8309542.5</v>
      </c>
      <c r="M2251">
        <v>692461.9</v>
      </c>
      <c r="N2251">
        <v>159602.1</v>
      </c>
      <c r="O2251">
        <f t="shared" si="417"/>
        <v>164134.70000000019</v>
      </c>
      <c r="P2251">
        <f t="shared" si="418"/>
        <v>82295</v>
      </c>
      <c r="X2251">
        <f t="shared" si="421"/>
        <v>52.064117577400296</v>
      </c>
      <c r="Y2251">
        <f t="shared" si="422"/>
        <v>4.3386766214229011</v>
      </c>
      <c r="Z2251">
        <f t="shared" si="423"/>
        <v>1</v>
      </c>
      <c r="AA2251">
        <f t="shared" si="424"/>
        <v>11.999999566763167</v>
      </c>
    </row>
    <row r="2252" spans="2:27" x14ac:dyDescent="0.2">
      <c r="B2252">
        <f t="shared" si="416"/>
        <v>1.3346168078466299E+18</v>
      </c>
      <c r="D2252">
        <f t="shared" si="419"/>
        <v>0.11222188468314981</v>
      </c>
      <c r="E2252">
        <f t="shared" si="425"/>
        <v>9235.2999999998137</v>
      </c>
      <c r="I2252" s="4"/>
      <c r="J2252" s="4">
        <f t="shared" si="420"/>
        <v>442</v>
      </c>
      <c r="K2252">
        <v>2251</v>
      </c>
      <c r="L2252">
        <v>8318777.7999999998</v>
      </c>
      <c r="M2252">
        <v>693231.5</v>
      </c>
      <c r="N2252">
        <v>159778.5</v>
      </c>
      <c r="O2252" t="str">
        <f t="shared" si="417"/>
        <v/>
      </c>
      <c r="P2252">
        <f t="shared" si="418"/>
        <v>9235.2999999998137</v>
      </c>
      <c r="X2252">
        <f t="shared" si="421"/>
        <v>52.064437956295748</v>
      </c>
      <c r="Y2252">
        <f t="shared" si="422"/>
        <v>4.3387032673357178</v>
      </c>
      <c r="Z2252">
        <f t="shared" si="423"/>
        <v>1</v>
      </c>
      <c r="AA2252">
        <f t="shared" si="424"/>
        <v>11.999999711496088</v>
      </c>
    </row>
    <row r="2253" spans="2:27" x14ac:dyDescent="0.2">
      <c r="B2253">
        <f t="shared" si="416"/>
        <v>1.35730529358003E+18</v>
      </c>
      <c r="D2253">
        <f t="shared" si="419"/>
        <v>1.0011152859139114</v>
      </c>
      <c r="E2253">
        <f t="shared" si="425"/>
        <v>9245.6000000005588</v>
      </c>
      <c r="I2253" s="4"/>
      <c r="J2253" s="4">
        <f t="shared" si="420"/>
        <v>442</v>
      </c>
      <c r="K2253">
        <v>2252</v>
      </c>
      <c r="L2253">
        <v>8328023.4000000004</v>
      </c>
      <c r="M2253">
        <v>694001.9</v>
      </c>
      <c r="N2253">
        <v>159955</v>
      </c>
      <c r="O2253" t="str">
        <f t="shared" si="417"/>
        <v/>
      </c>
      <c r="P2253">
        <f t="shared" si="418"/>
        <v>9245.6000000005588</v>
      </c>
      <c r="X2253">
        <f t="shared" si="421"/>
        <v>52.06478947203901</v>
      </c>
      <c r="Y2253">
        <f t="shared" si="422"/>
        <v>4.3387321434153359</v>
      </c>
      <c r="Z2253">
        <f t="shared" si="423"/>
        <v>1</v>
      </c>
      <c r="AA2253">
        <f t="shared" si="424"/>
        <v>12.000000864550948</v>
      </c>
    </row>
    <row r="2254" spans="2:27" x14ac:dyDescent="0.2">
      <c r="B2254">
        <f t="shared" si="416"/>
        <v>1.38037948357089E+18</v>
      </c>
      <c r="D2254">
        <f t="shared" si="419"/>
        <v>1.0011032274810996</v>
      </c>
      <c r="E2254">
        <f t="shared" si="425"/>
        <v>9255.7999999998137</v>
      </c>
      <c r="I2254" s="4"/>
      <c r="J2254" s="4">
        <f t="shared" si="420"/>
        <v>442</v>
      </c>
      <c r="K2254">
        <v>2253</v>
      </c>
      <c r="L2254">
        <v>8337279.2000000002</v>
      </c>
      <c r="M2254">
        <v>694773.3</v>
      </c>
      <c r="N2254">
        <v>160131.79999999999</v>
      </c>
      <c r="O2254" t="str">
        <f t="shared" si="417"/>
        <v/>
      </c>
      <c r="P2254">
        <f t="shared" si="418"/>
        <v>9255.7999999998137</v>
      </c>
      <c r="X2254">
        <f t="shared" si="421"/>
        <v>52.065106368628847</v>
      </c>
      <c r="Y2254">
        <f t="shared" si="422"/>
        <v>4.3387590722142644</v>
      </c>
      <c r="Z2254">
        <f t="shared" si="423"/>
        <v>1</v>
      </c>
      <c r="AA2254">
        <f t="shared" si="424"/>
        <v>11.999999424272636</v>
      </c>
    </row>
    <row r="2255" spans="2:27" x14ac:dyDescent="0.2">
      <c r="B2255">
        <f t="shared" si="416"/>
        <v>1.4038459347915899E+18</v>
      </c>
      <c r="D2255">
        <f t="shared" si="419"/>
        <v>1.0011236197843918</v>
      </c>
      <c r="E2255">
        <f t="shared" si="425"/>
        <v>9266.2000000001863</v>
      </c>
      <c r="I2255" s="4"/>
      <c r="J2255" s="4">
        <f t="shared" si="420"/>
        <v>442</v>
      </c>
      <c r="K2255">
        <v>2254</v>
      </c>
      <c r="L2255">
        <v>8346545.4000000004</v>
      </c>
      <c r="M2255">
        <v>695545.4</v>
      </c>
      <c r="N2255">
        <v>160308.79999999999</v>
      </c>
      <c r="O2255" t="str">
        <f t="shared" si="417"/>
        <v/>
      </c>
      <c r="P2255">
        <f t="shared" si="418"/>
        <v>9266.2000000001863</v>
      </c>
      <c r="X2255">
        <f t="shared" si="421"/>
        <v>52.065422484604717</v>
      </c>
      <c r="Y2255">
        <f t="shared" si="422"/>
        <v>4.3387848951523562</v>
      </c>
      <c r="Z2255">
        <f t="shared" si="423"/>
        <v>1</v>
      </c>
      <c r="AA2255">
        <f t="shared" si="424"/>
        <v>12.000000862632403</v>
      </c>
    </row>
    <row r="2256" spans="2:27" x14ac:dyDescent="0.2">
      <c r="B2256">
        <f t="shared" si="416"/>
        <v>1.42771131568305E+18</v>
      </c>
      <c r="D2256">
        <f t="shared" si="419"/>
        <v>1.0011007748590852</v>
      </c>
      <c r="E2256">
        <f t="shared" si="425"/>
        <v>9276.3999999994412</v>
      </c>
      <c r="I2256" s="4"/>
      <c r="J2256" s="4">
        <f t="shared" si="420"/>
        <v>442</v>
      </c>
      <c r="K2256">
        <v>2255</v>
      </c>
      <c r="L2256">
        <v>8355821.7999999998</v>
      </c>
      <c r="M2256">
        <v>696318.5</v>
      </c>
      <c r="N2256">
        <v>160486</v>
      </c>
      <c r="O2256" t="str">
        <f t="shared" si="417"/>
        <v/>
      </c>
      <c r="P2256">
        <f t="shared" si="418"/>
        <v>9276.3999999994412</v>
      </c>
      <c r="X2256">
        <f t="shared" si="421"/>
        <v>52.065736575152968</v>
      </c>
      <c r="Y2256">
        <f t="shared" si="422"/>
        <v>4.3388114851139665</v>
      </c>
      <c r="Z2256">
        <f t="shared" si="423"/>
        <v>1</v>
      </c>
      <c r="AA2256">
        <f t="shared" si="424"/>
        <v>11.999999712775116</v>
      </c>
    </row>
    <row r="2257" spans="2:27" x14ac:dyDescent="0.2">
      <c r="B2257">
        <f t="shared" si="416"/>
        <v>1.4519824080496599E+18</v>
      </c>
      <c r="D2257">
        <f t="shared" si="419"/>
        <v>1.0011211245742284</v>
      </c>
      <c r="E2257">
        <f t="shared" si="425"/>
        <v>9286.7999999998137</v>
      </c>
      <c r="I2257" s="4"/>
      <c r="J2257" s="4">
        <f t="shared" si="420"/>
        <v>442</v>
      </c>
      <c r="K2257">
        <v>2256</v>
      </c>
      <c r="L2257">
        <v>8365108.5999999996</v>
      </c>
      <c r="M2257">
        <v>697092.4</v>
      </c>
      <c r="N2257">
        <v>160663.4</v>
      </c>
      <c r="O2257" t="str">
        <f t="shared" si="417"/>
        <v/>
      </c>
      <c r="P2257">
        <f t="shared" si="418"/>
        <v>9286.7999999998137</v>
      </c>
      <c r="X2257">
        <f t="shared" si="421"/>
        <v>52.066049890640933</v>
      </c>
      <c r="Y2257">
        <f t="shared" si="422"/>
        <v>4.3388375946232935</v>
      </c>
      <c r="Z2257">
        <f t="shared" si="423"/>
        <v>1</v>
      </c>
      <c r="AA2257">
        <f t="shared" si="424"/>
        <v>11.999999713093988</v>
      </c>
    </row>
    <row r="2258" spans="2:27" x14ac:dyDescent="0.2">
      <c r="B2258">
        <f t="shared" si="416"/>
        <v>1.4766661089865001E+18</v>
      </c>
      <c r="D2258">
        <f t="shared" si="419"/>
        <v>1.0010983331179939</v>
      </c>
      <c r="E2258">
        <f t="shared" si="425"/>
        <v>9297</v>
      </c>
      <c r="I2258" s="4"/>
      <c r="J2258" s="4">
        <f t="shared" si="420"/>
        <v>442</v>
      </c>
      <c r="K2258">
        <v>2257</v>
      </c>
      <c r="L2258">
        <v>8374405.5999999996</v>
      </c>
      <c r="M2258">
        <v>697867.1</v>
      </c>
      <c r="N2258">
        <v>160840.9</v>
      </c>
      <c r="O2258" t="str">
        <f t="shared" si="417"/>
        <v/>
      </c>
      <c r="P2258">
        <f t="shared" si="418"/>
        <v>9297</v>
      </c>
      <c r="X2258">
        <f t="shared" si="421"/>
        <v>52.066393560344416</v>
      </c>
      <c r="Y2258">
        <f t="shared" si="422"/>
        <v>4.3388659227845654</v>
      </c>
      <c r="Z2258">
        <f t="shared" si="423"/>
        <v>1</v>
      </c>
      <c r="AA2258">
        <f t="shared" si="424"/>
        <v>12.000000573175036</v>
      </c>
    </row>
    <row r="2259" spans="2:27" x14ac:dyDescent="0.2">
      <c r="B2259">
        <f t="shared" si="416"/>
        <v>1.5017694328392699E+18</v>
      </c>
      <c r="D2259">
        <f t="shared" si="419"/>
        <v>1.0011186404216814</v>
      </c>
      <c r="E2259">
        <f t="shared" si="425"/>
        <v>9307.4000000003725</v>
      </c>
      <c r="I2259" s="4"/>
      <c r="J2259" s="4">
        <f t="shared" si="420"/>
        <v>442</v>
      </c>
      <c r="K2259">
        <v>2258</v>
      </c>
      <c r="L2259">
        <v>8383713</v>
      </c>
      <c r="M2259">
        <v>698642.8</v>
      </c>
      <c r="N2259">
        <v>161018.70000000001</v>
      </c>
      <c r="O2259" t="str">
        <f t="shared" si="417"/>
        <v/>
      </c>
      <c r="P2259">
        <f t="shared" si="418"/>
        <v>9307.4000000003725</v>
      </c>
      <c r="X2259">
        <f t="shared" si="421"/>
        <v>52.066704053628548</v>
      </c>
      <c r="Y2259">
        <f t="shared" si="422"/>
        <v>4.3388923149919858</v>
      </c>
      <c r="Z2259">
        <f t="shared" si="423"/>
        <v>1</v>
      </c>
      <c r="AA2259">
        <f t="shared" si="424"/>
        <v>11.999999141192037</v>
      </c>
    </row>
    <row r="2260" spans="2:27" x14ac:dyDescent="0.2">
      <c r="B2260">
        <f t="shared" si="416"/>
        <v>1.5272995131975401E+18</v>
      </c>
      <c r="D2260">
        <f t="shared" si="419"/>
        <v>1.0011173904635422</v>
      </c>
      <c r="E2260">
        <f t="shared" si="425"/>
        <v>9317.8000000007451</v>
      </c>
      <c r="I2260" s="4"/>
      <c r="J2260" s="4">
        <f t="shared" si="420"/>
        <v>442</v>
      </c>
      <c r="K2260">
        <v>2259</v>
      </c>
      <c r="L2260">
        <v>8393030.8000000007</v>
      </c>
      <c r="M2260">
        <v>699419.2</v>
      </c>
      <c r="N2260">
        <v>161196.70000000001</v>
      </c>
      <c r="O2260" t="str">
        <f t="shared" si="417"/>
        <v/>
      </c>
      <c r="P2260">
        <f t="shared" si="418"/>
        <v>9317.8000000007451</v>
      </c>
      <c r="X2260">
        <f t="shared" si="421"/>
        <v>52.067013778818051</v>
      </c>
      <c r="Y2260">
        <f t="shared" si="422"/>
        <v>4.338917608114806</v>
      </c>
      <c r="Z2260">
        <f t="shared" si="423"/>
        <v>1</v>
      </c>
      <c r="AA2260">
        <f t="shared" si="424"/>
        <v>12.00000057190309</v>
      </c>
    </row>
    <row r="2261" spans="2:27" x14ac:dyDescent="0.2">
      <c r="B2261">
        <f t="shared" si="416"/>
        <v>1.5532636049219E+18</v>
      </c>
      <c r="D2261">
        <f t="shared" si="419"/>
        <v>9.0099379681890763</v>
      </c>
      <c r="E2261">
        <f t="shared" si="425"/>
        <v>83952.799999998882</v>
      </c>
      <c r="I2261" s="4"/>
      <c r="J2261" s="4">
        <f t="shared" si="420"/>
        <v>442</v>
      </c>
      <c r="K2261">
        <v>2260</v>
      </c>
      <c r="L2261">
        <v>8476983.5999999996</v>
      </c>
      <c r="M2261">
        <v>706415.3</v>
      </c>
      <c r="N2261">
        <v>162800.20000000001</v>
      </c>
      <c r="O2261">
        <f t="shared" si="417"/>
        <v>167441.09999999963</v>
      </c>
      <c r="P2261">
        <f t="shared" si="418"/>
        <v>83952.799999998882</v>
      </c>
      <c r="X2261">
        <f t="shared" si="421"/>
        <v>52.069859865037017</v>
      </c>
      <c r="Y2261">
        <f t="shared" si="422"/>
        <v>4.3391549887530854</v>
      </c>
      <c r="Z2261">
        <f t="shared" si="423"/>
        <v>1</v>
      </c>
      <c r="AA2261">
        <f t="shared" si="424"/>
        <v>11.999999999999998</v>
      </c>
    </row>
    <row r="2262" spans="2:27" x14ac:dyDescent="0.2">
      <c r="B2262">
        <f t="shared" si="416"/>
        <v>1.57966908620557E+18</v>
      </c>
      <c r="D2262">
        <f t="shared" si="419"/>
        <v>0.11222139106737203</v>
      </c>
      <c r="E2262">
        <f t="shared" si="425"/>
        <v>9421.3000000007451</v>
      </c>
      <c r="I2262" s="4"/>
      <c r="J2262" s="4">
        <f t="shared" si="420"/>
        <v>443</v>
      </c>
      <c r="K2262">
        <v>2261</v>
      </c>
      <c r="L2262">
        <v>8486404.9000000004</v>
      </c>
      <c r="M2262">
        <v>707200.4</v>
      </c>
      <c r="N2262">
        <v>162980.1</v>
      </c>
      <c r="O2262" t="str">
        <f t="shared" si="417"/>
        <v/>
      </c>
      <c r="P2262">
        <f t="shared" si="418"/>
        <v>9421.3000000007451</v>
      </c>
      <c r="X2262">
        <f t="shared" si="421"/>
        <v>52.070190777892513</v>
      </c>
      <c r="Y2262">
        <f t="shared" si="422"/>
        <v>4.3391825136933893</v>
      </c>
      <c r="Z2262">
        <f t="shared" si="423"/>
        <v>1</v>
      </c>
      <c r="AA2262">
        <f t="shared" si="424"/>
        <v>12.000000141402635</v>
      </c>
    </row>
    <row r="2263" spans="2:27" x14ac:dyDescent="0.2">
      <c r="B2263">
        <f t="shared" si="416"/>
        <v>1.60652346067107E+18</v>
      </c>
      <c r="D2263">
        <f t="shared" si="419"/>
        <v>1.0011251101227672</v>
      </c>
      <c r="E2263">
        <f t="shared" si="425"/>
        <v>9431.9000000003725</v>
      </c>
      <c r="I2263" s="4"/>
      <c r="J2263" s="4">
        <f t="shared" si="420"/>
        <v>443</v>
      </c>
      <c r="K2263">
        <v>2262</v>
      </c>
      <c r="L2263">
        <v>8495836.8000000007</v>
      </c>
      <c r="M2263">
        <v>707986.4</v>
      </c>
      <c r="N2263">
        <v>163160.29999999999</v>
      </c>
      <c r="O2263" t="str">
        <f t="shared" si="417"/>
        <v/>
      </c>
      <c r="P2263">
        <f t="shared" si="418"/>
        <v>9431.9000000003725</v>
      </c>
      <c r="X2263">
        <f t="shared" si="421"/>
        <v>52.070490186644676</v>
      </c>
      <c r="Y2263">
        <f t="shared" si="422"/>
        <v>4.3392075155537224</v>
      </c>
      <c r="Z2263">
        <f t="shared" si="423"/>
        <v>1</v>
      </c>
      <c r="AA2263">
        <f t="shared" si="424"/>
        <v>12</v>
      </c>
    </row>
    <row r="2264" spans="2:27" x14ac:dyDescent="0.2">
      <c r="B2264">
        <f t="shared" si="416"/>
        <v>1.6338343595024799E+18</v>
      </c>
      <c r="D2264">
        <f t="shared" si="419"/>
        <v>1.0011026410371728</v>
      </c>
      <c r="E2264">
        <f t="shared" si="425"/>
        <v>9442.2999999988824</v>
      </c>
      <c r="I2264" s="4"/>
      <c r="J2264" s="4">
        <f t="shared" si="420"/>
        <v>443</v>
      </c>
      <c r="K2264">
        <v>2263</v>
      </c>
      <c r="L2264">
        <v>8505279.0999999996</v>
      </c>
      <c r="M2264">
        <v>708773.3</v>
      </c>
      <c r="N2264">
        <v>163340.6</v>
      </c>
      <c r="O2264" t="str">
        <f t="shared" si="417"/>
        <v/>
      </c>
      <c r="P2264">
        <f t="shared" si="418"/>
        <v>9442.2999999988824</v>
      </c>
      <c r="X2264">
        <f t="shared" si="421"/>
        <v>52.070820726751336</v>
      </c>
      <c r="Y2264">
        <f t="shared" si="422"/>
        <v>4.3392353156533039</v>
      </c>
      <c r="Z2264">
        <f t="shared" si="423"/>
        <v>1</v>
      </c>
      <c r="AA2264">
        <f t="shared" si="424"/>
        <v>11.999999294555819</v>
      </c>
    </row>
    <row r="2265" spans="2:27" x14ac:dyDescent="0.2">
      <c r="B2265">
        <f t="shared" si="416"/>
        <v>1.6616095436140201E+18</v>
      </c>
      <c r="D2265">
        <f t="shared" si="419"/>
        <v>1.0011120171993968</v>
      </c>
      <c r="E2265">
        <f t="shared" si="425"/>
        <v>9452.8000000007451</v>
      </c>
      <c r="I2265" s="4"/>
      <c r="J2265" s="4">
        <f t="shared" si="420"/>
        <v>443</v>
      </c>
      <c r="K2265">
        <v>2264</v>
      </c>
      <c r="L2265">
        <v>8514731.9000000004</v>
      </c>
      <c r="M2265">
        <v>709561</v>
      </c>
      <c r="N2265">
        <v>163521.20000000001</v>
      </c>
      <c r="O2265" t="str">
        <f t="shared" si="417"/>
        <v/>
      </c>
      <c r="P2265">
        <f t="shared" si="418"/>
        <v>9452.8000000007451</v>
      </c>
      <c r="X2265">
        <f t="shared" si="421"/>
        <v>52.071119218792425</v>
      </c>
      <c r="Y2265">
        <f t="shared" si="422"/>
        <v>4.33925998586116</v>
      </c>
      <c r="Z2265">
        <f t="shared" si="423"/>
        <v>1</v>
      </c>
      <c r="AA2265">
        <f t="shared" si="424"/>
        <v>11.99999985906779</v>
      </c>
    </row>
    <row r="2266" spans="2:27" x14ac:dyDescent="0.2">
      <c r="B2266">
        <f t="shared" si="416"/>
        <v>1.6898569058554601E+18</v>
      </c>
      <c r="D2266">
        <f t="shared" si="419"/>
        <v>1.0011107819903242</v>
      </c>
      <c r="E2266">
        <f t="shared" si="425"/>
        <v>9463.2999999988824</v>
      </c>
      <c r="I2266" s="4"/>
      <c r="J2266" s="4">
        <f t="shared" si="420"/>
        <v>443</v>
      </c>
      <c r="K2266">
        <v>2265</v>
      </c>
      <c r="L2266">
        <v>8524195.1999999993</v>
      </c>
      <c r="M2266">
        <v>710349.6</v>
      </c>
      <c r="N2266">
        <v>163701.9</v>
      </c>
      <c r="O2266" t="str">
        <f t="shared" si="417"/>
        <v/>
      </c>
      <c r="P2266">
        <f t="shared" si="418"/>
        <v>9463.2999999988824</v>
      </c>
      <c r="X2266">
        <f t="shared" si="421"/>
        <v>52.071449384521493</v>
      </c>
      <c r="Y2266">
        <f t="shared" si="422"/>
        <v>4.3392874487101247</v>
      </c>
      <c r="Z2266">
        <f t="shared" si="423"/>
        <v>1</v>
      </c>
      <c r="AA2266">
        <f t="shared" si="424"/>
        <v>12</v>
      </c>
    </row>
    <row r="2267" spans="2:27" x14ac:dyDescent="0.2">
      <c r="B2267">
        <f t="shared" si="416"/>
        <v>1.7185844732550001E+18</v>
      </c>
      <c r="D2267">
        <f t="shared" si="419"/>
        <v>1.0011095495230906</v>
      </c>
      <c r="E2267">
        <f t="shared" si="425"/>
        <v>9473.8000000007451</v>
      </c>
      <c r="I2267" s="4"/>
      <c r="J2267" s="4">
        <f t="shared" si="420"/>
        <v>443</v>
      </c>
      <c r="K2267">
        <v>2266</v>
      </c>
      <c r="L2267">
        <v>8533669</v>
      </c>
      <c r="M2267">
        <v>711139.1</v>
      </c>
      <c r="N2267">
        <v>163882.9</v>
      </c>
      <c r="O2267" t="str">
        <f t="shared" si="417"/>
        <v/>
      </c>
      <c r="P2267">
        <f t="shared" si="418"/>
        <v>9473.8000000007451</v>
      </c>
      <c r="X2267">
        <f t="shared" si="421"/>
        <v>52.071747570979035</v>
      </c>
      <c r="Y2267">
        <f t="shared" si="422"/>
        <v>4.3393123992802174</v>
      </c>
      <c r="Z2267">
        <f t="shared" si="423"/>
        <v>1</v>
      </c>
      <c r="AA2267">
        <f t="shared" si="424"/>
        <v>11.999999718761069</v>
      </c>
    </row>
    <row r="2268" spans="2:27" x14ac:dyDescent="0.2">
      <c r="B2268">
        <f t="shared" si="416"/>
        <v>1.74780040930033E+18</v>
      </c>
      <c r="D2268">
        <f t="shared" si="419"/>
        <v>1.0011188752137079</v>
      </c>
      <c r="E2268">
        <f t="shared" si="425"/>
        <v>9484.4000000003725</v>
      </c>
      <c r="I2268" s="4"/>
      <c r="J2268" s="4">
        <f t="shared" si="420"/>
        <v>443</v>
      </c>
      <c r="K2268">
        <v>2267</v>
      </c>
      <c r="L2268">
        <v>8543153.4000000004</v>
      </c>
      <c r="M2268">
        <v>711929.4</v>
      </c>
      <c r="N2268">
        <v>164064</v>
      </c>
      <c r="O2268" t="str">
        <f t="shared" si="417"/>
        <v/>
      </c>
      <c r="P2268">
        <f t="shared" si="418"/>
        <v>9484.4000000003725</v>
      </c>
      <c r="X2268">
        <f t="shared" si="421"/>
        <v>52.072077969572852</v>
      </c>
      <c r="Y2268">
        <f t="shared" si="422"/>
        <v>4.3393395260386196</v>
      </c>
      <c r="Z2268">
        <f t="shared" si="423"/>
        <v>1</v>
      </c>
      <c r="AA2268">
        <f t="shared" si="424"/>
        <v>12.000000842780198</v>
      </c>
    </row>
    <row r="2269" spans="2:27" x14ac:dyDescent="0.2">
      <c r="B2269">
        <f t="shared" si="416"/>
        <v>1.7775130162584399E+18</v>
      </c>
      <c r="D2269">
        <f t="shared" si="419"/>
        <v>1.0011070811015983</v>
      </c>
      <c r="E2269">
        <f t="shared" si="425"/>
        <v>9494.9000000003725</v>
      </c>
      <c r="I2269" s="4"/>
      <c r="J2269" s="4">
        <f t="shared" si="420"/>
        <v>443</v>
      </c>
      <c r="K2269">
        <v>2268</v>
      </c>
      <c r="L2269">
        <v>8552648.3000000007</v>
      </c>
      <c r="M2269">
        <v>712720.7</v>
      </c>
      <c r="N2269">
        <v>164245.4</v>
      </c>
      <c r="O2269" t="str">
        <f t="shared" si="417"/>
        <v/>
      </c>
      <c r="P2269">
        <f t="shared" si="418"/>
        <v>9494.9000000003725</v>
      </c>
      <c r="X2269">
        <f t="shared" si="421"/>
        <v>52.07237645620517</v>
      </c>
      <c r="Y2269">
        <f t="shared" si="422"/>
        <v>4.3393647554208519</v>
      </c>
      <c r="Z2269">
        <f t="shared" si="423"/>
        <v>1</v>
      </c>
      <c r="AA2269">
        <f t="shared" si="424"/>
        <v>11.999999859692586</v>
      </c>
    </row>
    <row r="2270" spans="2:27" x14ac:dyDescent="0.2">
      <c r="B2270">
        <f t="shared" si="416"/>
        <v>1.8077307375348301E+18</v>
      </c>
      <c r="D2270">
        <f t="shared" si="419"/>
        <v>1.0011058568282063</v>
      </c>
      <c r="E2270">
        <f t="shared" si="425"/>
        <v>9505.3999999985099</v>
      </c>
      <c r="I2270" s="4"/>
      <c r="J2270" s="4">
        <f t="shared" si="420"/>
        <v>443</v>
      </c>
      <c r="K2270">
        <v>2269</v>
      </c>
      <c r="L2270">
        <v>8562153.6999999993</v>
      </c>
      <c r="M2270">
        <v>713512.8</v>
      </c>
      <c r="N2270">
        <v>164426.9</v>
      </c>
      <c r="O2270" t="str">
        <f t="shared" si="417"/>
        <v/>
      </c>
      <c r="P2270">
        <f t="shared" si="418"/>
        <v>9505.3999999985099</v>
      </c>
      <c r="X2270">
        <f t="shared" si="421"/>
        <v>52.072706473210886</v>
      </c>
      <c r="Y2270">
        <f t="shared" si="422"/>
        <v>4.3393921554198256</v>
      </c>
      <c r="Z2270">
        <f t="shared" si="423"/>
        <v>1</v>
      </c>
      <c r="AA2270">
        <f t="shared" si="424"/>
        <v>12.000000140151654</v>
      </c>
    </row>
    <row r="2271" spans="2:27" x14ac:dyDescent="0.2">
      <c r="B2271">
        <f t="shared" si="416"/>
        <v>1.8384621600729201E+18</v>
      </c>
      <c r="D2271">
        <f t="shared" si="419"/>
        <v>9.0100469206992777</v>
      </c>
      <c r="E2271">
        <f t="shared" si="425"/>
        <v>85644.10000000149</v>
      </c>
      <c r="I2271" s="4"/>
      <c r="J2271" s="4">
        <f t="shared" si="420"/>
        <v>443</v>
      </c>
      <c r="K2271">
        <v>2270</v>
      </c>
      <c r="L2271">
        <v>8647797.8000000007</v>
      </c>
      <c r="M2271">
        <v>720649.8</v>
      </c>
      <c r="N2271">
        <v>166062.70000000001</v>
      </c>
      <c r="O2271">
        <f t="shared" si="417"/>
        <v>170814.20000000019</v>
      </c>
      <c r="P2271">
        <f t="shared" si="418"/>
        <v>85644.10000000149</v>
      </c>
      <c r="X2271">
        <f t="shared" si="421"/>
        <v>52.075497989614767</v>
      </c>
      <c r="Y2271">
        <f t="shared" si="422"/>
        <v>4.3396247321041992</v>
      </c>
      <c r="Z2271">
        <f t="shared" si="423"/>
        <v>1</v>
      </c>
      <c r="AA2271">
        <f t="shared" si="424"/>
        <v>12.00000027752731</v>
      </c>
    </row>
    <row r="2272" spans="2:27" x14ac:dyDescent="0.2">
      <c r="B2272">
        <f t="shared" si="416"/>
        <v>1.8697160167941601E+18</v>
      </c>
      <c r="D2272">
        <f t="shared" si="419"/>
        <v>0.11222139061534257</v>
      </c>
      <c r="E2272">
        <f t="shared" si="425"/>
        <v>9611.0999999996275</v>
      </c>
      <c r="I2272" s="4"/>
      <c r="J2272" s="4">
        <f t="shared" si="420"/>
        <v>444</v>
      </c>
      <c r="K2272">
        <v>2271</v>
      </c>
      <c r="L2272">
        <v>8657408.9000000004</v>
      </c>
      <c r="M2272">
        <v>721450.7</v>
      </c>
      <c r="N2272">
        <v>166246.29999999999</v>
      </c>
      <c r="O2272" t="str">
        <f t="shared" si="417"/>
        <v/>
      </c>
      <c r="P2272">
        <f t="shared" si="418"/>
        <v>9611.0999999996275</v>
      </c>
      <c r="X2272">
        <f t="shared" si="421"/>
        <v>52.075798980187834</v>
      </c>
      <c r="Y2272">
        <f t="shared" si="422"/>
        <v>4.3396496643835079</v>
      </c>
      <c r="Z2272">
        <f t="shared" si="423"/>
        <v>1</v>
      </c>
      <c r="AA2272">
        <f t="shared" si="424"/>
        <v>12.000000693048051</v>
      </c>
    </row>
    <row r="2273" spans="2:27" x14ac:dyDescent="0.2">
      <c r="B2273">
        <f t="shared" si="416"/>
        <v>1.90150118907966E+18</v>
      </c>
      <c r="D2273">
        <f t="shared" si="419"/>
        <v>1.0011237007211189</v>
      </c>
      <c r="E2273">
        <f t="shared" si="425"/>
        <v>9621.9000000003725</v>
      </c>
      <c r="I2273" s="4"/>
      <c r="J2273" s="4">
        <f t="shared" si="420"/>
        <v>444</v>
      </c>
      <c r="K2273">
        <v>2272</v>
      </c>
      <c r="L2273">
        <v>8667030.8000000007</v>
      </c>
      <c r="M2273">
        <v>722252.6</v>
      </c>
      <c r="N2273">
        <v>166430.1</v>
      </c>
      <c r="O2273" t="str">
        <f t="shared" si="417"/>
        <v/>
      </c>
      <c r="P2273">
        <f t="shared" si="418"/>
        <v>9621.9000000003725</v>
      </c>
      <c r="X2273">
        <f t="shared" si="421"/>
        <v>52.076101618637495</v>
      </c>
      <c r="Y2273">
        <f t="shared" si="422"/>
        <v>4.3396753351707407</v>
      </c>
      <c r="Z2273">
        <f t="shared" si="423"/>
        <v>1</v>
      </c>
      <c r="AA2273">
        <f t="shared" si="424"/>
        <v>11.999999446177142</v>
      </c>
    </row>
    <row r="2274" spans="2:27" x14ac:dyDescent="0.2">
      <c r="B2274">
        <f t="shared" si="416"/>
        <v>1.9338267092940201E+18</v>
      </c>
      <c r="D2274">
        <f t="shared" si="419"/>
        <v>1.0011016535195363</v>
      </c>
      <c r="E2274">
        <f t="shared" si="425"/>
        <v>9632.5</v>
      </c>
      <c r="I2274" s="4"/>
      <c r="J2274" s="4">
        <f t="shared" si="420"/>
        <v>444</v>
      </c>
      <c r="K2274">
        <v>2273</v>
      </c>
      <c r="L2274">
        <v>8676663.3000000007</v>
      </c>
      <c r="M2274">
        <v>723055.3</v>
      </c>
      <c r="N2274">
        <v>166614.1</v>
      </c>
      <c r="O2274" t="str">
        <f t="shared" si="417"/>
        <v/>
      </c>
      <c r="P2274">
        <f t="shared" si="418"/>
        <v>9632.5</v>
      </c>
      <c r="X2274">
        <f t="shared" si="421"/>
        <v>52.076404698041763</v>
      </c>
      <c r="Y2274">
        <f t="shared" si="422"/>
        <v>4.3397005415508056</v>
      </c>
      <c r="Z2274">
        <f t="shared" si="423"/>
        <v>1</v>
      </c>
      <c r="AA2274">
        <f t="shared" si="424"/>
        <v>11.999999585093976</v>
      </c>
    </row>
    <row r="2275" spans="2:27" x14ac:dyDescent="0.2">
      <c r="B2275">
        <f t="shared" si="416"/>
        <v>1.96670176335202E+18</v>
      </c>
      <c r="D2275">
        <f t="shared" si="419"/>
        <v>1.0011108227354535</v>
      </c>
      <c r="E2275">
        <f t="shared" si="425"/>
        <v>9643.1999999992549</v>
      </c>
      <c r="I2275" s="4"/>
      <c r="J2275" s="4">
        <f t="shared" si="420"/>
        <v>444</v>
      </c>
      <c r="K2275">
        <v>2274</v>
      </c>
      <c r="L2275">
        <v>8686306.5</v>
      </c>
      <c r="M2275">
        <v>723858.9</v>
      </c>
      <c r="N2275">
        <v>166798.29999999999</v>
      </c>
      <c r="O2275" t="str">
        <f t="shared" si="417"/>
        <v/>
      </c>
      <c r="P2275">
        <f t="shared" si="418"/>
        <v>9643.1999999992549</v>
      </c>
      <c r="X2275">
        <f t="shared" si="421"/>
        <v>52.076708815377621</v>
      </c>
      <c r="Y2275">
        <f t="shared" si="422"/>
        <v>4.339725884496425</v>
      </c>
      <c r="Z2275">
        <f t="shared" si="423"/>
        <v>1</v>
      </c>
      <c r="AA2275">
        <f t="shared" si="424"/>
        <v>11.999999585554587</v>
      </c>
    </row>
    <row r="2276" spans="2:27" x14ac:dyDescent="0.2">
      <c r="B2276">
        <f t="shared" si="416"/>
        <v>2.0001356933289999E+18</v>
      </c>
      <c r="D2276">
        <f t="shared" si="419"/>
        <v>1.0011199601792711</v>
      </c>
      <c r="E2276">
        <f t="shared" si="425"/>
        <v>9654</v>
      </c>
      <c r="I2276" s="4"/>
      <c r="J2276" s="4">
        <f t="shared" si="420"/>
        <v>444</v>
      </c>
      <c r="K2276">
        <v>2275</v>
      </c>
      <c r="L2276">
        <v>8695960.5</v>
      </c>
      <c r="M2276">
        <v>724663.4</v>
      </c>
      <c r="N2276">
        <v>166982.6</v>
      </c>
      <c r="O2276" t="str">
        <f t="shared" si="417"/>
        <v/>
      </c>
      <c r="P2276">
        <f t="shared" si="418"/>
        <v>9654</v>
      </c>
      <c r="X2276">
        <f t="shared" si="421"/>
        <v>52.077045752072372</v>
      </c>
      <c r="Y2276">
        <f t="shared" si="422"/>
        <v>4.3397539623888957</v>
      </c>
      <c r="Z2276">
        <f t="shared" si="423"/>
        <v>1</v>
      </c>
      <c r="AA2276">
        <f t="shared" si="424"/>
        <v>11.999999586014694</v>
      </c>
    </row>
    <row r="2277" spans="2:27" x14ac:dyDescent="0.2">
      <c r="B2277">
        <f t="shared" si="416"/>
        <v>2.0341380001155899E+18</v>
      </c>
      <c r="D2277">
        <f t="shared" si="419"/>
        <v>1.0011083488708572</v>
      </c>
      <c r="E2277">
        <f t="shared" si="425"/>
        <v>9664.6999999992549</v>
      </c>
      <c r="I2277" s="4"/>
      <c r="J2277" s="4">
        <f t="shared" si="420"/>
        <v>444</v>
      </c>
      <c r="K2277">
        <v>2276</v>
      </c>
      <c r="L2277">
        <v>8705625.1999999993</v>
      </c>
      <c r="M2277">
        <v>725468.8</v>
      </c>
      <c r="N2277">
        <v>167167.20000000001</v>
      </c>
      <c r="O2277" t="str">
        <f t="shared" si="417"/>
        <v/>
      </c>
      <c r="P2277">
        <f t="shared" si="418"/>
        <v>9664.6999999992549</v>
      </c>
      <c r="X2277">
        <f t="shared" si="421"/>
        <v>52.077352494987046</v>
      </c>
      <c r="Y2277">
        <f t="shared" si="422"/>
        <v>4.3397795739834129</v>
      </c>
      <c r="Z2277">
        <f t="shared" si="423"/>
        <v>1</v>
      </c>
      <c r="AA2277">
        <f t="shared" si="424"/>
        <v>11.999999448632385</v>
      </c>
    </row>
    <row r="2278" spans="2:27" x14ac:dyDescent="0.2">
      <c r="B2278">
        <f t="shared" si="416"/>
        <v>2.0687183461175601E+18</v>
      </c>
      <c r="D2278">
        <f t="shared" si="419"/>
        <v>1.0011071217938599</v>
      </c>
      <c r="E2278">
        <f t="shared" si="425"/>
        <v>9675.4000000003725</v>
      </c>
      <c r="I2278" s="4"/>
      <c r="J2278" s="4">
        <f t="shared" si="420"/>
        <v>444</v>
      </c>
      <c r="K2278">
        <v>2277</v>
      </c>
      <c r="L2278">
        <v>8715300.5999999996</v>
      </c>
      <c r="M2278">
        <v>726275</v>
      </c>
      <c r="N2278">
        <v>167352</v>
      </c>
      <c r="O2278" t="str">
        <f t="shared" si="417"/>
        <v/>
      </c>
      <c r="P2278">
        <f t="shared" si="418"/>
        <v>9675.4000000003725</v>
      </c>
      <c r="X2278">
        <f t="shared" si="421"/>
        <v>52.077660261006741</v>
      </c>
      <c r="Y2278">
        <f t="shared" si="422"/>
        <v>4.3398047229791095</v>
      </c>
      <c r="Z2278">
        <f t="shared" si="423"/>
        <v>1</v>
      </c>
      <c r="AA2278">
        <f t="shared" si="424"/>
        <v>12.000000826133352</v>
      </c>
    </row>
    <row r="2279" spans="2:27" x14ac:dyDescent="0.2">
      <c r="B2279">
        <f t="shared" si="416"/>
        <v>2.1038865580015601E+18</v>
      </c>
      <c r="D2279">
        <f t="shared" si="419"/>
        <v>1.0011162329206797</v>
      </c>
      <c r="E2279">
        <f t="shared" si="425"/>
        <v>9686.2000000011176</v>
      </c>
      <c r="I2279" s="4"/>
      <c r="J2279" s="4">
        <f t="shared" si="420"/>
        <v>444</v>
      </c>
      <c r="K2279">
        <v>2278</v>
      </c>
      <c r="L2279">
        <v>8724986.8000000007</v>
      </c>
      <c r="M2279">
        <v>727082.2</v>
      </c>
      <c r="N2279">
        <v>167537</v>
      </c>
      <c r="O2279" t="str">
        <f t="shared" si="417"/>
        <v/>
      </c>
      <c r="P2279">
        <f t="shared" si="418"/>
        <v>9686.2000000011176</v>
      </c>
      <c r="X2279">
        <f t="shared" si="421"/>
        <v>52.077969642526732</v>
      </c>
      <c r="Y2279">
        <f t="shared" si="422"/>
        <v>4.3398306045828683</v>
      </c>
      <c r="Z2279">
        <f t="shared" si="423"/>
        <v>1</v>
      </c>
      <c r="AA2279">
        <f t="shared" si="424"/>
        <v>12.000000550144126</v>
      </c>
    </row>
    <row r="2280" spans="2:27" x14ac:dyDescent="0.2">
      <c r="B2280">
        <f t="shared" si="416"/>
        <v>2.1396526294875799E+18</v>
      </c>
      <c r="D2280">
        <f t="shared" si="419"/>
        <v>1.0011046643675943</v>
      </c>
      <c r="E2280">
        <f t="shared" si="425"/>
        <v>9696.8999999985099</v>
      </c>
      <c r="I2280" s="4"/>
      <c r="J2280" s="4">
        <f t="shared" si="420"/>
        <v>444</v>
      </c>
      <c r="K2280">
        <v>2279</v>
      </c>
      <c r="L2280">
        <v>8734683.6999999993</v>
      </c>
      <c r="M2280">
        <v>727890.3</v>
      </c>
      <c r="N2280">
        <v>167722.29999999999</v>
      </c>
      <c r="O2280" t="str">
        <f t="shared" si="417"/>
        <v/>
      </c>
      <c r="P2280">
        <f t="shared" si="418"/>
        <v>9696.8999999985099</v>
      </c>
      <c r="X2280">
        <f t="shared" si="421"/>
        <v>52.078248986568866</v>
      </c>
      <c r="Y2280">
        <f t="shared" si="422"/>
        <v>4.3398540325287698</v>
      </c>
      <c r="Z2280">
        <f t="shared" si="423"/>
        <v>1</v>
      </c>
      <c r="AA2280">
        <f t="shared" si="424"/>
        <v>12.000000137383337</v>
      </c>
    </row>
    <row r="2281" spans="2:27" x14ac:dyDescent="0.2">
      <c r="B2281">
        <f t="shared" si="416"/>
        <v>2.1760267241888699E+18</v>
      </c>
      <c r="D2281">
        <f t="shared" si="419"/>
        <v>9.0100238220476818</v>
      </c>
      <c r="E2281">
        <f t="shared" si="425"/>
        <v>87369.300000000745</v>
      </c>
      <c r="I2281" s="4"/>
      <c r="J2281" s="4">
        <f t="shared" si="420"/>
        <v>444</v>
      </c>
      <c r="K2281">
        <v>2280</v>
      </c>
      <c r="L2281">
        <v>8822053</v>
      </c>
      <c r="M2281">
        <v>735171.1</v>
      </c>
      <c r="N2281">
        <v>169391</v>
      </c>
      <c r="O2281">
        <f t="shared" si="417"/>
        <v>174255.19999999925</v>
      </c>
      <c r="P2281">
        <f t="shared" si="418"/>
        <v>87369.300000000745</v>
      </c>
      <c r="X2281">
        <f t="shared" si="421"/>
        <v>52.081001942251952</v>
      </c>
      <c r="Y2281">
        <f t="shared" si="422"/>
        <v>4.3400835935793518</v>
      </c>
      <c r="Z2281">
        <f t="shared" si="423"/>
        <v>1</v>
      </c>
      <c r="AA2281">
        <f t="shared" si="424"/>
        <v>11.999999727954487</v>
      </c>
    </row>
    <row r="2282" spans="2:27" x14ac:dyDescent="0.2">
      <c r="B2282">
        <f t="shared" si="416"/>
        <v>2.2130191785000801E+18</v>
      </c>
      <c r="D2282">
        <f t="shared" si="419"/>
        <v>0.11222248547259348</v>
      </c>
      <c r="E2282">
        <f t="shared" si="425"/>
        <v>9804.8000000007451</v>
      </c>
      <c r="I2282" s="4"/>
      <c r="J2282" s="4">
        <f t="shared" si="420"/>
        <v>445</v>
      </c>
      <c r="K2282">
        <v>2281</v>
      </c>
      <c r="L2282">
        <v>8831857.8000000007</v>
      </c>
      <c r="M2282">
        <v>735988.2</v>
      </c>
      <c r="N2282">
        <v>169578.3</v>
      </c>
      <c r="O2282" t="str">
        <f t="shared" si="417"/>
        <v/>
      </c>
      <c r="P2282">
        <f t="shared" si="418"/>
        <v>9804.8000000007451</v>
      </c>
      <c r="X2282">
        <f t="shared" si="421"/>
        <v>52.081296958396216</v>
      </c>
      <c r="Y2282">
        <f t="shared" si="422"/>
        <v>4.3401083747153972</v>
      </c>
      <c r="Z2282">
        <f t="shared" si="423"/>
        <v>1</v>
      </c>
      <c r="AA2282">
        <f t="shared" si="424"/>
        <v>11.999999184769541</v>
      </c>
    </row>
    <row r="2283" spans="2:27" x14ac:dyDescent="0.2">
      <c r="B2283">
        <f t="shared" si="416"/>
        <v>2.25064050453458E+18</v>
      </c>
      <c r="D2283">
        <f t="shared" si="419"/>
        <v>1.0011117003914929</v>
      </c>
      <c r="E2283">
        <f t="shared" si="425"/>
        <v>9815.6999999992549</v>
      </c>
      <c r="I2283" s="4"/>
      <c r="J2283" s="4">
        <f t="shared" si="420"/>
        <v>445</v>
      </c>
      <c r="K2283">
        <v>2282</v>
      </c>
      <c r="L2283">
        <v>8841673.5</v>
      </c>
      <c r="M2283">
        <v>736806.1</v>
      </c>
      <c r="N2283">
        <v>169765.8</v>
      </c>
      <c r="O2283" t="str">
        <f t="shared" si="417"/>
        <v/>
      </c>
      <c r="P2283">
        <f t="shared" si="418"/>
        <v>9815.6999999992549</v>
      </c>
      <c r="X2283">
        <f t="shared" si="421"/>
        <v>52.081594172677896</v>
      </c>
      <c r="Y2283">
        <f t="shared" si="422"/>
        <v>4.3401327004614592</v>
      </c>
      <c r="Z2283">
        <f t="shared" si="423"/>
        <v>1</v>
      </c>
      <c r="AA2283">
        <f t="shared" si="424"/>
        <v>12.000000407162753</v>
      </c>
    </row>
    <row r="2284" spans="2:27" x14ac:dyDescent="0.2">
      <c r="B2284">
        <f t="shared" si="416"/>
        <v>2.28890139311167E+18</v>
      </c>
      <c r="D2284">
        <f t="shared" si="419"/>
        <v>1.0011104658863224</v>
      </c>
      <c r="E2284">
        <f t="shared" si="425"/>
        <v>9826.5999999996275</v>
      </c>
      <c r="I2284" s="4"/>
      <c r="J2284" s="4">
        <f t="shared" si="420"/>
        <v>445</v>
      </c>
      <c r="K2284">
        <v>2283</v>
      </c>
      <c r="L2284">
        <v>8851500.0999999996</v>
      </c>
      <c r="M2284">
        <v>737625</v>
      </c>
      <c r="N2284">
        <v>169953.5</v>
      </c>
      <c r="O2284" t="str">
        <f t="shared" si="417"/>
        <v/>
      </c>
      <c r="P2284">
        <f t="shared" si="418"/>
        <v>9826.5999999996275</v>
      </c>
      <c r="X2284">
        <f t="shared" si="421"/>
        <v>52.081893576772465</v>
      </c>
      <c r="Y2284">
        <f t="shared" si="422"/>
        <v>4.340157749031353</v>
      </c>
      <c r="Z2284">
        <f t="shared" si="423"/>
        <v>1</v>
      </c>
      <c r="AA2284">
        <f t="shared" si="424"/>
        <v>12.000000135570241</v>
      </c>
    </row>
    <row r="2285" spans="2:27" x14ac:dyDescent="0.2">
      <c r="B2285">
        <f t="shared" si="416"/>
        <v>2.3278127167945702E+18</v>
      </c>
      <c r="D2285">
        <f t="shared" si="419"/>
        <v>1.0011092341196723</v>
      </c>
      <c r="E2285">
        <f t="shared" si="425"/>
        <v>9837.5</v>
      </c>
      <c r="I2285" s="4"/>
      <c r="J2285" s="4">
        <f t="shared" si="420"/>
        <v>445</v>
      </c>
      <c r="K2285">
        <v>2284</v>
      </c>
      <c r="L2285">
        <v>8861337.5999999996</v>
      </c>
      <c r="M2285">
        <v>738444.80000000005</v>
      </c>
      <c r="N2285">
        <v>170141.3</v>
      </c>
      <c r="O2285" t="str">
        <f t="shared" si="417"/>
        <v/>
      </c>
      <c r="P2285">
        <f t="shared" si="418"/>
        <v>9837.5</v>
      </c>
      <c r="X2285">
        <f t="shared" si="421"/>
        <v>52.082225773518836</v>
      </c>
      <c r="Y2285">
        <f t="shared" si="422"/>
        <v>4.3401854811265697</v>
      </c>
      <c r="Z2285">
        <f t="shared" si="423"/>
        <v>1</v>
      </c>
      <c r="AA2285">
        <f t="shared" si="424"/>
        <v>11.999999999999998</v>
      </c>
    </row>
    <row r="2286" spans="2:27" x14ac:dyDescent="0.2">
      <c r="B2286">
        <f t="shared" si="416"/>
        <v>2.3673855329800801E+18</v>
      </c>
      <c r="D2286">
        <f t="shared" si="419"/>
        <v>1.00110800508263</v>
      </c>
      <c r="E2286">
        <f t="shared" si="425"/>
        <v>9848.4000000003725</v>
      </c>
      <c r="I2286" s="4"/>
      <c r="J2286" s="4">
        <f t="shared" si="420"/>
        <v>445</v>
      </c>
      <c r="K2286">
        <v>2285</v>
      </c>
      <c r="L2286">
        <v>8871186</v>
      </c>
      <c r="M2286">
        <v>739265.5</v>
      </c>
      <c r="N2286">
        <v>170329.5</v>
      </c>
      <c r="O2286" t="str">
        <f t="shared" si="417"/>
        <v/>
      </c>
      <c r="P2286">
        <f t="shared" si="418"/>
        <v>9848.4000000003725</v>
      </c>
      <c r="X2286">
        <f t="shared" si="421"/>
        <v>52.082498921208597</v>
      </c>
      <c r="Y2286">
        <f t="shared" si="422"/>
        <v>4.3402082434340503</v>
      </c>
      <c r="Z2286">
        <f t="shared" si="423"/>
        <v>1</v>
      </c>
      <c r="AA2286">
        <f t="shared" si="424"/>
        <v>12</v>
      </c>
    </row>
    <row r="2287" spans="2:27" x14ac:dyDescent="0.2">
      <c r="B2287">
        <f t="shared" si="416"/>
        <v>2.4076310870407398E+18</v>
      </c>
      <c r="D2287">
        <f t="shared" si="419"/>
        <v>1.0011169326997278</v>
      </c>
      <c r="E2287">
        <f t="shared" si="425"/>
        <v>9859.4000000003725</v>
      </c>
      <c r="I2287" s="4"/>
      <c r="J2287" s="4">
        <f t="shared" si="420"/>
        <v>445</v>
      </c>
      <c r="K2287">
        <v>2286</v>
      </c>
      <c r="L2287">
        <v>8881045.4000000004</v>
      </c>
      <c r="M2287">
        <v>740087.1</v>
      </c>
      <c r="N2287">
        <v>170517.8</v>
      </c>
      <c r="O2287" t="str">
        <f t="shared" si="417"/>
        <v/>
      </c>
      <c r="P2287">
        <f t="shared" si="418"/>
        <v>9859.4000000003725</v>
      </c>
      <c r="X2287">
        <f t="shared" si="421"/>
        <v>52.082805431456428</v>
      </c>
      <c r="Y2287">
        <f t="shared" si="422"/>
        <v>4.3402336882131953</v>
      </c>
      <c r="Z2287">
        <f t="shared" si="423"/>
        <v>1</v>
      </c>
      <c r="AA2287">
        <f t="shared" si="424"/>
        <v>12.000000270238463</v>
      </c>
    </row>
    <row r="2288" spans="2:27" x14ac:dyDescent="0.2">
      <c r="B2288">
        <f t="shared" si="416"/>
        <v>2.4485608155204301E+18</v>
      </c>
      <c r="D2288">
        <f t="shared" si="419"/>
        <v>1.0011055439477563</v>
      </c>
      <c r="E2288">
        <f t="shared" si="425"/>
        <v>9870.2999999988824</v>
      </c>
      <c r="I2288" s="4"/>
      <c r="J2288" s="4">
        <f t="shared" si="420"/>
        <v>445</v>
      </c>
      <c r="K2288">
        <v>2287</v>
      </c>
      <c r="L2288">
        <v>8890915.6999999993</v>
      </c>
      <c r="M2288">
        <v>740909.6</v>
      </c>
      <c r="N2288">
        <v>170706.3</v>
      </c>
      <c r="O2288" t="str">
        <f t="shared" si="417"/>
        <v/>
      </c>
      <c r="P2288">
        <f t="shared" si="418"/>
        <v>9870.2999999988824</v>
      </c>
      <c r="X2288">
        <f t="shared" si="421"/>
        <v>52.083114097136423</v>
      </c>
      <c r="Y2288">
        <f t="shared" si="422"/>
        <v>4.3402592640107605</v>
      </c>
      <c r="Z2288">
        <f t="shared" si="423"/>
        <v>1</v>
      </c>
      <c r="AA2288">
        <f t="shared" si="424"/>
        <v>12.000000674846161</v>
      </c>
    </row>
    <row r="2289" spans="2:27" x14ac:dyDescent="0.2">
      <c r="B2289">
        <f t="shared" si="416"/>
        <v>2.4901863493842801E+18</v>
      </c>
      <c r="D2289">
        <f t="shared" si="419"/>
        <v>1.0011144544747235</v>
      </c>
      <c r="E2289">
        <f t="shared" si="425"/>
        <v>9881.3000000007451</v>
      </c>
      <c r="I2289" s="4"/>
      <c r="J2289" s="4">
        <f t="shared" si="420"/>
        <v>445</v>
      </c>
      <c r="K2289">
        <v>2288</v>
      </c>
      <c r="L2289">
        <v>8900797</v>
      </c>
      <c r="M2289">
        <v>741733.1</v>
      </c>
      <c r="N2289">
        <v>170895</v>
      </c>
      <c r="O2289" t="str">
        <f t="shared" si="417"/>
        <v/>
      </c>
      <c r="P2289">
        <f t="shared" si="418"/>
        <v>9881.3000000007451</v>
      </c>
      <c r="X2289">
        <f t="shared" si="421"/>
        <v>52.0834254951871</v>
      </c>
      <c r="Y2289">
        <f t="shared" si="422"/>
        <v>4.3402855554580295</v>
      </c>
      <c r="Z2289">
        <f t="shared" si="423"/>
        <v>1</v>
      </c>
      <c r="AA2289">
        <f t="shared" si="424"/>
        <v>11.999999730361232</v>
      </c>
    </row>
    <row r="2290" spans="2:27" x14ac:dyDescent="0.2">
      <c r="B2290">
        <f t="shared" ref="B2290:B2353" si="426">ROUND(45*$B$1^(K2290-1),1)</f>
        <v>2.5325195173238098E+18</v>
      </c>
      <c r="D2290">
        <f t="shared" si="419"/>
        <v>1.0011132138483803</v>
      </c>
      <c r="E2290">
        <f t="shared" si="425"/>
        <v>9892.3000000007451</v>
      </c>
      <c r="I2290" s="4"/>
      <c r="J2290" s="4">
        <f t="shared" si="420"/>
        <v>445</v>
      </c>
      <c r="K2290">
        <v>2289</v>
      </c>
      <c r="L2290">
        <v>8910689.3000000007</v>
      </c>
      <c r="M2290">
        <v>742557.4</v>
      </c>
      <c r="N2290">
        <v>171084</v>
      </c>
      <c r="O2290" t="str">
        <f t="shared" si="417"/>
        <v/>
      </c>
      <c r="P2290">
        <f t="shared" si="418"/>
        <v>9892.3000000007451</v>
      </c>
      <c r="X2290">
        <f t="shared" si="421"/>
        <v>52.083709172102594</v>
      </c>
      <c r="Y2290">
        <f t="shared" si="422"/>
        <v>4.3403088541301349</v>
      </c>
      <c r="Z2290">
        <f t="shared" si="423"/>
        <v>1</v>
      </c>
      <c r="AA2290">
        <f t="shared" si="424"/>
        <v>12.00000067334862</v>
      </c>
    </row>
    <row r="2291" spans="2:27" x14ac:dyDescent="0.2">
      <c r="B2291">
        <f t="shared" si="426"/>
        <v>2.5755723491183099E+18</v>
      </c>
      <c r="D2291">
        <f t="shared" si="419"/>
        <v>9.0099774572133668</v>
      </c>
      <c r="E2291">
        <f t="shared" si="425"/>
        <v>89129.39999999851</v>
      </c>
      <c r="I2291" s="4"/>
      <c r="J2291" s="4">
        <f t="shared" si="420"/>
        <v>445</v>
      </c>
      <c r="K2291">
        <v>2290</v>
      </c>
      <c r="L2291">
        <v>8999818.6999999993</v>
      </c>
      <c r="M2291">
        <v>749984.9</v>
      </c>
      <c r="N2291">
        <v>172786.3</v>
      </c>
      <c r="O2291">
        <f t="shared" ref="O2291:O2354" si="427">IF(RIGHT(K2291,1)*1=0,VLOOKUP(J2291,AI:AL,4,0),"")</f>
        <v>177765.69999999925</v>
      </c>
      <c r="P2291">
        <f t="shared" ref="P2291:P2354" si="428">L2291-L2290</f>
        <v>89129.39999999851</v>
      </c>
      <c r="X2291">
        <f t="shared" si="421"/>
        <v>52.086413679788272</v>
      </c>
      <c r="Y2291">
        <f t="shared" si="422"/>
        <v>4.3405345215448223</v>
      </c>
      <c r="Z2291">
        <f t="shared" si="423"/>
        <v>1</v>
      </c>
      <c r="AA2291">
        <f t="shared" si="424"/>
        <v>11.99999986666398</v>
      </c>
    </row>
    <row r="2292" spans="2:27" x14ac:dyDescent="0.2">
      <c r="B2292">
        <f t="shared" si="426"/>
        <v>2.6193570790533202E+18</v>
      </c>
      <c r="D2292">
        <f t="shared" ref="D2292:D2355" si="429">E2292/E2291</f>
        <v>0.11222222970199409</v>
      </c>
      <c r="E2292">
        <f t="shared" si="425"/>
        <v>10002.300000000745</v>
      </c>
      <c r="I2292" s="4"/>
      <c r="J2292" s="4">
        <f t="shared" si="420"/>
        <v>446</v>
      </c>
      <c r="K2292">
        <v>2291</v>
      </c>
      <c r="L2292">
        <v>9009821</v>
      </c>
      <c r="M2292">
        <v>750818.4</v>
      </c>
      <c r="N2292">
        <v>172977.4</v>
      </c>
      <c r="O2292" t="str">
        <f t="shared" si="427"/>
        <v/>
      </c>
      <c r="P2292">
        <f t="shared" si="428"/>
        <v>10002.300000000745</v>
      </c>
      <c r="X2292">
        <f t="shared" si="421"/>
        <v>52.086694562411047</v>
      </c>
      <c r="Y2292">
        <f t="shared" si="422"/>
        <v>4.3405577838492198</v>
      </c>
      <c r="Z2292">
        <f t="shared" si="423"/>
        <v>1</v>
      </c>
      <c r="AA2292">
        <f t="shared" si="424"/>
        <v>12.000000266375997</v>
      </c>
    </row>
    <row r="2293" spans="2:27" x14ac:dyDescent="0.2">
      <c r="B2293">
        <f t="shared" si="426"/>
        <v>2.6638861493972301E+18</v>
      </c>
      <c r="D2293">
        <f t="shared" si="429"/>
        <v>1.0011097447586681</v>
      </c>
      <c r="E2293">
        <f t="shared" si="425"/>
        <v>10013.400000000373</v>
      </c>
      <c r="I2293" s="4"/>
      <c r="J2293" s="4">
        <f t="shared" si="420"/>
        <v>446</v>
      </c>
      <c r="K2293">
        <v>2292</v>
      </c>
      <c r="L2293">
        <v>9019834.4000000004</v>
      </c>
      <c r="M2293">
        <v>751652.9</v>
      </c>
      <c r="N2293">
        <v>173168.6</v>
      </c>
      <c r="O2293" t="str">
        <f t="shared" si="427"/>
        <v/>
      </c>
      <c r="P2293">
        <f t="shared" si="428"/>
        <v>10013.400000000373</v>
      </c>
      <c r="X2293">
        <f t="shared" si="421"/>
        <v>52.087008845714521</v>
      </c>
      <c r="Y2293">
        <f t="shared" si="422"/>
        <v>4.3405842629668427</v>
      </c>
      <c r="Z2293">
        <f t="shared" si="423"/>
        <v>1</v>
      </c>
      <c r="AA2293">
        <f t="shared" si="424"/>
        <v>11.999999467839478</v>
      </c>
    </row>
    <row r="2294" spans="2:27" x14ac:dyDescent="0.2">
      <c r="B2294">
        <f t="shared" si="426"/>
        <v>2.70917221393698E+18</v>
      </c>
      <c r="D2294">
        <f t="shared" si="429"/>
        <v>1.0011085145904115</v>
      </c>
      <c r="E2294">
        <f t="shared" si="425"/>
        <v>10024.5</v>
      </c>
      <c r="I2294" s="4"/>
      <c r="J2294" s="4">
        <f t="shared" si="420"/>
        <v>446</v>
      </c>
      <c r="K2294">
        <v>2293</v>
      </c>
      <c r="L2294">
        <v>9029858.9000000004</v>
      </c>
      <c r="M2294">
        <v>752488.2</v>
      </c>
      <c r="N2294">
        <v>173360.1</v>
      </c>
      <c r="O2294" t="str">
        <f t="shared" si="427"/>
        <v/>
      </c>
      <c r="P2294">
        <f t="shared" si="428"/>
        <v>10024.5</v>
      </c>
      <c r="X2294">
        <f t="shared" si="421"/>
        <v>52.087296327124868</v>
      </c>
      <c r="Y2294">
        <f t="shared" si="422"/>
        <v>4.3406077869129049</v>
      </c>
      <c r="Z2294">
        <f t="shared" si="423"/>
        <v>1</v>
      </c>
      <c r="AA2294">
        <f t="shared" si="424"/>
        <v>12.000000664462249</v>
      </c>
    </row>
    <row r="2295" spans="2:27" x14ac:dyDescent="0.2">
      <c r="B2295">
        <f t="shared" si="426"/>
        <v>2.75522814157391E+18</v>
      </c>
      <c r="D2295">
        <f t="shared" si="429"/>
        <v>1.001117262706295</v>
      </c>
      <c r="E2295">
        <f t="shared" si="425"/>
        <v>10035.699999999255</v>
      </c>
      <c r="I2295" s="4"/>
      <c r="J2295" s="4">
        <f t="shared" si="420"/>
        <v>446</v>
      </c>
      <c r="K2295">
        <v>2294</v>
      </c>
      <c r="L2295">
        <v>9039894.5999999996</v>
      </c>
      <c r="M2295">
        <v>753324.5</v>
      </c>
      <c r="N2295">
        <v>173551.8</v>
      </c>
      <c r="O2295" t="str">
        <f t="shared" si="427"/>
        <v/>
      </c>
      <c r="P2295">
        <f t="shared" si="428"/>
        <v>10035.699999999255</v>
      </c>
      <c r="X2295">
        <f t="shared" si="421"/>
        <v>52.087587682755235</v>
      </c>
      <c r="Y2295">
        <f t="shared" si="422"/>
        <v>4.3406320187978462</v>
      </c>
      <c r="Z2295">
        <f t="shared" si="423"/>
        <v>1</v>
      </c>
      <c r="AA2295">
        <f t="shared" si="424"/>
        <v>12.000000796469516</v>
      </c>
    </row>
    <row r="2296" spans="2:27" x14ac:dyDescent="0.2">
      <c r="B2296">
        <f t="shared" si="426"/>
        <v>2.80206701998067E+18</v>
      </c>
      <c r="D2296">
        <f t="shared" si="429"/>
        <v>1.001106051396663</v>
      </c>
      <c r="E2296">
        <f t="shared" si="425"/>
        <v>10046.800000000745</v>
      </c>
      <c r="I2296" s="4"/>
      <c r="J2296" s="4">
        <f t="shared" si="420"/>
        <v>446</v>
      </c>
      <c r="K2296">
        <v>2295</v>
      </c>
      <c r="L2296">
        <v>9049941.4000000004</v>
      </c>
      <c r="M2296">
        <v>754161.8</v>
      </c>
      <c r="N2296">
        <v>173743.7</v>
      </c>
      <c r="O2296" t="str">
        <f t="shared" si="427"/>
        <v/>
      </c>
      <c r="P2296">
        <f t="shared" si="428"/>
        <v>10046.800000000745</v>
      </c>
      <c r="X2296">
        <f t="shared" si="421"/>
        <v>52.087882323215169</v>
      </c>
      <c r="Y2296">
        <f t="shared" si="422"/>
        <v>4.3406569561946711</v>
      </c>
      <c r="Z2296">
        <f t="shared" si="423"/>
        <v>1</v>
      </c>
      <c r="AA2296">
        <f t="shared" si="424"/>
        <v>11.999999734804918</v>
      </c>
    </row>
    <row r="2297" spans="2:27" x14ac:dyDescent="0.2">
      <c r="B2297">
        <f t="shared" si="426"/>
        <v>2.84970215932034E+18</v>
      </c>
      <c r="D2297">
        <f t="shared" si="429"/>
        <v>1.0011147828163449</v>
      </c>
      <c r="E2297">
        <f t="shared" si="425"/>
        <v>10058</v>
      </c>
      <c r="I2297" s="4"/>
      <c r="J2297" s="4">
        <f t="shared" si="420"/>
        <v>446</v>
      </c>
      <c r="K2297">
        <v>2296</v>
      </c>
      <c r="L2297">
        <v>9059999.4000000004</v>
      </c>
      <c r="M2297">
        <v>755000</v>
      </c>
      <c r="N2297">
        <v>173935.8</v>
      </c>
      <c r="O2297" t="str">
        <f t="shared" si="427"/>
        <v/>
      </c>
      <c r="P2297">
        <f t="shared" si="428"/>
        <v>10058</v>
      </c>
      <c r="X2297">
        <f t="shared" si="421"/>
        <v>52.088180811540816</v>
      </c>
      <c r="Y2297">
        <f t="shared" si="422"/>
        <v>4.3406820217574538</v>
      </c>
      <c r="Z2297">
        <f t="shared" si="423"/>
        <v>1</v>
      </c>
      <c r="AA2297">
        <f t="shared" si="424"/>
        <v>11.999999205298014</v>
      </c>
    </row>
    <row r="2298" spans="2:27" x14ac:dyDescent="0.2">
      <c r="B2298">
        <f t="shared" si="426"/>
        <v>2.89814709602878E+18</v>
      </c>
      <c r="D2298">
        <f t="shared" si="429"/>
        <v>1.0011135414594605</v>
      </c>
      <c r="E2298">
        <f t="shared" si="425"/>
        <v>10069.199999999255</v>
      </c>
      <c r="I2298" s="4"/>
      <c r="J2298" s="4">
        <f t="shared" si="420"/>
        <v>446</v>
      </c>
      <c r="K2298">
        <v>2297</v>
      </c>
      <c r="L2298">
        <v>9070068.5999999996</v>
      </c>
      <c r="M2298">
        <v>755839</v>
      </c>
      <c r="N2298">
        <v>174128.1</v>
      </c>
      <c r="O2298" t="str">
        <f t="shared" si="427"/>
        <v/>
      </c>
      <c r="P2298">
        <f t="shared" si="428"/>
        <v>10069.199999999255</v>
      </c>
      <c r="X2298">
        <f t="shared" si="421"/>
        <v>52.088483133968609</v>
      </c>
      <c r="Y2298">
        <f t="shared" si="422"/>
        <v>4.3407066406857941</v>
      </c>
      <c r="Z2298">
        <f t="shared" si="423"/>
        <v>1</v>
      </c>
      <c r="AA2298">
        <f t="shared" si="424"/>
        <v>12.000000793819847</v>
      </c>
    </row>
    <row r="2299" spans="2:27" x14ac:dyDescent="0.2">
      <c r="B2299">
        <f t="shared" si="426"/>
        <v>2.94741559666127E+18</v>
      </c>
      <c r="D2299">
        <f t="shared" si="429"/>
        <v>1.0011023715887548</v>
      </c>
      <c r="E2299">
        <f t="shared" si="425"/>
        <v>10080.300000000745</v>
      </c>
      <c r="I2299" s="4"/>
      <c r="J2299" s="4">
        <f t="shared" si="420"/>
        <v>446</v>
      </c>
      <c r="K2299">
        <v>2298</v>
      </c>
      <c r="L2299">
        <v>9080148.9000000004</v>
      </c>
      <c r="M2299">
        <v>756679.1</v>
      </c>
      <c r="N2299">
        <v>174320.6</v>
      </c>
      <c r="O2299" t="str">
        <f t="shared" si="427"/>
        <v/>
      </c>
      <c r="P2299">
        <f t="shared" si="428"/>
        <v>10080.300000000745</v>
      </c>
      <c r="X2299">
        <f t="shared" si="421"/>
        <v>52.088788703113686</v>
      </c>
      <c r="Y2299">
        <f t="shared" si="422"/>
        <v>4.3407325353400568</v>
      </c>
      <c r="Z2299">
        <f t="shared" si="423"/>
        <v>1</v>
      </c>
      <c r="AA2299">
        <f t="shared" si="424"/>
        <v>11.999999603530744</v>
      </c>
    </row>
    <row r="2300" spans="2:27" x14ac:dyDescent="0.2">
      <c r="B2300">
        <f t="shared" si="426"/>
        <v>2.9975216618045199E+18</v>
      </c>
      <c r="D2300">
        <f t="shared" si="429"/>
        <v>1.0011209983828737</v>
      </c>
      <c r="E2300">
        <f t="shared" si="425"/>
        <v>10091.599999999627</v>
      </c>
      <c r="I2300" s="4"/>
      <c r="J2300" s="4">
        <f t="shared" si="420"/>
        <v>446</v>
      </c>
      <c r="K2300">
        <v>2299</v>
      </c>
      <c r="L2300">
        <v>9090240.5</v>
      </c>
      <c r="M2300">
        <v>757520</v>
      </c>
      <c r="N2300">
        <v>174513.4</v>
      </c>
      <c r="O2300" t="str">
        <f t="shared" si="427"/>
        <v/>
      </c>
      <c r="P2300">
        <f t="shared" si="428"/>
        <v>10091.599999999627</v>
      </c>
      <c r="X2300">
        <f t="shared" si="421"/>
        <v>52.089068805031594</v>
      </c>
      <c r="Y2300">
        <f t="shared" si="422"/>
        <v>4.3407554949935081</v>
      </c>
      <c r="Z2300">
        <f t="shared" si="423"/>
        <v>1</v>
      </c>
      <c r="AA2300">
        <f t="shared" si="424"/>
        <v>12.000000660048579</v>
      </c>
    </row>
    <row r="2301" spans="2:27" x14ac:dyDescent="0.2">
      <c r="B2301">
        <f t="shared" si="426"/>
        <v>3.04847953005519E+18</v>
      </c>
      <c r="D2301">
        <f t="shared" si="429"/>
        <v>9.0099587775975785</v>
      </c>
      <c r="E2301">
        <f t="shared" si="425"/>
        <v>90924.900000000373</v>
      </c>
      <c r="I2301" s="4"/>
      <c r="J2301" s="4">
        <f t="shared" ref="J2301:J2364" si="430">J2291+1</f>
        <v>446</v>
      </c>
      <c r="K2301">
        <v>2300</v>
      </c>
      <c r="L2301">
        <v>9181165.4000000004</v>
      </c>
      <c r="M2301">
        <v>765097.1</v>
      </c>
      <c r="N2301">
        <v>176250.1</v>
      </c>
      <c r="O2301">
        <f t="shared" si="427"/>
        <v>181346.70000000112</v>
      </c>
      <c r="P2301">
        <f t="shared" si="428"/>
        <v>90924.900000000373</v>
      </c>
      <c r="X2301">
        <f t="shared" si="421"/>
        <v>52.091689025992039</v>
      </c>
      <c r="Y2301">
        <f t="shared" si="422"/>
        <v>4.3409739909367424</v>
      </c>
      <c r="Z2301">
        <f t="shared" si="423"/>
        <v>1</v>
      </c>
      <c r="AA2301">
        <f t="shared" si="424"/>
        <v>12.000000261404729</v>
      </c>
    </row>
    <row r="2302" spans="2:27" x14ac:dyDescent="0.2">
      <c r="B2302">
        <f t="shared" si="426"/>
        <v>3.1003036820661299E+18</v>
      </c>
      <c r="D2302">
        <f t="shared" si="429"/>
        <v>0.11222228454470493</v>
      </c>
      <c r="E2302">
        <f t="shared" si="425"/>
        <v>10203.799999998882</v>
      </c>
      <c r="I2302" s="4"/>
      <c r="J2302" s="4">
        <f t="shared" si="430"/>
        <v>447</v>
      </c>
      <c r="K2302">
        <v>2301</v>
      </c>
      <c r="L2302">
        <v>9191369.1999999993</v>
      </c>
      <c r="M2302">
        <v>765947.4</v>
      </c>
      <c r="N2302">
        <v>176445</v>
      </c>
      <c r="O2302" t="str">
        <f t="shared" si="427"/>
        <v/>
      </c>
      <c r="P2302">
        <f t="shared" si="428"/>
        <v>10203.799999998882</v>
      </c>
      <c r="X2302">
        <f t="shared" si="421"/>
        <v>52.091978803593186</v>
      </c>
      <c r="Y2302">
        <f t="shared" si="422"/>
        <v>4.3409980447164838</v>
      </c>
      <c r="Z2302">
        <f t="shared" si="423"/>
        <v>1</v>
      </c>
      <c r="AA2302">
        <f t="shared" si="424"/>
        <v>12.000000522229071</v>
      </c>
    </row>
    <row r="2303" spans="2:27" x14ac:dyDescent="0.2">
      <c r="B2303">
        <f t="shared" si="426"/>
        <v>3.15300884466125E+18</v>
      </c>
      <c r="D2303">
        <f t="shared" si="429"/>
        <v>1.0011074305653394</v>
      </c>
      <c r="E2303">
        <f t="shared" si="425"/>
        <v>10215.10000000149</v>
      </c>
      <c r="I2303" s="4"/>
      <c r="J2303" s="4">
        <f t="shared" si="430"/>
        <v>447</v>
      </c>
      <c r="K2303">
        <v>2302</v>
      </c>
      <c r="L2303">
        <v>9201584.3000000007</v>
      </c>
      <c r="M2303">
        <v>766798.7</v>
      </c>
      <c r="N2303">
        <v>176640.1</v>
      </c>
      <c r="O2303" t="str">
        <f t="shared" si="427"/>
        <v/>
      </c>
      <c r="P2303">
        <f t="shared" si="428"/>
        <v>10215.10000000149</v>
      </c>
      <c r="X2303">
        <f t="shared" si="421"/>
        <v>52.092272932363606</v>
      </c>
      <c r="Y2303">
        <f t="shared" si="422"/>
        <v>4.3410227915405386</v>
      </c>
      <c r="Z2303">
        <f t="shared" si="423"/>
        <v>1</v>
      </c>
      <c r="AA2303">
        <f t="shared" si="424"/>
        <v>11.999999869587679</v>
      </c>
    </row>
    <row r="2304" spans="2:27" x14ac:dyDescent="0.2">
      <c r="B2304">
        <f t="shared" si="426"/>
        <v>3.2066099950204902E+18</v>
      </c>
      <c r="D2304">
        <f t="shared" si="429"/>
        <v>1.0011159949485084</v>
      </c>
      <c r="E2304">
        <f t="shared" si="425"/>
        <v>10226.5</v>
      </c>
      <c r="I2304" s="4"/>
      <c r="J2304" s="4">
        <f t="shared" si="430"/>
        <v>447</v>
      </c>
      <c r="K2304">
        <v>2303</v>
      </c>
      <c r="L2304">
        <v>9211810.8000000007</v>
      </c>
      <c r="M2304">
        <v>767650.9</v>
      </c>
      <c r="N2304">
        <v>176835.4</v>
      </c>
      <c r="O2304" t="str">
        <f t="shared" si="427"/>
        <v/>
      </c>
      <c r="P2304">
        <f t="shared" si="428"/>
        <v>10226.5</v>
      </c>
      <c r="X2304">
        <f t="shared" si="421"/>
        <v>52.092571962401202</v>
      </c>
      <c r="Y2304">
        <f t="shared" si="422"/>
        <v>4.3410476635334332</v>
      </c>
      <c r="Z2304">
        <f t="shared" si="423"/>
        <v>1</v>
      </c>
      <c r="AA2304">
        <f t="shared" si="424"/>
        <v>12</v>
      </c>
    </row>
    <row r="2305" spans="2:27" x14ac:dyDescent="0.2">
      <c r="B2305">
        <f t="shared" si="426"/>
        <v>3.2611223649358397E+18</v>
      </c>
      <c r="D2305">
        <f t="shared" si="429"/>
        <v>1.0011049723755814</v>
      </c>
      <c r="E2305">
        <f t="shared" si="425"/>
        <v>10237.799999998882</v>
      </c>
      <c r="I2305" s="4"/>
      <c r="J2305" s="4">
        <f t="shared" si="430"/>
        <v>447</v>
      </c>
      <c r="K2305">
        <v>2304</v>
      </c>
      <c r="L2305">
        <v>9222048.5999999996</v>
      </c>
      <c r="M2305">
        <v>768504.1</v>
      </c>
      <c r="N2305">
        <v>177030.9</v>
      </c>
      <c r="O2305" t="str">
        <f t="shared" si="427"/>
        <v/>
      </c>
      <c r="P2305">
        <f t="shared" si="428"/>
        <v>10237.799999998882</v>
      </c>
      <c r="X2305">
        <f t="shared" si="421"/>
        <v>52.092875311598142</v>
      </c>
      <c r="Y2305">
        <f t="shared" si="422"/>
        <v>4.3410732250697475</v>
      </c>
      <c r="Z2305">
        <f t="shared" si="423"/>
        <v>1</v>
      </c>
      <c r="AA2305">
        <f t="shared" si="424"/>
        <v>11.999999219262461</v>
      </c>
    </row>
    <row r="2306" spans="2:27" x14ac:dyDescent="0.2">
      <c r="B2306">
        <f t="shared" si="426"/>
        <v>3.3165614451397499E+18</v>
      </c>
      <c r="D2306">
        <f t="shared" si="429"/>
        <v>1.0011232882066328</v>
      </c>
      <c r="E2306">
        <f t="shared" si="425"/>
        <v>10249.300000000745</v>
      </c>
      <c r="I2306" s="4"/>
      <c r="J2306" s="4">
        <f t="shared" si="430"/>
        <v>447</v>
      </c>
      <c r="K2306">
        <v>2305</v>
      </c>
      <c r="L2306">
        <v>9232297.9000000004</v>
      </c>
      <c r="M2306">
        <v>769358.2</v>
      </c>
      <c r="N2306">
        <v>177226.7</v>
      </c>
      <c r="O2306" t="str">
        <f t="shared" si="427"/>
        <v/>
      </c>
      <c r="P2306">
        <f t="shared" si="428"/>
        <v>10249.300000000745</v>
      </c>
      <c r="X2306">
        <f t="shared" si="421"/>
        <v>52.093154699602259</v>
      </c>
      <c r="Y2306">
        <f t="shared" si="422"/>
        <v>4.3410964600706325</v>
      </c>
      <c r="Z2306">
        <f t="shared" si="423"/>
        <v>1</v>
      </c>
      <c r="AA2306">
        <f t="shared" si="424"/>
        <v>11.999999350107663</v>
      </c>
    </row>
    <row r="2307" spans="2:27" x14ac:dyDescent="0.2">
      <c r="B2307">
        <f t="shared" si="426"/>
        <v>3.3729429897071299E+18</v>
      </c>
      <c r="D2307">
        <f t="shared" si="429"/>
        <v>1.0011025143179419</v>
      </c>
      <c r="E2307">
        <f t="shared" si="425"/>
        <v>10260.599999999627</v>
      </c>
      <c r="I2307" s="4"/>
      <c r="J2307" s="4">
        <f t="shared" si="430"/>
        <v>447</v>
      </c>
      <c r="K2307">
        <v>2306</v>
      </c>
      <c r="L2307">
        <v>9242558.5</v>
      </c>
      <c r="M2307">
        <v>770213.2</v>
      </c>
      <c r="N2307">
        <v>177422.7</v>
      </c>
      <c r="O2307" t="str">
        <f t="shared" si="427"/>
        <v/>
      </c>
      <c r="P2307">
        <f t="shared" si="428"/>
        <v>10260.599999999627</v>
      </c>
      <c r="X2307">
        <f t="shared" ref="X2307:X2370" si="431">L2307/$N2307</f>
        <v>52.093438438260712</v>
      </c>
      <c r="Y2307">
        <f t="shared" ref="Y2307:Y2370" si="432">M2307/$N2307</f>
        <v>4.341119822886248</v>
      </c>
      <c r="Z2307">
        <f t="shared" ref="Z2307:Z2370" si="433">N2307/$N2307</f>
        <v>1</v>
      </c>
      <c r="AA2307">
        <f t="shared" ref="AA2307:AA2370" si="434">L2307/M2307</f>
        <v>12.000000129834183</v>
      </c>
    </row>
    <row r="2308" spans="2:27" x14ac:dyDescent="0.2">
      <c r="B2308">
        <f t="shared" si="426"/>
        <v>3.4302830205321498E+18</v>
      </c>
      <c r="D2308">
        <f t="shared" si="429"/>
        <v>1.0011110461376891</v>
      </c>
      <c r="E2308">
        <f t="shared" ref="E2308:E2371" si="435">L2308-L2307</f>
        <v>10272</v>
      </c>
      <c r="I2308" s="4"/>
      <c r="J2308" s="4">
        <f t="shared" si="430"/>
        <v>447</v>
      </c>
      <c r="K2308">
        <v>2307</v>
      </c>
      <c r="L2308">
        <v>9252830.5</v>
      </c>
      <c r="M2308">
        <v>771069.2</v>
      </c>
      <c r="N2308">
        <v>177618.9</v>
      </c>
      <c r="O2308" t="str">
        <f t="shared" si="427"/>
        <v/>
      </c>
      <c r="P2308">
        <f t="shared" si="428"/>
        <v>10272</v>
      </c>
      <c r="X2308">
        <f t="shared" si="431"/>
        <v>52.093727075215533</v>
      </c>
      <c r="Y2308">
        <f t="shared" si="432"/>
        <v>4.3411438760176981</v>
      </c>
      <c r="Z2308">
        <f t="shared" si="433"/>
        <v>1</v>
      </c>
      <c r="AA2308">
        <f t="shared" si="434"/>
        <v>12.000000129690047</v>
      </c>
    </row>
    <row r="2309" spans="2:27" x14ac:dyDescent="0.2">
      <c r="B2309">
        <f t="shared" si="426"/>
        <v>3.4885978318811899E+18</v>
      </c>
      <c r="D2309">
        <f t="shared" si="429"/>
        <v>1.0011098130841485</v>
      </c>
      <c r="E2309">
        <f t="shared" si="435"/>
        <v>10283.400000000373</v>
      </c>
      <c r="I2309" s="4"/>
      <c r="J2309" s="4">
        <f t="shared" si="430"/>
        <v>447</v>
      </c>
      <c r="K2309">
        <v>2308</v>
      </c>
      <c r="L2309">
        <v>9263113.9000000004</v>
      </c>
      <c r="M2309">
        <v>771926.2</v>
      </c>
      <c r="N2309">
        <v>177815.3</v>
      </c>
      <c r="O2309" t="str">
        <f t="shared" si="427"/>
        <v/>
      </c>
      <c r="P2309">
        <f t="shared" si="428"/>
        <v>10283.400000000373</v>
      </c>
      <c r="X2309">
        <f t="shared" si="431"/>
        <v>52.094020593278536</v>
      </c>
      <c r="Y2309">
        <f t="shared" si="432"/>
        <v>4.341168617098754</v>
      </c>
      <c r="Z2309">
        <f t="shared" si="433"/>
        <v>1</v>
      </c>
      <c r="AA2309">
        <f t="shared" si="434"/>
        <v>11.999999352269688</v>
      </c>
    </row>
    <row r="2310" spans="2:27" x14ac:dyDescent="0.2">
      <c r="B2310">
        <f t="shared" si="426"/>
        <v>3.54790399502317E+18</v>
      </c>
      <c r="D2310">
        <f t="shared" si="429"/>
        <v>1.0011085827643105</v>
      </c>
      <c r="E2310">
        <f t="shared" si="435"/>
        <v>10294.799999998882</v>
      </c>
      <c r="I2310" s="4"/>
      <c r="J2310" s="4">
        <f t="shared" si="430"/>
        <v>447</v>
      </c>
      <c r="K2310">
        <v>2309</v>
      </c>
      <c r="L2310">
        <v>9273408.6999999993</v>
      </c>
      <c r="M2310">
        <v>772784.1</v>
      </c>
      <c r="N2310">
        <v>178011.9</v>
      </c>
      <c r="O2310" t="str">
        <f t="shared" si="427"/>
        <v/>
      </c>
      <c r="P2310">
        <f t="shared" si="428"/>
        <v>10294.799999998882</v>
      </c>
      <c r="X2310">
        <f t="shared" si="431"/>
        <v>52.094318975304461</v>
      </c>
      <c r="Y2310">
        <f t="shared" si="432"/>
        <v>4.3411934820087872</v>
      </c>
      <c r="Z2310">
        <f t="shared" si="433"/>
        <v>1</v>
      </c>
      <c r="AA2310">
        <f t="shared" si="434"/>
        <v>11.999999352988757</v>
      </c>
    </row>
    <row r="2311" spans="2:27" x14ac:dyDescent="0.2">
      <c r="B2311">
        <f t="shared" si="426"/>
        <v>3.6082183629385702E+18</v>
      </c>
      <c r="D2311">
        <f t="shared" si="429"/>
        <v>9.0100439056622328</v>
      </c>
      <c r="E2311">
        <f t="shared" si="435"/>
        <v>92756.60000000149</v>
      </c>
      <c r="I2311" s="4"/>
      <c r="J2311" s="4">
        <f t="shared" si="430"/>
        <v>447</v>
      </c>
      <c r="K2311">
        <v>2310</v>
      </c>
      <c r="L2311">
        <v>9366165.3000000007</v>
      </c>
      <c r="M2311">
        <v>780513.8</v>
      </c>
      <c r="N2311">
        <v>179783.6</v>
      </c>
      <c r="O2311">
        <f t="shared" si="427"/>
        <v>184999.90000000037</v>
      </c>
      <c r="P2311">
        <f t="shared" si="428"/>
        <v>92756.60000000149</v>
      </c>
      <c r="X2311">
        <f t="shared" si="431"/>
        <v>52.096883697956876</v>
      </c>
      <c r="Y2311">
        <f t="shared" si="432"/>
        <v>4.341407113885805</v>
      </c>
      <c r="Z2311">
        <f t="shared" si="433"/>
        <v>1</v>
      </c>
      <c r="AA2311">
        <f t="shared" si="434"/>
        <v>11.999999615637801</v>
      </c>
    </row>
    <row r="2312" spans="2:27" x14ac:dyDescent="0.2">
      <c r="B2312">
        <f t="shared" si="426"/>
        <v>3.6695580751085199E+18</v>
      </c>
      <c r="D2312">
        <f t="shared" si="429"/>
        <v>0.11222274210135282</v>
      </c>
      <c r="E2312">
        <f t="shared" si="435"/>
        <v>10409.39999999851</v>
      </c>
      <c r="I2312" s="4"/>
      <c r="J2312" s="4">
        <f t="shared" si="430"/>
        <v>448</v>
      </c>
      <c r="K2312">
        <v>2311</v>
      </c>
      <c r="L2312">
        <v>9376574.6999999993</v>
      </c>
      <c r="M2312">
        <v>781381.2</v>
      </c>
      <c r="N2312">
        <v>179982.4</v>
      </c>
      <c r="O2312" t="str">
        <f t="shared" si="427"/>
        <v/>
      </c>
      <c r="P2312">
        <f t="shared" si="428"/>
        <v>10409.39999999851</v>
      </c>
      <c r="X2312">
        <f t="shared" si="431"/>
        <v>52.097175612726573</v>
      </c>
      <c r="Y2312">
        <f t="shared" si="432"/>
        <v>4.3414311621580772</v>
      </c>
      <c r="Z2312">
        <f t="shared" si="433"/>
        <v>1</v>
      </c>
      <c r="AA2312">
        <f t="shared" si="434"/>
        <v>12.000000383935523</v>
      </c>
    </row>
    <row r="2313" spans="2:27" x14ac:dyDescent="0.2">
      <c r="B2313">
        <f t="shared" si="426"/>
        <v>3.7319405623853701E+18</v>
      </c>
      <c r="D2313">
        <f t="shared" si="429"/>
        <v>1.001104770688211</v>
      </c>
      <c r="E2313">
        <f t="shared" si="435"/>
        <v>10420.900000000373</v>
      </c>
      <c r="I2313" s="4"/>
      <c r="J2313" s="4">
        <f t="shared" si="430"/>
        <v>448</v>
      </c>
      <c r="K2313">
        <v>2312</v>
      </c>
      <c r="L2313">
        <v>9386995.5999999996</v>
      </c>
      <c r="M2313">
        <v>782249.6</v>
      </c>
      <c r="N2313">
        <v>180181.4</v>
      </c>
      <c r="O2313" t="str">
        <f t="shared" si="427"/>
        <v/>
      </c>
      <c r="P2313">
        <f t="shared" si="428"/>
        <v>10420.900000000373</v>
      </c>
      <c r="X2313">
        <f t="shared" si="431"/>
        <v>52.097472880108604</v>
      </c>
      <c r="Y2313">
        <f t="shared" si="432"/>
        <v>4.3414558883436358</v>
      </c>
      <c r="Z2313">
        <f t="shared" si="433"/>
        <v>1</v>
      </c>
      <c r="AA2313">
        <f t="shared" si="434"/>
        <v>12.000000511345739</v>
      </c>
    </row>
    <row r="2314" spans="2:27" x14ac:dyDescent="0.2">
      <c r="B2314">
        <f t="shared" si="426"/>
        <v>3.79538355194592E+18</v>
      </c>
      <c r="D2314">
        <f t="shared" si="429"/>
        <v>1.0011131476167727</v>
      </c>
      <c r="E2314">
        <f t="shared" si="435"/>
        <v>10432.5</v>
      </c>
      <c r="I2314" s="4"/>
      <c r="J2314" s="4">
        <f t="shared" si="430"/>
        <v>448</v>
      </c>
      <c r="K2314">
        <v>2313</v>
      </c>
      <c r="L2314">
        <v>9397428.0999999996</v>
      </c>
      <c r="M2314">
        <v>783119</v>
      </c>
      <c r="N2314">
        <v>180380.7</v>
      </c>
      <c r="O2314" t="str">
        <f t="shared" si="427"/>
        <v/>
      </c>
      <c r="P2314">
        <f t="shared" si="428"/>
        <v>10432.5</v>
      </c>
      <c r="X2314">
        <f t="shared" si="431"/>
        <v>52.097747153658894</v>
      </c>
      <c r="Y2314">
        <f t="shared" si="432"/>
        <v>4.3414788832729885</v>
      </c>
      <c r="Z2314">
        <f t="shared" si="433"/>
        <v>1</v>
      </c>
      <c r="AA2314">
        <f t="shared" si="434"/>
        <v>12.000000127694513</v>
      </c>
    </row>
    <row r="2315" spans="2:27" x14ac:dyDescent="0.2">
      <c r="B2315">
        <f t="shared" si="426"/>
        <v>3.8599050723289999E+18</v>
      </c>
      <c r="D2315">
        <f t="shared" si="429"/>
        <v>1.001111909896921</v>
      </c>
      <c r="E2315">
        <f t="shared" si="435"/>
        <v>10444.099999999627</v>
      </c>
      <c r="I2315" s="4"/>
      <c r="J2315" s="4">
        <f t="shared" si="430"/>
        <v>448</v>
      </c>
      <c r="K2315">
        <v>2314</v>
      </c>
      <c r="L2315">
        <v>9407872.1999999993</v>
      </c>
      <c r="M2315">
        <v>783989.3</v>
      </c>
      <c r="N2315">
        <v>180580.2</v>
      </c>
      <c r="O2315" t="str">
        <f t="shared" si="427"/>
        <v/>
      </c>
      <c r="P2315">
        <f t="shared" si="428"/>
        <v>10444.099999999627</v>
      </c>
      <c r="X2315">
        <f t="shared" si="431"/>
        <v>52.098027358481154</v>
      </c>
      <c r="Y2315">
        <f t="shared" si="432"/>
        <v>4.3415020029881459</v>
      </c>
      <c r="Z2315">
        <f t="shared" si="433"/>
        <v>1</v>
      </c>
      <c r="AA2315">
        <f t="shared" si="434"/>
        <v>12.000000765316566</v>
      </c>
    </row>
    <row r="2316" spans="2:27" x14ac:dyDescent="0.2">
      <c r="B2316">
        <f t="shared" si="426"/>
        <v>3.92552345855859E+18</v>
      </c>
      <c r="D2316">
        <f t="shared" si="429"/>
        <v>1.0011106749266563</v>
      </c>
      <c r="E2316">
        <f t="shared" si="435"/>
        <v>10455.700000001118</v>
      </c>
      <c r="I2316" s="4"/>
      <c r="J2316" s="4">
        <f t="shared" si="430"/>
        <v>448</v>
      </c>
      <c r="K2316">
        <v>2315</v>
      </c>
      <c r="L2316">
        <v>9418327.9000000004</v>
      </c>
      <c r="M2316">
        <v>784860.7</v>
      </c>
      <c r="N2316">
        <v>180779.9</v>
      </c>
      <c r="O2316" t="str">
        <f t="shared" si="427"/>
        <v/>
      </c>
      <c r="P2316">
        <f t="shared" si="428"/>
        <v>10455.700000001118</v>
      </c>
      <c r="X2316">
        <f t="shared" si="431"/>
        <v>52.098313474009004</v>
      </c>
      <c r="Y2316">
        <f t="shared" si="432"/>
        <v>4.3415263533169339</v>
      </c>
      <c r="Z2316">
        <f t="shared" si="433"/>
        <v>1</v>
      </c>
      <c r="AA2316">
        <f t="shared" si="434"/>
        <v>11.99999936294428</v>
      </c>
    </row>
    <row r="2317" spans="2:27" x14ac:dyDescent="0.2">
      <c r="B2317">
        <f t="shared" si="426"/>
        <v>3.99225735735409E+18</v>
      </c>
      <c r="D2317">
        <f t="shared" si="429"/>
        <v>1.0011094426961145</v>
      </c>
      <c r="E2317">
        <f t="shared" si="435"/>
        <v>10467.299999998882</v>
      </c>
      <c r="I2317" s="4"/>
      <c r="J2317" s="4">
        <f t="shared" si="430"/>
        <v>448</v>
      </c>
      <c r="K2317">
        <v>2316</v>
      </c>
      <c r="L2317">
        <v>9428795.1999999993</v>
      </c>
      <c r="M2317">
        <v>785732.9</v>
      </c>
      <c r="N2317">
        <v>180979.8</v>
      </c>
      <c r="O2317" t="str">
        <f t="shared" si="427"/>
        <v/>
      </c>
      <c r="P2317">
        <f t="shared" si="428"/>
        <v>10467.299999998882</v>
      </c>
      <c r="X2317">
        <f t="shared" si="431"/>
        <v>52.098605479727574</v>
      </c>
      <c r="Y2317">
        <f t="shared" si="432"/>
        <v>4.3415502724613466</v>
      </c>
      <c r="Z2317">
        <f t="shared" si="433"/>
        <v>1</v>
      </c>
      <c r="AA2317">
        <f t="shared" si="434"/>
        <v>12.000000509078847</v>
      </c>
    </row>
    <row r="2318" spans="2:27" x14ac:dyDescent="0.2">
      <c r="B2318">
        <f t="shared" si="426"/>
        <v>4.0601257324291098E+18</v>
      </c>
      <c r="D2318">
        <f t="shared" si="429"/>
        <v>1.0011082131974331</v>
      </c>
      <c r="E2318">
        <f t="shared" si="435"/>
        <v>10478.900000000373</v>
      </c>
      <c r="I2318" s="4"/>
      <c r="J2318" s="4">
        <f t="shared" si="430"/>
        <v>448</v>
      </c>
      <c r="K2318">
        <v>2317</v>
      </c>
      <c r="L2318">
        <v>9439274.0999999996</v>
      </c>
      <c r="M2318">
        <v>786606.2</v>
      </c>
      <c r="N2318">
        <v>181179.9</v>
      </c>
      <c r="O2318" t="str">
        <f t="shared" si="427"/>
        <v/>
      </c>
      <c r="P2318">
        <f t="shared" si="428"/>
        <v>10478.900000000373</v>
      </c>
      <c r="X2318">
        <f t="shared" si="431"/>
        <v>52.098903355173505</v>
      </c>
      <c r="Y2318">
        <f t="shared" si="432"/>
        <v>4.3415754175821935</v>
      </c>
      <c r="Z2318">
        <f t="shared" si="433"/>
        <v>1</v>
      </c>
      <c r="AA2318">
        <f t="shared" si="434"/>
        <v>11.999999618614753</v>
      </c>
    </row>
    <row r="2319" spans="2:27" x14ac:dyDescent="0.2">
      <c r="B2319">
        <f t="shared" si="426"/>
        <v>4.1291478698803999E+18</v>
      </c>
      <c r="D2319">
        <f t="shared" si="429"/>
        <v>1.0011165294066413</v>
      </c>
      <c r="E2319">
        <f t="shared" si="435"/>
        <v>10490.599999999627</v>
      </c>
      <c r="I2319" s="4"/>
      <c r="J2319" s="4">
        <f t="shared" si="430"/>
        <v>448</v>
      </c>
      <c r="K2319">
        <v>2318</v>
      </c>
      <c r="L2319">
        <v>9449764.6999999993</v>
      </c>
      <c r="M2319">
        <v>787480.4</v>
      </c>
      <c r="N2319">
        <v>181380.3</v>
      </c>
      <c r="O2319" t="str">
        <f t="shared" si="427"/>
        <v/>
      </c>
      <c r="P2319">
        <f t="shared" si="428"/>
        <v>10490.599999999627</v>
      </c>
      <c r="X2319">
        <f t="shared" si="431"/>
        <v>52.099178907521932</v>
      </c>
      <c r="Y2319">
        <f t="shared" si="432"/>
        <v>4.3415982882374768</v>
      </c>
      <c r="Z2319">
        <f t="shared" si="433"/>
        <v>1</v>
      </c>
      <c r="AA2319">
        <f t="shared" si="434"/>
        <v>11.999999873012712</v>
      </c>
    </row>
    <row r="2320" spans="2:27" x14ac:dyDescent="0.2">
      <c r="B2320">
        <f t="shared" si="426"/>
        <v>4.1993433836683699E+18</v>
      </c>
      <c r="D2320">
        <f t="shared" si="429"/>
        <v>1.0011057518160535</v>
      </c>
      <c r="E2320">
        <f t="shared" si="435"/>
        <v>10502.200000001118</v>
      </c>
      <c r="I2320" s="4"/>
      <c r="J2320" s="4">
        <f t="shared" si="430"/>
        <v>448</v>
      </c>
      <c r="K2320">
        <v>2319</v>
      </c>
      <c r="L2320">
        <v>9460266.9000000004</v>
      </c>
      <c r="M2320">
        <v>788355.6</v>
      </c>
      <c r="N2320">
        <v>181580.9</v>
      </c>
      <c r="O2320" t="str">
        <f t="shared" si="427"/>
        <v/>
      </c>
      <c r="P2320">
        <f t="shared" si="428"/>
        <v>10502.200000001118</v>
      </c>
      <c r="X2320">
        <f t="shared" si="431"/>
        <v>52.099460350730723</v>
      </c>
      <c r="Y2320">
        <f t="shared" si="432"/>
        <v>4.3416218335739059</v>
      </c>
      <c r="Z2320">
        <f t="shared" si="433"/>
        <v>1</v>
      </c>
      <c r="AA2320">
        <f t="shared" si="434"/>
        <v>11.999999619461066</v>
      </c>
    </row>
    <row r="2321" spans="2:27" x14ac:dyDescent="0.2">
      <c r="B2321">
        <f t="shared" si="426"/>
        <v>4.2707322211907302E+18</v>
      </c>
      <c r="D2321">
        <f t="shared" si="429"/>
        <v>9.0100359924576932</v>
      </c>
      <c r="E2321">
        <f t="shared" si="435"/>
        <v>94625.199999999255</v>
      </c>
      <c r="I2321" s="4"/>
      <c r="J2321" s="4">
        <f t="shared" si="430"/>
        <v>448</v>
      </c>
      <c r="K2321">
        <v>2320</v>
      </c>
      <c r="L2321">
        <v>9554892.0999999996</v>
      </c>
      <c r="M2321">
        <v>796241</v>
      </c>
      <c r="N2321">
        <v>183388.2</v>
      </c>
      <c r="O2321">
        <f t="shared" si="427"/>
        <v>188726.79999999888</v>
      </c>
      <c r="P2321">
        <f t="shared" si="428"/>
        <v>94625.199999999255</v>
      </c>
      <c r="X2321">
        <f t="shared" si="431"/>
        <v>52.102000564921838</v>
      </c>
      <c r="Y2321">
        <f t="shared" si="432"/>
        <v>4.3418333349692073</v>
      </c>
      <c r="Z2321">
        <f t="shared" si="433"/>
        <v>1</v>
      </c>
      <c r="AA2321">
        <f t="shared" si="434"/>
        <v>12.000000125590116</v>
      </c>
    </row>
    <row r="2322" spans="2:27" x14ac:dyDescent="0.2">
      <c r="B2322">
        <f t="shared" si="426"/>
        <v>4.3433346689509699E+18</v>
      </c>
      <c r="D2322">
        <f t="shared" si="429"/>
        <v>0.11222274827424102</v>
      </c>
      <c r="E2322">
        <f t="shared" si="435"/>
        <v>10619.099999999627</v>
      </c>
      <c r="I2322" s="4"/>
      <c r="J2322" s="4">
        <f t="shared" si="430"/>
        <v>449</v>
      </c>
      <c r="K2322">
        <v>2321</v>
      </c>
      <c r="L2322">
        <v>9565511.1999999993</v>
      </c>
      <c r="M2322">
        <v>797125.9</v>
      </c>
      <c r="N2322">
        <v>183591.1</v>
      </c>
      <c r="O2322" t="str">
        <f t="shared" si="427"/>
        <v/>
      </c>
      <c r="P2322">
        <f t="shared" si="428"/>
        <v>10619.099999999627</v>
      </c>
      <c r="X2322">
        <f t="shared" si="431"/>
        <v>52.102259859001876</v>
      </c>
      <c r="Y2322">
        <f t="shared" si="432"/>
        <v>4.3418548066872527</v>
      </c>
      <c r="Z2322">
        <f t="shared" si="433"/>
        <v>1</v>
      </c>
      <c r="AA2322">
        <f t="shared" si="434"/>
        <v>12.000000501802788</v>
      </c>
    </row>
    <row r="2323" spans="2:27" x14ac:dyDescent="0.2">
      <c r="B2323">
        <f t="shared" si="426"/>
        <v>4.4171713583231401E+18</v>
      </c>
      <c r="D2323">
        <f t="shared" si="429"/>
        <v>1.0011017882872482</v>
      </c>
      <c r="E2323">
        <f t="shared" si="435"/>
        <v>10630.800000000745</v>
      </c>
      <c r="I2323" s="4"/>
      <c r="J2323" s="4">
        <f t="shared" si="430"/>
        <v>449</v>
      </c>
      <c r="K2323">
        <v>2322</v>
      </c>
      <c r="L2323">
        <v>9576142</v>
      </c>
      <c r="M2323">
        <v>798011.8</v>
      </c>
      <c r="N2323">
        <v>183794.1</v>
      </c>
      <c r="O2323" t="str">
        <f t="shared" si="427"/>
        <v/>
      </c>
      <c r="P2323">
        <f t="shared" si="428"/>
        <v>10630.800000000745</v>
      </c>
      <c r="X2323">
        <f t="shared" si="431"/>
        <v>52.102553890467647</v>
      </c>
      <c r="Y2323">
        <f t="shared" si="432"/>
        <v>4.3418793095099355</v>
      </c>
      <c r="Z2323">
        <f t="shared" si="433"/>
        <v>1</v>
      </c>
      <c r="AA2323">
        <f t="shared" si="434"/>
        <v>12.00000050124572</v>
      </c>
    </row>
    <row r="2324" spans="2:27" x14ac:dyDescent="0.2">
      <c r="B2324">
        <f t="shared" si="426"/>
        <v>4.4922632714146299E+18</v>
      </c>
      <c r="D2324">
        <f t="shared" si="429"/>
        <v>1.0011193889451884</v>
      </c>
      <c r="E2324">
        <f t="shared" si="435"/>
        <v>10642.699999999255</v>
      </c>
      <c r="I2324" s="4"/>
      <c r="J2324" s="4">
        <f t="shared" si="430"/>
        <v>449</v>
      </c>
      <c r="K2324">
        <v>2323</v>
      </c>
      <c r="L2324">
        <v>9586784.6999999993</v>
      </c>
      <c r="M2324">
        <v>798898.7</v>
      </c>
      <c r="N2324">
        <v>183997.4</v>
      </c>
      <c r="O2324" t="str">
        <f t="shared" si="427"/>
        <v/>
      </c>
      <c r="P2324">
        <f t="shared" si="428"/>
        <v>10642.699999999255</v>
      </c>
      <c r="X2324">
        <f t="shared" si="431"/>
        <v>52.102826996468423</v>
      </c>
      <c r="Y2324">
        <f t="shared" si="432"/>
        <v>4.3419021138342169</v>
      </c>
      <c r="Z2324">
        <f t="shared" si="433"/>
        <v>1</v>
      </c>
      <c r="AA2324">
        <f t="shared" si="434"/>
        <v>12.000000375516946</v>
      </c>
    </row>
    <row r="2325" spans="2:27" x14ac:dyDescent="0.2">
      <c r="B2325">
        <f t="shared" si="426"/>
        <v>4.5686317470286802E+18</v>
      </c>
      <c r="D2325">
        <f t="shared" si="429"/>
        <v>1.0010993450911065</v>
      </c>
      <c r="E2325">
        <f t="shared" si="435"/>
        <v>10654.400000000373</v>
      </c>
      <c r="I2325" s="4"/>
      <c r="J2325" s="4">
        <f t="shared" si="430"/>
        <v>449</v>
      </c>
      <c r="K2325">
        <v>2324</v>
      </c>
      <c r="L2325">
        <v>9597439.0999999996</v>
      </c>
      <c r="M2325">
        <v>799786.6</v>
      </c>
      <c r="N2325">
        <v>184200.9</v>
      </c>
      <c r="O2325" t="str">
        <f t="shared" si="427"/>
        <v/>
      </c>
      <c r="P2325">
        <f t="shared" si="428"/>
        <v>10654.400000000373</v>
      </c>
      <c r="X2325">
        <f t="shared" si="431"/>
        <v>52.103106445191095</v>
      </c>
      <c r="Y2325">
        <f t="shared" si="432"/>
        <v>4.3419255823397167</v>
      </c>
      <c r="Z2325">
        <f t="shared" si="433"/>
        <v>1</v>
      </c>
      <c r="AA2325">
        <f t="shared" si="434"/>
        <v>11.999999874966647</v>
      </c>
    </row>
    <row r="2326" spans="2:27" x14ac:dyDescent="0.2">
      <c r="B2326">
        <f t="shared" si="426"/>
        <v>4.6462984867281705E+18</v>
      </c>
      <c r="D2326">
        <f t="shared" si="429"/>
        <v>1.0011262952395255</v>
      </c>
      <c r="E2326">
        <f t="shared" si="435"/>
        <v>10666.400000000373</v>
      </c>
      <c r="I2326" s="4"/>
      <c r="J2326" s="4">
        <f t="shared" si="430"/>
        <v>449</v>
      </c>
      <c r="K2326">
        <v>2325</v>
      </c>
      <c r="L2326">
        <v>9608105.5</v>
      </c>
      <c r="M2326">
        <v>800675.5</v>
      </c>
      <c r="N2326">
        <v>184404.6</v>
      </c>
      <c r="O2326" t="str">
        <f t="shared" si="427"/>
        <v/>
      </c>
      <c r="P2326">
        <f t="shared" si="428"/>
        <v>10666.400000000373</v>
      </c>
      <c r="X2326">
        <f t="shared" si="431"/>
        <v>52.103393841585294</v>
      </c>
      <c r="Y2326">
        <f t="shared" si="432"/>
        <v>4.3419497127511999</v>
      </c>
      <c r="Z2326">
        <f t="shared" si="433"/>
        <v>1</v>
      </c>
      <c r="AA2326">
        <f t="shared" si="434"/>
        <v>11.99999937552729</v>
      </c>
    </row>
    <row r="2327" spans="2:27" x14ac:dyDescent="0.2">
      <c r="B2327">
        <f t="shared" si="426"/>
        <v>4.72528556100254E+18</v>
      </c>
      <c r="D2327">
        <f t="shared" si="429"/>
        <v>1.0010969024224907</v>
      </c>
      <c r="E2327">
        <f t="shared" si="435"/>
        <v>10678.099999999627</v>
      </c>
      <c r="I2327" s="4"/>
      <c r="J2327" s="4">
        <f t="shared" si="430"/>
        <v>449</v>
      </c>
      <c r="K2327">
        <v>2326</v>
      </c>
      <c r="L2327">
        <v>9618783.5999999996</v>
      </c>
      <c r="M2327">
        <v>801565.3</v>
      </c>
      <c r="N2327">
        <v>184608.6</v>
      </c>
      <c r="O2327" t="str">
        <f t="shared" si="427"/>
        <v/>
      </c>
      <c r="P2327">
        <f t="shared" si="428"/>
        <v>10678.099999999627</v>
      </c>
      <c r="X2327">
        <f t="shared" si="431"/>
        <v>52.103659309479617</v>
      </c>
      <c r="Y2327">
        <f t="shared" si="432"/>
        <v>4.341971609123302</v>
      </c>
      <c r="Z2327">
        <f t="shared" si="433"/>
        <v>1</v>
      </c>
      <c r="AA2327">
        <f t="shared" si="434"/>
        <v>11.999999999999998</v>
      </c>
    </row>
    <row r="2328" spans="2:27" x14ac:dyDescent="0.2">
      <c r="B2328">
        <f t="shared" si="426"/>
        <v>4.8056154155395901E+18</v>
      </c>
      <c r="D2328">
        <f t="shared" si="429"/>
        <v>1.0011237954317715</v>
      </c>
      <c r="E2328">
        <f t="shared" si="435"/>
        <v>10690.099999999627</v>
      </c>
      <c r="I2328" s="4"/>
      <c r="J2328" s="4">
        <f t="shared" si="430"/>
        <v>449</v>
      </c>
      <c r="K2328">
        <v>2327</v>
      </c>
      <c r="L2328">
        <v>9629473.6999999993</v>
      </c>
      <c r="M2328">
        <v>802456.1</v>
      </c>
      <c r="N2328">
        <v>184812.7</v>
      </c>
      <c r="O2328" t="str">
        <f t="shared" si="427"/>
        <v/>
      </c>
      <c r="P2328">
        <f t="shared" si="428"/>
        <v>10690.099999999627</v>
      </c>
      <c r="X2328">
        <f t="shared" si="431"/>
        <v>52.10396092909199</v>
      </c>
      <c r="Y2328">
        <f t="shared" si="432"/>
        <v>4.3419965186375178</v>
      </c>
      <c r="Z2328">
        <f t="shared" si="433"/>
        <v>1</v>
      </c>
      <c r="AA2328">
        <f t="shared" si="434"/>
        <v>12.000000623087045</v>
      </c>
    </row>
    <row r="2329" spans="2:27" x14ac:dyDescent="0.2">
      <c r="B2329">
        <f t="shared" si="426"/>
        <v>4.8873108776037601E+18</v>
      </c>
      <c r="D2329">
        <f t="shared" si="429"/>
        <v>1.0011038250344473</v>
      </c>
      <c r="E2329">
        <f t="shared" si="435"/>
        <v>10701.900000000373</v>
      </c>
      <c r="I2329" s="4"/>
      <c r="J2329" s="4">
        <f t="shared" si="430"/>
        <v>449</v>
      </c>
      <c r="K2329">
        <v>2328</v>
      </c>
      <c r="L2329">
        <v>9640175.5999999996</v>
      </c>
      <c r="M2329">
        <v>803348</v>
      </c>
      <c r="N2329">
        <v>185017.2</v>
      </c>
      <c r="O2329" t="str">
        <f t="shared" si="427"/>
        <v/>
      </c>
      <c r="P2329">
        <f t="shared" si="428"/>
        <v>10701.900000000373</v>
      </c>
      <c r="X2329">
        <f t="shared" si="431"/>
        <v>52.104213013708993</v>
      </c>
      <c r="Y2329">
        <f t="shared" si="432"/>
        <v>4.342017931305846</v>
      </c>
      <c r="Z2329">
        <f t="shared" si="433"/>
        <v>1</v>
      </c>
      <c r="AA2329">
        <f t="shared" si="434"/>
        <v>11.99999950208378</v>
      </c>
    </row>
    <row r="2330" spans="2:27" x14ac:dyDescent="0.2">
      <c r="B2330">
        <f t="shared" si="426"/>
        <v>4.9703951625230203E+18</v>
      </c>
      <c r="D2330">
        <f t="shared" si="429"/>
        <v>1.0011119520833096</v>
      </c>
      <c r="E2330">
        <f t="shared" si="435"/>
        <v>10713.800000000745</v>
      </c>
      <c r="I2330" s="4"/>
      <c r="J2330" s="4">
        <f t="shared" si="430"/>
        <v>449</v>
      </c>
      <c r="K2330">
        <v>2329</v>
      </c>
      <c r="L2330">
        <v>9650889.4000000004</v>
      </c>
      <c r="M2330">
        <v>804240.8</v>
      </c>
      <c r="N2330">
        <v>185221.8</v>
      </c>
      <c r="O2330" t="str">
        <f t="shared" si="427"/>
        <v/>
      </c>
      <c r="P2330">
        <f t="shared" si="428"/>
        <v>10713.800000000745</v>
      </c>
      <c r="X2330">
        <f t="shared" si="431"/>
        <v>52.104500658129879</v>
      </c>
      <c r="Y2330">
        <f t="shared" si="432"/>
        <v>4.3420418114930319</v>
      </c>
      <c r="Z2330">
        <f t="shared" si="433"/>
        <v>1</v>
      </c>
      <c r="AA2330">
        <f t="shared" si="434"/>
        <v>11.999999751318262</v>
      </c>
    </row>
    <row r="2331" spans="2:27" x14ac:dyDescent="0.2">
      <c r="B2331">
        <f t="shared" si="426"/>
        <v>5.05489188028591E+18</v>
      </c>
      <c r="D2331">
        <f t="shared" si="429"/>
        <v>9.0100057869284154</v>
      </c>
      <c r="E2331">
        <f t="shared" si="435"/>
        <v>96531.400000000373</v>
      </c>
      <c r="I2331" s="4"/>
      <c r="J2331" s="4">
        <f t="shared" si="430"/>
        <v>449</v>
      </c>
      <c r="K2331">
        <v>2330</v>
      </c>
      <c r="L2331">
        <v>9747420.8000000007</v>
      </c>
      <c r="M2331">
        <v>812285.1</v>
      </c>
      <c r="N2331">
        <v>187065.5</v>
      </c>
      <c r="O2331">
        <f t="shared" si="427"/>
        <v>192528.70000000112</v>
      </c>
      <c r="P2331">
        <f t="shared" si="428"/>
        <v>96531.400000000373</v>
      </c>
      <c r="X2331">
        <f t="shared" si="431"/>
        <v>52.106993539695992</v>
      </c>
      <c r="Y2331">
        <f t="shared" si="432"/>
        <v>4.3422496398320369</v>
      </c>
      <c r="Z2331">
        <f t="shared" si="433"/>
        <v>1</v>
      </c>
      <c r="AA2331">
        <f t="shared" si="434"/>
        <v>11.999999507562062</v>
      </c>
    </row>
    <row r="2332" spans="2:27" x14ac:dyDescent="0.2">
      <c r="B2332">
        <f t="shared" si="426"/>
        <v>5.1408250422507704E+18</v>
      </c>
      <c r="D2332">
        <f t="shared" si="429"/>
        <v>0.11222255141850174</v>
      </c>
      <c r="E2332">
        <f t="shared" si="435"/>
        <v>10833</v>
      </c>
      <c r="I2332" s="4"/>
      <c r="J2332" s="4">
        <f t="shared" si="430"/>
        <v>450</v>
      </c>
      <c r="K2332">
        <v>2331</v>
      </c>
      <c r="L2332">
        <v>9758253.8000000007</v>
      </c>
      <c r="M2332">
        <v>813187.8</v>
      </c>
      <c r="N2332">
        <v>187272.4</v>
      </c>
      <c r="O2332" t="str">
        <f t="shared" si="427"/>
        <v/>
      </c>
      <c r="P2332">
        <f t="shared" si="428"/>
        <v>10833</v>
      </c>
      <c r="X2332">
        <f t="shared" si="431"/>
        <v>52.107271546688146</v>
      </c>
      <c r="Y2332">
        <f t="shared" si="432"/>
        <v>4.3422725398937594</v>
      </c>
      <c r="Z2332">
        <f t="shared" si="433"/>
        <v>1</v>
      </c>
      <c r="AA2332">
        <f t="shared" si="434"/>
        <v>12.000000245945648</v>
      </c>
    </row>
    <row r="2333" spans="2:27" x14ac:dyDescent="0.2">
      <c r="B2333">
        <f t="shared" si="426"/>
        <v>5.2282190679690404E+18</v>
      </c>
      <c r="D2333">
        <f t="shared" si="429"/>
        <v>1.0011077263915813</v>
      </c>
      <c r="E2333">
        <f t="shared" si="435"/>
        <v>10845</v>
      </c>
      <c r="I2333" s="4"/>
      <c r="J2333" s="4">
        <f t="shared" si="430"/>
        <v>450</v>
      </c>
      <c r="K2333">
        <v>2332</v>
      </c>
      <c r="L2333">
        <v>9769098.8000000007</v>
      </c>
      <c r="M2333">
        <v>814091.6</v>
      </c>
      <c r="N2333">
        <v>187479.6</v>
      </c>
      <c r="O2333" t="str">
        <f t="shared" si="427"/>
        <v/>
      </c>
      <c r="P2333">
        <f t="shared" si="428"/>
        <v>10845</v>
      </c>
      <c r="X2333">
        <f t="shared" si="431"/>
        <v>52.107529565883439</v>
      </c>
      <c r="Y2333">
        <f t="shared" si="432"/>
        <v>4.3422943082874079</v>
      </c>
      <c r="Z2333">
        <f t="shared" si="433"/>
        <v>1</v>
      </c>
      <c r="AA2333">
        <f t="shared" si="434"/>
        <v>11.999999508654801</v>
      </c>
    </row>
    <row r="2334" spans="2:27" x14ac:dyDescent="0.2">
      <c r="B2334">
        <f t="shared" si="426"/>
        <v>5.3170987921245102E+18</v>
      </c>
      <c r="D2334">
        <f t="shared" si="429"/>
        <v>1.0011065006915629</v>
      </c>
      <c r="E2334">
        <f t="shared" si="435"/>
        <v>10857</v>
      </c>
      <c r="I2334" s="4"/>
      <c r="J2334" s="4">
        <f t="shared" si="430"/>
        <v>450</v>
      </c>
      <c r="K2334">
        <v>2333</v>
      </c>
      <c r="L2334">
        <v>9779955.8000000007</v>
      </c>
      <c r="M2334">
        <v>814996.3</v>
      </c>
      <c r="N2334">
        <v>187687</v>
      </c>
      <c r="O2334" t="str">
        <f t="shared" si="427"/>
        <v/>
      </c>
      <c r="P2334">
        <f t="shared" si="428"/>
        <v>10857</v>
      </c>
      <c r="X2334">
        <f t="shared" si="431"/>
        <v>52.10779542536244</v>
      </c>
      <c r="Y2334">
        <f t="shared" si="432"/>
        <v>4.3423161966465447</v>
      </c>
      <c r="Z2334">
        <f t="shared" si="433"/>
        <v>1</v>
      </c>
      <c r="AA2334">
        <f t="shared" si="434"/>
        <v>12.000000245399887</v>
      </c>
    </row>
    <row r="2335" spans="2:27" x14ac:dyDescent="0.2">
      <c r="B2335">
        <f t="shared" si="426"/>
        <v>5.4074894715906304E+18</v>
      </c>
      <c r="D2335">
        <f t="shared" si="429"/>
        <v>1.0011144883484966</v>
      </c>
      <c r="E2335">
        <f t="shared" si="435"/>
        <v>10869.099999999627</v>
      </c>
      <c r="I2335" s="4"/>
      <c r="J2335" s="4">
        <f t="shared" si="430"/>
        <v>450</v>
      </c>
      <c r="K2335">
        <v>2334</v>
      </c>
      <c r="L2335">
        <v>9790824.9000000004</v>
      </c>
      <c r="M2335">
        <v>815902.1</v>
      </c>
      <c r="N2335">
        <v>187894.6</v>
      </c>
      <c r="O2335" t="str">
        <f t="shared" si="427"/>
        <v/>
      </c>
      <c r="P2335">
        <f t="shared" si="428"/>
        <v>10869.099999999627</v>
      </c>
      <c r="X2335">
        <f t="shared" si="431"/>
        <v>52.108069630526899</v>
      </c>
      <c r="Y2335">
        <f t="shared" si="432"/>
        <v>4.3423392689305595</v>
      </c>
      <c r="Z2335">
        <f t="shared" si="433"/>
        <v>1</v>
      </c>
      <c r="AA2335">
        <f t="shared" si="434"/>
        <v>11.999999632308828</v>
      </c>
    </row>
    <row r="2336" spans="2:27" x14ac:dyDescent="0.2">
      <c r="B2336">
        <f t="shared" si="426"/>
        <v>5.4994167926076703E+18</v>
      </c>
      <c r="D2336">
        <f t="shared" si="429"/>
        <v>1.0011132476469651</v>
      </c>
      <c r="E2336">
        <f t="shared" si="435"/>
        <v>10881.199999999255</v>
      </c>
      <c r="I2336" s="4"/>
      <c r="J2336" s="4">
        <f t="shared" si="430"/>
        <v>450</v>
      </c>
      <c r="K2336">
        <v>2335</v>
      </c>
      <c r="L2336">
        <v>9801706.0999999996</v>
      </c>
      <c r="M2336">
        <v>816808.8</v>
      </c>
      <c r="N2336">
        <v>188102.39999999999</v>
      </c>
      <c r="O2336" t="str">
        <f t="shared" si="427"/>
        <v/>
      </c>
      <c r="P2336">
        <f t="shared" si="428"/>
        <v>10881.199999999255</v>
      </c>
      <c r="X2336">
        <f t="shared" si="431"/>
        <v>52.108352152869926</v>
      </c>
      <c r="Y2336">
        <f t="shared" si="432"/>
        <v>4.3423624578952742</v>
      </c>
      <c r="Z2336">
        <f t="shared" si="433"/>
        <v>1</v>
      </c>
      <c r="AA2336">
        <f t="shared" si="434"/>
        <v>12.00000061213836</v>
      </c>
    </row>
    <row r="2337" spans="2:27" x14ac:dyDescent="0.2">
      <c r="B2337">
        <f t="shared" si="426"/>
        <v>5.5929068780819896E+18</v>
      </c>
      <c r="D2337">
        <f t="shared" si="429"/>
        <v>1.0011120097049491</v>
      </c>
      <c r="E2337">
        <f t="shared" si="435"/>
        <v>10893.300000000745</v>
      </c>
      <c r="I2337" s="4"/>
      <c r="J2337" s="4">
        <f t="shared" si="430"/>
        <v>450</v>
      </c>
      <c r="K2337">
        <v>2336</v>
      </c>
      <c r="L2337">
        <v>9812599.4000000004</v>
      </c>
      <c r="M2337">
        <v>817716.6</v>
      </c>
      <c r="N2337">
        <v>188310.5</v>
      </c>
      <c r="O2337" t="str">
        <f t="shared" si="427"/>
        <v/>
      </c>
      <c r="P2337">
        <f t="shared" si="428"/>
        <v>10893.300000000745</v>
      </c>
      <c r="X2337">
        <f t="shared" si="431"/>
        <v>52.108615292296498</v>
      </c>
      <c r="Y2337">
        <f t="shared" si="432"/>
        <v>4.3423845191850692</v>
      </c>
      <c r="Z2337">
        <f t="shared" si="433"/>
        <v>1</v>
      </c>
      <c r="AA2337">
        <f t="shared" si="434"/>
        <v>12.000000244583516</v>
      </c>
    </row>
    <row r="2338" spans="2:27" x14ac:dyDescent="0.2">
      <c r="B2338">
        <f t="shared" si="426"/>
        <v>5.6879862950093896E+18</v>
      </c>
      <c r="D2338">
        <f t="shared" si="429"/>
        <v>1.0011107745127397</v>
      </c>
      <c r="E2338">
        <f t="shared" si="435"/>
        <v>10905.400000000373</v>
      </c>
      <c r="I2338" s="4"/>
      <c r="J2338" s="4">
        <f t="shared" si="430"/>
        <v>450</v>
      </c>
      <c r="K2338">
        <v>2337</v>
      </c>
      <c r="L2338">
        <v>9823504.8000000007</v>
      </c>
      <c r="M2338">
        <v>818625.4</v>
      </c>
      <c r="N2338">
        <v>188518.7</v>
      </c>
      <c r="O2338" t="str">
        <f t="shared" si="427"/>
        <v/>
      </c>
      <c r="P2338">
        <f t="shared" si="428"/>
        <v>10905.400000000373</v>
      </c>
      <c r="X2338">
        <f t="shared" si="431"/>
        <v>52.108914394168856</v>
      </c>
      <c r="Y2338">
        <f t="shared" si="432"/>
        <v>4.3424095328474044</v>
      </c>
      <c r="Z2338">
        <f t="shared" si="433"/>
        <v>1</v>
      </c>
      <c r="AA2338">
        <f t="shared" si="434"/>
        <v>12</v>
      </c>
    </row>
    <row r="2339" spans="2:27" x14ac:dyDescent="0.2">
      <c r="B2339">
        <f t="shared" si="426"/>
        <v>5.7846820620245504E+18</v>
      </c>
      <c r="D2339">
        <f t="shared" si="429"/>
        <v>1.0011095420616967</v>
      </c>
      <c r="E2339">
        <f t="shared" si="435"/>
        <v>10917.5</v>
      </c>
      <c r="I2339" s="4"/>
      <c r="J2339" s="4">
        <f t="shared" si="430"/>
        <v>450</v>
      </c>
      <c r="K2339">
        <v>2338</v>
      </c>
      <c r="L2339">
        <v>9834422.3000000007</v>
      </c>
      <c r="M2339">
        <v>819535.2</v>
      </c>
      <c r="N2339">
        <v>188727.3</v>
      </c>
      <c r="O2339" t="str">
        <f t="shared" si="427"/>
        <v/>
      </c>
      <c r="P2339">
        <f t="shared" si="428"/>
        <v>10917.5</v>
      </c>
      <c r="X2339">
        <f t="shared" si="431"/>
        <v>52.109166506382493</v>
      </c>
      <c r="Y2339">
        <f t="shared" si="432"/>
        <v>4.3424305863539612</v>
      </c>
      <c r="Z2339">
        <f t="shared" si="433"/>
        <v>1</v>
      </c>
      <c r="AA2339">
        <f t="shared" si="434"/>
        <v>11.999999877979617</v>
      </c>
    </row>
    <row r="2340" spans="2:27" x14ac:dyDescent="0.2">
      <c r="B2340">
        <f t="shared" si="426"/>
        <v>5.8830216570789601E+18</v>
      </c>
      <c r="D2340">
        <f t="shared" si="429"/>
        <v>1.0011083123425351</v>
      </c>
      <c r="E2340">
        <f t="shared" si="435"/>
        <v>10929.599999999627</v>
      </c>
      <c r="I2340" s="4"/>
      <c r="J2340" s="4">
        <f t="shared" si="430"/>
        <v>450</v>
      </c>
      <c r="K2340">
        <v>2339</v>
      </c>
      <c r="L2340">
        <v>9845351.9000000004</v>
      </c>
      <c r="M2340">
        <v>820446</v>
      </c>
      <c r="N2340">
        <v>188936</v>
      </c>
      <c r="O2340" t="str">
        <f t="shared" si="427"/>
        <v/>
      </c>
      <c r="P2340">
        <f t="shared" si="428"/>
        <v>10929.599999999627</v>
      </c>
      <c r="X2340">
        <f t="shared" si="431"/>
        <v>52.109454524283358</v>
      </c>
      <c r="Y2340">
        <f t="shared" si="432"/>
        <v>4.3424545877969258</v>
      </c>
      <c r="Z2340">
        <f t="shared" si="433"/>
        <v>1</v>
      </c>
      <c r="AA2340">
        <f t="shared" si="434"/>
        <v>11.999999878115075</v>
      </c>
    </row>
    <row r="2341" spans="2:27" x14ac:dyDescent="0.2">
      <c r="B2341">
        <f t="shared" si="426"/>
        <v>5.9830330252493097E+18</v>
      </c>
      <c r="D2341">
        <f t="shared" si="429"/>
        <v>9.0100369638415838</v>
      </c>
      <c r="E2341">
        <f t="shared" si="435"/>
        <v>98476.099999999627</v>
      </c>
      <c r="I2341" s="4"/>
      <c r="J2341" s="4">
        <f t="shared" si="430"/>
        <v>450</v>
      </c>
      <c r="K2341">
        <v>2340</v>
      </c>
      <c r="L2341">
        <v>9943828</v>
      </c>
      <c r="M2341">
        <v>828652.3</v>
      </c>
      <c r="N2341">
        <v>190816.9</v>
      </c>
      <c r="O2341">
        <f t="shared" si="427"/>
        <v>196407.19999999925</v>
      </c>
      <c r="P2341">
        <f t="shared" si="428"/>
        <v>98476.099999999627</v>
      </c>
      <c r="X2341">
        <f t="shared" si="431"/>
        <v>52.11188317177357</v>
      </c>
      <c r="Y2341">
        <f t="shared" si="432"/>
        <v>4.3426567562935992</v>
      </c>
      <c r="Z2341">
        <f t="shared" si="433"/>
        <v>1</v>
      </c>
      <c r="AA2341">
        <f t="shared" si="434"/>
        <v>12.000000482711506</v>
      </c>
    </row>
    <row r="2342" spans="2:27" x14ac:dyDescent="0.2">
      <c r="B2342">
        <f t="shared" si="426"/>
        <v>6.0847445866785403E+18</v>
      </c>
      <c r="D2342">
        <f t="shared" si="429"/>
        <v>0.11222215339558834</v>
      </c>
      <c r="E2342">
        <f t="shared" si="435"/>
        <v>11051.199999999255</v>
      </c>
      <c r="I2342" s="4"/>
      <c r="J2342" s="4">
        <f t="shared" si="430"/>
        <v>451</v>
      </c>
      <c r="K2342">
        <v>2341</v>
      </c>
      <c r="L2342">
        <v>9954879.1999999993</v>
      </c>
      <c r="M2342">
        <v>829573.3</v>
      </c>
      <c r="N2342">
        <v>191028</v>
      </c>
      <c r="O2342" t="str">
        <f t="shared" si="427"/>
        <v/>
      </c>
      <c r="P2342">
        <f t="shared" si="428"/>
        <v>11051.199999999255</v>
      </c>
      <c r="X2342">
        <f t="shared" si="431"/>
        <v>52.112146910400568</v>
      </c>
      <c r="Y2342">
        <f t="shared" si="432"/>
        <v>4.342679083694537</v>
      </c>
      <c r="Z2342">
        <f t="shared" si="433"/>
        <v>1</v>
      </c>
      <c r="AA2342">
        <f t="shared" si="434"/>
        <v>11.999999517824403</v>
      </c>
    </row>
    <row r="2343" spans="2:27" x14ac:dyDescent="0.2">
      <c r="B2343">
        <f t="shared" si="426"/>
        <v>6.1881852446520801E+18</v>
      </c>
      <c r="D2343">
        <f t="shared" si="429"/>
        <v>1.0011039525120455</v>
      </c>
      <c r="E2343">
        <f t="shared" si="435"/>
        <v>11063.400000000373</v>
      </c>
      <c r="I2343" s="4"/>
      <c r="J2343" s="4">
        <f t="shared" si="430"/>
        <v>451</v>
      </c>
      <c r="K2343">
        <v>2342</v>
      </c>
      <c r="L2343">
        <v>9965942.5999999996</v>
      </c>
      <c r="M2343">
        <v>830495.2</v>
      </c>
      <c r="N2343">
        <v>191239.3</v>
      </c>
      <c r="O2343" t="str">
        <f t="shared" si="427"/>
        <v/>
      </c>
      <c r="P2343">
        <f t="shared" si="428"/>
        <v>11063.400000000373</v>
      </c>
      <c r="X2343">
        <f t="shared" si="431"/>
        <v>52.11241936150153</v>
      </c>
      <c r="Y2343">
        <f t="shared" si="432"/>
        <v>4.3427015263076161</v>
      </c>
      <c r="Z2343">
        <f t="shared" si="433"/>
        <v>1</v>
      </c>
      <c r="AA2343">
        <f t="shared" si="434"/>
        <v>12.000000240820176</v>
      </c>
    </row>
    <row r="2344" spans="2:27" x14ac:dyDescent="0.2">
      <c r="B2344">
        <f t="shared" si="426"/>
        <v>6.2933843938111601E+18</v>
      </c>
      <c r="D2344">
        <f t="shared" si="429"/>
        <v>1.0011208127700681</v>
      </c>
      <c r="E2344">
        <f t="shared" si="435"/>
        <v>11075.800000000745</v>
      </c>
      <c r="I2344" s="4"/>
      <c r="J2344" s="4">
        <f t="shared" si="430"/>
        <v>451</v>
      </c>
      <c r="K2344">
        <v>2343</v>
      </c>
      <c r="L2344">
        <v>9977018.4000000004</v>
      </c>
      <c r="M2344">
        <v>831418.2</v>
      </c>
      <c r="N2344">
        <v>191450.9</v>
      </c>
      <c r="O2344" t="str">
        <f t="shared" si="427"/>
        <v/>
      </c>
      <c r="P2344">
        <f t="shared" si="428"/>
        <v>11075.800000000745</v>
      </c>
      <c r="X2344">
        <f t="shared" si="431"/>
        <v>52.112674320152067</v>
      </c>
      <c r="Y2344">
        <f t="shared" si="432"/>
        <v>4.3427228600126719</v>
      </c>
      <c r="Z2344">
        <f t="shared" si="433"/>
        <v>1</v>
      </c>
      <c r="AA2344">
        <f t="shared" si="434"/>
        <v>12.000000000000002</v>
      </c>
    </row>
    <row r="2345" spans="2:27" x14ac:dyDescent="0.2">
      <c r="B2345">
        <f t="shared" si="426"/>
        <v>6.4003719285059502E+18</v>
      </c>
      <c r="D2345">
        <f t="shared" si="429"/>
        <v>1.0011105292618936</v>
      </c>
      <c r="E2345">
        <f t="shared" si="435"/>
        <v>11088.099999999627</v>
      </c>
      <c r="I2345" s="4"/>
      <c r="J2345" s="4">
        <f t="shared" si="430"/>
        <v>451</v>
      </c>
      <c r="K2345">
        <v>2344</v>
      </c>
      <c r="L2345">
        <v>9988106.5</v>
      </c>
      <c r="M2345">
        <v>832342.2</v>
      </c>
      <c r="N2345">
        <v>191662.6</v>
      </c>
      <c r="O2345" t="str">
        <f t="shared" si="427"/>
        <v/>
      </c>
      <c r="P2345">
        <f t="shared" si="428"/>
        <v>11088.099999999627</v>
      </c>
      <c r="X2345">
        <f t="shared" si="431"/>
        <v>52.11296570118531</v>
      </c>
      <c r="Y2345">
        <f t="shared" si="432"/>
        <v>4.3427470982862593</v>
      </c>
      <c r="Z2345">
        <f t="shared" si="433"/>
        <v>1</v>
      </c>
      <c r="AA2345">
        <f t="shared" si="434"/>
        <v>12.000000120142893</v>
      </c>
    </row>
    <row r="2346" spans="2:27" x14ac:dyDescent="0.2">
      <c r="B2346">
        <f t="shared" si="426"/>
        <v>6.5091782512905503E+18</v>
      </c>
      <c r="D2346">
        <f t="shared" si="429"/>
        <v>1.001109297354889</v>
      </c>
      <c r="E2346">
        <f t="shared" si="435"/>
        <v>11100.400000000373</v>
      </c>
      <c r="I2346" s="4"/>
      <c r="J2346" s="4">
        <f t="shared" si="430"/>
        <v>451</v>
      </c>
      <c r="K2346">
        <v>2345</v>
      </c>
      <c r="L2346">
        <v>9999206.9000000004</v>
      </c>
      <c r="M2346">
        <v>833267.19999999995</v>
      </c>
      <c r="N2346">
        <v>191874.7</v>
      </c>
      <c r="O2346" t="str">
        <f t="shared" si="427"/>
        <v/>
      </c>
      <c r="P2346">
        <f t="shared" si="428"/>
        <v>11100.400000000373</v>
      </c>
      <c r="X2346">
        <f t="shared" si="431"/>
        <v>52.1132119033932</v>
      </c>
      <c r="Y2346">
        <f t="shared" si="432"/>
        <v>4.3427674414604942</v>
      </c>
      <c r="Z2346">
        <f t="shared" si="433"/>
        <v>1</v>
      </c>
      <c r="AA2346">
        <f t="shared" si="434"/>
        <v>12.00000060004762</v>
      </c>
    </row>
    <row r="2347" spans="2:27" x14ac:dyDescent="0.2">
      <c r="B2347">
        <f t="shared" si="426"/>
        <v>6.6198342815624899E+18</v>
      </c>
      <c r="D2347">
        <f t="shared" si="429"/>
        <v>1.0011080681776225</v>
      </c>
      <c r="E2347">
        <f t="shared" si="435"/>
        <v>11112.699999999255</v>
      </c>
      <c r="I2347" s="4"/>
      <c r="J2347" s="4">
        <f t="shared" si="430"/>
        <v>451</v>
      </c>
      <c r="K2347">
        <v>2346</v>
      </c>
      <c r="L2347">
        <v>10010319.6</v>
      </c>
      <c r="M2347">
        <v>834193.3</v>
      </c>
      <c r="N2347">
        <v>192086.9</v>
      </c>
      <c r="O2347" t="str">
        <f t="shared" si="427"/>
        <v/>
      </c>
      <c r="P2347">
        <f t="shared" si="428"/>
        <v>11112.699999999255</v>
      </c>
      <c r="X2347">
        <f t="shared" si="431"/>
        <v>52.113494465265461</v>
      </c>
      <c r="Y2347">
        <f t="shared" si="432"/>
        <v>4.3427912054387887</v>
      </c>
      <c r="Z2347">
        <f t="shared" si="433"/>
        <v>1</v>
      </c>
      <c r="AA2347">
        <f t="shared" si="434"/>
        <v>11.999999999999998</v>
      </c>
    </row>
    <row r="2348" spans="2:27" x14ac:dyDescent="0.2">
      <c r="B2348">
        <f t="shared" si="426"/>
        <v>6.7323714643490499E+18</v>
      </c>
      <c r="D2348">
        <f t="shared" si="429"/>
        <v>1.0011158404348515</v>
      </c>
      <c r="E2348">
        <f t="shared" si="435"/>
        <v>11125.099999999627</v>
      </c>
      <c r="I2348" s="4"/>
      <c r="J2348" s="4">
        <f t="shared" si="430"/>
        <v>451</v>
      </c>
      <c r="K2348">
        <v>2347</v>
      </c>
      <c r="L2348">
        <v>10021444.699999999</v>
      </c>
      <c r="M2348">
        <v>835120.4</v>
      </c>
      <c r="N2348">
        <v>192299.4</v>
      </c>
      <c r="O2348" t="str">
        <f t="shared" si="427"/>
        <v/>
      </c>
      <c r="P2348">
        <f t="shared" si="428"/>
        <v>11125.099999999627</v>
      </c>
      <c r="X2348">
        <f t="shared" si="431"/>
        <v>52.113759585313318</v>
      </c>
      <c r="Y2348">
        <f t="shared" si="432"/>
        <v>4.3428133421113122</v>
      </c>
      <c r="Z2348">
        <f t="shared" si="433"/>
        <v>1</v>
      </c>
      <c r="AA2348">
        <f t="shared" si="434"/>
        <v>11.999999880256786</v>
      </c>
    </row>
    <row r="2349" spans="2:27" x14ac:dyDescent="0.2">
      <c r="B2349">
        <f t="shared" si="426"/>
        <v>6.8468217792429896E+18</v>
      </c>
      <c r="D2349">
        <f t="shared" si="429"/>
        <v>1.0011056080395453</v>
      </c>
      <c r="E2349">
        <f t="shared" si="435"/>
        <v>11137.400000000373</v>
      </c>
      <c r="I2349" s="4"/>
      <c r="J2349" s="4">
        <f t="shared" si="430"/>
        <v>451</v>
      </c>
      <c r="K2349">
        <v>2348</v>
      </c>
      <c r="L2349">
        <v>10032582.1</v>
      </c>
      <c r="M2349">
        <v>836048.5</v>
      </c>
      <c r="N2349">
        <v>192512.1</v>
      </c>
      <c r="O2349" t="str">
        <f t="shared" si="427"/>
        <v/>
      </c>
      <c r="P2349">
        <f t="shared" si="428"/>
        <v>11137.400000000373</v>
      </c>
      <c r="X2349">
        <f t="shared" si="431"/>
        <v>52.114033871117705</v>
      </c>
      <c r="Y2349">
        <f t="shared" si="432"/>
        <v>4.3428361126391533</v>
      </c>
      <c r="Z2349">
        <f t="shared" si="433"/>
        <v>1</v>
      </c>
      <c r="AA2349">
        <f t="shared" si="434"/>
        <v>12.000000119610286</v>
      </c>
    </row>
    <row r="2350" spans="2:27" x14ac:dyDescent="0.2">
      <c r="B2350">
        <f t="shared" si="426"/>
        <v>6.9632177494901197E+18</v>
      </c>
      <c r="D2350">
        <f t="shared" si="429"/>
        <v>1.001113365776606</v>
      </c>
      <c r="E2350">
        <f t="shared" si="435"/>
        <v>11149.800000000745</v>
      </c>
      <c r="I2350" s="4"/>
      <c r="J2350" s="4">
        <f t="shared" si="430"/>
        <v>451</v>
      </c>
      <c r="K2350">
        <v>2349</v>
      </c>
      <c r="L2350">
        <v>10043731.9</v>
      </c>
      <c r="M2350">
        <v>836977.7</v>
      </c>
      <c r="N2350">
        <v>192725.1</v>
      </c>
      <c r="O2350" t="str">
        <f t="shared" si="427"/>
        <v/>
      </c>
      <c r="P2350">
        <f t="shared" si="428"/>
        <v>11149.800000000745</v>
      </c>
      <c r="X2350">
        <f t="shared" si="431"/>
        <v>52.114290769598767</v>
      </c>
      <c r="Y2350">
        <f t="shared" si="432"/>
        <v>4.3428577803306361</v>
      </c>
      <c r="Z2350">
        <f t="shared" si="433"/>
        <v>1</v>
      </c>
      <c r="AA2350">
        <f t="shared" si="434"/>
        <v>11.99999940261252</v>
      </c>
    </row>
    <row r="2351" spans="2:27" x14ac:dyDescent="0.2">
      <c r="B2351">
        <f t="shared" si="426"/>
        <v>7.0815924512314501E+18</v>
      </c>
      <c r="D2351">
        <f t="shared" si="429"/>
        <v>9.0100091481454534</v>
      </c>
      <c r="E2351">
        <f t="shared" si="435"/>
        <v>100459.79999999888</v>
      </c>
      <c r="I2351" s="4"/>
      <c r="J2351" s="4">
        <f t="shared" si="430"/>
        <v>451</v>
      </c>
      <c r="K2351">
        <v>2350</v>
      </c>
      <c r="L2351">
        <v>10144191.699999999</v>
      </c>
      <c r="M2351">
        <v>845349.3</v>
      </c>
      <c r="N2351">
        <v>194643.9</v>
      </c>
      <c r="O2351">
        <f t="shared" si="427"/>
        <v>200363.69999999925</v>
      </c>
      <c r="P2351">
        <f t="shared" si="428"/>
        <v>100459.79999999888</v>
      </c>
      <c r="X2351">
        <f t="shared" si="431"/>
        <v>52.116668952892944</v>
      </c>
      <c r="Y2351">
        <f t="shared" si="432"/>
        <v>4.3430557032611867</v>
      </c>
      <c r="Z2351">
        <f t="shared" si="433"/>
        <v>1</v>
      </c>
      <c r="AA2351">
        <f t="shared" si="434"/>
        <v>12.000000118294293</v>
      </c>
    </row>
    <row r="2352" spans="2:27" x14ac:dyDescent="0.2">
      <c r="B2352">
        <f t="shared" si="426"/>
        <v>7.2019795229023795E+18</v>
      </c>
      <c r="D2352">
        <f t="shared" si="429"/>
        <v>0.11222299865220216</v>
      </c>
      <c r="E2352">
        <f t="shared" si="435"/>
        <v>11273.900000000373</v>
      </c>
      <c r="I2352" s="4"/>
      <c r="J2352" s="4">
        <f t="shared" si="430"/>
        <v>452</v>
      </c>
      <c r="K2352">
        <v>2351</v>
      </c>
      <c r="L2352">
        <v>10155465.6</v>
      </c>
      <c r="M2352">
        <v>846288.8</v>
      </c>
      <c r="N2352">
        <v>194859.2</v>
      </c>
      <c r="O2352" t="str">
        <f t="shared" si="427"/>
        <v/>
      </c>
      <c r="P2352">
        <f t="shared" si="428"/>
        <v>11273.900000000373</v>
      </c>
      <c r="X2352">
        <f t="shared" si="431"/>
        <v>52.116941873927424</v>
      </c>
      <c r="Y2352">
        <f t="shared" si="432"/>
        <v>4.3430784894939523</v>
      </c>
      <c r="Z2352">
        <f t="shared" si="433"/>
        <v>1</v>
      </c>
      <c r="AA2352">
        <f t="shared" si="434"/>
        <v>11.999999999999998</v>
      </c>
    </row>
    <row r="2353" spans="2:27" x14ac:dyDescent="0.2">
      <c r="B2353">
        <f t="shared" si="426"/>
        <v>7.3244131747917199E+18</v>
      </c>
      <c r="D2353">
        <f t="shared" si="429"/>
        <v>1.0010998855764528</v>
      </c>
      <c r="E2353">
        <f t="shared" si="435"/>
        <v>11286.300000000745</v>
      </c>
      <c r="I2353" s="4"/>
      <c r="J2353" s="4">
        <f t="shared" si="430"/>
        <v>452</v>
      </c>
      <c r="K2353">
        <v>2352</v>
      </c>
      <c r="L2353">
        <v>10166751.9</v>
      </c>
      <c r="M2353">
        <v>847229.3</v>
      </c>
      <c r="N2353">
        <v>195074.8</v>
      </c>
      <c r="O2353" t="str">
        <f t="shared" si="427"/>
        <v/>
      </c>
      <c r="P2353">
        <f t="shared" si="428"/>
        <v>11286.300000000745</v>
      </c>
      <c r="X2353">
        <f t="shared" si="431"/>
        <v>52.11719760830205</v>
      </c>
      <c r="Y2353">
        <f t="shared" si="432"/>
        <v>4.3430996725358684</v>
      </c>
      <c r="Z2353">
        <f t="shared" si="433"/>
        <v>1</v>
      </c>
      <c r="AA2353">
        <f t="shared" si="434"/>
        <v>12.000000354095402</v>
      </c>
    </row>
    <row r="2354" spans="2:27" x14ac:dyDescent="0.2">
      <c r="B2354">
        <f t="shared" ref="B2354:B2416" si="436">ROUND(45*$B$1^(K2354-1),1)</f>
        <v>7.44892819876318E+18</v>
      </c>
      <c r="D2354">
        <f t="shared" si="429"/>
        <v>1.0011163977565392</v>
      </c>
      <c r="E2354">
        <f t="shared" si="435"/>
        <v>11298.900000000373</v>
      </c>
      <c r="I2354" s="4"/>
      <c r="J2354" s="4">
        <f t="shared" si="430"/>
        <v>452</v>
      </c>
      <c r="K2354">
        <v>2353</v>
      </c>
      <c r="L2354">
        <v>10178050.800000001</v>
      </c>
      <c r="M2354">
        <v>848170.9</v>
      </c>
      <c r="N2354">
        <v>195290.6</v>
      </c>
      <c r="O2354" t="str">
        <f t="shared" si="427"/>
        <v/>
      </c>
      <c r="P2354">
        <f t="shared" si="428"/>
        <v>11298.900000000373</v>
      </c>
      <c r="X2354">
        <f t="shared" si="431"/>
        <v>52.117463922994759</v>
      </c>
      <c r="Y2354">
        <f t="shared" si="432"/>
        <v>4.3431219935828969</v>
      </c>
      <c r="Z2354">
        <f t="shared" si="433"/>
        <v>1</v>
      </c>
      <c r="AA2354">
        <f t="shared" si="434"/>
        <v>12</v>
      </c>
    </row>
    <row r="2355" spans="2:27" x14ac:dyDescent="0.2">
      <c r="B2355">
        <f t="shared" si="436"/>
        <v>7.5755599781421496E+18</v>
      </c>
      <c r="D2355">
        <f t="shared" si="429"/>
        <v>1.0011151528024522</v>
      </c>
      <c r="E2355">
        <f t="shared" si="435"/>
        <v>11311.5</v>
      </c>
      <c r="I2355" s="4"/>
      <c r="J2355" s="4">
        <f t="shared" si="430"/>
        <v>452</v>
      </c>
      <c r="K2355">
        <v>2354</v>
      </c>
      <c r="L2355">
        <v>10189362.300000001</v>
      </c>
      <c r="M2355">
        <v>849113.5</v>
      </c>
      <c r="N2355">
        <v>195506.6</v>
      </c>
      <c r="O2355" t="str">
        <f t="shared" ref="O2355:O2416" si="437">IF(RIGHT(K2355,1)*1=0,VLOOKUP(J2355,AI:AL,4,0),"")</f>
        <v/>
      </c>
      <c r="P2355">
        <f t="shared" ref="P2355:P2416" si="438">L2355-L2354</f>
        <v>11311.5</v>
      </c>
      <c r="X2355">
        <f t="shared" si="431"/>
        <v>52.117740782152623</v>
      </c>
      <c r="Y2355">
        <f t="shared" si="432"/>
        <v>4.3431449373064641</v>
      </c>
      <c r="Z2355">
        <f t="shared" si="433"/>
        <v>1</v>
      </c>
      <c r="AA2355">
        <f t="shared" si="434"/>
        <v>12.000000353309659</v>
      </c>
    </row>
    <row r="2356" spans="2:27" x14ac:dyDescent="0.2">
      <c r="B2356">
        <f t="shared" si="436"/>
        <v>7.7043444977705697E+18</v>
      </c>
      <c r="D2356">
        <f t="shared" ref="D2356:D2416" si="439">E2356/E2355</f>
        <v>1.0011050700614419</v>
      </c>
      <c r="E2356">
        <f t="shared" si="435"/>
        <v>11324</v>
      </c>
      <c r="I2356" s="4"/>
      <c r="J2356" s="4">
        <f t="shared" si="430"/>
        <v>452</v>
      </c>
      <c r="K2356">
        <v>2355</v>
      </c>
      <c r="L2356">
        <v>10200686.300000001</v>
      </c>
      <c r="M2356">
        <v>850057.2</v>
      </c>
      <c r="N2356">
        <v>195722.9</v>
      </c>
      <c r="O2356" t="str">
        <f t="shared" si="437"/>
        <v/>
      </c>
      <c r="P2356">
        <f t="shared" si="438"/>
        <v>11324</v>
      </c>
      <c r="X2356">
        <f t="shared" si="431"/>
        <v>52.11800101061246</v>
      </c>
      <c r="Y2356">
        <f t="shared" si="432"/>
        <v>4.3431667934615721</v>
      </c>
      <c r="Z2356">
        <f t="shared" si="433"/>
        <v>1</v>
      </c>
      <c r="AA2356">
        <f t="shared" si="434"/>
        <v>11.999999882360859</v>
      </c>
    </row>
    <row r="2357" spans="2:27" x14ac:dyDescent="0.2">
      <c r="B2357">
        <f t="shared" si="436"/>
        <v>7.8353183542326702E+18</v>
      </c>
      <c r="D2357">
        <f t="shared" si="439"/>
        <v>1.0011126810314048</v>
      </c>
      <c r="E2357">
        <f t="shared" si="435"/>
        <v>11336.599999999627</v>
      </c>
      <c r="I2357" s="4"/>
      <c r="J2357" s="4">
        <f t="shared" si="430"/>
        <v>452</v>
      </c>
      <c r="K2357">
        <v>2356</v>
      </c>
      <c r="L2357">
        <v>10212022.9</v>
      </c>
      <c r="M2357">
        <v>851001.9</v>
      </c>
      <c r="N2357">
        <v>195939.4</v>
      </c>
      <c r="O2357" t="str">
        <f t="shared" si="437"/>
        <v/>
      </c>
      <c r="P2357">
        <f t="shared" si="438"/>
        <v>11336.599999999627</v>
      </c>
      <c r="X2357">
        <f t="shared" si="431"/>
        <v>52.118271771782503</v>
      </c>
      <c r="Y2357">
        <f t="shared" si="432"/>
        <v>4.343189271785052</v>
      </c>
      <c r="Z2357">
        <f t="shared" si="433"/>
        <v>1</v>
      </c>
      <c r="AA2357">
        <f t="shared" si="434"/>
        <v>12.00000011750855</v>
      </c>
    </row>
    <row r="2358" spans="2:27" x14ac:dyDescent="0.2">
      <c r="B2358">
        <f t="shared" si="436"/>
        <v>7.9685187662546196E+18</v>
      </c>
      <c r="D2358">
        <f t="shared" si="439"/>
        <v>1.0011114443483609</v>
      </c>
      <c r="E2358">
        <f t="shared" si="435"/>
        <v>11349.199999999255</v>
      </c>
      <c r="I2358" s="4"/>
      <c r="J2358" s="4">
        <f t="shared" si="430"/>
        <v>452</v>
      </c>
      <c r="K2358">
        <v>2357</v>
      </c>
      <c r="L2358">
        <v>10223372.1</v>
      </c>
      <c r="M2358">
        <v>851947.7</v>
      </c>
      <c r="N2358">
        <v>196156.2</v>
      </c>
      <c r="O2358" t="str">
        <f t="shared" si="437"/>
        <v/>
      </c>
      <c r="P2358">
        <f t="shared" si="438"/>
        <v>11349.199999999255</v>
      </c>
      <c r="X2358">
        <f t="shared" si="431"/>
        <v>52.118526460035419</v>
      </c>
      <c r="Y2358">
        <f t="shared" si="432"/>
        <v>4.3432106657857359</v>
      </c>
      <c r="Z2358">
        <f t="shared" si="433"/>
        <v>1</v>
      </c>
      <c r="AA2358">
        <f t="shared" si="434"/>
        <v>11.999999647865708</v>
      </c>
    </row>
    <row r="2359" spans="2:27" x14ac:dyDescent="0.2">
      <c r="B2359">
        <f t="shared" si="436"/>
        <v>8.1039835852809503E+18</v>
      </c>
      <c r="D2359">
        <f t="shared" si="439"/>
        <v>1.001110210411438</v>
      </c>
      <c r="E2359">
        <f t="shared" si="435"/>
        <v>11361.800000000745</v>
      </c>
      <c r="I2359" s="4"/>
      <c r="J2359" s="4">
        <f t="shared" si="430"/>
        <v>452</v>
      </c>
      <c r="K2359">
        <v>2358</v>
      </c>
      <c r="L2359">
        <v>10234733.9</v>
      </c>
      <c r="M2359">
        <v>852894.5</v>
      </c>
      <c r="N2359">
        <v>196373.2</v>
      </c>
      <c r="O2359" t="str">
        <f t="shared" si="437"/>
        <v/>
      </c>
      <c r="P2359">
        <f t="shared" si="438"/>
        <v>11361.800000000745</v>
      </c>
      <c r="X2359">
        <f t="shared" si="431"/>
        <v>52.118791668109495</v>
      </c>
      <c r="Y2359">
        <f t="shared" si="432"/>
        <v>4.343232681445329</v>
      </c>
      <c r="Z2359">
        <f t="shared" si="433"/>
        <v>1</v>
      </c>
      <c r="AA2359">
        <f t="shared" si="434"/>
        <v>11.999999882752205</v>
      </c>
    </row>
    <row r="2360" spans="2:27" x14ac:dyDescent="0.2">
      <c r="B2360">
        <f t="shared" si="436"/>
        <v>8.2417513062307297E+18</v>
      </c>
      <c r="D2360">
        <f t="shared" si="439"/>
        <v>1.0011089792110077</v>
      </c>
      <c r="E2360">
        <f t="shared" si="435"/>
        <v>11374.400000000373</v>
      </c>
      <c r="I2360" s="4"/>
      <c r="J2360" s="4">
        <f t="shared" si="430"/>
        <v>452</v>
      </c>
      <c r="K2360">
        <v>2359</v>
      </c>
      <c r="L2360">
        <v>10246108.300000001</v>
      </c>
      <c r="M2360">
        <v>853842.4</v>
      </c>
      <c r="N2360">
        <v>196590.5</v>
      </c>
      <c r="O2360" t="str">
        <f t="shared" si="437"/>
        <v/>
      </c>
      <c r="P2360">
        <f t="shared" si="438"/>
        <v>11374.400000000373</v>
      </c>
      <c r="X2360">
        <f t="shared" si="431"/>
        <v>52.119040848871137</v>
      </c>
      <c r="Y2360">
        <f t="shared" si="432"/>
        <v>4.3432536160190853</v>
      </c>
      <c r="Z2360">
        <f t="shared" si="433"/>
        <v>1</v>
      </c>
      <c r="AA2360">
        <f t="shared" si="434"/>
        <v>11.999999414411841</v>
      </c>
    </row>
    <row r="2361" spans="2:27" x14ac:dyDescent="0.2">
      <c r="B2361">
        <f t="shared" si="436"/>
        <v>8.38186107843665E+18</v>
      </c>
      <c r="D2361">
        <f t="shared" si="439"/>
        <v>9.0100225066813433</v>
      </c>
      <c r="E2361">
        <f t="shared" si="435"/>
        <v>102483.59999999963</v>
      </c>
      <c r="I2361" s="4"/>
      <c r="J2361" s="4">
        <f t="shared" si="430"/>
        <v>452</v>
      </c>
      <c r="K2361">
        <v>2360</v>
      </c>
      <c r="L2361">
        <v>10348591.9</v>
      </c>
      <c r="M2361">
        <v>862382.7</v>
      </c>
      <c r="N2361">
        <v>198547.9</v>
      </c>
      <c r="O2361">
        <f t="shared" si="437"/>
        <v>204400.20000000112</v>
      </c>
      <c r="P2361">
        <f t="shared" si="438"/>
        <v>102483.59999999963</v>
      </c>
      <c r="X2361">
        <f t="shared" si="431"/>
        <v>52.121386829072485</v>
      </c>
      <c r="Y2361">
        <f t="shared" si="432"/>
        <v>4.343449112279707</v>
      </c>
      <c r="Z2361">
        <f t="shared" si="433"/>
        <v>1</v>
      </c>
      <c r="AA2361">
        <f t="shared" si="434"/>
        <v>11.999999420211005</v>
      </c>
    </row>
    <row r="2362" spans="2:27" x14ac:dyDescent="0.2">
      <c r="B2362">
        <f t="shared" si="436"/>
        <v>8.5243527167700695E+18</v>
      </c>
      <c r="D2362">
        <f t="shared" si="439"/>
        <v>0.11222185793629824</v>
      </c>
      <c r="E2362">
        <f t="shared" si="435"/>
        <v>11500.900000000373</v>
      </c>
      <c r="I2362" s="4"/>
      <c r="J2362" s="4">
        <f t="shared" si="430"/>
        <v>453</v>
      </c>
      <c r="K2362">
        <v>2361</v>
      </c>
      <c r="L2362">
        <v>10360092.800000001</v>
      </c>
      <c r="M2362">
        <v>863341.1</v>
      </c>
      <c r="N2362">
        <v>198767.6</v>
      </c>
      <c r="O2362" t="str">
        <f t="shared" si="437"/>
        <v/>
      </c>
      <c r="P2362">
        <f t="shared" si="438"/>
        <v>11500.900000000373</v>
      </c>
      <c r="X2362">
        <f t="shared" si="431"/>
        <v>52.121637530462714</v>
      </c>
      <c r="Y2362">
        <f t="shared" si="432"/>
        <v>4.3434699619052601</v>
      </c>
      <c r="Z2362">
        <f t="shared" si="433"/>
        <v>1</v>
      </c>
      <c r="AA2362">
        <f t="shared" si="434"/>
        <v>11.999999536683706</v>
      </c>
    </row>
    <row r="2363" spans="2:27" x14ac:dyDescent="0.2">
      <c r="B2363">
        <f t="shared" si="436"/>
        <v>8.6692667129551596E+18</v>
      </c>
      <c r="D2363">
        <f t="shared" si="439"/>
        <v>1.0011129563772299</v>
      </c>
      <c r="E2363">
        <f t="shared" si="435"/>
        <v>11513.699999999255</v>
      </c>
      <c r="I2363" s="4"/>
      <c r="J2363" s="4">
        <f t="shared" si="430"/>
        <v>453</v>
      </c>
      <c r="K2363">
        <v>2362</v>
      </c>
      <c r="L2363">
        <v>10371606.5</v>
      </c>
      <c r="M2363">
        <v>864300.5</v>
      </c>
      <c r="N2363">
        <v>198987.5</v>
      </c>
      <c r="O2363" t="str">
        <f t="shared" si="437"/>
        <v/>
      </c>
      <c r="P2363">
        <f t="shared" si="438"/>
        <v>11513.699999999255</v>
      </c>
      <c r="X2363">
        <f t="shared" si="431"/>
        <v>52.121899616810104</v>
      </c>
      <c r="Y2363">
        <f t="shared" si="432"/>
        <v>4.3434914253407877</v>
      </c>
      <c r="Z2363">
        <f t="shared" si="433"/>
        <v>1</v>
      </c>
      <c r="AA2363">
        <f t="shared" si="434"/>
        <v>12.000000578502499</v>
      </c>
    </row>
    <row r="2364" spans="2:27" x14ac:dyDescent="0.2">
      <c r="B2364">
        <f t="shared" si="436"/>
        <v>8.8166442470753997E+18</v>
      </c>
      <c r="D2364">
        <f t="shared" si="439"/>
        <v>1.0011117190825491</v>
      </c>
      <c r="E2364">
        <f t="shared" si="435"/>
        <v>11526.5</v>
      </c>
      <c r="I2364" s="4"/>
      <c r="J2364" s="4">
        <f t="shared" si="430"/>
        <v>453</v>
      </c>
      <c r="K2364">
        <v>2363</v>
      </c>
      <c r="L2364">
        <v>10383133</v>
      </c>
      <c r="M2364">
        <v>865261.1</v>
      </c>
      <c r="N2364">
        <v>199207.6</v>
      </c>
      <c r="O2364" t="str">
        <f t="shared" si="437"/>
        <v/>
      </c>
      <c r="P2364">
        <f t="shared" si="438"/>
        <v>11526.5</v>
      </c>
      <c r="X2364">
        <f t="shared" si="431"/>
        <v>52.122173049622603</v>
      </c>
      <c r="Y2364">
        <f t="shared" si="432"/>
        <v>4.3435145044666967</v>
      </c>
      <c r="Z2364">
        <f t="shared" si="433"/>
        <v>1</v>
      </c>
      <c r="AA2364">
        <f t="shared" si="434"/>
        <v>11.999999768855899</v>
      </c>
    </row>
    <row r="2365" spans="2:27" x14ac:dyDescent="0.2">
      <c r="B2365">
        <f t="shared" si="436"/>
        <v>8.9665271992756797E+18</v>
      </c>
      <c r="D2365">
        <f t="shared" si="439"/>
        <v>1.0011104845357</v>
      </c>
      <c r="E2365">
        <f t="shared" si="435"/>
        <v>11539.300000000745</v>
      </c>
      <c r="I2365" s="4"/>
      <c r="J2365" s="4">
        <f t="shared" ref="J2365:J2416" si="440">J2355+1</f>
        <v>453</v>
      </c>
      <c r="K2365">
        <v>2364</v>
      </c>
      <c r="L2365">
        <v>10394672.300000001</v>
      </c>
      <c r="M2365">
        <v>866222.7</v>
      </c>
      <c r="N2365">
        <v>199428</v>
      </c>
      <c r="O2365" t="str">
        <f t="shared" si="437"/>
        <v/>
      </c>
      <c r="P2365">
        <f t="shared" si="438"/>
        <v>11539.300000000745</v>
      </c>
      <c r="X2365">
        <f t="shared" si="431"/>
        <v>52.122431654531965</v>
      </c>
      <c r="Y2365">
        <f t="shared" si="432"/>
        <v>4.3435360129971716</v>
      </c>
      <c r="Z2365">
        <f t="shared" si="433"/>
        <v>1</v>
      </c>
      <c r="AA2365">
        <f t="shared" si="434"/>
        <v>11.999999884556248</v>
      </c>
    </row>
    <row r="2366" spans="2:27" x14ac:dyDescent="0.2">
      <c r="B2366">
        <f t="shared" si="436"/>
        <v>9.1189581616633702E+18</v>
      </c>
      <c r="D2366">
        <f t="shared" si="439"/>
        <v>1.0011179187644406</v>
      </c>
      <c r="E2366">
        <f t="shared" si="435"/>
        <v>11552.199999999255</v>
      </c>
      <c r="I2366" s="4"/>
      <c r="J2366" s="4">
        <f t="shared" si="440"/>
        <v>453</v>
      </c>
      <c r="K2366">
        <v>2365</v>
      </c>
      <c r="L2366">
        <v>10406224.5</v>
      </c>
      <c r="M2366">
        <v>867185.4</v>
      </c>
      <c r="N2366">
        <v>199648.7</v>
      </c>
      <c r="O2366" t="str">
        <f t="shared" si="437"/>
        <v/>
      </c>
      <c r="P2366">
        <f t="shared" si="438"/>
        <v>11552.199999999255</v>
      </c>
      <c r="X2366">
        <f t="shared" si="431"/>
        <v>52.122675980359496</v>
      </c>
      <c r="Y2366">
        <f t="shared" si="432"/>
        <v>4.3435564569165734</v>
      </c>
      <c r="Z2366">
        <f t="shared" si="433"/>
        <v>1</v>
      </c>
      <c r="AA2366">
        <f t="shared" si="434"/>
        <v>11.999999654053216</v>
      </c>
    </row>
    <row r="2367" spans="2:27" x14ac:dyDescent="0.2">
      <c r="B2367">
        <f t="shared" si="436"/>
        <v>9.2739804504116408E+18</v>
      </c>
      <c r="D2367">
        <f t="shared" si="439"/>
        <v>1.0010993576981977</v>
      </c>
      <c r="E2367">
        <f t="shared" si="435"/>
        <v>11564.900000000373</v>
      </c>
      <c r="I2367" s="4"/>
      <c r="J2367" s="4">
        <f t="shared" si="440"/>
        <v>453</v>
      </c>
      <c r="K2367">
        <v>2366</v>
      </c>
      <c r="L2367">
        <v>10417789.4</v>
      </c>
      <c r="M2367">
        <v>868149.1</v>
      </c>
      <c r="N2367">
        <v>199869.6</v>
      </c>
      <c r="O2367" t="str">
        <f t="shared" si="437"/>
        <v/>
      </c>
      <c r="P2367">
        <f t="shared" si="438"/>
        <v>11564.900000000373</v>
      </c>
      <c r="X2367">
        <f t="shared" si="431"/>
        <v>52.122931151110521</v>
      </c>
      <c r="Y2367">
        <f t="shared" si="432"/>
        <v>4.3435775125381744</v>
      </c>
      <c r="Z2367">
        <f t="shared" si="433"/>
        <v>1</v>
      </c>
      <c r="AA2367">
        <f t="shared" si="434"/>
        <v>12.000000230375175</v>
      </c>
    </row>
    <row r="2368" spans="2:27" x14ac:dyDescent="0.2">
      <c r="B2368">
        <f t="shared" si="436"/>
        <v>9.4316381180686397E+18</v>
      </c>
      <c r="D2368">
        <f t="shared" si="439"/>
        <v>1.0011240909994898</v>
      </c>
      <c r="E2368">
        <f t="shared" si="435"/>
        <v>11577.900000000373</v>
      </c>
      <c r="I2368" s="4"/>
      <c r="J2368" s="4">
        <f t="shared" si="440"/>
        <v>453</v>
      </c>
      <c r="K2368">
        <v>2367</v>
      </c>
      <c r="L2368">
        <v>10429367.300000001</v>
      </c>
      <c r="M2368">
        <v>869113.9</v>
      </c>
      <c r="N2368">
        <v>200090.7</v>
      </c>
      <c r="O2368" t="str">
        <f t="shared" si="437"/>
        <v/>
      </c>
      <c r="P2368">
        <f t="shared" si="438"/>
        <v>11577.900000000373</v>
      </c>
      <c r="X2368">
        <f t="shared" si="431"/>
        <v>52.123198629421559</v>
      </c>
      <c r="Y2368">
        <f t="shared" si="432"/>
        <v>4.3435996775462327</v>
      </c>
      <c r="Z2368">
        <f t="shared" si="433"/>
        <v>1</v>
      </c>
      <c r="AA2368">
        <f t="shared" si="434"/>
        <v>12.000000575298589</v>
      </c>
    </row>
    <row r="2369" spans="2:27" x14ac:dyDescent="0.2">
      <c r="B2369">
        <f t="shared" si="436"/>
        <v>9.5919759660757996E+18</v>
      </c>
      <c r="D2369">
        <f t="shared" si="439"/>
        <v>1.001105554547792</v>
      </c>
      <c r="E2369">
        <f t="shared" si="435"/>
        <v>11590.699999999255</v>
      </c>
      <c r="I2369" s="4"/>
      <c r="J2369" s="4">
        <f t="shared" si="440"/>
        <v>453</v>
      </c>
      <c r="K2369">
        <v>2368</v>
      </c>
      <c r="L2369">
        <v>10440958</v>
      </c>
      <c r="M2369">
        <v>870079.8</v>
      </c>
      <c r="N2369">
        <v>200312.1</v>
      </c>
      <c r="O2369" t="str">
        <f t="shared" si="437"/>
        <v/>
      </c>
      <c r="P2369">
        <f t="shared" si="438"/>
        <v>11590.699999999255</v>
      </c>
      <c r="X2369">
        <f t="shared" si="431"/>
        <v>52.12345135416183</v>
      </c>
      <c r="Y2369">
        <f t="shared" si="432"/>
        <v>4.3436207797731639</v>
      </c>
      <c r="Z2369">
        <f t="shared" si="433"/>
        <v>1</v>
      </c>
      <c r="AA2369">
        <f t="shared" si="434"/>
        <v>12.000000459727946</v>
      </c>
    </row>
    <row r="2370" spans="2:27" x14ac:dyDescent="0.2">
      <c r="B2370">
        <f t="shared" si="436"/>
        <v>9.7550395574990909E+18</v>
      </c>
      <c r="D2370">
        <f t="shared" si="439"/>
        <v>1.0011043336468675</v>
      </c>
      <c r="E2370">
        <f t="shared" si="435"/>
        <v>11603.5</v>
      </c>
      <c r="I2370" s="4"/>
      <c r="J2370" s="4">
        <f t="shared" si="440"/>
        <v>453</v>
      </c>
      <c r="K2370">
        <v>2369</v>
      </c>
      <c r="L2370">
        <v>10452561.5</v>
      </c>
      <c r="M2370">
        <v>871046.8</v>
      </c>
      <c r="N2370">
        <v>200533.7</v>
      </c>
      <c r="O2370" t="str">
        <f t="shared" si="437"/>
        <v/>
      </c>
      <c r="P2370">
        <f t="shared" si="438"/>
        <v>11603.5</v>
      </c>
      <c r="X2370">
        <f t="shared" si="431"/>
        <v>52.123715365547035</v>
      </c>
      <c r="Y2370">
        <f t="shared" si="432"/>
        <v>4.343642988684695</v>
      </c>
      <c r="Z2370">
        <f t="shared" si="433"/>
        <v>1</v>
      </c>
      <c r="AA2370">
        <f t="shared" si="434"/>
        <v>11.999999885195605</v>
      </c>
    </row>
    <row r="2371" spans="2:27" x14ac:dyDescent="0.2">
      <c r="B2371">
        <f t="shared" si="436"/>
        <v>9.9208752299765801E+18</v>
      </c>
      <c r="D2371">
        <f t="shared" si="439"/>
        <v>9.0100486922049061</v>
      </c>
      <c r="E2371">
        <f t="shared" si="435"/>
        <v>104548.09999999963</v>
      </c>
      <c r="I2371" s="4"/>
      <c r="J2371" s="4">
        <f t="shared" si="440"/>
        <v>453</v>
      </c>
      <c r="K2371">
        <v>2370</v>
      </c>
      <c r="L2371">
        <v>10557109.6</v>
      </c>
      <c r="M2371">
        <v>879759.1</v>
      </c>
      <c r="N2371">
        <v>202530.6</v>
      </c>
      <c r="O2371">
        <f t="shared" si="437"/>
        <v>208517.69999999925</v>
      </c>
      <c r="P2371">
        <f t="shared" si="438"/>
        <v>104548.09999999963</v>
      </c>
      <c r="X2371">
        <f t="shared" ref="X2371:X2416" si="441">L2371/$N2371</f>
        <v>52.125997750463384</v>
      </c>
      <c r="Y2371">
        <f t="shared" ref="Y2371:Y2416" si="442">M2371/$N2371</f>
        <v>4.3438329812877656</v>
      </c>
      <c r="Z2371">
        <f t="shared" ref="Z2371:Z2416" si="443">N2371/$N2371</f>
        <v>1</v>
      </c>
      <c r="AA2371">
        <f t="shared" ref="AA2371:AA2416" si="444">L2371/M2371</f>
        <v>12.000000454669919</v>
      </c>
    </row>
    <row r="2372" spans="2:27" x14ac:dyDescent="0.2">
      <c r="B2372">
        <f t="shared" si="436"/>
        <v>1.00895301088862E+19</v>
      </c>
      <c r="D2372">
        <f t="shared" si="439"/>
        <v>0.11222298635748675</v>
      </c>
      <c r="E2372">
        <f t="shared" ref="E2372:E2416" si="445">L2372-L2371</f>
        <v>11732.700000001118</v>
      </c>
      <c r="I2372" s="4"/>
      <c r="J2372" s="4">
        <f t="shared" si="440"/>
        <v>454</v>
      </c>
      <c r="K2372">
        <v>2371</v>
      </c>
      <c r="L2372">
        <v>10568842.300000001</v>
      </c>
      <c r="M2372">
        <v>880736.9</v>
      </c>
      <c r="N2372">
        <v>202754.7</v>
      </c>
      <c r="O2372" t="str">
        <f t="shared" si="437"/>
        <v/>
      </c>
      <c r="P2372">
        <f t="shared" si="438"/>
        <v>11732.700000001118</v>
      </c>
      <c r="X2372">
        <f t="shared" si="441"/>
        <v>52.126250587532617</v>
      </c>
      <c r="Y2372">
        <f t="shared" si="442"/>
        <v>4.3438544211305583</v>
      </c>
      <c r="Z2372">
        <f t="shared" si="443"/>
        <v>1</v>
      </c>
      <c r="AA2372">
        <f t="shared" si="444"/>
        <v>11.999999432293572</v>
      </c>
    </row>
    <row r="2373" spans="2:27" x14ac:dyDescent="0.2">
      <c r="B2373">
        <f t="shared" si="436"/>
        <v>1.02610521207372E+19</v>
      </c>
      <c r="D2373">
        <f t="shared" si="439"/>
        <v>1.0010994911655893</v>
      </c>
      <c r="E2373">
        <f t="shared" si="445"/>
        <v>11745.599999999627</v>
      </c>
      <c r="I2373" s="4"/>
      <c r="J2373" s="4">
        <f t="shared" si="440"/>
        <v>454</v>
      </c>
      <c r="K2373">
        <v>2372</v>
      </c>
      <c r="L2373">
        <v>10580587.9</v>
      </c>
      <c r="M2373">
        <v>881715.7</v>
      </c>
      <c r="N2373">
        <v>202979</v>
      </c>
      <c r="O2373" t="str">
        <f t="shared" si="437"/>
        <v/>
      </c>
      <c r="P2373">
        <f t="shared" si="438"/>
        <v>11745.599999999627</v>
      </c>
      <c r="X2373">
        <f t="shared" si="441"/>
        <v>52.126515058207993</v>
      </c>
      <c r="Y2373">
        <f t="shared" si="442"/>
        <v>4.3438764601264168</v>
      </c>
      <c r="Z2373">
        <f t="shared" si="443"/>
        <v>1</v>
      </c>
      <c r="AA2373">
        <f t="shared" si="444"/>
        <v>11.999999432923788</v>
      </c>
    </row>
    <row r="2374" spans="2:27" x14ac:dyDescent="0.2">
      <c r="B2374">
        <f t="shared" si="436"/>
        <v>1.04354900067898E+19</v>
      </c>
      <c r="D2374">
        <f t="shared" si="439"/>
        <v>1.0011153112654634</v>
      </c>
      <c r="E2374">
        <f t="shared" si="445"/>
        <v>11758.699999999255</v>
      </c>
      <c r="I2374" s="4"/>
      <c r="J2374" s="4">
        <f t="shared" si="440"/>
        <v>454</v>
      </c>
      <c r="K2374">
        <v>2373</v>
      </c>
      <c r="L2374">
        <v>10592346.6</v>
      </c>
      <c r="M2374">
        <v>882695.6</v>
      </c>
      <c r="N2374">
        <v>203203.6</v>
      </c>
      <c r="O2374" t="str">
        <f t="shared" si="437"/>
        <v/>
      </c>
      <c r="P2374">
        <f t="shared" si="438"/>
        <v>11758.699999999255</v>
      </c>
      <c r="X2374">
        <f t="shared" si="441"/>
        <v>52.126766454925011</v>
      </c>
      <c r="Y2374">
        <f t="shared" si="442"/>
        <v>4.3438974506357164</v>
      </c>
      <c r="Z2374">
        <f t="shared" si="443"/>
        <v>1</v>
      </c>
      <c r="AA2374">
        <f t="shared" si="444"/>
        <v>11.999999320263973</v>
      </c>
    </row>
    <row r="2375" spans="2:27" x14ac:dyDescent="0.2">
      <c r="B2375">
        <f t="shared" si="436"/>
        <v>1.06128933369052E+19</v>
      </c>
      <c r="D2375">
        <f t="shared" si="439"/>
        <v>1.0011140687322144</v>
      </c>
      <c r="E2375">
        <f t="shared" si="445"/>
        <v>11771.800000000745</v>
      </c>
      <c r="I2375" s="4"/>
      <c r="J2375" s="4">
        <f t="shared" si="440"/>
        <v>454</v>
      </c>
      <c r="K2375">
        <v>2374</v>
      </c>
      <c r="L2375">
        <v>10604118.4</v>
      </c>
      <c r="M2375">
        <v>883676.5</v>
      </c>
      <c r="N2375">
        <v>203428.5</v>
      </c>
      <c r="O2375" t="str">
        <f t="shared" si="437"/>
        <v/>
      </c>
      <c r="P2375">
        <f t="shared" si="438"/>
        <v>11771.800000000745</v>
      </c>
      <c r="X2375">
        <f t="shared" si="441"/>
        <v>52.127004819875289</v>
      </c>
      <c r="Y2375">
        <f t="shared" si="442"/>
        <v>4.3439169044652051</v>
      </c>
      <c r="Z2375">
        <f t="shared" si="443"/>
        <v>1</v>
      </c>
      <c r="AA2375">
        <f t="shared" si="444"/>
        <v>12.000000452654337</v>
      </c>
    </row>
    <row r="2376" spans="2:27" x14ac:dyDescent="0.2">
      <c r="B2376">
        <f t="shared" si="436"/>
        <v>1.0793312523632599E+19</v>
      </c>
      <c r="D2376">
        <f t="shared" si="439"/>
        <v>1.0011128289641029</v>
      </c>
      <c r="E2376">
        <f t="shared" si="445"/>
        <v>11784.900000000373</v>
      </c>
      <c r="I2376" s="4"/>
      <c r="J2376" s="4">
        <f t="shared" si="440"/>
        <v>454</v>
      </c>
      <c r="K2376">
        <v>2375</v>
      </c>
      <c r="L2376">
        <v>10615903.300000001</v>
      </c>
      <c r="M2376">
        <v>884658.6</v>
      </c>
      <c r="N2376">
        <v>203653.6</v>
      </c>
      <c r="O2376" t="str">
        <f t="shared" si="437"/>
        <v/>
      </c>
      <c r="P2376">
        <f t="shared" si="438"/>
        <v>11784.900000000373</v>
      </c>
      <c r="X2376">
        <f t="shared" si="441"/>
        <v>52.127255791206245</v>
      </c>
      <c r="Y2376">
        <f t="shared" si="442"/>
        <v>4.3439379416813644</v>
      </c>
      <c r="Z2376">
        <f t="shared" si="443"/>
        <v>1</v>
      </c>
      <c r="AA2376">
        <f t="shared" si="444"/>
        <v>12.000000113037958</v>
      </c>
    </row>
    <row r="2377" spans="2:27" x14ac:dyDescent="0.2">
      <c r="B2377">
        <f t="shared" si="436"/>
        <v>1.0976798836534301E+19</v>
      </c>
      <c r="D2377">
        <f t="shared" si="439"/>
        <v>1.0011031065175044</v>
      </c>
      <c r="E2377">
        <f t="shared" si="445"/>
        <v>11797.89999999851</v>
      </c>
      <c r="I2377" s="4"/>
      <c r="J2377" s="4">
        <f t="shared" si="440"/>
        <v>454</v>
      </c>
      <c r="K2377">
        <v>2376</v>
      </c>
      <c r="L2377">
        <v>10627701.199999999</v>
      </c>
      <c r="M2377">
        <v>885641.8</v>
      </c>
      <c r="N2377">
        <v>203878.9</v>
      </c>
      <c r="O2377" t="str">
        <f t="shared" si="437"/>
        <v/>
      </c>
      <c r="P2377">
        <f t="shared" si="438"/>
        <v>11797.89999999851</v>
      </c>
      <c r="X2377">
        <f t="shared" si="441"/>
        <v>52.127518835936428</v>
      </c>
      <c r="Y2377">
        <f t="shared" si="442"/>
        <v>4.3439600664904514</v>
      </c>
      <c r="Z2377">
        <f t="shared" si="443"/>
        <v>1</v>
      </c>
      <c r="AA2377">
        <f t="shared" si="444"/>
        <v>11.999999548350132</v>
      </c>
    </row>
    <row r="2378" spans="2:27" x14ac:dyDescent="0.2">
      <c r="B2378">
        <f t="shared" si="436"/>
        <v>1.1163404416755401E+19</v>
      </c>
      <c r="D2378">
        <f t="shared" si="439"/>
        <v>1.0011188431842093</v>
      </c>
      <c r="E2378">
        <f t="shared" si="445"/>
        <v>11811.10000000149</v>
      </c>
      <c r="I2378" s="4"/>
      <c r="J2378" s="4">
        <f t="shared" si="440"/>
        <v>454</v>
      </c>
      <c r="K2378">
        <v>2377</v>
      </c>
      <c r="L2378">
        <v>10639512.300000001</v>
      </c>
      <c r="M2378">
        <v>886626</v>
      </c>
      <c r="N2378">
        <v>204104.5</v>
      </c>
      <c r="O2378" t="str">
        <f t="shared" si="437"/>
        <v/>
      </c>
      <c r="P2378">
        <f t="shared" si="438"/>
        <v>11811.10000000149</v>
      </c>
      <c r="X2378">
        <f t="shared" si="441"/>
        <v>52.127769353443952</v>
      </c>
      <c r="Y2378">
        <f t="shared" si="442"/>
        <v>4.3439806569673864</v>
      </c>
      <c r="Z2378">
        <f t="shared" si="443"/>
        <v>1</v>
      </c>
      <c r="AA2378">
        <f t="shared" si="444"/>
        <v>12.000000338361385</v>
      </c>
    </row>
    <row r="2379" spans="2:27" x14ac:dyDescent="0.2">
      <c r="B2379">
        <f t="shared" si="436"/>
        <v>1.1353182291840299E+19</v>
      </c>
      <c r="D2379">
        <f t="shared" si="439"/>
        <v>1.0011006595489105</v>
      </c>
      <c r="E2379">
        <f t="shared" si="445"/>
        <v>11824.099999999627</v>
      </c>
      <c r="I2379" s="4"/>
      <c r="J2379" s="4">
        <f t="shared" si="440"/>
        <v>454</v>
      </c>
      <c r="K2379">
        <v>2378</v>
      </c>
      <c r="L2379">
        <v>10651336.4</v>
      </c>
      <c r="M2379">
        <v>887611.4</v>
      </c>
      <c r="N2379">
        <v>204330.3</v>
      </c>
      <c r="O2379" t="str">
        <f t="shared" si="437"/>
        <v/>
      </c>
      <c r="P2379">
        <f t="shared" si="438"/>
        <v>11824.099999999627</v>
      </c>
      <c r="X2379">
        <f t="shared" si="441"/>
        <v>52.128031916950157</v>
      </c>
      <c r="Y2379">
        <f t="shared" si="442"/>
        <v>4.3440028228804053</v>
      </c>
      <c r="Z2379">
        <f t="shared" si="443"/>
        <v>1</v>
      </c>
      <c r="AA2379">
        <f t="shared" si="444"/>
        <v>11.99999954935234</v>
      </c>
    </row>
    <row r="2380" spans="2:27" x14ac:dyDescent="0.2">
      <c r="B2380">
        <f t="shared" si="436"/>
        <v>1.15461863908015E+19</v>
      </c>
      <c r="D2380">
        <f t="shared" si="439"/>
        <v>1.0011248213395307</v>
      </c>
      <c r="E2380">
        <f t="shared" si="445"/>
        <v>11837.400000000373</v>
      </c>
      <c r="I2380" s="4"/>
      <c r="J2380" s="4">
        <f t="shared" si="440"/>
        <v>454</v>
      </c>
      <c r="K2380">
        <v>2379</v>
      </c>
      <c r="L2380">
        <v>10663173.800000001</v>
      </c>
      <c r="M2380">
        <v>888597.8</v>
      </c>
      <c r="N2380">
        <v>204556.4</v>
      </c>
      <c r="O2380" t="str">
        <f t="shared" si="437"/>
        <v/>
      </c>
      <c r="P2380">
        <f t="shared" si="438"/>
        <v>11837.400000000373</v>
      </c>
      <c r="X2380">
        <f t="shared" si="441"/>
        <v>52.128282468795895</v>
      </c>
      <c r="Y2380">
        <f t="shared" si="442"/>
        <v>4.3440234575892029</v>
      </c>
      <c r="Z2380">
        <f t="shared" si="443"/>
        <v>1</v>
      </c>
      <c r="AA2380">
        <f t="shared" si="444"/>
        <v>12.000000225073705</v>
      </c>
    </row>
    <row r="2381" spans="2:27" x14ac:dyDescent="0.2">
      <c r="B2381">
        <f t="shared" si="436"/>
        <v>1.1742471559445201E+19</v>
      </c>
      <c r="D2381">
        <f t="shared" si="439"/>
        <v>9.0099346140196239</v>
      </c>
      <c r="E2381">
        <f t="shared" si="445"/>
        <v>106654.19999999925</v>
      </c>
      <c r="I2381" s="4"/>
      <c r="J2381" s="4">
        <f t="shared" si="440"/>
        <v>454</v>
      </c>
      <c r="K2381">
        <v>2380</v>
      </c>
      <c r="L2381">
        <v>10769828</v>
      </c>
      <c r="M2381">
        <v>897485.7</v>
      </c>
      <c r="N2381">
        <v>206593.5</v>
      </c>
      <c r="O2381">
        <f t="shared" si="437"/>
        <v>212718.40000000037</v>
      </c>
      <c r="P2381">
        <f t="shared" si="438"/>
        <v>106654.19999999925</v>
      </c>
      <c r="X2381">
        <f t="shared" si="441"/>
        <v>52.130526855878813</v>
      </c>
      <c r="Y2381">
        <f t="shared" si="442"/>
        <v>4.3442107326706791</v>
      </c>
      <c r="Z2381">
        <f t="shared" si="443"/>
        <v>1</v>
      </c>
      <c r="AA2381">
        <f t="shared" si="444"/>
        <v>11.999999554310449</v>
      </c>
    </row>
    <row r="2382" spans="2:27" x14ac:dyDescent="0.2">
      <c r="B2382">
        <f t="shared" si="436"/>
        <v>1.19420935759557E+19</v>
      </c>
      <c r="D2382">
        <f t="shared" si="439"/>
        <v>0.11222249100363683</v>
      </c>
      <c r="E2382">
        <f t="shared" si="445"/>
        <v>11969</v>
      </c>
      <c r="I2382" s="4"/>
      <c r="J2382" s="4">
        <f t="shared" si="440"/>
        <v>455</v>
      </c>
      <c r="K2382">
        <v>2381</v>
      </c>
      <c r="L2382">
        <v>10781797</v>
      </c>
      <c r="M2382">
        <v>898483.1</v>
      </c>
      <c r="N2382">
        <v>206822.1</v>
      </c>
      <c r="O2382" t="str">
        <f t="shared" si="437"/>
        <v/>
      </c>
      <c r="P2382">
        <f t="shared" si="438"/>
        <v>11969</v>
      </c>
      <c r="X2382">
        <f t="shared" si="441"/>
        <v>52.130778093830394</v>
      </c>
      <c r="Y2382">
        <f t="shared" si="442"/>
        <v>4.3442315884037539</v>
      </c>
      <c r="Z2382">
        <f t="shared" si="443"/>
        <v>1</v>
      </c>
      <c r="AA2382">
        <f t="shared" si="444"/>
        <v>11.999999777402602</v>
      </c>
    </row>
    <row r="2383" spans="2:27" x14ac:dyDescent="0.2">
      <c r="B2383">
        <f t="shared" si="436"/>
        <v>1.2145109166747001E+19</v>
      </c>
      <c r="D2383">
        <f t="shared" si="439"/>
        <v>1.0011028490265899</v>
      </c>
      <c r="E2383">
        <f t="shared" si="445"/>
        <v>11982.199999999255</v>
      </c>
      <c r="I2383" s="4"/>
      <c r="J2383" s="4">
        <f t="shared" si="440"/>
        <v>455</v>
      </c>
      <c r="K2383">
        <v>2382</v>
      </c>
      <c r="L2383">
        <v>10793779.199999999</v>
      </c>
      <c r="M2383">
        <v>899481.59999999998</v>
      </c>
      <c r="N2383">
        <v>207051</v>
      </c>
      <c r="O2383" t="str">
        <f t="shared" si="437"/>
        <v/>
      </c>
      <c r="P2383">
        <f t="shared" si="438"/>
        <v>11982.199999999255</v>
      </c>
      <c r="X2383">
        <f t="shared" si="441"/>
        <v>52.131016995812622</v>
      </c>
      <c r="Y2383">
        <f t="shared" si="442"/>
        <v>4.3442514163177188</v>
      </c>
      <c r="Z2383">
        <f t="shared" si="443"/>
        <v>1</v>
      </c>
      <c r="AA2383">
        <f t="shared" si="444"/>
        <v>12</v>
      </c>
    </row>
    <row r="2384" spans="2:27" x14ac:dyDescent="0.2">
      <c r="B2384">
        <f t="shared" si="436"/>
        <v>1.2351576022581701E+19</v>
      </c>
      <c r="D2384">
        <f t="shared" si="439"/>
        <v>1.0011183255163689</v>
      </c>
      <c r="E2384">
        <f t="shared" si="445"/>
        <v>11995.60000000149</v>
      </c>
      <c r="I2384" s="4"/>
      <c r="J2384" s="4">
        <f t="shared" si="440"/>
        <v>455</v>
      </c>
      <c r="K2384">
        <v>2383</v>
      </c>
      <c r="L2384">
        <v>10805774.800000001</v>
      </c>
      <c r="M2384">
        <v>900481.2</v>
      </c>
      <c r="N2384">
        <v>207280.1</v>
      </c>
      <c r="O2384" t="str">
        <f t="shared" si="437"/>
        <v/>
      </c>
      <c r="P2384">
        <f t="shared" si="438"/>
        <v>11995.60000000149</v>
      </c>
      <c r="X2384">
        <f t="shared" si="441"/>
        <v>52.131269716678062</v>
      </c>
      <c r="Y2384">
        <f t="shared" si="442"/>
        <v>4.3442723155768448</v>
      </c>
      <c r="Z2384">
        <f t="shared" si="443"/>
        <v>1</v>
      </c>
      <c r="AA2384">
        <f t="shared" si="444"/>
        <v>12.000000444206943</v>
      </c>
    </row>
    <row r="2385" spans="2:27" x14ac:dyDescent="0.2">
      <c r="B2385">
        <f t="shared" si="436"/>
        <v>1.25615528149656E+19</v>
      </c>
      <c r="D2385">
        <f t="shared" si="439"/>
        <v>1.0011170762611714</v>
      </c>
      <c r="E2385">
        <f t="shared" si="445"/>
        <v>12009</v>
      </c>
      <c r="I2385" s="4"/>
      <c r="J2385" s="4">
        <f t="shared" si="440"/>
        <v>455</v>
      </c>
      <c r="K2385">
        <v>2384</v>
      </c>
      <c r="L2385">
        <v>10817783.800000001</v>
      </c>
      <c r="M2385">
        <v>901482</v>
      </c>
      <c r="N2385">
        <v>207509.5</v>
      </c>
      <c r="O2385" t="str">
        <f t="shared" si="437"/>
        <v/>
      </c>
      <c r="P2385">
        <f t="shared" si="438"/>
        <v>12009</v>
      </c>
      <c r="X2385">
        <f t="shared" si="441"/>
        <v>52.131511087444196</v>
      </c>
      <c r="Y2385">
        <f t="shared" si="442"/>
        <v>4.344292670937957</v>
      </c>
      <c r="Z2385">
        <f t="shared" si="443"/>
        <v>1</v>
      </c>
      <c r="AA2385">
        <f t="shared" si="444"/>
        <v>11.999999778143103</v>
      </c>
    </row>
    <row r="2386" spans="2:27" x14ac:dyDescent="0.2">
      <c r="B2386">
        <f t="shared" si="436"/>
        <v>1.2775099212820001E+19</v>
      </c>
      <c r="D2386">
        <f t="shared" si="439"/>
        <v>1.0010991756182241</v>
      </c>
      <c r="E2386">
        <f t="shared" si="445"/>
        <v>12022.199999999255</v>
      </c>
      <c r="I2386" s="4"/>
      <c r="J2386" s="4">
        <f t="shared" si="440"/>
        <v>455</v>
      </c>
      <c r="K2386">
        <v>2385</v>
      </c>
      <c r="L2386">
        <v>10829806</v>
      </c>
      <c r="M2386">
        <v>902483.8</v>
      </c>
      <c r="N2386">
        <v>207739.1</v>
      </c>
      <c r="O2386" t="str">
        <f t="shared" si="437"/>
        <v/>
      </c>
      <c r="P2386">
        <f t="shared" si="438"/>
        <v>12022.199999999255</v>
      </c>
      <c r="X2386">
        <f t="shared" si="441"/>
        <v>52.131765276734136</v>
      </c>
      <c r="Y2386">
        <f t="shared" si="442"/>
        <v>4.3443136126035009</v>
      </c>
      <c r="Z2386">
        <f t="shared" si="443"/>
        <v>1</v>
      </c>
      <c r="AA2386">
        <f t="shared" si="444"/>
        <v>12.000000443221252</v>
      </c>
    </row>
    <row r="2387" spans="2:27" x14ac:dyDescent="0.2">
      <c r="B2387">
        <f t="shared" si="436"/>
        <v>1.29922758994379E+19</v>
      </c>
      <c r="D2387">
        <f t="shared" si="439"/>
        <v>1.0011146046480988</v>
      </c>
      <c r="E2387">
        <f t="shared" si="445"/>
        <v>12035.599999999627</v>
      </c>
      <c r="I2387" s="4"/>
      <c r="J2387" s="4">
        <f t="shared" si="440"/>
        <v>455</v>
      </c>
      <c r="K2387">
        <v>2386</v>
      </c>
      <c r="L2387">
        <v>10841841.6</v>
      </c>
      <c r="M2387">
        <v>903486.8</v>
      </c>
      <c r="N2387">
        <v>207969</v>
      </c>
      <c r="O2387" t="str">
        <f t="shared" si="437"/>
        <v/>
      </c>
      <c r="P2387">
        <f t="shared" si="438"/>
        <v>12035.599999999627</v>
      </c>
      <c r="X2387">
        <f t="shared" si="441"/>
        <v>52.132008135827931</v>
      </c>
      <c r="Y2387">
        <f t="shared" si="442"/>
        <v>4.3443340113189945</v>
      </c>
      <c r="Z2387">
        <f t="shared" si="443"/>
        <v>1</v>
      </c>
      <c r="AA2387">
        <f t="shared" si="444"/>
        <v>11.999999999999998</v>
      </c>
    </row>
    <row r="2388" spans="2:27" x14ac:dyDescent="0.2">
      <c r="B2388">
        <f t="shared" si="436"/>
        <v>1.3213144589728399E+19</v>
      </c>
      <c r="D2388">
        <f t="shared" si="439"/>
        <v>1.0011133636877574</v>
      </c>
      <c r="E2388">
        <f t="shared" si="445"/>
        <v>12049</v>
      </c>
      <c r="I2388" s="4"/>
      <c r="J2388" s="4">
        <f t="shared" si="440"/>
        <v>455</v>
      </c>
      <c r="K2388">
        <v>2387</v>
      </c>
      <c r="L2388">
        <v>10853890.6</v>
      </c>
      <c r="M2388">
        <v>904490.9</v>
      </c>
      <c r="N2388">
        <v>208199.1</v>
      </c>
      <c r="O2388" t="str">
        <f t="shared" si="437"/>
        <v/>
      </c>
      <c r="P2388">
        <f t="shared" si="438"/>
        <v>12049</v>
      </c>
      <c r="X2388">
        <f t="shared" si="441"/>
        <v>52.132264740817803</v>
      </c>
      <c r="Y2388">
        <f t="shared" si="442"/>
        <v>4.3443554751197295</v>
      </c>
      <c r="Z2388">
        <f t="shared" si="443"/>
        <v>1</v>
      </c>
      <c r="AA2388">
        <f t="shared" si="444"/>
        <v>11.999999778881136</v>
      </c>
    </row>
    <row r="2389" spans="2:27" x14ac:dyDescent="0.2">
      <c r="B2389">
        <f t="shared" si="436"/>
        <v>1.3437768047753699E+19</v>
      </c>
      <c r="D2389">
        <f t="shared" si="439"/>
        <v>1.0011121254876232</v>
      </c>
      <c r="E2389">
        <f t="shared" si="445"/>
        <v>12062.400000000373</v>
      </c>
      <c r="I2389" s="4"/>
      <c r="J2389" s="4">
        <f t="shared" si="440"/>
        <v>455</v>
      </c>
      <c r="K2389">
        <v>2388</v>
      </c>
      <c r="L2389">
        <v>10865953</v>
      </c>
      <c r="M2389">
        <v>905496.1</v>
      </c>
      <c r="N2389">
        <v>208429.5</v>
      </c>
      <c r="O2389" t="str">
        <f t="shared" si="437"/>
        <v/>
      </c>
      <c r="P2389">
        <f t="shared" si="438"/>
        <v>12062.400000000373</v>
      </c>
      <c r="X2389">
        <f t="shared" si="441"/>
        <v>52.132510033368597</v>
      </c>
      <c r="Y2389">
        <f t="shared" si="442"/>
        <v>4.3443759160771389</v>
      </c>
      <c r="Z2389">
        <f t="shared" si="443"/>
        <v>1</v>
      </c>
      <c r="AA2389">
        <f t="shared" si="444"/>
        <v>11.999999779126602</v>
      </c>
    </row>
    <row r="2390" spans="2:27" x14ac:dyDescent="0.2">
      <c r="B2390">
        <f t="shared" si="436"/>
        <v>1.36662101045656E+19</v>
      </c>
      <c r="D2390">
        <f t="shared" si="439"/>
        <v>1.0011108900384975</v>
      </c>
      <c r="E2390">
        <f t="shared" si="445"/>
        <v>12075.800000000745</v>
      </c>
      <c r="I2390" s="4"/>
      <c r="J2390" s="4">
        <f t="shared" si="440"/>
        <v>455</v>
      </c>
      <c r="K2390">
        <v>2389</v>
      </c>
      <c r="L2390">
        <v>10878028.800000001</v>
      </c>
      <c r="M2390">
        <v>906502.4</v>
      </c>
      <c r="N2390">
        <v>208660.2</v>
      </c>
      <c r="O2390" t="str">
        <f t="shared" si="437"/>
        <v/>
      </c>
      <c r="P2390">
        <f t="shared" si="438"/>
        <v>12075.800000000745</v>
      </c>
      <c r="X2390">
        <f t="shared" si="441"/>
        <v>52.132744049895479</v>
      </c>
      <c r="Y2390">
        <f t="shared" si="442"/>
        <v>4.3443953374912896</v>
      </c>
      <c r="Z2390">
        <f t="shared" si="443"/>
        <v>1</v>
      </c>
      <c r="AA2390">
        <f t="shared" si="444"/>
        <v>12</v>
      </c>
    </row>
    <row r="2391" spans="2:27" x14ac:dyDescent="0.2">
      <c r="B2391">
        <f t="shared" si="436"/>
        <v>1.38985356763432E+19</v>
      </c>
      <c r="D2391">
        <f t="shared" si="439"/>
        <v>9.0099869159800736</v>
      </c>
      <c r="E2391">
        <f t="shared" si="445"/>
        <v>108802.79999999888</v>
      </c>
      <c r="I2391" s="4"/>
      <c r="J2391" s="4">
        <f t="shared" si="440"/>
        <v>455</v>
      </c>
      <c r="K2391">
        <v>2390</v>
      </c>
      <c r="L2391">
        <v>10986831.6</v>
      </c>
      <c r="M2391">
        <v>915569.3</v>
      </c>
      <c r="N2391">
        <v>210738.3</v>
      </c>
      <c r="O2391">
        <f t="shared" si="437"/>
        <v>217003.59999999963</v>
      </c>
      <c r="P2391">
        <f t="shared" si="438"/>
        <v>108802.79999999888</v>
      </c>
      <c r="X2391">
        <f t="shared" si="441"/>
        <v>52.134954111331446</v>
      </c>
      <c r="Y2391">
        <f t="shared" si="442"/>
        <v>4.3445795092776214</v>
      </c>
      <c r="Z2391">
        <f t="shared" si="443"/>
        <v>1</v>
      </c>
      <c r="AA2391">
        <f t="shared" si="444"/>
        <v>11.999999999999998</v>
      </c>
    </row>
    <row r="2392" spans="2:27" x14ac:dyDescent="0.2">
      <c r="B2392">
        <f t="shared" si="436"/>
        <v>1.4134810782841E+19</v>
      </c>
      <c r="D2392">
        <f t="shared" si="439"/>
        <v>0.11222229574973946</v>
      </c>
      <c r="E2392">
        <f t="shared" si="445"/>
        <v>12210.099999999627</v>
      </c>
      <c r="I2392" s="4"/>
      <c r="J2392" s="4">
        <f t="shared" si="440"/>
        <v>456</v>
      </c>
      <c r="K2392">
        <v>2391</v>
      </c>
      <c r="L2392">
        <v>10999041.699999999</v>
      </c>
      <c r="M2392">
        <v>916586.8</v>
      </c>
      <c r="N2392">
        <v>210971.5</v>
      </c>
      <c r="O2392" t="str">
        <f t="shared" si="437"/>
        <v/>
      </c>
      <c r="P2392">
        <f t="shared" si="438"/>
        <v>12210.099999999627</v>
      </c>
      <c r="X2392">
        <f t="shared" si="441"/>
        <v>52.135201674159774</v>
      </c>
      <c r="Y2392">
        <f t="shared" si="442"/>
        <v>4.3446001000135093</v>
      </c>
      <c r="Z2392">
        <f t="shared" si="443"/>
        <v>1</v>
      </c>
      <c r="AA2392">
        <f t="shared" si="444"/>
        <v>12.000000109100414</v>
      </c>
    </row>
    <row r="2393" spans="2:27" x14ac:dyDescent="0.2">
      <c r="B2393">
        <f t="shared" si="436"/>
        <v>1.43751025661493E+19</v>
      </c>
      <c r="D2393">
        <f t="shared" si="439"/>
        <v>1.0011056420505862</v>
      </c>
      <c r="E2393">
        <f t="shared" si="445"/>
        <v>12223.60000000149</v>
      </c>
      <c r="I2393" s="4"/>
      <c r="J2393" s="4">
        <f t="shared" si="440"/>
        <v>456</v>
      </c>
      <c r="K2393">
        <v>2392</v>
      </c>
      <c r="L2393">
        <v>11011265.300000001</v>
      </c>
      <c r="M2393">
        <v>917605.4</v>
      </c>
      <c r="N2393">
        <v>211205</v>
      </c>
      <c r="O2393" t="str">
        <f t="shared" si="437"/>
        <v/>
      </c>
      <c r="P2393">
        <f t="shared" si="438"/>
        <v>12223.60000000149</v>
      </c>
      <c r="X2393">
        <f t="shared" si="441"/>
        <v>52.135438554958455</v>
      </c>
      <c r="Y2393">
        <f t="shared" si="442"/>
        <v>4.3446196822991885</v>
      </c>
      <c r="Z2393">
        <f t="shared" si="443"/>
        <v>1</v>
      </c>
      <c r="AA2393">
        <f t="shared" si="444"/>
        <v>12.000000544896531</v>
      </c>
    </row>
    <row r="2394" spans="2:27" x14ac:dyDescent="0.2">
      <c r="B2394">
        <f t="shared" si="436"/>
        <v>1.4619479309773799E+19</v>
      </c>
      <c r="D2394">
        <f t="shared" si="439"/>
        <v>1.0011207827479132</v>
      </c>
      <c r="E2394">
        <f t="shared" si="445"/>
        <v>12237.299999998882</v>
      </c>
      <c r="I2394" s="4"/>
      <c r="J2394" s="4">
        <f t="shared" si="440"/>
        <v>456</v>
      </c>
      <c r="K2394">
        <v>2393</v>
      </c>
      <c r="L2394">
        <v>11023502.6</v>
      </c>
      <c r="M2394">
        <v>918625.2</v>
      </c>
      <c r="N2394">
        <v>211438.7</v>
      </c>
      <c r="O2394" t="str">
        <f t="shared" si="437"/>
        <v/>
      </c>
      <c r="P2394">
        <f t="shared" si="438"/>
        <v>12237.299999998882</v>
      </c>
      <c r="X2394">
        <f t="shared" si="441"/>
        <v>52.135690391588668</v>
      </c>
      <c r="Y2394">
        <f t="shared" si="442"/>
        <v>4.34464078714067</v>
      </c>
      <c r="Z2394">
        <f t="shared" si="443"/>
        <v>1</v>
      </c>
      <c r="AA2394">
        <f t="shared" si="444"/>
        <v>12.000000217716648</v>
      </c>
    </row>
    <row r="2395" spans="2:27" x14ac:dyDescent="0.2">
      <c r="B2395">
        <f t="shared" si="436"/>
        <v>1.4868010458040001E+19</v>
      </c>
      <c r="D2395">
        <f t="shared" si="439"/>
        <v>1.0011031845261507</v>
      </c>
      <c r="E2395">
        <f t="shared" si="445"/>
        <v>12250.800000000745</v>
      </c>
      <c r="I2395" s="4"/>
      <c r="J2395" s="4">
        <f t="shared" si="440"/>
        <v>456</v>
      </c>
      <c r="K2395">
        <v>2394</v>
      </c>
      <c r="L2395">
        <v>11035753.4</v>
      </c>
      <c r="M2395">
        <v>919646.1</v>
      </c>
      <c r="N2395">
        <v>211672.7</v>
      </c>
      <c r="O2395" t="str">
        <f t="shared" si="437"/>
        <v/>
      </c>
      <c r="P2395">
        <f t="shared" si="438"/>
        <v>12250.800000000745</v>
      </c>
      <c r="X2395">
        <f t="shared" si="441"/>
        <v>52.135931558486284</v>
      </c>
      <c r="Y2395">
        <f t="shared" si="442"/>
        <v>4.3446608844692767</v>
      </c>
      <c r="Z2395">
        <f t="shared" si="443"/>
        <v>1</v>
      </c>
      <c r="AA2395">
        <f t="shared" si="444"/>
        <v>12.000000217474962</v>
      </c>
    </row>
    <row r="2396" spans="2:27" x14ac:dyDescent="0.2">
      <c r="B2396">
        <f t="shared" si="436"/>
        <v>1.51207666358267E+19</v>
      </c>
      <c r="D2396">
        <f t="shared" si="439"/>
        <v>1.0011101315832132</v>
      </c>
      <c r="E2396">
        <f t="shared" si="445"/>
        <v>12264.400000000373</v>
      </c>
      <c r="I2396" s="4"/>
      <c r="J2396" s="4">
        <f t="shared" si="440"/>
        <v>456</v>
      </c>
      <c r="K2396">
        <v>2395</v>
      </c>
      <c r="L2396">
        <v>11048017.800000001</v>
      </c>
      <c r="M2396">
        <v>920668.2</v>
      </c>
      <c r="N2396">
        <v>211906.9</v>
      </c>
      <c r="O2396" t="str">
        <f t="shared" si="437"/>
        <v/>
      </c>
      <c r="P2396">
        <f t="shared" si="438"/>
        <v>12264.400000000373</v>
      </c>
      <c r="X2396">
        <f t="shared" si="441"/>
        <v>52.136187165212654</v>
      </c>
      <c r="Y2396">
        <f t="shared" si="442"/>
        <v>4.3446824997203963</v>
      </c>
      <c r="Z2396">
        <f t="shared" si="443"/>
        <v>1</v>
      </c>
      <c r="AA2396">
        <f t="shared" si="444"/>
        <v>11.999999348299422</v>
      </c>
    </row>
    <row r="2397" spans="2:27" x14ac:dyDescent="0.2">
      <c r="B2397">
        <f t="shared" si="436"/>
        <v>1.5377819668635699E+19</v>
      </c>
      <c r="D2397">
        <f t="shared" si="439"/>
        <v>1.0011170542382224</v>
      </c>
      <c r="E2397">
        <f t="shared" si="445"/>
        <v>12278.099999999627</v>
      </c>
      <c r="I2397" s="4"/>
      <c r="J2397" s="4">
        <f t="shared" si="440"/>
        <v>456</v>
      </c>
      <c r="K2397">
        <v>2396</v>
      </c>
      <c r="L2397">
        <v>11060295.9</v>
      </c>
      <c r="M2397">
        <v>921691.3</v>
      </c>
      <c r="N2397">
        <v>212141.5</v>
      </c>
      <c r="O2397" t="str">
        <f t="shared" si="437"/>
        <v/>
      </c>
      <c r="P2397">
        <f t="shared" si="438"/>
        <v>12278.099999999627</v>
      </c>
      <c r="X2397">
        <f t="shared" si="441"/>
        <v>52.136408482074465</v>
      </c>
      <c r="Y2397">
        <f t="shared" si="442"/>
        <v>4.3447005889936676</v>
      </c>
      <c r="Z2397">
        <f t="shared" si="443"/>
        <v>1</v>
      </c>
      <c r="AA2397">
        <f t="shared" si="444"/>
        <v>12.000000325488587</v>
      </c>
    </row>
    <row r="2398" spans="2:27" x14ac:dyDescent="0.2">
      <c r="B2398">
        <f t="shared" si="436"/>
        <v>1.5639242603002499E+19</v>
      </c>
      <c r="D2398">
        <f t="shared" si="439"/>
        <v>1.0011076632377671</v>
      </c>
      <c r="E2398">
        <f t="shared" si="445"/>
        <v>12291.699999999255</v>
      </c>
      <c r="I2398" s="4"/>
      <c r="J2398" s="4">
        <f t="shared" si="440"/>
        <v>456</v>
      </c>
      <c r="K2398">
        <v>2397</v>
      </c>
      <c r="L2398">
        <v>11072587.6</v>
      </c>
      <c r="M2398">
        <v>922715.6</v>
      </c>
      <c r="N2398">
        <v>212376.2</v>
      </c>
      <c r="O2398" t="str">
        <f t="shared" si="437"/>
        <v/>
      </c>
      <c r="P2398">
        <f t="shared" si="438"/>
        <v>12291.699999999255</v>
      </c>
      <c r="X2398">
        <f t="shared" si="441"/>
        <v>52.136668798104488</v>
      </c>
      <c r="Y2398">
        <f t="shared" si="442"/>
        <v>4.3447222428878565</v>
      </c>
      <c r="Z2398">
        <f t="shared" si="443"/>
        <v>1</v>
      </c>
      <c r="AA2398">
        <f t="shared" si="444"/>
        <v>12.00000043350302</v>
      </c>
    </row>
    <row r="2399" spans="2:27" x14ac:dyDescent="0.2">
      <c r="B2399">
        <f t="shared" si="436"/>
        <v>1.59051097272536E+19</v>
      </c>
      <c r="D2399">
        <f t="shared" si="439"/>
        <v>1.0011145732487059</v>
      </c>
      <c r="E2399">
        <f t="shared" si="445"/>
        <v>12305.400000000373</v>
      </c>
      <c r="I2399" s="4"/>
      <c r="J2399" s="4">
        <f t="shared" si="440"/>
        <v>456</v>
      </c>
      <c r="K2399">
        <v>2398</v>
      </c>
      <c r="L2399">
        <v>11084893</v>
      </c>
      <c r="M2399">
        <v>923741.1</v>
      </c>
      <c r="N2399">
        <v>212611.3</v>
      </c>
      <c r="O2399" t="str">
        <f t="shared" si="437"/>
        <v/>
      </c>
      <c r="P2399">
        <f t="shared" si="438"/>
        <v>12305.400000000373</v>
      </c>
      <c r="X2399">
        <f t="shared" si="441"/>
        <v>52.136894887524797</v>
      </c>
      <c r="Y2399">
        <f t="shared" si="442"/>
        <v>4.3447413190173805</v>
      </c>
      <c r="Z2399">
        <f t="shared" si="443"/>
        <v>1</v>
      </c>
      <c r="AA2399">
        <f t="shared" si="444"/>
        <v>11.999999783489118</v>
      </c>
    </row>
    <row r="2400" spans="2:27" x14ac:dyDescent="0.2">
      <c r="B2400">
        <f t="shared" si="436"/>
        <v>1.6175496592616901E+19</v>
      </c>
      <c r="D2400">
        <f t="shared" si="439"/>
        <v>1.0011133323580912</v>
      </c>
      <c r="E2400">
        <f t="shared" si="445"/>
        <v>12319.099999999627</v>
      </c>
      <c r="I2400" s="4"/>
      <c r="J2400" s="4">
        <f t="shared" si="440"/>
        <v>456</v>
      </c>
      <c r="K2400">
        <v>2399</v>
      </c>
      <c r="L2400">
        <v>11097212.1</v>
      </c>
      <c r="M2400">
        <v>924767.7</v>
      </c>
      <c r="N2400">
        <v>212846.6</v>
      </c>
      <c r="O2400" t="str">
        <f t="shared" si="437"/>
        <v/>
      </c>
      <c r="P2400">
        <f t="shared" si="438"/>
        <v>12319.099999999627</v>
      </c>
      <c r="X2400">
        <f t="shared" si="441"/>
        <v>52.137135852769077</v>
      </c>
      <c r="Y2400">
        <f t="shared" si="442"/>
        <v>4.3447614385195719</v>
      </c>
      <c r="Z2400">
        <f t="shared" si="443"/>
        <v>1</v>
      </c>
      <c r="AA2400">
        <f t="shared" si="444"/>
        <v>11.999999675594205</v>
      </c>
    </row>
    <row r="2401" spans="2:27" x14ac:dyDescent="0.2">
      <c r="B2401">
        <f t="shared" si="436"/>
        <v>1.64504800346914E+19</v>
      </c>
      <c r="D2401">
        <f t="shared" si="439"/>
        <v>9.0099601431925205</v>
      </c>
      <c r="E2401">
        <f t="shared" si="445"/>
        <v>110994.59999999963</v>
      </c>
      <c r="I2401" s="4"/>
      <c r="J2401" s="4">
        <f t="shared" si="440"/>
        <v>456</v>
      </c>
      <c r="K2401">
        <v>2400</v>
      </c>
      <c r="L2401">
        <v>11208206.699999999</v>
      </c>
      <c r="M2401">
        <v>934017.2</v>
      </c>
      <c r="N2401">
        <v>214966.5</v>
      </c>
      <c r="O2401">
        <f t="shared" si="437"/>
        <v>221375.09999999963</v>
      </c>
      <c r="P2401">
        <f t="shared" si="438"/>
        <v>110994.59999999963</v>
      </c>
      <c r="X2401">
        <f t="shared" si="441"/>
        <v>52.139317986756069</v>
      </c>
      <c r="Y2401">
        <f t="shared" si="442"/>
        <v>4.3449430492658152</v>
      </c>
      <c r="Z2401">
        <f t="shared" si="443"/>
        <v>1</v>
      </c>
      <c r="AA2401">
        <f t="shared" si="444"/>
        <v>12.000000321193228</v>
      </c>
    </row>
    <row r="2402" spans="2:27" x14ac:dyDescent="0.2">
      <c r="B2402">
        <f t="shared" si="436"/>
        <v>1.6730138195281101E+19</v>
      </c>
      <c r="D2402">
        <f t="shared" si="439"/>
        <v>0.11222167564908601</v>
      </c>
      <c r="E2402">
        <f t="shared" si="445"/>
        <v>12456</v>
      </c>
      <c r="I2402" s="4"/>
      <c r="J2402" s="4">
        <f t="shared" si="440"/>
        <v>457</v>
      </c>
      <c r="K2402">
        <v>2401</v>
      </c>
      <c r="L2402">
        <v>11220662.699999999</v>
      </c>
      <c r="M2402">
        <v>935055.2</v>
      </c>
      <c r="N2402">
        <v>215204.5</v>
      </c>
      <c r="O2402" t="str">
        <f t="shared" si="437"/>
        <v/>
      </c>
      <c r="P2402">
        <f t="shared" si="438"/>
        <v>12456</v>
      </c>
      <c r="X2402">
        <f t="shared" si="441"/>
        <v>52.139535650973841</v>
      </c>
      <c r="Y2402">
        <f t="shared" si="442"/>
        <v>4.3449611880792451</v>
      </c>
      <c r="Z2402">
        <f t="shared" si="443"/>
        <v>1</v>
      </c>
      <c r="AA2402">
        <f t="shared" si="444"/>
        <v>12.000000320836673</v>
      </c>
    </row>
    <row r="2403" spans="2:27" x14ac:dyDescent="0.2">
      <c r="B2403">
        <f t="shared" si="436"/>
        <v>1.70145505446009E+19</v>
      </c>
      <c r="D2403">
        <f t="shared" si="439"/>
        <v>1.0011159280668249</v>
      </c>
      <c r="E2403">
        <f t="shared" si="445"/>
        <v>12469.900000000373</v>
      </c>
      <c r="I2403" s="4"/>
      <c r="J2403" s="4">
        <f t="shared" si="440"/>
        <v>457</v>
      </c>
      <c r="K2403">
        <v>2402</v>
      </c>
      <c r="L2403">
        <v>11233132.6</v>
      </c>
      <c r="M2403">
        <v>936094.4</v>
      </c>
      <c r="N2403">
        <v>215442.6</v>
      </c>
      <c r="O2403" t="str">
        <f t="shared" si="437"/>
        <v/>
      </c>
      <c r="P2403">
        <f t="shared" si="438"/>
        <v>12469.900000000373</v>
      </c>
      <c r="X2403">
        <f t="shared" si="441"/>
        <v>52.13979315140088</v>
      </c>
      <c r="Y2403">
        <f t="shared" si="442"/>
        <v>4.3449828399768666</v>
      </c>
      <c r="Z2403">
        <f t="shared" si="443"/>
        <v>1</v>
      </c>
      <c r="AA2403">
        <f t="shared" si="444"/>
        <v>11.999999786346333</v>
      </c>
    </row>
    <row r="2404" spans="2:27" x14ac:dyDescent="0.2">
      <c r="B2404">
        <f t="shared" si="436"/>
        <v>1.73037979038591E+19</v>
      </c>
      <c r="D2404">
        <f t="shared" si="439"/>
        <v>1.0011146841594858</v>
      </c>
      <c r="E2404">
        <f t="shared" si="445"/>
        <v>12483.800000000745</v>
      </c>
      <c r="I2404" s="4"/>
      <c r="J2404" s="4">
        <f t="shared" si="440"/>
        <v>457</v>
      </c>
      <c r="K2404">
        <v>2403</v>
      </c>
      <c r="L2404">
        <v>11245616.4</v>
      </c>
      <c r="M2404">
        <v>937134.7</v>
      </c>
      <c r="N2404">
        <v>215681.1</v>
      </c>
      <c r="O2404" t="str">
        <f t="shared" si="437"/>
        <v/>
      </c>
      <c r="P2404">
        <f t="shared" si="438"/>
        <v>12483.800000000745</v>
      </c>
      <c r="X2404">
        <f t="shared" si="441"/>
        <v>52.140017831882346</v>
      </c>
      <c r="Y2404">
        <f t="shared" si="442"/>
        <v>4.3450014859901955</v>
      </c>
      <c r="Z2404">
        <f t="shared" si="443"/>
        <v>1</v>
      </c>
      <c r="AA2404">
        <f t="shared" si="444"/>
        <v>12.000000000000002</v>
      </c>
    </row>
    <row r="2405" spans="2:27" x14ac:dyDescent="0.2">
      <c r="B2405">
        <f t="shared" si="436"/>
        <v>1.75979624682247E+19</v>
      </c>
      <c r="D2405">
        <f t="shared" si="439"/>
        <v>1.0011054326406128</v>
      </c>
      <c r="E2405">
        <f t="shared" si="445"/>
        <v>12497.599999999627</v>
      </c>
      <c r="I2405" s="4"/>
      <c r="J2405" s="4">
        <f t="shared" si="440"/>
        <v>457</v>
      </c>
      <c r="K2405">
        <v>2404</v>
      </c>
      <c r="L2405">
        <v>11258114</v>
      </c>
      <c r="M2405">
        <v>938176.2</v>
      </c>
      <c r="N2405">
        <v>215919.8</v>
      </c>
      <c r="O2405" t="str">
        <f t="shared" si="437"/>
        <v/>
      </c>
      <c r="P2405">
        <f t="shared" si="438"/>
        <v>12497.599999999627</v>
      </c>
      <c r="X2405">
        <f t="shared" si="441"/>
        <v>52.140257632695103</v>
      </c>
      <c r="Y2405">
        <f t="shared" si="442"/>
        <v>4.3450216237695667</v>
      </c>
      <c r="Z2405">
        <f t="shared" si="443"/>
        <v>1</v>
      </c>
      <c r="AA2405">
        <f t="shared" si="444"/>
        <v>11.999999573640858</v>
      </c>
    </row>
    <row r="2406" spans="2:27" x14ac:dyDescent="0.2">
      <c r="B2406">
        <f t="shared" si="436"/>
        <v>1.7897127830184499E+19</v>
      </c>
      <c r="D2406">
        <f t="shared" si="439"/>
        <v>1.0011122135450305</v>
      </c>
      <c r="E2406">
        <f t="shared" si="445"/>
        <v>12511.5</v>
      </c>
      <c r="I2406" s="4"/>
      <c r="J2406" s="4">
        <f t="shared" si="440"/>
        <v>457</v>
      </c>
      <c r="K2406">
        <v>2405</v>
      </c>
      <c r="L2406">
        <v>11270625.5</v>
      </c>
      <c r="M2406">
        <v>939218.8</v>
      </c>
      <c r="N2406">
        <v>216158.8</v>
      </c>
      <c r="O2406" t="str">
        <f t="shared" si="437"/>
        <v/>
      </c>
      <c r="P2406">
        <f t="shared" si="438"/>
        <v>12511.5</v>
      </c>
      <c r="X2406">
        <f t="shared" si="441"/>
        <v>52.140488844312607</v>
      </c>
      <c r="Y2406">
        <f t="shared" si="442"/>
        <v>4.3450407755779548</v>
      </c>
      <c r="Z2406">
        <f t="shared" si="443"/>
        <v>1</v>
      </c>
      <c r="AA2406">
        <f t="shared" si="444"/>
        <v>11.999999893528535</v>
      </c>
    </row>
    <row r="2407" spans="2:27" x14ac:dyDescent="0.2">
      <c r="B2407">
        <f t="shared" si="436"/>
        <v>1.82013790032977E+19</v>
      </c>
      <c r="D2407">
        <f t="shared" si="439"/>
        <v>1.0011189705470966</v>
      </c>
      <c r="E2407">
        <f t="shared" si="445"/>
        <v>12525.5</v>
      </c>
      <c r="I2407" s="4"/>
      <c r="J2407" s="4">
        <f t="shared" si="440"/>
        <v>457</v>
      </c>
      <c r="K2407">
        <v>2406</v>
      </c>
      <c r="L2407">
        <v>11283151</v>
      </c>
      <c r="M2407">
        <v>940262.6</v>
      </c>
      <c r="N2407">
        <v>216398</v>
      </c>
      <c r="O2407" t="str">
        <f t="shared" si="437"/>
        <v/>
      </c>
      <c r="P2407">
        <f t="shared" si="438"/>
        <v>12525.5</v>
      </c>
      <c r="X2407">
        <f t="shared" si="441"/>
        <v>52.140736051164986</v>
      </c>
      <c r="Y2407">
        <f t="shared" si="442"/>
        <v>4.3450614146156621</v>
      </c>
      <c r="Z2407">
        <f t="shared" si="443"/>
        <v>1</v>
      </c>
      <c r="AA2407">
        <f t="shared" si="444"/>
        <v>11.999999787293465</v>
      </c>
    </row>
    <row r="2408" spans="2:27" x14ac:dyDescent="0.2">
      <c r="B2408">
        <f t="shared" si="436"/>
        <v>1.8510802446353699E+19</v>
      </c>
      <c r="D2408">
        <f t="shared" si="439"/>
        <v>1.0011017524251125</v>
      </c>
      <c r="E2408">
        <f t="shared" si="445"/>
        <v>12539.300000000745</v>
      </c>
      <c r="I2408" s="4"/>
      <c r="J2408" s="4">
        <f t="shared" si="440"/>
        <v>457</v>
      </c>
      <c r="K2408">
        <v>2407</v>
      </c>
      <c r="L2408">
        <v>11295690.300000001</v>
      </c>
      <c r="M2408">
        <v>941307.5</v>
      </c>
      <c r="N2408">
        <v>216637.5</v>
      </c>
      <c r="O2408" t="str">
        <f t="shared" si="437"/>
        <v/>
      </c>
      <c r="P2408">
        <f t="shared" si="438"/>
        <v>12539.300000000745</v>
      </c>
      <c r="X2408">
        <f t="shared" si="441"/>
        <v>52.140974208066474</v>
      </c>
      <c r="Y2408">
        <f t="shared" si="442"/>
        <v>4.3450810686053893</v>
      </c>
      <c r="Z2408">
        <f t="shared" si="443"/>
        <v>1</v>
      </c>
      <c r="AA2408">
        <f t="shared" si="444"/>
        <v>12.000000318705631</v>
      </c>
    </row>
    <row r="2409" spans="2:27" x14ac:dyDescent="0.2">
      <c r="B2409">
        <f t="shared" si="436"/>
        <v>1.8825486087941702E+19</v>
      </c>
      <c r="D2409">
        <f t="shared" si="439"/>
        <v>1.0011164897560578</v>
      </c>
      <c r="E2409">
        <f t="shared" si="445"/>
        <v>12553.299999998882</v>
      </c>
      <c r="I2409" s="4"/>
      <c r="J2409" s="4">
        <f t="shared" si="440"/>
        <v>457</v>
      </c>
      <c r="K2409">
        <v>2408</v>
      </c>
      <c r="L2409">
        <v>11308243.6</v>
      </c>
      <c r="M2409">
        <v>942353.6</v>
      </c>
      <c r="N2409">
        <v>216877.3</v>
      </c>
      <c r="O2409" t="str">
        <f t="shared" si="437"/>
        <v/>
      </c>
      <c r="P2409">
        <f t="shared" si="438"/>
        <v>12553.299999998882</v>
      </c>
      <c r="X2409">
        <f t="shared" si="441"/>
        <v>52.141204266191068</v>
      </c>
      <c r="Y2409">
        <f t="shared" si="442"/>
        <v>4.3451002018191858</v>
      </c>
      <c r="Z2409">
        <f t="shared" si="443"/>
        <v>1</v>
      </c>
      <c r="AA2409">
        <f t="shared" si="444"/>
        <v>12.000000424469116</v>
      </c>
    </row>
    <row r="2410" spans="2:27" x14ac:dyDescent="0.2">
      <c r="B2410">
        <f t="shared" si="436"/>
        <v>1.9145519351436702E+19</v>
      </c>
      <c r="D2410">
        <f t="shared" si="439"/>
        <v>1.0011072785643804</v>
      </c>
      <c r="E2410">
        <f t="shared" si="445"/>
        <v>12567.200000001118</v>
      </c>
      <c r="I2410" s="4"/>
      <c r="J2410" s="4">
        <f t="shared" si="440"/>
        <v>457</v>
      </c>
      <c r="K2410">
        <v>2409</v>
      </c>
      <c r="L2410">
        <v>11320810.800000001</v>
      </c>
      <c r="M2410">
        <v>943400.9</v>
      </c>
      <c r="N2410">
        <v>217117.3</v>
      </c>
      <c r="O2410" t="str">
        <f t="shared" si="437"/>
        <v/>
      </c>
      <c r="P2410">
        <f t="shared" si="438"/>
        <v>12567.200000001118</v>
      </c>
      <c r="X2410">
        <f t="shared" si="441"/>
        <v>52.141449806164694</v>
      </c>
      <c r="Y2410">
        <f t="shared" si="442"/>
        <v>4.3451208171803906</v>
      </c>
      <c r="Z2410">
        <f t="shared" si="443"/>
        <v>1</v>
      </c>
      <c r="AA2410">
        <f t="shared" si="444"/>
        <v>12</v>
      </c>
    </row>
    <row r="2411" spans="2:27" x14ac:dyDescent="0.2">
      <c r="B2411">
        <f t="shared" si="436"/>
        <v>1.9470993180411199E+19</v>
      </c>
      <c r="D2411">
        <f t="shared" si="439"/>
        <v>9.0100101852432974</v>
      </c>
      <c r="E2411">
        <f t="shared" si="445"/>
        <v>113230.59999999963</v>
      </c>
      <c r="I2411" s="4"/>
      <c r="J2411" s="4">
        <f t="shared" si="440"/>
        <v>457</v>
      </c>
      <c r="K2411">
        <v>2410</v>
      </c>
      <c r="L2411">
        <v>11434041.4</v>
      </c>
      <c r="M2411">
        <v>952836.8</v>
      </c>
      <c r="N2411">
        <v>219280</v>
      </c>
      <c r="O2411" t="e">
        <f t="shared" si="437"/>
        <v>#N/A</v>
      </c>
      <c r="P2411">
        <f t="shared" si="438"/>
        <v>113230.59999999963</v>
      </c>
      <c r="X2411">
        <f t="shared" si="441"/>
        <v>52.143567128785115</v>
      </c>
      <c r="Y2411">
        <f t="shared" si="442"/>
        <v>4.3452973367384171</v>
      </c>
      <c r="Z2411">
        <f t="shared" si="443"/>
        <v>1</v>
      </c>
      <c r="AA2411">
        <f t="shared" si="444"/>
        <v>11.999999790100466</v>
      </c>
    </row>
    <row r="2412" spans="2:27" x14ac:dyDescent="0.2">
      <c r="B2412">
        <f t="shared" si="436"/>
        <v>1.98020000644782E+19</v>
      </c>
      <c r="D2412">
        <f t="shared" si="439"/>
        <v>0.11222231446269862</v>
      </c>
      <c r="E2412">
        <f t="shared" si="445"/>
        <v>12707</v>
      </c>
      <c r="I2412" s="4"/>
      <c r="J2412" s="4">
        <f t="shared" si="440"/>
        <v>458</v>
      </c>
      <c r="K2412">
        <v>2411</v>
      </c>
      <c r="L2412">
        <v>11446748.4</v>
      </c>
      <c r="M2412">
        <v>953895.7</v>
      </c>
      <c r="N2412">
        <v>219522.7</v>
      </c>
      <c r="O2412" t="str">
        <f t="shared" si="437"/>
        <v/>
      </c>
      <c r="P2412">
        <f t="shared" si="438"/>
        <v>12707</v>
      </c>
      <c r="X2412">
        <f t="shared" si="441"/>
        <v>52.1438028960103</v>
      </c>
      <c r="Y2412">
        <f t="shared" si="442"/>
        <v>4.345316908000858</v>
      </c>
      <c r="Z2412">
        <f t="shared" si="443"/>
        <v>1</v>
      </c>
      <c r="AA2412">
        <f t="shared" si="444"/>
        <v>12.000000000000002</v>
      </c>
    </row>
    <row r="2413" spans="2:27" x14ac:dyDescent="0.2">
      <c r="B2413">
        <f t="shared" si="436"/>
        <v>2.0138634065574302E+19</v>
      </c>
      <c r="D2413">
        <f t="shared" si="439"/>
        <v>1.0011096246163238</v>
      </c>
      <c r="E2413">
        <f t="shared" si="445"/>
        <v>12721.099999999627</v>
      </c>
      <c r="I2413" s="4"/>
      <c r="J2413" s="4">
        <f t="shared" si="440"/>
        <v>458</v>
      </c>
      <c r="K2413">
        <v>2412</v>
      </c>
      <c r="L2413">
        <v>11459469.5</v>
      </c>
      <c r="M2413">
        <v>954955.8</v>
      </c>
      <c r="N2413">
        <v>219765.7</v>
      </c>
      <c r="O2413" t="str">
        <f t="shared" si="437"/>
        <v/>
      </c>
      <c r="P2413">
        <f t="shared" si="438"/>
        <v>12721.099999999627</v>
      </c>
      <c r="X2413">
        <f t="shared" si="441"/>
        <v>52.144031120415967</v>
      </c>
      <c r="Y2413">
        <f t="shared" si="442"/>
        <v>4.345335964620503</v>
      </c>
      <c r="Z2413">
        <f t="shared" si="443"/>
        <v>1</v>
      </c>
      <c r="AA2413">
        <f t="shared" si="444"/>
        <v>11.999999895283111</v>
      </c>
    </row>
    <row r="2414" spans="2:27" x14ac:dyDescent="0.2">
      <c r="B2414">
        <f t="shared" si="436"/>
        <v>2.0480990844688998E+19</v>
      </c>
      <c r="D2414">
        <f t="shared" si="439"/>
        <v>1.0011083947142643</v>
      </c>
      <c r="E2414">
        <f t="shared" si="445"/>
        <v>12735.199999999255</v>
      </c>
      <c r="I2414" s="4"/>
      <c r="J2414" s="4">
        <f t="shared" si="440"/>
        <v>458</v>
      </c>
      <c r="K2414">
        <v>2413</v>
      </c>
      <c r="L2414">
        <v>11472204.699999999</v>
      </c>
      <c r="M2414">
        <v>956017.1</v>
      </c>
      <c r="N2414">
        <v>220008.9</v>
      </c>
      <c r="O2414" t="str">
        <f t="shared" si="437"/>
        <v/>
      </c>
      <c r="P2414">
        <f t="shared" si="438"/>
        <v>12735.199999999255</v>
      </c>
      <c r="X2414">
        <f t="shared" si="441"/>
        <v>52.144275527035497</v>
      </c>
      <c r="Y2414">
        <f t="shared" si="442"/>
        <v>4.3453564833059026</v>
      </c>
      <c r="Z2414">
        <f t="shared" si="443"/>
        <v>1</v>
      </c>
      <c r="AA2414">
        <f t="shared" si="444"/>
        <v>11.999999476996802</v>
      </c>
    </row>
    <row r="2415" spans="2:27" x14ac:dyDescent="0.2">
      <c r="B2415">
        <f t="shared" si="436"/>
        <v>2.0829167689048801E+19</v>
      </c>
      <c r="D2415">
        <f t="shared" si="439"/>
        <v>1.001115019787763</v>
      </c>
      <c r="E2415">
        <f t="shared" si="445"/>
        <v>12749.400000000373</v>
      </c>
      <c r="I2415" s="4"/>
      <c r="J2415" s="4">
        <f t="shared" si="440"/>
        <v>458</v>
      </c>
      <c r="K2415">
        <v>2414</v>
      </c>
      <c r="L2415">
        <v>11484954.1</v>
      </c>
      <c r="M2415">
        <v>957079.5</v>
      </c>
      <c r="N2415">
        <v>220252.4</v>
      </c>
      <c r="O2415" t="str">
        <f t="shared" si="437"/>
        <v/>
      </c>
      <c r="P2415">
        <f t="shared" si="438"/>
        <v>12749.400000000373</v>
      </c>
      <c r="X2415">
        <f t="shared" si="441"/>
        <v>52.144512840722733</v>
      </c>
      <c r="Y2415">
        <f t="shared" si="442"/>
        <v>4.3453760322248476</v>
      </c>
      <c r="Z2415">
        <f t="shared" si="443"/>
        <v>1</v>
      </c>
      <c r="AA2415">
        <f t="shared" si="444"/>
        <v>12.000000104484528</v>
      </c>
    </row>
    <row r="2416" spans="2:27" x14ac:dyDescent="0.2">
      <c r="B2416">
        <f t="shared" si="436"/>
        <v>2.1183263539762602E+19</v>
      </c>
      <c r="D2416">
        <f t="shared" si="439"/>
        <v>1.0011137779032153</v>
      </c>
      <c r="E2416">
        <f t="shared" si="445"/>
        <v>12763.599999999627</v>
      </c>
      <c r="I2416" s="4"/>
      <c r="J2416" s="4">
        <f t="shared" si="440"/>
        <v>458</v>
      </c>
      <c r="K2416">
        <v>2415</v>
      </c>
      <c r="L2416">
        <v>11497717.699999999</v>
      </c>
      <c r="M2416">
        <v>958143.1</v>
      </c>
      <c r="N2416">
        <v>220496.2</v>
      </c>
      <c r="O2416" t="str">
        <f t="shared" si="437"/>
        <v/>
      </c>
      <c r="P2416">
        <f t="shared" si="438"/>
        <v>12763.599999999627</v>
      </c>
      <c r="X2416">
        <f t="shared" si="441"/>
        <v>52.144743084007793</v>
      </c>
      <c r="Y2416">
        <f t="shared" si="442"/>
        <v>4.3453950680329179</v>
      </c>
      <c r="Z2416">
        <f t="shared" si="443"/>
        <v>1</v>
      </c>
      <c r="AA2416">
        <f t="shared" si="444"/>
        <v>12.000000521842718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4E32D-95D9-48D8-8FC3-1D8D8535EBF3}">
  <dimension ref="A1:AO1461"/>
  <sheetViews>
    <sheetView workbookViewId="0">
      <selection activeCell="P28" sqref="P28"/>
    </sheetView>
  </sheetViews>
  <sheetFormatPr defaultRowHeight="14.25" x14ac:dyDescent="0.2"/>
  <cols>
    <col min="1" max="1" width="3.25" bestFit="1" customWidth="1"/>
    <col min="2" max="2" width="5.5" bestFit="1" customWidth="1"/>
    <col min="3" max="3" width="8.5" bestFit="1" customWidth="1"/>
    <col min="4" max="4" width="8" bestFit="1" customWidth="1"/>
    <col min="5" max="5" width="7.5" bestFit="1" customWidth="1"/>
  </cols>
  <sheetData>
    <row r="1" spans="1:41" x14ac:dyDescent="0.2">
      <c r="A1" t="s">
        <v>27</v>
      </c>
      <c r="B1" t="s">
        <v>36</v>
      </c>
      <c r="C1" t="s">
        <v>37</v>
      </c>
      <c r="D1" t="s">
        <v>38</v>
      </c>
      <c r="E1" t="s">
        <v>39</v>
      </c>
      <c r="F1" t="s">
        <v>29</v>
      </c>
      <c r="G1" t="s">
        <v>31</v>
      </c>
      <c r="H1" t="s">
        <v>33</v>
      </c>
      <c r="I1" t="s">
        <v>37</v>
      </c>
      <c r="J1" t="s">
        <v>38</v>
      </c>
      <c r="K1" t="s">
        <v>39</v>
      </c>
      <c r="O1" t="s">
        <v>40</v>
      </c>
      <c r="P1" t="s">
        <v>37</v>
      </c>
      <c r="Q1" t="s">
        <v>38</v>
      </c>
      <c r="R1" t="s">
        <v>39</v>
      </c>
      <c r="X1" s="3" t="s">
        <v>7</v>
      </c>
      <c r="Y1" s="3" t="s">
        <v>8</v>
      </c>
      <c r="Z1" s="3" t="s">
        <v>9</v>
      </c>
      <c r="AA1" s="3" t="s">
        <v>10</v>
      </c>
      <c r="AB1" s="3" t="s">
        <v>11</v>
      </c>
      <c r="AC1" s="3" t="s">
        <v>34</v>
      </c>
      <c r="AD1" s="3" t="s">
        <v>35</v>
      </c>
      <c r="AE1" s="3" t="s">
        <v>14</v>
      </c>
      <c r="AF1" s="3" t="s">
        <v>15</v>
      </c>
      <c r="AG1" s="3" t="s">
        <v>6</v>
      </c>
      <c r="AH1" s="3" t="s">
        <v>16</v>
      </c>
      <c r="AI1" s="3" t="s">
        <v>17</v>
      </c>
      <c r="AJ1" s="3" t="s">
        <v>3</v>
      </c>
      <c r="AK1" s="3" t="s">
        <v>4</v>
      </c>
      <c r="AL1" s="3" t="s">
        <v>5</v>
      </c>
      <c r="AN1" s="3"/>
      <c r="AO1" s="3"/>
    </row>
    <row r="2" spans="1:41" x14ac:dyDescent="0.2">
      <c r="A2">
        <v>1</v>
      </c>
      <c r="B2">
        <v>1</v>
      </c>
      <c r="C2">
        <v>855.6</v>
      </c>
      <c r="D2">
        <v>46.7</v>
      </c>
      <c r="E2">
        <v>10.9</v>
      </c>
      <c r="F2">
        <f>VLOOKUP($A2,unit!$A:$G,MATCH(F$1,unit!$A$1:$G$1,0),0)</f>
        <v>1.05</v>
      </c>
      <c r="G2">
        <f>VLOOKUP($A2,unit!$A:$G,MATCH(G$1,unit!$A$1:$G$1,0),0)</f>
        <v>0.68799999999999994</v>
      </c>
      <c r="H2">
        <f>VLOOKUP($A2,unit!$A:$G,MATCH(H$1,unit!$A$1:$G$1,0),0)</f>
        <v>0.8</v>
      </c>
      <c r="I2">
        <f>C2/F2*1</f>
        <v>814.85714285714289</v>
      </c>
      <c r="J2">
        <f t="shared" ref="J2:K2" si="0">D2/G2*1</f>
        <v>67.8779069767442</v>
      </c>
      <c r="K2">
        <f t="shared" si="0"/>
        <v>13.625</v>
      </c>
      <c r="O2">
        <v>1</v>
      </c>
      <c r="P2">
        <f t="shared" ref="P2:P21" si="1">AVERAGEIF($B:$B,$O2,I:I)</f>
        <v>814.84859407251429</v>
      </c>
      <c r="Q2">
        <f t="shared" ref="Q2:Q21" si="2">AVERAGEIF($B:$B,$O2,J:J)</f>
        <v>67.903155263507614</v>
      </c>
      <c r="R2">
        <f t="shared" ref="R2:R21" si="3">AVERAGEIF($B:$B,$O2,K:K)</f>
        <v>13.569177575788709</v>
      </c>
      <c r="S2">
        <f>P2/$R2</f>
        <v>60.051435654172373</v>
      </c>
      <c r="T2">
        <f>Q2/$R2</f>
        <v>5.0042204020283627</v>
      </c>
      <c r="W2">
        <v>1</v>
      </c>
      <c r="X2">
        <f>LOOKUP($W2,裸人AFK!$B:$B,裸人AFK!C:C)</f>
        <v>1330.8485940725143</v>
      </c>
      <c r="Y2">
        <f>LOOKUP($W2,裸人AFK!$B:$B,裸人AFK!D:D)</f>
        <v>1453.0758831833914</v>
      </c>
      <c r="Z2">
        <f>LOOKUP($W2,裸人AFK!$B:$B,裸人AFK!E:E)</f>
        <v>2041.6001441757189</v>
      </c>
      <c r="AA2">
        <f>LOOKUP($W2,裸人AFK!$B:$B,裸人AFK!F:F)</f>
        <v>3104.5698629902217</v>
      </c>
      <c r="AB2">
        <f>LOOKUP($W2,裸人AFK!$B:$B,裸人AFK!G:G)</f>
        <v>4191.9850396269003</v>
      </c>
      <c r="AC2">
        <f>LOOKUP($W2,裸人AFK!$B:$B,裸人AFK!H:H)</f>
        <v>5153.8456740857537</v>
      </c>
      <c r="AD2">
        <f>LOOKUP($W2,裸人AFK!$B:$B,裸人AFK!I:I)</f>
        <v>5998.3002523075083</v>
      </c>
      <c r="AE2">
        <f>LOOKUP($W2,裸人AFK!$B:$B,裸人AFK!J:J)</f>
        <v>6428.6760273591108</v>
      </c>
      <c r="AF2">
        <f>LOOKUP($W2,裸人AFK!$B:$B,裸人AFK!K:K)</f>
        <v>6883.497260232888</v>
      </c>
      <c r="AG2">
        <f>LOOKUP($W2,裸人AFK!$B:$B,裸人AFK!L:L)</f>
        <v>7809.4366978618937</v>
      </c>
      <c r="AH2">
        <f>LOOKUP($W2,裸人AFK!$B:$B,裸人AFK!M:M)</f>
        <v>8474.6245853876953</v>
      </c>
      <c r="AI2">
        <f>LOOKUP($W2,裸人AFK!$B:$B,裸人AFK!N:N)</f>
        <v>9139.8124729134961</v>
      </c>
      <c r="AJ2">
        <f>LOOKUP($W2,裸人AFK!$B:$B,裸人AFK!O:O)</f>
        <v>9805.0003604392969</v>
      </c>
      <c r="AK2">
        <f>LOOKUP($W2,裸人AFK!$B:$B,裸人AFK!P:P)</f>
        <v>10470.188247965098</v>
      </c>
      <c r="AL2">
        <f>LOOKUP($W2,裸人AFK!$B:$B,裸人AFK!Q:Q)</f>
        <v>11135.3761354909</v>
      </c>
    </row>
    <row r="3" spans="1:41" x14ac:dyDescent="0.2">
      <c r="A3">
        <v>1</v>
      </c>
      <c r="B3">
        <v>2</v>
      </c>
      <c r="C3">
        <v>1013.1</v>
      </c>
      <c r="D3">
        <v>55.3</v>
      </c>
      <c r="E3">
        <v>12.9</v>
      </c>
      <c r="F3">
        <f>VLOOKUP($A3,unit!$A:$G,MATCH(F$1,unit!$A$1:$G$1,0),0)</f>
        <v>1.05</v>
      </c>
      <c r="G3">
        <f>VLOOKUP($A3,unit!$A:$G,MATCH(G$1,unit!$A$1:$G$1,0),0)</f>
        <v>0.68799999999999994</v>
      </c>
      <c r="H3">
        <f>VLOOKUP($A3,unit!$A:$G,MATCH(H$1,unit!$A$1:$G$1,0),0)</f>
        <v>0.8</v>
      </c>
      <c r="I3">
        <f t="shared" ref="I3:I66" si="4">C3/F3*1</f>
        <v>964.85714285714289</v>
      </c>
      <c r="J3">
        <f t="shared" ref="J3:J66" si="5">D3/G3*1</f>
        <v>80.377906976744185</v>
      </c>
      <c r="K3">
        <f t="shared" ref="K3:K66" si="6">E3/H3*1</f>
        <v>16.125</v>
      </c>
      <c r="O3">
        <v>2</v>
      </c>
      <c r="P3">
        <f t="shared" si="1"/>
        <v>964.85027745345428</v>
      </c>
      <c r="Q3">
        <f t="shared" si="2"/>
        <v>80.396906583060556</v>
      </c>
      <c r="R3">
        <f t="shared" si="3"/>
        <v>16.108886091903226</v>
      </c>
      <c r="S3">
        <f t="shared" ref="S3:S21" si="7">P3/$R3</f>
        <v>59.895530451259127</v>
      </c>
      <c r="T3">
        <f t="shared" ref="T3:T21" si="8">Q3/$R3</f>
        <v>4.9908420808481768</v>
      </c>
      <c r="W3">
        <v>2</v>
      </c>
      <c r="X3">
        <f>LOOKUP($W3,裸人AFK!$B:$B,裸人AFK!C:C)</f>
        <v>2056.1502774534542</v>
      </c>
      <c r="Y3">
        <f>LOOKUP($W3,裸人AFK!$B:$B,裸人AFK!D:D)</f>
        <v>2200.877819071472</v>
      </c>
      <c r="Z3">
        <f>LOOKUP($W3,裸人AFK!$B:$B,裸人AFK!E:E)</f>
        <v>2814.9023662385598</v>
      </c>
      <c r="AA3">
        <f>LOOKUP($W3,裸人AFK!$B:$B,裸人AFK!F:F)</f>
        <v>3907.8724217292502</v>
      </c>
      <c r="AB3">
        <f>LOOKUP($W3,裸人AFK!$B:$B,裸人AFK!G:G)</f>
        <v>5029.7879855435449</v>
      </c>
      <c r="AC3">
        <f>LOOKUP($W3,裸人AFK!$B:$B,裸人AFK!H:H)</f>
        <v>6030.6490576814431</v>
      </c>
      <c r="AD3">
        <f>LOOKUP($W3,裸人AFK!$B:$B,裸人AFK!I:I)</f>
        <v>6920.1041409174795</v>
      </c>
      <c r="AE3">
        <f>LOOKUP($W3,裸人AFK!$B:$B,裸人AFK!J:J)</f>
        <v>7374.4801853100325</v>
      </c>
      <c r="AF3">
        <f>LOOKUP($W3,裸人AFK!$B:$B,裸人AFK!K:K)</f>
        <v>7857.8017380261881</v>
      </c>
      <c r="AG3">
        <f>LOOKUP($W3,裸人AFK!$B:$B,裸人AFK!L:L)</f>
        <v>8843.7418490075688</v>
      </c>
      <c r="AH3">
        <f>LOOKUP($W3,裸人AFK!$B:$B,裸人AFK!M:M)</f>
        <v>9520.9298712038471</v>
      </c>
      <c r="AI3">
        <f>LOOKUP($W3,裸人AFK!$B:$B,裸人AFK!N:N)</f>
        <v>10198.117893400122</v>
      </c>
      <c r="AJ3">
        <f>LOOKUP($W3,裸人AFK!$B:$B,裸人AFK!O:O)</f>
        <v>10875.3059155964</v>
      </c>
      <c r="AK3">
        <f>LOOKUP($W3,裸人AFK!$B:$B,裸人AFK!P:P)</f>
        <v>11552.493937792675</v>
      </c>
      <c r="AL3">
        <f>LOOKUP($W3,裸人AFK!$B:$B,裸人AFK!Q:Q)</f>
        <v>12229.681959988951</v>
      </c>
    </row>
    <row r="4" spans="1:41" x14ac:dyDescent="0.2">
      <c r="A4">
        <v>1</v>
      </c>
      <c r="B4">
        <v>3</v>
      </c>
      <c r="C4">
        <v>1524.7</v>
      </c>
      <c r="D4">
        <v>83.3</v>
      </c>
      <c r="E4">
        <v>19.399999999999999</v>
      </c>
      <c r="F4">
        <f>VLOOKUP($A4,unit!$A:$G,MATCH(F$1,unit!$A$1:$G$1,0),0)</f>
        <v>1.05</v>
      </c>
      <c r="G4">
        <f>VLOOKUP($A4,unit!$A:$G,MATCH(G$1,unit!$A$1:$G$1,0),0)</f>
        <v>0.68799999999999994</v>
      </c>
      <c r="H4">
        <f>VLOOKUP($A4,unit!$A:$G,MATCH(H$1,unit!$A$1:$G$1,0),0)</f>
        <v>0.8</v>
      </c>
      <c r="I4">
        <f t="shared" si="4"/>
        <v>1452.0952380952381</v>
      </c>
      <c r="J4">
        <f t="shared" si="5"/>
        <v>121.07558139534885</v>
      </c>
      <c r="K4">
        <f t="shared" si="6"/>
        <v>24.249999999999996</v>
      </c>
      <c r="M4">
        <f>N4/P2</f>
        <v>0.78202952022753369</v>
      </c>
      <c r="N4">
        <f>P4-P2</f>
        <v>637.23565508060869</v>
      </c>
      <c r="O4">
        <v>3</v>
      </c>
      <c r="P4">
        <f t="shared" si="1"/>
        <v>1452.084249153123</v>
      </c>
      <c r="Q4">
        <f t="shared" si="2"/>
        <v>121.01781022200984</v>
      </c>
      <c r="R4">
        <f t="shared" si="3"/>
        <v>24.176849923208017</v>
      </c>
      <c r="S4">
        <f t="shared" si="7"/>
        <v>60.060936547371611</v>
      </c>
      <c r="T4">
        <f t="shared" si="8"/>
        <v>5.0055243179485327</v>
      </c>
      <c r="W4">
        <v>3</v>
      </c>
      <c r="X4">
        <f>LOOKUP($W4,裸人AFK!$B:$B,裸人AFK!C:C)</f>
        <v>4030.1842491531229</v>
      </c>
      <c r="Y4">
        <f>LOOKUP($W4,裸人AFK!$B:$B,裸人AFK!D:D)</f>
        <v>4247.9968865260907</v>
      </c>
      <c r="Z4">
        <f>LOOKUP($W4,裸人AFK!$B:$B,裸人AFK!E:E)</f>
        <v>4944.8512088821226</v>
      </c>
      <c r="AA4">
        <f>LOOKUP($W4,裸人AFK!$B:$B,裸人AFK!F:F)</f>
        <v>6135.268058712747</v>
      </c>
      <c r="AB4">
        <f>LOOKUP($W4,裸人AFK!$B:$B,裸人AFK!G:G)</f>
        <v>7369.2474360179658</v>
      </c>
      <c r="AC4">
        <f>LOOKUP($W4,裸人AFK!$B:$B,裸人AFK!H:H)</f>
        <v>8496.7893407977772</v>
      </c>
      <c r="AD4">
        <f>LOOKUP($W4,裸人AFK!$B:$B,裸人AFK!I:I)</f>
        <v>9532.4146155437138</v>
      </c>
      <c r="AE4">
        <f>LOOKUP($W4,裸人AFK!$B:$B,裸人AFK!J:J)</f>
        <v>10064.748095408213</v>
      </c>
      <c r="AF4">
        <f>LOOKUP($W4,裸人AFK!$B:$B,裸人AFK!K:K)</f>
        <v>10640.644102747308</v>
      </c>
      <c r="AG4">
        <f>LOOKUP($W4,裸人AFK!$B:$B,裸人AFK!L:L)</f>
        <v>11821.477802408557</v>
      </c>
      <c r="AH4">
        <f>LOOKUP($W4,裸人AFK!$B:$B,裸人AFK!M:M)</f>
        <v>12537.644542340806</v>
      </c>
      <c r="AI4">
        <f>LOOKUP($W4,裸人AFK!$B:$B,裸人AFK!N:N)</f>
        <v>13253.811282273056</v>
      </c>
      <c r="AJ4">
        <f>LOOKUP($W4,裸人AFK!$B:$B,裸人AFK!O:O)</f>
        <v>13969.978022205305</v>
      </c>
      <c r="AK4">
        <f>LOOKUP($W4,裸人AFK!$B:$B,裸人AFK!P:P)</f>
        <v>14686.144762137556</v>
      </c>
      <c r="AL4">
        <f>LOOKUP($W4,裸人AFK!$B:$B,裸人AFK!Q:Q)</f>
        <v>15402.311502069806</v>
      </c>
    </row>
    <row r="5" spans="1:41" x14ac:dyDescent="0.2">
      <c r="A5">
        <v>1</v>
      </c>
      <c r="B5">
        <v>4</v>
      </c>
      <c r="C5">
        <v>2462</v>
      </c>
      <c r="D5">
        <v>134.4</v>
      </c>
      <c r="E5">
        <v>31.3</v>
      </c>
      <c r="F5">
        <f>VLOOKUP($A5,unit!$A:$G,MATCH(F$1,unit!$A$1:$G$1,0),0)</f>
        <v>1.05</v>
      </c>
      <c r="G5">
        <f>VLOOKUP($A5,unit!$A:$G,MATCH(G$1,unit!$A$1:$G$1,0),0)</f>
        <v>0.68799999999999994</v>
      </c>
      <c r="H5">
        <f>VLOOKUP($A5,unit!$A:$G,MATCH(H$1,unit!$A$1:$G$1,0),0)</f>
        <v>0.8</v>
      </c>
      <c r="I5">
        <f t="shared" si="4"/>
        <v>2344.7619047619046</v>
      </c>
      <c r="J5">
        <f t="shared" si="5"/>
        <v>195.34883720930236</v>
      </c>
      <c r="K5">
        <f t="shared" si="6"/>
        <v>39.125</v>
      </c>
      <c r="M5">
        <f>N5/N4</f>
        <v>1.4008753370624951</v>
      </c>
      <c r="N5">
        <f>P5-P4</f>
        <v>892.68771309928752</v>
      </c>
      <c r="O5">
        <v>4</v>
      </c>
      <c r="P5">
        <f t="shared" si="1"/>
        <v>2344.7719622524105</v>
      </c>
      <c r="Q5">
        <f t="shared" si="2"/>
        <v>195.38868966751207</v>
      </c>
      <c r="R5">
        <f t="shared" si="3"/>
        <v>39.102665087772976</v>
      </c>
      <c r="S5">
        <f t="shared" si="7"/>
        <v>59.964505155573093</v>
      </c>
      <c r="T5">
        <f t="shared" si="8"/>
        <v>4.996812601620042</v>
      </c>
      <c r="W5">
        <v>4</v>
      </c>
      <c r="X5">
        <f>LOOKUP($W5,裸人AFK!$B:$B,裸人AFK!C:C)</f>
        <v>7005.8719622524113</v>
      </c>
      <c r="Y5">
        <f>LOOKUP($W5,裸人AFK!$B:$B,裸人AFK!D:D)</f>
        <v>7357.587756590272</v>
      </c>
      <c r="Z5">
        <f>LOOKUP($W5,裸人AFK!$B:$B,裸人AFK!E:E)</f>
        <v>8206.1989901731831</v>
      </c>
      <c r="AA5">
        <f>LOOKUP($W5,裸人AFK!$B:$B,裸人AFK!F:F)</f>
        <v>9575.1533826236646</v>
      </c>
      <c r="AB5">
        <f>LOOKUP($W5,裸人AFK!$B:$B,裸人AFK!G:G)</f>
        <v>11014.45093394172</v>
      </c>
      <c r="AC5">
        <f>LOOKUP($W5,裸人AFK!$B:$B,裸人AFK!H:H)</f>
        <v>12374.091644127344</v>
      </c>
      <c r="AD5">
        <f>LOOKUP($W5,裸人AFK!$B:$B,裸人AFK!I:I)</f>
        <v>13677.523232803069</v>
      </c>
      <c r="AE5">
        <f>LOOKUP($W5,裸人AFK!$B:$B,裸人AFK!J:J)</f>
        <v>14352.686746763455</v>
      </c>
      <c r="AF5">
        <f>LOOKUP($W5,裸人AFK!$B:$B,裸人AFK!K:K)</f>
        <v>15098.193419591413</v>
      </c>
      <c r="AG5">
        <f>LOOKUP($W5,裸人AFK!$B:$B,裸人AFK!L:L)</f>
        <v>16636.102204492377</v>
      </c>
      <c r="AH5">
        <f>LOOKUP($W5,裸人AFK!$B:$B,裸人AFK!M:M)</f>
        <v>17423.683961472569</v>
      </c>
      <c r="AI5">
        <f>LOOKUP($W5,裸人AFK!$B:$B,裸人AFK!N:N)</f>
        <v>18211.265718452763</v>
      </c>
      <c r="AJ5">
        <f>LOOKUP($W5,裸人AFK!$B:$B,裸人AFK!O:O)</f>
        <v>18998.847475432955</v>
      </c>
      <c r="AK5">
        <f>LOOKUP($W5,裸人AFK!$B:$B,裸人AFK!P:P)</f>
        <v>19786.429232413146</v>
      </c>
      <c r="AL5">
        <f>LOOKUP($W5,裸人AFK!$B:$B,裸人AFK!Q:Q)</f>
        <v>20574.01098939334</v>
      </c>
    </row>
    <row r="6" spans="1:41" x14ac:dyDescent="0.2">
      <c r="A6">
        <v>1</v>
      </c>
      <c r="B6">
        <v>5</v>
      </c>
      <c r="C6">
        <v>3775.1</v>
      </c>
      <c r="D6">
        <v>206.1</v>
      </c>
      <c r="E6">
        <v>47.9</v>
      </c>
      <c r="F6">
        <f>VLOOKUP($A6,unit!$A:$G,MATCH(F$1,unit!$A$1:$G$1,0),0)</f>
        <v>1.05</v>
      </c>
      <c r="G6">
        <f>VLOOKUP($A6,unit!$A:$G,MATCH(G$1,unit!$A$1:$G$1,0),0)</f>
        <v>0.68799999999999994</v>
      </c>
      <c r="H6">
        <f>VLOOKUP($A6,unit!$A:$G,MATCH(H$1,unit!$A$1:$G$1,0),0)</f>
        <v>0.8</v>
      </c>
      <c r="I6">
        <f t="shared" si="4"/>
        <v>3595.333333333333</v>
      </c>
      <c r="J6">
        <f t="shared" si="5"/>
        <v>299.56395348837214</v>
      </c>
      <c r="K6">
        <f t="shared" si="6"/>
        <v>59.874999999999993</v>
      </c>
      <c r="M6">
        <f t="shared" ref="M6:M14" si="9">N6/N5</f>
        <v>1.4009878843532761</v>
      </c>
      <c r="N6">
        <f t="shared" ref="N6:N14" si="10">P6-P5</f>
        <v>1250.6446705631352</v>
      </c>
      <c r="O6">
        <v>5</v>
      </c>
      <c r="P6">
        <f t="shared" si="1"/>
        <v>3595.4166328155457</v>
      </c>
      <c r="Q6">
        <f t="shared" si="2"/>
        <v>299.61288029802284</v>
      </c>
      <c r="R6">
        <f t="shared" si="3"/>
        <v>59.865422631821275</v>
      </c>
      <c r="S6">
        <f t="shared" si="7"/>
        <v>60.058318721438596</v>
      </c>
      <c r="T6">
        <f t="shared" si="8"/>
        <v>5.0047734923826388</v>
      </c>
      <c r="W6">
        <v>5</v>
      </c>
      <c r="X6">
        <f>LOOKUP($W6,裸人AFK!$B:$B,裸人AFK!C:C)</f>
        <v>11174.616632815545</v>
      </c>
      <c r="Y6">
        <f>LOOKUP($W6,裸人AFK!$B:$B,裸人AFK!D:D)</f>
        <v>11713.929127737876</v>
      </c>
      <c r="Z6">
        <f>LOOKUP($W6,裸人AFK!$B:$B,裸人AFK!E:E)</f>
        <v>12775.149955316519</v>
      </c>
      <c r="AA6">
        <f>LOOKUP($W6,裸人AFK!$B:$B,裸人AFK!F:F)</f>
        <v>14394.233281879629</v>
      </c>
      <c r="AB6">
        <f>LOOKUP($W6,裸人AFK!$B:$B,裸人AFK!G:G)</f>
        <v>16121.179107427204</v>
      </c>
      <c r="AC6">
        <f>LOOKUP($W6,裸人AFK!$B:$B,裸人AFK!H:H)</f>
        <v>17805.987431959245</v>
      </c>
      <c r="AD6">
        <f>LOOKUP($W6,裸人AFK!$B:$B,裸人AFK!I:I)</f>
        <v>19484.612421803911</v>
      </c>
      <c r="AE6">
        <f>LOOKUP($W6,裸人AFK!$B:$B,裸人AFK!J:J)</f>
        <v>20359.879083054399</v>
      </c>
      <c r="AF6">
        <f>LOOKUP($W6,裸人AFK!$B:$B,裸人AFK!K:K)</f>
        <v>21343.008243289351</v>
      </c>
      <c r="AG6">
        <f>LOOKUP($W6,裸人AFK!$B:$B,裸人AFK!L:L)</f>
        <v>23381.17489641557</v>
      </c>
      <c r="AH6">
        <f>LOOKUP($W6,裸人AFK!$B:$B,裸人AFK!M:M)</f>
        <v>24268.808227040812</v>
      </c>
      <c r="AI6">
        <f>LOOKUP($W6,裸人AFK!$B:$B,裸人AFK!N:N)</f>
        <v>25156.441557666058</v>
      </c>
      <c r="AJ6">
        <f>LOOKUP($W6,裸人AFK!$B:$B,裸人AFK!O:O)</f>
        <v>26044.074888291299</v>
      </c>
      <c r="AK6">
        <f>LOOKUP($W6,裸人AFK!$B:$B,裸人AFK!P:P)</f>
        <v>26931.708218916545</v>
      </c>
      <c r="AL6">
        <f>LOOKUP($W6,裸人AFK!$B:$B,裸人AFK!Q:Q)</f>
        <v>27819.341549541787</v>
      </c>
    </row>
    <row r="7" spans="1:41" x14ac:dyDescent="0.2">
      <c r="A7">
        <v>1</v>
      </c>
      <c r="B7">
        <v>6</v>
      </c>
      <c r="C7">
        <v>5614.8</v>
      </c>
      <c r="D7">
        <v>306.60000000000002</v>
      </c>
      <c r="E7">
        <v>71.3</v>
      </c>
      <c r="F7">
        <f>VLOOKUP($A7,unit!$A:$G,MATCH(F$1,unit!$A$1:$G$1,0),0)</f>
        <v>1.05</v>
      </c>
      <c r="G7">
        <f>VLOOKUP($A7,unit!$A:$G,MATCH(G$1,unit!$A$1:$G$1,0),0)</f>
        <v>0.68799999999999994</v>
      </c>
      <c r="H7">
        <f>VLOOKUP($A7,unit!$A:$G,MATCH(H$1,unit!$A$1:$G$1,0),0)</f>
        <v>0.8</v>
      </c>
      <c r="I7">
        <f t="shared" si="4"/>
        <v>5347.4285714285716</v>
      </c>
      <c r="J7">
        <f t="shared" si="5"/>
        <v>445.63953488372101</v>
      </c>
      <c r="K7">
        <f t="shared" si="6"/>
        <v>89.124999999999986</v>
      </c>
      <c r="M7">
        <f t="shared" si="9"/>
        <v>1.400910096899719</v>
      </c>
      <c r="N7">
        <f t="shared" si="10"/>
        <v>1752.0407466257188</v>
      </c>
      <c r="O7">
        <v>6</v>
      </c>
      <c r="P7">
        <f t="shared" si="1"/>
        <v>5347.4573794412645</v>
      </c>
      <c r="Q7">
        <f t="shared" si="2"/>
        <v>445.62385874667569</v>
      </c>
      <c r="R7">
        <f t="shared" si="3"/>
        <v>89.139843135596649</v>
      </c>
      <c r="S7">
        <f t="shared" si="7"/>
        <v>59.989530958753036</v>
      </c>
      <c r="T7">
        <f t="shared" si="8"/>
        <v>4.9991546212259657</v>
      </c>
      <c r="W7">
        <v>6</v>
      </c>
      <c r="X7">
        <f>LOOKUP($W7,裸人AFK!$B:$B,裸人AFK!C:C)</f>
        <v>17014.657379441265</v>
      </c>
      <c r="Y7">
        <f>LOOKUP($W7,裸人AFK!$B:$B,裸人AFK!D:D)</f>
        <v>17816.775986357454</v>
      </c>
      <c r="Z7">
        <f>LOOKUP($W7,裸人AFK!$B:$B,裸人AFK!E:E)</f>
        <v>19175.84374086247</v>
      </c>
      <c r="AA7">
        <f>LOOKUP($W7,裸人AFK!$B:$B,裸人AFK!F:F)</f>
        <v>21145.335216750722</v>
      </c>
      <c r="AB7">
        <f>LOOKUP($W7,裸人AFK!$B:$B,裸人AFK!G:G)</f>
        <v>23275.250414022215</v>
      </c>
      <c r="AC7">
        <f>LOOKUP($W7,裸人AFK!$B:$B,裸人AFK!H:H)</f>
        <v>25415.589332676944</v>
      </c>
      <c r="AD7">
        <f>LOOKUP($W7,裸人AFK!$B:$B,裸人AFK!I:I)</f>
        <v>27619.826546509321</v>
      </c>
      <c r="AE7">
        <f>LOOKUP($W7,裸人AFK!$B:$B,裸人AFK!J:J)</f>
        <v>28775.419727219924</v>
      </c>
      <c r="AF7">
        <f>LOOKUP($W7,裸人AFK!$B:$B,裸人AFK!K:K)</f>
        <v>30091.436629313765</v>
      </c>
      <c r="AG7">
        <f>LOOKUP($W7,裸人AFK!$B:$B,裸人AFK!L:L)</f>
        <v>32830.419581090275</v>
      </c>
      <c r="AH7">
        <f>LOOKUP($W7,裸人AFK!$B:$B,裸人AFK!M:M)</f>
        <v>33858.216171445572</v>
      </c>
      <c r="AI7">
        <f>LOOKUP($W7,裸人AFK!$B:$B,裸人AFK!N:N)</f>
        <v>34886.01276180087</v>
      </c>
      <c r="AJ7">
        <f>LOOKUP($W7,裸人AFK!$B:$B,裸人AFK!O:O)</f>
        <v>35913.809352156168</v>
      </c>
      <c r="AK7">
        <f>LOOKUP($W7,裸人AFK!$B:$B,裸人AFK!P:P)</f>
        <v>36941.605942511473</v>
      </c>
      <c r="AL7">
        <f>LOOKUP($W7,裸人AFK!$B:$B,裸人AFK!Q:Q)</f>
        <v>37969.402532866778</v>
      </c>
    </row>
    <row r="8" spans="1:41" x14ac:dyDescent="0.2">
      <c r="A8">
        <v>1</v>
      </c>
      <c r="B8">
        <v>7</v>
      </c>
      <c r="C8">
        <v>8192</v>
      </c>
      <c r="D8">
        <v>447.3</v>
      </c>
      <c r="E8">
        <v>104</v>
      </c>
      <c r="F8">
        <f>VLOOKUP($A8,unit!$A:$G,MATCH(F$1,unit!$A$1:$G$1,0),0)</f>
        <v>1.05</v>
      </c>
      <c r="G8">
        <f>VLOOKUP($A8,unit!$A:$G,MATCH(G$1,unit!$A$1:$G$1,0),0)</f>
        <v>0.68799999999999994</v>
      </c>
      <c r="H8">
        <f>VLOOKUP($A8,unit!$A:$G,MATCH(H$1,unit!$A$1:$G$1,0),0)</f>
        <v>0.8</v>
      </c>
      <c r="I8">
        <f t="shared" si="4"/>
        <v>7801.9047619047615</v>
      </c>
      <c r="J8">
        <f t="shared" si="5"/>
        <v>650.14534883720933</v>
      </c>
      <c r="K8">
        <f t="shared" si="6"/>
        <v>130</v>
      </c>
      <c r="M8">
        <f t="shared" si="9"/>
        <v>1.4009564103971821</v>
      </c>
      <c r="N8">
        <f t="shared" si="10"/>
        <v>2454.5327152623659</v>
      </c>
      <c r="O8">
        <v>7</v>
      </c>
      <c r="P8">
        <f t="shared" si="1"/>
        <v>7801.9900947036303</v>
      </c>
      <c r="Q8">
        <f t="shared" si="2"/>
        <v>650.12655914477693</v>
      </c>
      <c r="R8">
        <f t="shared" si="3"/>
        <v>130.00070977358223</v>
      </c>
      <c r="S8">
        <f t="shared" si="7"/>
        <v>60.014980751198117</v>
      </c>
      <c r="T8">
        <f t="shared" si="8"/>
        <v>5.0009462277327561</v>
      </c>
      <c r="W8">
        <v>7</v>
      </c>
      <c r="X8" t="str">
        <f>LOOKUP($W8,裸人AFK!$B:$B,裸人AFK!C:C)</f>
        <v>满级</v>
      </c>
      <c r="Y8" t="str">
        <f>LOOKUP($W8,裸人AFK!$B:$B,裸人AFK!D:D)</f>
        <v>满级</v>
      </c>
      <c r="Z8" t="str">
        <f>LOOKUP($W8,裸人AFK!$B:$B,裸人AFK!E:E)</f>
        <v>满级</v>
      </c>
      <c r="AA8" t="str">
        <f>LOOKUP($W8,裸人AFK!$B:$B,裸人AFK!F:F)</f>
        <v>满级</v>
      </c>
      <c r="AB8">
        <f>LOOKUP($W8,裸人AFK!$B:$B,裸人AFK!G:G)</f>
        <v>33297.882665731355</v>
      </c>
      <c r="AC8">
        <f>LOOKUP($W8,裸人AFK!$B:$B,裸人AFK!H:H)</f>
        <v>36076.400090354298</v>
      </c>
      <c r="AD8">
        <f>LOOKUP($W8,裸人AFK!$B:$B,裸人AFK!I:I)</f>
        <v>39016.997118765386</v>
      </c>
      <c r="AE8">
        <f>LOOKUP($W8,裸人AFK!$B:$B,裸人AFK!J:J)</f>
        <v>40565.315533917965</v>
      </c>
      <c r="AF8">
        <f>LOOKUP($W8,裸人AFK!$B:$B,裸人AFK!K:K)</f>
        <v>42347.693651911657</v>
      </c>
      <c r="AG8">
        <f>LOOKUP($W8,裸人AFK!$B:$B,裸人AFK!L:L)</f>
        <v>46068.48968979311</v>
      </c>
      <c r="AH8">
        <f>LOOKUP($W8,裸人AFK!$B:$B,裸人AFK!M:M)</f>
        <v>47292.648897369407</v>
      </c>
      <c r="AI8">
        <f>LOOKUP($W8,裸人AFK!$B:$B,裸人AFK!N:N)</f>
        <v>48516.808104945696</v>
      </c>
      <c r="AJ8">
        <f>LOOKUP($W8,裸人AFK!$B:$B,裸人AFK!O:O)</f>
        <v>49740.967312521985</v>
      </c>
      <c r="AK8">
        <f>LOOKUP($W8,裸人AFK!$B:$B,裸人AFK!P:P)</f>
        <v>50965.126520098274</v>
      </c>
      <c r="AL8">
        <f>LOOKUP($W8,裸人AFK!$B:$B,裸人AFK!Q:Q)</f>
        <v>52189.285727674564</v>
      </c>
    </row>
    <row r="9" spans="1:41" x14ac:dyDescent="0.2">
      <c r="A9">
        <v>1</v>
      </c>
      <c r="B9">
        <v>8</v>
      </c>
      <c r="C9">
        <v>11802.5</v>
      </c>
      <c r="D9">
        <v>644.5</v>
      </c>
      <c r="E9">
        <v>149.9</v>
      </c>
      <c r="F9">
        <f>VLOOKUP($A9,unit!$A:$G,MATCH(F$1,unit!$A$1:$G$1,0),0)</f>
        <v>1.05</v>
      </c>
      <c r="G9">
        <f>VLOOKUP($A9,unit!$A:$G,MATCH(G$1,unit!$A$1:$G$1,0),0)</f>
        <v>0.68799999999999994</v>
      </c>
      <c r="H9">
        <f>VLOOKUP($A9,unit!$A:$G,MATCH(H$1,unit!$A$1:$G$1,0),0)</f>
        <v>0.8</v>
      </c>
      <c r="I9">
        <f t="shared" si="4"/>
        <v>11240.476190476191</v>
      </c>
      <c r="J9">
        <f t="shared" si="5"/>
        <v>936.7732558139536</v>
      </c>
      <c r="K9">
        <f t="shared" si="6"/>
        <v>187.375</v>
      </c>
      <c r="M9">
        <f>N9/N8</f>
        <v>1.4009145671468022</v>
      </c>
      <c r="N9">
        <f t="shared" si="10"/>
        <v>3438.5906363494423</v>
      </c>
      <c r="O9">
        <v>8</v>
      </c>
      <c r="P9">
        <f t="shared" si="1"/>
        <v>11240.580731053073</v>
      </c>
      <c r="Q9">
        <f t="shared" si="2"/>
        <v>936.71220299711229</v>
      </c>
      <c r="R9">
        <f t="shared" si="3"/>
        <v>187.31601345350953</v>
      </c>
      <c r="S9">
        <f t="shared" si="7"/>
        <v>60.008648079855185</v>
      </c>
      <c r="T9">
        <f t="shared" si="8"/>
        <v>5.0007054160887181</v>
      </c>
      <c r="W9">
        <v>8</v>
      </c>
      <c r="X9" t="str">
        <f>LOOKUP($W9,裸人AFK!$B:$B,裸人AFK!C:C)</f>
        <v>满级</v>
      </c>
      <c r="Y9" t="str">
        <f>LOOKUP($W9,裸人AFK!$B:$B,裸人AFK!D:D)</f>
        <v>满级</v>
      </c>
      <c r="Z9" t="str">
        <f>LOOKUP($W9,裸人AFK!$B:$B,裸人AFK!E:E)</f>
        <v>满级</v>
      </c>
      <c r="AA9" t="str">
        <f>LOOKUP($W9,裸人AFK!$B:$B,裸人AFK!F:F)</f>
        <v>满级</v>
      </c>
      <c r="AB9" t="str">
        <f>LOOKUP($W9,裸人AFK!$B:$B,裸人AFK!G:G)</f>
        <v>满级</v>
      </c>
      <c r="AC9">
        <f>LOOKUP($W9,裸人AFK!$B:$B,裸人AFK!H:H)</f>
        <v>51011.267269416676</v>
      </c>
      <c r="AD9">
        <f>LOOKUP($W9,裸人AFK!$B:$B,裸人AFK!I:I)</f>
        <v>54983.441488732598</v>
      </c>
      <c r="AE9">
        <f>LOOKUP($W9,裸人AFK!$B:$B,裸人AFK!J:J)</f>
        <v>57081.934405701089</v>
      </c>
      <c r="AF9">
        <f>LOOKUP($W9,裸人AFK!$B:$B,裸人AFK!K:K)</f>
        <v>59517.644744601173</v>
      </c>
      <c r="AG9">
        <f>LOOKUP($W9,裸人AFK!$B:$B,裸人AFK!L:L)</f>
        <v>64613.877037022408</v>
      </c>
      <c r="AH9">
        <f>LOOKUP($W9,裸人AFK!$B:$B,裸人AFK!M:M)</f>
        <v>66113.123495506647</v>
      </c>
      <c r="AI9">
        <f>LOOKUP($W9,裸人AFK!$B:$B,裸人AFK!N:N)</f>
        <v>67612.369953990899</v>
      </c>
      <c r="AJ9">
        <f>LOOKUP($W9,裸人AFK!$B:$B,裸人AFK!O:O)</f>
        <v>69111.616412475138</v>
      </c>
      <c r="AK9">
        <f>LOOKUP($W9,裸人AFK!$B:$B,裸人AFK!P:P)</f>
        <v>70610.86287095939</v>
      </c>
      <c r="AL9">
        <f>LOOKUP($W9,裸人AFK!$B:$B,裸人AFK!Q:Q)</f>
        <v>72110.109329443629</v>
      </c>
    </row>
    <row r="10" spans="1:41" x14ac:dyDescent="0.2">
      <c r="A10">
        <v>1</v>
      </c>
      <c r="B10">
        <v>9</v>
      </c>
      <c r="C10">
        <v>16860.599999999999</v>
      </c>
      <c r="D10">
        <v>920.6</v>
      </c>
      <c r="E10">
        <v>214.1</v>
      </c>
      <c r="F10">
        <f>VLOOKUP($A10,unit!$A:$G,MATCH(F$1,unit!$A$1:$G$1,0),0)</f>
        <v>1.05</v>
      </c>
      <c r="G10">
        <f>VLOOKUP($A10,unit!$A:$G,MATCH(G$1,unit!$A$1:$G$1,0),0)</f>
        <v>0.68799999999999994</v>
      </c>
      <c r="H10">
        <f>VLOOKUP($A10,unit!$A:$G,MATCH(H$1,unit!$A$1:$G$1,0),0)</f>
        <v>0.8</v>
      </c>
      <c r="I10">
        <f t="shared" si="4"/>
        <v>16057.714285714284</v>
      </c>
      <c r="J10">
        <f t="shared" si="5"/>
        <v>1338.0813953488373</v>
      </c>
      <c r="K10">
        <f t="shared" si="6"/>
        <v>267.625</v>
      </c>
      <c r="M10">
        <f t="shared" si="9"/>
        <v>1.4009491816257411</v>
      </c>
      <c r="N10">
        <f t="shared" si="10"/>
        <v>4817.2907379396875</v>
      </c>
      <c r="O10">
        <v>9</v>
      </c>
      <c r="P10">
        <f t="shared" si="1"/>
        <v>16057.87146899276</v>
      </c>
      <c r="Q10">
        <f t="shared" si="2"/>
        <v>1338.1484089822661</v>
      </c>
      <c r="R10">
        <f t="shared" si="3"/>
        <v>267.5972491902973</v>
      </c>
      <c r="S10">
        <f t="shared" si="7"/>
        <v>60.007610383070393</v>
      </c>
      <c r="T10">
        <f t="shared" si="8"/>
        <v>5.000605996628404</v>
      </c>
      <c r="W10">
        <v>9</v>
      </c>
      <c r="X10" t="str">
        <f>LOOKUP($W10,裸人AFK!$B:$B,裸人AFK!C:C)</f>
        <v>满级</v>
      </c>
      <c r="Y10" t="str">
        <f>LOOKUP($W10,裸人AFK!$B:$B,裸人AFK!D:D)</f>
        <v>满级</v>
      </c>
      <c r="Z10" t="str">
        <f>LOOKUP($W10,裸人AFK!$B:$B,裸人AFK!E:E)</f>
        <v>满级</v>
      </c>
      <c r="AA10" t="str">
        <f>LOOKUP($W10,裸人AFK!$B:$B,裸人AFK!F:F)</f>
        <v>满级</v>
      </c>
      <c r="AB10" t="str">
        <f>LOOKUP($W10,裸人AFK!$B:$B,裸人AFK!G:G)</f>
        <v>满级</v>
      </c>
      <c r="AC10" t="str">
        <f>LOOKUP($W10,裸人AFK!$B:$B,裸人AFK!H:H)</f>
        <v>满级</v>
      </c>
      <c r="AD10">
        <f>LOOKUP($W10,裸人AFK!$B:$B,裸人AFK!I:I)</f>
        <v>77351.683093373285</v>
      </c>
      <c r="AE10">
        <f>LOOKUP($W10,裸人AFK!$B:$B,裸人AFK!J:J)</f>
        <v>80220.942528412124</v>
      </c>
      <c r="AF10">
        <f>LOOKUP($W10,裸人AFK!$B:$B,裸人AFK!K:K)</f>
        <v>83571.938107520749</v>
      </c>
      <c r="AG10">
        <f>LOOKUP($W10,裸人AFK!$B:$B,裸人AFK!L:L)</f>
        <v>90595.086695117847</v>
      </c>
      <c r="AH10">
        <f>LOOKUP($W10,裸人AFK!$B:$B,裸人AFK!M:M)</f>
        <v>92479.716412637266</v>
      </c>
      <c r="AI10">
        <f>LOOKUP($W10,裸人AFK!$B:$B,裸人AFK!N:N)</f>
        <v>94364.346130156686</v>
      </c>
      <c r="AJ10">
        <f>LOOKUP($W10,裸人AFK!$B:$B,裸人AFK!O:O)</f>
        <v>96248.975847676105</v>
      </c>
      <c r="AK10">
        <f>LOOKUP($W10,裸人AFK!$B:$B,裸人AFK!P:P)</f>
        <v>98133.605565195525</v>
      </c>
      <c r="AL10">
        <f>LOOKUP($W10,裸人AFK!$B:$B,裸人AFK!Q:Q)</f>
        <v>100018.23528271494</v>
      </c>
    </row>
    <row r="11" spans="1:41" x14ac:dyDescent="0.2">
      <c r="A11">
        <v>1</v>
      </c>
      <c r="B11">
        <v>10</v>
      </c>
      <c r="C11">
        <v>23946.7</v>
      </c>
      <c r="D11">
        <v>1307.5999999999999</v>
      </c>
      <c r="E11">
        <v>304.10000000000002</v>
      </c>
      <c r="F11">
        <f>VLOOKUP($A11,unit!$A:$G,MATCH(F$1,unit!$A$1:$G$1,0),0)</f>
        <v>1.05</v>
      </c>
      <c r="G11">
        <f>VLOOKUP($A11,unit!$A:$G,MATCH(G$1,unit!$A$1:$G$1,0),0)</f>
        <v>0.68799999999999994</v>
      </c>
      <c r="H11">
        <f>VLOOKUP($A11,unit!$A:$G,MATCH(H$1,unit!$A$1:$G$1,0),0)</f>
        <v>0.8</v>
      </c>
      <c r="I11">
        <f t="shared" si="4"/>
        <v>22806.38095238095</v>
      </c>
      <c r="J11">
        <f t="shared" si="5"/>
        <v>1900.5813953488373</v>
      </c>
      <c r="K11">
        <f t="shared" si="6"/>
        <v>380.125</v>
      </c>
      <c r="M11">
        <f t="shared" si="9"/>
        <v>1.4009396350318679</v>
      </c>
      <c r="N11">
        <f t="shared" si="10"/>
        <v>6748.7335282516233</v>
      </c>
      <c r="O11">
        <v>10</v>
      </c>
      <c r="P11">
        <f t="shared" si="1"/>
        <v>22806.604997244383</v>
      </c>
      <c r="Q11">
        <f t="shared" si="2"/>
        <v>1900.5326365425401</v>
      </c>
      <c r="R11">
        <f t="shared" si="3"/>
        <v>380.13493225497029</v>
      </c>
      <c r="S11">
        <f t="shared" si="7"/>
        <v>59.996077871494236</v>
      </c>
      <c r="T11">
        <f t="shared" si="8"/>
        <v>4.9996263833700603</v>
      </c>
      <c r="W11">
        <v>10</v>
      </c>
      <c r="X11" t="str">
        <f>LOOKUP($W11,裸人AFK!$B:$B,裸人AFK!C:C)</f>
        <v>满级</v>
      </c>
      <c r="Y11" t="str">
        <f>LOOKUP($W11,裸人AFK!$B:$B,裸人AFK!D:D)</f>
        <v>满级</v>
      </c>
      <c r="Z11" t="str">
        <f>LOOKUP($W11,裸人AFK!$B:$B,裸人AFK!E:E)</f>
        <v>满级</v>
      </c>
      <c r="AA11" t="str">
        <f>LOOKUP($W11,裸人AFK!$B:$B,裸人AFK!F:F)</f>
        <v>满级</v>
      </c>
      <c r="AB11" t="str">
        <f>LOOKUP($W11,裸人AFK!$B:$B,裸人AFK!G:G)</f>
        <v>满级</v>
      </c>
      <c r="AC11" t="str">
        <f>LOOKUP($W11,裸人AFK!$B:$B,裸人AFK!H:H)</f>
        <v>满级</v>
      </c>
      <c r="AD11" t="str">
        <f>LOOKUP($W11,裸人AFK!$B:$B,裸人AFK!I:I)</f>
        <v>满级</v>
      </c>
      <c r="AE11">
        <f>LOOKUP($W11,裸人AFK!$B:$B,裸人AFK!J:J)</f>
        <v>112637.11434319364</v>
      </c>
      <c r="AF11">
        <f>LOOKUP($W11,裸人AFK!$B:$B,裸人AFK!K:K)</f>
        <v>117270.36929267008</v>
      </c>
      <c r="AG11">
        <f>LOOKUP($W11,裸人AFK!$B:$B,裸人AFK!L:L)</f>
        <v>126993.01129156782</v>
      </c>
      <c r="AH11">
        <f>LOOKUP($W11,裸人AFK!$B:$B,裸人AFK!M:M)</f>
        <v>129417.53969134737</v>
      </c>
      <c r="AI11">
        <f>LOOKUP($W11,裸人AFK!$B:$B,裸人AFK!N:N)</f>
        <v>131842.06809112692</v>
      </c>
      <c r="AJ11">
        <f>LOOKUP($W11,裸人AFK!$B:$B,裸人AFK!O:O)</f>
        <v>134266.59649090646</v>
      </c>
      <c r="AK11">
        <f>LOOKUP($W11,裸人AFK!$B:$B,裸人AFK!P:P)</f>
        <v>136691.12489068601</v>
      </c>
      <c r="AL11">
        <f>LOOKUP($W11,裸人AFK!$B:$B,裸人AFK!Q:Q)</f>
        <v>139115.65329046556</v>
      </c>
    </row>
    <row r="12" spans="1:41" x14ac:dyDescent="0.2">
      <c r="A12">
        <v>1</v>
      </c>
      <c r="B12">
        <v>11</v>
      </c>
      <c r="C12">
        <v>33873.800000000003</v>
      </c>
      <c r="D12">
        <v>1849.6</v>
      </c>
      <c r="E12">
        <v>430.1</v>
      </c>
      <c r="F12">
        <f>VLOOKUP($A12,unit!$A:$G,MATCH(F$1,unit!$A$1:$G$1,0),0)</f>
        <v>1.05</v>
      </c>
      <c r="G12">
        <f>VLOOKUP($A12,unit!$A:$G,MATCH(G$1,unit!$A$1:$G$1,0),0)</f>
        <v>0.68799999999999994</v>
      </c>
      <c r="H12">
        <f>VLOOKUP($A12,unit!$A:$G,MATCH(H$1,unit!$A$1:$G$1,0),0)</f>
        <v>0.8</v>
      </c>
      <c r="I12">
        <f t="shared" si="4"/>
        <v>32260.761904761905</v>
      </c>
      <c r="J12">
        <f t="shared" si="5"/>
        <v>2688.3720930232557</v>
      </c>
      <c r="K12">
        <f t="shared" si="6"/>
        <v>537.625</v>
      </c>
      <c r="M12">
        <f t="shared" si="9"/>
        <v>1.4009388803649117</v>
      </c>
      <c r="N12">
        <f t="shared" si="10"/>
        <v>9454.5631929499687</v>
      </c>
      <c r="O12">
        <v>11</v>
      </c>
      <c r="P12">
        <f t="shared" si="1"/>
        <v>32261.168190194352</v>
      </c>
      <c r="Q12">
        <f t="shared" si="2"/>
        <v>2688.4090812772092</v>
      </c>
      <c r="R12">
        <f t="shared" si="3"/>
        <v>537.6898210871293</v>
      </c>
      <c r="S12">
        <f t="shared" si="7"/>
        <v>59.999588842814696</v>
      </c>
      <c r="T12">
        <f t="shared" si="8"/>
        <v>4.9999255627373485</v>
      </c>
      <c r="W12">
        <v>11</v>
      </c>
      <c r="X12" t="str">
        <f>LOOKUP($W12,裸人AFK!$B:$B,裸人AFK!C:C)</f>
        <v>满级</v>
      </c>
      <c r="Y12" t="str">
        <f>LOOKUP($W12,裸人AFK!$B:$B,裸人AFK!D:D)</f>
        <v>满级</v>
      </c>
      <c r="Z12" t="str">
        <f>LOOKUP($W12,裸人AFK!$B:$B,裸人AFK!E:E)</f>
        <v>满级</v>
      </c>
      <c r="AA12" t="str">
        <f>LOOKUP($W12,裸人AFK!$B:$B,裸人AFK!F:F)</f>
        <v>满级</v>
      </c>
      <c r="AB12" t="str">
        <f>LOOKUP($W12,裸人AFK!$B:$B,裸人AFK!G:G)</f>
        <v>满级</v>
      </c>
      <c r="AC12" t="str">
        <f>LOOKUP($W12,裸人AFK!$B:$B,裸人AFK!H:H)</f>
        <v>满级</v>
      </c>
      <c r="AD12" t="str">
        <f>LOOKUP($W12,裸人AFK!$B:$B,裸人AFK!I:I)</f>
        <v>满级</v>
      </c>
      <c r="AE12" t="str">
        <f>LOOKUP($W12,裸人AFK!$B:$B,裸人AFK!J:J)</f>
        <v>满级</v>
      </c>
      <c r="AF12">
        <f>LOOKUP($W12,裸人AFK!$B:$B,裸人AFK!K:K)</f>
        <v>164479.90738591697</v>
      </c>
      <c r="AG12">
        <f>LOOKUP($W12,裸人AFK!$B:$B,裸人AFK!L:L)</f>
        <v>177984.37466199472</v>
      </c>
      <c r="AH12">
        <f>LOOKUP($W12,裸人AFK!$B:$B,裸人AFK!M:M)</f>
        <v>181165.26811721025</v>
      </c>
      <c r="AI12">
        <f>LOOKUP($W12,裸人AFK!$B:$B,裸人AFK!N:N)</f>
        <v>184346.1615724258</v>
      </c>
      <c r="AJ12">
        <f>LOOKUP($W12,裸人AFK!$B:$B,裸人AFK!O:O)</f>
        <v>187527.05502764136</v>
      </c>
      <c r="AK12">
        <f>LOOKUP($W12,裸人AFK!$B:$B,裸人AFK!P:P)</f>
        <v>190707.94848285691</v>
      </c>
      <c r="AL12">
        <f>LOOKUP($W12,裸人AFK!$B:$B,裸人AFK!Q:Q)</f>
        <v>193888.84193807247</v>
      </c>
    </row>
    <row r="13" spans="1:41" x14ac:dyDescent="0.2">
      <c r="A13">
        <v>1</v>
      </c>
      <c r="B13">
        <v>12</v>
      </c>
      <c r="C13">
        <v>47781.2</v>
      </c>
      <c r="D13">
        <v>2609</v>
      </c>
      <c r="E13">
        <v>606.70000000000005</v>
      </c>
      <c r="F13">
        <f>VLOOKUP($A13,unit!$A:$G,MATCH(F$1,unit!$A$1:$G$1,0),0)</f>
        <v>1.05</v>
      </c>
      <c r="G13">
        <f>VLOOKUP($A13,unit!$A:$G,MATCH(G$1,unit!$A$1:$G$1,0),0)</f>
        <v>0.68799999999999994</v>
      </c>
      <c r="H13">
        <f>VLOOKUP($A13,unit!$A:$G,MATCH(H$1,unit!$A$1:$G$1,0),0)</f>
        <v>0.8</v>
      </c>
      <c r="I13">
        <f t="shared" si="4"/>
        <v>45505.904761904756</v>
      </c>
      <c r="J13">
        <f t="shared" si="5"/>
        <v>3792.151162790698</v>
      </c>
      <c r="K13">
        <f t="shared" si="6"/>
        <v>758.375</v>
      </c>
      <c r="M13">
        <f t="shared" si="9"/>
        <v>1.4009377629257047</v>
      </c>
      <c r="N13">
        <f t="shared" si="10"/>
        <v>13245.254608971038</v>
      </c>
      <c r="O13">
        <v>12</v>
      </c>
      <c r="P13">
        <f t="shared" si="1"/>
        <v>45506.42279916539</v>
      </c>
      <c r="Q13">
        <f t="shared" si="2"/>
        <v>3792.1458027780914</v>
      </c>
      <c r="R13">
        <f t="shared" si="3"/>
        <v>758.42002576196319</v>
      </c>
      <c r="S13">
        <f t="shared" si="7"/>
        <v>60.001610260022304</v>
      </c>
      <c r="T13">
        <f t="shared" si="8"/>
        <v>5.0000602225240947</v>
      </c>
      <c r="W13">
        <v>12</v>
      </c>
      <c r="X13" t="str">
        <f>LOOKUP($W13,裸人AFK!$B:$B,裸人AFK!C:C)</f>
        <v>满级</v>
      </c>
      <c r="Y13" t="str">
        <f>LOOKUP($W13,裸人AFK!$B:$B,裸人AFK!D:D)</f>
        <v>满级</v>
      </c>
      <c r="Z13" t="str">
        <f>LOOKUP($W13,裸人AFK!$B:$B,裸人AFK!E:E)</f>
        <v>满级</v>
      </c>
      <c r="AA13" t="str">
        <f>LOOKUP($W13,裸人AFK!$B:$B,裸人AFK!F:F)</f>
        <v>满级</v>
      </c>
      <c r="AB13" t="str">
        <f>LOOKUP($W13,裸人AFK!$B:$B,裸人AFK!G:G)</f>
        <v>满级</v>
      </c>
      <c r="AC13" t="str">
        <f>LOOKUP($W13,裸人AFK!$B:$B,裸人AFK!H:H)</f>
        <v>满级</v>
      </c>
      <c r="AD13" t="str">
        <f>LOOKUP($W13,裸人AFK!$B:$B,裸人AFK!I:I)</f>
        <v>满级</v>
      </c>
      <c r="AE13" t="str">
        <f>LOOKUP($W13,裸人AFK!$B:$B,裸人AFK!J:J)</f>
        <v>满级</v>
      </c>
      <c r="AF13" t="str">
        <f>LOOKUP($W13,裸人AFK!$B:$B,裸人AFK!K:K)</f>
        <v>满级</v>
      </c>
      <c r="AG13">
        <f>LOOKUP($W13,裸人AFK!$B:$B,裸人AFK!L:L)</f>
        <v>249420.1537654461</v>
      </c>
      <c r="AH13">
        <f>LOOKUP($W13,裸人AFK!$B:$B,裸人AFK!M:M)</f>
        <v>253660.66758937933</v>
      </c>
      <c r="AI13">
        <f>LOOKUP($W13,裸人AFK!$B:$B,裸人AFK!N:N)</f>
        <v>257901.18141331256</v>
      </c>
      <c r="AJ13">
        <f>LOOKUP($W13,裸人AFK!$B:$B,裸人AFK!O:O)</f>
        <v>262141.69523724579</v>
      </c>
      <c r="AK13">
        <f>LOOKUP($W13,裸人AFK!$B:$B,裸人AFK!P:P)</f>
        <v>266382.20906117902</v>
      </c>
      <c r="AL13">
        <f>LOOKUP($W13,裸人AFK!$B:$B,裸人AFK!Q:Q)</f>
        <v>270622.72288511228</v>
      </c>
    </row>
    <row r="14" spans="1:41" x14ac:dyDescent="0.2">
      <c r="A14">
        <v>1</v>
      </c>
      <c r="B14">
        <v>13</v>
      </c>
      <c r="C14">
        <v>67264.600000000006</v>
      </c>
      <c r="D14">
        <v>3672.9</v>
      </c>
      <c r="E14">
        <v>854.2</v>
      </c>
      <c r="F14">
        <f>VLOOKUP($A14,unit!$A:$G,MATCH(F$1,unit!$A$1:$G$1,0),0)</f>
        <v>1.05</v>
      </c>
      <c r="G14">
        <f>VLOOKUP($A14,unit!$A:$G,MATCH(G$1,unit!$A$1:$G$1,0),0)</f>
        <v>0.68799999999999994</v>
      </c>
      <c r="H14">
        <f>VLOOKUP($A14,unit!$A:$G,MATCH(H$1,unit!$A$1:$G$1,0),0)</f>
        <v>0.8</v>
      </c>
      <c r="I14">
        <f t="shared" si="4"/>
        <v>64061.523809523809</v>
      </c>
      <c r="J14">
        <f t="shared" si="5"/>
        <v>5338.5174418604656</v>
      </c>
      <c r="K14">
        <f t="shared" si="6"/>
        <v>1067.75</v>
      </c>
      <c r="M14">
        <f t="shared" si="9"/>
        <v>1.4009382183848254</v>
      </c>
      <c r="N14">
        <f t="shared" si="10"/>
        <v>18555.783393945283</v>
      </c>
      <c r="O14">
        <v>13</v>
      </c>
      <c r="P14">
        <f t="shared" si="1"/>
        <v>64062.206193110673</v>
      </c>
      <c r="Q14">
        <f t="shared" si="2"/>
        <v>5338.4474605454625</v>
      </c>
      <c r="R14">
        <f t="shared" si="3"/>
        <v>1067.7008048333146</v>
      </c>
      <c r="S14">
        <f t="shared" si="7"/>
        <v>60.000147890786522</v>
      </c>
      <c r="T14">
        <f t="shared" si="8"/>
        <v>4.9999470229666825</v>
      </c>
      <c r="W14">
        <v>13</v>
      </c>
      <c r="X14" t="str">
        <f>LOOKUP($W14,裸人AFK!$B:$B,裸人AFK!C:C)</f>
        <v>满级</v>
      </c>
      <c r="Y14" t="str">
        <f>LOOKUP($W14,裸人AFK!$B:$B,裸人AFK!D:D)</f>
        <v>满级</v>
      </c>
      <c r="Z14" t="str">
        <f>LOOKUP($W14,裸人AFK!$B:$B,裸人AFK!E:E)</f>
        <v>满级</v>
      </c>
      <c r="AA14" t="str">
        <f>LOOKUP($W14,裸人AFK!$B:$B,裸人AFK!F:F)</f>
        <v>满级</v>
      </c>
      <c r="AB14" t="str">
        <f>LOOKUP($W14,裸人AFK!$B:$B,裸人AFK!G:G)</f>
        <v>满级</v>
      </c>
      <c r="AC14" t="str">
        <f>LOOKUP($W14,裸人AFK!$B:$B,裸人AFK!H:H)</f>
        <v>满级</v>
      </c>
      <c r="AD14" t="str">
        <f>LOOKUP($W14,裸人AFK!$B:$B,裸人AFK!I:I)</f>
        <v>满级</v>
      </c>
      <c r="AE14" t="str">
        <f>LOOKUP($W14,裸人AFK!$B:$B,裸人AFK!J:J)</f>
        <v>满级</v>
      </c>
      <c r="AF14" t="str">
        <f>LOOKUP($W14,裸人AFK!$B:$B,裸人AFK!K:K)</f>
        <v>满级</v>
      </c>
      <c r="AG14">
        <f>LOOKUP($W14,裸人AFK!$B:$B,裸人AFK!L:L)</f>
        <v>349497.15095091867</v>
      </c>
      <c r="AH14">
        <f>LOOKUP($W14,裸人AFK!$B:$B,裸人AFK!M:M)</f>
        <v>355222.12744636752</v>
      </c>
      <c r="AI14">
        <f>LOOKUP($W14,裸人AFK!$B:$B,裸人AFK!N:N)</f>
        <v>360947.10394181637</v>
      </c>
      <c r="AJ14">
        <f>LOOKUP($W14,裸人AFK!$B:$B,裸人AFK!O:O)</f>
        <v>366672.08043726522</v>
      </c>
      <c r="AK14">
        <f>LOOKUP($W14,裸人AFK!$B:$B,裸人AFK!P:P)</f>
        <v>372397.05693271407</v>
      </c>
      <c r="AL14">
        <f>LOOKUP($W14,裸人AFK!$B:$B,裸人AFK!Q:Q)</f>
        <v>378122.03342816292</v>
      </c>
    </row>
    <row r="15" spans="1:41" x14ac:dyDescent="0.2">
      <c r="A15">
        <v>1</v>
      </c>
      <c r="B15">
        <v>14</v>
      </c>
      <c r="C15">
        <v>67264.600000000006</v>
      </c>
      <c r="D15">
        <v>3672.9</v>
      </c>
      <c r="E15">
        <v>854.2</v>
      </c>
      <c r="F15">
        <f>VLOOKUP($A15,unit!$A:$G,MATCH(F$1,unit!$A$1:$G$1,0),0)</f>
        <v>1.05</v>
      </c>
      <c r="G15">
        <f>VLOOKUP($A15,unit!$A:$G,MATCH(G$1,unit!$A$1:$G$1,0),0)</f>
        <v>0.68799999999999994</v>
      </c>
      <c r="H15">
        <f>VLOOKUP($A15,unit!$A:$G,MATCH(H$1,unit!$A$1:$G$1,0),0)</f>
        <v>0.8</v>
      </c>
      <c r="I15">
        <f t="shared" si="4"/>
        <v>64061.523809523809</v>
      </c>
      <c r="J15">
        <f t="shared" si="5"/>
        <v>5338.5174418604656</v>
      </c>
      <c r="K15">
        <f t="shared" si="6"/>
        <v>1067.75</v>
      </c>
      <c r="O15">
        <v>14</v>
      </c>
      <c r="P15">
        <f t="shared" si="1"/>
        <v>64062.206193110673</v>
      </c>
      <c r="Q15">
        <f t="shared" si="2"/>
        <v>5338.4474605454625</v>
      </c>
      <c r="R15">
        <f t="shared" si="3"/>
        <v>1067.7008048333146</v>
      </c>
      <c r="S15">
        <f t="shared" si="7"/>
        <v>60.000147890786522</v>
      </c>
      <c r="T15">
        <f t="shared" si="8"/>
        <v>4.9999470229666825</v>
      </c>
    </row>
    <row r="16" spans="1:41" x14ac:dyDescent="0.2">
      <c r="A16">
        <v>1</v>
      </c>
      <c r="B16">
        <v>15</v>
      </c>
      <c r="C16">
        <v>67264.600000000006</v>
      </c>
      <c r="D16">
        <v>3672.9</v>
      </c>
      <c r="E16">
        <v>854.2</v>
      </c>
      <c r="F16">
        <f>VLOOKUP($A16,unit!$A:$G,MATCH(F$1,unit!$A$1:$G$1,0),0)</f>
        <v>1.05</v>
      </c>
      <c r="G16">
        <f>VLOOKUP($A16,unit!$A:$G,MATCH(G$1,unit!$A$1:$G$1,0),0)</f>
        <v>0.68799999999999994</v>
      </c>
      <c r="H16">
        <f>VLOOKUP($A16,unit!$A:$G,MATCH(H$1,unit!$A$1:$G$1,0),0)</f>
        <v>0.8</v>
      </c>
      <c r="I16">
        <f t="shared" si="4"/>
        <v>64061.523809523809</v>
      </c>
      <c r="J16">
        <f t="shared" si="5"/>
        <v>5338.5174418604656</v>
      </c>
      <c r="K16">
        <f t="shared" si="6"/>
        <v>1067.75</v>
      </c>
      <c r="M16">
        <f>M14^(1/20)</f>
        <v>1.0169999911941867</v>
      </c>
      <c r="O16">
        <v>15</v>
      </c>
      <c r="P16">
        <f t="shared" si="1"/>
        <v>64062.206193110673</v>
      </c>
      <c r="Q16">
        <f t="shared" si="2"/>
        <v>5338.4474605454625</v>
      </c>
      <c r="R16">
        <f t="shared" si="3"/>
        <v>1067.7008048333146</v>
      </c>
      <c r="S16">
        <f t="shared" si="7"/>
        <v>60.000147890786522</v>
      </c>
      <c r="T16">
        <f t="shared" si="8"/>
        <v>4.9999470229666825</v>
      </c>
    </row>
    <row r="17" spans="1:38" x14ac:dyDescent="0.2">
      <c r="A17">
        <v>1</v>
      </c>
      <c r="B17">
        <v>16</v>
      </c>
      <c r="C17">
        <v>67264.600000000006</v>
      </c>
      <c r="D17">
        <v>3672.9</v>
      </c>
      <c r="E17">
        <v>854.2</v>
      </c>
      <c r="F17">
        <f>VLOOKUP($A17,unit!$A:$G,MATCH(F$1,unit!$A$1:$G$1,0),0)</f>
        <v>1.05</v>
      </c>
      <c r="G17">
        <f>VLOOKUP($A17,unit!$A:$G,MATCH(G$1,unit!$A$1:$G$1,0),0)</f>
        <v>0.68799999999999994</v>
      </c>
      <c r="H17">
        <f>VLOOKUP($A17,unit!$A:$G,MATCH(H$1,unit!$A$1:$G$1,0),0)</f>
        <v>0.8</v>
      </c>
      <c r="I17">
        <f t="shared" si="4"/>
        <v>64061.523809523809</v>
      </c>
      <c r="J17">
        <f t="shared" si="5"/>
        <v>5338.5174418604656</v>
      </c>
      <c r="K17">
        <f t="shared" si="6"/>
        <v>1067.75</v>
      </c>
      <c r="O17">
        <v>16</v>
      </c>
      <c r="P17">
        <f t="shared" si="1"/>
        <v>64062.206193110673</v>
      </c>
      <c r="Q17">
        <f t="shared" si="2"/>
        <v>5338.4474605454625</v>
      </c>
      <c r="R17">
        <f t="shared" si="3"/>
        <v>1067.7008048333146</v>
      </c>
      <c r="S17">
        <f t="shared" si="7"/>
        <v>60.000147890786522</v>
      </c>
      <c r="T17">
        <f t="shared" si="8"/>
        <v>4.9999470229666825</v>
      </c>
      <c r="W17">
        <v>1</v>
      </c>
    </row>
    <row r="18" spans="1:38" x14ac:dyDescent="0.2">
      <c r="A18">
        <v>1</v>
      </c>
      <c r="B18">
        <v>17</v>
      </c>
      <c r="C18">
        <v>67264.600000000006</v>
      </c>
      <c r="D18">
        <v>3672.9</v>
      </c>
      <c r="E18">
        <v>854.2</v>
      </c>
      <c r="F18">
        <f>VLOOKUP($A18,unit!$A:$G,MATCH(F$1,unit!$A$1:$G$1,0),0)</f>
        <v>1.05</v>
      </c>
      <c r="G18">
        <f>VLOOKUP($A18,unit!$A:$G,MATCH(G$1,unit!$A$1:$G$1,0),0)</f>
        <v>0.68799999999999994</v>
      </c>
      <c r="H18">
        <f>VLOOKUP($A18,unit!$A:$G,MATCH(H$1,unit!$A$1:$G$1,0),0)</f>
        <v>0.8</v>
      </c>
      <c r="I18">
        <f t="shared" si="4"/>
        <v>64061.523809523809</v>
      </c>
      <c r="J18">
        <f t="shared" si="5"/>
        <v>5338.5174418604656</v>
      </c>
      <c r="K18">
        <f t="shared" si="6"/>
        <v>1067.75</v>
      </c>
      <c r="M18" t="s">
        <v>70</v>
      </c>
      <c r="O18">
        <v>17</v>
      </c>
      <c r="P18">
        <f t="shared" si="1"/>
        <v>64062.206193110673</v>
      </c>
      <c r="Q18">
        <f t="shared" si="2"/>
        <v>5338.4474605454625</v>
      </c>
      <c r="R18">
        <f t="shared" si="3"/>
        <v>1067.7008048333146</v>
      </c>
      <c r="S18">
        <f t="shared" si="7"/>
        <v>60.000147890786522</v>
      </c>
      <c r="T18">
        <f t="shared" si="8"/>
        <v>4.9999470229666825</v>
      </c>
      <c r="W18">
        <v>2</v>
      </c>
      <c r="X18">
        <f>IFERROR(VLOOKUP(LOOKUP(X2,裸人AFK!C:C,裸人AFK!$A:$A)+1,裸人AFK!$A:$Q,MATCH(rank!X$1,裸人AFK!$A$2:$Q$2,0),0)/X2,"")</f>
        <v>1.1527609408661723</v>
      </c>
      <c r="Y18">
        <f>IFERROR(VLOOKUP(LOOKUP(Y2,裸人AFK!D:D,裸人AFK!$A:$A)+1,裸人AFK!$A:$Q,MATCH(rank!Y$1,裸人AFK!$A$2:$Q$2,0),0)/Y2,"")</f>
        <v>1.1553958320424362</v>
      </c>
      <c r="Z18">
        <f>IFERROR(VLOOKUP(LOOKUP(Z2,裸人AFK!E:E,裸人AFK!$A:$A)+1,裸人AFK!$A:$Q,MATCH(rank!Z$1,裸人AFK!$A$2:$Q$2,0),0)/Z2,"")</f>
        <v>1.1230908132426207</v>
      </c>
      <c r="AA18">
        <f>IFERROR(VLOOKUP(LOOKUP(AA2,裸人AFK!F:F,裸人AFK!$A:$A)+1,裸人AFK!$A:$Q,MATCH(rank!AA$1,裸人AFK!$A$2:$Q$2,0),0)/AA2,"")</f>
        <v>1.0906091894057384</v>
      </c>
      <c r="AB18">
        <f>IFERROR(VLOOKUP(LOOKUP(AB2,裸人AFK!G:G,裸人AFK!$A:$A)+1,裸人AFK!$A:$Q,MATCH(rank!AB$1,裸人AFK!$A$2:$Q$2,0),0)/AB2,"")</f>
        <v>1.0753349410676218</v>
      </c>
      <c r="AC18">
        <f>IFERROR(VLOOKUP(LOOKUP(AC2,裸人AFK!H:H,裸人AFK!$A:$A)+1,裸人AFK!$A:$Q,MATCH(rank!AC$1,裸人AFK!$A$2:$Q$2,0),0)/AC2,"")</f>
        <v>1.068842453971738</v>
      </c>
      <c r="AD18">
        <f>IFERROR(VLOOKUP(LOOKUP(AD2,裸人AFK!I:I,裸人AFK!$A:$A)+1,裸人AFK!$A:$Q,MATCH(rank!AD$1,裸人AFK!$A$2:$Q$2,0),0)/AD2,"")</f>
        <v>1.0666528636101817</v>
      </c>
      <c r="AE18">
        <f>IFERROR(VLOOKUP(LOOKUP(AE2,裸人AFK!J:J,裸人AFK!$A:$A)+1,裸人AFK!$A:$Q,MATCH(rank!AE$1,裸人AFK!$A$2:$Q$2,0),0)/AE2,"")</f>
        <v>1.0659240185922108</v>
      </c>
      <c r="AF18">
        <f>IFERROR(VLOOKUP(LOOKUP(AF2,裸人AFK!K:K,裸人AFK!$A:$A)+1,裸人AFK!$A:$Q,MATCH(rank!AF$1,裸人AFK!$A$2:$Q$2,0),0)/AF2,"")</f>
        <v>1.0657085287745138</v>
      </c>
      <c r="AG18">
        <f>IFERROR(VLOOKUP(LOOKUP(AG2,裸人AFK!L:L,裸人AFK!$A:$A)+1,裸人AFK!$A:$Q,MATCH(rank!AG$1,裸人AFK!$A$2:$Q$2,0),0)/AG2,"")</f>
        <v>1.0656007815885027</v>
      </c>
      <c r="AH18">
        <f>IFERROR(VLOOKUP(LOOKUP(AH2,裸人AFK!M:M,裸人AFK!$A:$A)+1,裸人AFK!$A:$Q,MATCH(rank!AH$1,裸人AFK!$A$2:$Q$2,0),0)/AH2,"")</f>
        <v>1.0618676710140271</v>
      </c>
      <c r="AI18">
        <f>IFERROR(VLOOKUP(LOOKUP(AI2,裸人AFK!N:N,裸人AFK!$A:$A)+1,裸人AFK!$A:$Q,MATCH(rank!AI$1,裸人AFK!$A$2:$Q$2,0),0)/AI2,"")</f>
        <v>1.0586779457539206</v>
      </c>
      <c r="AJ18">
        <f>IFERROR(VLOOKUP(LOOKUP(AJ2,裸人AFK!O:O,裸人AFK!$A:$A)+1,裸人AFK!$A:$Q,MATCH(rank!AJ$1,裸人AFK!$A$2:$Q$2,0),0)/AJ2,"")</f>
        <v>1.0559210132586407</v>
      </c>
      <c r="AK18">
        <f>IFERROR(VLOOKUP(LOOKUP(AK2,裸人AFK!P:P,裸人AFK!$A:$A)+1,裸人AFK!$A:$Q,MATCH(rank!AK$1,裸人AFK!$A$2:$Q$2,0),0)/AK2,"")</f>
        <v>1.0535143854683295</v>
      </c>
      <c r="AL18">
        <f>IFERROR(VLOOKUP(LOOKUP(AL2,裸人AFK!Q:Q,裸人AFK!$A:$A)+1,裸人AFK!$A:$Q,MATCH(rank!AL$1,裸人AFK!$A$2:$Q$2,0),0)/AL2,"")</f>
        <v>1.0513952844999988</v>
      </c>
    </row>
    <row r="19" spans="1:38" x14ac:dyDescent="0.2">
      <c r="A19">
        <v>1</v>
      </c>
      <c r="B19">
        <v>18</v>
      </c>
      <c r="C19">
        <v>67264.600000000006</v>
      </c>
      <c r="D19">
        <v>3672.9</v>
      </c>
      <c r="E19">
        <v>854.2</v>
      </c>
      <c r="F19">
        <f>VLOOKUP($A19,unit!$A:$G,MATCH(F$1,unit!$A$1:$G$1,0),0)</f>
        <v>1.05</v>
      </c>
      <c r="G19">
        <f>VLOOKUP($A19,unit!$A:$G,MATCH(G$1,unit!$A$1:$G$1,0),0)</f>
        <v>0.68799999999999994</v>
      </c>
      <c r="H19">
        <f>VLOOKUP($A19,unit!$A:$G,MATCH(H$1,unit!$A$1:$G$1,0),0)</f>
        <v>0.8</v>
      </c>
      <c r="I19">
        <f t="shared" si="4"/>
        <v>64061.523809523809</v>
      </c>
      <c r="J19">
        <f t="shared" si="5"/>
        <v>5338.5174418604656</v>
      </c>
      <c r="K19">
        <f t="shared" si="6"/>
        <v>1067.75</v>
      </c>
      <c r="M19">
        <f>1.5^(1/20)</f>
        <v>1.0204801536494528</v>
      </c>
      <c r="O19">
        <v>18</v>
      </c>
      <c r="P19">
        <f t="shared" si="1"/>
        <v>64062.206193110673</v>
      </c>
      <c r="Q19">
        <f t="shared" si="2"/>
        <v>5338.4474605454625</v>
      </c>
      <c r="R19">
        <f t="shared" si="3"/>
        <v>1067.7008048333146</v>
      </c>
      <c r="S19">
        <f t="shared" si="7"/>
        <v>60.000147890786522</v>
      </c>
      <c r="T19">
        <f t="shared" si="8"/>
        <v>4.9999470229666825</v>
      </c>
      <c r="W19">
        <v>3</v>
      </c>
      <c r="X19">
        <f>IFERROR(VLOOKUP(LOOKUP(X3,裸人AFK!C:C,裸人AFK!$A:$A)+1,裸人AFK!$A:$Q,MATCH(rank!X$1,裸人AFK!$A$2:$Q$2,0),0)/X3,"")</f>
        <v>1.2676039673428612</v>
      </c>
      <c r="Y19">
        <f>IFERROR(VLOOKUP(LOOKUP(Y3,裸人AFK!D:D,裸人AFK!$A:$A)+1,裸人AFK!$A:$Q,MATCH(rank!Y$1,裸人AFK!$A$2:$Q$2,0),0)/Y3,"")</f>
        <v>1.2832138440640888</v>
      </c>
      <c r="Z19">
        <f>IFERROR(VLOOKUP(LOOKUP(Z3,裸人AFK!E:E,裸人AFK!$A:$A)+1,裸人AFK!$A:$Q,MATCH(rank!Z$1,裸人AFK!$A$2:$Q$2,0),0)/Z3,"")</f>
        <v>1.2508608650562758</v>
      </c>
      <c r="AA19">
        <f>IFERROR(VLOOKUP(LOOKUP(AA3,裸人AFK!F:F,裸人AFK!$A:$A)+1,裸人AFK!$A:$Q,MATCH(rank!AA$1,裸人AFK!$A$2:$Q$2,0),0)/AA3,"")</f>
        <v>1.205635074603562</v>
      </c>
      <c r="AB19">
        <f>IFERROR(VLOOKUP(LOOKUP(AB3,裸人AFK!G:G,裸人AFK!$A:$A)+1,裸人AFK!$A:$Q,MATCH(rank!AB$1,裸人AFK!$A$2:$Q$2,0),0)/AB3,"")</f>
        <v>1.1820473254749861</v>
      </c>
      <c r="AC19">
        <f>IFERROR(VLOOKUP(LOOKUP(AC3,裸人AFK!H:H,裸人AFK!$A:$A)+1,裸人AFK!$A:$Q,MATCH(rank!AC$1,裸人AFK!$A$2:$Q$2,0),0)/AC3,"")</f>
        <v>1.1728404808747195</v>
      </c>
      <c r="AD19">
        <f>IFERROR(VLOOKUP(LOOKUP(AD3,裸人AFK!I:I,裸人AFK!$A:$A)+1,裸人AFK!$A:$Q,MATCH(rank!AD$1,裸人AFK!$A$2:$Q$2,0),0)/AD3,"")</f>
        <v>1.1717474839141164</v>
      </c>
      <c r="AE19">
        <f>IFERROR(VLOOKUP(LOOKUP(AE3,裸人AFK!J:J,裸人AFK!$A:$A)+1,裸人AFK!$A:$Q,MATCH(rank!AE$1,裸人AFK!$A$2:$Q$2,0),0)/AE3,"")</f>
        <v>1.1717365669543713</v>
      </c>
      <c r="AF19">
        <f>IFERROR(VLOOKUP(LOOKUP(AF3,裸人AFK!K:K,裸人AFK!$A:$A)+1,裸人AFK!$A:$Q,MATCH(rank!AF$1,裸人AFK!$A$2:$Q$2,0),0)/AF3,"")</f>
        <v>1.1729545246915964</v>
      </c>
      <c r="AG19">
        <f>IFERROR(VLOOKUP(LOOKUP(AG3,裸人AFK!L:L,裸人AFK!$A:$A)+1,裸人AFK!$A:$Q,MATCH(rank!AG$1,裸人AFK!$A$2:$Q$2,0),0)/AG3,"")</f>
        <v>1.1757102344156924</v>
      </c>
      <c r="AH19">
        <f>IFERROR(VLOOKUP(LOOKUP(AH3,裸人AFK!M:M,裸人AFK!$A:$A)+1,裸人AFK!$A:$Q,MATCH(rank!AH$1,裸人AFK!$A$2:$Q$2,0),0)/AH3,"")</f>
        <v>1.1673066278909108</v>
      </c>
      <c r="AI19">
        <f>IFERROR(VLOOKUP(LOOKUP(AI3,裸人AFK!N:N,裸人AFK!$A:$A)+1,裸人AFK!$A:$Q,MATCH(rank!AI$1,裸人AFK!$A$2:$Q$2,0),0)/AI3,"")</f>
        <v>1.1600190746891679</v>
      </c>
      <c r="AJ19">
        <f>IFERROR(VLOOKUP(LOOKUP(AJ3,裸人AFK!O:O,裸人AFK!$A:$A)+1,裸人AFK!$A:$Q,MATCH(rank!AJ$1,裸人AFK!$A$2:$Q$2,0),0)/AJ3,"")</f>
        <v>1.1536390902082754</v>
      </c>
      <c r="AK19">
        <f>IFERROR(VLOOKUP(LOOKUP(AK3,裸人AFK!P:P,裸人AFK!$A:$A)+1,裸人AFK!$A:$Q,MATCH(rank!AK$1,裸人AFK!$A$2:$Q$2,0),0)/AK3,"")</f>
        <v>1.1480070739315689</v>
      </c>
      <c r="AL19">
        <f>IFERROR(VLOOKUP(LOOKUP(AL3,裸人AFK!Q:Q,裸人AFK!$A:$A)+1,裸人AFK!$A:$Q,MATCH(rank!AL$1,裸人AFK!$A$2:$Q$2,0),0)/AL3,"")</f>
        <v>1.1429987752586197</v>
      </c>
    </row>
    <row r="20" spans="1:38" x14ac:dyDescent="0.2">
      <c r="A20">
        <v>1</v>
      </c>
      <c r="B20">
        <v>19</v>
      </c>
      <c r="C20">
        <v>67264.600000000006</v>
      </c>
      <c r="D20">
        <v>3672.9</v>
      </c>
      <c r="E20">
        <v>854.2</v>
      </c>
      <c r="F20">
        <f>VLOOKUP($A20,unit!$A:$G,MATCH(F$1,unit!$A$1:$G$1,0),0)</f>
        <v>1.05</v>
      </c>
      <c r="G20">
        <f>VLOOKUP($A20,unit!$A:$G,MATCH(G$1,unit!$A$1:$G$1,0),0)</f>
        <v>0.68799999999999994</v>
      </c>
      <c r="H20">
        <f>VLOOKUP($A20,unit!$A:$G,MATCH(H$1,unit!$A$1:$G$1,0),0)</f>
        <v>0.8</v>
      </c>
      <c r="I20">
        <f t="shared" si="4"/>
        <v>64061.523809523809</v>
      </c>
      <c r="J20">
        <f t="shared" si="5"/>
        <v>5338.5174418604656</v>
      </c>
      <c r="K20">
        <f t="shared" si="6"/>
        <v>1067.75</v>
      </c>
      <c r="O20">
        <v>19</v>
      </c>
      <c r="P20">
        <f t="shared" si="1"/>
        <v>64062.206193110673</v>
      </c>
      <c r="Q20">
        <f t="shared" si="2"/>
        <v>5338.4474605454625</v>
      </c>
      <c r="R20">
        <f t="shared" si="3"/>
        <v>1067.7008048333146</v>
      </c>
      <c r="S20">
        <f t="shared" si="7"/>
        <v>60.000147890786522</v>
      </c>
      <c r="T20">
        <f t="shared" si="8"/>
        <v>4.9999470229666825</v>
      </c>
      <c r="W20">
        <v>4</v>
      </c>
      <c r="X20">
        <f>IFERROR(VLOOKUP(LOOKUP(X4,裸人AFK!C:C,裸人AFK!$A:$A)+1,裸人AFK!$A:$Q,MATCH(rank!X$1,裸人AFK!$A$2:$Q$2,0),0)/X4,"")</f>
        <v>1.2434349529566664</v>
      </c>
      <c r="Y20">
        <f>IFERROR(VLOOKUP(LOOKUP(Y4,裸人AFK!D:D,裸人AFK!$A:$A)+1,裸人AFK!$A:$Q,MATCH(rank!Y$1,裸人AFK!$A$2:$Q$2,0),0)/Y4,"")</f>
        <v>1.2624745026534125</v>
      </c>
      <c r="Z20">
        <f>IFERROR(VLOOKUP(LOOKUP(Z4,裸人AFK!E:E,裸人AFK!$A:$A)+1,裸人AFK!$A:$Q,MATCH(rank!Z$1,裸人AFK!$A$2:$Q$2,0),0)/Z4,"")</f>
        <v>1.2561751057373942</v>
      </c>
      <c r="AA20">
        <f>IFERROR(VLOOKUP(LOOKUP(AA4,裸人AFK!F:F,裸人AFK!$A:$A)+1,裸人AFK!$A:$Q,MATCH(rank!AA$1,裸人AFK!$A$2:$Q$2,0),0)/AA4,"")</f>
        <v>1.2355700370513485</v>
      </c>
      <c r="AB20">
        <f>IFERROR(VLOOKUP(LOOKUP(AB4,裸人AFK!G:G,裸人AFK!$A:$A)+1,裸人AFK!$A:$Q,MATCH(rank!AB$1,裸人AFK!$A$2:$Q$2,0),0)/AB4,"")</f>
        <v>1.2239853543058217</v>
      </c>
      <c r="AC20">
        <f>IFERROR(VLOOKUP(LOOKUP(AC4,裸人AFK!H:H,裸人AFK!$A:$A)+1,裸人AFK!$A:$Q,MATCH(rank!AC$1,裸人AFK!$A$2:$Q$2,0),0)/AC4,"")</f>
        <v>1.2215780841228669</v>
      </c>
      <c r="AD20">
        <f>IFERROR(VLOOKUP(LOOKUP(AD4,裸人AFK!I:I,裸人AFK!$A:$A)+1,裸人AFK!$A:$Q,MATCH(rank!AD$1,裸人AFK!$A$2:$Q$2,0),0)/AD4,"")</f>
        <v>1.2255995677897498</v>
      </c>
      <c r="AE20">
        <f>IFERROR(VLOOKUP(LOOKUP(AE4,裸人AFK!J:J,裸人AFK!$A:$A)+1,裸人AFK!$A:$Q,MATCH(rank!AE$1,裸人AFK!$A$2:$Q$2,0),0)/AE4,"")</f>
        <v>1.2278585245865736</v>
      </c>
      <c r="AF20">
        <f>IFERROR(VLOOKUP(LOOKUP(AF4,裸人AFK!K:K,裸人AFK!$A:$A)+1,裸人AFK!$A:$Q,MATCH(rank!AF$1,裸人AFK!$A$2:$Q$2,0),0)/AF4,"")</f>
        <v>1.2314661869207895</v>
      </c>
      <c r="AG20">
        <f>IFERROR(VLOOKUP(LOOKUP(AG4,裸人AFK!L:L,裸人AFK!$A:$A)+1,裸人AFK!$A:$Q,MATCH(rank!AG$1,裸人AFK!$A$2:$Q$2,0),0)/AG4,"")</f>
        <v>1.238550919708977</v>
      </c>
      <c r="AH20">
        <f>IFERROR(VLOOKUP(LOOKUP(AH4,裸人AFK!M:M,裸人AFK!$A:$A)+1,裸人AFK!$A:$Q,MATCH(rank!AH$1,裸人AFK!$A$2:$Q$2,0),0)/AH4,"")</f>
        <v>1.2306206249002436</v>
      </c>
      <c r="AI20">
        <f>IFERROR(VLOOKUP(LOOKUP(AI4,裸人AFK!N:N,裸人AFK!$A:$A)+1,裸人AFK!$A:$Q,MATCH(rank!AI$1,裸人AFK!$A$2:$Q$2,0),0)/AI4,"")</f>
        <v>1.2235473535180417</v>
      </c>
      <c r="AJ20">
        <f>IFERROR(VLOOKUP(LOOKUP(AJ4,裸人AFK!O:O,裸人AFK!$A:$A)+1,裸人AFK!$A:$Q,MATCH(rank!AJ$1,裸人AFK!$A$2:$Q$2,0),0)/AJ4,"")</f>
        <v>1.2171993004144079</v>
      </c>
      <c r="AK20">
        <f>IFERROR(VLOOKUP(LOOKUP(AK4,裸人AFK!P:P,裸人AFK!$A:$A)+1,裸人AFK!$A:$Q,MATCH(rank!AK$1,裸人AFK!$A$2:$Q$2,0),0)/AK4,"")</f>
        <v>1.2114703702419152</v>
      </c>
      <c r="AL20">
        <f>IFERROR(VLOOKUP(LOOKUP(AL4,裸人AFK!Q:Q,裸人AFK!$A:$A)+1,裸人AFK!$A:$Q,MATCH(rank!AL$1,裸人AFK!$A$2:$Q$2,0),0)/AL4,"")</f>
        <v>1.2062742002651088</v>
      </c>
    </row>
    <row r="21" spans="1:38" x14ac:dyDescent="0.2">
      <c r="A21">
        <v>1</v>
      </c>
      <c r="B21">
        <v>20</v>
      </c>
      <c r="C21">
        <v>67264.600000000006</v>
      </c>
      <c r="D21">
        <v>3672.9</v>
      </c>
      <c r="E21">
        <v>854.2</v>
      </c>
      <c r="F21">
        <f>VLOOKUP($A21,unit!$A:$G,MATCH(F$1,unit!$A$1:$G$1,0),0)</f>
        <v>1.05</v>
      </c>
      <c r="G21">
        <f>VLOOKUP($A21,unit!$A:$G,MATCH(G$1,unit!$A$1:$G$1,0),0)</f>
        <v>0.68799999999999994</v>
      </c>
      <c r="H21">
        <f>VLOOKUP($A21,unit!$A:$G,MATCH(H$1,unit!$A$1:$G$1,0),0)</f>
        <v>0.8</v>
      </c>
      <c r="I21">
        <f t="shared" si="4"/>
        <v>64061.523809523809</v>
      </c>
      <c r="J21">
        <f t="shared" si="5"/>
        <v>5338.5174418604656</v>
      </c>
      <c r="K21">
        <f t="shared" si="6"/>
        <v>1067.75</v>
      </c>
      <c r="O21">
        <v>20</v>
      </c>
      <c r="P21">
        <f t="shared" si="1"/>
        <v>64062.206193110673</v>
      </c>
      <c r="Q21">
        <f t="shared" si="2"/>
        <v>5338.4474605454625</v>
      </c>
      <c r="R21">
        <f t="shared" si="3"/>
        <v>1067.7008048333146</v>
      </c>
      <c r="S21">
        <f t="shared" si="7"/>
        <v>60.000147890786522</v>
      </c>
      <c r="T21">
        <f t="shared" si="8"/>
        <v>4.9999470229666825</v>
      </c>
      <c r="W21">
        <v>5</v>
      </c>
      <c r="X21">
        <f>IFERROR(VLOOKUP(LOOKUP(X5,裸人AFK!C:C,裸人AFK!$A:$A)+1,裸人AFK!$A:$Q,MATCH(rank!X$1,裸人AFK!$A$2:$Q$2,0),0)/X5,"")</f>
        <v>1.1961703950583302</v>
      </c>
      <c r="Y21">
        <f>IFERROR(VLOOKUP(LOOKUP(Y5,裸人AFK!D:D,裸人AFK!$A:$A)+1,裸人AFK!$A:$Q,MATCH(rank!Y$1,裸人AFK!$A$2:$Q$2,0),0)/Y5,"")</f>
        <v>1.2122898730971381</v>
      </c>
      <c r="Z21">
        <f>IFERROR(VLOOKUP(LOOKUP(Z5,裸人AFK!E:E,裸人AFK!$A:$A)+1,裸人AFK!$A:$Q,MATCH(rank!Z$1,裸人AFK!$A$2:$Q$2,0),0)/Z5,"")</f>
        <v>1.2162451784642732</v>
      </c>
      <c r="AA21">
        <f>IFERROR(VLOOKUP(LOOKUP(AA5,裸人AFK!F:F,裸人AFK!$A:$A)+1,裸人AFK!$A:$Q,MATCH(rank!AA$1,裸人AFK!$A$2:$Q$2,0),0)/AA5,"")</f>
        <v>1.2114514325097097</v>
      </c>
      <c r="AB21">
        <f>IFERROR(VLOOKUP(LOOKUP(AB5,裸人AFK!G:G,裸人AFK!$A:$A)+1,裸人AFK!$A:$Q,MATCH(rank!AB$1,裸人AFK!$A$2:$Q$2,0),0)/AB5,"")</f>
        <v>1.2099358549376167</v>
      </c>
      <c r="AC21">
        <f>IFERROR(VLOOKUP(LOOKUP(AC5,裸人AFK!H:H,裸人AFK!$A:$A)+1,裸人AFK!$A:$Q,MATCH(rank!AC$1,裸人AFK!$A$2:$Q$2,0),0)/AC5,"")</f>
        <v>1.213146618247622</v>
      </c>
      <c r="AD21">
        <f>IFERROR(VLOOKUP(LOOKUP(AD5,裸人AFK!I:I,裸人AFK!$A:$A)+1,裸人AFK!$A:$Q,MATCH(rank!AD$1,裸人AFK!$A$2:$Q$2,0),0)/AD5,"")</f>
        <v>1.2202656970653467</v>
      </c>
      <c r="AE21">
        <f>IFERROR(VLOOKUP(LOOKUP(AE5,裸人AFK!J:J,裸人AFK!$A:$A)+1,裸人AFK!$A:$Q,MATCH(rank!AE$1,裸人AFK!$A$2:$Q$2,0),0)/AE5,"")</f>
        <v>1.2238460570468055</v>
      </c>
      <c r="AF21">
        <f>IFERROR(VLOOKUP(LOOKUP(AF5,裸人AFK!K:K,裸人AFK!$A:$A)+1,裸人AFK!$A:$Q,MATCH(rank!AF$1,裸人AFK!$A$2:$Q$2,0),0)/AF5,"")</f>
        <v>1.2285316347332444</v>
      </c>
      <c r="AG21">
        <f>IFERROR(VLOOKUP(LOOKUP(AG5,裸人AFK!L:L,裸人AFK!$A:$A)+1,裸人AFK!$A:$Q,MATCH(rank!AG$1,裸人AFK!$A$2:$Q$2,0),0)/AG5,"")</f>
        <v>1.2374758608333363</v>
      </c>
      <c r="AH21">
        <f>IFERROR(VLOOKUP(LOOKUP(AH5,裸人AFK!M:M,裸人AFK!$A:$A)+1,裸人AFK!$A:$Q,MATCH(rank!AH$1,裸人AFK!$A$2:$Q$2,0),0)/AH5,"")</f>
        <v>1.2324838004709711</v>
      </c>
      <c r="AI21">
        <f>IFERROR(VLOOKUP(LOOKUP(AI5,裸人AFK!N:N,裸人AFK!$A:$A)+1,裸人AFK!$A:$Q,MATCH(rank!AI$1,裸人AFK!$A$2:$Q$2,0),0)/AI5,"")</f>
        <v>1.2279235229107373</v>
      </c>
      <c r="AJ21">
        <f>IFERROR(VLOOKUP(LOOKUP(AJ5,裸人AFK!O:O,裸人AFK!$A:$A)+1,裸人AFK!$A:$Q,MATCH(rank!AJ$1,裸人AFK!$A$2:$Q$2,0),0)/AJ5,"")</f>
        <v>1.2237413305388662</v>
      </c>
      <c r="AK21">
        <f>IFERROR(VLOOKUP(LOOKUP(AK5,裸人AFK!P:P,裸人AFK!$A:$A)+1,裸人AFK!$A:$Q,MATCH(rank!AK$1,裸人AFK!$A$2:$Q$2,0),0)/AK5,"")</f>
        <v>1.2198920752904725</v>
      </c>
      <c r="AL21">
        <f>IFERROR(VLOOKUP(LOOKUP(AL5,裸人AFK!Q:Q,裸人AFK!$A:$A)+1,裸人AFK!$A:$Q,MATCH(rank!AL$1,裸人AFK!$A$2:$Q$2,0),0)/AL5,"")</f>
        <v>1.2163375222479986</v>
      </c>
    </row>
    <row r="22" spans="1:38" x14ac:dyDescent="0.2">
      <c r="A22">
        <v>2</v>
      </c>
      <c r="B22">
        <v>1</v>
      </c>
      <c r="C22">
        <v>597.6</v>
      </c>
      <c r="D22">
        <v>62.5</v>
      </c>
      <c r="E22">
        <v>9.5</v>
      </c>
      <c r="F22">
        <f>VLOOKUP($A22,unit!$A:$G,MATCH(F$1,unit!$A$1:$G$1,0),0)</f>
        <v>0.73329999999999995</v>
      </c>
      <c r="G22">
        <f>VLOOKUP($A22,unit!$A:$G,MATCH(G$1,unit!$A$1:$G$1,0),0)</f>
        <v>0.92</v>
      </c>
      <c r="H22">
        <f>VLOOKUP($A22,unit!$A:$G,MATCH(H$1,unit!$A$1:$G$1,0),0)</f>
        <v>0.7</v>
      </c>
      <c r="I22">
        <f t="shared" si="4"/>
        <v>814.94613391517805</v>
      </c>
      <c r="J22">
        <f t="shared" si="5"/>
        <v>67.934782608695656</v>
      </c>
      <c r="K22">
        <f t="shared" si="6"/>
        <v>13.571428571428573</v>
      </c>
      <c r="W22">
        <v>6</v>
      </c>
      <c r="X22">
        <f>IFERROR(VLOOKUP(LOOKUP(X6,裸人AFK!C:C,裸人AFK!$A:$A)+1,裸人AFK!$A:$Q,MATCH(rank!X$1,裸人AFK!$A$2:$Q$2,0),0)/X6,"")</f>
        <v>1.1722959104450827</v>
      </c>
      <c r="Y22">
        <f>IFERROR(VLOOKUP(LOOKUP(Y6,裸人AFK!D:D,裸人AFK!$A:$A)+1,裸人AFK!$A:$Q,MATCH(rank!Y$1,裸人AFK!$A$2:$Q$2,0),0)/Y6,"")</f>
        <v>1.1867987107279125</v>
      </c>
      <c r="Z22">
        <f>IFERROR(VLOOKUP(LOOKUP(Z6,裸人AFK!E:E,裸人AFK!$A:$A)+1,裸人AFK!$A:$Q,MATCH(rank!Z$1,裸人AFK!$A$2:$Q$2,0),0)/Z6,"")</f>
        <v>1.1945960551728301</v>
      </c>
      <c r="AA22">
        <f>IFERROR(VLOOKUP(LOOKUP(AA6,裸人AFK!F:F,裸人AFK!$A:$A)+1,裸人AFK!$A:$Q,MATCH(rank!AA$1,裸人AFK!$A$2:$Q$2,0),0)/AA6,"")</f>
        <v>1.1970512690274191</v>
      </c>
      <c r="AB22">
        <f>IFERROR(VLOOKUP(LOOKUP(AB6,裸人AFK!G:G,裸人AFK!$A:$A)+1,裸人AFK!$A:$Q,MATCH(rank!AB$1,裸人AFK!$A$2:$Q$2,0),0)/AB6,"")</f>
        <v>1.2009388572019892</v>
      </c>
      <c r="AC22">
        <f>IFERROR(VLOOKUP(LOOKUP(AC6,裸人AFK!H:H,裸人AFK!$A:$A)+1,裸人AFK!$A:$Q,MATCH(rank!AC$1,裸人AFK!$A$2:$Q$2,0),0)/AC6,"")</f>
        <v>1.2075089581432514</v>
      </c>
      <c r="AD22">
        <f>IFERROR(VLOOKUP(LOOKUP(AD6,裸人AFK!I:I,裸人AFK!$A:$A)+1,裸人AFK!$A:$Q,MATCH(rank!AD$1,裸人AFK!$A$2:$Q$2,0),0)/AD6,"")</f>
        <v>1.2166075482200776</v>
      </c>
      <c r="AE22">
        <f>IFERROR(VLOOKUP(LOOKUP(AE6,裸人AFK!J:J,裸人AFK!$A:$A)+1,裸人AFK!$A:$Q,MATCH(rank!AE$1,裸人AFK!$A$2:$Q$2,0),0)/AE6,"")</f>
        <v>1.2210642128966078</v>
      </c>
      <c r="AF22">
        <f>IFERROR(VLOOKUP(LOOKUP(AF6,裸人AFK!K:K,裸人AFK!$A:$A)+1,裸人AFK!$A:$Q,MATCH(rank!AF$1,裸人AFK!$A$2:$Q$2,0),0)/AF6,"")</f>
        <v>1.2264783075995966</v>
      </c>
      <c r="AG22">
        <f>IFERROR(VLOOKUP(LOOKUP(AG6,裸人AFK!L:L,裸人AFK!$A:$A)+1,裸人AFK!$A:$Q,MATCH(rank!AG$1,裸人AFK!$A$2:$Q$2,0),0)/AG6,"")</f>
        <v>1.2367094343716307</v>
      </c>
      <c r="AH22">
        <f>IFERROR(VLOOKUP(LOOKUP(AH6,裸人AFK!M:M,裸人AFK!$A:$A)+1,裸人AFK!$A:$Q,MATCH(rank!AH$1,裸人AFK!$A$2:$Q$2,0),0)/AH6,"")</f>
        <v>1.2338272193391797</v>
      </c>
      <c r="AI22">
        <f>IFERROR(VLOOKUP(LOOKUP(AI6,裸人AFK!N:N,裸人AFK!$A:$A)+1,裸人AFK!$A:$Q,MATCH(rank!AI$1,裸人AFK!$A$2:$Q$2,0),0)/AI6,"")</f>
        <v>1.2311483995383607</v>
      </c>
      <c r="AJ22">
        <f>IFERROR(VLOOKUP(LOOKUP(AJ6,裸人AFK!O:O,裸人AFK!$A:$A)+1,裸人AFK!$A:$Q,MATCH(rank!AJ$1,裸人AFK!$A$2:$Q$2,0),0)/AJ6,"")</f>
        <v>1.22865217863976</v>
      </c>
      <c r="AK22">
        <f>IFERROR(VLOOKUP(LOOKUP(AK6,裸人AFK!P:P,裸人AFK!$A:$A)+1,裸人AFK!$A:$Q,MATCH(rank!AK$1,裸人AFK!$A$2:$Q$2,0),0)/AK6,"")</f>
        <v>1.2263205019915417</v>
      </c>
      <c r="AL22">
        <f>IFERROR(VLOOKUP(LOOKUP(AL6,裸人AFK!Q:Q,裸人AFK!$A:$A)+1,裸人AFK!$A:$Q,MATCH(rank!AL$1,裸人AFK!$A$2:$Q$2,0),0)/AL6,"")</f>
        <v>1.2241376192251283</v>
      </c>
    </row>
    <row r="23" spans="1:38" x14ac:dyDescent="0.2">
      <c r="A23">
        <v>2</v>
      </c>
      <c r="B23">
        <v>2</v>
      </c>
      <c r="C23">
        <v>707.6</v>
      </c>
      <c r="D23">
        <v>74</v>
      </c>
      <c r="E23">
        <v>11.3</v>
      </c>
      <c r="F23">
        <f>VLOOKUP($A23,unit!$A:$G,MATCH(F$1,unit!$A$1:$G$1,0),0)</f>
        <v>0.73329999999999995</v>
      </c>
      <c r="G23">
        <f>VLOOKUP($A23,unit!$A:$G,MATCH(G$1,unit!$A$1:$G$1,0),0)</f>
        <v>0.92</v>
      </c>
      <c r="H23">
        <f>VLOOKUP($A23,unit!$A:$G,MATCH(H$1,unit!$A$1:$G$1,0),0)</f>
        <v>0.7</v>
      </c>
      <c r="I23">
        <f t="shared" si="4"/>
        <v>964.95295240692769</v>
      </c>
      <c r="J23">
        <f t="shared" si="5"/>
        <v>80.434782608695642</v>
      </c>
      <c r="K23">
        <f t="shared" si="6"/>
        <v>16.142857142857146</v>
      </c>
      <c r="W23">
        <v>7</v>
      </c>
      <c r="X23" t="str">
        <f>IFERROR(VLOOKUP(LOOKUP(X7,裸人AFK!C:C,裸人AFK!$A:$A)+1,裸人AFK!$A:$Q,MATCH(rank!X$1,裸人AFK!$A$2:$Q$2,0),0)/X7,"")</f>
        <v/>
      </c>
      <c r="Y23" t="str">
        <f>IFERROR(VLOOKUP(LOOKUP(Y7,裸人AFK!D:D,裸人AFK!$A:$A)+1,裸人AFK!$A:$Q,MATCH(rank!Y$1,裸人AFK!$A$2:$Q$2,0),0)/Y7,"")</f>
        <v/>
      </c>
      <c r="Z23" t="str">
        <f>IFERROR(VLOOKUP(LOOKUP(Z7,裸人AFK!E:E,裸人AFK!$A:$A)+1,裸人AFK!$A:$Q,MATCH(rank!Z$1,裸人AFK!$A$2:$Q$2,0),0)/Z7,"")</f>
        <v/>
      </c>
      <c r="AA23" t="str">
        <f>IFERROR(VLOOKUP(LOOKUP(AA7,裸人AFK!F:F,裸人AFK!$A:$A)+1,裸人AFK!$A:$Q,MATCH(rank!AA$1,裸人AFK!$A$2:$Q$2,0),0)/AA7,"")</f>
        <v/>
      </c>
      <c r="AB23">
        <f>IFERROR(VLOOKUP(LOOKUP(AB7,裸人AFK!G:G,裸人AFK!$A:$A)+1,裸人AFK!$A:$Q,MATCH(rank!AB$1,裸人AFK!$A$2:$Q$2,0),0)/AB7,"")</f>
        <v>1.1949853243673378</v>
      </c>
      <c r="AC23">
        <f>IFERROR(VLOOKUP(LOOKUP(AC7,裸人AFK!H:H,裸人AFK!$A:$A)+1,裸人AFK!$A:$Q,MATCH(rank!AC$1,裸人AFK!$A$2:$Q$2,0),0)/AC7,"")</f>
        <v>1.2036746301618073</v>
      </c>
      <c r="AD23">
        <f>IFERROR(VLOOKUP(LOOKUP(AD7,裸人AFK!I:I,裸人AFK!$A:$A)+1,裸人AFK!$A:$Q,MATCH(rank!AD$1,裸人AFK!$A$2:$Q$2,0),0)/AD7,"")</f>
        <v>1.2140806555138686</v>
      </c>
      <c r="AE23">
        <f>IFERROR(VLOOKUP(LOOKUP(AE7,裸人AFK!J:J,裸人AFK!$A:$A)+1,裸人AFK!$A:$Q,MATCH(rank!AE$1,裸人AFK!$A$2:$Q$2,0),0)/AE7,"")</f>
        <v>1.219131323416746</v>
      </c>
      <c r="AF23">
        <f>IFERROR(VLOOKUP(LOOKUP(AF7,裸人AFK!K:K,裸人AFK!$A:$A)+1,裸人AFK!$A:$Q,MATCH(rank!AF$1,裸人AFK!$A$2:$Q$2,0),0)/AF7,"")</f>
        <v>1.225045985873634</v>
      </c>
      <c r="AG23">
        <f>IFERROR(VLOOKUP(LOOKUP(AG7,裸人AFK!L:L,裸人AFK!$A:$A)+1,裸人AFK!$A:$Q,MATCH(rank!AG$1,裸人AFK!$A$2:$Q$2,0),0)/AG7,"")</f>
        <v>1.2361763939553445</v>
      </c>
      <c r="AH23">
        <f>IFERROR(VLOOKUP(LOOKUP(AH7,裸人AFK!M:M,裸人AFK!$A:$A)+1,裸人AFK!$A:$Q,MATCH(rank!AH$1,裸人AFK!$A$2:$Q$2,0),0)/AH7,"")</f>
        <v>1.2348066030905844</v>
      </c>
      <c r="AI23">
        <f>IFERROR(VLOOKUP(LOOKUP(AI7,裸人AFK!N:N,裸人AFK!$A:$A)+1,裸人AFK!$A:$Q,MATCH(rank!AI$1,裸人AFK!$A$2:$Q$2,0),0)/AI7,"")</f>
        <v>1.2335175245955592</v>
      </c>
      <c r="AJ23">
        <f>IFERROR(VLOOKUP(LOOKUP(AJ7,裸人AFK!O:O,裸人AFK!$A:$A)+1,裸人AFK!$A:$Q,MATCH(rank!AJ$1,裸人AFK!$A$2:$Q$2,0),0)/AJ7,"")</f>
        <v>1.2323022288880345</v>
      </c>
      <c r="AK23">
        <f>IFERROR(VLOOKUP(LOOKUP(AK7,裸人AFK!P:P,裸人AFK!$A:$A)+1,裸人AFK!$A:$Q,MATCH(rank!AK$1,裸人AFK!$A$2:$Q$2,0),0)/AK7,"")</f>
        <v>1.2311545575705489</v>
      </c>
      <c r="AL23">
        <f>IFERROR(VLOOKUP(LOOKUP(AL7,裸人AFK!Q:Q,裸人AFK!$A:$A)+1,裸人AFK!$A:$Q,MATCH(rank!AL$1,裸人AFK!$A$2:$Q$2,0),0)/AL7,"")</f>
        <v>1.2300690190541228</v>
      </c>
    </row>
    <row r="24" spans="1:38" x14ac:dyDescent="0.2">
      <c r="A24">
        <v>2</v>
      </c>
      <c r="B24">
        <v>3</v>
      </c>
      <c r="C24">
        <v>1064.8</v>
      </c>
      <c r="D24">
        <v>111.3</v>
      </c>
      <c r="E24">
        <v>16.899999999999999</v>
      </c>
      <c r="F24">
        <f>VLOOKUP($A24,unit!$A:$G,MATCH(F$1,unit!$A$1:$G$1,0),0)</f>
        <v>0.73329999999999995</v>
      </c>
      <c r="G24">
        <f>VLOOKUP($A24,unit!$A:$G,MATCH(G$1,unit!$A$1:$G$1,0),0)</f>
        <v>0.92</v>
      </c>
      <c r="H24">
        <f>VLOOKUP($A24,unit!$A:$G,MATCH(H$1,unit!$A$1:$G$1,0),0)</f>
        <v>0.7</v>
      </c>
      <c r="I24">
        <f t="shared" si="4"/>
        <v>1452.0660030001363</v>
      </c>
      <c r="J24">
        <f t="shared" si="5"/>
        <v>120.9782608695652</v>
      </c>
      <c r="K24">
        <f t="shared" si="6"/>
        <v>24.142857142857142</v>
      </c>
      <c r="W24">
        <v>8</v>
      </c>
      <c r="X24" t="str">
        <f>IFERROR(VLOOKUP(LOOKUP(X8,裸人AFK!C:C,裸人AFK!$A:$A)+1,裸人AFK!$A:$Q,MATCH(rank!X$1,裸人AFK!$A$2:$Q$2,0),0)/X8,"")</f>
        <v/>
      </c>
      <c r="Y24" t="str">
        <f>IFERROR(VLOOKUP(LOOKUP(Y8,裸人AFK!D:D,裸人AFK!$A:$A)+1,裸人AFK!$A:$Q,MATCH(rank!Y$1,裸人AFK!$A$2:$Q$2,0),0)/Y8,"")</f>
        <v/>
      </c>
      <c r="Z24" t="str">
        <f>IFERROR(VLOOKUP(LOOKUP(Z8,裸人AFK!E:E,裸人AFK!$A:$A)+1,裸人AFK!$A:$Q,MATCH(rank!Z$1,裸人AFK!$A$2:$Q$2,0),0)/Z8,"")</f>
        <v/>
      </c>
      <c r="AA24" t="str">
        <f>IFERROR(VLOOKUP(LOOKUP(AA8,裸人AFK!F:F,裸人AFK!$A:$A)+1,裸人AFK!$A:$Q,MATCH(rank!AA$1,裸人AFK!$A$2:$Q$2,0),0)/AA8,"")</f>
        <v/>
      </c>
      <c r="AB24" t="str">
        <f>IFERROR(VLOOKUP(LOOKUP(AB8,裸人AFK!G:G,裸人AFK!$A:$A)+1,裸人AFK!$A:$Q,MATCH(rank!AB$1,裸人AFK!$A$2:$Q$2,0),0)/AB8,"")</f>
        <v/>
      </c>
      <c r="AC24">
        <f>IFERROR(VLOOKUP(LOOKUP(AC8,裸人AFK!H:H,裸人AFK!$A:$A)+1,裸人AFK!$A:$Q,MATCH(rank!AC$1,裸人AFK!$A$2:$Q$2,0),0)/AC8,"")</f>
        <v>1.2010113858616751</v>
      </c>
      <c r="AD24">
        <f>IFERROR(VLOOKUP(LOOKUP(AD8,裸人AFK!I:I,裸人AFK!$A:$A)+1,裸人AFK!$A:$Q,MATCH(rank!AD$1,裸人AFK!$A$2:$Q$2,0),0)/AD8,"")</f>
        <v>1.2123009196415913</v>
      </c>
      <c r="AE24">
        <f>IFERROR(VLOOKUP(LOOKUP(AE8,裸人AFK!J:J,裸人AFK!$A:$A)+1,裸人AFK!$A:$Q,MATCH(rank!AE$1,裸人AFK!$A$2:$Q$2,0),0)/AE8,"")</f>
        <v>1.2177603885367818</v>
      </c>
      <c r="AF24">
        <f>IFERROR(VLOOKUP(LOOKUP(AF8,裸人AFK!K:K,裸人AFK!$A:$A)+1,裸人AFK!$A:$Q,MATCH(rank!AF$1,裸人AFK!$A$2:$Q$2,0),0)/AF8,"")</f>
        <v>1.2240228516497087</v>
      </c>
      <c r="AG24">
        <f>IFERROR(VLOOKUP(LOOKUP(AG8,裸人AFK!L:L,裸人AFK!$A:$A)+1,裸人AFK!$A:$Q,MATCH(rank!AG$1,裸人AFK!$A$2:$Q$2,0),0)/AG8,"")</f>
        <v>1.2357856187683081</v>
      </c>
      <c r="AH24">
        <f>IFERROR(VLOOKUP(LOOKUP(AH8,裸人AFK!M:M,裸人AFK!$A:$A)+1,裸人AFK!$A:$Q,MATCH(rank!AH$1,裸人AFK!$A$2:$Q$2,0),0)/AH8,"")</f>
        <v>1.2354990650303106</v>
      </c>
      <c r="AI24">
        <f>IFERROR(VLOOKUP(LOOKUP(AI8,裸人AFK!N:N,裸人AFK!$A:$A)+1,裸人AFK!$A:$Q,MATCH(rank!AI$1,裸人AFK!$A$2:$Q$2,0),0)/AI8,"")</f>
        <v>1.2352269717405799</v>
      </c>
      <c r="AJ24">
        <f>IFERROR(VLOOKUP(LOOKUP(AJ8,裸人AFK!O:O,裸人AFK!$A:$A)+1,裸人AFK!$A:$Q,MATCH(rank!AJ$1,裸人AFK!$A$2:$Q$2,0),0)/AJ8,"")</f>
        <v>1.2349682712545658</v>
      </c>
      <c r="AK24">
        <f>IFERROR(VLOOKUP(LOOKUP(AK8,裸人AFK!P:P,裸人AFK!$A:$A)+1,裸人AFK!$A:$Q,MATCH(rank!AK$1,裸人AFK!$A$2:$Q$2,0),0)/AK8,"")</f>
        <v>1.2347219985050681</v>
      </c>
      <c r="AL24">
        <f>IFERROR(VLOOKUP(LOOKUP(AL8,裸人AFK!Q:Q,裸人AFK!$A:$A)+1,裸人AFK!$A:$Q,MATCH(rank!AL$1,裸人AFK!$A$2:$Q$2,0),0)/AL8,"")</f>
        <v>1.234487278971893</v>
      </c>
    </row>
    <row r="25" spans="1:38" x14ac:dyDescent="0.2">
      <c r="A25">
        <v>2</v>
      </c>
      <c r="B25">
        <v>4</v>
      </c>
      <c r="C25">
        <v>1719.5</v>
      </c>
      <c r="D25">
        <v>179.8</v>
      </c>
      <c r="E25">
        <v>27.4</v>
      </c>
      <c r="F25">
        <f>VLOOKUP($A25,unit!$A:$G,MATCH(F$1,unit!$A$1:$G$1,0),0)</f>
        <v>0.73329999999999995</v>
      </c>
      <c r="G25">
        <f>VLOOKUP($A25,unit!$A:$G,MATCH(G$1,unit!$A$1:$G$1,0),0)</f>
        <v>0.92</v>
      </c>
      <c r="H25">
        <f>VLOOKUP($A25,unit!$A:$G,MATCH(H$1,unit!$A$1:$G$1,0),0)</f>
        <v>0.7</v>
      </c>
      <c r="I25">
        <f t="shared" si="4"/>
        <v>2344.8793126960318</v>
      </c>
      <c r="J25">
        <f t="shared" si="5"/>
        <v>195.43478260869566</v>
      </c>
      <c r="K25">
        <f t="shared" si="6"/>
        <v>39.142857142857146</v>
      </c>
      <c r="W25">
        <v>9</v>
      </c>
      <c r="X25" t="str">
        <f>IFERROR(VLOOKUP(LOOKUP(X9,裸人AFK!C:C,裸人AFK!$A:$A)+1,裸人AFK!$A:$Q,MATCH(rank!X$1,裸人AFK!$A$2:$Q$2,0),0)/X9,"")</f>
        <v/>
      </c>
      <c r="Y25" t="str">
        <f>IFERROR(VLOOKUP(LOOKUP(Y9,裸人AFK!D:D,裸人AFK!$A:$A)+1,裸人AFK!$A:$Q,MATCH(rank!Y$1,裸人AFK!$A$2:$Q$2,0),0)/Y9,"")</f>
        <v/>
      </c>
      <c r="Z25" t="str">
        <f>IFERROR(VLOOKUP(LOOKUP(Z9,裸人AFK!E:E,裸人AFK!$A:$A)+1,裸人AFK!$A:$Q,MATCH(rank!Z$1,裸人AFK!$A$2:$Q$2,0),0)/Z9,"")</f>
        <v/>
      </c>
      <c r="AA25" t="str">
        <f>IFERROR(VLOOKUP(LOOKUP(AA9,裸人AFK!F:F,裸人AFK!$A:$A)+1,裸人AFK!$A:$Q,MATCH(rank!AA$1,裸人AFK!$A$2:$Q$2,0),0)/AA9,"")</f>
        <v/>
      </c>
      <c r="AB25" t="str">
        <f>IFERROR(VLOOKUP(LOOKUP(AB9,裸人AFK!G:G,裸人AFK!$A:$A)+1,裸人AFK!$A:$Q,MATCH(rank!AB$1,裸人AFK!$A$2:$Q$2,0),0)/AB9,"")</f>
        <v/>
      </c>
      <c r="AC25" t="str">
        <f>IFERROR(VLOOKUP(LOOKUP(AC9,裸人AFK!H:H,裸人AFK!$A:$A)+1,裸人AFK!$A:$Q,MATCH(rank!AC$1,裸人AFK!$A$2:$Q$2,0),0)/AC9,"")</f>
        <v/>
      </c>
      <c r="AD25">
        <f>IFERROR(VLOOKUP(LOOKUP(AD9,裸人AFK!I:I,裸人AFK!$A:$A)+1,裸人AFK!$A:$Q,MATCH(rank!AD$1,裸人AFK!$A$2:$Q$2,0),0)/AD9,"")</f>
        <v>1.2110552066301401</v>
      </c>
      <c r="AE25">
        <f>IFERROR(VLOOKUP(LOOKUP(AE9,裸人AFK!J:J,裸人AFK!$A:$A)+1,裸人AFK!$A:$Q,MATCH(rank!AE$1,裸人AFK!$A$2:$Q$2,0),0)/AE9,"")</f>
        <v>1.2167990319801607</v>
      </c>
      <c r="AF25">
        <f>IFERROR(VLOOKUP(LOOKUP(AF9,裸人AFK!K:K,裸人AFK!$A:$A)+1,裸人AFK!$A:$Q,MATCH(rank!AF$1,裸人AFK!$A$2:$Q$2,0),0)/AF9,"")</f>
        <v>1.2233050958241278</v>
      </c>
      <c r="AG25">
        <f>IFERROR(VLOOKUP(LOOKUP(AG9,裸人AFK!L:L,裸人AFK!$A:$A)+1,裸人AFK!$A:$Q,MATCH(rank!AG$1,裸人AFK!$A$2:$Q$2,0),0)/AG9,"")</f>
        <v>1.2355145729666728</v>
      </c>
      <c r="AH25">
        <f>IFERROR(VLOOKUP(LOOKUP(AH9,裸人AFK!M:M,裸人AFK!$A:$A)+1,裸人AFK!$A:$Q,MATCH(rank!AH$1,裸人AFK!$A$2:$Q$2,0),0)/AH9,"")</f>
        <v>1.2360029611698964</v>
      </c>
      <c r="AI25">
        <f>IFERROR(VLOOKUP(LOOKUP(AI9,裸人AFK!N:N,裸人AFK!$A:$A)+1,裸人AFK!$A:$Q,MATCH(rank!AI$1,裸人AFK!$A$2:$Q$2,0),0)/AI9,"")</f>
        <v>1.2364696901919803</v>
      </c>
      <c r="AJ25">
        <f>IFERROR(VLOOKUP(LOOKUP(AJ9,裸人AFK!O:O,裸人AFK!$A:$A)+1,裸人AFK!$A:$Q,MATCH(rank!AJ$1,裸人AFK!$A$2:$Q$2,0),0)/AJ9,"")</f>
        <v>1.2369161695984499</v>
      </c>
      <c r="AK25">
        <f>IFERROR(VLOOKUP(LOOKUP(AK9,裸人AFK!P:P,裸人AFK!$A:$A)+1,裸人AFK!$A:$Q,MATCH(rank!AK$1,裸人AFK!$A$2:$Q$2,0),0)/AK9,"")</f>
        <v>1.2373436892403242</v>
      </c>
      <c r="AL25">
        <f>IFERROR(VLOOKUP(LOOKUP(AL9,裸人AFK!Q:Q,裸人AFK!$A:$A)+1,裸人AFK!$A:$Q,MATCH(rank!AL$1,裸人AFK!$A$2:$Q$2,0),0)/AL9,"")</f>
        <v>1.2377534316990835</v>
      </c>
    </row>
    <row r="26" spans="1:38" x14ac:dyDescent="0.2">
      <c r="A26">
        <v>2</v>
      </c>
      <c r="B26">
        <v>5</v>
      </c>
      <c r="C26">
        <v>2636.6</v>
      </c>
      <c r="D26">
        <v>275.60000000000002</v>
      </c>
      <c r="E26">
        <v>41.9</v>
      </c>
      <c r="F26">
        <f>VLOOKUP($A26,unit!$A:$G,MATCH(F$1,unit!$A$1:$G$1,0),0)</f>
        <v>0.73329999999999995</v>
      </c>
      <c r="G26">
        <f>VLOOKUP($A26,unit!$A:$G,MATCH(G$1,unit!$A$1:$G$1,0),0)</f>
        <v>0.92</v>
      </c>
      <c r="H26">
        <f>VLOOKUP($A26,unit!$A:$G,MATCH(H$1,unit!$A$1:$G$1,0),0)</f>
        <v>0.7</v>
      </c>
      <c r="I26">
        <f t="shared" si="4"/>
        <v>3595.527069412246</v>
      </c>
      <c r="J26">
        <f t="shared" si="5"/>
        <v>299.56521739130437</v>
      </c>
      <c r="K26">
        <f t="shared" si="6"/>
        <v>59.857142857142861</v>
      </c>
      <c r="W26">
        <v>10</v>
      </c>
      <c r="X26" t="str">
        <f>IFERROR(VLOOKUP(LOOKUP(X10,裸人AFK!C:C,裸人AFK!$A:$A)+1,裸人AFK!$A:$Q,MATCH(rank!X$1,裸人AFK!$A$2:$Q$2,0),0)/X10,"")</f>
        <v/>
      </c>
      <c r="Y26" t="str">
        <f>IFERROR(VLOOKUP(LOOKUP(Y10,裸人AFK!D:D,裸人AFK!$A:$A)+1,裸人AFK!$A:$Q,MATCH(rank!Y$1,裸人AFK!$A$2:$Q$2,0),0)/Y10,"")</f>
        <v/>
      </c>
      <c r="Z26" t="str">
        <f>IFERROR(VLOOKUP(LOOKUP(Z10,裸人AFK!E:E,裸人AFK!$A:$A)+1,裸人AFK!$A:$Q,MATCH(rank!Z$1,裸人AFK!$A$2:$Q$2,0),0)/Z10,"")</f>
        <v/>
      </c>
      <c r="AA26" t="str">
        <f>IFERROR(VLOOKUP(LOOKUP(AA10,裸人AFK!F:F,裸人AFK!$A:$A)+1,裸人AFK!$A:$Q,MATCH(rank!AA$1,裸人AFK!$A$2:$Q$2,0),0)/AA10,"")</f>
        <v/>
      </c>
      <c r="AB26" t="str">
        <f>IFERROR(VLOOKUP(LOOKUP(AB10,裸人AFK!G:G,裸人AFK!$A:$A)+1,裸人AFK!$A:$Q,MATCH(rank!AB$1,裸人AFK!$A$2:$Q$2,0),0)/AB10,"")</f>
        <v/>
      </c>
      <c r="AC26" t="str">
        <f>IFERROR(VLOOKUP(LOOKUP(AC10,裸人AFK!H:H,裸人AFK!$A:$A)+1,裸人AFK!$A:$Q,MATCH(rank!AC$1,裸人AFK!$A$2:$Q$2,0),0)/AC10,"")</f>
        <v/>
      </c>
      <c r="AD26" t="str">
        <f>IFERROR(VLOOKUP(LOOKUP(AD10,裸人AFK!I:I,裸人AFK!$A:$A)+1,裸人AFK!$A:$Q,MATCH(rank!AD$1,裸人AFK!$A$2:$Q$2,0),0)/AD10,"")</f>
        <v/>
      </c>
      <c r="AE26">
        <f>IFERROR(VLOOKUP(LOOKUP(AE10,裸人AFK!J:J,裸人AFK!$A:$A)+1,裸人AFK!$A:$Q,MATCH(rank!AE$1,裸人AFK!$A$2:$Q$2,0),0)/AE10,"")</f>
        <v>1.2161152844675345</v>
      </c>
      <c r="AF26">
        <f>IFERROR(VLOOKUP(LOOKUP(AF10,裸人AFK!K:K,裸人AFK!$A:$A)+1,裸人AFK!$A:$Q,MATCH(rank!AF$1,裸人AFK!$A$2:$Q$2,0),0)/AF10,"")</f>
        <v>1.2227928609384942</v>
      </c>
      <c r="AG26">
        <f>IFERROR(VLOOKUP(LOOKUP(AG10,裸人AFK!L:L,裸人AFK!$A:$A)+1,裸人AFK!$A:$Q,MATCH(rank!AG$1,裸人AFK!$A$2:$Q$2,0),0)/AG10,"")</f>
        <v>1.2353187725090926</v>
      </c>
      <c r="AH26">
        <f>IFERROR(VLOOKUP(LOOKUP(AH10,裸人AFK!M:M,裸人AFK!$A:$A)+1,裸人AFK!$A:$Q,MATCH(rank!AH$1,裸人AFK!$A$2:$Q$2,0),0)/AH10,"")</f>
        <v>1.2363612706291034</v>
      </c>
      <c r="AI26">
        <f>IFERROR(VLOOKUP(LOOKUP(AI10,裸人AFK!N:N,裸人AFK!$A:$A)+1,裸人AFK!$A:$Q,MATCH(rank!AI$1,裸人AFK!$A$2:$Q$2,0),0)/AI10,"")</f>
        <v>1.237362127535711</v>
      </c>
      <c r="AJ26">
        <f>IFERROR(VLOOKUP(LOOKUP(AJ10,裸人AFK!O:O,裸人AFK!$A:$A)+1,裸人AFK!$A:$Q,MATCH(rank!AJ$1,裸人AFK!$A$2:$Q$2,0),0)/AJ10,"")</f>
        <v>1.2383237893308368</v>
      </c>
      <c r="AK26">
        <f>IFERROR(VLOOKUP(LOOKUP(AK10,裸人AFK!P:P,裸人AFK!$A:$A)+1,裸人AFK!$A:$Q,MATCH(rank!AK$1,裸人AFK!$A$2:$Q$2,0),0)/AK10,"")</f>
        <v>1.2392485142094625</v>
      </c>
      <c r="AL26">
        <f>IFERROR(VLOOKUP(LOOKUP(AL10,裸人AFK!Q:Q,裸人AFK!$A:$A)+1,裸人AFK!$A:$Q,MATCH(rank!AL$1,裸人AFK!$A$2:$Q$2,0),0)/AL10,"")</f>
        <v>1.2401383901631526</v>
      </c>
    </row>
    <row r="27" spans="1:38" x14ac:dyDescent="0.2">
      <c r="A27">
        <v>2</v>
      </c>
      <c r="B27">
        <v>6</v>
      </c>
      <c r="C27">
        <v>3921.4</v>
      </c>
      <c r="D27">
        <v>410</v>
      </c>
      <c r="E27">
        <v>62.4</v>
      </c>
      <c r="F27">
        <f>VLOOKUP($A27,unit!$A:$G,MATCH(F$1,unit!$A$1:$G$1,0),0)</f>
        <v>0.73329999999999995</v>
      </c>
      <c r="G27">
        <f>VLOOKUP($A27,unit!$A:$G,MATCH(G$1,unit!$A$1:$G$1,0),0)</f>
        <v>0.92</v>
      </c>
      <c r="H27">
        <f>VLOOKUP($A27,unit!$A:$G,MATCH(H$1,unit!$A$1:$G$1,0),0)</f>
        <v>0.7</v>
      </c>
      <c r="I27">
        <f t="shared" si="4"/>
        <v>5347.6067093958818</v>
      </c>
      <c r="J27">
        <f t="shared" si="5"/>
        <v>445.65217391304344</v>
      </c>
      <c r="K27">
        <f t="shared" si="6"/>
        <v>89.142857142857153</v>
      </c>
      <c r="W27">
        <v>11</v>
      </c>
      <c r="X27" t="str">
        <f>IFERROR(VLOOKUP(LOOKUP(X11,裸人AFK!C:C,裸人AFK!$A:$A)+1,裸人AFK!$A:$Q,MATCH(rank!X$1,裸人AFK!$A$2:$Q$2,0),0)/X11,"")</f>
        <v/>
      </c>
      <c r="Y27" t="str">
        <f>IFERROR(VLOOKUP(LOOKUP(Y11,裸人AFK!D:D,裸人AFK!$A:$A)+1,裸人AFK!$A:$Q,MATCH(rank!Y$1,裸人AFK!$A$2:$Q$2,0),0)/Y11,"")</f>
        <v/>
      </c>
      <c r="Z27" t="str">
        <f>IFERROR(VLOOKUP(LOOKUP(Z11,裸人AFK!E:E,裸人AFK!$A:$A)+1,裸人AFK!$A:$Q,MATCH(rank!Z$1,裸人AFK!$A$2:$Q$2,0),0)/Z11,"")</f>
        <v/>
      </c>
      <c r="AA27" t="str">
        <f>IFERROR(VLOOKUP(LOOKUP(AA11,裸人AFK!F:F,裸人AFK!$A:$A)+1,裸人AFK!$A:$Q,MATCH(rank!AA$1,裸人AFK!$A$2:$Q$2,0),0)/AA11,"")</f>
        <v/>
      </c>
      <c r="AB27" t="str">
        <f>IFERROR(VLOOKUP(LOOKUP(AB11,裸人AFK!G:G,裸人AFK!$A:$A)+1,裸人AFK!$A:$Q,MATCH(rank!AB$1,裸人AFK!$A$2:$Q$2,0),0)/AB11,"")</f>
        <v/>
      </c>
      <c r="AC27" t="str">
        <f>IFERROR(VLOOKUP(LOOKUP(AC11,裸人AFK!H:H,裸人AFK!$A:$A)+1,裸人AFK!$A:$Q,MATCH(rank!AC$1,裸人AFK!$A$2:$Q$2,0),0)/AC11,"")</f>
        <v/>
      </c>
      <c r="AD27" t="str">
        <f>IFERROR(VLOOKUP(LOOKUP(AD11,裸人AFK!I:I,裸人AFK!$A:$A)+1,裸人AFK!$A:$Q,MATCH(rank!AD$1,裸人AFK!$A$2:$Q$2,0),0)/AD11,"")</f>
        <v/>
      </c>
      <c r="AE27" t="str">
        <f>IFERROR(VLOOKUP(LOOKUP(AE11,裸人AFK!J:J,裸人AFK!$A:$A)+1,裸人AFK!$A:$Q,MATCH(rank!AE$1,裸人AFK!$A$2:$Q$2,0),0)/AE11,"")</f>
        <v/>
      </c>
      <c r="AF27">
        <f>IFERROR(VLOOKUP(LOOKUP(AF11,裸人AFK!K:K,裸人AFK!$A:$A)+1,裸人AFK!$A:$Q,MATCH(rank!AF$1,裸人AFK!$A$2:$Q$2,0),0)/AF11,"")</f>
        <v>1.222430766190802</v>
      </c>
      <c r="AG27">
        <f>IFERROR(VLOOKUP(LOOKUP(AG11,裸人AFK!L:L,裸人AFK!$A:$A)+1,裸人AFK!$A:$Q,MATCH(rank!AG$1,裸人AFK!$A$2:$Q$2,0),0)/AG11,"")</f>
        <v>1.235181157346176</v>
      </c>
      <c r="AH27">
        <f>IFERROR(VLOOKUP(LOOKUP(AH11,裸人AFK!M:M,裸人AFK!$A:$A)+1,裸人AFK!$A:$Q,MATCH(rank!AH$1,裸人AFK!$A$2:$Q$2,0),0)/AH11,"")</f>
        <v>1.2366196150761029</v>
      </c>
      <c r="AI27">
        <f>IFERROR(VLOOKUP(LOOKUP(AI11,裸人AFK!N:N,裸人AFK!$A:$A)+1,裸人AFK!$A:$Q,MATCH(rank!AI$1,裸人AFK!$A$2:$Q$2,0),0)/AI11,"")</f>
        <v>1.2380051673613783</v>
      </c>
      <c r="AJ27">
        <f>IFERROR(VLOOKUP(LOOKUP(AJ11,裸人AFK!O:O,裸人AFK!$A:$A)+1,裸人AFK!$A:$Q,MATCH(rank!AJ$1,裸人AFK!$A$2:$Q$2,0),0)/AJ11,"")</f>
        <v>1.2393406802332354</v>
      </c>
      <c r="AK27">
        <f>IFERROR(VLOOKUP(LOOKUP(AK11,裸人AFK!P:P,裸人AFK!$A:$A)+1,裸人AFK!$A:$Q,MATCH(rank!AK$1,裸人AFK!$A$2:$Q$2,0),0)/AK11,"")</f>
        <v>1.2406288163805441</v>
      </c>
      <c r="AL27">
        <f>IFERROR(VLOOKUP(LOOKUP(AL11,裸人AFK!Q:Q,裸人AFK!$A:$A)+1,裸人AFK!$A:$Q,MATCH(rank!AL$1,裸人AFK!$A$2:$Q$2,0),0)/AL11,"")</f>
        <v>1.2418720528692153</v>
      </c>
    </row>
    <row r="28" spans="1:38" x14ac:dyDescent="0.2">
      <c r="A28">
        <v>2</v>
      </c>
      <c r="B28">
        <v>7</v>
      </c>
      <c r="C28">
        <v>5721.4</v>
      </c>
      <c r="D28">
        <v>598.1</v>
      </c>
      <c r="E28">
        <v>91</v>
      </c>
      <c r="F28">
        <f>VLOOKUP($A28,unit!$A:$G,MATCH(F$1,unit!$A$1:$G$1,0),0)</f>
        <v>0.73329999999999995</v>
      </c>
      <c r="G28">
        <f>VLOOKUP($A28,unit!$A:$G,MATCH(G$1,unit!$A$1:$G$1,0),0)</f>
        <v>0.92</v>
      </c>
      <c r="H28">
        <f>VLOOKUP($A28,unit!$A:$G,MATCH(H$1,unit!$A$1:$G$1,0),0)</f>
        <v>0.7</v>
      </c>
      <c r="I28">
        <f t="shared" si="4"/>
        <v>7802.2637392608758</v>
      </c>
      <c r="J28">
        <f t="shared" si="5"/>
        <v>650.10869565217388</v>
      </c>
      <c r="K28">
        <f t="shared" si="6"/>
        <v>130</v>
      </c>
      <c r="N28">
        <v>1.4</v>
      </c>
      <c r="W28">
        <v>12</v>
      </c>
      <c r="X28" t="str">
        <f>IFERROR(VLOOKUP(LOOKUP(X12,裸人AFK!C:C,裸人AFK!$A:$A)+1,裸人AFK!$A:$Q,MATCH(rank!X$1,裸人AFK!$A$2:$Q$2,0),0)/X12,"")</f>
        <v/>
      </c>
      <c r="Y28" t="str">
        <f>IFERROR(VLOOKUP(LOOKUP(Y12,裸人AFK!D:D,裸人AFK!$A:$A)+1,裸人AFK!$A:$Q,MATCH(rank!Y$1,裸人AFK!$A$2:$Q$2,0),0)/Y12,"")</f>
        <v/>
      </c>
      <c r="Z28" t="str">
        <f>IFERROR(VLOOKUP(LOOKUP(Z12,裸人AFK!E:E,裸人AFK!$A:$A)+1,裸人AFK!$A:$Q,MATCH(rank!Z$1,裸人AFK!$A$2:$Q$2,0),0)/Z12,"")</f>
        <v/>
      </c>
      <c r="AA28" t="str">
        <f>IFERROR(VLOOKUP(LOOKUP(AA12,裸人AFK!F:F,裸人AFK!$A:$A)+1,裸人AFK!$A:$Q,MATCH(rank!AA$1,裸人AFK!$A$2:$Q$2,0),0)/AA12,"")</f>
        <v/>
      </c>
      <c r="AB28" t="str">
        <f>IFERROR(VLOOKUP(LOOKUP(AB12,裸人AFK!G:G,裸人AFK!$A:$A)+1,裸人AFK!$A:$Q,MATCH(rank!AB$1,裸人AFK!$A$2:$Q$2,0),0)/AB12,"")</f>
        <v/>
      </c>
      <c r="AC28" t="str">
        <f>IFERROR(VLOOKUP(LOOKUP(AC12,裸人AFK!H:H,裸人AFK!$A:$A)+1,裸人AFK!$A:$Q,MATCH(rank!AC$1,裸人AFK!$A$2:$Q$2,0),0)/AC12,"")</f>
        <v/>
      </c>
      <c r="AD28" t="str">
        <f>IFERROR(VLOOKUP(LOOKUP(AD12,裸人AFK!I:I,裸人AFK!$A:$A)+1,裸人AFK!$A:$Q,MATCH(rank!AD$1,裸人AFK!$A$2:$Q$2,0),0)/AD12,"")</f>
        <v/>
      </c>
      <c r="AE28" t="str">
        <f>IFERROR(VLOOKUP(LOOKUP(AE12,裸人AFK!J:J,裸人AFK!$A:$A)+1,裸人AFK!$A:$Q,MATCH(rank!AE$1,裸人AFK!$A$2:$Q$2,0),0)/AE12,"")</f>
        <v/>
      </c>
      <c r="AF28" t="str">
        <f>IFERROR(VLOOKUP(LOOKUP(AF12,裸人AFK!K:K,裸人AFK!$A:$A)+1,裸人AFK!$A:$Q,MATCH(rank!AF$1,裸人AFK!$A$2:$Q$2,0),0)/AF12,"")</f>
        <v/>
      </c>
      <c r="AG28">
        <f>IFERROR(VLOOKUP(LOOKUP(AG12,裸人AFK!L:L,裸人AFK!$A:$A)+1,裸人AFK!$A:$Q,MATCH(rank!AG$1,裸人AFK!$A$2:$Q$2,0),0)/AG12,"")</f>
        <v>1.2350817546928503</v>
      </c>
      <c r="AH28">
        <f>IFERROR(VLOOKUP(LOOKUP(AH12,裸人AFK!M:M,裸人AFK!$A:$A)+1,裸人AFK!$A:$Q,MATCH(rank!AH$1,裸人AFK!$A$2:$Q$2,0),0)/AH12,"")</f>
        <v>1.2368031130802253</v>
      </c>
      <c r="AI28">
        <f>IFERROR(VLOOKUP(LOOKUP(AI12,裸人AFK!N:N,裸人AFK!$A:$A)+1,裸人AFK!$A:$Q,MATCH(rank!AI$1,裸人AFK!$A$2:$Q$2,0),0)/AI12,"")</f>
        <v>1.2384650673814857</v>
      </c>
      <c r="AJ28">
        <f>IFERROR(VLOOKUP(LOOKUP(AJ12,裸人AFK!O:O,裸人AFK!$A:$A)+1,裸人AFK!$A:$Q,MATCH(rank!AJ$1,裸人AFK!$A$2:$Q$2,0),0)/AJ12,"")</f>
        <v>1.2400706404895472</v>
      </c>
      <c r="AK28">
        <f>IFERROR(VLOOKUP(LOOKUP(AK12,裸人AFK!P:P,裸人AFK!$A:$A)+1,裸人AFK!$A:$Q,MATCH(rank!AK$1,裸人AFK!$A$2:$Q$2,0),0)/AK12,"")</f>
        <v>1.2416226536172104</v>
      </c>
      <c r="AL28">
        <f>IFERROR(VLOOKUP(LOOKUP(AL12,裸人AFK!Q:Q,裸人AFK!$A:$A)+1,裸人AFK!$A:$Q,MATCH(rank!AL$1,裸人AFK!$A$2:$Q$2,0),0)/AL12,"")</f>
        <v>1.2431237428407347</v>
      </c>
    </row>
    <row r="29" spans="1:38" x14ac:dyDescent="0.2">
      <c r="A29">
        <v>2</v>
      </c>
      <c r="B29">
        <v>8</v>
      </c>
      <c r="C29">
        <v>8243</v>
      </c>
      <c r="D29">
        <v>861.8</v>
      </c>
      <c r="E29">
        <v>131.1</v>
      </c>
      <c r="F29">
        <f>VLOOKUP($A29,unit!$A:$G,MATCH(F$1,unit!$A$1:$G$1,0),0)</f>
        <v>0.73329999999999995</v>
      </c>
      <c r="G29">
        <f>VLOOKUP($A29,unit!$A:$G,MATCH(G$1,unit!$A$1:$G$1,0),0)</f>
        <v>0.92</v>
      </c>
      <c r="H29">
        <f>VLOOKUP($A29,unit!$A:$G,MATCH(H$1,unit!$A$1:$G$1,0),0)</f>
        <v>0.7</v>
      </c>
      <c r="I29">
        <f t="shared" si="4"/>
        <v>11240.965498431748</v>
      </c>
      <c r="J29">
        <f t="shared" si="5"/>
        <v>936.73913043478251</v>
      </c>
      <c r="K29">
        <f t="shared" si="6"/>
        <v>187.28571428571428</v>
      </c>
      <c r="N29">
        <f>N28^(1/20)</f>
        <v>1.0169659257464727</v>
      </c>
      <c r="W29">
        <v>13</v>
      </c>
      <c r="X29" t="str">
        <f>IFERROR(VLOOKUP(LOOKUP(X13,裸人AFK!C:C,裸人AFK!$A:$A)+1,裸人AFK!$A:$Q,MATCH(rank!X$1,裸人AFK!$A$2:$Q$2,0),0)/X13,"")</f>
        <v/>
      </c>
      <c r="Y29" t="str">
        <f>IFERROR(VLOOKUP(LOOKUP(Y13,裸人AFK!D:D,裸人AFK!$A:$A)+1,裸人AFK!$A:$Q,MATCH(rank!Y$1,裸人AFK!$A$2:$Q$2,0),0)/Y13,"")</f>
        <v/>
      </c>
      <c r="Z29" t="str">
        <f>IFERROR(VLOOKUP(LOOKUP(Z13,裸人AFK!E:E,裸人AFK!$A:$A)+1,裸人AFK!$A:$Q,MATCH(rank!Z$1,裸人AFK!$A$2:$Q$2,0),0)/Z13,"")</f>
        <v/>
      </c>
      <c r="AA29" t="str">
        <f>IFERROR(VLOOKUP(LOOKUP(AA13,裸人AFK!F:F,裸人AFK!$A:$A)+1,裸人AFK!$A:$Q,MATCH(rank!AA$1,裸人AFK!$A$2:$Q$2,0),0)/AA13,"")</f>
        <v/>
      </c>
      <c r="AB29" t="str">
        <f>IFERROR(VLOOKUP(LOOKUP(AB13,裸人AFK!G:G,裸人AFK!$A:$A)+1,裸人AFK!$A:$Q,MATCH(rank!AB$1,裸人AFK!$A$2:$Q$2,0),0)/AB13,"")</f>
        <v/>
      </c>
      <c r="AC29" t="str">
        <f>IFERROR(VLOOKUP(LOOKUP(AC13,裸人AFK!H:H,裸人AFK!$A:$A)+1,裸人AFK!$A:$Q,MATCH(rank!AC$1,裸人AFK!$A$2:$Q$2,0),0)/AC13,"")</f>
        <v/>
      </c>
      <c r="AD29" t="str">
        <f>IFERROR(VLOOKUP(LOOKUP(AD13,裸人AFK!I:I,裸人AFK!$A:$A)+1,裸人AFK!$A:$Q,MATCH(rank!AD$1,裸人AFK!$A$2:$Q$2,0),0)/AD13,"")</f>
        <v/>
      </c>
      <c r="AE29" t="str">
        <f>IFERROR(VLOOKUP(LOOKUP(AE13,裸人AFK!J:J,裸人AFK!$A:$A)+1,裸人AFK!$A:$Q,MATCH(rank!AE$1,裸人AFK!$A$2:$Q$2,0),0)/AE13,"")</f>
        <v/>
      </c>
      <c r="AF29" t="str">
        <f>IFERROR(VLOOKUP(LOOKUP(AF13,裸人AFK!K:K,裸人AFK!$A:$A)+1,裸人AFK!$A:$Q,MATCH(rank!AF$1,裸人AFK!$A$2:$Q$2,0),0)/AF13,"")</f>
        <v/>
      </c>
      <c r="AG29">
        <f>IFERROR(VLOOKUP(LOOKUP(AG13,裸人AFK!L:L,裸人AFK!$A:$A)+1,裸人AFK!$A:$Q,MATCH(rank!AG$1,裸人AFK!$A$2:$Q$2,0),0)/AG13,"")</f>
        <v>1.2350106689477676</v>
      </c>
      <c r="AH29">
        <f>IFERROR(VLOOKUP(LOOKUP(AH13,裸人AFK!M:M,裸人AFK!$A:$A)+1,裸人AFK!$A:$Q,MATCH(rank!AH$1,裸人AFK!$A$2:$Q$2,0),0)/AH13,"")</f>
        <v>1.2369340916277893</v>
      </c>
      <c r="AI29">
        <f>IFERROR(VLOOKUP(LOOKUP(AI13,裸人AFK!N:N,裸人AFK!$A:$A)+1,裸人AFK!$A:$Q,MATCH(rank!AI$1,裸人AFK!$A$2:$Q$2,0),0)/AI13,"")</f>
        <v>1.2387942629460358</v>
      </c>
      <c r="AJ29">
        <f>IFERROR(VLOOKUP(LOOKUP(AJ13,裸人AFK!O:O,裸人AFK!$A:$A)+1,裸人AFK!$A:$Q,MATCH(rank!AJ$1,裸人AFK!$A$2:$Q$2,0),0)/AJ13,"")</f>
        <v>1.2405942524440434</v>
      </c>
      <c r="AK29">
        <f>IFERROR(VLOOKUP(LOOKUP(AK13,裸人AFK!P:P,裸人AFK!$A:$A)+1,裸人AFK!$A:$Q,MATCH(rank!AK$1,裸人AFK!$A$2:$Q$2,0),0)/AK13,"")</f>
        <v>1.2423369342083546</v>
      </c>
      <c r="AL29">
        <f>IFERROR(VLOOKUP(LOOKUP(AL13,裸人AFK!Q:Q,裸人AFK!$A:$A)+1,裸人AFK!$A:$Q,MATCH(rank!AL$1,裸人AFK!$A$2:$Q$2,0),0)/AL13,"")</f>
        <v>1.2440250021838932</v>
      </c>
    </row>
    <row r="30" spans="1:38" x14ac:dyDescent="0.2">
      <c r="A30">
        <v>2</v>
      </c>
      <c r="B30">
        <v>9</v>
      </c>
      <c r="C30">
        <v>11775.6</v>
      </c>
      <c r="D30">
        <v>1231.0999999999999</v>
      </c>
      <c r="E30">
        <v>187.3</v>
      </c>
      <c r="F30">
        <f>VLOOKUP($A30,unit!$A:$G,MATCH(F$1,unit!$A$1:$G$1,0),0)</f>
        <v>0.73329999999999995</v>
      </c>
      <c r="G30">
        <f>VLOOKUP($A30,unit!$A:$G,MATCH(G$1,unit!$A$1:$G$1,0),0)</f>
        <v>0.92</v>
      </c>
      <c r="H30">
        <f>VLOOKUP($A30,unit!$A:$G,MATCH(H$1,unit!$A$1:$G$1,0),0)</f>
        <v>0.7</v>
      </c>
      <c r="I30">
        <f t="shared" si="4"/>
        <v>16058.366289376791</v>
      </c>
      <c r="J30">
        <f t="shared" si="5"/>
        <v>1338.1521739130433</v>
      </c>
      <c r="K30">
        <f t="shared" si="6"/>
        <v>267.57142857142861</v>
      </c>
    </row>
    <row r="31" spans="1:38" x14ac:dyDescent="0.2">
      <c r="A31">
        <v>2</v>
      </c>
      <c r="B31">
        <v>10</v>
      </c>
      <c r="C31">
        <v>16724.7</v>
      </c>
      <c r="D31">
        <v>1748.5</v>
      </c>
      <c r="E31">
        <v>266.10000000000002</v>
      </c>
      <c r="F31">
        <f>VLOOKUP($A31,unit!$A:$G,MATCH(F$1,unit!$A$1:$G$1,0),0)</f>
        <v>0.73329999999999995</v>
      </c>
      <c r="G31">
        <f>VLOOKUP($A31,unit!$A:$G,MATCH(G$1,unit!$A$1:$G$1,0),0)</f>
        <v>0.92</v>
      </c>
      <c r="H31">
        <f>VLOOKUP($A31,unit!$A:$G,MATCH(H$1,unit!$A$1:$G$1,0),0)</f>
        <v>0.7</v>
      </c>
      <c r="I31">
        <f t="shared" si="4"/>
        <v>22807.445792990595</v>
      </c>
      <c r="J31">
        <f t="shared" si="5"/>
        <v>1900.5434782608695</v>
      </c>
      <c r="K31">
        <f t="shared" si="6"/>
        <v>380.14285714285722</v>
      </c>
    </row>
    <row r="32" spans="1:38" x14ac:dyDescent="0.2">
      <c r="A32">
        <v>2</v>
      </c>
      <c r="B32">
        <v>11</v>
      </c>
      <c r="C32">
        <v>23657.9</v>
      </c>
      <c r="D32">
        <v>2473.3000000000002</v>
      </c>
      <c r="E32">
        <v>376.4</v>
      </c>
      <c r="F32">
        <f>VLOOKUP($A32,unit!$A:$G,MATCH(F$1,unit!$A$1:$G$1,0),0)</f>
        <v>0.73329999999999995</v>
      </c>
      <c r="G32">
        <f>VLOOKUP($A32,unit!$A:$G,MATCH(G$1,unit!$A$1:$G$1,0),0)</f>
        <v>0.92</v>
      </c>
      <c r="H32">
        <f>VLOOKUP($A32,unit!$A:$G,MATCH(H$1,unit!$A$1:$G$1,0),0)</f>
        <v>0.7</v>
      </c>
      <c r="I32">
        <f t="shared" si="4"/>
        <v>32262.23919269058</v>
      </c>
      <c r="J32">
        <f t="shared" si="5"/>
        <v>2688.3695652173915</v>
      </c>
      <c r="K32">
        <f t="shared" si="6"/>
        <v>537.71428571428567</v>
      </c>
    </row>
    <row r="33" spans="1:11" x14ac:dyDescent="0.2">
      <c r="A33">
        <v>2</v>
      </c>
      <c r="B33">
        <v>12</v>
      </c>
      <c r="C33">
        <v>33371</v>
      </c>
      <c r="D33">
        <v>3488.8</v>
      </c>
      <c r="E33">
        <v>530.9</v>
      </c>
      <c r="F33">
        <f>VLOOKUP($A33,unit!$A:$G,MATCH(F$1,unit!$A$1:$G$1,0),0)</f>
        <v>0.73329999999999995</v>
      </c>
      <c r="G33">
        <f>VLOOKUP($A33,unit!$A:$G,MATCH(G$1,unit!$A$1:$G$1,0),0)</f>
        <v>0.92</v>
      </c>
      <c r="H33">
        <f>VLOOKUP($A33,unit!$A:$G,MATCH(H$1,unit!$A$1:$G$1,0),0)</f>
        <v>0.7</v>
      </c>
      <c r="I33">
        <f t="shared" si="4"/>
        <v>45507.977635347066</v>
      </c>
      <c r="J33">
        <f t="shared" si="5"/>
        <v>3792.1739130434785</v>
      </c>
      <c r="K33">
        <f t="shared" si="6"/>
        <v>758.42857142857144</v>
      </c>
    </row>
    <row r="34" spans="1:11" x14ac:dyDescent="0.2">
      <c r="A34">
        <v>2</v>
      </c>
      <c r="B34">
        <v>13</v>
      </c>
      <c r="C34">
        <v>46978.400000000001</v>
      </c>
      <c r="D34">
        <v>4911.3999999999996</v>
      </c>
      <c r="E34">
        <v>747.4</v>
      </c>
      <c r="F34">
        <f>VLOOKUP($A34,unit!$A:$G,MATCH(F$1,unit!$A$1:$G$1,0),0)</f>
        <v>0.73329999999999995</v>
      </c>
      <c r="G34">
        <f>VLOOKUP($A34,unit!$A:$G,MATCH(G$1,unit!$A$1:$G$1,0),0)</f>
        <v>0.92</v>
      </c>
      <c r="H34">
        <f>VLOOKUP($A34,unit!$A:$G,MATCH(H$1,unit!$A$1:$G$1,0),0)</f>
        <v>0.7</v>
      </c>
      <c r="I34">
        <f t="shared" si="4"/>
        <v>64064.366562116469</v>
      </c>
      <c r="J34">
        <f t="shared" si="5"/>
        <v>5338.478260869565</v>
      </c>
      <c r="K34">
        <f t="shared" si="6"/>
        <v>1067.7142857142858</v>
      </c>
    </row>
    <row r="35" spans="1:11" x14ac:dyDescent="0.2">
      <c r="A35">
        <v>2</v>
      </c>
      <c r="B35">
        <v>14</v>
      </c>
      <c r="C35">
        <v>46978.400000000001</v>
      </c>
      <c r="D35">
        <v>4911.3999999999996</v>
      </c>
      <c r="E35">
        <v>747.4</v>
      </c>
      <c r="F35">
        <f>VLOOKUP($A35,unit!$A:$G,MATCH(F$1,unit!$A$1:$G$1,0),0)</f>
        <v>0.73329999999999995</v>
      </c>
      <c r="G35">
        <f>VLOOKUP($A35,unit!$A:$G,MATCH(G$1,unit!$A$1:$G$1,0),0)</f>
        <v>0.92</v>
      </c>
      <c r="H35">
        <f>VLOOKUP($A35,unit!$A:$G,MATCH(H$1,unit!$A$1:$G$1,0),0)</f>
        <v>0.7</v>
      </c>
      <c r="I35">
        <f t="shared" si="4"/>
        <v>64064.366562116469</v>
      </c>
      <c r="J35">
        <f t="shared" si="5"/>
        <v>5338.478260869565</v>
      </c>
      <c r="K35">
        <f t="shared" si="6"/>
        <v>1067.7142857142858</v>
      </c>
    </row>
    <row r="36" spans="1:11" x14ac:dyDescent="0.2">
      <c r="A36">
        <v>2</v>
      </c>
      <c r="B36">
        <v>15</v>
      </c>
      <c r="C36">
        <v>46978.400000000001</v>
      </c>
      <c r="D36">
        <v>4911.3999999999996</v>
      </c>
      <c r="E36">
        <v>747.4</v>
      </c>
      <c r="F36">
        <f>VLOOKUP($A36,unit!$A:$G,MATCH(F$1,unit!$A$1:$G$1,0),0)</f>
        <v>0.73329999999999995</v>
      </c>
      <c r="G36">
        <f>VLOOKUP($A36,unit!$A:$G,MATCH(G$1,unit!$A$1:$G$1,0),0)</f>
        <v>0.92</v>
      </c>
      <c r="H36">
        <f>VLOOKUP($A36,unit!$A:$G,MATCH(H$1,unit!$A$1:$G$1,0),0)</f>
        <v>0.7</v>
      </c>
      <c r="I36">
        <f t="shared" si="4"/>
        <v>64064.366562116469</v>
      </c>
      <c r="J36">
        <f t="shared" si="5"/>
        <v>5338.478260869565</v>
      </c>
      <c r="K36">
        <f t="shared" si="6"/>
        <v>1067.7142857142858</v>
      </c>
    </row>
    <row r="37" spans="1:11" x14ac:dyDescent="0.2">
      <c r="A37">
        <v>2</v>
      </c>
      <c r="B37">
        <v>16</v>
      </c>
      <c r="C37">
        <v>46978.400000000001</v>
      </c>
      <c r="D37">
        <v>4911.3999999999996</v>
      </c>
      <c r="E37">
        <v>747.4</v>
      </c>
      <c r="F37">
        <f>VLOOKUP($A37,unit!$A:$G,MATCH(F$1,unit!$A$1:$G$1,0),0)</f>
        <v>0.73329999999999995</v>
      </c>
      <c r="G37">
        <f>VLOOKUP($A37,unit!$A:$G,MATCH(G$1,unit!$A$1:$G$1,0),0)</f>
        <v>0.92</v>
      </c>
      <c r="H37">
        <f>VLOOKUP($A37,unit!$A:$G,MATCH(H$1,unit!$A$1:$G$1,0),0)</f>
        <v>0.7</v>
      </c>
      <c r="I37">
        <f t="shared" si="4"/>
        <v>64064.366562116469</v>
      </c>
      <c r="J37">
        <f t="shared" si="5"/>
        <v>5338.478260869565</v>
      </c>
      <c r="K37">
        <f t="shared" si="6"/>
        <v>1067.7142857142858</v>
      </c>
    </row>
    <row r="38" spans="1:11" x14ac:dyDescent="0.2">
      <c r="A38">
        <v>2</v>
      </c>
      <c r="B38">
        <v>17</v>
      </c>
      <c r="C38">
        <v>46978.400000000001</v>
      </c>
      <c r="D38">
        <v>4911.3999999999996</v>
      </c>
      <c r="E38">
        <v>747.4</v>
      </c>
      <c r="F38">
        <f>VLOOKUP($A38,unit!$A:$G,MATCH(F$1,unit!$A$1:$G$1,0),0)</f>
        <v>0.73329999999999995</v>
      </c>
      <c r="G38">
        <f>VLOOKUP($A38,unit!$A:$G,MATCH(G$1,unit!$A$1:$G$1,0),0)</f>
        <v>0.92</v>
      </c>
      <c r="H38">
        <f>VLOOKUP($A38,unit!$A:$G,MATCH(H$1,unit!$A$1:$G$1,0),0)</f>
        <v>0.7</v>
      </c>
      <c r="I38">
        <f t="shared" si="4"/>
        <v>64064.366562116469</v>
      </c>
      <c r="J38">
        <f t="shared" si="5"/>
        <v>5338.478260869565</v>
      </c>
      <c r="K38">
        <f t="shared" si="6"/>
        <v>1067.7142857142858</v>
      </c>
    </row>
    <row r="39" spans="1:11" x14ac:dyDescent="0.2">
      <c r="A39">
        <v>2</v>
      </c>
      <c r="B39">
        <v>18</v>
      </c>
      <c r="C39">
        <v>46978.400000000001</v>
      </c>
      <c r="D39">
        <v>4911.3999999999996</v>
      </c>
      <c r="E39">
        <v>747.4</v>
      </c>
      <c r="F39">
        <f>VLOOKUP($A39,unit!$A:$G,MATCH(F$1,unit!$A$1:$G$1,0),0)</f>
        <v>0.73329999999999995</v>
      </c>
      <c r="G39">
        <f>VLOOKUP($A39,unit!$A:$G,MATCH(G$1,unit!$A$1:$G$1,0),0)</f>
        <v>0.92</v>
      </c>
      <c r="H39">
        <f>VLOOKUP($A39,unit!$A:$G,MATCH(H$1,unit!$A$1:$G$1,0),0)</f>
        <v>0.7</v>
      </c>
      <c r="I39">
        <f t="shared" si="4"/>
        <v>64064.366562116469</v>
      </c>
      <c r="J39">
        <f t="shared" si="5"/>
        <v>5338.478260869565</v>
      </c>
      <c r="K39">
        <f t="shared" si="6"/>
        <v>1067.7142857142858</v>
      </c>
    </row>
    <row r="40" spans="1:11" x14ac:dyDescent="0.2">
      <c r="A40">
        <v>2</v>
      </c>
      <c r="B40">
        <v>19</v>
      </c>
      <c r="C40">
        <v>46978.400000000001</v>
      </c>
      <c r="D40">
        <v>4911.3999999999996</v>
      </c>
      <c r="E40">
        <v>747.4</v>
      </c>
      <c r="F40">
        <f>VLOOKUP($A40,unit!$A:$G,MATCH(F$1,unit!$A$1:$G$1,0),0)</f>
        <v>0.73329999999999995</v>
      </c>
      <c r="G40">
        <f>VLOOKUP($A40,unit!$A:$G,MATCH(G$1,unit!$A$1:$G$1,0),0)</f>
        <v>0.92</v>
      </c>
      <c r="H40">
        <f>VLOOKUP($A40,unit!$A:$G,MATCH(H$1,unit!$A$1:$G$1,0),0)</f>
        <v>0.7</v>
      </c>
      <c r="I40">
        <f t="shared" si="4"/>
        <v>64064.366562116469</v>
      </c>
      <c r="J40">
        <f t="shared" si="5"/>
        <v>5338.478260869565</v>
      </c>
      <c r="K40">
        <f t="shared" si="6"/>
        <v>1067.7142857142858</v>
      </c>
    </row>
    <row r="41" spans="1:11" x14ac:dyDescent="0.2">
      <c r="A41">
        <v>2</v>
      </c>
      <c r="B41">
        <v>20</v>
      </c>
      <c r="C41">
        <v>46978.400000000001</v>
      </c>
      <c r="D41">
        <v>4911.3999999999996</v>
      </c>
      <c r="E41">
        <v>747.4</v>
      </c>
      <c r="F41">
        <f>VLOOKUP($A41,unit!$A:$G,MATCH(F$1,unit!$A$1:$G$1,0),0)</f>
        <v>0.73329999999999995</v>
      </c>
      <c r="G41">
        <f>VLOOKUP($A41,unit!$A:$G,MATCH(G$1,unit!$A$1:$G$1,0),0)</f>
        <v>0.92</v>
      </c>
      <c r="H41">
        <f>VLOOKUP($A41,unit!$A:$G,MATCH(H$1,unit!$A$1:$G$1,0),0)</f>
        <v>0.7</v>
      </c>
      <c r="I41">
        <f t="shared" si="4"/>
        <v>64064.366562116469</v>
      </c>
      <c r="J41">
        <f t="shared" si="5"/>
        <v>5338.478260869565</v>
      </c>
      <c r="K41">
        <f t="shared" si="6"/>
        <v>1067.7142857142858</v>
      </c>
    </row>
    <row r="42" spans="1:11" x14ac:dyDescent="0.2">
      <c r="A42">
        <v>3</v>
      </c>
      <c r="B42">
        <v>1</v>
      </c>
      <c r="C42">
        <v>760.5</v>
      </c>
      <c r="D42">
        <v>53</v>
      </c>
      <c r="E42">
        <v>10</v>
      </c>
      <c r="F42">
        <f>VLOOKUP($A42,unit!$A:$G,MATCH(F$1,unit!$A$1:$G$1,0),0)</f>
        <v>0.93330000000000002</v>
      </c>
      <c r="G42">
        <f>VLOOKUP($A42,unit!$A:$G,MATCH(G$1,unit!$A$1:$G$1,0),0)</f>
        <v>0.78</v>
      </c>
      <c r="H42">
        <f>VLOOKUP($A42,unit!$A:$G,MATCH(H$1,unit!$A$1:$G$1,0),0)</f>
        <v>0.74</v>
      </c>
      <c r="I42">
        <f t="shared" si="4"/>
        <v>814.85053037608486</v>
      </c>
      <c r="J42">
        <f t="shared" si="5"/>
        <v>67.948717948717942</v>
      </c>
      <c r="K42">
        <f t="shared" si="6"/>
        <v>13.513513513513514</v>
      </c>
    </row>
    <row r="43" spans="1:11" x14ac:dyDescent="0.2">
      <c r="A43">
        <v>3</v>
      </c>
      <c r="B43">
        <v>2</v>
      </c>
      <c r="C43">
        <v>900.5</v>
      </c>
      <c r="D43">
        <v>62.7</v>
      </c>
      <c r="E43">
        <v>11.9</v>
      </c>
      <c r="F43">
        <f>VLOOKUP($A43,unit!$A:$G,MATCH(F$1,unit!$A$1:$G$1,0),0)</f>
        <v>0.93330000000000002</v>
      </c>
      <c r="G43">
        <f>VLOOKUP($A43,unit!$A:$G,MATCH(G$1,unit!$A$1:$G$1,0),0)</f>
        <v>0.78</v>
      </c>
      <c r="H43">
        <f>VLOOKUP($A43,unit!$A:$G,MATCH(H$1,unit!$A$1:$G$1,0),0)</f>
        <v>0.74</v>
      </c>
      <c r="I43">
        <f t="shared" si="4"/>
        <v>964.8558877102754</v>
      </c>
      <c r="J43">
        <f t="shared" si="5"/>
        <v>80.384615384615387</v>
      </c>
      <c r="K43">
        <f t="shared" si="6"/>
        <v>16.081081081081081</v>
      </c>
    </row>
    <row r="44" spans="1:11" x14ac:dyDescent="0.2">
      <c r="A44">
        <v>3</v>
      </c>
      <c r="B44">
        <v>3</v>
      </c>
      <c r="C44">
        <v>1355.3</v>
      </c>
      <c r="D44">
        <v>94.4</v>
      </c>
      <c r="E44">
        <v>17.899999999999999</v>
      </c>
      <c r="F44">
        <f>VLOOKUP($A44,unit!$A:$G,MATCH(F$1,unit!$A$1:$G$1,0),0)</f>
        <v>0.93330000000000002</v>
      </c>
      <c r="G44">
        <f>VLOOKUP($A44,unit!$A:$G,MATCH(G$1,unit!$A$1:$G$1,0),0)</f>
        <v>0.78</v>
      </c>
      <c r="H44">
        <f>VLOOKUP($A44,unit!$A:$G,MATCH(H$1,unit!$A$1:$G$1,0),0)</f>
        <v>0.74</v>
      </c>
      <c r="I44">
        <f t="shared" si="4"/>
        <v>1452.1590056787741</v>
      </c>
      <c r="J44">
        <f t="shared" si="5"/>
        <v>121.02564102564102</v>
      </c>
      <c r="K44">
        <f t="shared" si="6"/>
        <v>24.189189189189186</v>
      </c>
    </row>
    <row r="45" spans="1:11" x14ac:dyDescent="0.2">
      <c r="A45">
        <v>3</v>
      </c>
      <c r="B45">
        <v>4</v>
      </c>
      <c r="C45">
        <v>2188.4</v>
      </c>
      <c r="D45">
        <v>152.4</v>
      </c>
      <c r="E45">
        <v>28.9</v>
      </c>
      <c r="F45">
        <f>VLOOKUP($A45,unit!$A:$G,MATCH(F$1,unit!$A$1:$G$1,0),0)</f>
        <v>0.93330000000000002</v>
      </c>
      <c r="G45">
        <f>VLOOKUP($A45,unit!$A:$G,MATCH(G$1,unit!$A$1:$G$1,0),0)</f>
        <v>0.78</v>
      </c>
      <c r="H45">
        <f>VLOOKUP($A45,unit!$A:$G,MATCH(H$1,unit!$A$1:$G$1,0),0)</f>
        <v>0.74</v>
      </c>
      <c r="I45">
        <f t="shared" si="4"/>
        <v>2344.7980285010181</v>
      </c>
      <c r="J45">
        <f t="shared" si="5"/>
        <v>195.38461538461539</v>
      </c>
      <c r="K45">
        <f t="shared" si="6"/>
        <v>39.054054054054049</v>
      </c>
    </row>
    <row r="46" spans="1:11" x14ac:dyDescent="0.2">
      <c r="A46">
        <v>3</v>
      </c>
      <c r="B46">
        <v>5</v>
      </c>
      <c r="C46">
        <v>3355.7</v>
      </c>
      <c r="D46">
        <v>233.7</v>
      </c>
      <c r="E46">
        <v>44.3</v>
      </c>
      <c r="F46">
        <f>VLOOKUP($A46,unit!$A:$G,MATCH(F$1,unit!$A$1:$G$1,0),0)</f>
        <v>0.93330000000000002</v>
      </c>
      <c r="G46">
        <f>VLOOKUP($A46,unit!$A:$G,MATCH(G$1,unit!$A$1:$G$1,0),0)</f>
        <v>0.78</v>
      </c>
      <c r="H46">
        <f>VLOOKUP($A46,unit!$A:$G,MATCH(H$1,unit!$A$1:$G$1,0),0)</f>
        <v>0.74</v>
      </c>
      <c r="I46">
        <f t="shared" si="4"/>
        <v>3595.5212686167361</v>
      </c>
      <c r="J46">
        <f t="shared" si="5"/>
        <v>299.61538461538458</v>
      </c>
      <c r="K46">
        <f t="shared" si="6"/>
        <v>59.864864864864863</v>
      </c>
    </row>
    <row r="47" spans="1:11" x14ac:dyDescent="0.2">
      <c r="A47">
        <v>3</v>
      </c>
      <c r="B47">
        <v>6</v>
      </c>
      <c r="C47">
        <v>4990.8999999999996</v>
      </c>
      <c r="D47">
        <v>347.6</v>
      </c>
      <c r="E47">
        <v>66</v>
      </c>
      <c r="F47">
        <f>VLOOKUP($A47,unit!$A:$G,MATCH(F$1,unit!$A$1:$G$1,0),0)</f>
        <v>0.93330000000000002</v>
      </c>
      <c r="G47">
        <f>VLOOKUP($A47,unit!$A:$G,MATCH(G$1,unit!$A$1:$G$1,0),0)</f>
        <v>0.78</v>
      </c>
      <c r="H47">
        <f>VLOOKUP($A47,unit!$A:$G,MATCH(H$1,unit!$A$1:$G$1,0),0)</f>
        <v>0.74</v>
      </c>
      <c r="I47">
        <f t="shared" si="4"/>
        <v>5347.5838422800807</v>
      </c>
      <c r="J47">
        <f t="shared" si="5"/>
        <v>445.64102564102564</v>
      </c>
      <c r="K47">
        <f t="shared" si="6"/>
        <v>89.189189189189193</v>
      </c>
    </row>
    <row r="48" spans="1:11" x14ac:dyDescent="0.2">
      <c r="A48">
        <v>3</v>
      </c>
      <c r="B48">
        <v>7</v>
      </c>
      <c r="C48">
        <v>7281.8</v>
      </c>
      <c r="D48">
        <v>507.1</v>
      </c>
      <c r="E48">
        <v>96.2</v>
      </c>
      <c r="F48">
        <f>VLOOKUP($A48,unit!$A:$G,MATCH(F$1,unit!$A$1:$G$1,0),0)</f>
        <v>0.93330000000000002</v>
      </c>
      <c r="G48">
        <f>VLOOKUP($A48,unit!$A:$G,MATCH(G$1,unit!$A$1:$G$1,0),0)</f>
        <v>0.78</v>
      </c>
      <c r="H48">
        <f>VLOOKUP($A48,unit!$A:$G,MATCH(H$1,unit!$A$1:$G$1,0),0)</f>
        <v>0.74</v>
      </c>
      <c r="I48">
        <f t="shared" si="4"/>
        <v>7802.207221686489</v>
      </c>
      <c r="J48">
        <f t="shared" si="5"/>
        <v>650.12820512820508</v>
      </c>
      <c r="K48">
        <f t="shared" si="6"/>
        <v>130</v>
      </c>
    </row>
    <row r="49" spans="1:11" x14ac:dyDescent="0.2">
      <c r="A49">
        <v>3</v>
      </c>
      <c r="B49">
        <v>8</v>
      </c>
      <c r="C49">
        <v>10491.1</v>
      </c>
      <c r="D49">
        <v>730.6</v>
      </c>
      <c r="E49">
        <v>138.6</v>
      </c>
      <c r="F49">
        <f>VLOOKUP($A49,unit!$A:$G,MATCH(F$1,unit!$A$1:$G$1,0),0)</f>
        <v>0.93330000000000002</v>
      </c>
      <c r="G49">
        <f>VLOOKUP($A49,unit!$A:$G,MATCH(G$1,unit!$A$1:$G$1,0),0)</f>
        <v>0.78</v>
      </c>
      <c r="H49">
        <f>VLOOKUP($A49,unit!$A:$G,MATCH(H$1,unit!$A$1:$G$1,0),0)</f>
        <v>0.74</v>
      </c>
      <c r="I49">
        <f t="shared" si="4"/>
        <v>11240.865745205187</v>
      </c>
      <c r="J49">
        <f t="shared" si="5"/>
        <v>936.66666666666663</v>
      </c>
      <c r="K49">
        <f t="shared" si="6"/>
        <v>187.29729729729729</v>
      </c>
    </row>
    <row r="50" spans="1:11" x14ac:dyDescent="0.2">
      <c r="A50">
        <v>3</v>
      </c>
      <c r="B50">
        <v>9</v>
      </c>
      <c r="C50">
        <v>14987.2</v>
      </c>
      <c r="D50">
        <v>1043.8</v>
      </c>
      <c r="E50">
        <v>198</v>
      </c>
      <c r="F50">
        <f>VLOOKUP($A50,unit!$A:$G,MATCH(F$1,unit!$A$1:$G$1,0),0)</f>
        <v>0.93330000000000002</v>
      </c>
      <c r="G50">
        <f>VLOOKUP($A50,unit!$A:$G,MATCH(G$1,unit!$A$1:$G$1,0),0)</f>
        <v>0.78</v>
      </c>
      <c r="H50">
        <f>VLOOKUP($A50,unit!$A:$G,MATCH(H$1,unit!$A$1:$G$1,0),0)</f>
        <v>0.74</v>
      </c>
      <c r="I50">
        <f t="shared" si="4"/>
        <v>16058.287795992714</v>
      </c>
      <c r="J50">
        <f t="shared" si="5"/>
        <v>1338.2051282051282</v>
      </c>
      <c r="K50">
        <f t="shared" si="6"/>
        <v>267.56756756756755</v>
      </c>
    </row>
    <row r="51" spans="1:11" x14ac:dyDescent="0.2">
      <c r="A51">
        <v>3</v>
      </c>
      <c r="B51">
        <v>10</v>
      </c>
      <c r="C51">
        <v>21285.9</v>
      </c>
      <c r="D51">
        <v>1482.4</v>
      </c>
      <c r="E51">
        <v>281.3</v>
      </c>
      <c r="F51">
        <f>VLOOKUP($A51,unit!$A:$G,MATCH(F$1,unit!$A$1:$G$1,0),0)</f>
        <v>0.93330000000000002</v>
      </c>
      <c r="G51">
        <f>VLOOKUP($A51,unit!$A:$G,MATCH(G$1,unit!$A$1:$G$1,0),0)</f>
        <v>0.78</v>
      </c>
      <c r="H51">
        <f>VLOOKUP($A51,unit!$A:$G,MATCH(H$1,unit!$A$1:$G$1,0),0)</f>
        <v>0.74</v>
      </c>
      <c r="I51">
        <f t="shared" si="4"/>
        <v>22807.135969141757</v>
      </c>
      <c r="J51">
        <f t="shared" si="5"/>
        <v>1900.5128205128206</v>
      </c>
      <c r="K51">
        <f t="shared" si="6"/>
        <v>380.13513513513516</v>
      </c>
    </row>
    <row r="52" spans="1:11" x14ac:dyDescent="0.2">
      <c r="A52">
        <v>3</v>
      </c>
      <c r="B52">
        <v>11</v>
      </c>
      <c r="C52">
        <v>30110.1</v>
      </c>
      <c r="D52">
        <v>2097</v>
      </c>
      <c r="E52">
        <v>397.9</v>
      </c>
      <c r="F52">
        <f>VLOOKUP($A52,unit!$A:$G,MATCH(F$1,unit!$A$1:$G$1,0),0)</f>
        <v>0.93330000000000002</v>
      </c>
      <c r="G52">
        <f>VLOOKUP($A52,unit!$A:$G,MATCH(G$1,unit!$A$1:$G$1,0),0)</f>
        <v>0.78</v>
      </c>
      <c r="H52">
        <f>VLOOKUP($A52,unit!$A:$G,MATCH(H$1,unit!$A$1:$G$1,0),0)</f>
        <v>0.74</v>
      </c>
      <c r="I52">
        <f t="shared" si="4"/>
        <v>32261.973641915782</v>
      </c>
      <c r="J52">
        <f t="shared" si="5"/>
        <v>2688.4615384615386</v>
      </c>
      <c r="K52">
        <f t="shared" si="6"/>
        <v>537.70270270270271</v>
      </c>
    </row>
    <row r="53" spans="1:11" x14ac:dyDescent="0.2">
      <c r="A53">
        <v>3</v>
      </c>
      <c r="B53">
        <v>12</v>
      </c>
      <c r="C53">
        <v>42472.2</v>
      </c>
      <c r="D53">
        <v>2957.9</v>
      </c>
      <c r="E53">
        <v>561.20000000000005</v>
      </c>
      <c r="F53">
        <f>VLOOKUP($A53,unit!$A:$G,MATCH(F$1,unit!$A$1:$G$1,0),0)</f>
        <v>0.93330000000000002</v>
      </c>
      <c r="G53">
        <f>VLOOKUP($A53,unit!$A:$G,MATCH(G$1,unit!$A$1:$G$1,0),0)</f>
        <v>0.78</v>
      </c>
      <c r="H53">
        <f>VLOOKUP($A53,unit!$A:$G,MATCH(H$1,unit!$A$1:$G$1,0),0)</f>
        <v>0.74</v>
      </c>
      <c r="I53">
        <f t="shared" si="4"/>
        <v>45507.55384120861</v>
      </c>
      <c r="J53">
        <f t="shared" si="5"/>
        <v>3792.1794871794873</v>
      </c>
      <c r="K53">
        <f t="shared" si="6"/>
        <v>758.37837837837844</v>
      </c>
    </row>
    <row r="54" spans="1:11" x14ac:dyDescent="0.2">
      <c r="A54">
        <v>3</v>
      </c>
      <c r="B54">
        <v>13</v>
      </c>
      <c r="C54">
        <v>59790.7</v>
      </c>
      <c r="D54">
        <v>4164</v>
      </c>
      <c r="E54">
        <v>790.1</v>
      </c>
      <c r="F54">
        <f>VLOOKUP($A54,unit!$A:$G,MATCH(F$1,unit!$A$1:$G$1,0),0)</f>
        <v>0.93330000000000002</v>
      </c>
      <c r="G54">
        <f>VLOOKUP($A54,unit!$A:$G,MATCH(G$1,unit!$A$1:$G$1,0),0)</f>
        <v>0.78</v>
      </c>
      <c r="H54">
        <f>VLOOKUP($A54,unit!$A:$G,MATCH(H$1,unit!$A$1:$G$1,0),0)</f>
        <v>0.74</v>
      </c>
      <c r="I54">
        <f t="shared" si="4"/>
        <v>64063.752276867024</v>
      </c>
      <c r="J54">
        <f t="shared" si="5"/>
        <v>5338.4615384615381</v>
      </c>
      <c r="K54">
        <f t="shared" si="6"/>
        <v>1067.7027027027027</v>
      </c>
    </row>
    <row r="55" spans="1:11" x14ac:dyDescent="0.2">
      <c r="A55">
        <v>3</v>
      </c>
      <c r="B55">
        <v>14</v>
      </c>
      <c r="C55">
        <v>59790.7</v>
      </c>
      <c r="D55">
        <v>4164</v>
      </c>
      <c r="E55">
        <v>790.1</v>
      </c>
      <c r="F55">
        <f>VLOOKUP($A55,unit!$A:$G,MATCH(F$1,unit!$A$1:$G$1,0),0)</f>
        <v>0.93330000000000002</v>
      </c>
      <c r="G55">
        <f>VLOOKUP($A55,unit!$A:$G,MATCH(G$1,unit!$A$1:$G$1,0),0)</f>
        <v>0.78</v>
      </c>
      <c r="H55">
        <f>VLOOKUP($A55,unit!$A:$G,MATCH(H$1,unit!$A$1:$G$1,0),0)</f>
        <v>0.74</v>
      </c>
      <c r="I55">
        <f t="shared" si="4"/>
        <v>64063.752276867024</v>
      </c>
      <c r="J55">
        <f t="shared" si="5"/>
        <v>5338.4615384615381</v>
      </c>
      <c r="K55">
        <f t="shared" si="6"/>
        <v>1067.7027027027027</v>
      </c>
    </row>
    <row r="56" spans="1:11" x14ac:dyDescent="0.2">
      <c r="A56">
        <v>3</v>
      </c>
      <c r="B56">
        <v>15</v>
      </c>
      <c r="C56">
        <v>59790.7</v>
      </c>
      <c r="D56">
        <v>4164</v>
      </c>
      <c r="E56">
        <v>790.1</v>
      </c>
      <c r="F56">
        <f>VLOOKUP($A56,unit!$A:$G,MATCH(F$1,unit!$A$1:$G$1,0),0)</f>
        <v>0.93330000000000002</v>
      </c>
      <c r="G56">
        <f>VLOOKUP($A56,unit!$A:$G,MATCH(G$1,unit!$A$1:$G$1,0),0)</f>
        <v>0.78</v>
      </c>
      <c r="H56">
        <f>VLOOKUP($A56,unit!$A:$G,MATCH(H$1,unit!$A$1:$G$1,0),0)</f>
        <v>0.74</v>
      </c>
      <c r="I56">
        <f t="shared" si="4"/>
        <v>64063.752276867024</v>
      </c>
      <c r="J56">
        <f t="shared" si="5"/>
        <v>5338.4615384615381</v>
      </c>
      <c r="K56">
        <f t="shared" si="6"/>
        <v>1067.7027027027027</v>
      </c>
    </row>
    <row r="57" spans="1:11" x14ac:dyDescent="0.2">
      <c r="A57">
        <v>3</v>
      </c>
      <c r="B57">
        <v>16</v>
      </c>
      <c r="C57">
        <v>59790.7</v>
      </c>
      <c r="D57">
        <v>4164</v>
      </c>
      <c r="E57">
        <v>790.1</v>
      </c>
      <c r="F57">
        <f>VLOOKUP($A57,unit!$A:$G,MATCH(F$1,unit!$A$1:$G$1,0),0)</f>
        <v>0.93330000000000002</v>
      </c>
      <c r="G57">
        <f>VLOOKUP($A57,unit!$A:$G,MATCH(G$1,unit!$A$1:$G$1,0),0)</f>
        <v>0.78</v>
      </c>
      <c r="H57">
        <f>VLOOKUP($A57,unit!$A:$G,MATCH(H$1,unit!$A$1:$G$1,0),0)</f>
        <v>0.74</v>
      </c>
      <c r="I57">
        <f t="shared" si="4"/>
        <v>64063.752276867024</v>
      </c>
      <c r="J57">
        <f t="shared" si="5"/>
        <v>5338.4615384615381</v>
      </c>
      <c r="K57">
        <f t="shared" si="6"/>
        <v>1067.7027027027027</v>
      </c>
    </row>
    <row r="58" spans="1:11" x14ac:dyDescent="0.2">
      <c r="A58">
        <v>3</v>
      </c>
      <c r="B58">
        <v>17</v>
      </c>
      <c r="C58">
        <v>59790.7</v>
      </c>
      <c r="D58">
        <v>4164</v>
      </c>
      <c r="E58">
        <v>790.1</v>
      </c>
      <c r="F58">
        <f>VLOOKUP($A58,unit!$A:$G,MATCH(F$1,unit!$A$1:$G$1,0),0)</f>
        <v>0.93330000000000002</v>
      </c>
      <c r="G58">
        <f>VLOOKUP($A58,unit!$A:$G,MATCH(G$1,unit!$A$1:$G$1,0),0)</f>
        <v>0.78</v>
      </c>
      <c r="H58">
        <f>VLOOKUP($A58,unit!$A:$G,MATCH(H$1,unit!$A$1:$G$1,0),0)</f>
        <v>0.74</v>
      </c>
      <c r="I58">
        <f t="shared" si="4"/>
        <v>64063.752276867024</v>
      </c>
      <c r="J58">
        <f t="shared" si="5"/>
        <v>5338.4615384615381</v>
      </c>
      <c r="K58">
        <f t="shared" si="6"/>
        <v>1067.7027027027027</v>
      </c>
    </row>
    <row r="59" spans="1:11" x14ac:dyDescent="0.2">
      <c r="A59">
        <v>3</v>
      </c>
      <c r="B59">
        <v>18</v>
      </c>
      <c r="C59">
        <v>59790.7</v>
      </c>
      <c r="D59">
        <v>4164</v>
      </c>
      <c r="E59">
        <v>790.1</v>
      </c>
      <c r="F59">
        <f>VLOOKUP($A59,unit!$A:$G,MATCH(F$1,unit!$A$1:$G$1,0),0)</f>
        <v>0.93330000000000002</v>
      </c>
      <c r="G59">
        <f>VLOOKUP($A59,unit!$A:$G,MATCH(G$1,unit!$A$1:$G$1,0),0)</f>
        <v>0.78</v>
      </c>
      <c r="H59">
        <f>VLOOKUP($A59,unit!$A:$G,MATCH(H$1,unit!$A$1:$G$1,0),0)</f>
        <v>0.74</v>
      </c>
      <c r="I59">
        <f t="shared" si="4"/>
        <v>64063.752276867024</v>
      </c>
      <c r="J59">
        <f t="shared" si="5"/>
        <v>5338.4615384615381</v>
      </c>
      <c r="K59">
        <f t="shared" si="6"/>
        <v>1067.7027027027027</v>
      </c>
    </row>
    <row r="60" spans="1:11" x14ac:dyDescent="0.2">
      <c r="A60">
        <v>3</v>
      </c>
      <c r="B60">
        <v>19</v>
      </c>
      <c r="C60">
        <v>59790.7</v>
      </c>
      <c r="D60">
        <v>4164</v>
      </c>
      <c r="E60">
        <v>790.1</v>
      </c>
      <c r="F60">
        <f>VLOOKUP($A60,unit!$A:$G,MATCH(F$1,unit!$A$1:$G$1,0),0)</f>
        <v>0.93330000000000002</v>
      </c>
      <c r="G60">
        <f>VLOOKUP($A60,unit!$A:$G,MATCH(G$1,unit!$A$1:$G$1,0),0)</f>
        <v>0.78</v>
      </c>
      <c r="H60">
        <f>VLOOKUP($A60,unit!$A:$G,MATCH(H$1,unit!$A$1:$G$1,0),0)</f>
        <v>0.74</v>
      </c>
      <c r="I60">
        <f t="shared" si="4"/>
        <v>64063.752276867024</v>
      </c>
      <c r="J60">
        <f t="shared" si="5"/>
        <v>5338.4615384615381</v>
      </c>
      <c r="K60">
        <f t="shared" si="6"/>
        <v>1067.7027027027027</v>
      </c>
    </row>
    <row r="61" spans="1:11" x14ac:dyDescent="0.2">
      <c r="A61">
        <v>3</v>
      </c>
      <c r="B61">
        <v>20</v>
      </c>
      <c r="C61">
        <v>59790.7</v>
      </c>
      <c r="D61">
        <v>4164</v>
      </c>
      <c r="E61">
        <v>790.1</v>
      </c>
      <c r="F61">
        <f>VLOOKUP($A61,unit!$A:$G,MATCH(F$1,unit!$A$1:$G$1,0),0)</f>
        <v>0.93330000000000002</v>
      </c>
      <c r="G61">
        <f>VLOOKUP($A61,unit!$A:$G,MATCH(G$1,unit!$A$1:$G$1,0),0)</f>
        <v>0.78</v>
      </c>
      <c r="H61">
        <f>VLOOKUP($A61,unit!$A:$G,MATCH(H$1,unit!$A$1:$G$1,0),0)</f>
        <v>0.74</v>
      </c>
      <c r="I61">
        <f t="shared" si="4"/>
        <v>64063.752276867024</v>
      </c>
      <c r="J61">
        <f t="shared" si="5"/>
        <v>5338.4615384615381</v>
      </c>
      <c r="K61">
        <f t="shared" si="6"/>
        <v>1067.7027027027027</v>
      </c>
    </row>
    <row r="62" spans="1:11" x14ac:dyDescent="0.2">
      <c r="A62">
        <v>4</v>
      </c>
      <c r="B62">
        <v>1</v>
      </c>
      <c r="C62">
        <v>733.4</v>
      </c>
      <c r="D62">
        <v>55.7</v>
      </c>
      <c r="E62">
        <v>11.1</v>
      </c>
      <c r="F62">
        <f>VLOOKUP($A62,unit!$A:$G,MATCH(F$1,unit!$A$1:$G$1,0),0)</f>
        <v>0.9</v>
      </c>
      <c r="G62">
        <f>VLOOKUP($A62,unit!$A:$G,MATCH(G$1,unit!$A$1:$G$1,0),0)</f>
        <v>0.82</v>
      </c>
      <c r="H62">
        <f>VLOOKUP($A62,unit!$A:$G,MATCH(H$1,unit!$A$1:$G$1,0),0)</f>
        <v>0.82</v>
      </c>
      <c r="I62">
        <f t="shared" si="4"/>
        <v>814.8888888888888</v>
      </c>
      <c r="J62">
        <f t="shared" si="5"/>
        <v>67.926829268292693</v>
      </c>
      <c r="K62">
        <f t="shared" si="6"/>
        <v>13.536585365853659</v>
      </c>
    </row>
    <row r="63" spans="1:11" x14ac:dyDescent="0.2">
      <c r="A63">
        <v>4</v>
      </c>
      <c r="B63">
        <v>2</v>
      </c>
      <c r="C63">
        <v>868.4</v>
      </c>
      <c r="D63">
        <v>65.900000000000006</v>
      </c>
      <c r="E63">
        <v>13.2</v>
      </c>
      <c r="F63">
        <f>VLOOKUP($A63,unit!$A:$G,MATCH(F$1,unit!$A$1:$G$1,0),0)</f>
        <v>0.9</v>
      </c>
      <c r="G63">
        <f>VLOOKUP($A63,unit!$A:$G,MATCH(G$1,unit!$A$1:$G$1,0),0)</f>
        <v>0.82</v>
      </c>
      <c r="H63">
        <f>VLOOKUP($A63,unit!$A:$G,MATCH(H$1,unit!$A$1:$G$1,0),0)</f>
        <v>0.82</v>
      </c>
      <c r="I63">
        <f t="shared" si="4"/>
        <v>964.8888888888888</v>
      </c>
      <c r="J63">
        <f t="shared" si="5"/>
        <v>80.365853658536594</v>
      </c>
      <c r="K63">
        <f t="shared" si="6"/>
        <v>16.097560975609756</v>
      </c>
    </row>
    <row r="64" spans="1:11" x14ac:dyDescent="0.2">
      <c r="A64">
        <v>4</v>
      </c>
      <c r="B64">
        <v>3</v>
      </c>
      <c r="C64">
        <v>1306.9000000000001</v>
      </c>
      <c r="D64">
        <v>99.2</v>
      </c>
      <c r="E64">
        <v>19.8</v>
      </c>
      <c r="F64">
        <f>VLOOKUP($A64,unit!$A:$G,MATCH(F$1,unit!$A$1:$G$1,0),0)</f>
        <v>0.9</v>
      </c>
      <c r="G64">
        <f>VLOOKUP($A64,unit!$A:$G,MATCH(G$1,unit!$A$1:$G$1,0),0)</f>
        <v>0.82</v>
      </c>
      <c r="H64">
        <f>VLOOKUP($A64,unit!$A:$G,MATCH(H$1,unit!$A$1:$G$1,0),0)</f>
        <v>0.82</v>
      </c>
      <c r="I64">
        <f t="shared" si="4"/>
        <v>1452.1111111111111</v>
      </c>
      <c r="J64">
        <f t="shared" si="5"/>
        <v>120.97560975609757</v>
      </c>
      <c r="K64">
        <f t="shared" si="6"/>
        <v>24.146341463414636</v>
      </c>
    </row>
    <row r="65" spans="1:11" x14ac:dyDescent="0.2">
      <c r="A65">
        <v>4</v>
      </c>
      <c r="B65">
        <v>4</v>
      </c>
      <c r="C65">
        <v>2110.3000000000002</v>
      </c>
      <c r="D65">
        <v>160.19999999999999</v>
      </c>
      <c r="E65">
        <v>32</v>
      </c>
      <c r="F65">
        <f>VLOOKUP($A65,unit!$A:$G,MATCH(F$1,unit!$A$1:$G$1,0),0)</f>
        <v>0.9</v>
      </c>
      <c r="G65">
        <f>VLOOKUP($A65,unit!$A:$G,MATCH(G$1,unit!$A$1:$G$1,0),0)</f>
        <v>0.82</v>
      </c>
      <c r="H65">
        <f>VLOOKUP($A65,unit!$A:$G,MATCH(H$1,unit!$A$1:$G$1,0),0)</f>
        <v>0.82</v>
      </c>
      <c r="I65">
        <f t="shared" si="4"/>
        <v>2344.7777777777778</v>
      </c>
      <c r="J65">
        <f t="shared" si="5"/>
        <v>195.36585365853659</v>
      </c>
      <c r="K65">
        <f t="shared" si="6"/>
        <v>39.024390243902438</v>
      </c>
    </row>
    <row r="66" spans="1:11" x14ac:dyDescent="0.2">
      <c r="A66">
        <v>4</v>
      </c>
      <c r="B66">
        <v>5</v>
      </c>
      <c r="C66">
        <v>3235.8</v>
      </c>
      <c r="D66">
        <v>245.7</v>
      </c>
      <c r="E66">
        <v>49.1</v>
      </c>
      <c r="F66">
        <f>VLOOKUP($A66,unit!$A:$G,MATCH(F$1,unit!$A$1:$G$1,0),0)</f>
        <v>0.9</v>
      </c>
      <c r="G66">
        <f>VLOOKUP($A66,unit!$A:$G,MATCH(G$1,unit!$A$1:$G$1,0),0)</f>
        <v>0.82</v>
      </c>
      <c r="H66">
        <f>VLOOKUP($A66,unit!$A:$G,MATCH(H$1,unit!$A$1:$G$1,0),0)</f>
        <v>0.82</v>
      </c>
      <c r="I66">
        <f t="shared" si="4"/>
        <v>3595.3333333333335</v>
      </c>
      <c r="J66">
        <f t="shared" si="5"/>
        <v>299.63414634146341</v>
      </c>
      <c r="K66">
        <f t="shared" si="6"/>
        <v>59.878048780487809</v>
      </c>
    </row>
    <row r="67" spans="1:11" x14ac:dyDescent="0.2">
      <c r="A67">
        <v>4</v>
      </c>
      <c r="B67">
        <v>6</v>
      </c>
      <c r="C67">
        <v>4812.7</v>
      </c>
      <c r="D67">
        <v>365.4</v>
      </c>
      <c r="E67">
        <v>73.099999999999994</v>
      </c>
      <c r="F67">
        <f>VLOOKUP($A67,unit!$A:$G,MATCH(F$1,unit!$A$1:$G$1,0),0)</f>
        <v>0.9</v>
      </c>
      <c r="G67">
        <f>VLOOKUP($A67,unit!$A:$G,MATCH(G$1,unit!$A$1:$G$1,0),0)</f>
        <v>0.82</v>
      </c>
      <c r="H67">
        <f>VLOOKUP($A67,unit!$A:$G,MATCH(H$1,unit!$A$1:$G$1,0),0)</f>
        <v>0.82</v>
      </c>
      <c r="I67">
        <f t="shared" ref="I67:I130" si="11">C67/F67*1</f>
        <v>5347.4444444444443</v>
      </c>
      <c r="J67">
        <f t="shared" ref="J67:J130" si="12">D67/G67*1</f>
        <v>445.60975609756099</v>
      </c>
      <c r="K67">
        <f t="shared" ref="K67:K130" si="13">E67/H67*1</f>
        <v>89.146341463414629</v>
      </c>
    </row>
    <row r="68" spans="1:11" x14ac:dyDescent="0.2">
      <c r="A68">
        <v>4</v>
      </c>
      <c r="B68">
        <v>7</v>
      </c>
      <c r="C68">
        <v>7021.7</v>
      </c>
      <c r="D68">
        <v>533.1</v>
      </c>
      <c r="E68">
        <v>106.6</v>
      </c>
      <c r="F68">
        <f>VLOOKUP($A68,unit!$A:$G,MATCH(F$1,unit!$A$1:$G$1,0),0)</f>
        <v>0.9</v>
      </c>
      <c r="G68">
        <f>VLOOKUP($A68,unit!$A:$G,MATCH(G$1,unit!$A$1:$G$1,0),0)</f>
        <v>0.82</v>
      </c>
      <c r="H68">
        <f>VLOOKUP($A68,unit!$A:$G,MATCH(H$1,unit!$A$1:$G$1,0),0)</f>
        <v>0.82</v>
      </c>
      <c r="I68">
        <f t="shared" si="11"/>
        <v>7801.8888888888887</v>
      </c>
      <c r="J68">
        <f t="shared" si="12"/>
        <v>650.12195121951231</v>
      </c>
      <c r="K68">
        <f t="shared" si="13"/>
        <v>130</v>
      </c>
    </row>
    <row r="69" spans="1:11" x14ac:dyDescent="0.2">
      <c r="A69">
        <v>4</v>
      </c>
      <c r="B69">
        <v>8</v>
      </c>
      <c r="C69">
        <v>10116.4</v>
      </c>
      <c r="D69">
        <v>768.1</v>
      </c>
      <c r="E69">
        <v>153.6</v>
      </c>
      <c r="F69">
        <f>VLOOKUP($A69,unit!$A:$G,MATCH(F$1,unit!$A$1:$G$1,0),0)</f>
        <v>0.9</v>
      </c>
      <c r="G69">
        <f>VLOOKUP($A69,unit!$A:$G,MATCH(G$1,unit!$A$1:$G$1,0),0)</f>
        <v>0.82</v>
      </c>
      <c r="H69">
        <f>VLOOKUP($A69,unit!$A:$G,MATCH(H$1,unit!$A$1:$G$1,0),0)</f>
        <v>0.82</v>
      </c>
      <c r="I69">
        <f t="shared" si="11"/>
        <v>11240.444444444443</v>
      </c>
      <c r="J69">
        <f t="shared" si="12"/>
        <v>936.70731707317077</v>
      </c>
      <c r="K69">
        <f t="shared" si="13"/>
        <v>187.3170731707317</v>
      </c>
    </row>
    <row r="70" spans="1:11" x14ac:dyDescent="0.2">
      <c r="A70">
        <v>4</v>
      </c>
      <c r="B70">
        <v>9</v>
      </c>
      <c r="C70">
        <v>14451.9</v>
      </c>
      <c r="D70">
        <v>1097.3</v>
      </c>
      <c r="E70">
        <v>219.5</v>
      </c>
      <c r="F70">
        <f>VLOOKUP($A70,unit!$A:$G,MATCH(F$1,unit!$A$1:$G$1,0),0)</f>
        <v>0.9</v>
      </c>
      <c r="G70">
        <f>VLOOKUP($A70,unit!$A:$G,MATCH(G$1,unit!$A$1:$G$1,0),0)</f>
        <v>0.82</v>
      </c>
      <c r="H70">
        <f>VLOOKUP($A70,unit!$A:$G,MATCH(H$1,unit!$A$1:$G$1,0),0)</f>
        <v>0.82</v>
      </c>
      <c r="I70">
        <f t="shared" si="11"/>
        <v>16057.666666666666</v>
      </c>
      <c r="J70">
        <f t="shared" si="12"/>
        <v>1338.1707317073171</v>
      </c>
      <c r="K70">
        <f t="shared" si="13"/>
        <v>267.6829268292683</v>
      </c>
    </row>
    <row r="71" spans="1:11" x14ac:dyDescent="0.2">
      <c r="A71">
        <v>4</v>
      </c>
      <c r="B71">
        <v>10</v>
      </c>
      <c r="C71">
        <v>20525.7</v>
      </c>
      <c r="D71">
        <v>1558.4</v>
      </c>
      <c r="E71">
        <v>311.7</v>
      </c>
      <c r="F71">
        <f>VLOOKUP($A71,unit!$A:$G,MATCH(F$1,unit!$A$1:$G$1,0),0)</f>
        <v>0.9</v>
      </c>
      <c r="G71">
        <f>VLOOKUP($A71,unit!$A:$G,MATCH(G$1,unit!$A$1:$G$1,0),0)</f>
        <v>0.82</v>
      </c>
      <c r="H71">
        <f>VLOOKUP($A71,unit!$A:$G,MATCH(H$1,unit!$A$1:$G$1,0),0)</f>
        <v>0.82</v>
      </c>
      <c r="I71">
        <f t="shared" si="11"/>
        <v>22806.333333333332</v>
      </c>
      <c r="J71">
        <f t="shared" si="12"/>
        <v>1900.487804878049</v>
      </c>
      <c r="K71">
        <f t="shared" si="13"/>
        <v>380.1219512195122</v>
      </c>
    </row>
    <row r="72" spans="1:11" x14ac:dyDescent="0.2">
      <c r="A72">
        <v>4</v>
      </c>
      <c r="B72">
        <v>11</v>
      </c>
      <c r="C72">
        <v>29034.7</v>
      </c>
      <c r="D72">
        <v>2204.5</v>
      </c>
      <c r="E72">
        <v>440.9</v>
      </c>
      <c r="F72">
        <f>VLOOKUP($A72,unit!$A:$G,MATCH(F$1,unit!$A$1:$G$1,0),0)</f>
        <v>0.9</v>
      </c>
      <c r="G72">
        <f>VLOOKUP($A72,unit!$A:$G,MATCH(G$1,unit!$A$1:$G$1,0),0)</f>
        <v>0.82</v>
      </c>
      <c r="H72">
        <f>VLOOKUP($A72,unit!$A:$G,MATCH(H$1,unit!$A$1:$G$1,0),0)</f>
        <v>0.82</v>
      </c>
      <c r="I72">
        <f t="shared" si="11"/>
        <v>32260.777777777777</v>
      </c>
      <c r="J72">
        <f t="shared" si="12"/>
        <v>2688.4146341463415</v>
      </c>
      <c r="K72">
        <f t="shared" si="13"/>
        <v>537.68292682926835</v>
      </c>
    </row>
    <row r="73" spans="1:11" x14ac:dyDescent="0.2">
      <c r="A73">
        <v>4</v>
      </c>
      <c r="B73">
        <v>12</v>
      </c>
      <c r="C73">
        <v>40955.300000000003</v>
      </c>
      <c r="D73">
        <v>3109.6</v>
      </c>
      <c r="E73">
        <v>621.9</v>
      </c>
      <c r="F73">
        <f>VLOOKUP($A73,unit!$A:$G,MATCH(F$1,unit!$A$1:$G$1,0),0)</f>
        <v>0.9</v>
      </c>
      <c r="G73">
        <f>VLOOKUP($A73,unit!$A:$G,MATCH(G$1,unit!$A$1:$G$1,0),0)</f>
        <v>0.82</v>
      </c>
      <c r="H73">
        <f>VLOOKUP($A73,unit!$A:$G,MATCH(H$1,unit!$A$1:$G$1,0),0)</f>
        <v>0.82</v>
      </c>
      <c r="I73">
        <f t="shared" si="11"/>
        <v>45505.888888888891</v>
      </c>
      <c r="J73">
        <f t="shared" si="12"/>
        <v>3792.1951219512198</v>
      </c>
      <c r="K73">
        <f t="shared" si="13"/>
        <v>758.41463414634143</v>
      </c>
    </row>
    <row r="74" spans="1:11" x14ac:dyDescent="0.2">
      <c r="A74">
        <v>4</v>
      </c>
      <c r="B74">
        <v>13</v>
      </c>
      <c r="C74">
        <v>57655.3</v>
      </c>
      <c r="D74">
        <v>4377.5</v>
      </c>
      <c r="E74">
        <v>875.5</v>
      </c>
      <c r="F74">
        <f>VLOOKUP($A74,unit!$A:$G,MATCH(F$1,unit!$A$1:$G$1,0),0)</f>
        <v>0.9</v>
      </c>
      <c r="G74">
        <f>VLOOKUP($A74,unit!$A:$G,MATCH(G$1,unit!$A$1:$G$1,0),0)</f>
        <v>0.82</v>
      </c>
      <c r="H74">
        <f>VLOOKUP($A74,unit!$A:$G,MATCH(H$1,unit!$A$1:$G$1,0),0)</f>
        <v>0.82</v>
      </c>
      <c r="I74">
        <f t="shared" si="11"/>
        <v>64061.444444444445</v>
      </c>
      <c r="J74">
        <f t="shared" si="12"/>
        <v>5338.414634146342</v>
      </c>
      <c r="K74">
        <f t="shared" si="13"/>
        <v>1067.6829268292684</v>
      </c>
    </row>
    <row r="75" spans="1:11" x14ac:dyDescent="0.2">
      <c r="A75">
        <v>4</v>
      </c>
      <c r="B75">
        <v>14</v>
      </c>
      <c r="C75">
        <v>57655.3</v>
      </c>
      <c r="D75">
        <v>4377.5</v>
      </c>
      <c r="E75">
        <v>875.5</v>
      </c>
      <c r="F75">
        <f>VLOOKUP($A75,unit!$A:$G,MATCH(F$1,unit!$A$1:$G$1,0),0)</f>
        <v>0.9</v>
      </c>
      <c r="G75">
        <f>VLOOKUP($A75,unit!$A:$G,MATCH(G$1,unit!$A$1:$G$1,0),0)</f>
        <v>0.82</v>
      </c>
      <c r="H75">
        <f>VLOOKUP($A75,unit!$A:$G,MATCH(H$1,unit!$A$1:$G$1,0),0)</f>
        <v>0.82</v>
      </c>
      <c r="I75">
        <f t="shared" si="11"/>
        <v>64061.444444444445</v>
      </c>
      <c r="J75">
        <f t="shared" si="12"/>
        <v>5338.414634146342</v>
      </c>
      <c r="K75">
        <f t="shared" si="13"/>
        <v>1067.6829268292684</v>
      </c>
    </row>
    <row r="76" spans="1:11" x14ac:dyDescent="0.2">
      <c r="A76">
        <v>4</v>
      </c>
      <c r="B76">
        <v>15</v>
      </c>
      <c r="C76">
        <v>57655.3</v>
      </c>
      <c r="D76">
        <v>4377.5</v>
      </c>
      <c r="E76">
        <v>875.5</v>
      </c>
      <c r="F76">
        <f>VLOOKUP($A76,unit!$A:$G,MATCH(F$1,unit!$A$1:$G$1,0),0)</f>
        <v>0.9</v>
      </c>
      <c r="G76">
        <f>VLOOKUP($A76,unit!$A:$G,MATCH(G$1,unit!$A$1:$G$1,0),0)</f>
        <v>0.82</v>
      </c>
      <c r="H76">
        <f>VLOOKUP($A76,unit!$A:$G,MATCH(H$1,unit!$A$1:$G$1,0),0)</f>
        <v>0.82</v>
      </c>
      <c r="I76">
        <f t="shared" si="11"/>
        <v>64061.444444444445</v>
      </c>
      <c r="J76">
        <f t="shared" si="12"/>
        <v>5338.414634146342</v>
      </c>
      <c r="K76">
        <f t="shared" si="13"/>
        <v>1067.6829268292684</v>
      </c>
    </row>
    <row r="77" spans="1:11" x14ac:dyDescent="0.2">
      <c r="A77">
        <v>4</v>
      </c>
      <c r="B77">
        <v>16</v>
      </c>
      <c r="C77">
        <v>57655.3</v>
      </c>
      <c r="D77">
        <v>4377.5</v>
      </c>
      <c r="E77">
        <v>875.5</v>
      </c>
      <c r="F77">
        <f>VLOOKUP($A77,unit!$A:$G,MATCH(F$1,unit!$A$1:$G$1,0),0)</f>
        <v>0.9</v>
      </c>
      <c r="G77">
        <f>VLOOKUP($A77,unit!$A:$G,MATCH(G$1,unit!$A$1:$G$1,0),0)</f>
        <v>0.82</v>
      </c>
      <c r="H77">
        <f>VLOOKUP($A77,unit!$A:$G,MATCH(H$1,unit!$A$1:$G$1,0),0)</f>
        <v>0.82</v>
      </c>
      <c r="I77">
        <f t="shared" si="11"/>
        <v>64061.444444444445</v>
      </c>
      <c r="J77">
        <f t="shared" si="12"/>
        <v>5338.414634146342</v>
      </c>
      <c r="K77">
        <f t="shared" si="13"/>
        <v>1067.6829268292684</v>
      </c>
    </row>
    <row r="78" spans="1:11" x14ac:dyDescent="0.2">
      <c r="A78">
        <v>4</v>
      </c>
      <c r="B78">
        <v>17</v>
      </c>
      <c r="C78">
        <v>57655.3</v>
      </c>
      <c r="D78">
        <v>4377.5</v>
      </c>
      <c r="E78">
        <v>875.5</v>
      </c>
      <c r="F78">
        <f>VLOOKUP($A78,unit!$A:$G,MATCH(F$1,unit!$A$1:$G$1,0),0)</f>
        <v>0.9</v>
      </c>
      <c r="G78">
        <f>VLOOKUP($A78,unit!$A:$G,MATCH(G$1,unit!$A$1:$G$1,0),0)</f>
        <v>0.82</v>
      </c>
      <c r="H78">
        <f>VLOOKUP($A78,unit!$A:$G,MATCH(H$1,unit!$A$1:$G$1,0),0)</f>
        <v>0.82</v>
      </c>
      <c r="I78">
        <f t="shared" si="11"/>
        <v>64061.444444444445</v>
      </c>
      <c r="J78">
        <f t="shared" si="12"/>
        <v>5338.414634146342</v>
      </c>
      <c r="K78">
        <f t="shared" si="13"/>
        <v>1067.6829268292684</v>
      </c>
    </row>
    <row r="79" spans="1:11" x14ac:dyDescent="0.2">
      <c r="A79">
        <v>4</v>
      </c>
      <c r="B79">
        <v>18</v>
      </c>
      <c r="C79">
        <v>57655.3</v>
      </c>
      <c r="D79">
        <v>4377.5</v>
      </c>
      <c r="E79">
        <v>875.5</v>
      </c>
      <c r="F79">
        <f>VLOOKUP($A79,unit!$A:$G,MATCH(F$1,unit!$A$1:$G$1,0),0)</f>
        <v>0.9</v>
      </c>
      <c r="G79">
        <f>VLOOKUP($A79,unit!$A:$G,MATCH(G$1,unit!$A$1:$G$1,0),0)</f>
        <v>0.82</v>
      </c>
      <c r="H79">
        <f>VLOOKUP($A79,unit!$A:$G,MATCH(H$1,unit!$A$1:$G$1,0),0)</f>
        <v>0.82</v>
      </c>
      <c r="I79">
        <f t="shared" si="11"/>
        <v>64061.444444444445</v>
      </c>
      <c r="J79">
        <f t="shared" si="12"/>
        <v>5338.414634146342</v>
      </c>
      <c r="K79">
        <f t="shared" si="13"/>
        <v>1067.6829268292684</v>
      </c>
    </row>
    <row r="80" spans="1:11" x14ac:dyDescent="0.2">
      <c r="A80">
        <v>4</v>
      </c>
      <c r="B80">
        <v>19</v>
      </c>
      <c r="C80">
        <v>57655.3</v>
      </c>
      <c r="D80">
        <v>4377.5</v>
      </c>
      <c r="E80">
        <v>875.5</v>
      </c>
      <c r="F80">
        <f>VLOOKUP($A80,unit!$A:$G,MATCH(F$1,unit!$A$1:$G$1,0),0)</f>
        <v>0.9</v>
      </c>
      <c r="G80">
        <f>VLOOKUP($A80,unit!$A:$G,MATCH(G$1,unit!$A$1:$G$1,0),0)</f>
        <v>0.82</v>
      </c>
      <c r="H80">
        <f>VLOOKUP($A80,unit!$A:$G,MATCH(H$1,unit!$A$1:$G$1,0),0)</f>
        <v>0.82</v>
      </c>
      <c r="I80">
        <f t="shared" si="11"/>
        <v>64061.444444444445</v>
      </c>
      <c r="J80">
        <f t="shared" si="12"/>
        <v>5338.414634146342</v>
      </c>
      <c r="K80">
        <f t="shared" si="13"/>
        <v>1067.6829268292684</v>
      </c>
    </row>
    <row r="81" spans="1:11" x14ac:dyDescent="0.2">
      <c r="A81">
        <v>4</v>
      </c>
      <c r="B81">
        <v>20</v>
      </c>
      <c r="C81">
        <v>57655.3</v>
      </c>
      <c r="D81">
        <v>4377.5</v>
      </c>
      <c r="E81">
        <v>875.5</v>
      </c>
      <c r="F81">
        <f>VLOOKUP($A81,unit!$A:$G,MATCH(F$1,unit!$A$1:$G$1,0),0)</f>
        <v>0.9</v>
      </c>
      <c r="G81">
        <f>VLOOKUP($A81,unit!$A:$G,MATCH(G$1,unit!$A$1:$G$1,0),0)</f>
        <v>0.82</v>
      </c>
      <c r="H81">
        <f>VLOOKUP($A81,unit!$A:$G,MATCH(H$1,unit!$A$1:$G$1,0),0)</f>
        <v>0.82</v>
      </c>
      <c r="I81">
        <f t="shared" si="11"/>
        <v>64061.444444444445</v>
      </c>
      <c r="J81">
        <f t="shared" si="12"/>
        <v>5338.414634146342</v>
      </c>
      <c r="K81">
        <f t="shared" si="13"/>
        <v>1067.6829268292684</v>
      </c>
    </row>
    <row r="82" spans="1:11" x14ac:dyDescent="0.2">
      <c r="A82">
        <v>5</v>
      </c>
      <c r="B82">
        <v>1</v>
      </c>
      <c r="C82">
        <v>814.8</v>
      </c>
      <c r="D82">
        <v>52.2</v>
      </c>
      <c r="E82">
        <v>9.5</v>
      </c>
      <c r="F82">
        <f>VLOOKUP($A82,unit!$A:$G,MATCH(F$1,unit!$A$1:$G$1,0),0)</f>
        <v>1</v>
      </c>
      <c r="G82">
        <f>VLOOKUP($A82,unit!$A:$G,MATCH(G$1,unit!$A$1:$G$1,0),0)</f>
        <v>0.76800000000000002</v>
      </c>
      <c r="H82">
        <f>VLOOKUP($A82,unit!$A:$G,MATCH(H$1,unit!$A$1:$G$1,0),0)</f>
        <v>0.7</v>
      </c>
      <c r="I82">
        <f t="shared" si="11"/>
        <v>814.8</v>
      </c>
      <c r="J82">
        <f t="shared" si="12"/>
        <v>67.96875</v>
      </c>
      <c r="K82">
        <f t="shared" si="13"/>
        <v>13.571428571428573</v>
      </c>
    </row>
    <row r="83" spans="1:11" x14ac:dyDescent="0.2">
      <c r="A83">
        <v>5</v>
      </c>
      <c r="B83">
        <v>2</v>
      </c>
      <c r="C83">
        <v>964.8</v>
      </c>
      <c r="D83">
        <v>61.8</v>
      </c>
      <c r="E83">
        <v>11.3</v>
      </c>
      <c r="F83">
        <f>VLOOKUP($A83,unit!$A:$G,MATCH(F$1,unit!$A$1:$G$1,0),0)</f>
        <v>1</v>
      </c>
      <c r="G83">
        <f>VLOOKUP($A83,unit!$A:$G,MATCH(G$1,unit!$A$1:$G$1,0),0)</f>
        <v>0.76800000000000002</v>
      </c>
      <c r="H83">
        <f>VLOOKUP($A83,unit!$A:$G,MATCH(H$1,unit!$A$1:$G$1,0),0)</f>
        <v>0.7</v>
      </c>
      <c r="I83">
        <f t="shared" si="11"/>
        <v>964.8</v>
      </c>
      <c r="J83">
        <f t="shared" si="12"/>
        <v>80.46875</v>
      </c>
      <c r="K83">
        <f t="shared" si="13"/>
        <v>16.142857142857146</v>
      </c>
    </row>
    <row r="84" spans="1:11" x14ac:dyDescent="0.2">
      <c r="A84">
        <v>5</v>
      </c>
      <c r="B84">
        <v>3</v>
      </c>
      <c r="C84">
        <v>1452.1</v>
      </c>
      <c r="D84">
        <v>92.9</v>
      </c>
      <c r="E84">
        <v>16.899999999999999</v>
      </c>
      <c r="F84">
        <f>VLOOKUP($A84,unit!$A:$G,MATCH(F$1,unit!$A$1:$G$1,0),0)</f>
        <v>1</v>
      </c>
      <c r="G84">
        <f>VLOOKUP($A84,unit!$A:$G,MATCH(G$1,unit!$A$1:$G$1,0),0)</f>
        <v>0.76800000000000002</v>
      </c>
      <c r="H84">
        <f>VLOOKUP($A84,unit!$A:$G,MATCH(H$1,unit!$A$1:$G$1,0),0)</f>
        <v>0.7</v>
      </c>
      <c r="I84">
        <f t="shared" si="11"/>
        <v>1452.1</v>
      </c>
      <c r="J84">
        <f t="shared" si="12"/>
        <v>120.96354166666667</v>
      </c>
      <c r="K84">
        <f t="shared" si="13"/>
        <v>24.142857142857142</v>
      </c>
    </row>
    <row r="85" spans="1:11" x14ac:dyDescent="0.2">
      <c r="A85">
        <v>5</v>
      </c>
      <c r="B85">
        <v>4</v>
      </c>
      <c r="C85">
        <v>2344.8000000000002</v>
      </c>
      <c r="D85">
        <v>150.1</v>
      </c>
      <c r="E85">
        <v>27.4</v>
      </c>
      <c r="F85">
        <f>VLOOKUP($A85,unit!$A:$G,MATCH(F$1,unit!$A$1:$G$1,0),0)</f>
        <v>1</v>
      </c>
      <c r="G85">
        <f>VLOOKUP($A85,unit!$A:$G,MATCH(G$1,unit!$A$1:$G$1,0),0)</f>
        <v>0.76800000000000002</v>
      </c>
      <c r="H85">
        <f>VLOOKUP($A85,unit!$A:$G,MATCH(H$1,unit!$A$1:$G$1,0),0)</f>
        <v>0.7</v>
      </c>
      <c r="I85">
        <f t="shared" si="11"/>
        <v>2344.8000000000002</v>
      </c>
      <c r="J85">
        <f t="shared" si="12"/>
        <v>195.44270833333331</v>
      </c>
      <c r="K85">
        <f t="shared" si="13"/>
        <v>39.142857142857146</v>
      </c>
    </row>
    <row r="86" spans="1:11" x14ac:dyDescent="0.2">
      <c r="A86">
        <v>5</v>
      </c>
      <c r="B86">
        <v>5</v>
      </c>
      <c r="C86">
        <v>3595.4</v>
      </c>
      <c r="D86">
        <v>230.1</v>
      </c>
      <c r="E86">
        <v>41.9</v>
      </c>
      <c r="F86">
        <f>VLOOKUP($A86,unit!$A:$G,MATCH(F$1,unit!$A$1:$G$1,0),0)</f>
        <v>1</v>
      </c>
      <c r="G86">
        <f>VLOOKUP($A86,unit!$A:$G,MATCH(G$1,unit!$A$1:$G$1,0),0)</f>
        <v>0.76800000000000002</v>
      </c>
      <c r="H86">
        <f>VLOOKUP($A86,unit!$A:$G,MATCH(H$1,unit!$A$1:$G$1,0),0)</f>
        <v>0.7</v>
      </c>
      <c r="I86">
        <f t="shared" si="11"/>
        <v>3595.4</v>
      </c>
      <c r="J86">
        <f t="shared" si="12"/>
        <v>299.609375</v>
      </c>
      <c r="K86">
        <f t="shared" si="13"/>
        <v>59.857142857142861</v>
      </c>
    </row>
    <row r="87" spans="1:11" x14ac:dyDescent="0.2">
      <c r="A87">
        <v>5</v>
      </c>
      <c r="B87">
        <v>6</v>
      </c>
      <c r="C87">
        <v>5347.4</v>
      </c>
      <c r="D87">
        <v>342.2</v>
      </c>
      <c r="E87">
        <v>62.4</v>
      </c>
      <c r="F87">
        <f>VLOOKUP($A87,unit!$A:$G,MATCH(F$1,unit!$A$1:$G$1,0),0)</f>
        <v>1</v>
      </c>
      <c r="G87">
        <f>VLOOKUP($A87,unit!$A:$G,MATCH(G$1,unit!$A$1:$G$1,0),0)</f>
        <v>0.76800000000000002</v>
      </c>
      <c r="H87">
        <f>VLOOKUP($A87,unit!$A:$G,MATCH(H$1,unit!$A$1:$G$1,0),0)</f>
        <v>0.7</v>
      </c>
      <c r="I87">
        <f t="shared" si="11"/>
        <v>5347.4</v>
      </c>
      <c r="J87">
        <f t="shared" si="12"/>
        <v>445.57291666666663</v>
      </c>
      <c r="K87">
        <f t="shared" si="13"/>
        <v>89.142857142857153</v>
      </c>
    </row>
    <row r="88" spans="1:11" x14ac:dyDescent="0.2">
      <c r="A88">
        <v>5</v>
      </c>
      <c r="B88">
        <v>7</v>
      </c>
      <c r="C88">
        <v>7801.9</v>
      </c>
      <c r="D88">
        <v>499.3</v>
      </c>
      <c r="E88">
        <v>91</v>
      </c>
      <c r="F88">
        <f>VLOOKUP($A88,unit!$A:$G,MATCH(F$1,unit!$A$1:$G$1,0),0)</f>
        <v>1</v>
      </c>
      <c r="G88">
        <f>VLOOKUP($A88,unit!$A:$G,MATCH(G$1,unit!$A$1:$G$1,0),0)</f>
        <v>0.76800000000000002</v>
      </c>
      <c r="H88">
        <f>VLOOKUP($A88,unit!$A:$G,MATCH(H$1,unit!$A$1:$G$1,0),0)</f>
        <v>0.7</v>
      </c>
      <c r="I88">
        <f t="shared" si="11"/>
        <v>7801.9</v>
      </c>
      <c r="J88">
        <f t="shared" si="12"/>
        <v>650.13020833333337</v>
      </c>
      <c r="K88">
        <f t="shared" si="13"/>
        <v>130</v>
      </c>
    </row>
    <row r="89" spans="1:11" x14ac:dyDescent="0.2">
      <c r="A89">
        <v>5</v>
      </c>
      <c r="B89">
        <v>8</v>
      </c>
      <c r="C89">
        <v>11240.5</v>
      </c>
      <c r="D89">
        <v>719.4</v>
      </c>
      <c r="E89">
        <v>131.1</v>
      </c>
      <c r="F89">
        <f>VLOOKUP($A89,unit!$A:$G,MATCH(F$1,unit!$A$1:$G$1,0),0)</f>
        <v>1</v>
      </c>
      <c r="G89">
        <f>VLOOKUP($A89,unit!$A:$G,MATCH(G$1,unit!$A$1:$G$1,0),0)</f>
        <v>0.76800000000000002</v>
      </c>
      <c r="H89">
        <f>VLOOKUP($A89,unit!$A:$G,MATCH(H$1,unit!$A$1:$G$1,0),0)</f>
        <v>0.7</v>
      </c>
      <c r="I89">
        <f t="shared" si="11"/>
        <v>11240.5</v>
      </c>
      <c r="J89">
        <f t="shared" si="12"/>
        <v>936.71875</v>
      </c>
      <c r="K89">
        <f t="shared" si="13"/>
        <v>187.28571428571428</v>
      </c>
    </row>
    <row r="90" spans="1:11" x14ac:dyDescent="0.2">
      <c r="A90">
        <v>5</v>
      </c>
      <c r="B90">
        <v>9</v>
      </c>
      <c r="C90">
        <v>16057.7</v>
      </c>
      <c r="D90">
        <v>1027.7</v>
      </c>
      <c r="E90">
        <v>187.3</v>
      </c>
      <c r="F90">
        <f>VLOOKUP($A90,unit!$A:$G,MATCH(F$1,unit!$A$1:$G$1,0),0)</f>
        <v>1</v>
      </c>
      <c r="G90">
        <f>VLOOKUP($A90,unit!$A:$G,MATCH(G$1,unit!$A$1:$G$1,0),0)</f>
        <v>0.76800000000000002</v>
      </c>
      <c r="H90">
        <f>VLOOKUP($A90,unit!$A:$G,MATCH(H$1,unit!$A$1:$G$1,0),0)</f>
        <v>0.7</v>
      </c>
      <c r="I90">
        <f t="shared" si="11"/>
        <v>16057.7</v>
      </c>
      <c r="J90">
        <f t="shared" si="12"/>
        <v>1338.1510416666667</v>
      </c>
      <c r="K90">
        <f t="shared" si="13"/>
        <v>267.57142857142861</v>
      </c>
    </row>
    <row r="91" spans="1:11" x14ac:dyDescent="0.2">
      <c r="A91">
        <v>5</v>
      </c>
      <c r="B91">
        <v>10</v>
      </c>
      <c r="C91">
        <v>22806.400000000001</v>
      </c>
      <c r="D91">
        <v>1459.6</v>
      </c>
      <c r="E91">
        <v>266.10000000000002</v>
      </c>
      <c r="F91">
        <f>VLOOKUP($A91,unit!$A:$G,MATCH(F$1,unit!$A$1:$G$1,0),0)</f>
        <v>1</v>
      </c>
      <c r="G91">
        <f>VLOOKUP($A91,unit!$A:$G,MATCH(G$1,unit!$A$1:$G$1,0),0)</f>
        <v>0.76800000000000002</v>
      </c>
      <c r="H91">
        <f>VLOOKUP($A91,unit!$A:$G,MATCH(H$1,unit!$A$1:$G$1,0),0)</f>
        <v>0.7</v>
      </c>
      <c r="I91">
        <f t="shared" si="11"/>
        <v>22806.400000000001</v>
      </c>
      <c r="J91">
        <f t="shared" si="12"/>
        <v>1900.5208333333333</v>
      </c>
      <c r="K91">
        <f t="shared" si="13"/>
        <v>380.14285714285722</v>
      </c>
    </row>
    <row r="92" spans="1:11" x14ac:dyDescent="0.2">
      <c r="A92">
        <v>5</v>
      </c>
      <c r="B92">
        <v>11</v>
      </c>
      <c r="C92">
        <v>32260.799999999999</v>
      </c>
      <c r="D92">
        <v>2064.6999999999998</v>
      </c>
      <c r="E92">
        <v>376.4</v>
      </c>
      <c r="F92">
        <f>VLOOKUP($A92,unit!$A:$G,MATCH(F$1,unit!$A$1:$G$1,0),0)</f>
        <v>1</v>
      </c>
      <c r="G92">
        <f>VLOOKUP($A92,unit!$A:$G,MATCH(G$1,unit!$A$1:$G$1,0),0)</f>
        <v>0.76800000000000002</v>
      </c>
      <c r="H92">
        <f>VLOOKUP($A92,unit!$A:$G,MATCH(H$1,unit!$A$1:$G$1,0),0)</f>
        <v>0.7</v>
      </c>
      <c r="I92">
        <f t="shared" si="11"/>
        <v>32260.799999999999</v>
      </c>
      <c r="J92">
        <f t="shared" si="12"/>
        <v>2688.411458333333</v>
      </c>
      <c r="K92">
        <f t="shared" si="13"/>
        <v>537.71428571428567</v>
      </c>
    </row>
    <row r="93" spans="1:11" x14ac:dyDescent="0.2">
      <c r="A93">
        <v>5</v>
      </c>
      <c r="B93">
        <v>12</v>
      </c>
      <c r="C93">
        <v>45505.9</v>
      </c>
      <c r="D93">
        <v>2912.4</v>
      </c>
      <c r="E93">
        <v>530.9</v>
      </c>
      <c r="F93">
        <f>VLOOKUP($A93,unit!$A:$G,MATCH(F$1,unit!$A$1:$G$1,0),0)</f>
        <v>1</v>
      </c>
      <c r="G93">
        <f>VLOOKUP($A93,unit!$A:$G,MATCH(G$1,unit!$A$1:$G$1,0),0)</f>
        <v>0.76800000000000002</v>
      </c>
      <c r="H93">
        <f>VLOOKUP($A93,unit!$A:$G,MATCH(H$1,unit!$A$1:$G$1,0),0)</f>
        <v>0.7</v>
      </c>
      <c r="I93">
        <f t="shared" si="11"/>
        <v>45505.9</v>
      </c>
      <c r="J93">
        <f t="shared" si="12"/>
        <v>3792.1875</v>
      </c>
      <c r="K93">
        <f t="shared" si="13"/>
        <v>758.42857142857144</v>
      </c>
    </row>
    <row r="94" spans="1:11" x14ac:dyDescent="0.2">
      <c r="A94">
        <v>5</v>
      </c>
      <c r="B94">
        <v>13</v>
      </c>
      <c r="C94">
        <v>64061.5</v>
      </c>
      <c r="D94">
        <v>4099.8999999999996</v>
      </c>
      <c r="E94">
        <v>747.4</v>
      </c>
      <c r="F94">
        <f>VLOOKUP($A94,unit!$A:$G,MATCH(F$1,unit!$A$1:$G$1,0),0)</f>
        <v>1</v>
      </c>
      <c r="G94">
        <f>VLOOKUP($A94,unit!$A:$G,MATCH(G$1,unit!$A$1:$G$1,0),0)</f>
        <v>0.76800000000000002</v>
      </c>
      <c r="H94">
        <f>VLOOKUP($A94,unit!$A:$G,MATCH(H$1,unit!$A$1:$G$1,0),0)</f>
        <v>0.7</v>
      </c>
      <c r="I94">
        <f t="shared" si="11"/>
        <v>64061.5</v>
      </c>
      <c r="J94">
        <f t="shared" si="12"/>
        <v>5338.411458333333</v>
      </c>
      <c r="K94">
        <f t="shared" si="13"/>
        <v>1067.7142857142858</v>
      </c>
    </row>
    <row r="95" spans="1:11" x14ac:dyDescent="0.2">
      <c r="A95">
        <v>5</v>
      </c>
      <c r="B95">
        <v>14</v>
      </c>
      <c r="C95">
        <v>64061.5</v>
      </c>
      <c r="D95">
        <v>4099.8999999999996</v>
      </c>
      <c r="E95">
        <v>747.4</v>
      </c>
      <c r="F95">
        <f>VLOOKUP($A95,unit!$A:$G,MATCH(F$1,unit!$A$1:$G$1,0),0)</f>
        <v>1</v>
      </c>
      <c r="G95">
        <f>VLOOKUP($A95,unit!$A:$G,MATCH(G$1,unit!$A$1:$G$1,0),0)</f>
        <v>0.76800000000000002</v>
      </c>
      <c r="H95">
        <f>VLOOKUP($A95,unit!$A:$G,MATCH(H$1,unit!$A$1:$G$1,0),0)</f>
        <v>0.7</v>
      </c>
      <c r="I95">
        <f t="shared" si="11"/>
        <v>64061.5</v>
      </c>
      <c r="J95">
        <f t="shared" si="12"/>
        <v>5338.411458333333</v>
      </c>
      <c r="K95">
        <f t="shared" si="13"/>
        <v>1067.7142857142858</v>
      </c>
    </row>
    <row r="96" spans="1:11" x14ac:dyDescent="0.2">
      <c r="A96">
        <v>5</v>
      </c>
      <c r="B96">
        <v>15</v>
      </c>
      <c r="C96">
        <v>64061.5</v>
      </c>
      <c r="D96">
        <v>4099.8999999999996</v>
      </c>
      <c r="E96">
        <v>747.4</v>
      </c>
      <c r="F96">
        <f>VLOOKUP($A96,unit!$A:$G,MATCH(F$1,unit!$A$1:$G$1,0),0)</f>
        <v>1</v>
      </c>
      <c r="G96">
        <f>VLOOKUP($A96,unit!$A:$G,MATCH(G$1,unit!$A$1:$G$1,0),0)</f>
        <v>0.76800000000000002</v>
      </c>
      <c r="H96">
        <f>VLOOKUP($A96,unit!$A:$G,MATCH(H$1,unit!$A$1:$G$1,0),0)</f>
        <v>0.7</v>
      </c>
      <c r="I96">
        <f t="shared" si="11"/>
        <v>64061.5</v>
      </c>
      <c r="J96">
        <f t="shared" si="12"/>
        <v>5338.411458333333</v>
      </c>
      <c r="K96">
        <f t="shared" si="13"/>
        <v>1067.7142857142858</v>
      </c>
    </row>
    <row r="97" spans="1:11" x14ac:dyDescent="0.2">
      <c r="A97">
        <v>5</v>
      </c>
      <c r="B97">
        <v>16</v>
      </c>
      <c r="C97">
        <v>64061.5</v>
      </c>
      <c r="D97">
        <v>4099.8999999999996</v>
      </c>
      <c r="E97">
        <v>747.4</v>
      </c>
      <c r="F97">
        <f>VLOOKUP($A97,unit!$A:$G,MATCH(F$1,unit!$A$1:$G$1,0),0)</f>
        <v>1</v>
      </c>
      <c r="G97">
        <f>VLOOKUP($A97,unit!$A:$G,MATCH(G$1,unit!$A$1:$G$1,0),0)</f>
        <v>0.76800000000000002</v>
      </c>
      <c r="H97">
        <f>VLOOKUP($A97,unit!$A:$G,MATCH(H$1,unit!$A$1:$G$1,0),0)</f>
        <v>0.7</v>
      </c>
      <c r="I97">
        <f t="shared" si="11"/>
        <v>64061.5</v>
      </c>
      <c r="J97">
        <f t="shared" si="12"/>
        <v>5338.411458333333</v>
      </c>
      <c r="K97">
        <f t="shared" si="13"/>
        <v>1067.7142857142858</v>
      </c>
    </row>
    <row r="98" spans="1:11" x14ac:dyDescent="0.2">
      <c r="A98">
        <v>5</v>
      </c>
      <c r="B98">
        <v>17</v>
      </c>
      <c r="C98">
        <v>64061.5</v>
      </c>
      <c r="D98">
        <v>4099.8999999999996</v>
      </c>
      <c r="E98">
        <v>747.4</v>
      </c>
      <c r="F98">
        <f>VLOOKUP($A98,unit!$A:$G,MATCH(F$1,unit!$A$1:$G$1,0),0)</f>
        <v>1</v>
      </c>
      <c r="G98">
        <f>VLOOKUP($A98,unit!$A:$G,MATCH(G$1,unit!$A$1:$G$1,0),0)</f>
        <v>0.76800000000000002</v>
      </c>
      <c r="H98">
        <f>VLOOKUP($A98,unit!$A:$G,MATCH(H$1,unit!$A$1:$G$1,0),0)</f>
        <v>0.7</v>
      </c>
      <c r="I98">
        <f t="shared" si="11"/>
        <v>64061.5</v>
      </c>
      <c r="J98">
        <f t="shared" si="12"/>
        <v>5338.411458333333</v>
      </c>
      <c r="K98">
        <f t="shared" si="13"/>
        <v>1067.7142857142858</v>
      </c>
    </row>
    <row r="99" spans="1:11" x14ac:dyDescent="0.2">
      <c r="A99">
        <v>5</v>
      </c>
      <c r="B99">
        <v>18</v>
      </c>
      <c r="C99">
        <v>64061.5</v>
      </c>
      <c r="D99">
        <v>4099.8999999999996</v>
      </c>
      <c r="E99">
        <v>747.4</v>
      </c>
      <c r="F99">
        <f>VLOOKUP($A99,unit!$A:$G,MATCH(F$1,unit!$A$1:$G$1,0),0)</f>
        <v>1</v>
      </c>
      <c r="G99">
        <f>VLOOKUP($A99,unit!$A:$G,MATCH(G$1,unit!$A$1:$G$1,0),0)</f>
        <v>0.76800000000000002</v>
      </c>
      <c r="H99">
        <f>VLOOKUP($A99,unit!$A:$G,MATCH(H$1,unit!$A$1:$G$1,0),0)</f>
        <v>0.7</v>
      </c>
      <c r="I99">
        <f t="shared" si="11"/>
        <v>64061.5</v>
      </c>
      <c r="J99">
        <f t="shared" si="12"/>
        <v>5338.411458333333</v>
      </c>
      <c r="K99">
        <f t="shared" si="13"/>
        <v>1067.7142857142858</v>
      </c>
    </row>
    <row r="100" spans="1:11" x14ac:dyDescent="0.2">
      <c r="A100">
        <v>5</v>
      </c>
      <c r="B100">
        <v>19</v>
      </c>
      <c r="C100">
        <v>64061.5</v>
      </c>
      <c r="D100">
        <v>4099.8999999999996</v>
      </c>
      <c r="E100">
        <v>747.4</v>
      </c>
      <c r="F100">
        <f>VLOOKUP($A100,unit!$A:$G,MATCH(F$1,unit!$A$1:$G$1,0),0)</f>
        <v>1</v>
      </c>
      <c r="G100">
        <f>VLOOKUP($A100,unit!$A:$G,MATCH(G$1,unit!$A$1:$G$1,0),0)</f>
        <v>0.76800000000000002</v>
      </c>
      <c r="H100">
        <f>VLOOKUP($A100,unit!$A:$G,MATCH(H$1,unit!$A$1:$G$1,0),0)</f>
        <v>0.7</v>
      </c>
      <c r="I100">
        <f t="shared" si="11"/>
        <v>64061.5</v>
      </c>
      <c r="J100">
        <f t="shared" si="12"/>
        <v>5338.411458333333</v>
      </c>
      <c r="K100">
        <f t="shared" si="13"/>
        <v>1067.7142857142858</v>
      </c>
    </row>
    <row r="101" spans="1:11" x14ac:dyDescent="0.2">
      <c r="A101">
        <v>5</v>
      </c>
      <c r="B101">
        <v>20</v>
      </c>
      <c r="C101">
        <v>64061.5</v>
      </c>
      <c r="D101">
        <v>4099.8999999999996</v>
      </c>
      <c r="E101">
        <v>747.4</v>
      </c>
      <c r="F101">
        <f>VLOOKUP($A101,unit!$A:$G,MATCH(F$1,unit!$A$1:$G$1,0),0)</f>
        <v>1</v>
      </c>
      <c r="G101">
        <f>VLOOKUP($A101,unit!$A:$G,MATCH(G$1,unit!$A$1:$G$1,0),0)</f>
        <v>0.76800000000000002</v>
      </c>
      <c r="H101">
        <f>VLOOKUP($A101,unit!$A:$G,MATCH(H$1,unit!$A$1:$G$1,0),0)</f>
        <v>0.7</v>
      </c>
      <c r="I101">
        <f t="shared" si="11"/>
        <v>64061.5</v>
      </c>
      <c r="J101">
        <f t="shared" si="12"/>
        <v>5338.411458333333</v>
      </c>
      <c r="K101">
        <f t="shared" si="13"/>
        <v>1067.7142857142858</v>
      </c>
    </row>
    <row r="102" spans="1:11" x14ac:dyDescent="0.2">
      <c r="A102">
        <v>6</v>
      </c>
      <c r="B102">
        <v>1</v>
      </c>
      <c r="C102">
        <v>869.2</v>
      </c>
      <c r="D102">
        <v>46.2</v>
      </c>
      <c r="E102">
        <v>10.9</v>
      </c>
      <c r="F102">
        <f>VLOOKUP($A102,unit!$A:$G,MATCH(F$1,unit!$A$1:$G$1,0),0)</f>
        <v>1.0667</v>
      </c>
      <c r="G102">
        <f>VLOOKUP($A102,unit!$A:$G,MATCH(G$1,unit!$A$1:$G$1,0),0)</f>
        <v>0.68</v>
      </c>
      <c r="H102">
        <f>VLOOKUP($A102,unit!$A:$G,MATCH(H$1,unit!$A$1:$G$1,0),0)</f>
        <v>0.8</v>
      </c>
      <c r="I102">
        <f t="shared" si="11"/>
        <v>814.84953595200159</v>
      </c>
      <c r="J102">
        <f t="shared" si="12"/>
        <v>67.941176470588232</v>
      </c>
      <c r="K102">
        <f t="shared" si="13"/>
        <v>13.625</v>
      </c>
    </row>
    <row r="103" spans="1:11" x14ac:dyDescent="0.2">
      <c r="A103">
        <v>6</v>
      </c>
      <c r="B103">
        <v>2</v>
      </c>
      <c r="C103">
        <v>1029.2</v>
      </c>
      <c r="D103">
        <v>54.7</v>
      </c>
      <c r="E103">
        <v>12.9</v>
      </c>
      <c r="F103">
        <f>VLOOKUP($A103,unit!$A:$G,MATCH(F$1,unit!$A$1:$G$1,0),0)</f>
        <v>1.0667</v>
      </c>
      <c r="G103">
        <f>VLOOKUP($A103,unit!$A:$G,MATCH(G$1,unit!$A$1:$G$1,0),0)</f>
        <v>0.68</v>
      </c>
      <c r="H103">
        <f>VLOOKUP($A103,unit!$A:$G,MATCH(H$1,unit!$A$1:$G$1,0),0)</f>
        <v>0.8</v>
      </c>
      <c r="I103">
        <f t="shared" si="11"/>
        <v>964.84484859848135</v>
      </c>
      <c r="J103">
        <f t="shared" si="12"/>
        <v>80.441176470588232</v>
      </c>
      <c r="K103">
        <f t="shared" si="13"/>
        <v>16.125</v>
      </c>
    </row>
    <row r="104" spans="1:11" x14ac:dyDescent="0.2">
      <c r="A104">
        <v>6</v>
      </c>
      <c r="B104">
        <v>3</v>
      </c>
      <c r="C104">
        <v>1548.9</v>
      </c>
      <c r="D104">
        <v>82.3</v>
      </c>
      <c r="E104">
        <v>19.399999999999999</v>
      </c>
      <c r="F104">
        <f>VLOOKUP($A104,unit!$A:$G,MATCH(F$1,unit!$A$1:$G$1,0),0)</f>
        <v>1.0667</v>
      </c>
      <c r="G104">
        <f>VLOOKUP($A104,unit!$A:$G,MATCH(G$1,unit!$A$1:$G$1,0),0)</f>
        <v>0.68</v>
      </c>
      <c r="H104">
        <f>VLOOKUP($A104,unit!$A:$G,MATCH(H$1,unit!$A$1:$G$1,0),0)</f>
        <v>0.8</v>
      </c>
      <c r="I104">
        <f t="shared" si="11"/>
        <v>1452.0483734883287</v>
      </c>
      <c r="J104">
        <f t="shared" si="12"/>
        <v>121.02941176470587</v>
      </c>
      <c r="K104">
        <f t="shared" si="13"/>
        <v>24.249999999999996</v>
      </c>
    </row>
    <row r="105" spans="1:11" x14ac:dyDescent="0.2">
      <c r="A105">
        <v>6</v>
      </c>
      <c r="B105">
        <v>4</v>
      </c>
      <c r="C105">
        <v>2501.1</v>
      </c>
      <c r="D105">
        <v>132.9</v>
      </c>
      <c r="E105">
        <v>31.3</v>
      </c>
      <c r="F105">
        <f>VLOOKUP($A105,unit!$A:$G,MATCH(F$1,unit!$A$1:$G$1,0),0)</f>
        <v>1.0667</v>
      </c>
      <c r="G105">
        <f>VLOOKUP($A105,unit!$A:$G,MATCH(G$1,unit!$A$1:$G$1,0),0)</f>
        <v>0.68</v>
      </c>
      <c r="H105">
        <f>VLOOKUP($A105,unit!$A:$G,MATCH(H$1,unit!$A$1:$G$1,0),0)</f>
        <v>0.8</v>
      </c>
      <c r="I105">
        <f t="shared" si="11"/>
        <v>2344.7079778756915</v>
      </c>
      <c r="J105">
        <f t="shared" si="12"/>
        <v>195.44117647058823</v>
      </c>
      <c r="K105">
        <f t="shared" si="13"/>
        <v>39.125</v>
      </c>
    </row>
    <row r="106" spans="1:11" x14ac:dyDescent="0.2">
      <c r="A106">
        <v>6</v>
      </c>
      <c r="B106">
        <v>5</v>
      </c>
      <c r="C106">
        <v>3835.1</v>
      </c>
      <c r="D106">
        <v>203.7</v>
      </c>
      <c r="E106">
        <v>47.9</v>
      </c>
      <c r="F106">
        <f>VLOOKUP($A106,unit!$A:$G,MATCH(F$1,unit!$A$1:$G$1,0),0)</f>
        <v>1.0667</v>
      </c>
      <c r="G106">
        <f>VLOOKUP($A106,unit!$A:$G,MATCH(G$1,unit!$A$1:$G$1,0),0)</f>
        <v>0.68</v>
      </c>
      <c r="H106">
        <f>VLOOKUP($A106,unit!$A:$G,MATCH(H$1,unit!$A$1:$G$1,0),0)</f>
        <v>0.8</v>
      </c>
      <c r="I106">
        <f t="shared" si="11"/>
        <v>3595.2938970657165</v>
      </c>
      <c r="J106">
        <f t="shared" si="12"/>
        <v>299.55882352941171</v>
      </c>
      <c r="K106">
        <f t="shared" si="13"/>
        <v>59.874999999999993</v>
      </c>
    </row>
    <row r="107" spans="1:11" x14ac:dyDescent="0.2">
      <c r="A107">
        <v>6</v>
      </c>
      <c r="B107">
        <v>6</v>
      </c>
      <c r="C107">
        <v>5703.9</v>
      </c>
      <c r="D107">
        <v>303</v>
      </c>
      <c r="E107">
        <v>71.3</v>
      </c>
      <c r="F107">
        <f>VLOOKUP($A107,unit!$A:$G,MATCH(F$1,unit!$A$1:$G$1,0),0)</f>
        <v>1.0667</v>
      </c>
      <c r="G107">
        <f>VLOOKUP($A107,unit!$A:$G,MATCH(G$1,unit!$A$1:$G$1,0),0)</f>
        <v>0.68</v>
      </c>
      <c r="H107">
        <f>VLOOKUP($A107,unit!$A:$G,MATCH(H$1,unit!$A$1:$G$1,0),0)</f>
        <v>0.8</v>
      </c>
      <c r="I107">
        <f t="shared" si="11"/>
        <v>5347.2391487766008</v>
      </c>
      <c r="J107">
        <f t="shared" si="12"/>
        <v>445.58823529411762</v>
      </c>
      <c r="K107">
        <f t="shared" si="13"/>
        <v>89.124999999999986</v>
      </c>
    </row>
    <row r="108" spans="1:11" x14ac:dyDescent="0.2">
      <c r="A108">
        <v>6</v>
      </c>
      <c r="B108">
        <v>7</v>
      </c>
      <c r="C108">
        <v>8322</v>
      </c>
      <c r="D108">
        <v>442.1</v>
      </c>
      <c r="E108">
        <v>104</v>
      </c>
      <c r="F108">
        <f>VLOOKUP($A108,unit!$A:$G,MATCH(F$1,unit!$A$1:$G$1,0),0)</f>
        <v>1.0667</v>
      </c>
      <c r="G108">
        <f>VLOOKUP($A108,unit!$A:$G,MATCH(G$1,unit!$A$1:$G$1,0),0)</f>
        <v>0.68</v>
      </c>
      <c r="H108">
        <f>VLOOKUP($A108,unit!$A:$G,MATCH(H$1,unit!$A$1:$G$1,0),0)</f>
        <v>0.8</v>
      </c>
      <c r="I108">
        <f t="shared" si="11"/>
        <v>7801.6311990250306</v>
      </c>
      <c r="J108">
        <f t="shared" si="12"/>
        <v>650.14705882352939</v>
      </c>
      <c r="K108">
        <f t="shared" si="13"/>
        <v>130</v>
      </c>
    </row>
    <row r="109" spans="1:11" x14ac:dyDescent="0.2">
      <c r="A109">
        <v>6</v>
      </c>
      <c r="B109">
        <v>8</v>
      </c>
      <c r="C109">
        <v>11989.8</v>
      </c>
      <c r="D109">
        <v>637</v>
      </c>
      <c r="E109">
        <v>149.9</v>
      </c>
      <c r="F109">
        <f>VLOOKUP($A109,unit!$A:$G,MATCH(F$1,unit!$A$1:$G$1,0),0)</f>
        <v>1.0667</v>
      </c>
      <c r="G109">
        <f>VLOOKUP($A109,unit!$A:$G,MATCH(G$1,unit!$A$1:$G$1,0),0)</f>
        <v>0.68</v>
      </c>
      <c r="H109">
        <f>VLOOKUP($A109,unit!$A:$G,MATCH(H$1,unit!$A$1:$G$1,0),0)</f>
        <v>0.8</v>
      </c>
      <c r="I109">
        <f t="shared" si="11"/>
        <v>11240.086247304771</v>
      </c>
      <c r="J109">
        <f t="shared" si="12"/>
        <v>936.76470588235293</v>
      </c>
      <c r="K109">
        <f t="shared" si="13"/>
        <v>187.375</v>
      </c>
    </row>
    <row r="110" spans="1:11" x14ac:dyDescent="0.2">
      <c r="A110">
        <v>6</v>
      </c>
      <c r="B110">
        <v>9</v>
      </c>
      <c r="C110">
        <v>17128.2</v>
      </c>
      <c r="D110">
        <v>909.9</v>
      </c>
      <c r="E110">
        <v>214.1</v>
      </c>
      <c r="F110">
        <f>VLOOKUP($A110,unit!$A:$G,MATCH(F$1,unit!$A$1:$G$1,0),0)</f>
        <v>1.0667</v>
      </c>
      <c r="G110">
        <f>VLOOKUP($A110,unit!$A:$G,MATCH(G$1,unit!$A$1:$G$1,0),0)</f>
        <v>0.68</v>
      </c>
      <c r="H110">
        <f>VLOOKUP($A110,unit!$A:$G,MATCH(H$1,unit!$A$1:$G$1,0),0)</f>
        <v>0.8</v>
      </c>
      <c r="I110">
        <f t="shared" si="11"/>
        <v>16057.185712946472</v>
      </c>
      <c r="J110">
        <f t="shared" si="12"/>
        <v>1338.0882352941176</v>
      </c>
      <c r="K110">
        <f t="shared" si="13"/>
        <v>267.625</v>
      </c>
    </row>
    <row r="111" spans="1:11" x14ac:dyDescent="0.2">
      <c r="A111">
        <v>6</v>
      </c>
      <c r="B111">
        <v>10</v>
      </c>
      <c r="C111">
        <v>24326.799999999999</v>
      </c>
      <c r="D111">
        <v>1292.4000000000001</v>
      </c>
      <c r="E111">
        <v>304.10000000000002</v>
      </c>
      <c r="F111">
        <f>VLOOKUP($A111,unit!$A:$G,MATCH(F$1,unit!$A$1:$G$1,0),0)</f>
        <v>1.0667</v>
      </c>
      <c r="G111">
        <f>VLOOKUP($A111,unit!$A:$G,MATCH(G$1,unit!$A$1:$G$1,0),0)</f>
        <v>0.68</v>
      </c>
      <c r="H111">
        <f>VLOOKUP($A111,unit!$A:$G,MATCH(H$1,unit!$A$1:$G$1,0),0)</f>
        <v>0.8</v>
      </c>
      <c r="I111">
        <f t="shared" si="11"/>
        <v>22805.662323052406</v>
      </c>
      <c r="J111">
        <f t="shared" si="12"/>
        <v>1900.5882352941176</v>
      </c>
      <c r="K111">
        <f t="shared" si="13"/>
        <v>380.125</v>
      </c>
    </row>
    <row r="112" spans="1:11" x14ac:dyDescent="0.2">
      <c r="A112">
        <v>6</v>
      </c>
      <c r="B112">
        <v>11</v>
      </c>
      <c r="C112">
        <v>34411.5</v>
      </c>
      <c r="D112">
        <v>1828.1</v>
      </c>
      <c r="E112">
        <v>430.1</v>
      </c>
      <c r="F112">
        <f>VLOOKUP($A112,unit!$A:$G,MATCH(F$1,unit!$A$1:$G$1,0),0)</f>
        <v>1.0667</v>
      </c>
      <c r="G112">
        <f>VLOOKUP($A112,unit!$A:$G,MATCH(G$1,unit!$A$1:$G$1,0),0)</f>
        <v>0.68</v>
      </c>
      <c r="H112">
        <f>VLOOKUP($A112,unit!$A:$G,MATCH(H$1,unit!$A$1:$G$1,0),0)</f>
        <v>0.8</v>
      </c>
      <c r="I112">
        <f t="shared" si="11"/>
        <v>32259.773132089624</v>
      </c>
      <c r="J112">
        <f t="shared" si="12"/>
        <v>2688.3823529411761</v>
      </c>
      <c r="K112">
        <f t="shared" si="13"/>
        <v>537.625</v>
      </c>
    </row>
    <row r="113" spans="1:11" x14ac:dyDescent="0.2">
      <c r="A113">
        <v>6</v>
      </c>
      <c r="B113">
        <v>12</v>
      </c>
      <c r="C113">
        <v>48539.6</v>
      </c>
      <c r="D113">
        <v>2578.6999999999998</v>
      </c>
      <c r="E113">
        <v>606.70000000000005</v>
      </c>
      <c r="F113">
        <f>VLOOKUP($A113,unit!$A:$G,MATCH(F$1,unit!$A$1:$G$1,0),0)</f>
        <v>1.0667</v>
      </c>
      <c r="G113">
        <f>VLOOKUP($A113,unit!$A:$G,MATCH(G$1,unit!$A$1:$G$1,0),0)</f>
        <v>0.68</v>
      </c>
      <c r="H113">
        <f>VLOOKUP($A113,unit!$A:$G,MATCH(H$1,unit!$A$1:$G$1,0),0)</f>
        <v>0.8</v>
      </c>
      <c r="I113">
        <f t="shared" si="11"/>
        <v>45504.452985844189</v>
      </c>
      <c r="J113">
        <f t="shared" si="12"/>
        <v>3792.2058823529405</v>
      </c>
      <c r="K113">
        <f t="shared" si="13"/>
        <v>758.375</v>
      </c>
    </row>
    <row r="114" spans="1:11" x14ac:dyDescent="0.2">
      <c r="A114">
        <v>6</v>
      </c>
      <c r="B114">
        <v>13</v>
      </c>
      <c r="C114">
        <v>68332.3</v>
      </c>
      <c r="D114">
        <v>3630.2</v>
      </c>
      <c r="E114">
        <v>854.2</v>
      </c>
      <c r="F114">
        <f>VLOOKUP($A114,unit!$A:$G,MATCH(F$1,unit!$A$1:$G$1,0),0)</f>
        <v>1.0667</v>
      </c>
      <c r="G114">
        <f>VLOOKUP($A114,unit!$A:$G,MATCH(G$1,unit!$A$1:$G$1,0),0)</f>
        <v>0.68</v>
      </c>
      <c r="H114">
        <f>VLOOKUP($A114,unit!$A:$G,MATCH(H$1,unit!$A$1:$G$1,0),0)</f>
        <v>0.8</v>
      </c>
      <c r="I114">
        <f t="shared" si="11"/>
        <v>64059.529389706579</v>
      </c>
      <c r="J114">
        <f t="shared" si="12"/>
        <v>5338.5294117647054</v>
      </c>
      <c r="K114">
        <f t="shared" si="13"/>
        <v>1067.75</v>
      </c>
    </row>
    <row r="115" spans="1:11" x14ac:dyDescent="0.2">
      <c r="A115">
        <v>6</v>
      </c>
      <c r="B115">
        <v>14</v>
      </c>
      <c r="C115">
        <v>68332.3</v>
      </c>
      <c r="D115">
        <v>3630.2</v>
      </c>
      <c r="E115">
        <v>854.2</v>
      </c>
      <c r="F115">
        <f>VLOOKUP($A115,unit!$A:$G,MATCH(F$1,unit!$A$1:$G$1,0),0)</f>
        <v>1.0667</v>
      </c>
      <c r="G115">
        <f>VLOOKUP($A115,unit!$A:$G,MATCH(G$1,unit!$A$1:$G$1,0),0)</f>
        <v>0.68</v>
      </c>
      <c r="H115">
        <f>VLOOKUP($A115,unit!$A:$G,MATCH(H$1,unit!$A$1:$G$1,0),0)</f>
        <v>0.8</v>
      </c>
      <c r="I115">
        <f t="shared" si="11"/>
        <v>64059.529389706579</v>
      </c>
      <c r="J115">
        <f t="shared" si="12"/>
        <v>5338.5294117647054</v>
      </c>
      <c r="K115">
        <f t="shared" si="13"/>
        <v>1067.75</v>
      </c>
    </row>
    <row r="116" spans="1:11" x14ac:dyDescent="0.2">
      <c r="A116">
        <v>6</v>
      </c>
      <c r="B116">
        <v>15</v>
      </c>
      <c r="C116">
        <v>68332.3</v>
      </c>
      <c r="D116">
        <v>3630.2</v>
      </c>
      <c r="E116">
        <v>854.2</v>
      </c>
      <c r="F116">
        <f>VLOOKUP($A116,unit!$A:$G,MATCH(F$1,unit!$A$1:$G$1,0),0)</f>
        <v>1.0667</v>
      </c>
      <c r="G116">
        <f>VLOOKUP($A116,unit!$A:$G,MATCH(G$1,unit!$A$1:$G$1,0),0)</f>
        <v>0.68</v>
      </c>
      <c r="H116">
        <f>VLOOKUP($A116,unit!$A:$G,MATCH(H$1,unit!$A$1:$G$1,0),0)</f>
        <v>0.8</v>
      </c>
      <c r="I116">
        <f t="shared" si="11"/>
        <v>64059.529389706579</v>
      </c>
      <c r="J116">
        <f t="shared" si="12"/>
        <v>5338.5294117647054</v>
      </c>
      <c r="K116">
        <f t="shared" si="13"/>
        <v>1067.75</v>
      </c>
    </row>
    <row r="117" spans="1:11" x14ac:dyDescent="0.2">
      <c r="A117">
        <v>6</v>
      </c>
      <c r="B117">
        <v>16</v>
      </c>
      <c r="C117">
        <v>68332.3</v>
      </c>
      <c r="D117">
        <v>3630.2</v>
      </c>
      <c r="E117">
        <v>854.2</v>
      </c>
      <c r="F117">
        <f>VLOOKUP($A117,unit!$A:$G,MATCH(F$1,unit!$A$1:$G$1,0),0)</f>
        <v>1.0667</v>
      </c>
      <c r="G117">
        <f>VLOOKUP($A117,unit!$A:$G,MATCH(G$1,unit!$A$1:$G$1,0),0)</f>
        <v>0.68</v>
      </c>
      <c r="H117">
        <f>VLOOKUP($A117,unit!$A:$G,MATCH(H$1,unit!$A$1:$G$1,0),0)</f>
        <v>0.8</v>
      </c>
      <c r="I117">
        <f t="shared" si="11"/>
        <v>64059.529389706579</v>
      </c>
      <c r="J117">
        <f t="shared" si="12"/>
        <v>5338.5294117647054</v>
      </c>
      <c r="K117">
        <f t="shared" si="13"/>
        <v>1067.75</v>
      </c>
    </row>
    <row r="118" spans="1:11" x14ac:dyDescent="0.2">
      <c r="A118">
        <v>6</v>
      </c>
      <c r="B118">
        <v>17</v>
      </c>
      <c r="C118">
        <v>68332.3</v>
      </c>
      <c r="D118">
        <v>3630.2</v>
      </c>
      <c r="E118">
        <v>854.2</v>
      </c>
      <c r="F118">
        <f>VLOOKUP($A118,unit!$A:$G,MATCH(F$1,unit!$A$1:$G$1,0),0)</f>
        <v>1.0667</v>
      </c>
      <c r="G118">
        <f>VLOOKUP($A118,unit!$A:$G,MATCH(G$1,unit!$A$1:$G$1,0),0)</f>
        <v>0.68</v>
      </c>
      <c r="H118">
        <f>VLOOKUP($A118,unit!$A:$G,MATCH(H$1,unit!$A$1:$G$1,0),0)</f>
        <v>0.8</v>
      </c>
      <c r="I118">
        <f t="shared" si="11"/>
        <v>64059.529389706579</v>
      </c>
      <c r="J118">
        <f t="shared" si="12"/>
        <v>5338.5294117647054</v>
      </c>
      <c r="K118">
        <f t="shared" si="13"/>
        <v>1067.75</v>
      </c>
    </row>
    <row r="119" spans="1:11" x14ac:dyDescent="0.2">
      <c r="A119">
        <v>6</v>
      </c>
      <c r="B119">
        <v>18</v>
      </c>
      <c r="C119">
        <v>68332.3</v>
      </c>
      <c r="D119">
        <v>3630.2</v>
      </c>
      <c r="E119">
        <v>854.2</v>
      </c>
      <c r="F119">
        <f>VLOOKUP($A119,unit!$A:$G,MATCH(F$1,unit!$A$1:$G$1,0),0)</f>
        <v>1.0667</v>
      </c>
      <c r="G119">
        <f>VLOOKUP($A119,unit!$A:$G,MATCH(G$1,unit!$A$1:$G$1,0),0)</f>
        <v>0.68</v>
      </c>
      <c r="H119">
        <f>VLOOKUP($A119,unit!$A:$G,MATCH(H$1,unit!$A$1:$G$1,0),0)</f>
        <v>0.8</v>
      </c>
      <c r="I119">
        <f t="shared" si="11"/>
        <v>64059.529389706579</v>
      </c>
      <c r="J119">
        <f t="shared" si="12"/>
        <v>5338.5294117647054</v>
      </c>
      <c r="K119">
        <f t="shared" si="13"/>
        <v>1067.75</v>
      </c>
    </row>
    <row r="120" spans="1:11" x14ac:dyDescent="0.2">
      <c r="A120">
        <v>6</v>
      </c>
      <c r="B120">
        <v>19</v>
      </c>
      <c r="C120">
        <v>68332.3</v>
      </c>
      <c r="D120">
        <v>3630.2</v>
      </c>
      <c r="E120">
        <v>854.2</v>
      </c>
      <c r="F120">
        <f>VLOOKUP($A120,unit!$A:$G,MATCH(F$1,unit!$A$1:$G$1,0),0)</f>
        <v>1.0667</v>
      </c>
      <c r="G120">
        <f>VLOOKUP($A120,unit!$A:$G,MATCH(G$1,unit!$A$1:$G$1,0),0)</f>
        <v>0.68</v>
      </c>
      <c r="H120">
        <f>VLOOKUP($A120,unit!$A:$G,MATCH(H$1,unit!$A$1:$G$1,0),0)</f>
        <v>0.8</v>
      </c>
      <c r="I120">
        <f t="shared" si="11"/>
        <v>64059.529389706579</v>
      </c>
      <c r="J120">
        <f t="shared" si="12"/>
        <v>5338.5294117647054</v>
      </c>
      <c r="K120">
        <f t="shared" si="13"/>
        <v>1067.75</v>
      </c>
    </row>
    <row r="121" spans="1:11" x14ac:dyDescent="0.2">
      <c r="A121">
        <v>6</v>
      </c>
      <c r="B121">
        <v>20</v>
      </c>
      <c r="C121">
        <v>68332.3</v>
      </c>
      <c r="D121">
        <v>3630.2</v>
      </c>
      <c r="E121">
        <v>854.2</v>
      </c>
      <c r="F121">
        <f>VLOOKUP($A121,unit!$A:$G,MATCH(F$1,unit!$A$1:$G$1,0),0)</f>
        <v>1.0667</v>
      </c>
      <c r="G121">
        <f>VLOOKUP($A121,unit!$A:$G,MATCH(G$1,unit!$A$1:$G$1,0),0)</f>
        <v>0.68</v>
      </c>
      <c r="H121">
        <f>VLOOKUP($A121,unit!$A:$G,MATCH(H$1,unit!$A$1:$G$1,0),0)</f>
        <v>0.8</v>
      </c>
      <c r="I121">
        <f t="shared" si="11"/>
        <v>64059.529389706579</v>
      </c>
      <c r="J121">
        <f t="shared" si="12"/>
        <v>5338.5294117647054</v>
      </c>
      <c r="K121">
        <f t="shared" si="13"/>
        <v>1067.75</v>
      </c>
    </row>
    <row r="122" spans="1:11" x14ac:dyDescent="0.2">
      <c r="A122">
        <v>7</v>
      </c>
      <c r="B122">
        <v>1</v>
      </c>
      <c r="C122">
        <v>679</v>
      </c>
      <c r="D122">
        <v>58.4</v>
      </c>
      <c r="E122">
        <v>9.5</v>
      </c>
      <c r="F122">
        <f>VLOOKUP($A122,unit!$A:$G,MATCH(F$1,unit!$A$1:$G$1,0),0)</f>
        <v>0.83330000000000004</v>
      </c>
      <c r="G122">
        <f>VLOOKUP($A122,unit!$A:$G,MATCH(G$1,unit!$A$1:$G$1,0),0)</f>
        <v>0.86</v>
      </c>
      <c r="H122">
        <f>VLOOKUP($A122,unit!$A:$G,MATCH(H$1,unit!$A$1:$G$1,0),0)</f>
        <v>0.7</v>
      </c>
      <c r="I122">
        <f t="shared" si="11"/>
        <v>814.8325933037321</v>
      </c>
      <c r="J122">
        <f t="shared" si="12"/>
        <v>67.906976744186039</v>
      </c>
      <c r="K122">
        <f t="shared" si="13"/>
        <v>13.571428571428573</v>
      </c>
    </row>
    <row r="123" spans="1:11" x14ac:dyDescent="0.2">
      <c r="A123">
        <v>7</v>
      </c>
      <c r="B123">
        <v>2</v>
      </c>
      <c r="C123">
        <v>804</v>
      </c>
      <c r="D123">
        <v>69.099999999999994</v>
      </c>
      <c r="E123">
        <v>11.3</v>
      </c>
      <c r="F123">
        <f>VLOOKUP($A123,unit!$A:$G,MATCH(F$1,unit!$A$1:$G$1,0),0)</f>
        <v>0.83330000000000004</v>
      </c>
      <c r="G123">
        <f>VLOOKUP($A123,unit!$A:$G,MATCH(G$1,unit!$A$1:$G$1,0),0)</f>
        <v>0.86</v>
      </c>
      <c r="H123">
        <f>VLOOKUP($A123,unit!$A:$G,MATCH(H$1,unit!$A$1:$G$1,0),0)</f>
        <v>0.7</v>
      </c>
      <c r="I123">
        <f t="shared" si="11"/>
        <v>964.83859354374169</v>
      </c>
      <c r="J123">
        <f t="shared" si="12"/>
        <v>80.348837209302317</v>
      </c>
      <c r="K123">
        <f t="shared" si="13"/>
        <v>16.142857142857146</v>
      </c>
    </row>
    <row r="124" spans="1:11" x14ac:dyDescent="0.2">
      <c r="A124">
        <v>7</v>
      </c>
      <c r="B124">
        <v>3</v>
      </c>
      <c r="C124">
        <v>1210</v>
      </c>
      <c r="D124">
        <v>104.1</v>
      </c>
      <c r="E124">
        <v>16.899999999999999</v>
      </c>
      <c r="F124">
        <f>VLOOKUP($A124,unit!$A:$G,MATCH(F$1,unit!$A$1:$G$1,0),0)</f>
        <v>0.83330000000000004</v>
      </c>
      <c r="G124">
        <f>VLOOKUP($A124,unit!$A:$G,MATCH(G$1,unit!$A$1:$G$1,0),0)</f>
        <v>0.86</v>
      </c>
      <c r="H124">
        <f>VLOOKUP($A124,unit!$A:$G,MATCH(H$1,unit!$A$1:$G$1,0),0)</f>
        <v>0.7</v>
      </c>
      <c r="I124">
        <f t="shared" si="11"/>
        <v>1452.0580823232929</v>
      </c>
      <c r="J124">
        <f t="shared" si="12"/>
        <v>121.04651162790697</v>
      </c>
      <c r="K124">
        <f t="shared" si="13"/>
        <v>24.142857142857142</v>
      </c>
    </row>
    <row r="125" spans="1:11" x14ac:dyDescent="0.2">
      <c r="A125">
        <v>7</v>
      </c>
      <c r="B125">
        <v>4</v>
      </c>
      <c r="C125">
        <v>1954</v>
      </c>
      <c r="D125">
        <v>168</v>
      </c>
      <c r="E125">
        <v>27.4</v>
      </c>
      <c r="F125">
        <f>VLOOKUP($A125,unit!$A:$G,MATCH(F$1,unit!$A$1:$G$1,0),0)</f>
        <v>0.83330000000000004</v>
      </c>
      <c r="G125">
        <f>VLOOKUP($A125,unit!$A:$G,MATCH(G$1,unit!$A$1:$G$1,0),0)</f>
        <v>0.86</v>
      </c>
      <c r="H125">
        <f>VLOOKUP($A125,unit!$A:$G,MATCH(H$1,unit!$A$1:$G$1,0),0)</f>
        <v>0.7</v>
      </c>
      <c r="I125">
        <f t="shared" si="11"/>
        <v>2344.8937957518301</v>
      </c>
      <c r="J125">
        <f t="shared" si="12"/>
        <v>195.34883720930233</v>
      </c>
      <c r="K125">
        <f t="shared" si="13"/>
        <v>39.142857142857146</v>
      </c>
    </row>
    <row r="126" spans="1:11" x14ac:dyDescent="0.2">
      <c r="A126">
        <v>7</v>
      </c>
      <c r="B126">
        <v>5</v>
      </c>
      <c r="C126">
        <v>2996.1</v>
      </c>
      <c r="D126">
        <v>257.7</v>
      </c>
      <c r="E126">
        <v>41.9</v>
      </c>
      <c r="F126">
        <f>VLOOKUP($A126,unit!$A:$G,MATCH(F$1,unit!$A$1:$G$1,0),0)</f>
        <v>0.83330000000000004</v>
      </c>
      <c r="G126">
        <f>VLOOKUP($A126,unit!$A:$G,MATCH(G$1,unit!$A$1:$G$1,0),0)</f>
        <v>0.86</v>
      </c>
      <c r="H126">
        <f>VLOOKUP($A126,unit!$A:$G,MATCH(H$1,unit!$A$1:$G$1,0),0)</f>
        <v>0.7</v>
      </c>
      <c r="I126">
        <f t="shared" si="11"/>
        <v>3595.4638185527419</v>
      </c>
      <c r="J126">
        <f t="shared" si="12"/>
        <v>299.65116279069764</v>
      </c>
      <c r="K126">
        <f t="shared" si="13"/>
        <v>59.857142857142861</v>
      </c>
    </row>
    <row r="127" spans="1:11" x14ac:dyDescent="0.2">
      <c r="A127">
        <v>7</v>
      </c>
      <c r="B127">
        <v>6</v>
      </c>
      <c r="C127">
        <v>4456.2</v>
      </c>
      <c r="D127">
        <v>383.2</v>
      </c>
      <c r="E127">
        <v>62.4</v>
      </c>
      <c r="F127">
        <f>VLOOKUP($A127,unit!$A:$G,MATCH(F$1,unit!$A$1:$G$1,0),0)</f>
        <v>0.83330000000000004</v>
      </c>
      <c r="G127">
        <f>VLOOKUP($A127,unit!$A:$G,MATCH(G$1,unit!$A$1:$G$1,0),0)</f>
        <v>0.86</v>
      </c>
      <c r="H127">
        <f>VLOOKUP($A127,unit!$A:$G,MATCH(H$1,unit!$A$1:$G$1,0),0)</f>
        <v>0.7</v>
      </c>
      <c r="I127">
        <f t="shared" si="11"/>
        <v>5347.6539061562462</v>
      </c>
      <c r="J127">
        <f t="shared" si="12"/>
        <v>445.58139534883719</v>
      </c>
      <c r="K127">
        <f t="shared" si="13"/>
        <v>89.142857142857153</v>
      </c>
    </row>
    <row r="128" spans="1:11" x14ac:dyDescent="0.2">
      <c r="A128">
        <v>7</v>
      </c>
      <c r="B128">
        <v>7</v>
      </c>
      <c r="C128">
        <v>6501.6</v>
      </c>
      <c r="D128">
        <v>559.1</v>
      </c>
      <c r="E128">
        <v>91</v>
      </c>
      <c r="F128">
        <f>VLOOKUP($A128,unit!$A:$G,MATCH(F$1,unit!$A$1:$G$1,0),0)</f>
        <v>0.83330000000000004</v>
      </c>
      <c r="G128">
        <f>VLOOKUP($A128,unit!$A:$G,MATCH(G$1,unit!$A$1:$G$1,0),0)</f>
        <v>0.86</v>
      </c>
      <c r="H128">
        <f>VLOOKUP($A128,unit!$A:$G,MATCH(H$1,unit!$A$1:$G$1,0),0)</f>
        <v>0.7</v>
      </c>
      <c r="I128">
        <f t="shared" si="11"/>
        <v>7802.2320892835714</v>
      </c>
      <c r="J128">
        <f t="shared" si="12"/>
        <v>650.11627906976753</v>
      </c>
      <c r="K128">
        <f t="shared" si="13"/>
        <v>130</v>
      </c>
    </row>
    <row r="129" spans="1:11" x14ac:dyDescent="0.2">
      <c r="A129">
        <v>7</v>
      </c>
      <c r="B129">
        <v>8</v>
      </c>
      <c r="C129">
        <v>9367</v>
      </c>
      <c r="D129">
        <v>805.6</v>
      </c>
      <c r="E129">
        <v>131.1</v>
      </c>
      <c r="F129">
        <f>VLOOKUP($A129,unit!$A:$G,MATCH(F$1,unit!$A$1:$G$1,0),0)</f>
        <v>0.83330000000000004</v>
      </c>
      <c r="G129">
        <f>VLOOKUP($A129,unit!$A:$G,MATCH(G$1,unit!$A$1:$G$1,0),0)</f>
        <v>0.86</v>
      </c>
      <c r="H129">
        <f>VLOOKUP($A129,unit!$A:$G,MATCH(H$1,unit!$A$1:$G$1,0),0)</f>
        <v>0.7</v>
      </c>
      <c r="I129">
        <f t="shared" si="11"/>
        <v>11240.849633985359</v>
      </c>
      <c r="J129">
        <f t="shared" si="12"/>
        <v>936.74418604651169</v>
      </c>
      <c r="K129">
        <f t="shared" si="13"/>
        <v>187.28571428571428</v>
      </c>
    </row>
    <row r="130" spans="1:11" x14ac:dyDescent="0.2">
      <c r="A130">
        <v>7</v>
      </c>
      <c r="B130">
        <v>9</v>
      </c>
      <c r="C130">
        <v>13381.4</v>
      </c>
      <c r="D130">
        <v>1150.8</v>
      </c>
      <c r="E130">
        <v>187.3</v>
      </c>
      <c r="F130">
        <f>VLOOKUP($A130,unit!$A:$G,MATCH(F$1,unit!$A$1:$G$1,0),0)</f>
        <v>0.83330000000000004</v>
      </c>
      <c r="G130">
        <f>VLOOKUP($A130,unit!$A:$G,MATCH(G$1,unit!$A$1:$G$1,0),0)</f>
        <v>0.86</v>
      </c>
      <c r="H130">
        <f>VLOOKUP($A130,unit!$A:$G,MATCH(H$1,unit!$A$1:$G$1,0),0)</f>
        <v>0.7</v>
      </c>
      <c r="I130">
        <f t="shared" si="11"/>
        <v>16058.322332893315</v>
      </c>
      <c r="J130">
        <f t="shared" si="12"/>
        <v>1338.1395348837209</v>
      </c>
      <c r="K130">
        <f t="shared" si="13"/>
        <v>267.57142857142861</v>
      </c>
    </row>
    <row r="131" spans="1:11" x14ac:dyDescent="0.2">
      <c r="A131">
        <v>7</v>
      </c>
      <c r="B131">
        <v>10</v>
      </c>
      <c r="C131">
        <v>19005.3</v>
      </c>
      <c r="D131">
        <v>1634.5</v>
      </c>
      <c r="E131">
        <v>266.10000000000002</v>
      </c>
      <c r="F131">
        <f>VLOOKUP($A131,unit!$A:$G,MATCH(F$1,unit!$A$1:$G$1,0),0)</f>
        <v>0.83330000000000004</v>
      </c>
      <c r="G131">
        <f>VLOOKUP($A131,unit!$A:$G,MATCH(G$1,unit!$A$1:$G$1,0),0)</f>
        <v>0.86</v>
      </c>
      <c r="H131">
        <f>VLOOKUP($A131,unit!$A:$G,MATCH(H$1,unit!$A$1:$G$1,0),0)</f>
        <v>0.7</v>
      </c>
      <c r="I131">
        <f t="shared" ref="I131:I194" si="14">C131/F131*1</f>
        <v>22807.272290891633</v>
      </c>
      <c r="J131">
        <f t="shared" ref="J131:J194" si="15">D131/G131*1</f>
        <v>1900.5813953488373</v>
      </c>
      <c r="K131">
        <f t="shared" ref="K131:K194" si="16">E131/H131*1</f>
        <v>380.14285714285722</v>
      </c>
    </row>
    <row r="132" spans="1:11" x14ac:dyDescent="0.2">
      <c r="A132">
        <v>7</v>
      </c>
      <c r="B132">
        <v>11</v>
      </c>
      <c r="C132">
        <v>26884</v>
      </c>
      <c r="D132">
        <v>2312</v>
      </c>
      <c r="E132">
        <v>376.4</v>
      </c>
      <c r="F132">
        <f>VLOOKUP($A132,unit!$A:$G,MATCH(F$1,unit!$A$1:$G$1,0),0)</f>
        <v>0.83330000000000004</v>
      </c>
      <c r="G132">
        <f>VLOOKUP($A132,unit!$A:$G,MATCH(G$1,unit!$A$1:$G$1,0),0)</f>
        <v>0.86</v>
      </c>
      <c r="H132">
        <f>VLOOKUP($A132,unit!$A:$G,MATCH(H$1,unit!$A$1:$G$1,0),0)</f>
        <v>0.7</v>
      </c>
      <c r="I132">
        <f t="shared" si="14"/>
        <v>32262.090483619344</v>
      </c>
      <c r="J132">
        <f t="shared" si="15"/>
        <v>2688.3720930232557</v>
      </c>
      <c r="K132">
        <f t="shared" si="16"/>
        <v>537.71428571428567</v>
      </c>
    </row>
    <row r="133" spans="1:11" x14ac:dyDescent="0.2">
      <c r="A133">
        <v>7</v>
      </c>
      <c r="B133">
        <v>12</v>
      </c>
      <c r="C133">
        <v>37921.599999999999</v>
      </c>
      <c r="D133">
        <v>3261.3</v>
      </c>
      <c r="E133">
        <v>530.9</v>
      </c>
      <c r="F133">
        <f>VLOOKUP($A133,unit!$A:$G,MATCH(F$1,unit!$A$1:$G$1,0),0)</f>
        <v>0.83330000000000004</v>
      </c>
      <c r="G133">
        <f>VLOOKUP($A133,unit!$A:$G,MATCH(G$1,unit!$A$1:$G$1,0),0)</f>
        <v>0.86</v>
      </c>
      <c r="H133">
        <f>VLOOKUP($A133,unit!$A:$G,MATCH(H$1,unit!$A$1:$G$1,0),0)</f>
        <v>0.7</v>
      </c>
      <c r="I133">
        <f t="shared" si="14"/>
        <v>45507.740309612382</v>
      </c>
      <c r="J133">
        <f t="shared" si="15"/>
        <v>3792.2093023255816</v>
      </c>
      <c r="K133">
        <f t="shared" si="16"/>
        <v>758.42857142857144</v>
      </c>
    </row>
    <row r="134" spans="1:11" x14ac:dyDescent="0.2">
      <c r="A134">
        <v>7</v>
      </c>
      <c r="B134">
        <v>13</v>
      </c>
      <c r="C134">
        <v>53384.6</v>
      </c>
      <c r="D134">
        <v>4591.1000000000004</v>
      </c>
      <c r="E134">
        <v>747.4</v>
      </c>
      <c r="F134">
        <f>VLOOKUP($A134,unit!$A:$G,MATCH(F$1,unit!$A$1:$G$1,0),0)</f>
        <v>0.83330000000000004</v>
      </c>
      <c r="G134">
        <f>VLOOKUP($A134,unit!$A:$G,MATCH(G$1,unit!$A$1:$G$1,0),0)</f>
        <v>0.86</v>
      </c>
      <c r="H134">
        <f>VLOOKUP($A134,unit!$A:$G,MATCH(H$1,unit!$A$1:$G$1,0),0)</f>
        <v>0.7</v>
      </c>
      <c r="I134">
        <f t="shared" si="14"/>
        <v>64064.082563302531</v>
      </c>
      <c r="J134">
        <f t="shared" si="15"/>
        <v>5338.4883720930238</v>
      </c>
      <c r="K134">
        <f t="shared" si="16"/>
        <v>1067.7142857142858</v>
      </c>
    </row>
    <row r="135" spans="1:11" x14ac:dyDescent="0.2">
      <c r="A135">
        <v>7</v>
      </c>
      <c r="B135">
        <v>14</v>
      </c>
      <c r="C135">
        <v>53384.6</v>
      </c>
      <c r="D135">
        <v>4591.1000000000004</v>
      </c>
      <c r="E135">
        <v>747.4</v>
      </c>
      <c r="F135">
        <f>VLOOKUP($A135,unit!$A:$G,MATCH(F$1,unit!$A$1:$G$1,0),0)</f>
        <v>0.83330000000000004</v>
      </c>
      <c r="G135">
        <f>VLOOKUP($A135,unit!$A:$G,MATCH(G$1,unit!$A$1:$G$1,0),0)</f>
        <v>0.86</v>
      </c>
      <c r="H135">
        <f>VLOOKUP($A135,unit!$A:$G,MATCH(H$1,unit!$A$1:$G$1,0),0)</f>
        <v>0.7</v>
      </c>
      <c r="I135">
        <f t="shared" si="14"/>
        <v>64064.082563302531</v>
      </c>
      <c r="J135">
        <f t="shared" si="15"/>
        <v>5338.4883720930238</v>
      </c>
      <c r="K135">
        <f t="shared" si="16"/>
        <v>1067.7142857142858</v>
      </c>
    </row>
    <row r="136" spans="1:11" x14ac:dyDescent="0.2">
      <c r="A136">
        <v>7</v>
      </c>
      <c r="B136">
        <v>15</v>
      </c>
      <c r="C136">
        <v>53384.6</v>
      </c>
      <c r="D136">
        <v>4591.1000000000004</v>
      </c>
      <c r="E136">
        <v>747.4</v>
      </c>
      <c r="F136">
        <f>VLOOKUP($A136,unit!$A:$G,MATCH(F$1,unit!$A$1:$G$1,0),0)</f>
        <v>0.83330000000000004</v>
      </c>
      <c r="G136">
        <f>VLOOKUP($A136,unit!$A:$G,MATCH(G$1,unit!$A$1:$G$1,0),0)</f>
        <v>0.86</v>
      </c>
      <c r="H136">
        <f>VLOOKUP($A136,unit!$A:$G,MATCH(H$1,unit!$A$1:$G$1,0),0)</f>
        <v>0.7</v>
      </c>
      <c r="I136">
        <f t="shared" si="14"/>
        <v>64064.082563302531</v>
      </c>
      <c r="J136">
        <f t="shared" si="15"/>
        <v>5338.4883720930238</v>
      </c>
      <c r="K136">
        <f t="shared" si="16"/>
        <v>1067.7142857142858</v>
      </c>
    </row>
    <row r="137" spans="1:11" x14ac:dyDescent="0.2">
      <c r="A137">
        <v>7</v>
      </c>
      <c r="B137">
        <v>16</v>
      </c>
      <c r="C137">
        <v>53384.6</v>
      </c>
      <c r="D137">
        <v>4591.1000000000004</v>
      </c>
      <c r="E137">
        <v>747.4</v>
      </c>
      <c r="F137">
        <f>VLOOKUP($A137,unit!$A:$G,MATCH(F$1,unit!$A$1:$G$1,0),0)</f>
        <v>0.83330000000000004</v>
      </c>
      <c r="G137">
        <f>VLOOKUP($A137,unit!$A:$G,MATCH(G$1,unit!$A$1:$G$1,0),0)</f>
        <v>0.86</v>
      </c>
      <c r="H137">
        <f>VLOOKUP($A137,unit!$A:$G,MATCH(H$1,unit!$A$1:$G$1,0),0)</f>
        <v>0.7</v>
      </c>
      <c r="I137">
        <f t="shared" si="14"/>
        <v>64064.082563302531</v>
      </c>
      <c r="J137">
        <f t="shared" si="15"/>
        <v>5338.4883720930238</v>
      </c>
      <c r="K137">
        <f t="shared" si="16"/>
        <v>1067.7142857142858</v>
      </c>
    </row>
    <row r="138" spans="1:11" x14ac:dyDescent="0.2">
      <c r="A138">
        <v>7</v>
      </c>
      <c r="B138">
        <v>17</v>
      </c>
      <c r="C138">
        <v>53384.6</v>
      </c>
      <c r="D138">
        <v>4591.1000000000004</v>
      </c>
      <c r="E138">
        <v>747.4</v>
      </c>
      <c r="F138">
        <f>VLOOKUP($A138,unit!$A:$G,MATCH(F$1,unit!$A$1:$G$1,0),0)</f>
        <v>0.83330000000000004</v>
      </c>
      <c r="G138">
        <f>VLOOKUP($A138,unit!$A:$G,MATCH(G$1,unit!$A$1:$G$1,0),0)</f>
        <v>0.86</v>
      </c>
      <c r="H138">
        <f>VLOOKUP($A138,unit!$A:$G,MATCH(H$1,unit!$A$1:$G$1,0),0)</f>
        <v>0.7</v>
      </c>
      <c r="I138">
        <f t="shared" si="14"/>
        <v>64064.082563302531</v>
      </c>
      <c r="J138">
        <f t="shared" si="15"/>
        <v>5338.4883720930238</v>
      </c>
      <c r="K138">
        <f t="shared" si="16"/>
        <v>1067.7142857142858</v>
      </c>
    </row>
    <row r="139" spans="1:11" x14ac:dyDescent="0.2">
      <c r="A139">
        <v>7</v>
      </c>
      <c r="B139">
        <v>18</v>
      </c>
      <c r="C139">
        <v>53384.6</v>
      </c>
      <c r="D139">
        <v>4591.1000000000004</v>
      </c>
      <c r="E139">
        <v>747.4</v>
      </c>
      <c r="F139">
        <f>VLOOKUP($A139,unit!$A:$G,MATCH(F$1,unit!$A$1:$G$1,0),0)</f>
        <v>0.83330000000000004</v>
      </c>
      <c r="G139">
        <f>VLOOKUP($A139,unit!$A:$G,MATCH(G$1,unit!$A$1:$G$1,0),0)</f>
        <v>0.86</v>
      </c>
      <c r="H139">
        <f>VLOOKUP($A139,unit!$A:$G,MATCH(H$1,unit!$A$1:$G$1,0),0)</f>
        <v>0.7</v>
      </c>
      <c r="I139">
        <f t="shared" si="14"/>
        <v>64064.082563302531</v>
      </c>
      <c r="J139">
        <f t="shared" si="15"/>
        <v>5338.4883720930238</v>
      </c>
      <c r="K139">
        <f t="shared" si="16"/>
        <v>1067.7142857142858</v>
      </c>
    </row>
    <row r="140" spans="1:11" x14ac:dyDescent="0.2">
      <c r="A140">
        <v>7</v>
      </c>
      <c r="B140">
        <v>19</v>
      </c>
      <c r="C140">
        <v>53384.6</v>
      </c>
      <c r="D140">
        <v>4591.1000000000004</v>
      </c>
      <c r="E140">
        <v>747.4</v>
      </c>
      <c r="F140">
        <f>VLOOKUP($A140,unit!$A:$G,MATCH(F$1,unit!$A$1:$G$1,0),0)</f>
        <v>0.83330000000000004</v>
      </c>
      <c r="G140">
        <f>VLOOKUP($A140,unit!$A:$G,MATCH(G$1,unit!$A$1:$G$1,0),0)</f>
        <v>0.86</v>
      </c>
      <c r="H140">
        <f>VLOOKUP($A140,unit!$A:$G,MATCH(H$1,unit!$A$1:$G$1,0),0)</f>
        <v>0.7</v>
      </c>
      <c r="I140">
        <f t="shared" si="14"/>
        <v>64064.082563302531</v>
      </c>
      <c r="J140">
        <f t="shared" si="15"/>
        <v>5338.4883720930238</v>
      </c>
      <c r="K140">
        <f t="shared" si="16"/>
        <v>1067.7142857142858</v>
      </c>
    </row>
    <row r="141" spans="1:11" x14ac:dyDescent="0.2">
      <c r="A141">
        <v>7</v>
      </c>
      <c r="B141">
        <v>20</v>
      </c>
      <c r="C141">
        <v>53384.6</v>
      </c>
      <c r="D141">
        <v>4591.1000000000004</v>
      </c>
      <c r="E141">
        <v>747.4</v>
      </c>
      <c r="F141">
        <f>VLOOKUP($A141,unit!$A:$G,MATCH(F$1,unit!$A$1:$G$1,0),0)</f>
        <v>0.83330000000000004</v>
      </c>
      <c r="G141">
        <f>VLOOKUP($A141,unit!$A:$G,MATCH(G$1,unit!$A$1:$G$1,0),0)</f>
        <v>0.86</v>
      </c>
      <c r="H141">
        <f>VLOOKUP($A141,unit!$A:$G,MATCH(H$1,unit!$A$1:$G$1,0),0)</f>
        <v>0.7</v>
      </c>
      <c r="I141">
        <f t="shared" si="14"/>
        <v>64064.082563302531</v>
      </c>
      <c r="J141">
        <f t="shared" si="15"/>
        <v>5338.4883720930238</v>
      </c>
      <c r="K141">
        <f t="shared" si="16"/>
        <v>1067.7142857142858</v>
      </c>
    </row>
    <row r="142" spans="1:11" x14ac:dyDescent="0.2">
      <c r="A142">
        <v>8</v>
      </c>
      <c r="B142">
        <v>1</v>
      </c>
      <c r="C142">
        <v>774.1</v>
      </c>
      <c r="D142">
        <v>51.6</v>
      </c>
      <c r="E142">
        <v>10.9</v>
      </c>
      <c r="F142">
        <f>VLOOKUP($A142,unit!$A:$G,MATCH(F$1,unit!$A$1:$G$1,0),0)</f>
        <v>0.95</v>
      </c>
      <c r="G142">
        <f>VLOOKUP($A142,unit!$A:$G,MATCH(G$1,unit!$A$1:$G$1,0),0)</f>
        <v>0.76</v>
      </c>
      <c r="H142">
        <f>VLOOKUP($A142,unit!$A:$G,MATCH(H$1,unit!$A$1:$G$1,0),0)</f>
        <v>0.8</v>
      </c>
      <c r="I142">
        <f t="shared" si="14"/>
        <v>814.84210526315792</v>
      </c>
      <c r="J142">
        <f t="shared" si="15"/>
        <v>67.89473684210526</v>
      </c>
      <c r="K142">
        <f t="shared" si="16"/>
        <v>13.625</v>
      </c>
    </row>
    <row r="143" spans="1:11" x14ac:dyDescent="0.2">
      <c r="A143">
        <v>8</v>
      </c>
      <c r="B143">
        <v>2</v>
      </c>
      <c r="C143">
        <v>916.6</v>
      </c>
      <c r="D143">
        <v>61.1</v>
      </c>
      <c r="E143">
        <v>12.9</v>
      </c>
      <c r="F143">
        <f>VLOOKUP($A143,unit!$A:$G,MATCH(F$1,unit!$A$1:$G$1,0),0)</f>
        <v>0.95</v>
      </c>
      <c r="G143">
        <f>VLOOKUP($A143,unit!$A:$G,MATCH(G$1,unit!$A$1:$G$1,0),0)</f>
        <v>0.76</v>
      </c>
      <c r="H143">
        <f>VLOOKUP($A143,unit!$A:$G,MATCH(H$1,unit!$A$1:$G$1,0),0)</f>
        <v>0.8</v>
      </c>
      <c r="I143">
        <f t="shared" si="14"/>
        <v>964.84210526315792</v>
      </c>
      <c r="J143">
        <f t="shared" si="15"/>
        <v>80.39473684210526</v>
      </c>
      <c r="K143">
        <f t="shared" si="16"/>
        <v>16.125</v>
      </c>
    </row>
    <row r="144" spans="1:11" x14ac:dyDescent="0.2">
      <c r="A144">
        <v>8</v>
      </c>
      <c r="B144">
        <v>3</v>
      </c>
      <c r="C144">
        <v>1379.5</v>
      </c>
      <c r="D144">
        <v>92</v>
      </c>
      <c r="E144">
        <v>19.399999999999999</v>
      </c>
      <c r="F144">
        <f>VLOOKUP($A144,unit!$A:$G,MATCH(F$1,unit!$A$1:$G$1,0),0)</f>
        <v>0.95</v>
      </c>
      <c r="G144">
        <f>VLOOKUP($A144,unit!$A:$G,MATCH(G$1,unit!$A$1:$G$1,0),0)</f>
        <v>0.76</v>
      </c>
      <c r="H144">
        <f>VLOOKUP($A144,unit!$A:$G,MATCH(H$1,unit!$A$1:$G$1,0),0)</f>
        <v>0.8</v>
      </c>
      <c r="I144">
        <f t="shared" si="14"/>
        <v>1452.1052631578948</v>
      </c>
      <c r="J144">
        <f t="shared" si="15"/>
        <v>121.05263157894737</v>
      </c>
      <c r="K144">
        <f t="shared" si="16"/>
        <v>24.249999999999996</v>
      </c>
    </row>
    <row r="145" spans="1:11" x14ac:dyDescent="0.2">
      <c r="A145">
        <v>8</v>
      </c>
      <c r="B145">
        <v>4</v>
      </c>
      <c r="C145">
        <v>2227.5</v>
      </c>
      <c r="D145">
        <v>148.5</v>
      </c>
      <c r="E145">
        <v>31.3</v>
      </c>
      <c r="F145">
        <f>VLOOKUP($A145,unit!$A:$G,MATCH(F$1,unit!$A$1:$G$1,0),0)</f>
        <v>0.95</v>
      </c>
      <c r="G145">
        <f>VLOOKUP($A145,unit!$A:$G,MATCH(G$1,unit!$A$1:$G$1,0),0)</f>
        <v>0.76</v>
      </c>
      <c r="H145">
        <f>VLOOKUP($A145,unit!$A:$G,MATCH(H$1,unit!$A$1:$G$1,0),0)</f>
        <v>0.8</v>
      </c>
      <c r="I145">
        <f t="shared" si="14"/>
        <v>2344.7368421052633</v>
      </c>
      <c r="J145">
        <f t="shared" si="15"/>
        <v>195.39473684210526</v>
      </c>
      <c r="K145">
        <f t="shared" si="16"/>
        <v>39.125</v>
      </c>
    </row>
    <row r="146" spans="1:11" x14ac:dyDescent="0.2">
      <c r="A146">
        <v>8</v>
      </c>
      <c r="B146">
        <v>5</v>
      </c>
      <c r="C146">
        <v>3415.6</v>
      </c>
      <c r="D146">
        <v>227.7</v>
      </c>
      <c r="E146">
        <v>47.9</v>
      </c>
      <c r="F146">
        <f>VLOOKUP($A146,unit!$A:$G,MATCH(F$1,unit!$A$1:$G$1,0),0)</f>
        <v>0.95</v>
      </c>
      <c r="G146">
        <f>VLOOKUP($A146,unit!$A:$G,MATCH(G$1,unit!$A$1:$G$1,0),0)</f>
        <v>0.76</v>
      </c>
      <c r="H146">
        <f>VLOOKUP($A146,unit!$A:$G,MATCH(H$1,unit!$A$1:$G$1,0),0)</f>
        <v>0.8</v>
      </c>
      <c r="I146">
        <f t="shared" si="14"/>
        <v>3595.3684210526317</v>
      </c>
      <c r="J146">
        <f t="shared" si="15"/>
        <v>299.60526315789474</v>
      </c>
      <c r="K146">
        <f t="shared" si="16"/>
        <v>59.874999999999993</v>
      </c>
    </row>
    <row r="147" spans="1:11" x14ac:dyDescent="0.2">
      <c r="A147">
        <v>8</v>
      </c>
      <c r="B147">
        <v>6</v>
      </c>
      <c r="C147">
        <v>5080</v>
      </c>
      <c r="D147">
        <v>338.7</v>
      </c>
      <c r="E147">
        <v>71.3</v>
      </c>
      <c r="F147">
        <f>VLOOKUP($A147,unit!$A:$G,MATCH(F$1,unit!$A$1:$G$1,0),0)</f>
        <v>0.95</v>
      </c>
      <c r="G147">
        <f>VLOOKUP($A147,unit!$A:$G,MATCH(G$1,unit!$A$1:$G$1,0),0)</f>
        <v>0.76</v>
      </c>
      <c r="H147">
        <f>VLOOKUP($A147,unit!$A:$G,MATCH(H$1,unit!$A$1:$G$1,0),0)</f>
        <v>0.8</v>
      </c>
      <c r="I147">
        <f t="shared" si="14"/>
        <v>5347.3684210526317</v>
      </c>
      <c r="J147">
        <f t="shared" si="15"/>
        <v>445.65789473684208</v>
      </c>
      <c r="K147">
        <f t="shared" si="16"/>
        <v>89.124999999999986</v>
      </c>
    </row>
    <row r="148" spans="1:11" x14ac:dyDescent="0.2">
      <c r="A148">
        <v>8</v>
      </c>
      <c r="B148">
        <v>7</v>
      </c>
      <c r="C148">
        <v>7411.8</v>
      </c>
      <c r="D148">
        <v>494.1</v>
      </c>
      <c r="E148">
        <v>104</v>
      </c>
      <c r="F148">
        <f>VLOOKUP($A148,unit!$A:$G,MATCH(F$1,unit!$A$1:$G$1,0),0)</f>
        <v>0.95</v>
      </c>
      <c r="G148">
        <f>VLOOKUP($A148,unit!$A:$G,MATCH(G$1,unit!$A$1:$G$1,0),0)</f>
        <v>0.76</v>
      </c>
      <c r="H148">
        <f>VLOOKUP($A148,unit!$A:$G,MATCH(H$1,unit!$A$1:$G$1,0),0)</f>
        <v>0.8</v>
      </c>
      <c r="I148">
        <f t="shared" si="14"/>
        <v>7801.8947368421059</v>
      </c>
      <c r="J148">
        <f t="shared" si="15"/>
        <v>650.13157894736844</v>
      </c>
      <c r="K148">
        <f t="shared" si="16"/>
        <v>130</v>
      </c>
    </row>
    <row r="149" spans="1:11" x14ac:dyDescent="0.2">
      <c r="A149">
        <v>8</v>
      </c>
      <c r="B149">
        <v>8</v>
      </c>
      <c r="C149">
        <v>10678.4</v>
      </c>
      <c r="D149">
        <v>711.9</v>
      </c>
      <c r="E149">
        <v>149.9</v>
      </c>
      <c r="F149">
        <f>VLOOKUP($A149,unit!$A:$G,MATCH(F$1,unit!$A$1:$G$1,0),0)</f>
        <v>0.95</v>
      </c>
      <c r="G149">
        <f>VLOOKUP($A149,unit!$A:$G,MATCH(G$1,unit!$A$1:$G$1,0),0)</f>
        <v>0.76</v>
      </c>
      <c r="H149">
        <f>VLOOKUP($A149,unit!$A:$G,MATCH(H$1,unit!$A$1:$G$1,0),0)</f>
        <v>0.8</v>
      </c>
      <c r="I149">
        <f t="shared" si="14"/>
        <v>11240.421052631578</v>
      </c>
      <c r="J149">
        <f t="shared" si="15"/>
        <v>936.71052631578948</v>
      </c>
      <c r="K149">
        <f t="shared" si="16"/>
        <v>187.375</v>
      </c>
    </row>
    <row r="150" spans="1:11" x14ac:dyDescent="0.2">
      <c r="A150">
        <v>8</v>
      </c>
      <c r="B150">
        <v>9</v>
      </c>
      <c r="C150">
        <v>15254.8</v>
      </c>
      <c r="D150">
        <v>1017</v>
      </c>
      <c r="E150">
        <v>214.1</v>
      </c>
      <c r="F150">
        <f>VLOOKUP($A150,unit!$A:$G,MATCH(F$1,unit!$A$1:$G$1,0),0)</f>
        <v>0.95</v>
      </c>
      <c r="G150">
        <f>VLOOKUP($A150,unit!$A:$G,MATCH(G$1,unit!$A$1:$G$1,0),0)</f>
        <v>0.76</v>
      </c>
      <c r="H150">
        <f>VLOOKUP($A150,unit!$A:$G,MATCH(H$1,unit!$A$1:$G$1,0),0)</f>
        <v>0.8</v>
      </c>
      <c r="I150">
        <f t="shared" si="14"/>
        <v>16057.684210526315</v>
      </c>
      <c r="J150">
        <f t="shared" si="15"/>
        <v>1338.1578947368421</v>
      </c>
      <c r="K150">
        <f t="shared" si="16"/>
        <v>267.625</v>
      </c>
    </row>
    <row r="151" spans="1:11" x14ac:dyDescent="0.2">
      <c r="A151">
        <v>8</v>
      </c>
      <c r="B151">
        <v>10</v>
      </c>
      <c r="C151">
        <v>21666</v>
      </c>
      <c r="D151">
        <v>1444.4</v>
      </c>
      <c r="E151">
        <v>304.10000000000002</v>
      </c>
      <c r="F151">
        <f>VLOOKUP($A151,unit!$A:$G,MATCH(F$1,unit!$A$1:$G$1,0),0)</f>
        <v>0.95</v>
      </c>
      <c r="G151">
        <f>VLOOKUP($A151,unit!$A:$G,MATCH(G$1,unit!$A$1:$G$1,0),0)</f>
        <v>0.76</v>
      </c>
      <c r="H151">
        <f>VLOOKUP($A151,unit!$A:$G,MATCH(H$1,unit!$A$1:$G$1,0),0)</f>
        <v>0.8</v>
      </c>
      <c r="I151">
        <f t="shared" si="14"/>
        <v>22806.315789473687</v>
      </c>
      <c r="J151">
        <f t="shared" si="15"/>
        <v>1900.5263157894738</v>
      </c>
      <c r="K151">
        <f t="shared" si="16"/>
        <v>380.125</v>
      </c>
    </row>
    <row r="152" spans="1:11" x14ac:dyDescent="0.2">
      <c r="A152">
        <v>8</v>
      </c>
      <c r="B152">
        <v>11</v>
      </c>
      <c r="C152">
        <v>30647.8</v>
      </c>
      <c r="D152">
        <v>2043.2</v>
      </c>
      <c r="E152">
        <v>430.1</v>
      </c>
      <c r="F152">
        <f>VLOOKUP($A152,unit!$A:$G,MATCH(F$1,unit!$A$1:$G$1,0),0)</f>
        <v>0.95</v>
      </c>
      <c r="G152">
        <f>VLOOKUP($A152,unit!$A:$G,MATCH(G$1,unit!$A$1:$G$1,0),0)</f>
        <v>0.76</v>
      </c>
      <c r="H152">
        <f>VLOOKUP($A152,unit!$A:$G,MATCH(H$1,unit!$A$1:$G$1,0),0)</f>
        <v>0.8</v>
      </c>
      <c r="I152">
        <f t="shared" si="14"/>
        <v>32260.84210526316</v>
      </c>
      <c r="J152">
        <f t="shared" si="15"/>
        <v>2688.4210526315792</v>
      </c>
      <c r="K152">
        <f t="shared" si="16"/>
        <v>537.625</v>
      </c>
    </row>
    <row r="153" spans="1:11" x14ac:dyDescent="0.2">
      <c r="A153">
        <v>8</v>
      </c>
      <c r="B153">
        <v>12</v>
      </c>
      <c r="C153">
        <v>43230.6</v>
      </c>
      <c r="D153">
        <v>2882</v>
      </c>
      <c r="E153">
        <v>606.70000000000005</v>
      </c>
      <c r="F153">
        <f>VLOOKUP($A153,unit!$A:$G,MATCH(F$1,unit!$A$1:$G$1,0),0)</f>
        <v>0.95</v>
      </c>
      <c r="G153">
        <f>VLOOKUP($A153,unit!$A:$G,MATCH(G$1,unit!$A$1:$G$1,0),0)</f>
        <v>0.76</v>
      </c>
      <c r="H153">
        <f>VLOOKUP($A153,unit!$A:$G,MATCH(H$1,unit!$A$1:$G$1,0),0)</f>
        <v>0.8</v>
      </c>
      <c r="I153">
        <f t="shared" si="14"/>
        <v>45505.894736842107</v>
      </c>
      <c r="J153">
        <f t="shared" si="15"/>
        <v>3792.1052631578946</v>
      </c>
      <c r="K153">
        <f t="shared" si="16"/>
        <v>758.375</v>
      </c>
    </row>
    <row r="154" spans="1:11" x14ac:dyDescent="0.2">
      <c r="A154">
        <v>8</v>
      </c>
      <c r="B154">
        <v>13</v>
      </c>
      <c r="C154">
        <v>60858.400000000001</v>
      </c>
      <c r="D154">
        <v>4057.2</v>
      </c>
      <c r="E154">
        <v>854.2</v>
      </c>
      <c r="F154">
        <f>VLOOKUP($A154,unit!$A:$G,MATCH(F$1,unit!$A$1:$G$1,0),0)</f>
        <v>0.95</v>
      </c>
      <c r="G154">
        <f>VLOOKUP($A154,unit!$A:$G,MATCH(G$1,unit!$A$1:$G$1,0),0)</f>
        <v>0.76</v>
      </c>
      <c r="H154">
        <f>VLOOKUP($A154,unit!$A:$G,MATCH(H$1,unit!$A$1:$G$1,0),0)</f>
        <v>0.8</v>
      </c>
      <c r="I154">
        <f t="shared" si="14"/>
        <v>64061.473684210534</v>
      </c>
      <c r="J154">
        <f t="shared" si="15"/>
        <v>5338.4210526315783</v>
      </c>
      <c r="K154">
        <f t="shared" si="16"/>
        <v>1067.75</v>
      </c>
    </row>
    <row r="155" spans="1:11" x14ac:dyDescent="0.2">
      <c r="A155">
        <v>8</v>
      </c>
      <c r="B155">
        <v>14</v>
      </c>
      <c r="C155">
        <v>60858.400000000001</v>
      </c>
      <c r="D155">
        <v>4057.2</v>
      </c>
      <c r="E155">
        <v>854.2</v>
      </c>
      <c r="F155">
        <f>VLOOKUP($A155,unit!$A:$G,MATCH(F$1,unit!$A$1:$G$1,0),0)</f>
        <v>0.95</v>
      </c>
      <c r="G155">
        <f>VLOOKUP($A155,unit!$A:$G,MATCH(G$1,unit!$A$1:$G$1,0),0)</f>
        <v>0.76</v>
      </c>
      <c r="H155">
        <f>VLOOKUP($A155,unit!$A:$G,MATCH(H$1,unit!$A$1:$G$1,0),0)</f>
        <v>0.8</v>
      </c>
      <c r="I155">
        <f t="shared" si="14"/>
        <v>64061.473684210534</v>
      </c>
      <c r="J155">
        <f t="shared" si="15"/>
        <v>5338.4210526315783</v>
      </c>
      <c r="K155">
        <f t="shared" si="16"/>
        <v>1067.75</v>
      </c>
    </row>
    <row r="156" spans="1:11" x14ac:dyDescent="0.2">
      <c r="A156">
        <v>8</v>
      </c>
      <c r="B156">
        <v>15</v>
      </c>
      <c r="C156">
        <v>60858.400000000001</v>
      </c>
      <c r="D156">
        <v>4057.2</v>
      </c>
      <c r="E156">
        <v>854.2</v>
      </c>
      <c r="F156">
        <f>VLOOKUP($A156,unit!$A:$G,MATCH(F$1,unit!$A$1:$G$1,0),0)</f>
        <v>0.95</v>
      </c>
      <c r="G156">
        <f>VLOOKUP($A156,unit!$A:$G,MATCH(G$1,unit!$A$1:$G$1,0),0)</f>
        <v>0.76</v>
      </c>
      <c r="H156">
        <f>VLOOKUP($A156,unit!$A:$G,MATCH(H$1,unit!$A$1:$G$1,0),0)</f>
        <v>0.8</v>
      </c>
      <c r="I156">
        <f t="shared" si="14"/>
        <v>64061.473684210534</v>
      </c>
      <c r="J156">
        <f t="shared" si="15"/>
        <v>5338.4210526315783</v>
      </c>
      <c r="K156">
        <f t="shared" si="16"/>
        <v>1067.75</v>
      </c>
    </row>
    <row r="157" spans="1:11" x14ac:dyDescent="0.2">
      <c r="A157">
        <v>8</v>
      </c>
      <c r="B157">
        <v>16</v>
      </c>
      <c r="C157">
        <v>60858.400000000001</v>
      </c>
      <c r="D157">
        <v>4057.2</v>
      </c>
      <c r="E157">
        <v>854.2</v>
      </c>
      <c r="F157">
        <f>VLOOKUP($A157,unit!$A:$G,MATCH(F$1,unit!$A$1:$G$1,0),0)</f>
        <v>0.95</v>
      </c>
      <c r="G157">
        <f>VLOOKUP($A157,unit!$A:$G,MATCH(G$1,unit!$A$1:$G$1,0),0)</f>
        <v>0.76</v>
      </c>
      <c r="H157">
        <f>VLOOKUP($A157,unit!$A:$G,MATCH(H$1,unit!$A$1:$G$1,0),0)</f>
        <v>0.8</v>
      </c>
      <c r="I157">
        <f t="shared" si="14"/>
        <v>64061.473684210534</v>
      </c>
      <c r="J157">
        <f t="shared" si="15"/>
        <v>5338.4210526315783</v>
      </c>
      <c r="K157">
        <f t="shared" si="16"/>
        <v>1067.75</v>
      </c>
    </row>
    <row r="158" spans="1:11" x14ac:dyDescent="0.2">
      <c r="A158">
        <v>8</v>
      </c>
      <c r="B158">
        <v>17</v>
      </c>
      <c r="C158">
        <v>60858.400000000001</v>
      </c>
      <c r="D158">
        <v>4057.2</v>
      </c>
      <c r="E158">
        <v>854.2</v>
      </c>
      <c r="F158">
        <f>VLOOKUP($A158,unit!$A:$G,MATCH(F$1,unit!$A$1:$G$1,0),0)</f>
        <v>0.95</v>
      </c>
      <c r="G158">
        <f>VLOOKUP($A158,unit!$A:$G,MATCH(G$1,unit!$A$1:$G$1,0),0)</f>
        <v>0.76</v>
      </c>
      <c r="H158">
        <f>VLOOKUP($A158,unit!$A:$G,MATCH(H$1,unit!$A$1:$G$1,0),0)</f>
        <v>0.8</v>
      </c>
      <c r="I158">
        <f t="shared" si="14"/>
        <v>64061.473684210534</v>
      </c>
      <c r="J158">
        <f t="shared" si="15"/>
        <v>5338.4210526315783</v>
      </c>
      <c r="K158">
        <f t="shared" si="16"/>
        <v>1067.75</v>
      </c>
    </row>
    <row r="159" spans="1:11" x14ac:dyDescent="0.2">
      <c r="A159">
        <v>8</v>
      </c>
      <c r="B159">
        <v>18</v>
      </c>
      <c r="C159">
        <v>60858.400000000001</v>
      </c>
      <c r="D159">
        <v>4057.2</v>
      </c>
      <c r="E159">
        <v>854.2</v>
      </c>
      <c r="F159">
        <f>VLOOKUP($A159,unit!$A:$G,MATCH(F$1,unit!$A$1:$G$1,0),0)</f>
        <v>0.95</v>
      </c>
      <c r="G159">
        <f>VLOOKUP($A159,unit!$A:$G,MATCH(G$1,unit!$A$1:$G$1,0),0)</f>
        <v>0.76</v>
      </c>
      <c r="H159">
        <f>VLOOKUP($A159,unit!$A:$G,MATCH(H$1,unit!$A$1:$G$1,0),0)</f>
        <v>0.8</v>
      </c>
      <c r="I159">
        <f t="shared" si="14"/>
        <v>64061.473684210534</v>
      </c>
      <c r="J159">
        <f t="shared" si="15"/>
        <v>5338.4210526315783</v>
      </c>
      <c r="K159">
        <f t="shared" si="16"/>
        <v>1067.75</v>
      </c>
    </row>
    <row r="160" spans="1:11" x14ac:dyDescent="0.2">
      <c r="A160">
        <v>8</v>
      </c>
      <c r="B160">
        <v>19</v>
      </c>
      <c r="C160">
        <v>60858.400000000001</v>
      </c>
      <c r="D160">
        <v>4057.2</v>
      </c>
      <c r="E160">
        <v>854.2</v>
      </c>
      <c r="F160">
        <f>VLOOKUP($A160,unit!$A:$G,MATCH(F$1,unit!$A$1:$G$1,0),0)</f>
        <v>0.95</v>
      </c>
      <c r="G160">
        <f>VLOOKUP($A160,unit!$A:$G,MATCH(G$1,unit!$A$1:$G$1,0),0)</f>
        <v>0.76</v>
      </c>
      <c r="H160">
        <f>VLOOKUP($A160,unit!$A:$G,MATCH(H$1,unit!$A$1:$G$1,0),0)</f>
        <v>0.8</v>
      </c>
      <c r="I160">
        <f t="shared" si="14"/>
        <v>64061.473684210534</v>
      </c>
      <c r="J160">
        <f t="shared" si="15"/>
        <v>5338.4210526315783</v>
      </c>
      <c r="K160">
        <f t="shared" si="16"/>
        <v>1067.75</v>
      </c>
    </row>
    <row r="161" spans="1:11" x14ac:dyDescent="0.2">
      <c r="A161">
        <v>8</v>
      </c>
      <c r="B161">
        <v>20</v>
      </c>
      <c r="C161">
        <v>60858.400000000001</v>
      </c>
      <c r="D161">
        <v>4057.2</v>
      </c>
      <c r="E161">
        <v>854.2</v>
      </c>
      <c r="F161">
        <f>VLOOKUP($A161,unit!$A:$G,MATCH(F$1,unit!$A$1:$G$1,0),0)</f>
        <v>0.95</v>
      </c>
      <c r="G161">
        <f>VLOOKUP($A161,unit!$A:$G,MATCH(G$1,unit!$A$1:$G$1,0),0)</f>
        <v>0.76</v>
      </c>
      <c r="H161">
        <f>VLOOKUP($A161,unit!$A:$G,MATCH(H$1,unit!$A$1:$G$1,0),0)</f>
        <v>0.8</v>
      </c>
      <c r="I161">
        <f t="shared" si="14"/>
        <v>64061.473684210534</v>
      </c>
      <c r="J161">
        <f t="shared" si="15"/>
        <v>5338.4210526315783</v>
      </c>
      <c r="K161">
        <f t="shared" si="16"/>
        <v>1067.75</v>
      </c>
    </row>
    <row r="162" spans="1:11" x14ac:dyDescent="0.2">
      <c r="A162">
        <v>9</v>
      </c>
      <c r="B162">
        <v>1</v>
      </c>
      <c r="C162">
        <v>692.6</v>
      </c>
      <c r="D162">
        <v>58.4</v>
      </c>
      <c r="E162">
        <v>9.5</v>
      </c>
      <c r="F162">
        <f>VLOOKUP($A162,unit!$A:$G,MATCH(F$1,unit!$A$1:$G$1,0),0)</f>
        <v>0.85</v>
      </c>
      <c r="G162">
        <f>VLOOKUP($A162,unit!$A:$G,MATCH(G$1,unit!$A$1:$G$1,0),0)</f>
        <v>0.86</v>
      </c>
      <c r="H162">
        <f>VLOOKUP($A162,unit!$A:$G,MATCH(H$1,unit!$A$1:$G$1,0),0)</f>
        <v>0.7</v>
      </c>
      <c r="I162">
        <f t="shared" si="14"/>
        <v>814.82352941176475</v>
      </c>
      <c r="J162">
        <f t="shared" si="15"/>
        <v>67.906976744186039</v>
      </c>
      <c r="K162">
        <f t="shared" si="16"/>
        <v>13.571428571428573</v>
      </c>
    </row>
    <row r="163" spans="1:11" x14ac:dyDescent="0.2">
      <c r="A163">
        <v>9</v>
      </c>
      <c r="B163">
        <v>2</v>
      </c>
      <c r="C163">
        <v>820.1</v>
      </c>
      <c r="D163">
        <v>69.099999999999994</v>
      </c>
      <c r="E163">
        <v>11.3</v>
      </c>
      <c r="F163">
        <f>VLOOKUP($A163,unit!$A:$G,MATCH(F$1,unit!$A$1:$G$1,0),0)</f>
        <v>0.85</v>
      </c>
      <c r="G163">
        <f>VLOOKUP($A163,unit!$A:$G,MATCH(G$1,unit!$A$1:$G$1,0),0)</f>
        <v>0.86</v>
      </c>
      <c r="H163">
        <f>VLOOKUP($A163,unit!$A:$G,MATCH(H$1,unit!$A$1:$G$1,0),0)</f>
        <v>0.7</v>
      </c>
      <c r="I163">
        <f t="shared" si="14"/>
        <v>964.82352941176475</v>
      </c>
      <c r="J163">
        <f t="shared" si="15"/>
        <v>80.348837209302317</v>
      </c>
      <c r="K163">
        <f t="shared" si="16"/>
        <v>16.142857142857146</v>
      </c>
    </row>
    <row r="164" spans="1:11" x14ac:dyDescent="0.2">
      <c r="A164">
        <v>9</v>
      </c>
      <c r="B164">
        <v>3</v>
      </c>
      <c r="C164">
        <v>1234.2</v>
      </c>
      <c r="D164">
        <v>104.1</v>
      </c>
      <c r="E164">
        <v>16.899999999999999</v>
      </c>
      <c r="F164">
        <f>VLOOKUP($A164,unit!$A:$G,MATCH(F$1,unit!$A$1:$G$1,0),0)</f>
        <v>0.85</v>
      </c>
      <c r="G164">
        <f>VLOOKUP($A164,unit!$A:$G,MATCH(G$1,unit!$A$1:$G$1,0),0)</f>
        <v>0.86</v>
      </c>
      <c r="H164">
        <f>VLOOKUP($A164,unit!$A:$G,MATCH(H$1,unit!$A$1:$G$1,0),0)</f>
        <v>0.7</v>
      </c>
      <c r="I164">
        <f t="shared" si="14"/>
        <v>1452</v>
      </c>
      <c r="J164">
        <f t="shared" si="15"/>
        <v>121.04651162790697</v>
      </c>
      <c r="K164">
        <f t="shared" si="16"/>
        <v>24.142857142857142</v>
      </c>
    </row>
    <row r="165" spans="1:11" x14ac:dyDescent="0.2">
      <c r="A165">
        <v>9</v>
      </c>
      <c r="B165">
        <v>4</v>
      </c>
      <c r="C165">
        <v>1993</v>
      </c>
      <c r="D165">
        <v>168</v>
      </c>
      <c r="E165">
        <v>27.4</v>
      </c>
      <c r="F165">
        <f>VLOOKUP($A165,unit!$A:$G,MATCH(F$1,unit!$A$1:$G$1,0),0)</f>
        <v>0.85</v>
      </c>
      <c r="G165">
        <f>VLOOKUP($A165,unit!$A:$G,MATCH(G$1,unit!$A$1:$G$1,0),0)</f>
        <v>0.86</v>
      </c>
      <c r="H165">
        <f>VLOOKUP($A165,unit!$A:$G,MATCH(H$1,unit!$A$1:$G$1,0),0)</f>
        <v>0.7</v>
      </c>
      <c r="I165">
        <f t="shared" si="14"/>
        <v>2344.7058823529414</v>
      </c>
      <c r="J165">
        <f t="shared" si="15"/>
        <v>195.34883720930233</v>
      </c>
      <c r="K165">
        <f t="shared" si="16"/>
        <v>39.142857142857146</v>
      </c>
    </row>
    <row r="166" spans="1:11" x14ac:dyDescent="0.2">
      <c r="A166">
        <v>9</v>
      </c>
      <c r="B166">
        <v>5</v>
      </c>
      <c r="C166">
        <v>3056.1</v>
      </c>
      <c r="D166">
        <v>257.7</v>
      </c>
      <c r="E166">
        <v>41.9</v>
      </c>
      <c r="F166">
        <f>VLOOKUP($A166,unit!$A:$G,MATCH(F$1,unit!$A$1:$G$1,0),0)</f>
        <v>0.85</v>
      </c>
      <c r="G166">
        <f>VLOOKUP($A166,unit!$A:$G,MATCH(G$1,unit!$A$1:$G$1,0),0)</f>
        <v>0.86</v>
      </c>
      <c r="H166">
        <f>VLOOKUP($A166,unit!$A:$G,MATCH(H$1,unit!$A$1:$G$1,0),0)</f>
        <v>0.7</v>
      </c>
      <c r="I166">
        <f t="shared" si="14"/>
        <v>3595.4117647058824</v>
      </c>
      <c r="J166">
        <f t="shared" si="15"/>
        <v>299.65116279069764</v>
      </c>
      <c r="K166">
        <f t="shared" si="16"/>
        <v>59.857142857142861</v>
      </c>
    </row>
    <row r="167" spans="1:11" x14ac:dyDescent="0.2">
      <c r="A167">
        <v>9</v>
      </c>
      <c r="B167">
        <v>6</v>
      </c>
      <c r="C167">
        <v>4545.3</v>
      </c>
      <c r="D167">
        <v>383.2</v>
      </c>
      <c r="E167">
        <v>62.4</v>
      </c>
      <c r="F167">
        <f>VLOOKUP($A167,unit!$A:$G,MATCH(F$1,unit!$A$1:$G$1,0),0)</f>
        <v>0.85</v>
      </c>
      <c r="G167">
        <f>VLOOKUP($A167,unit!$A:$G,MATCH(G$1,unit!$A$1:$G$1,0),0)</f>
        <v>0.86</v>
      </c>
      <c r="H167">
        <f>VLOOKUP($A167,unit!$A:$G,MATCH(H$1,unit!$A$1:$G$1,0),0)</f>
        <v>0.7</v>
      </c>
      <c r="I167">
        <f t="shared" si="14"/>
        <v>5347.4117647058829</v>
      </c>
      <c r="J167">
        <f t="shared" si="15"/>
        <v>445.58139534883719</v>
      </c>
      <c r="K167">
        <f t="shared" si="16"/>
        <v>89.142857142857153</v>
      </c>
    </row>
    <row r="168" spans="1:11" x14ac:dyDescent="0.2">
      <c r="A168">
        <v>9</v>
      </c>
      <c r="B168">
        <v>7</v>
      </c>
      <c r="C168">
        <v>6631.6</v>
      </c>
      <c r="D168">
        <v>559.1</v>
      </c>
      <c r="E168">
        <v>91</v>
      </c>
      <c r="F168">
        <f>VLOOKUP($A168,unit!$A:$G,MATCH(F$1,unit!$A$1:$G$1,0),0)</f>
        <v>0.85</v>
      </c>
      <c r="G168">
        <f>VLOOKUP($A168,unit!$A:$G,MATCH(G$1,unit!$A$1:$G$1,0),0)</f>
        <v>0.86</v>
      </c>
      <c r="H168">
        <f>VLOOKUP($A168,unit!$A:$G,MATCH(H$1,unit!$A$1:$G$1,0),0)</f>
        <v>0.7</v>
      </c>
      <c r="I168">
        <f t="shared" si="14"/>
        <v>7801.8823529411775</v>
      </c>
      <c r="J168">
        <f t="shared" si="15"/>
        <v>650.11627906976753</v>
      </c>
      <c r="K168">
        <f t="shared" si="16"/>
        <v>130</v>
      </c>
    </row>
    <row r="169" spans="1:11" x14ac:dyDescent="0.2">
      <c r="A169">
        <v>9</v>
      </c>
      <c r="B169">
        <v>8</v>
      </c>
      <c r="C169">
        <v>9554.4</v>
      </c>
      <c r="D169">
        <v>805.6</v>
      </c>
      <c r="E169">
        <v>131.1</v>
      </c>
      <c r="F169">
        <f>VLOOKUP($A169,unit!$A:$G,MATCH(F$1,unit!$A$1:$G$1,0),0)</f>
        <v>0.85</v>
      </c>
      <c r="G169">
        <f>VLOOKUP($A169,unit!$A:$G,MATCH(G$1,unit!$A$1:$G$1,0),0)</f>
        <v>0.86</v>
      </c>
      <c r="H169">
        <f>VLOOKUP($A169,unit!$A:$G,MATCH(H$1,unit!$A$1:$G$1,0),0)</f>
        <v>0.7</v>
      </c>
      <c r="I169">
        <f t="shared" si="14"/>
        <v>11240.470588235294</v>
      </c>
      <c r="J169">
        <f t="shared" si="15"/>
        <v>936.74418604651169</v>
      </c>
      <c r="K169">
        <f t="shared" si="16"/>
        <v>187.28571428571428</v>
      </c>
    </row>
    <row r="170" spans="1:11" x14ac:dyDescent="0.2">
      <c r="A170">
        <v>9</v>
      </c>
      <c r="B170">
        <v>9</v>
      </c>
      <c r="C170">
        <v>13649</v>
      </c>
      <c r="D170">
        <v>1150.8</v>
      </c>
      <c r="E170">
        <v>187.3</v>
      </c>
      <c r="F170">
        <f>VLOOKUP($A170,unit!$A:$G,MATCH(F$1,unit!$A$1:$G$1,0),0)</f>
        <v>0.85</v>
      </c>
      <c r="G170">
        <f>VLOOKUP($A170,unit!$A:$G,MATCH(G$1,unit!$A$1:$G$1,0),0)</f>
        <v>0.86</v>
      </c>
      <c r="H170">
        <f>VLOOKUP($A170,unit!$A:$G,MATCH(H$1,unit!$A$1:$G$1,0),0)</f>
        <v>0.7</v>
      </c>
      <c r="I170">
        <f t="shared" si="14"/>
        <v>16057.64705882353</v>
      </c>
      <c r="J170">
        <f t="shared" si="15"/>
        <v>1338.1395348837209</v>
      </c>
      <c r="K170">
        <f t="shared" si="16"/>
        <v>267.57142857142861</v>
      </c>
    </row>
    <row r="171" spans="1:11" x14ac:dyDescent="0.2">
      <c r="A171">
        <v>9</v>
      </c>
      <c r="B171">
        <v>10</v>
      </c>
      <c r="C171">
        <v>19385.400000000001</v>
      </c>
      <c r="D171">
        <v>1634.5</v>
      </c>
      <c r="E171">
        <v>266.10000000000002</v>
      </c>
      <c r="F171">
        <f>VLOOKUP($A171,unit!$A:$G,MATCH(F$1,unit!$A$1:$G$1,0),0)</f>
        <v>0.85</v>
      </c>
      <c r="G171">
        <f>VLOOKUP($A171,unit!$A:$G,MATCH(G$1,unit!$A$1:$G$1,0),0)</f>
        <v>0.86</v>
      </c>
      <c r="H171">
        <f>VLOOKUP($A171,unit!$A:$G,MATCH(H$1,unit!$A$1:$G$1,0),0)</f>
        <v>0.7</v>
      </c>
      <c r="I171">
        <f t="shared" si="14"/>
        <v>22806.352941176472</v>
      </c>
      <c r="J171">
        <f t="shared" si="15"/>
        <v>1900.5813953488373</v>
      </c>
      <c r="K171">
        <f t="shared" si="16"/>
        <v>380.14285714285722</v>
      </c>
    </row>
    <row r="172" spans="1:11" x14ac:dyDescent="0.2">
      <c r="A172">
        <v>9</v>
      </c>
      <c r="B172">
        <v>11</v>
      </c>
      <c r="C172">
        <v>27421.7</v>
      </c>
      <c r="D172">
        <v>2312</v>
      </c>
      <c r="E172">
        <v>376.4</v>
      </c>
      <c r="F172">
        <f>VLOOKUP($A172,unit!$A:$G,MATCH(F$1,unit!$A$1:$G$1,0),0)</f>
        <v>0.85</v>
      </c>
      <c r="G172">
        <f>VLOOKUP($A172,unit!$A:$G,MATCH(G$1,unit!$A$1:$G$1,0),0)</f>
        <v>0.86</v>
      </c>
      <c r="H172">
        <f>VLOOKUP($A172,unit!$A:$G,MATCH(H$1,unit!$A$1:$G$1,0),0)</f>
        <v>0.7</v>
      </c>
      <c r="I172">
        <f t="shared" si="14"/>
        <v>32260.823529411766</v>
      </c>
      <c r="J172">
        <f t="shared" si="15"/>
        <v>2688.3720930232557</v>
      </c>
      <c r="K172">
        <f t="shared" si="16"/>
        <v>537.71428571428567</v>
      </c>
    </row>
    <row r="173" spans="1:11" x14ac:dyDescent="0.2">
      <c r="A173">
        <v>9</v>
      </c>
      <c r="B173">
        <v>12</v>
      </c>
      <c r="C173">
        <v>38680</v>
      </c>
      <c r="D173">
        <v>3261.3</v>
      </c>
      <c r="E173">
        <v>530.9</v>
      </c>
      <c r="F173">
        <f>VLOOKUP($A173,unit!$A:$G,MATCH(F$1,unit!$A$1:$G$1,0),0)</f>
        <v>0.85</v>
      </c>
      <c r="G173">
        <f>VLOOKUP($A173,unit!$A:$G,MATCH(G$1,unit!$A$1:$G$1,0),0)</f>
        <v>0.86</v>
      </c>
      <c r="H173">
        <f>VLOOKUP($A173,unit!$A:$G,MATCH(H$1,unit!$A$1:$G$1,0),0)</f>
        <v>0.7</v>
      </c>
      <c r="I173">
        <f t="shared" si="14"/>
        <v>45505.882352941175</v>
      </c>
      <c r="J173">
        <f t="shared" si="15"/>
        <v>3792.2093023255816</v>
      </c>
      <c r="K173">
        <f t="shared" si="16"/>
        <v>758.42857142857144</v>
      </c>
    </row>
    <row r="174" spans="1:11" x14ac:dyDescent="0.2">
      <c r="A174">
        <v>9</v>
      </c>
      <c r="B174">
        <v>13</v>
      </c>
      <c r="C174">
        <v>54452.3</v>
      </c>
      <c r="D174">
        <v>4591.1000000000004</v>
      </c>
      <c r="E174">
        <v>747.4</v>
      </c>
      <c r="F174">
        <f>VLOOKUP($A174,unit!$A:$G,MATCH(F$1,unit!$A$1:$G$1,0),0)</f>
        <v>0.85</v>
      </c>
      <c r="G174">
        <f>VLOOKUP($A174,unit!$A:$G,MATCH(G$1,unit!$A$1:$G$1,0),0)</f>
        <v>0.86</v>
      </c>
      <c r="H174">
        <f>VLOOKUP($A174,unit!$A:$G,MATCH(H$1,unit!$A$1:$G$1,0),0)</f>
        <v>0.7</v>
      </c>
      <c r="I174">
        <f t="shared" si="14"/>
        <v>64061.529411764714</v>
      </c>
      <c r="J174">
        <f t="shared" si="15"/>
        <v>5338.4883720930238</v>
      </c>
      <c r="K174">
        <f t="shared" si="16"/>
        <v>1067.7142857142858</v>
      </c>
    </row>
    <row r="175" spans="1:11" x14ac:dyDescent="0.2">
      <c r="A175">
        <v>9</v>
      </c>
      <c r="B175">
        <v>14</v>
      </c>
      <c r="C175">
        <v>54452.3</v>
      </c>
      <c r="D175">
        <v>4591.1000000000004</v>
      </c>
      <c r="E175">
        <v>747.4</v>
      </c>
      <c r="F175">
        <f>VLOOKUP($A175,unit!$A:$G,MATCH(F$1,unit!$A$1:$G$1,0),0)</f>
        <v>0.85</v>
      </c>
      <c r="G175">
        <f>VLOOKUP($A175,unit!$A:$G,MATCH(G$1,unit!$A$1:$G$1,0),0)</f>
        <v>0.86</v>
      </c>
      <c r="H175">
        <f>VLOOKUP($A175,unit!$A:$G,MATCH(H$1,unit!$A$1:$G$1,0),0)</f>
        <v>0.7</v>
      </c>
      <c r="I175">
        <f t="shared" si="14"/>
        <v>64061.529411764714</v>
      </c>
      <c r="J175">
        <f t="shared" si="15"/>
        <v>5338.4883720930238</v>
      </c>
      <c r="K175">
        <f t="shared" si="16"/>
        <v>1067.7142857142858</v>
      </c>
    </row>
    <row r="176" spans="1:11" x14ac:dyDescent="0.2">
      <c r="A176">
        <v>9</v>
      </c>
      <c r="B176">
        <v>15</v>
      </c>
      <c r="C176">
        <v>54452.3</v>
      </c>
      <c r="D176">
        <v>4591.1000000000004</v>
      </c>
      <c r="E176">
        <v>747.4</v>
      </c>
      <c r="F176">
        <f>VLOOKUP($A176,unit!$A:$G,MATCH(F$1,unit!$A$1:$G$1,0),0)</f>
        <v>0.85</v>
      </c>
      <c r="G176">
        <f>VLOOKUP($A176,unit!$A:$G,MATCH(G$1,unit!$A$1:$G$1,0),0)</f>
        <v>0.86</v>
      </c>
      <c r="H176">
        <f>VLOOKUP($A176,unit!$A:$G,MATCH(H$1,unit!$A$1:$G$1,0),0)</f>
        <v>0.7</v>
      </c>
      <c r="I176">
        <f t="shared" si="14"/>
        <v>64061.529411764714</v>
      </c>
      <c r="J176">
        <f t="shared" si="15"/>
        <v>5338.4883720930238</v>
      </c>
      <c r="K176">
        <f t="shared" si="16"/>
        <v>1067.7142857142858</v>
      </c>
    </row>
    <row r="177" spans="1:11" x14ac:dyDescent="0.2">
      <c r="A177">
        <v>9</v>
      </c>
      <c r="B177">
        <v>16</v>
      </c>
      <c r="C177">
        <v>54452.3</v>
      </c>
      <c r="D177">
        <v>4591.1000000000004</v>
      </c>
      <c r="E177">
        <v>747.4</v>
      </c>
      <c r="F177">
        <f>VLOOKUP($A177,unit!$A:$G,MATCH(F$1,unit!$A$1:$G$1,0),0)</f>
        <v>0.85</v>
      </c>
      <c r="G177">
        <f>VLOOKUP($A177,unit!$A:$G,MATCH(G$1,unit!$A$1:$G$1,0),0)</f>
        <v>0.86</v>
      </c>
      <c r="H177">
        <f>VLOOKUP($A177,unit!$A:$G,MATCH(H$1,unit!$A$1:$G$1,0),0)</f>
        <v>0.7</v>
      </c>
      <c r="I177">
        <f t="shared" si="14"/>
        <v>64061.529411764714</v>
      </c>
      <c r="J177">
        <f t="shared" si="15"/>
        <v>5338.4883720930238</v>
      </c>
      <c r="K177">
        <f t="shared" si="16"/>
        <v>1067.7142857142858</v>
      </c>
    </row>
    <row r="178" spans="1:11" x14ac:dyDescent="0.2">
      <c r="A178">
        <v>9</v>
      </c>
      <c r="B178">
        <v>17</v>
      </c>
      <c r="C178">
        <v>54452.3</v>
      </c>
      <c r="D178">
        <v>4591.1000000000004</v>
      </c>
      <c r="E178">
        <v>747.4</v>
      </c>
      <c r="F178">
        <f>VLOOKUP($A178,unit!$A:$G,MATCH(F$1,unit!$A$1:$G$1,0),0)</f>
        <v>0.85</v>
      </c>
      <c r="G178">
        <f>VLOOKUP($A178,unit!$A:$G,MATCH(G$1,unit!$A$1:$G$1,0),0)</f>
        <v>0.86</v>
      </c>
      <c r="H178">
        <f>VLOOKUP($A178,unit!$A:$G,MATCH(H$1,unit!$A$1:$G$1,0),0)</f>
        <v>0.7</v>
      </c>
      <c r="I178">
        <f t="shared" si="14"/>
        <v>64061.529411764714</v>
      </c>
      <c r="J178">
        <f t="shared" si="15"/>
        <v>5338.4883720930238</v>
      </c>
      <c r="K178">
        <f t="shared" si="16"/>
        <v>1067.7142857142858</v>
      </c>
    </row>
    <row r="179" spans="1:11" x14ac:dyDescent="0.2">
      <c r="A179">
        <v>9</v>
      </c>
      <c r="B179">
        <v>18</v>
      </c>
      <c r="C179">
        <v>54452.3</v>
      </c>
      <c r="D179">
        <v>4591.1000000000004</v>
      </c>
      <c r="E179">
        <v>747.4</v>
      </c>
      <c r="F179">
        <f>VLOOKUP($A179,unit!$A:$G,MATCH(F$1,unit!$A$1:$G$1,0),0)</f>
        <v>0.85</v>
      </c>
      <c r="G179">
        <f>VLOOKUP($A179,unit!$A:$G,MATCH(G$1,unit!$A$1:$G$1,0),0)</f>
        <v>0.86</v>
      </c>
      <c r="H179">
        <f>VLOOKUP($A179,unit!$A:$G,MATCH(H$1,unit!$A$1:$G$1,0),0)</f>
        <v>0.7</v>
      </c>
      <c r="I179">
        <f t="shared" si="14"/>
        <v>64061.529411764714</v>
      </c>
      <c r="J179">
        <f t="shared" si="15"/>
        <v>5338.4883720930238</v>
      </c>
      <c r="K179">
        <f t="shared" si="16"/>
        <v>1067.7142857142858</v>
      </c>
    </row>
    <row r="180" spans="1:11" x14ac:dyDescent="0.2">
      <c r="A180">
        <v>9</v>
      </c>
      <c r="B180">
        <v>19</v>
      </c>
      <c r="C180">
        <v>54452.3</v>
      </c>
      <c r="D180">
        <v>4591.1000000000004</v>
      </c>
      <c r="E180">
        <v>747.4</v>
      </c>
      <c r="F180">
        <f>VLOOKUP($A180,unit!$A:$G,MATCH(F$1,unit!$A$1:$G$1,0),0)</f>
        <v>0.85</v>
      </c>
      <c r="G180">
        <f>VLOOKUP($A180,unit!$A:$G,MATCH(G$1,unit!$A$1:$G$1,0),0)</f>
        <v>0.86</v>
      </c>
      <c r="H180">
        <f>VLOOKUP($A180,unit!$A:$G,MATCH(H$1,unit!$A$1:$G$1,0),0)</f>
        <v>0.7</v>
      </c>
      <c r="I180">
        <f t="shared" si="14"/>
        <v>64061.529411764714</v>
      </c>
      <c r="J180">
        <f t="shared" si="15"/>
        <v>5338.4883720930238</v>
      </c>
      <c r="K180">
        <f t="shared" si="16"/>
        <v>1067.7142857142858</v>
      </c>
    </row>
    <row r="181" spans="1:11" x14ac:dyDescent="0.2">
      <c r="A181">
        <v>9</v>
      </c>
      <c r="B181">
        <v>20</v>
      </c>
      <c r="C181">
        <v>54452.3</v>
      </c>
      <c r="D181">
        <v>4591.1000000000004</v>
      </c>
      <c r="E181">
        <v>747.4</v>
      </c>
      <c r="F181">
        <f>VLOOKUP($A181,unit!$A:$G,MATCH(F$1,unit!$A$1:$G$1,0),0)</f>
        <v>0.85</v>
      </c>
      <c r="G181">
        <f>VLOOKUP($A181,unit!$A:$G,MATCH(G$1,unit!$A$1:$G$1,0),0)</f>
        <v>0.86</v>
      </c>
      <c r="H181">
        <f>VLOOKUP($A181,unit!$A:$G,MATCH(H$1,unit!$A$1:$G$1,0),0)</f>
        <v>0.7</v>
      </c>
      <c r="I181">
        <f t="shared" si="14"/>
        <v>64061.529411764714</v>
      </c>
      <c r="J181">
        <f t="shared" si="15"/>
        <v>5338.4883720930238</v>
      </c>
      <c r="K181">
        <f t="shared" si="16"/>
        <v>1067.7142857142858</v>
      </c>
    </row>
    <row r="182" spans="1:11" x14ac:dyDescent="0.2">
      <c r="A182">
        <v>10</v>
      </c>
      <c r="B182">
        <v>1</v>
      </c>
      <c r="C182">
        <v>597.6</v>
      </c>
      <c r="D182">
        <v>62.5</v>
      </c>
      <c r="E182">
        <v>9.8000000000000007</v>
      </c>
      <c r="F182">
        <f>VLOOKUP($A182,unit!$A:$G,MATCH(F$1,unit!$A$1:$G$1,0),0)</f>
        <v>0.73329999999999995</v>
      </c>
      <c r="G182">
        <f>VLOOKUP($A182,unit!$A:$G,MATCH(G$1,unit!$A$1:$G$1,0),0)</f>
        <v>0.92</v>
      </c>
      <c r="H182">
        <f>VLOOKUP($A182,unit!$A:$G,MATCH(H$1,unit!$A$1:$G$1,0),0)</f>
        <v>0.72</v>
      </c>
      <c r="I182">
        <f t="shared" si="14"/>
        <v>814.94613391517805</v>
      </c>
      <c r="J182">
        <f t="shared" si="15"/>
        <v>67.934782608695656</v>
      </c>
      <c r="K182">
        <f t="shared" si="16"/>
        <v>13.611111111111112</v>
      </c>
    </row>
    <row r="183" spans="1:11" x14ac:dyDescent="0.2">
      <c r="A183">
        <v>10</v>
      </c>
      <c r="B183">
        <v>2</v>
      </c>
      <c r="C183">
        <v>707.6</v>
      </c>
      <c r="D183">
        <v>74</v>
      </c>
      <c r="E183">
        <v>11.6</v>
      </c>
      <c r="F183">
        <f>VLOOKUP($A183,unit!$A:$G,MATCH(F$1,unit!$A$1:$G$1,0),0)</f>
        <v>0.73329999999999995</v>
      </c>
      <c r="G183">
        <f>VLOOKUP($A183,unit!$A:$G,MATCH(G$1,unit!$A$1:$G$1,0),0)</f>
        <v>0.92</v>
      </c>
      <c r="H183">
        <f>VLOOKUP($A183,unit!$A:$G,MATCH(H$1,unit!$A$1:$G$1,0),0)</f>
        <v>0.72</v>
      </c>
      <c r="I183">
        <f t="shared" si="14"/>
        <v>964.95295240692769</v>
      </c>
      <c r="J183">
        <f t="shared" si="15"/>
        <v>80.434782608695642</v>
      </c>
      <c r="K183">
        <f t="shared" si="16"/>
        <v>16.111111111111111</v>
      </c>
    </row>
    <row r="184" spans="1:11" x14ac:dyDescent="0.2">
      <c r="A184">
        <v>10</v>
      </c>
      <c r="B184">
        <v>3</v>
      </c>
      <c r="C184">
        <v>1064.8</v>
      </c>
      <c r="D184">
        <v>111.3</v>
      </c>
      <c r="E184">
        <v>17.399999999999999</v>
      </c>
      <c r="F184">
        <f>VLOOKUP($A184,unit!$A:$G,MATCH(F$1,unit!$A$1:$G$1,0),0)</f>
        <v>0.73329999999999995</v>
      </c>
      <c r="G184">
        <f>VLOOKUP($A184,unit!$A:$G,MATCH(G$1,unit!$A$1:$G$1,0),0)</f>
        <v>0.92</v>
      </c>
      <c r="H184">
        <f>VLOOKUP($A184,unit!$A:$G,MATCH(H$1,unit!$A$1:$G$1,0),0)</f>
        <v>0.72</v>
      </c>
      <c r="I184">
        <f t="shared" si="14"/>
        <v>1452.0660030001363</v>
      </c>
      <c r="J184">
        <f t="shared" si="15"/>
        <v>120.9782608695652</v>
      </c>
      <c r="K184">
        <f t="shared" si="16"/>
        <v>24.166666666666664</v>
      </c>
    </row>
    <row r="185" spans="1:11" x14ac:dyDescent="0.2">
      <c r="A185">
        <v>10</v>
      </c>
      <c r="B185">
        <v>4</v>
      </c>
      <c r="C185">
        <v>1719.5</v>
      </c>
      <c r="D185">
        <v>179.8</v>
      </c>
      <c r="E185">
        <v>28.1</v>
      </c>
      <c r="F185">
        <f>VLOOKUP($A185,unit!$A:$G,MATCH(F$1,unit!$A$1:$G$1,0),0)</f>
        <v>0.73329999999999995</v>
      </c>
      <c r="G185">
        <f>VLOOKUP($A185,unit!$A:$G,MATCH(G$1,unit!$A$1:$G$1,0),0)</f>
        <v>0.92</v>
      </c>
      <c r="H185">
        <f>VLOOKUP($A185,unit!$A:$G,MATCH(H$1,unit!$A$1:$G$1,0),0)</f>
        <v>0.72</v>
      </c>
      <c r="I185">
        <f t="shared" si="14"/>
        <v>2344.8793126960318</v>
      </c>
      <c r="J185">
        <f t="shared" si="15"/>
        <v>195.43478260869566</v>
      </c>
      <c r="K185">
        <f t="shared" si="16"/>
        <v>39.027777777777779</v>
      </c>
    </row>
    <row r="186" spans="1:11" x14ac:dyDescent="0.2">
      <c r="A186">
        <v>10</v>
      </c>
      <c r="B186">
        <v>5</v>
      </c>
      <c r="C186">
        <v>2636.6</v>
      </c>
      <c r="D186">
        <v>275.60000000000002</v>
      </c>
      <c r="E186">
        <v>43.1</v>
      </c>
      <c r="F186">
        <f>VLOOKUP($A186,unit!$A:$G,MATCH(F$1,unit!$A$1:$G$1,0),0)</f>
        <v>0.73329999999999995</v>
      </c>
      <c r="G186">
        <f>VLOOKUP($A186,unit!$A:$G,MATCH(G$1,unit!$A$1:$G$1,0),0)</f>
        <v>0.92</v>
      </c>
      <c r="H186">
        <f>VLOOKUP($A186,unit!$A:$G,MATCH(H$1,unit!$A$1:$G$1,0),0)</f>
        <v>0.72</v>
      </c>
      <c r="I186">
        <f t="shared" si="14"/>
        <v>3595.527069412246</v>
      </c>
      <c r="J186">
        <f t="shared" si="15"/>
        <v>299.56521739130437</v>
      </c>
      <c r="K186">
        <f t="shared" si="16"/>
        <v>59.861111111111114</v>
      </c>
    </row>
    <row r="187" spans="1:11" x14ac:dyDescent="0.2">
      <c r="A187">
        <v>10</v>
      </c>
      <c r="B187">
        <v>6</v>
      </c>
      <c r="C187">
        <v>3921.4</v>
      </c>
      <c r="D187">
        <v>410</v>
      </c>
      <c r="E187">
        <v>64.2</v>
      </c>
      <c r="F187">
        <f>VLOOKUP($A187,unit!$A:$G,MATCH(F$1,unit!$A$1:$G$1,0),0)</f>
        <v>0.73329999999999995</v>
      </c>
      <c r="G187">
        <f>VLOOKUP($A187,unit!$A:$G,MATCH(G$1,unit!$A$1:$G$1,0),0)</f>
        <v>0.92</v>
      </c>
      <c r="H187">
        <f>VLOOKUP($A187,unit!$A:$G,MATCH(H$1,unit!$A$1:$G$1,0),0)</f>
        <v>0.72</v>
      </c>
      <c r="I187">
        <f t="shared" si="14"/>
        <v>5347.6067093958818</v>
      </c>
      <c r="J187">
        <f t="shared" si="15"/>
        <v>445.65217391304344</v>
      </c>
      <c r="K187">
        <f t="shared" si="16"/>
        <v>89.166666666666671</v>
      </c>
    </row>
    <row r="188" spans="1:11" x14ac:dyDescent="0.2">
      <c r="A188">
        <v>10</v>
      </c>
      <c r="B188">
        <v>7</v>
      </c>
      <c r="C188">
        <v>5721.4</v>
      </c>
      <c r="D188">
        <v>598.1</v>
      </c>
      <c r="E188">
        <v>93.6</v>
      </c>
      <c r="F188">
        <f>VLOOKUP($A188,unit!$A:$G,MATCH(F$1,unit!$A$1:$G$1,0),0)</f>
        <v>0.73329999999999995</v>
      </c>
      <c r="G188">
        <f>VLOOKUP($A188,unit!$A:$G,MATCH(G$1,unit!$A$1:$G$1,0),0)</f>
        <v>0.92</v>
      </c>
      <c r="H188">
        <f>VLOOKUP($A188,unit!$A:$G,MATCH(H$1,unit!$A$1:$G$1,0),0)</f>
        <v>0.72</v>
      </c>
      <c r="I188">
        <f t="shared" si="14"/>
        <v>7802.2637392608758</v>
      </c>
      <c r="J188">
        <f t="shared" si="15"/>
        <v>650.10869565217388</v>
      </c>
      <c r="K188">
        <f t="shared" si="16"/>
        <v>130</v>
      </c>
    </row>
    <row r="189" spans="1:11" x14ac:dyDescent="0.2">
      <c r="A189">
        <v>10</v>
      </c>
      <c r="B189">
        <v>8</v>
      </c>
      <c r="C189">
        <v>8243</v>
      </c>
      <c r="D189">
        <v>861.8</v>
      </c>
      <c r="E189">
        <v>134.9</v>
      </c>
      <c r="F189">
        <f>VLOOKUP($A189,unit!$A:$G,MATCH(F$1,unit!$A$1:$G$1,0),0)</f>
        <v>0.73329999999999995</v>
      </c>
      <c r="G189">
        <f>VLOOKUP($A189,unit!$A:$G,MATCH(G$1,unit!$A$1:$G$1,0),0)</f>
        <v>0.92</v>
      </c>
      <c r="H189">
        <f>VLOOKUP($A189,unit!$A:$G,MATCH(H$1,unit!$A$1:$G$1,0),0)</f>
        <v>0.72</v>
      </c>
      <c r="I189">
        <f t="shared" si="14"/>
        <v>11240.965498431748</v>
      </c>
      <c r="J189">
        <f t="shared" si="15"/>
        <v>936.73913043478251</v>
      </c>
      <c r="K189">
        <f t="shared" si="16"/>
        <v>187.36111111111111</v>
      </c>
    </row>
    <row r="190" spans="1:11" x14ac:dyDescent="0.2">
      <c r="A190">
        <v>10</v>
      </c>
      <c r="B190">
        <v>9</v>
      </c>
      <c r="C190">
        <v>11775.6</v>
      </c>
      <c r="D190">
        <v>1231.0999999999999</v>
      </c>
      <c r="E190">
        <v>192.7</v>
      </c>
      <c r="F190">
        <f>VLOOKUP($A190,unit!$A:$G,MATCH(F$1,unit!$A$1:$G$1,0),0)</f>
        <v>0.73329999999999995</v>
      </c>
      <c r="G190">
        <f>VLOOKUP($A190,unit!$A:$G,MATCH(G$1,unit!$A$1:$G$1,0),0)</f>
        <v>0.92</v>
      </c>
      <c r="H190">
        <f>VLOOKUP($A190,unit!$A:$G,MATCH(H$1,unit!$A$1:$G$1,0),0)</f>
        <v>0.72</v>
      </c>
      <c r="I190">
        <f t="shared" si="14"/>
        <v>16058.366289376791</v>
      </c>
      <c r="J190">
        <f t="shared" si="15"/>
        <v>1338.1521739130433</v>
      </c>
      <c r="K190">
        <f t="shared" si="16"/>
        <v>267.63888888888886</v>
      </c>
    </row>
    <row r="191" spans="1:11" x14ac:dyDescent="0.2">
      <c r="A191">
        <v>10</v>
      </c>
      <c r="B191">
        <v>10</v>
      </c>
      <c r="C191">
        <v>16724.7</v>
      </c>
      <c r="D191">
        <v>1748.5</v>
      </c>
      <c r="E191">
        <v>273.7</v>
      </c>
      <c r="F191">
        <f>VLOOKUP($A191,unit!$A:$G,MATCH(F$1,unit!$A$1:$G$1,0),0)</f>
        <v>0.73329999999999995</v>
      </c>
      <c r="G191">
        <f>VLOOKUP($A191,unit!$A:$G,MATCH(G$1,unit!$A$1:$G$1,0),0)</f>
        <v>0.92</v>
      </c>
      <c r="H191">
        <f>VLOOKUP($A191,unit!$A:$G,MATCH(H$1,unit!$A$1:$G$1,0),0)</f>
        <v>0.72</v>
      </c>
      <c r="I191">
        <f t="shared" si="14"/>
        <v>22807.445792990595</v>
      </c>
      <c r="J191">
        <f t="shared" si="15"/>
        <v>1900.5434782608695</v>
      </c>
      <c r="K191">
        <f t="shared" si="16"/>
        <v>380.13888888888891</v>
      </c>
    </row>
    <row r="192" spans="1:11" x14ac:dyDescent="0.2">
      <c r="A192">
        <v>10</v>
      </c>
      <c r="B192">
        <v>11</v>
      </c>
      <c r="C192">
        <v>23657.9</v>
      </c>
      <c r="D192">
        <v>2473.3000000000002</v>
      </c>
      <c r="E192">
        <v>387.1</v>
      </c>
      <c r="F192">
        <f>VLOOKUP($A192,unit!$A:$G,MATCH(F$1,unit!$A$1:$G$1,0),0)</f>
        <v>0.73329999999999995</v>
      </c>
      <c r="G192">
        <f>VLOOKUP($A192,unit!$A:$G,MATCH(G$1,unit!$A$1:$G$1,0),0)</f>
        <v>0.92</v>
      </c>
      <c r="H192">
        <f>VLOOKUP($A192,unit!$A:$G,MATCH(H$1,unit!$A$1:$G$1,0),0)</f>
        <v>0.72</v>
      </c>
      <c r="I192">
        <f t="shared" si="14"/>
        <v>32262.23919269058</v>
      </c>
      <c r="J192">
        <f t="shared" si="15"/>
        <v>2688.3695652173915</v>
      </c>
      <c r="K192">
        <f t="shared" si="16"/>
        <v>537.63888888888891</v>
      </c>
    </row>
    <row r="193" spans="1:11" x14ac:dyDescent="0.2">
      <c r="A193">
        <v>10</v>
      </c>
      <c r="B193">
        <v>12</v>
      </c>
      <c r="C193">
        <v>33371</v>
      </c>
      <c r="D193">
        <v>3488.8</v>
      </c>
      <c r="E193">
        <v>546.1</v>
      </c>
      <c r="F193">
        <f>VLOOKUP($A193,unit!$A:$G,MATCH(F$1,unit!$A$1:$G$1,0),0)</f>
        <v>0.73329999999999995</v>
      </c>
      <c r="G193">
        <f>VLOOKUP($A193,unit!$A:$G,MATCH(G$1,unit!$A$1:$G$1,0),0)</f>
        <v>0.92</v>
      </c>
      <c r="H193">
        <f>VLOOKUP($A193,unit!$A:$G,MATCH(H$1,unit!$A$1:$G$1,0),0)</f>
        <v>0.72</v>
      </c>
      <c r="I193">
        <f t="shared" si="14"/>
        <v>45507.977635347066</v>
      </c>
      <c r="J193">
        <f t="shared" si="15"/>
        <v>3792.1739130434785</v>
      </c>
      <c r="K193">
        <f t="shared" si="16"/>
        <v>758.47222222222229</v>
      </c>
    </row>
    <row r="194" spans="1:11" x14ac:dyDescent="0.2">
      <c r="A194">
        <v>10</v>
      </c>
      <c r="B194">
        <v>13</v>
      </c>
      <c r="C194">
        <v>46978.400000000001</v>
      </c>
      <c r="D194">
        <v>4911.3999999999996</v>
      </c>
      <c r="E194">
        <v>768.7</v>
      </c>
      <c r="F194">
        <f>VLOOKUP($A194,unit!$A:$G,MATCH(F$1,unit!$A$1:$G$1,0),0)</f>
        <v>0.73329999999999995</v>
      </c>
      <c r="G194">
        <f>VLOOKUP($A194,unit!$A:$G,MATCH(G$1,unit!$A$1:$G$1,0),0)</f>
        <v>0.92</v>
      </c>
      <c r="H194">
        <f>VLOOKUP($A194,unit!$A:$G,MATCH(H$1,unit!$A$1:$G$1,0),0)</f>
        <v>0.72</v>
      </c>
      <c r="I194">
        <f t="shared" si="14"/>
        <v>64064.366562116469</v>
      </c>
      <c r="J194">
        <f t="shared" si="15"/>
        <v>5338.478260869565</v>
      </c>
      <c r="K194">
        <f t="shared" si="16"/>
        <v>1067.6388888888889</v>
      </c>
    </row>
    <row r="195" spans="1:11" x14ac:dyDescent="0.2">
      <c r="A195">
        <v>10</v>
      </c>
      <c r="B195">
        <v>14</v>
      </c>
      <c r="C195">
        <v>46978.400000000001</v>
      </c>
      <c r="D195">
        <v>4911.3999999999996</v>
      </c>
      <c r="E195">
        <v>768.7</v>
      </c>
      <c r="F195">
        <f>VLOOKUP($A195,unit!$A:$G,MATCH(F$1,unit!$A$1:$G$1,0),0)</f>
        <v>0.73329999999999995</v>
      </c>
      <c r="G195">
        <f>VLOOKUP($A195,unit!$A:$G,MATCH(G$1,unit!$A$1:$G$1,0),0)</f>
        <v>0.92</v>
      </c>
      <c r="H195">
        <f>VLOOKUP($A195,unit!$A:$G,MATCH(H$1,unit!$A$1:$G$1,0),0)</f>
        <v>0.72</v>
      </c>
      <c r="I195">
        <f t="shared" ref="I195:I258" si="17">C195/F195*1</f>
        <v>64064.366562116469</v>
      </c>
      <c r="J195">
        <f t="shared" ref="J195:J258" si="18">D195/G195*1</f>
        <v>5338.478260869565</v>
      </c>
      <c r="K195">
        <f t="shared" ref="K195:K258" si="19">E195/H195*1</f>
        <v>1067.6388888888889</v>
      </c>
    </row>
    <row r="196" spans="1:11" x14ac:dyDescent="0.2">
      <c r="A196">
        <v>10</v>
      </c>
      <c r="B196">
        <v>15</v>
      </c>
      <c r="C196">
        <v>46978.400000000001</v>
      </c>
      <c r="D196">
        <v>4911.3999999999996</v>
      </c>
      <c r="E196">
        <v>768.7</v>
      </c>
      <c r="F196">
        <f>VLOOKUP($A196,unit!$A:$G,MATCH(F$1,unit!$A$1:$G$1,0),0)</f>
        <v>0.73329999999999995</v>
      </c>
      <c r="G196">
        <f>VLOOKUP($A196,unit!$A:$G,MATCH(G$1,unit!$A$1:$G$1,0),0)</f>
        <v>0.92</v>
      </c>
      <c r="H196">
        <f>VLOOKUP($A196,unit!$A:$G,MATCH(H$1,unit!$A$1:$G$1,0),0)</f>
        <v>0.72</v>
      </c>
      <c r="I196">
        <f t="shared" si="17"/>
        <v>64064.366562116469</v>
      </c>
      <c r="J196">
        <f t="shared" si="18"/>
        <v>5338.478260869565</v>
      </c>
      <c r="K196">
        <f t="shared" si="19"/>
        <v>1067.6388888888889</v>
      </c>
    </row>
    <row r="197" spans="1:11" x14ac:dyDescent="0.2">
      <c r="A197">
        <v>10</v>
      </c>
      <c r="B197">
        <v>16</v>
      </c>
      <c r="C197">
        <v>46978.400000000001</v>
      </c>
      <c r="D197">
        <v>4911.3999999999996</v>
      </c>
      <c r="E197">
        <v>768.7</v>
      </c>
      <c r="F197">
        <f>VLOOKUP($A197,unit!$A:$G,MATCH(F$1,unit!$A$1:$G$1,0),0)</f>
        <v>0.73329999999999995</v>
      </c>
      <c r="G197">
        <f>VLOOKUP($A197,unit!$A:$G,MATCH(G$1,unit!$A$1:$G$1,0),0)</f>
        <v>0.92</v>
      </c>
      <c r="H197">
        <f>VLOOKUP($A197,unit!$A:$G,MATCH(H$1,unit!$A$1:$G$1,0),0)</f>
        <v>0.72</v>
      </c>
      <c r="I197">
        <f t="shared" si="17"/>
        <v>64064.366562116469</v>
      </c>
      <c r="J197">
        <f t="shared" si="18"/>
        <v>5338.478260869565</v>
      </c>
      <c r="K197">
        <f t="shared" si="19"/>
        <v>1067.6388888888889</v>
      </c>
    </row>
    <row r="198" spans="1:11" x14ac:dyDescent="0.2">
      <c r="A198">
        <v>10</v>
      </c>
      <c r="B198">
        <v>17</v>
      </c>
      <c r="C198">
        <v>46978.400000000001</v>
      </c>
      <c r="D198">
        <v>4911.3999999999996</v>
      </c>
      <c r="E198">
        <v>768.7</v>
      </c>
      <c r="F198">
        <f>VLOOKUP($A198,unit!$A:$G,MATCH(F$1,unit!$A$1:$G$1,0),0)</f>
        <v>0.73329999999999995</v>
      </c>
      <c r="G198">
        <f>VLOOKUP($A198,unit!$A:$G,MATCH(G$1,unit!$A$1:$G$1,0),0)</f>
        <v>0.92</v>
      </c>
      <c r="H198">
        <f>VLOOKUP($A198,unit!$A:$G,MATCH(H$1,unit!$A$1:$G$1,0),0)</f>
        <v>0.72</v>
      </c>
      <c r="I198">
        <f t="shared" si="17"/>
        <v>64064.366562116469</v>
      </c>
      <c r="J198">
        <f t="shared" si="18"/>
        <v>5338.478260869565</v>
      </c>
      <c r="K198">
        <f t="shared" si="19"/>
        <v>1067.6388888888889</v>
      </c>
    </row>
    <row r="199" spans="1:11" x14ac:dyDescent="0.2">
      <c r="A199">
        <v>10</v>
      </c>
      <c r="B199">
        <v>18</v>
      </c>
      <c r="C199">
        <v>46978.400000000001</v>
      </c>
      <c r="D199">
        <v>4911.3999999999996</v>
      </c>
      <c r="E199">
        <v>768.7</v>
      </c>
      <c r="F199">
        <f>VLOOKUP($A199,unit!$A:$G,MATCH(F$1,unit!$A$1:$G$1,0),0)</f>
        <v>0.73329999999999995</v>
      </c>
      <c r="G199">
        <f>VLOOKUP($A199,unit!$A:$G,MATCH(G$1,unit!$A$1:$G$1,0),0)</f>
        <v>0.92</v>
      </c>
      <c r="H199">
        <f>VLOOKUP($A199,unit!$A:$G,MATCH(H$1,unit!$A$1:$G$1,0),0)</f>
        <v>0.72</v>
      </c>
      <c r="I199">
        <f t="shared" si="17"/>
        <v>64064.366562116469</v>
      </c>
      <c r="J199">
        <f t="shared" si="18"/>
        <v>5338.478260869565</v>
      </c>
      <c r="K199">
        <f t="shared" si="19"/>
        <v>1067.6388888888889</v>
      </c>
    </row>
    <row r="200" spans="1:11" x14ac:dyDescent="0.2">
      <c r="A200">
        <v>10</v>
      </c>
      <c r="B200">
        <v>19</v>
      </c>
      <c r="C200">
        <v>46978.400000000001</v>
      </c>
      <c r="D200">
        <v>4911.3999999999996</v>
      </c>
      <c r="E200">
        <v>768.7</v>
      </c>
      <c r="F200">
        <f>VLOOKUP($A200,unit!$A:$G,MATCH(F$1,unit!$A$1:$G$1,0),0)</f>
        <v>0.73329999999999995</v>
      </c>
      <c r="G200">
        <f>VLOOKUP($A200,unit!$A:$G,MATCH(G$1,unit!$A$1:$G$1,0),0)</f>
        <v>0.92</v>
      </c>
      <c r="H200">
        <f>VLOOKUP($A200,unit!$A:$G,MATCH(H$1,unit!$A$1:$G$1,0),0)</f>
        <v>0.72</v>
      </c>
      <c r="I200">
        <f t="shared" si="17"/>
        <v>64064.366562116469</v>
      </c>
      <c r="J200">
        <f t="shared" si="18"/>
        <v>5338.478260869565</v>
      </c>
      <c r="K200">
        <f t="shared" si="19"/>
        <v>1067.6388888888889</v>
      </c>
    </row>
    <row r="201" spans="1:11" x14ac:dyDescent="0.2">
      <c r="A201">
        <v>10</v>
      </c>
      <c r="B201">
        <v>20</v>
      </c>
      <c r="C201">
        <v>46978.400000000001</v>
      </c>
      <c r="D201">
        <v>4911.3999999999996</v>
      </c>
      <c r="E201">
        <v>768.7</v>
      </c>
      <c r="F201">
        <f>VLOOKUP($A201,unit!$A:$G,MATCH(F$1,unit!$A$1:$G$1,0),0)</f>
        <v>0.73329999999999995</v>
      </c>
      <c r="G201">
        <f>VLOOKUP($A201,unit!$A:$G,MATCH(G$1,unit!$A$1:$G$1,0),0)</f>
        <v>0.92</v>
      </c>
      <c r="H201">
        <f>VLOOKUP($A201,unit!$A:$G,MATCH(H$1,unit!$A$1:$G$1,0),0)</f>
        <v>0.72</v>
      </c>
      <c r="I201">
        <f t="shared" si="17"/>
        <v>64064.366562116469</v>
      </c>
      <c r="J201">
        <f t="shared" si="18"/>
        <v>5338.478260869565</v>
      </c>
      <c r="K201">
        <f t="shared" si="19"/>
        <v>1067.6388888888889</v>
      </c>
    </row>
    <row r="202" spans="1:11" x14ac:dyDescent="0.2">
      <c r="A202">
        <v>11</v>
      </c>
      <c r="B202">
        <v>1</v>
      </c>
      <c r="C202">
        <v>733.4</v>
      </c>
      <c r="D202">
        <v>54.3</v>
      </c>
      <c r="E202">
        <v>10.3</v>
      </c>
      <c r="F202">
        <f>VLOOKUP($A202,unit!$A:$G,MATCH(F$1,unit!$A$1:$G$1,0),0)</f>
        <v>0.9</v>
      </c>
      <c r="G202">
        <f>VLOOKUP($A202,unit!$A:$G,MATCH(G$1,unit!$A$1:$G$1,0),0)</f>
        <v>0.8</v>
      </c>
      <c r="H202">
        <f>VLOOKUP($A202,unit!$A:$G,MATCH(H$1,unit!$A$1:$G$1,0),0)</f>
        <v>0.76</v>
      </c>
      <c r="I202">
        <f t="shared" si="17"/>
        <v>814.8888888888888</v>
      </c>
      <c r="J202">
        <f t="shared" si="18"/>
        <v>67.874999999999986</v>
      </c>
      <c r="K202">
        <f t="shared" si="19"/>
        <v>13.55263157894737</v>
      </c>
    </row>
    <row r="203" spans="1:11" x14ac:dyDescent="0.2">
      <c r="A203">
        <v>11</v>
      </c>
      <c r="B203">
        <v>2</v>
      </c>
      <c r="C203">
        <v>868.4</v>
      </c>
      <c r="D203">
        <v>64.3</v>
      </c>
      <c r="E203">
        <v>12.2</v>
      </c>
      <c r="F203">
        <f>VLOOKUP($A203,unit!$A:$G,MATCH(F$1,unit!$A$1:$G$1,0),0)</f>
        <v>0.9</v>
      </c>
      <c r="G203">
        <f>VLOOKUP($A203,unit!$A:$G,MATCH(G$1,unit!$A$1:$G$1,0),0)</f>
        <v>0.8</v>
      </c>
      <c r="H203">
        <f>VLOOKUP($A203,unit!$A:$G,MATCH(H$1,unit!$A$1:$G$1,0),0)</f>
        <v>0.76</v>
      </c>
      <c r="I203">
        <f t="shared" si="17"/>
        <v>964.8888888888888</v>
      </c>
      <c r="J203">
        <f t="shared" si="18"/>
        <v>80.374999999999986</v>
      </c>
      <c r="K203">
        <f t="shared" si="19"/>
        <v>16.052631578947366</v>
      </c>
    </row>
    <row r="204" spans="1:11" x14ac:dyDescent="0.2">
      <c r="A204">
        <v>11</v>
      </c>
      <c r="B204">
        <v>3</v>
      </c>
      <c r="C204">
        <v>1306.9000000000001</v>
      </c>
      <c r="D204">
        <v>96.8</v>
      </c>
      <c r="E204">
        <v>18.399999999999999</v>
      </c>
      <c r="F204">
        <f>VLOOKUP($A204,unit!$A:$G,MATCH(F$1,unit!$A$1:$G$1,0),0)</f>
        <v>0.9</v>
      </c>
      <c r="G204">
        <f>VLOOKUP($A204,unit!$A:$G,MATCH(G$1,unit!$A$1:$G$1,0),0)</f>
        <v>0.8</v>
      </c>
      <c r="H204">
        <f>VLOOKUP($A204,unit!$A:$G,MATCH(H$1,unit!$A$1:$G$1,0),0)</f>
        <v>0.76</v>
      </c>
      <c r="I204">
        <f t="shared" si="17"/>
        <v>1452.1111111111111</v>
      </c>
      <c r="J204">
        <f t="shared" si="18"/>
        <v>120.99999999999999</v>
      </c>
      <c r="K204">
        <f t="shared" si="19"/>
        <v>24.210526315789473</v>
      </c>
    </row>
    <row r="205" spans="1:11" x14ac:dyDescent="0.2">
      <c r="A205">
        <v>11</v>
      </c>
      <c r="B205">
        <v>4</v>
      </c>
      <c r="C205">
        <v>2110.3000000000002</v>
      </c>
      <c r="D205">
        <v>156.30000000000001</v>
      </c>
      <c r="E205">
        <v>29.7</v>
      </c>
      <c r="F205">
        <f>VLOOKUP($A205,unit!$A:$G,MATCH(F$1,unit!$A$1:$G$1,0),0)</f>
        <v>0.9</v>
      </c>
      <c r="G205">
        <f>VLOOKUP($A205,unit!$A:$G,MATCH(G$1,unit!$A$1:$G$1,0),0)</f>
        <v>0.8</v>
      </c>
      <c r="H205">
        <f>VLOOKUP($A205,unit!$A:$G,MATCH(H$1,unit!$A$1:$G$1,0),0)</f>
        <v>0.76</v>
      </c>
      <c r="I205">
        <f t="shared" si="17"/>
        <v>2344.7777777777778</v>
      </c>
      <c r="J205">
        <f t="shared" si="18"/>
        <v>195.375</v>
      </c>
      <c r="K205">
        <f t="shared" si="19"/>
        <v>39.078947368421048</v>
      </c>
    </row>
    <row r="206" spans="1:11" x14ac:dyDescent="0.2">
      <c r="A206">
        <v>11</v>
      </c>
      <c r="B206">
        <v>5</v>
      </c>
      <c r="C206">
        <v>3235.8</v>
      </c>
      <c r="D206">
        <v>239.7</v>
      </c>
      <c r="E206">
        <v>45.5</v>
      </c>
      <c r="F206">
        <f>VLOOKUP($A206,unit!$A:$G,MATCH(F$1,unit!$A$1:$G$1,0),0)</f>
        <v>0.9</v>
      </c>
      <c r="G206">
        <f>VLOOKUP($A206,unit!$A:$G,MATCH(G$1,unit!$A$1:$G$1,0),0)</f>
        <v>0.8</v>
      </c>
      <c r="H206">
        <f>VLOOKUP($A206,unit!$A:$G,MATCH(H$1,unit!$A$1:$G$1,0),0)</f>
        <v>0.76</v>
      </c>
      <c r="I206">
        <f t="shared" si="17"/>
        <v>3595.3333333333335</v>
      </c>
      <c r="J206">
        <f t="shared" si="18"/>
        <v>299.62499999999994</v>
      </c>
      <c r="K206">
        <f t="shared" si="19"/>
        <v>59.868421052631575</v>
      </c>
    </row>
    <row r="207" spans="1:11" x14ac:dyDescent="0.2">
      <c r="A207">
        <v>11</v>
      </c>
      <c r="B207">
        <v>6</v>
      </c>
      <c r="C207">
        <v>4812.7</v>
      </c>
      <c r="D207">
        <v>356.5</v>
      </c>
      <c r="E207">
        <v>67.7</v>
      </c>
      <c r="F207">
        <f>VLOOKUP($A207,unit!$A:$G,MATCH(F$1,unit!$A$1:$G$1,0),0)</f>
        <v>0.9</v>
      </c>
      <c r="G207">
        <f>VLOOKUP($A207,unit!$A:$G,MATCH(G$1,unit!$A$1:$G$1,0),0)</f>
        <v>0.8</v>
      </c>
      <c r="H207">
        <f>VLOOKUP($A207,unit!$A:$G,MATCH(H$1,unit!$A$1:$G$1,0),0)</f>
        <v>0.76</v>
      </c>
      <c r="I207">
        <f t="shared" si="17"/>
        <v>5347.4444444444443</v>
      </c>
      <c r="J207">
        <f t="shared" si="18"/>
        <v>445.625</v>
      </c>
      <c r="K207">
        <f t="shared" si="19"/>
        <v>89.078947368421055</v>
      </c>
    </row>
    <row r="208" spans="1:11" x14ac:dyDescent="0.2">
      <c r="A208">
        <v>11</v>
      </c>
      <c r="B208">
        <v>7</v>
      </c>
      <c r="C208">
        <v>7021.7</v>
      </c>
      <c r="D208">
        <v>520.1</v>
      </c>
      <c r="E208">
        <v>98.8</v>
      </c>
      <c r="F208">
        <f>VLOOKUP($A208,unit!$A:$G,MATCH(F$1,unit!$A$1:$G$1,0),0)</f>
        <v>0.9</v>
      </c>
      <c r="G208">
        <f>VLOOKUP($A208,unit!$A:$G,MATCH(G$1,unit!$A$1:$G$1,0),0)</f>
        <v>0.8</v>
      </c>
      <c r="H208">
        <f>VLOOKUP($A208,unit!$A:$G,MATCH(H$1,unit!$A$1:$G$1,0),0)</f>
        <v>0.76</v>
      </c>
      <c r="I208">
        <f t="shared" si="17"/>
        <v>7801.8888888888887</v>
      </c>
      <c r="J208">
        <f t="shared" si="18"/>
        <v>650.125</v>
      </c>
      <c r="K208">
        <f t="shared" si="19"/>
        <v>130</v>
      </c>
    </row>
    <row r="209" spans="1:11" x14ac:dyDescent="0.2">
      <c r="A209">
        <v>11</v>
      </c>
      <c r="B209">
        <v>8</v>
      </c>
      <c r="C209">
        <v>10116.4</v>
      </c>
      <c r="D209">
        <v>749.4</v>
      </c>
      <c r="E209">
        <v>142.4</v>
      </c>
      <c r="F209">
        <f>VLOOKUP($A209,unit!$A:$G,MATCH(F$1,unit!$A$1:$G$1,0),0)</f>
        <v>0.9</v>
      </c>
      <c r="G209">
        <f>VLOOKUP($A209,unit!$A:$G,MATCH(G$1,unit!$A$1:$G$1,0),0)</f>
        <v>0.8</v>
      </c>
      <c r="H209">
        <f>VLOOKUP($A209,unit!$A:$G,MATCH(H$1,unit!$A$1:$G$1,0),0)</f>
        <v>0.76</v>
      </c>
      <c r="I209">
        <f t="shared" si="17"/>
        <v>11240.444444444443</v>
      </c>
      <c r="J209">
        <f t="shared" si="18"/>
        <v>936.74999999999989</v>
      </c>
      <c r="K209">
        <f t="shared" si="19"/>
        <v>187.36842105263159</v>
      </c>
    </row>
    <row r="210" spans="1:11" x14ac:dyDescent="0.2">
      <c r="A210">
        <v>11</v>
      </c>
      <c r="B210">
        <v>9</v>
      </c>
      <c r="C210">
        <v>14451.9</v>
      </c>
      <c r="D210">
        <v>1070.5</v>
      </c>
      <c r="E210">
        <v>203.4</v>
      </c>
      <c r="F210">
        <f>VLOOKUP($A210,unit!$A:$G,MATCH(F$1,unit!$A$1:$G$1,0),0)</f>
        <v>0.9</v>
      </c>
      <c r="G210">
        <f>VLOOKUP($A210,unit!$A:$G,MATCH(G$1,unit!$A$1:$G$1,0),0)</f>
        <v>0.8</v>
      </c>
      <c r="H210">
        <f>VLOOKUP($A210,unit!$A:$G,MATCH(H$1,unit!$A$1:$G$1,0),0)</f>
        <v>0.76</v>
      </c>
      <c r="I210">
        <f t="shared" si="17"/>
        <v>16057.666666666666</v>
      </c>
      <c r="J210">
        <f t="shared" si="18"/>
        <v>1338.125</v>
      </c>
      <c r="K210">
        <f t="shared" si="19"/>
        <v>267.63157894736844</v>
      </c>
    </row>
    <row r="211" spans="1:11" x14ac:dyDescent="0.2">
      <c r="A211">
        <v>11</v>
      </c>
      <c r="B211">
        <v>10</v>
      </c>
      <c r="C211">
        <v>20525.7</v>
      </c>
      <c r="D211">
        <v>1520.4</v>
      </c>
      <c r="E211">
        <v>288.89999999999998</v>
      </c>
      <c r="F211">
        <f>VLOOKUP($A211,unit!$A:$G,MATCH(F$1,unit!$A$1:$G$1,0),0)</f>
        <v>0.9</v>
      </c>
      <c r="G211">
        <f>VLOOKUP($A211,unit!$A:$G,MATCH(G$1,unit!$A$1:$G$1,0),0)</f>
        <v>0.8</v>
      </c>
      <c r="H211">
        <f>VLOOKUP($A211,unit!$A:$G,MATCH(H$1,unit!$A$1:$G$1,0),0)</f>
        <v>0.76</v>
      </c>
      <c r="I211">
        <f t="shared" si="17"/>
        <v>22806.333333333332</v>
      </c>
      <c r="J211">
        <f t="shared" si="18"/>
        <v>1900.5</v>
      </c>
      <c r="K211">
        <f t="shared" si="19"/>
        <v>380.13157894736838</v>
      </c>
    </row>
    <row r="212" spans="1:11" x14ac:dyDescent="0.2">
      <c r="A212">
        <v>11</v>
      </c>
      <c r="B212">
        <v>11</v>
      </c>
      <c r="C212">
        <v>29034.7</v>
      </c>
      <c r="D212">
        <v>2150.6999999999998</v>
      </c>
      <c r="E212">
        <v>408.6</v>
      </c>
      <c r="F212">
        <f>VLOOKUP($A212,unit!$A:$G,MATCH(F$1,unit!$A$1:$G$1,0),0)</f>
        <v>0.9</v>
      </c>
      <c r="G212">
        <f>VLOOKUP($A212,unit!$A:$G,MATCH(G$1,unit!$A$1:$G$1,0),0)</f>
        <v>0.8</v>
      </c>
      <c r="H212">
        <f>VLOOKUP($A212,unit!$A:$G,MATCH(H$1,unit!$A$1:$G$1,0),0)</f>
        <v>0.76</v>
      </c>
      <c r="I212">
        <f t="shared" si="17"/>
        <v>32260.777777777777</v>
      </c>
      <c r="J212">
        <f t="shared" si="18"/>
        <v>2688.3749999999995</v>
      </c>
      <c r="K212">
        <f t="shared" si="19"/>
        <v>537.63157894736844</v>
      </c>
    </row>
    <row r="213" spans="1:11" x14ac:dyDescent="0.2">
      <c r="A213">
        <v>11</v>
      </c>
      <c r="B213">
        <v>12</v>
      </c>
      <c r="C213">
        <v>40955.300000000003</v>
      </c>
      <c r="D213">
        <v>3033.7</v>
      </c>
      <c r="E213">
        <v>576.4</v>
      </c>
      <c r="F213">
        <f>VLOOKUP($A213,unit!$A:$G,MATCH(F$1,unit!$A$1:$G$1,0),0)</f>
        <v>0.9</v>
      </c>
      <c r="G213">
        <f>VLOOKUP($A213,unit!$A:$G,MATCH(G$1,unit!$A$1:$G$1,0),0)</f>
        <v>0.8</v>
      </c>
      <c r="H213">
        <f>VLOOKUP($A213,unit!$A:$G,MATCH(H$1,unit!$A$1:$G$1,0),0)</f>
        <v>0.76</v>
      </c>
      <c r="I213">
        <f t="shared" si="17"/>
        <v>45505.888888888891</v>
      </c>
      <c r="J213">
        <f t="shared" si="18"/>
        <v>3792.1249999999995</v>
      </c>
      <c r="K213">
        <f t="shared" si="19"/>
        <v>758.42105263157896</v>
      </c>
    </row>
    <row r="214" spans="1:11" x14ac:dyDescent="0.2">
      <c r="A214">
        <v>11</v>
      </c>
      <c r="B214">
        <v>13</v>
      </c>
      <c r="C214">
        <v>57655.3</v>
      </c>
      <c r="D214">
        <v>4270.8</v>
      </c>
      <c r="E214">
        <v>811.4</v>
      </c>
      <c r="F214">
        <f>VLOOKUP($A214,unit!$A:$G,MATCH(F$1,unit!$A$1:$G$1,0),0)</f>
        <v>0.9</v>
      </c>
      <c r="G214">
        <f>VLOOKUP($A214,unit!$A:$G,MATCH(G$1,unit!$A$1:$G$1,0),0)</f>
        <v>0.8</v>
      </c>
      <c r="H214">
        <f>VLOOKUP($A214,unit!$A:$G,MATCH(H$1,unit!$A$1:$G$1,0),0)</f>
        <v>0.76</v>
      </c>
      <c r="I214">
        <f t="shared" si="17"/>
        <v>64061.444444444445</v>
      </c>
      <c r="J214">
        <f t="shared" si="18"/>
        <v>5338.5</v>
      </c>
      <c r="K214">
        <f t="shared" si="19"/>
        <v>1067.6315789473683</v>
      </c>
    </row>
    <row r="215" spans="1:11" x14ac:dyDescent="0.2">
      <c r="A215">
        <v>11</v>
      </c>
      <c r="B215">
        <v>14</v>
      </c>
      <c r="C215">
        <v>57655.3</v>
      </c>
      <c r="D215">
        <v>4270.8</v>
      </c>
      <c r="E215">
        <v>811.4</v>
      </c>
      <c r="F215">
        <f>VLOOKUP($A215,unit!$A:$G,MATCH(F$1,unit!$A$1:$G$1,0),0)</f>
        <v>0.9</v>
      </c>
      <c r="G215">
        <f>VLOOKUP($A215,unit!$A:$G,MATCH(G$1,unit!$A$1:$G$1,0),0)</f>
        <v>0.8</v>
      </c>
      <c r="H215">
        <f>VLOOKUP($A215,unit!$A:$G,MATCH(H$1,unit!$A$1:$G$1,0),0)</f>
        <v>0.76</v>
      </c>
      <c r="I215">
        <f t="shared" si="17"/>
        <v>64061.444444444445</v>
      </c>
      <c r="J215">
        <f t="shared" si="18"/>
        <v>5338.5</v>
      </c>
      <c r="K215">
        <f t="shared" si="19"/>
        <v>1067.6315789473683</v>
      </c>
    </row>
    <row r="216" spans="1:11" x14ac:dyDescent="0.2">
      <c r="A216">
        <v>11</v>
      </c>
      <c r="B216">
        <v>15</v>
      </c>
      <c r="C216">
        <v>57655.3</v>
      </c>
      <c r="D216">
        <v>4270.8</v>
      </c>
      <c r="E216">
        <v>811.4</v>
      </c>
      <c r="F216">
        <f>VLOOKUP($A216,unit!$A:$G,MATCH(F$1,unit!$A$1:$G$1,0),0)</f>
        <v>0.9</v>
      </c>
      <c r="G216">
        <f>VLOOKUP($A216,unit!$A:$G,MATCH(G$1,unit!$A$1:$G$1,0),0)</f>
        <v>0.8</v>
      </c>
      <c r="H216">
        <f>VLOOKUP($A216,unit!$A:$G,MATCH(H$1,unit!$A$1:$G$1,0),0)</f>
        <v>0.76</v>
      </c>
      <c r="I216">
        <f t="shared" si="17"/>
        <v>64061.444444444445</v>
      </c>
      <c r="J216">
        <f t="shared" si="18"/>
        <v>5338.5</v>
      </c>
      <c r="K216">
        <f t="shared" si="19"/>
        <v>1067.6315789473683</v>
      </c>
    </row>
    <row r="217" spans="1:11" x14ac:dyDescent="0.2">
      <c r="A217">
        <v>11</v>
      </c>
      <c r="B217">
        <v>16</v>
      </c>
      <c r="C217">
        <v>57655.3</v>
      </c>
      <c r="D217">
        <v>4270.8</v>
      </c>
      <c r="E217">
        <v>811.4</v>
      </c>
      <c r="F217">
        <f>VLOOKUP($A217,unit!$A:$G,MATCH(F$1,unit!$A$1:$G$1,0),0)</f>
        <v>0.9</v>
      </c>
      <c r="G217">
        <f>VLOOKUP($A217,unit!$A:$G,MATCH(G$1,unit!$A$1:$G$1,0),0)</f>
        <v>0.8</v>
      </c>
      <c r="H217">
        <f>VLOOKUP($A217,unit!$A:$G,MATCH(H$1,unit!$A$1:$G$1,0),0)</f>
        <v>0.76</v>
      </c>
      <c r="I217">
        <f t="shared" si="17"/>
        <v>64061.444444444445</v>
      </c>
      <c r="J217">
        <f t="shared" si="18"/>
        <v>5338.5</v>
      </c>
      <c r="K217">
        <f t="shared" si="19"/>
        <v>1067.6315789473683</v>
      </c>
    </row>
    <row r="218" spans="1:11" x14ac:dyDescent="0.2">
      <c r="A218">
        <v>11</v>
      </c>
      <c r="B218">
        <v>17</v>
      </c>
      <c r="C218">
        <v>57655.3</v>
      </c>
      <c r="D218">
        <v>4270.8</v>
      </c>
      <c r="E218">
        <v>811.4</v>
      </c>
      <c r="F218">
        <f>VLOOKUP($A218,unit!$A:$G,MATCH(F$1,unit!$A$1:$G$1,0),0)</f>
        <v>0.9</v>
      </c>
      <c r="G218">
        <f>VLOOKUP($A218,unit!$A:$G,MATCH(G$1,unit!$A$1:$G$1,0),0)</f>
        <v>0.8</v>
      </c>
      <c r="H218">
        <f>VLOOKUP($A218,unit!$A:$G,MATCH(H$1,unit!$A$1:$G$1,0),0)</f>
        <v>0.76</v>
      </c>
      <c r="I218">
        <f t="shared" si="17"/>
        <v>64061.444444444445</v>
      </c>
      <c r="J218">
        <f t="shared" si="18"/>
        <v>5338.5</v>
      </c>
      <c r="K218">
        <f t="shared" si="19"/>
        <v>1067.6315789473683</v>
      </c>
    </row>
    <row r="219" spans="1:11" x14ac:dyDescent="0.2">
      <c r="A219">
        <v>11</v>
      </c>
      <c r="B219">
        <v>18</v>
      </c>
      <c r="C219">
        <v>57655.3</v>
      </c>
      <c r="D219">
        <v>4270.8</v>
      </c>
      <c r="E219">
        <v>811.4</v>
      </c>
      <c r="F219">
        <f>VLOOKUP($A219,unit!$A:$G,MATCH(F$1,unit!$A$1:$G$1,0),0)</f>
        <v>0.9</v>
      </c>
      <c r="G219">
        <f>VLOOKUP($A219,unit!$A:$G,MATCH(G$1,unit!$A$1:$G$1,0),0)</f>
        <v>0.8</v>
      </c>
      <c r="H219">
        <f>VLOOKUP($A219,unit!$A:$G,MATCH(H$1,unit!$A$1:$G$1,0),0)</f>
        <v>0.76</v>
      </c>
      <c r="I219">
        <f t="shared" si="17"/>
        <v>64061.444444444445</v>
      </c>
      <c r="J219">
        <f t="shared" si="18"/>
        <v>5338.5</v>
      </c>
      <c r="K219">
        <f t="shared" si="19"/>
        <v>1067.6315789473683</v>
      </c>
    </row>
    <row r="220" spans="1:11" x14ac:dyDescent="0.2">
      <c r="A220">
        <v>11</v>
      </c>
      <c r="B220">
        <v>19</v>
      </c>
      <c r="C220">
        <v>57655.3</v>
      </c>
      <c r="D220">
        <v>4270.8</v>
      </c>
      <c r="E220">
        <v>811.4</v>
      </c>
      <c r="F220">
        <f>VLOOKUP($A220,unit!$A:$G,MATCH(F$1,unit!$A$1:$G$1,0),0)</f>
        <v>0.9</v>
      </c>
      <c r="G220">
        <f>VLOOKUP($A220,unit!$A:$G,MATCH(G$1,unit!$A$1:$G$1,0),0)</f>
        <v>0.8</v>
      </c>
      <c r="H220">
        <f>VLOOKUP($A220,unit!$A:$G,MATCH(H$1,unit!$A$1:$G$1,0),0)</f>
        <v>0.76</v>
      </c>
      <c r="I220">
        <f t="shared" si="17"/>
        <v>64061.444444444445</v>
      </c>
      <c r="J220">
        <f t="shared" si="18"/>
        <v>5338.5</v>
      </c>
      <c r="K220">
        <f t="shared" si="19"/>
        <v>1067.6315789473683</v>
      </c>
    </row>
    <row r="221" spans="1:11" x14ac:dyDescent="0.2">
      <c r="A221">
        <v>11</v>
      </c>
      <c r="B221">
        <v>20</v>
      </c>
      <c r="C221">
        <v>57655.3</v>
      </c>
      <c r="D221">
        <v>4270.8</v>
      </c>
      <c r="E221">
        <v>811.4</v>
      </c>
      <c r="F221">
        <f>VLOOKUP($A221,unit!$A:$G,MATCH(F$1,unit!$A$1:$G$1,0),0)</f>
        <v>0.9</v>
      </c>
      <c r="G221">
        <f>VLOOKUP($A221,unit!$A:$G,MATCH(G$1,unit!$A$1:$G$1,0),0)</f>
        <v>0.8</v>
      </c>
      <c r="H221">
        <f>VLOOKUP($A221,unit!$A:$G,MATCH(H$1,unit!$A$1:$G$1,0),0)</f>
        <v>0.76</v>
      </c>
      <c r="I221">
        <f t="shared" si="17"/>
        <v>64061.444444444445</v>
      </c>
      <c r="J221">
        <f t="shared" si="18"/>
        <v>5338.5</v>
      </c>
      <c r="K221">
        <f t="shared" si="19"/>
        <v>1067.6315789473683</v>
      </c>
    </row>
    <row r="222" spans="1:11" x14ac:dyDescent="0.2">
      <c r="A222">
        <v>12</v>
      </c>
      <c r="B222">
        <v>1</v>
      </c>
      <c r="C222">
        <v>869.2</v>
      </c>
      <c r="D222">
        <v>46.2</v>
      </c>
      <c r="E222">
        <v>10.9</v>
      </c>
      <c r="F222">
        <f>VLOOKUP($A222,unit!$A:$G,MATCH(F$1,unit!$A$1:$G$1,0),0)</f>
        <v>1.0667</v>
      </c>
      <c r="G222">
        <f>VLOOKUP($A222,unit!$A:$G,MATCH(G$1,unit!$A$1:$G$1,0),0)</f>
        <v>0.68</v>
      </c>
      <c r="H222">
        <f>VLOOKUP($A222,unit!$A:$G,MATCH(H$1,unit!$A$1:$G$1,0),0)</f>
        <v>0.8</v>
      </c>
      <c r="I222">
        <f t="shared" si="17"/>
        <v>814.84953595200159</v>
      </c>
      <c r="J222">
        <f t="shared" si="18"/>
        <v>67.941176470588232</v>
      </c>
      <c r="K222">
        <f t="shared" si="19"/>
        <v>13.625</v>
      </c>
    </row>
    <row r="223" spans="1:11" x14ac:dyDescent="0.2">
      <c r="A223">
        <v>12</v>
      </c>
      <c r="B223">
        <v>2</v>
      </c>
      <c r="C223">
        <v>1029.2</v>
      </c>
      <c r="D223">
        <v>54.7</v>
      </c>
      <c r="E223">
        <v>12.9</v>
      </c>
      <c r="F223">
        <f>VLOOKUP($A223,unit!$A:$G,MATCH(F$1,unit!$A$1:$G$1,0),0)</f>
        <v>1.0667</v>
      </c>
      <c r="G223">
        <f>VLOOKUP($A223,unit!$A:$G,MATCH(G$1,unit!$A$1:$G$1,0),0)</f>
        <v>0.68</v>
      </c>
      <c r="H223">
        <f>VLOOKUP($A223,unit!$A:$G,MATCH(H$1,unit!$A$1:$G$1,0),0)</f>
        <v>0.8</v>
      </c>
      <c r="I223">
        <f t="shared" si="17"/>
        <v>964.84484859848135</v>
      </c>
      <c r="J223">
        <f t="shared" si="18"/>
        <v>80.441176470588232</v>
      </c>
      <c r="K223">
        <f t="shared" si="19"/>
        <v>16.125</v>
      </c>
    </row>
    <row r="224" spans="1:11" x14ac:dyDescent="0.2">
      <c r="A224">
        <v>12</v>
      </c>
      <c r="B224">
        <v>3</v>
      </c>
      <c r="C224">
        <v>1548.9</v>
      </c>
      <c r="D224">
        <v>82.3</v>
      </c>
      <c r="E224">
        <v>19.399999999999999</v>
      </c>
      <c r="F224">
        <f>VLOOKUP($A224,unit!$A:$G,MATCH(F$1,unit!$A$1:$G$1,0),0)</f>
        <v>1.0667</v>
      </c>
      <c r="G224">
        <f>VLOOKUP($A224,unit!$A:$G,MATCH(G$1,unit!$A$1:$G$1,0),0)</f>
        <v>0.68</v>
      </c>
      <c r="H224">
        <f>VLOOKUP($A224,unit!$A:$G,MATCH(H$1,unit!$A$1:$G$1,0),0)</f>
        <v>0.8</v>
      </c>
      <c r="I224">
        <f t="shared" si="17"/>
        <v>1452.0483734883287</v>
      </c>
      <c r="J224">
        <f t="shared" si="18"/>
        <v>121.02941176470587</v>
      </c>
      <c r="K224">
        <f t="shared" si="19"/>
        <v>24.249999999999996</v>
      </c>
    </row>
    <row r="225" spans="1:11" x14ac:dyDescent="0.2">
      <c r="A225">
        <v>12</v>
      </c>
      <c r="B225">
        <v>4</v>
      </c>
      <c r="C225">
        <v>2501.1</v>
      </c>
      <c r="D225">
        <v>132.9</v>
      </c>
      <c r="E225">
        <v>31.3</v>
      </c>
      <c r="F225">
        <f>VLOOKUP($A225,unit!$A:$G,MATCH(F$1,unit!$A$1:$G$1,0),0)</f>
        <v>1.0667</v>
      </c>
      <c r="G225">
        <f>VLOOKUP($A225,unit!$A:$G,MATCH(G$1,unit!$A$1:$G$1,0),0)</f>
        <v>0.68</v>
      </c>
      <c r="H225">
        <f>VLOOKUP($A225,unit!$A:$G,MATCH(H$1,unit!$A$1:$G$1,0),0)</f>
        <v>0.8</v>
      </c>
      <c r="I225">
        <f t="shared" si="17"/>
        <v>2344.7079778756915</v>
      </c>
      <c r="J225">
        <f t="shared" si="18"/>
        <v>195.44117647058823</v>
      </c>
      <c r="K225">
        <f t="shared" si="19"/>
        <v>39.125</v>
      </c>
    </row>
    <row r="226" spans="1:11" x14ac:dyDescent="0.2">
      <c r="A226">
        <v>12</v>
      </c>
      <c r="B226">
        <v>5</v>
      </c>
      <c r="C226">
        <v>3835.1</v>
      </c>
      <c r="D226">
        <v>203.7</v>
      </c>
      <c r="E226">
        <v>47.9</v>
      </c>
      <c r="F226">
        <f>VLOOKUP($A226,unit!$A:$G,MATCH(F$1,unit!$A$1:$G$1,0),0)</f>
        <v>1.0667</v>
      </c>
      <c r="G226">
        <f>VLOOKUP($A226,unit!$A:$G,MATCH(G$1,unit!$A$1:$G$1,0),0)</f>
        <v>0.68</v>
      </c>
      <c r="H226">
        <f>VLOOKUP($A226,unit!$A:$G,MATCH(H$1,unit!$A$1:$G$1,0),0)</f>
        <v>0.8</v>
      </c>
      <c r="I226">
        <f t="shared" si="17"/>
        <v>3595.2938970657165</v>
      </c>
      <c r="J226">
        <f t="shared" si="18"/>
        <v>299.55882352941171</v>
      </c>
      <c r="K226">
        <f t="shared" si="19"/>
        <v>59.874999999999993</v>
      </c>
    </row>
    <row r="227" spans="1:11" x14ac:dyDescent="0.2">
      <c r="A227">
        <v>12</v>
      </c>
      <c r="B227">
        <v>6</v>
      </c>
      <c r="C227">
        <v>5703.9</v>
      </c>
      <c r="D227">
        <v>303</v>
      </c>
      <c r="E227">
        <v>71.3</v>
      </c>
      <c r="F227">
        <f>VLOOKUP($A227,unit!$A:$G,MATCH(F$1,unit!$A$1:$G$1,0),0)</f>
        <v>1.0667</v>
      </c>
      <c r="G227">
        <f>VLOOKUP($A227,unit!$A:$G,MATCH(G$1,unit!$A$1:$G$1,0),0)</f>
        <v>0.68</v>
      </c>
      <c r="H227">
        <f>VLOOKUP($A227,unit!$A:$G,MATCH(H$1,unit!$A$1:$G$1,0),0)</f>
        <v>0.8</v>
      </c>
      <c r="I227">
        <f t="shared" si="17"/>
        <v>5347.2391487766008</v>
      </c>
      <c r="J227">
        <f t="shared" si="18"/>
        <v>445.58823529411762</v>
      </c>
      <c r="K227">
        <f t="shared" si="19"/>
        <v>89.124999999999986</v>
      </c>
    </row>
    <row r="228" spans="1:11" x14ac:dyDescent="0.2">
      <c r="A228">
        <v>12</v>
      </c>
      <c r="B228">
        <v>7</v>
      </c>
      <c r="C228">
        <v>8322</v>
      </c>
      <c r="D228">
        <v>442.1</v>
      </c>
      <c r="E228">
        <v>104</v>
      </c>
      <c r="F228">
        <f>VLOOKUP($A228,unit!$A:$G,MATCH(F$1,unit!$A$1:$G$1,0),0)</f>
        <v>1.0667</v>
      </c>
      <c r="G228">
        <f>VLOOKUP($A228,unit!$A:$G,MATCH(G$1,unit!$A$1:$G$1,0),0)</f>
        <v>0.68</v>
      </c>
      <c r="H228">
        <f>VLOOKUP($A228,unit!$A:$G,MATCH(H$1,unit!$A$1:$G$1,0),0)</f>
        <v>0.8</v>
      </c>
      <c r="I228">
        <f t="shared" si="17"/>
        <v>7801.6311990250306</v>
      </c>
      <c r="J228">
        <f t="shared" si="18"/>
        <v>650.14705882352939</v>
      </c>
      <c r="K228">
        <f t="shared" si="19"/>
        <v>130</v>
      </c>
    </row>
    <row r="229" spans="1:11" x14ac:dyDescent="0.2">
      <c r="A229">
        <v>12</v>
      </c>
      <c r="B229">
        <v>8</v>
      </c>
      <c r="C229">
        <v>11989.8</v>
      </c>
      <c r="D229">
        <v>637</v>
      </c>
      <c r="E229">
        <v>149.9</v>
      </c>
      <c r="F229">
        <f>VLOOKUP($A229,unit!$A:$G,MATCH(F$1,unit!$A$1:$G$1,0),0)</f>
        <v>1.0667</v>
      </c>
      <c r="G229">
        <f>VLOOKUP($A229,unit!$A:$G,MATCH(G$1,unit!$A$1:$G$1,0),0)</f>
        <v>0.68</v>
      </c>
      <c r="H229">
        <f>VLOOKUP($A229,unit!$A:$G,MATCH(H$1,unit!$A$1:$G$1,0),0)</f>
        <v>0.8</v>
      </c>
      <c r="I229">
        <f t="shared" si="17"/>
        <v>11240.086247304771</v>
      </c>
      <c r="J229">
        <f t="shared" si="18"/>
        <v>936.76470588235293</v>
      </c>
      <c r="K229">
        <f t="shared" si="19"/>
        <v>187.375</v>
      </c>
    </row>
    <row r="230" spans="1:11" x14ac:dyDescent="0.2">
      <c r="A230">
        <v>12</v>
      </c>
      <c r="B230">
        <v>9</v>
      </c>
      <c r="C230">
        <v>17128.2</v>
      </c>
      <c r="D230">
        <v>909.9</v>
      </c>
      <c r="E230">
        <v>214.1</v>
      </c>
      <c r="F230">
        <f>VLOOKUP($A230,unit!$A:$G,MATCH(F$1,unit!$A$1:$G$1,0),0)</f>
        <v>1.0667</v>
      </c>
      <c r="G230">
        <f>VLOOKUP($A230,unit!$A:$G,MATCH(G$1,unit!$A$1:$G$1,0),0)</f>
        <v>0.68</v>
      </c>
      <c r="H230">
        <f>VLOOKUP($A230,unit!$A:$G,MATCH(H$1,unit!$A$1:$G$1,0),0)</f>
        <v>0.8</v>
      </c>
      <c r="I230">
        <f t="shared" si="17"/>
        <v>16057.185712946472</v>
      </c>
      <c r="J230">
        <f t="shared" si="18"/>
        <v>1338.0882352941176</v>
      </c>
      <c r="K230">
        <f t="shared" si="19"/>
        <v>267.625</v>
      </c>
    </row>
    <row r="231" spans="1:11" x14ac:dyDescent="0.2">
      <c r="A231">
        <v>12</v>
      </c>
      <c r="B231">
        <v>10</v>
      </c>
      <c r="C231">
        <v>24326.799999999999</v>
      </c>
      <c r="D231">
        <v>1292.4000000000001</v>
      </c>
      <c r="E231">
        <v>304.10000000000002</v>
      </c>
      <c r="F231">
        <f>VLOOKUP($A231,unit!$A:$G,MATCH(F$1,unit!$A$1:$G$1,0),0)</f>
        <v>1.0667</v>
      </c>
      <c r="G231">
        <f>VLOOKUP($A231,unit!$A:$G,MATCH(G$1,unit!$A$1:$G$1,0),0)</f>
        <v>0.68</v>
      </c>
      <c r="H231">
        <f>VLOOKUP($A231,unit!$A:$G,MATCH(H$1,unit!$A$1:$G$1,0),0)</f>
        <v>0.8</v>
      </c>
      <c r="I231">
        <f t="shared" si="17"/>
        <v>22805.662323052406</v>
      </c>
      <c r="J231">
        <f t="shared" si="18"/>
        <v>1900.5882352941176</v>
      </c>
      <c r="K231">
        <f t="shared" si="19"/>
        <v>380.125</v>
      </c>
    </row>
    <row r="232" spans="1:11" x14ac:dyDescent="0.2">
      <c r="A232">
        <v>12</v>
      </c>
      <c r="B232">
        <v>11</v>
      </c>
      <c r="C232">
        <v>34411.5</v>
      </c>
      <c r="D232">
        <v>1828.1</v>
      </c>
      <c r="E232">
        <v>430.1</v>
      </c>
      <c r="F232">
        <f>VLOOKUP($A232,unit!$A:$G,MATCH(F$1,unit!$A$1:$G$1,0),0)</f>
        <v>1.0667</v>
      </c>
      <c r="G232">
        <f>VLOOKUP($A232,unit!$A:$G,MATCH(G$1,unit!$A$1:$G$1,0),0)</f>
        <v>0.68</v>
      </c>
      <c r="H232">
        <f>VLOOKUP($A232,unit!$A:$G,MATCH(H$1,unit!$A$1:$G$1,0),0)</f>
        <v>0.8</v>
      </c>
      <c r="I232">
        <f t="shared" si="17"/>
        <v>32259.773132089624</v>
      </c>
      <c r="J232">
        <f t="shared" si="18"/>
        <v>2688.3823529411761</v>
      </c>
      <c r="K232">
        <f t="shared" si="19"/>
        <v>537.625</v>
      </c>
    </row>
    <row r="233" spans="1:11" x14ac:dyDescent="0.2">
      <c r="A233">
        <v>12</v>
      </c>
      <c r="B233">
        <v>12</v>
      </c>
      <c r="C233">
        <v>48539.6</v>
      </c>
      <c r="D233">
        <v>2578.6999999999998</v>
      </c>
      <c r="E233">
        <v>606.70000000000005</v>
      </c>
      <c r="F233">
        <f>VLOOKUP($A233,unit!$A:$G,MATCH(F$1,unit!$A$1:$G$1,0),0)</f>
        <v>1.0667</v>
      </c>
      <c r="G233">
        <f>VLOOKUP($A233,unit!$A:$G,MATCH(G$1,unit!$A$1:$G$1,0),0)</f>
        <v>0.68</v>
      </c>
      <c r="H233">
        <f>VLOOKUP($A233,unit!$A:$G,MATCH(H$1,unit!$A$1:$G$1,0),0)</f>
        <v>0.8</v>
      </c>
      <c r="I233">
        <f t="shared" si="17"/>
        <v>45504.452985844189</v>
      </c>
      <c r="J233">
        <f t="shared" si="18"/>
        <v>3792.2058823529405</v>
      </c>
      <c r="K233">
        <f t="shared" si="19"/>
        <v>758.375</v>
      </c>
    </row>
    <row r="234" spans="1:11" x14ac:dyDescent="0.2">
      <c r="A234">
        <v>12</v>
      </c>
      <c r="B234">
        <v>13</v>
      </c>
      <c r="C234">
        <v>68332.3</v>
      </c>
      <c r="D234">
        <v>3630.2</v>
      </c>
      <c r="E234">
        <v>854.2</v>
      </c>
      <c r="F234">
        <f>VLOOKUP($A234,unit!$A:$G,MATCH(F$1,unit!$A$1:$G$1,0),0)</f>
        <v>1.0667</v>
      </c>
      <c r="G234">
        <f>VLOOKUP($A234,unit!$A:$G,MATCH(G$1,unit!$A$1:$G$1,0),0)</f>
        <v>0.68</v>
      </c>
      <c r="H234">
        <f>VLOOKUP($A234,unit!$A:$G,MATCH(H$1,unit!$A$1:$G$1,0),0)</f>
        <v>0.8</v>
      </c>
      <c r="I234">
        <f t="shared" si="17"/>
        <v>64059.529389706579</v>
      </c>
      <c r="J234">
        <f t="shared" si="18"/>
        <v>5338.5294117647054</v>
      </c>
      <c r="K234">
        <f t="shared" si="19"/>
        <v>1067.75</v>
      </c>
    </row>
    <row r="235" spans="1:11" x14ac:dyDescent="0.2">
      <c r="A235">
        <v>12</v>
      </c>
      <c r="B235">
        <v>14</v>
      </c>
      <c r="C235">
        <v>68332.3</v>
      </c>
      <c r="D235">
        <v>3630.2</v>
      </c>
      <c r="E235">
        <v>854.2</v>
      </c>
      <c r="F235">
        <f>VLOOKUP($A235,unit!$A:$G,MATCH(F$1,unit!$A$1:$G$1,0),0)</f>
        <v>1.0667</v>
      </c>
      <c r="G235">
        <f>VLOOKUP($A235,unit!$A:$G,MATCH(G$1,unit!$A$1:$G$1,0),0)</f>
        <v>0.68</v>
      </c>
      <c r="H235">
        <f>VLOOKUP($A235,unit!$A:$G,MATCH(H$1,unit!$A$1:$G$1,0),0)</f>
        <v>0.8</v>
      </c>
      <c r="I235">
        <f t="shared" si="17"/>
        <v>64059.529389706579</v>
      </c>
      <c r="J235">
        <f t="shared" si="18"/>
        <v>5338.5294117647054</v>
      </c>
      <c r="K235">
        <f t="shared" si="19"/>
        <v>1067.75</v>
      </c>
    </row>
    <row r="236" spans="1:11" x14ac:dyDescent="0.2">
      <c r="A236">
        <v>12</v>
      </c>
      <c r="B236">
        <v>15</v>
      </c>
      <c r="C236">
        <v>68332.3</v>
      </c>
      <c r="D236">
        <v>3630.2</v>
      </c>
      <c r="E236">
        <v>854.2</v>
      </c>
      <c r="F236">
        <f>VLOOKUP($A236,unit!$A:$G,MATCH(F$1,unit!$A$1:$G$1,0),0)</f>
        <v>1.0667</v>
      </c>
      <c r="G236">
        <f>VLOOKUP($A236,unit!$A:$G,MATCH(G$1,unit!$A$1:$G$1,0),0)</f>
        <v>0.68</v>
      </c>
      <c r="H236">
        <f>VLOOKUP($A236,unit!$A:$G,MATCH(H$1,unit!$A$1:$G$1,0),0)</f>
        <v>0.8</v>
      </c>
      <c r="I236">
        <f t="shared" si="17"/>
        <v>64059.529389706579</v>
      </c>
      <c r="J236">
        <f t="shared" si="18"/>
        <v>5338.5294117647054</v>
      </c>
      <c r="K236">
        <f t="shared" si="19"/>
        <v>1067.75</v>
      </c>
    </row>
    <row r="237" spans="1:11" x14ac:dyDescent="0.2">
      <c r="A237">
        <v>12</v>
      </c>
      <c r="B237">
        <v>16</v>
      </c>
      <c r="C237">
        <v>68332.3</v>
      </c>
      <c r="D237">
        <v>3630.2</v>
      </c>
      <c r="E237">
        <v>854.2</v>
      </c>
      <c r="F237">
        <f>VLOOKUP($A237,unit!$A:$G,MATCH(F$1,unit!$A$1:$G$1,0),0)</f>
        <v>1.0667</v>
      </c>
      <c r="G237">
        <f>VLOOKUP($A237,unit!$A:$G,MATCH(G$1,unit!$A$1:$G$1,0),0)</f>
        <v>0.68</v>
      </c>
      <c r="H237">
        <f>VLOOKUP($A237,unit!$A:$G,MATCH(H$1,unit!$A$1:$G$1,0),0)</f>
        <v>0.8</v>
      </c>
      <c r="I237">
        <f t="shared" si="17"/>
        <v>64059.529389706579</v>
      </c>
      <c r="J237">
        <f t="shared" si="18"/>
        <v>5338.5294117647054</v>
      </c>
      <c r="K237">
        <f t="shared" si="19"/>
        <v>1067.75</v>
      </c>
    </row>
    <row r="238" spans="1:11" x14ac:dyDescent="0.2">
      <c r="A238">
        <v>12</v>
      </c>
      <c r="B238">
        <v>17</v>
      </c>
      <c r="C238">
        <v>68332.3</v>
      </c>
      <c r="D238">
        <v>3630.2</v>
      </c>
      <c r="E238">
        <v>854.2</v>
      </c>
      <c r="F238">
        <f>VLOOKUP($A238,unit!$A:$G,MATCH(F$1,unit!$A$1:$G$1,0),0)</f>
        <v>1.0667</v>
      </c>
      <c r="G238">
        <f>VLOOKUP($A238,unit!$A:$G,MATCH(G$1,unit!$A$1:$G$1,0),0)</f>
        <v>0.68</v>
      </c>
      <c r="H238">
        <f>VLOOKUP($A238,unit!$A:$G,MATCH(H$1,unit!$A$1:$G$1,0),0)</f>
        <v>0.8</v>
      </c>
      <c r="I238">
        <f t="shared" si="17"/>
        <v>64059.529389706579</v>
      </c>
      <c r="J238">
        <f t="shared" si="18"/>
        <v>5338.5294117647054</v>
      </c>
      <c r="K238">
        <f t="shared" si="19"/>
        <v>1067.75</v>
      </c>
    </row>
    <row r="239" spans="1:11" x14ac:dyDescent="0.2">
      <c r="A239">
        <v>12</v>
      </c>
      <c r="B239">
        <v>18</v>
      </c>
      <c r="C239">
        <v>68332.3</v>
      </c>
      <c r="D239">
        <v>3630.2</v>
      </c>
      <c r="E239">
        <v>854.2</v>
      </c>
      <c r="F239">
        <f>VLOOKUP($A239,unit!$A:$G,MATCH(F$1,unit!$A$1:$G$1,0),0)</f>
        <v>1.0667</v>
      </c>
      <c r="G239">
        <f>VLOOKUP($A239,unit!$A:$G,MATCH(G$1,unit!$A$1:$G$1,0),0)</f>
        <v>0.68</v>
      </c>
      <c r="H239">
        <f>VLOOKUP($A239,unit!$A:$G,MATCH(H$1,unit!$A$1:$G$1,0),0)</f>
        <v>0.8</v>
      </c>
      <c r="I239">
        <f t="shared" si="17"/>
        <v>64059.529389706579</v>
      </c>
      <c r="J239">
        <f t="shared" si="18"/>
        <v>5338.5294117647054</v>
      </c>
      <c r="K239">
        <f t="shared" si="19"/>
        <v>1067.75</v>
      </c>
    </row>
    <row r="240" spans="1:11" x14ac:dyDescent="0.2">
      <c r="A240">
        <v>12</v>
      </c>
      <c r="B240">
        <v>19</v>
      </c>
      <c r="C240">
        <v>68332.3</v>
      </c>
      <c r="D240">
        <v>3630.2</v>
      </c>
      <c r="E240">
        <v>854.2</v>
      </c>
      <c r="F240">
        <f>VLOOKUP($A240,unit!$A:$G,MATCH(F$1,unit!$A$1:$G$1,0),0)</f>
        <v>1.0667</v>
      </c>
      <c r="G240">
        <f>VLOOKUP($A240,unit!$A:$G,MATCH(G$1,unit!$A$1:$G$1,0),0)</f>
        <v>0.68</v>
      </c>
      <c r="H240">
        <f>VLOOKUP($A240,unit!$A:$G,MATCH(H$1,unit!$A$1:$G$1,0),0)</f>
        <v>0.8</v>
      </c>
      <c r="I240">
        <f t="shared" si="17"/>
        <v>64059.529389706579</v>
      </c>
      <c r="J240">
        <f t="shared" si="18"/>
        <v>5338.5294117647054</v>
      </c>
      <c r="K240">
        <f t="shared" si="19"/>
        <v>1067.75</v>
      </c>
    </row>
    <row r="241" spans="1:11" x14ac:dyDescent="0.2">
      <c r="A241">
        <v>12</v>
      </c>
      <c r="B241">
        <v>20</v>
      </c>
      <c r="C241">
        <v>68332.3</v>
      </c>
      <c r="D241">
        <v>3630.2</v>
      </c>
      <c r="E241">
        <v>854.2</v>
      </c>
      <c r="F241">
        <f>VLOOKUP($A241,unit!$A:$G,MATCH(F$1,unit!$A$1:$G$1,0),0)</f>
        <v>1.0667</v>
      </c>
      <c r="G241">
        <f>VLOOKUP($A241,unit!$A:$G,MATCH(G$1,unit!$A$1:$G$1,0),0)</f>
        <v>0.68</v>
      </c>
      <c r="H241">
        <f>VLOOKUP($A241,unit!$A:$G,MATCH(H$1,unit!$A$1:$G$1,0),0)</f>
        <v>0.8</v>
      </c>
      <c r="I241">
        <f t="shared" si="17"/>
        <v>64059.529389706579</v>
      </c>
      <c r="J241">
        <f t="shared" si="18"/>
        <v>5338.5294117647054</v>
      </c>
      <c r="K241">
        <f t="shared" si="19"/>
        <v>1067.75</v>
      </c>
    </row>
    <row r="242" spans="1:11" x14ac:dyDescent="0.2">
      <c r="A242">
        <v>13</v>
      </c>
      <c r="B242">
        <v>1</v>
      </c>
      <c r="C242">
        <v>543.20000000000005</v>
      </c>
      <c r="D242">
        <v>65.2</v>
      </c>
      <c r="E242">
        <v>9.5</v>
      </c>
      <c r="F242">
        <f>VLOOKUP($A242,unit!$A:$G,MATCH(F$1,unit!$A$1:$G$1,0),0)</f>
        <v>0.66669999999999996</v>
      </c>
      <c r="G242">
        <f>VLOOKUP($A242,unit!$A:$G,MATCH(G$1,unit!$A$1:$G$1,0),0)</f>
        <v>0.96</v>
      </c>
      <c r="H242">
        <f>VLOOKUP($A242,unit!$A:$G,MATCH(H$1,unit!$A$1:$G$1,0),0)</f>
        <v>0.7</v>
      </c>
      <c r="I242">
        <f t="shared" si="17"/>
        <v>814.75926203689824</v>
      </c>
      <c r="J242">
        <f t="shared" si="18"/>
        <v>67.916666666666671</v>
      </c>
      <c r="K242">
        <f t="shared" si="19"/>
        <v>13.571428571428573</v>
      </c>
    </row>
    <row r="243" spans="1:11" x14ac:dyDescent="0.2">
      <c r="A243">
        <v>13</v>
      </c>
      <c r="B243">
        <v>2</v>
      </c>
      <c r="C243">
        <v>643.20000000000005</v>
      </c>
      <c r="D243">
        <v>77.2</v>
      </c>
      <c r="E243">
        <v>11.3</v>
      </c>
      <c r="F243">
        <f>VLOOKUP($A243,unit!$A:$G,MATCH(F$1,unit!$A$1:$G$1,0),0)</f>
        <v>0.66669999999999996</v>
      </c>
      <c r="G243">
        <f>VLOOKUP($A243,unit!$A:$G,MATCH(G$1,unit!$A$1:$G$1,0),0)</f>
        <v>0.96</v>
      </c>
      <c r="H243">
        <f>VLOOKUP($A243,unit!$A:$G,MATCH(H$1,unit!$A$1:$G$1,0),0)</f>
        <v>0.7</v>
      </c>
      <c r="I243">
        <f t="shared" si="17"/>
        <v>964.75176241187955</v>
      </c>
      <c r="J243">
        <f t="shared" si="18"/>
        <v>80.416666666666671</v>
      </c>
      <c r="K243">
        <f t="shared" si="19"/>
        <v>16.142857142857146</v>
      </c>
    </row>
    <row r="244" spans="1:11" x14ac:dyDescent="0.2">
      <c r="A244">
        <v>13</v>
      </c>
      <c r="B244">
        <v>3</v>
      </c>
      <c r="C244">
        <v>968</v>
      </c>
      <c r="D244">
        <v>116.2</v>
      </c>
      <c r="E244">
        <v>16.899999999999999</v>
      </c>
      <c r="F244">
        <f>VLOOKUP($A244,unit!$A:$G,MATCH(F$1,unit!$A$1:$G$1,0),0)</f>
        <v>0.66669999999999996</v>
      </c>
      <c r="G244">
        <f>VLOOKUP($A244,unit!$A:$G,MATCH(G$1,unit!$A$1:$G$1,0),0)</f>
        <v>0.96</v>
      </c>
      <c r="H244">
        <f>VLOOKUP($A244,unit!$A:$G,MATCH(H$1,unit!$A$1:$G$1,0),0)</f>
        <v>0.7</v>
      </c>
      <c r="I244">
        <f t="shared" si="17"/>
        <v>1451.9274036298186</v>
      </c>
      <c r="J244">
        <f t="shared" si="18"/>
        <v>121.04166666666667</v>
      </c>
      <c r="K244">
        <f t="shared" si="19"/>
        <v>24.142857142857142</v>
      </c>
    </row>
    <row r="245" spans="1:11" x14ac:dyDescent="0.2">
      <c r="A245">
        <v>13</v>
      </c>
      <c r="B245">
        <v>4</v>
      </c>
      <c r="C245">
        <v>1563.2</v>
      </c>
      <c r="D245">
        <v>187.6</v>
      </c>
      <c r="E245">
        <v>27.4</v>
      </c>
      <c r="F245">
        <f>VLOOKUP($A245,unit!$A:$G,MATCH(F$1,unit!$A$1:$G$1,0),0)</f>
        <v>0.66669999999999996</v>
      </c>
      <c r="G245">
        <f>VLOOKUP($A245,unit!$A:$G,MATCH(G$1,unit!$A$1:$G$1,0),0)</f>
        <v>0.96</v>
      </c>
      <c r="H245">
        <f>VLOOKUP($A245,unit!$A:$G,MATCH(H$1,unit!$A$1:$G$1,0),0)</f>
        <v>0.7</v>
      </c>
      <c r="I245">
        <f t="shared" si="17"/>
        <v>2344.6827658617071</v>
      </c>
      <c r="J245">
        <f t="shared" si="18"/>
        <v>195.41666666666666</v>
      </c>
      <c r="K245">
        <f t="shared" si="19"/>
        <v>39.142857142857146</v>
      </c>
    </row>
    <row r="246" spans="1:11" x14ac:dyDescent="0.2">
      <c r="A246">
        <v>13</v>
      </c>
      <c r="B246">
        <v>5</v>
      </c>
      <c r="C246">
        <v>2396.9</v>
      </c>
      <c r="D246">
        <v>287.60000000000002</v>
      </c>
      <c r="E246">
        <v>41.9</v>
      </c>
      <c r="F246">
        <f>VLOOKUP($A246,unit!$A:$G,MATCH(F$1,unit!$A$1:$G$1,0),0)</f>
        <v>0.66669999999999996</v>
      </c>
      <c r="G246">
        <f>VLOOKUP($A246,unit!$A:$G,MATCH(G$1,unit!$A$1:$G$1,0),0)</f>
        <v>0.96</v>
      </c>
      <c r="H246">
        <f>VLOOKUP($A246,unit!$A:$G,MATCH(H$1,unit!$A$1:$G$1,0),0)</f>
        <v>0.7</v>
      </c>
      <c r="I246">
        <f t="shared" si="17"/>
        <v>3595.170241487926</v>
      </c>
      <c r="J246">
        <f t="shared" si="18"/>
        <v>299.58333333333337</v>
      </c>
      <c r="K246">
        <f t="shared" si="19"/>
        <v>59.857142857142861</v>
      </c>
    </row>
    <row r="247" spans="1:11" x14ac:dyDescent="0.2">
      <c r="A247">
        <v>13</v>
      </c>
      <c r="B247">
        <v>6</v>
      </c>
      <c r="C247">
        <v>3564.9</v>
      </c>
      <c r="D247">
        <v>427.8</v>
      </c>
      <c r="E247">
        <v>62.4</v>
      </c>
      <c r="F247">
        <f>VLOOKUP($A247,unit!$A:$G,MATCH(F$1,unit!$A$1:$G$1,0),0)</f>
        <v>0.66669999999999996</v>
      </c>
      <c r="G247">
        <f>VLOOKUP($A247,unit!$A:$G,MATCH(G$1,unit!$A$1:$G$1,0),0)</f>
        <v>0.96</v>
      </c>
      <c r="H247">
        <f>VLOOKUP($A247,unit!$A:$G,MATCH(H$1,unit!$A$1:$G$1,0),0)</f>
        <v>0.7</v>
      </c>
      <c r="I247">
        <f t="shared" si="17"/>
        <v>5347.0826458677075</v>
      </c>
      <c r="J247">
        <f t="shared" si="18"/>
        <v>445.625</v>
      </c>
      <c r="K247">
        <f t="shared" si="19"/>
        <v>89.142857142857153</v>
      </c>
    </row>
    <row r="248" spans="1:11" x14ac:dyDescent="0.2">
      <c r="A248">
        <v>13</v>
      </c>
      <c r="B248">
        <v>7</v>
      </c>
      <c r="C248">
        <v>5201.3</v>
      </c>
      <c r="D248">
        <v>624.20000000000005</v>
      </c>
      <c r="E248">
        <v>91</v>
      </c>
      <c r="F248">
        <f>VLOOKUP($A248,unit!$A:$G,MATCH(F$1,unit!$A$1:$G$1,0),0)</f>
        <v>0.66669999999999996</v>
      </c>
      <c r="G248">
        <f>VLOOKUP($A248,unit!$A:$G,MATCH(G$1,unit!$A$1:$G$1,0),0)</f>
        <v>0.96</v>
      </c>
      <c r="H248">
        <f>VLOOKUP($A248,unit!$A:$G,MATCH(H$1,unit!$A$1:$G$1,0),0)</f>
        <v>0.7</v>
      </c>
      <c r="I248">
        <f t="shared" si="17"/>
        <v>7801.5599220039003</v>
      </c>
      <c r="J248">
        <f t="shared" si="18"/>
        <v>650.20833333333337</v>
      </c>
      <c r="K248">
        <f t="shared" si="19"/>
        <v>130</v>
      </c>
    </row>
    <row r="249" spans="1:11" x14ac:dyDescent="0.2">
      <c r="A249">
        <v>13</v>
      </c>
      <c r="B249">
        <v>8</v>
      </c>
      <c r="C249">
        <v>7493.6</v>
      </c>
      <c r="D249">
        <v>899.2</v>
      </c>
      <c r="E249">
        <v>131.1</v>
      </c>
      <c r="F249">
        <f>VLOOKUP($A249,unit!$A:$G,MATCH(F$1,unit!$A$1:$G$1,0),0)</f>
        <v>0.66669999999999996</v>
      </c>
      <c r="G249">
        <f>VLOOKUP($A249,unit!$A:$G,MATCH(G$1,unit!$A$1:$G$1,0),0)</f>
        <v>0.96</v>
      </c>
      <c r="H249">
        <f>VLOOKUP($A249,unit!$A:$G,MATCH(H$1,unit!$A$1:$G$1,0),0)</f>
        <v>0.7</v>
      </c>
      <c r="I249">
        <f t="shared" si="17"/>
        <v>11239.838008099596</v>
      </c>
      <c r="J249">
        <f t="shared" si="18"/>
        <v>936.66666666666674</v>
      </c>
      <c r="K249">
        <f t="shared" si="19"/>
        <v>187.28571428571428</v>
      </c>
    </row>
    <row r="250" spans="1:11" x14ac:dyDescent="0.2">
      <c r="A250">
        <v>13</v>
      </c>
      <c r="B250">
        <v>9</v>
      </c>
      <c r="C250">
        <v>10705.1</v>
      </c>
      <c r="D250">
        <v>1284.5999999999999</v>
      </c>
      <c r="E250">
        <v>187.3</v>
      </c>
      <c r="F250">
        <f>VLOOKUP($A250,unit!$A:$G,MATCH(F$1,unit!$A$1:$G$1,0),0)</f>
        <v>0.66669999999999996</v>
      </c>
      <c r="G250">
        <f>VLOOKUP($A250,unit!$A:$G,MATCH(G$1,unit!$A$1:$G$1,0),0)</f>
        <v>0.96</v>
      </c>
      <c r="H250">
        <f>VLOOKUP($A250,unit!$A:$G,MATCH(H$1,unit!$A$1:$G$1,0),0)</f>
        <v>0.7</v>
      </c>
      <c r="I250">
        <f t="shared" si="17"/>
        <v>16056.84715764212</v>
      </c>
      <c r="J250">
        <f t="shared" si="18"/>
        <v>1338.125</v>
      </c>
      <c r="K250">
        <f t="shared" si="19"/>
        <v>267.57142857142861</v>
      </c>
    </row>
    <row r="251" spans="1:11" x14ac:dyDescent="0.2">
      <c r="A251">
        <v>13</v>
      </c>
      <c r="B251">
        <v>10</v>
      </c>
      <c r="C251">
        <v>15204.2</v>
      </c>
      <c r="D251">
        <v>1824.5</v>
      </c>
      <c r="E251">
        <v>266.10000000000002</v>
      </c>
      <c r="F251">
        <f>VLOOKUP($A251,unit!$A:$G,MATCH(F$1,unit!$A$1:$G$1,0),0)</f>
        <v>0.66669999999999996</v>
      </c>
      <c r="G251">
        <f>VLOOKUP($A251,unit!$A:$G,MATCH(G$1,unit!$A$1:$G$1,0),0)</f>
        <v>0.96</v>
      </c>
      <c r="H251">
        <f>VLOOKUP($A251,unit!$A:$G,MATCH(H$1,unit!$A$1:$G$1,0),0)</f>
        <v>0.7</v>
      </c>
      <c r="I251">
        <f t="shared" si="17"/>
        <v>22805.1597420129</v>
      </c>
      <c r="J251">
        <f t="shared" si="18"/>
        <v>1900.5208333333335</v>
      </c>
      <c r="K251">
        <f t="shared" si="19"/>
        <v>380.14285714285722</v>
      </c>
    </row>
    <row r="252" spans="1:11" x14ac:dyDescent="0.2">
      <c r="A252">
        <v>13</v>
      </c>
      <c r="B252">
        <v>11</v>
      </c>
      <c r="C252">
        <v>21507.200000000001</v>
      </c>
      <c r="D252">
        <v>2580.9</v>
      </c>
      <c r="E252">
        <v>376.4</v>
      </c>
      <c r="F252">
        <f>VLOOKUP($A252,unit!$A:$G,MATCH(F$1,unit!$A$1:$G$1,0),0)</f>
        <v>0.66669999999999996</v>
      </c>
      <c r="G252">
        <f>VLOOKUP($A252,unit!$A:$G,MATCH(G$1,unit!$A$1:$G$1,0),0)</f>
        <v>0.96</v>
      </c>
      <c r="H252">
        <f>VLOOKUP($A252,unit!$A:$G,MATCH(H$1,unit!$A$1:$G$1,0),0)</f>
        <v>0.7</v>
      </c>
      <c r="I252">
        <f t="shared" si="17"/>
        <v>32259.187040647972</v>
      </c>
      <c r="J252">
        <f t="shared" si="18"/>
        <v>2688.4375</v>
      </c>
      <c r="K252">
        <f t="shared" si="19"/>
        <v>537.71428571428567</v>
      </c>
    </row>
    <row r="253" spans="1:11" x14ac:dyDescent="0.2">
      <c r="A253">
        <v>13</v>
      </c>
      <c r="B253">
        <v>12</v>
      </c>
      <c r="C253">
        <v>30337.3</v>
      </c>
      <c r="D253">
        <v>3640.5</v>
      </c>
      <c r="E253">
        <v>530.9</v>
      </c>
      <c r="F253">
        <f>VLOOKUP($A253,unit!$A:$G,MATCH(F$1,unit!$A$1:$G$1,0),0)</f>
        <v>0.66669999999999996</v>
      </c>
      <c r="G253">
        <f>VLOOKUP($A253,unit!$A:$G,MATCH(G$1,unit!$A$1:$G$1,0),0)</f>
        <v>0.96</v>
      </c>
      <c r="H253">
        <f>VLOOKUP($A253,unit!$A:$G,MATCH(H$1,unit!$A$1:$G$1,0),0)</f>
        <v>0.7</v>
      </c>
      <c r="I253">
        <f t="shared" si="17"/>
        <v>45503.67481625919</v>
      </c>
      <c r="J253">
        <f t="shared" si="18"/>
        <v>3792.1875</v>
      </c>
      <c r="K253">
        <f t="shared" si="19"/>
        <v>758.42857142857144</v>
      </c>
    </row>
    <row r="254" spans="1:11" x14ac:dyDescent="0.2">
      <c r="A254">
        <v>13</v>
      </c>
      <c r="B254">
        <v>13</v>
      </c>
      <c r="C254">
        <v>42707.7</v>
      </c>
      <c r="D254">
        <v>5124.8999999999996</v>
      </c>
      <c r="E254">
        <v>747.4</v>
      </c>
      <c r="F254">
        <f>VLOOKUP($A254,unit!$A:$G,MATCH(F$1,unit!$A$1:$G$1,0),0)</f>
        <v>0.66669999999999996</v>
      </c>
      <c r="G254">
        <f>VLOOKUP($A254,unit!$A:$G,MATCH(G$1,unit!$A$1:$G$1,0),0)</f>
        <v>0.96</v>
      </c>
      <c r="H254">
        <f>VLOOKUP($A254,unit!$A:$G,MATCH(H$1,unit!$A$1:$G$1,0),0)</f>
        <v>0.7</v>
      </c>
      <c r="I254">
        <f t="shared" si="17"/>
        <v>64058.347082645865</v>
      </c>
      <c r="J254">
        <f t="shared" si="18"/>
        <v>5338.4375</v>
      </c>
      <c r="K254">
        <f t="shared" si="19"/>
        <v>1067.7142857142858</v>
      </c>
    </row>
    <row r="255" spans="1:11" x14ac:dyDescent="0.2">
      <c r="A255">
        <v>13</v>
      </c>
      <c r="B255">
        <v>14</v>
      </c>
      <c r="C255">
        <v>42707.7</v>
      </c>
      <c r="D255">
        <v>5124.8999999999996</v>
      </c>
      <c r="E255">
        <v>747.4</v>
      </c>
      <c r="F255">
        <f>VLOOKUP($A255,unit!$A:$G,MATCH(F$1,unit!$A$1:$G$1,0),0)</f>
        <v>0.66669999999999996</v>
      </c>
      <c r="G255">
        <f>VLOOKUP($A255,unit!$A:$G,MATCH(G$1,unit!$A$1:$G$1,0),0)</f>
        <v>0.96</v>
      </c>
      <c r="H255">
        <f>VLOOKUP($A255,unit!$A:$G,MATCH(H$1,unit!$A$1:$G$1,0),0)</f>
        <v>0.7</v>
      </c>
      <c r="I255">
        <f t="shared" si="17"/>
        <v>64058.347082645865</v>
      </c>
      <c r="J255">
        <f t="shared" si="18"/>
        <v>5338.4375</v>
      </c>
      <c r="K255">
        <f t="shared" si="19"/>
        <v>1067.7142857142858</v>
      </c>
    </row>
    <row r="256" spans="1:11" x14ac:dyDescent="0.2">
      <c r="A256">
        <v>13</v>
      </c>
      <c r="B256">
        <v>15</v>
      </c>
      <c r="C256">
        <v>42707.7</v>
      </c>
      <c r="D256">
        <v>5124.8999999999996</v>
      </c>
      <c r="E256">
        <v>747.4</v>
      </c>
      <c r="F256">
        <f>VLOOKUP($A256,unit!$A:$G,MATCH(F$1,unit!$A$1:$G$1,0),0)</f>
        <v>0.66669999999999996</v>
      </c>
      <c r="G256">
        <f>VLOOKUP($A256,unit!$A:$G,MATCH(G$1,unit!$A$1:$G$1,0),0)</f>
        <v>0.96</v>
      </c>
      <c r="H256">
        <f>VLOOKUP($A256,unit!$A:$G,MATCH(H$1,unit!$A$1:$G$1,0),0)</f>
        <v>0.7</v>
      </c>
      <c r="I256">
        <f t="shared" si="17"/>
        <v>64058.347082645865</v>
      </c>
      <c r="J256">
        <f t="shared" si="18"/>
        <v>5338.4375</v>
      </c>
      <c r="K256">
        <f t="shared" si="19"/>
        <v>1067.7142857142858</v>
      </c>
    </row>
    <row r="257" spans="1:11" x14ac:dyDescent="0.2">
      <c r="A257">
        <v>13</v>
      </c>
      <c r="B257">
        <v>16</v>
      </c>
      <c r="C257">
        <v>42707.7</v>
      </c>
      <c r="D257">
        <v>5124.8999999999996</v>
      </c>
      <c r="E257">
        <v>747.4</v>
      </c>
      <c r="F257">
        <f>VLOOKUP($A257,unit!$A:$G,MATCH(F$1,unit!$A$1:$G$1,0),0)</f>
        <v>0.66669999999999996</v>
      </c>
      <c r="G257">
        <f>VLOOKUP($A257,unit!$A:$G,MATCH(G$1,unit!$A$1:$G$1,0),0)</f>
        <v>0.96</v>
      </c>
      <c r="H257">
        <f>VLOOKUP($A257,unit!$A:$G,MATCH(H$1,unit!$A$1:$G$1,0),0)</f>
        <v>0.7</v>
      </c>
      <c r="I257">
        <f t="shared" si="17"/>
        <v>64058.347082645865</v>
      </c>
      <c r="J257">
        <f t="shared" si="18"/>
        <v>5338.4375</v>
      </c>
      <c r="K257">
        <f t="shared" si="19"/>
        <v>1067.7142857142858</v>
      </c>
    </row>
    <row r="258" spans="1:11" x14ac:dyDescent="0.2">
      <c r="A258">
        <v>13</v>
      </c>
      <c r="B258">
        <v>17</v>
      </c>
      <c r="C258">
        <v>42707.7</v>
      </c>
      <c r="D258">
        <v>5124.8999999999996</v>
      </c>
      <c r="E258">
        <v>747.4</v>
      </c>
      <c r="F258">
        <f>VLOOKUP($A258,unit!$A:$G,MATCH(F$1,unit!$A$1:$G$1,0),0)</f>
        <v>0.66669999999999996</v>
      </c>
      <c r="G258">
        <f>VLOOKUP($A258,unit!$A:$G,MATCH(G$1,unit!$A$1:$G$1,0),0)</f>
        <v>0.96</v>
      </c>
      <c r="H258">
        <f>VLOOKUP($A258,unit!$A:$G,MATCH(H$1,unit!$A$1:$G$1,0),0)</f>
        <v>0.7</v>
      </c>
      <c r="I258">
        <f t="shared" si="17"/>
        <v>64058.347082645865</v>
      </c>
      <c r="J258">
        <f t="shared" si="18"/>
        <v>5338.4375</v>
      </c>
      <c r="K258">
        <f t="shared" si="19"/>
        <v>1067.7142857142858</v>
      </c>
    </row>
    <row r="259" spans="1:11" x14ac:dyDescent="0.2">
      <c r="A259">
        <v>13</v>
      </c>
      <c r="B259">
        <v>18</v>
      </c>
      <c r="C259">
        <v>42707.7</v>
      </c>
      <c r="D259">
        <v>5124.8999999999996</v>
      </c>
      <c r="E259">
        <v>747.4</v>
      </c>
      <c r="F259">
        <f>VLOOKUP($A259,unit!$A:$G,MATCH(F$1,unit!$A$1:$G$1,0),0)</f>
        <v>0.66669999999999996</v>
      </c>
      <c r="G259">
        <f>VLOOKUP($A259,unit!$A:$G,MATCH(G$1,unit!$A$1:$G$1,0),0)</f>
        <v>0.96</v>
      </c>
      <c r="H259">
        <f>VLOOKUP($A259,unit!$A:$G,MATCH(H$1,unit!$A$1:$G$1,0),0)</f>
        <v>0.7</v>
      </c>
      <c r="I259">
        <f t="shared" ref="I259:I322" si="20">C259/F259*1</f>
        <v>64058.347082645865</v>
      </c>
      <c r="J259">
        <f t="shared" ref="J259:J322" si="21">D259/G259*1</f>
        <v>5338.4375</v>
      </c>
      <c r="K259">
        <f t="shared" ref="K259:K322" si="22">E259/H259*1</f>
        <v>1067.7142857142858</v>
      </c>
    </row>
    <row r="260" spans="1:11" x14ac:dyDescent="0.2">
      <c r="A260">
        <v>13</v>
      </c>
      <c r="B260">
        <v>19</v>
      </c>
      <c r="C260">
        <v>42707.7</v>
      </c>
      <c r="D260">
        <v>5124.8999999999996</v>
      </c>
      <c r="E260">
        <v>747.4</v>
      </c>
      <c r="F260">
        <f>VLOOKUP($A260,unit!$A:$G,MATCH(F$1,unit!$A$1:$G$1,0),0)</f>
        <v>0.66669999999999996</v>
      </c>
      <c r="G260">
        <f>VLOOKUP($A260,unit!$A:$G,MATCH(G$1,unit!$A$1:$G$1,0),0)</f>
        <v>0.96</v>
      </c>
      <c r="H260">
        <f>VLOOKUP($A260,unit!$A:$G,MATCH(H$1,unit!$A$1:$G$1,0),0)</f>
        <v>0.7</v>
      </c>
      <c r="I260">
        <f t="shared" si="20"/>
        <v>64058.347082645865</v>
      </c>
      <c r="J260">
        <f t="shared" si="21"/>
        <v>5338.4375</v>
      </c>
      <c r="K260">
        <f t="shared" si="22"/>
        <v>1067.7142857142858</v>
      </c>
    </row>
    <row r="261" spans="1:11" x14ac:dyDescent="0.2">
      <c r="A261">
        <v>13</v>
      </c>
      <c r="B261">
        <v>20</v>
      </c>
      <c r="C261">
        <v>42707.7</v>
      </c>
      <c r="D261">
        <v>5124.8999999999996</v>
      </c>
      <c r="E261">
        <v>747.4</v>
      </c>
      <c r="F261">
        <f>VLOOKUP($A261,unit!$A:$G,MATCH(F$1,unit!$A$1:$G$1,0),0)</f>
        <v>0.66669999999999996</v>
      </c>
      <c r="G261">
        <f>VLOOKUP($A261,unit!$A:$G,MATCH(G$1,unit!$A$1:$G$1,0),0)</f>
        <v>0.96</v>
      </c>
      <c r="H261">
        <f>VLOOKUP($A261,unit!$A:$G,MATCH(H$1,unit!$A$1:$G$1,0),0)</f>
        <v>0.7</v>
      </c>
      <c r="I261">
        <f t="shared" si="20"/>
        <v>64058.347082645865</v>
      </c>
      <c r="J261">
        <f t="shared" si="21"/>
        <v>5338.4375</v>
      </c>
      <c r="K261">
        <f t="shared" si="22"/>
        <v>1067.7142857142858</v>
      </c>
    </row>
    <row r="262" spans="1:11" x14ac:dyDescent="0.2">
      <c r="A262">
        <v>14</v>
      </c>
      <c r="B262">
        <v>1</v>
      </c>
      <c r="C262">
        <v>651.9</v>
      </c>
      <c r="D262">
        <v>61.1</v>
      </c>
      <c r="E262">
        <v>9.8000000000000007</v>
      </c>
      <c r="F262">
        <f>VLOOKUP($A262,unit!$A:$G,MATCH(F$1,unit!$A$1:$G$1,0),0)</f>
        <v>0.8</v>
      </c>
      <c r="G262">
        <f>VLOOKUP($A262,unit!$A:$G,MATCH(G$1,unit!$A$1:$G$1,0),0)</f>
        <v>0.9</v>
      </c>
      <c r="H262">
        <f>VLOOKUP($A262,unit!$A:$G,MATCH(H$1,unit!$A$1:$G$1,0),0)</f>
        <v>0.72</v>
      </c>
      <c r="I262">
        <f t="shared" si="20"/>
        <v>814.87499999999989</v>
      </c>
      <c r="J262">
        <f t="shared" si="21"/>
        <v>67.888888888888886</v>
      </c>
      <c r="K262">
        <f t="shared" si="22"/>
        <v>13.611111111111112</v>
      </c>
    </row>
    <row r="263" spans="1:11" x14ac:dyDescent="0.2">
      <c r="A263">
        <v>14</v>
      </c>
      <c r="B263">
        <v>2</v>
      </c>
      <c r="C263">
        <v>771.9</v>
      </c>
      <c r="D263">
        <v>72.400000000000006</v>
      </c>
      <c r="E263">
        <v>11.6</v>
      </c>
      <c r="F263">
        <f>VLOOKUP($A263,unit!$A:$G,MATCH(F$1,unit!$A$1:$G$1,0),0)</f>
        <v>0.8</v>
      </c>
      <c r="G263">
        <f>VLOOKUP($A263,unit!$A:$G,MATCH(G$1,unit!$A$1:$G$1,0),0)</f>
        <v>0.9</v>
      </c>
      <c r="H263">
        <f>VLOOKUP($A263,unit!$A:$G,MATCH(H$1,unit!$A$1:$G$1,0),0)</f>
        <v>0.72</v>
      </c>
      <c r="I263">
        <f t="shared" si="20"/>
        <v>964.87499999999989</v>
      </c>
      <c r="J263">
        <f t="shared" si="21"/>
        <v>80.444444444444443</v>
      </c>
      <c r="K263">
        <f t="shared" si="22"/>
        <v>16.111111111111111</v>
      </c>
    </row>
    <row r="264" spans="1:11" x14ac:dyDescent="0.2">
      <c r="A264">
        <v>14</v>
      </c>
      <c r="B264">
        <v>3</v>
      </c>
      <c r="C264">
        <v>1161.5999999999999</v>
      </c>
      <c r="D264">
        <v>108.9</v>
      </c>
      <c r="E264">
        <v>17.399999999999999</v>
      </c>
      <c r="F264">
        <f>VLOOKUP($A264,unit!$A:$G,MATCH(F$1,unit!$A$1:$G$1,0),0)</f>
        <v>0.8</v>
      </c>
      <c r="G264">
        <f>VLOOKUP($A264,unit!$A:$G,MATCH(G$1,unit!$A$1:$G$1,0),0)</f>
        <v>0.9</v>
      </c>
      <c r="H264">
        <f>VLOOKUP($A264,unit!$A:$G,MATCH(H$1,unit!$A$1:$G$1,0),0)</f>
        <v>0.72</v>
      </c>
      <c r="I264">
        <f t="shared" si="20"/>
        <v>1451.9999999999998</v>
      </c>
      <c r="J264">
        <f t="shared" si="21"/>
        <v>121</v>
      </c>
      <c r="K264">
        <f t="shared" si="22"/>
        <v>24.166666666666664</v>
      </c>
    </row>
    <row r="265" spans="1:11" x14ac:dyDescent="0.2">
      <c r="A265">
        <v>14</v>
      </c>
      <c r="B265">
        <v>4</v>
      </c>
      <c r="C265">
        <v>1875.8</v>
      </c>
      <c r="D265">
        <v>175.9</v>
      </c>
      <c r="E265">
        <v>28.1</v>
      </c>
      <c r="F265">
        <f>VLOOKUP($A265,unit!$A:$G,MATCH(F$1,unit!$A$1:$G$1,0),0)</f>
        <v>0.8</v>
      </c>
      <c r="G265">
        <f>VLOOKUP($A265,unit!$A:$G,MATCH(G$1,unit!$A$1:$G$1,0),0)</f>
        <v>0.9</v>
      </c>
      <c r="H265">
        <f>VLOOKUP($A265,unit!$A:$G,MATCH(H$1,unit!$A$1:$G$1,0),0)</f>
        <v>0.72</v>
      </c>
      <c r="I265">
        <f t="shared" si="20"/>
        <v>2344.75</v>
      </c>
      <c r="J265">
        <f t="shared" si="21"/>
        <v>195.44444444444446</v>
      </c>
      <c r="K265">
        <f t="shared" si="22"/>
        <v>39.027777777777779</v>
      </c>
    </row>
    <row r="266" spans="1:11" x14ac:dyDescent="0.2">
      <c r="A266">
        <v>14</v>
      </c>
      <c r="B266">
        <v>5</v>
      </c>
      <c r="C266">
        <v>2876.3</v>
      </c>
      <c r="D266">
        <v>269.7</v>
      </c>
      <c r="E266">
        <v>43.1</v>
      </c>
      <c r="F266">
        <f>VLOOKUP($A266,unit!$A:$G,MATCH(F$1,unit!$A$1:$G$1,0),0)</f>
        <v>0.8</v>
      </c>
      <c r="G266">
        <f>VLOOKUP($A266,unit!$A:$G,MATCH(G$1,unit!$A$1:$G$1,0),0)</f>
        <v>0.9</v>
      </c>
      <c r="H266">
        <f>VLOOKUP($A266,unit!$A:$G,MATCH(H$1,unit!$A$1:$G$1,0),0)</f>
        <v>0.72</v>
      </c>
      <c r="I266">
        <f t="shared" si="20"/>
        <v>3595.375</v>
      </c>
      <c r="J266">
        <f t="shared" si="21"/>
        <v>299.66666666666663</v>
      </c>
      <c r="K266">
        <f t="shared" si="22"/>
        <v>59.861111111111114</v>
      </c>
    </row>
    <row r="267" spans="1:11" x14ac:dyDescent="0.2">
      <c r="A267">
        <v>14</v>
      </c>
      <c r="B267">
        <v>6</v>
      </c>
      <c r="C267">
        <v>4277.8999999999996</v>
      </c>
      <c r="D267">
        <v>401.1</v>
      </c>
      <c r="E267">
        <v>64.2</v>
      </c>
      <c r="F267">
        <f>VLOOKUP($A267,unit!$A:$G,MATCH(F$1,unit!$A$1:$G$1,0),0)</f>
        <v>0.8</v>
      </c>
      <c r="G267">
        <f>VLOOKUP($A267,unit!$A:$G,MATCH(G$1,unit!$A$1:$G$1,0),0)</f>
        <v>0.9</v>
      </c>
      <c r="H267">
        <f>VLOOKUP($A267,unit!$A:$G,MATCH(H$1,unit!$A$1:$G$1,0),0)</f>
        <v>0.72</v>
      </c>
      <c r="I267">
        <f t="shared" si="20"/>
        <v>5347.3749999999991</v>
      </c>
      <c r="J267">
        <f t="shared" si="21"/>
        <v>445.66666666666669</v>
      </c>
      <c r="K267">
        <f t="shared" si="22"/>
        <v>89.166666666666671</v>
      </c>
    </row>
    <row r="268" spans="1:11" x14ac:dyDescent="0.2">
      <c r="A268">
        <v>14</v>
      </c>
      <c r="B268">
        <v>7</v>
      </c>
      <c r="C268">
        <v>6241.5</v>
      </c>
      <c r="D268">
        <v>585.1</v>
      </c>
      <c r="E268">
        <v>93.6</v>
      </c>
      <c r="F268">
        <f>VLOOKUP($A268,unit!$A:$G,MATCH(F$1,unit!$A$1:$G$1,0),0)</f>
        <v>0.8</v>
      </c>
      <c r="G268">
        <f>VLOOKUP($A268,unit!$A:$G,MATCH(G$1,unit!$A$1:$G$1,0),0)</f>
        <v>0.9</v>
      </c>
      <c r="H268">
        <f>VLOOKUP($A268,unit!$A:$G,MATCH(H$1,unit!$A$1:$G$1,0),0)</f>
        <v>0.72</v>
      </c>
      <c r="I268">
        <f t="shared" si="20"/>
        <v>7801.875</v>
      </c>
      <c r="J268">
        <f t="shared" si="21"/>
        <v>650.11111111111109</v>
      </c>
      <c r="K268">
        <f t="shared" si="22"/>
        <v>130</v>
      </c>
    </row>
    <row r="269" spans="1:11" x14ac:dyDescent="0.2">
      <c r="A269">
        <v>14</v>
      </c>
      <c r="B269">
        <v>8</v>
      </c>
      <c r="C269">
        <v>8992.4</v>
      </c>
      <c r="D269">
        <v>843</v>
      </c>
      <c r="E269">
        <v>134.9</v>
      </c>
      <c r="F269">
        <f>VLOOKUP($A269,unit!$A:$G,MATCH(F$1,unit!$A$1:$G$1,0),0)</f>
        <v>0.8</v>
      </c>
      <c r="G269">
        <f>VLOOKUP($A269,unit!$A:$G,MATCH(G$1,unit!$A$1:$G$1,0),0)</f>
        <v>0.9</v>
      </c>
      <c r="H269">
        <f>VLOOKUP($A269,unit!$A:$G,MATCH(H$1,unit!$A$1:$G$1,0),0)</f>
        <v>0.72</v>
      </c>
      <c r="I269">
        <f t="shared" si="20"/>
        <v>11240.499999999998</v>
      </c>
      <c r="J269">
        <f t="shared" si="21"/>
        <v>936.66666666666663</v>
      </c>
      <c r="K269">
        <f t="shared" si="22"/>
        <v>187.36111111111111</v>
      </c>
    </row>
    <row r="270" spans="1:11" x14ac:dyDescent="0.2">
      <c r="A270">
        <v>14</v>
      </c>
      <c r="B270">
        <v>9</v>
      </c>
      <c r="C270">
        <v>12846.2</v>
      </c>
      <c r="D270">
        <v>1204.3</v>
      </c>
      <c r="E270">
        <v>192.7</v>
      </c>
      <c r="F270">
        <f>VLOOKUP($A270,unit!$A:$G,MATCH(F$1,unit!$A$1:$G$1,0),0)</f>
        <v>0.8</v>
      </c>
      <c r="G270">
        <f>VLOOKUP($A270,unit!$A:$G,MATCH(G$1,unit!$A$1:$G$1,0),0)</f>
        <v>0.9</v>
      </c>
      <c r="H270">
        <f>VLOOKUP($A270,unit!$A:$G,MATCH(H$1,unit!$A$1:$G$1,0),0)</f>
        <v>0.72</v>
      </c>
      <c r="I270">
        <f t="shared" si="20"/>
        <v>16057.75</v>
      </c>
      <c r="J270">
        <f t="shared" si="21"/>
        <v>1338.1111111111111</v>
      </c>
      <c r="K270">
        <f t="shared" si="22"/>
        <v>267.63888888888886</v>
      </c>
    </row>
    <row r="271" spans="1:11" x14ac:dyDescent="0.2">
      <c r="A271">
        <v>14</v>
      </c>
      <c r="B271">
        <v>10</v>
      </c>
      <c r="C271">
        <v>18245.099999999999</v>
      </c>
      <c r="D271">
        <v>1710.5</v>
      </c>
      <c r="E271">
        <v>273.7</v>
      </c>
      <c r="F271">
        <f>VLOOKUP($A271,unit!$A:$G,MATCH(F$1,unit!$A$1:$G$1,0),0)</f>
        <v>0.8</v>
      </c>
      <c r="G271">
        <f>VLOOKUP($A271,unit!$A:$G,MATCH(G$1,unit!$A$1:$G$1,0),0)</f>
        <v>0.9</v>
      </c>
      <c r="H271">
        <f>VLOOKUP($A271,unit!$A:$G,MATCH(H$1,unit!$A$1:$G$1,0),0)</f>
        <v>0.72</v>
      </c>
      <c r="I271">
        <f t="shared" si="20"/>
        <v>22806.374999999996</v>
      </c>
      <c r="J271">
        <f t="shared" si="21"/>
        <v>1900.5555555555554</v>
      </c>
      <c r="K271">
        <f t="shared" si="22"/>
        <v>380.13888888888891</v>
      </c>
    </row>
    <row r="272" spans="1:11" x14ac:dyDescent="0.2">
      <c r="A272">
        <v>14</v>
      </c>
      <c r="B272">
        <v>11</v>
      </c>
      <c r="C272">
        <v>25808.6</v>
      </c>
      <c r="D272">
        <v>2419.6</v>
      </c>
      <c r="E272">
        <v>387.1</v>
      </c>
      <c r="F272">
        <f>VLOOKUP($A272,unit!$A:$G,MATCH(F$1,unit!$A$1:$G$1,0),0)</f>
        <v>0.8</v>
      </c>
      <c r="G272">
        <f>VLOOKUP($A272,unit!$A:$G,MATCH(G$1,unit!$A$1:$G$1,0),0)</f>
        <v>0.9</v>
      </c>
      <c r="H272">
        <f>VLOOKUP($A272,unit!$A:$G,MATCH(H$1,unit!$A$1:$G$1,0),0)</f>
        <v>0.72</v>
      </c>
      <c r="I272">
        <f t="shared" si="20"/>
        <v>32260.749999999996</v>
      </c>
      <c r="J272">
        <f t="shared" si="21"/>
        <v>2688.4444444444443</v>
      </c>
      <c r="K272">
        <f t="shared" si="22"/>
        <v>537.63888888888891</v>
      </c>
    </row>
    <row r="273" spans="1:11" x14ac:dyDescent="0.2">
      <c r="A273">
        <v>14</v>
      </c>
      <c r="B273">
        <v>12</v>
      </c>
      <c r="C273">
        <v>36404.699999999997</v>
      </c>
      <c r="D273">
        <v>3412.9</v>
      </c>
      <c r="E273">
        <v>546.1</v>
      </c>
      <c r="F273">
        <f>VLOOKUP($A273,unit!$A:$G,MATCH(F$1,unit!$A$1:$G$1,0),0)</f>
        <v>0.8</v>
      </c>
      <c r="G273">
        <f>VLOOKUP($A273,unit!$A:$G,MATCH(G$1,unit!$A$1:$G$1,0),0)</f>
        <v>0.9</v>
      </c>
      <c r="H273">
        <f>VLOOKUP($A273,unit!$A:$G,MATCH(H$1,unit!$A$1:$G$1,0),0)</f>
        <v>0.72</v>
      </c>
      <c r="I273">
        <f t="shared" si="20"/>
        <v>45505.874999999993</v>
      </c>
      <c r="J273">
        <f t="shared" si="21"/>
        <v>3792.1111111111113</v>
      </c>
      <c r="K273">
        <f t="shared" si="22"/>
        <v>758.47222222222229</v>
      </c>
    </row>
    <row r="274" spans="1:11" x14ac:dyDescent="0.2">
      <c r="A274">
        <v>14</v>
      </c>
      <c r="B274">
        <v>13</v>
      </c>
      <c r="C274">
        <v>51249.2</v>
      </c>
      <c r="D274">
        <v>4804.6000000000004</v>
      </c>
      <c r="E274">
        <v>768.7</v>
      </c>
      <c r="F274">
        <f>VLOOKUP($A274,unit!$A:$G,MATCH(F$1,unit!$A$1:$G$1,0),0)</f>
        <v>0.8</v>
      </c>
      <c r="G274">
        <f>VLOOKUP($A274,unit!$A:$G,MATCH(G$1,unit!$A$1:$G$1,0),0)</f>
        <v>0.9</v>
      </c>
      <c r="H274">
        <f>VLOOKUP($A274,unit!$A:$G,MATCH(H$1,unit!$A$1:$G$1,0),0)</f>
        <v>0.72</v>
      </c>
      <c r="I274">
        <f t="shared" si="20"/>
        <v>64061.499999999993</v>
      </c>
      <c r="J274">
        <f t="shared" si="21"/>
        <v>5338.4444444444443</v>
      </c>
      <c r="K274">
        <f t="shared" si="22"/>
        <v>1067.6388888888889</v>
      </c>
    </row>
    <row r="275" spans="1:11" x14ac:dyDescent="0.2">
      <c r="A275">
        <v>14</v>
      </c>
      <c r="B275">
        <v>14</v>
      </c>
      <c r="C275">
        <v>51249.2</v>
      </c>
      <c r="D275">
        <v>4804.6000000000004</v>
      </c>
      <c r="E275">
        <v>768.7</v>
      </c>
      <c r="F275">
        <f>VLOOKUP($A275,unit!$A:$G,MATCH(F$1,unit!$A$1:$G$1,0),0)</f>
        <v>0.8</v>
      </c>
      <c r="G275">
        <f>VLOOKUP($A275,unit!$A:$G,MATCH(G$1,unit!$A$1:$G$1,0),0)</f>
        <v>0.9</v>
      </c>
      <c r="H275">
        <f>VLOOKUP($A275,unit!$A:$G,MATCH(H$1,unit!$A$1:$G$1,0),0)</f>
        <v>0.72</v>
      </c>
      <c r="I275">
        <f t="shared" si="20"/>
        <v>64061.499999999993</v>
      </c>
      <c r="J275">
        <f t="shared" si="21"/>
        <v>5338.4444444444443</v>
      </c>
      <c r="K275">
        <f t="shared" si="22"/>
        <v>1067.6388888888889</v>
      </c>
    </row>
    <row r="276" spans="1:11" x14ac:dyDescent="0.2">
      <c r="A276">
        <v>14</v>
      </c>
      <c r="B276">
        <v>15</v>
      </c>
      <c r="C276">
        <v>51249.2</v>
      </c>
      <c r="D276">
        <v>4804.6000000000004</v>
      </c>
      <c r="E276">
        <v>768.7</v>
      </c>
      <c r="F276">
        <f>VLOOKUP($A276,unit!$A:$G,MATCH(F$1,unit!$A$1:$G$1,0),0)</f>
        <v>0.8</v>
      </c>
      <c r="G276">
        <f>VLOOKUP($A276,unit!$A:$G,MATCH(G$1,unit!$A$1:$G$1,0),0)</f>
        <v>0.9</v>
      </c>
      <c r="H276">
        <f>VLOOKUP($A276,unit!$A:$G,MATCH(H$1,unit!$A$1:$G$1,0),0)</f>
        <v>0.72</v>
      </c>
      <c r="I276">
        <f t="shared" si="20"/>
        <v>64061.499999999993</v>
      </c>
      <c r="J276">
        <f t="shared" si="21"/>
        <v>5338.4444444444443</v>
      </c>
      <c r="K276">
        <f t="shared" si="22"/>
        <v>1067.6388888888889</v>
      </c>
    </row>
    <row r="277" spans="1:11" x14ac:dyDescent="0.2">
      <c r="A277">
        <v>14</v>
      </c>
      <c r="B277">
        <v>16</v>
      </c>
      <c r="C277">
        <v>51249.2</v>
      </c>
      <c r="D277">
        <v>4804.6000000000004</v>
      </c>
      <c r="E277">
        <v>768.7</v>
      </c>
      <c r="F277">
        <f>VLOOKUP($A277,unit!$A:$G,MATCH(F$1,unit!$A$1:$G$1,0),0)</f>
        <v>0.8</v>
      </c>
      <c r="G277">
        <f>VLOOKUP($A277,unit!$A:$G,MATCH(G$1,unit!$A$1:$G$1,0),0)</f>
        <v>0.9</v>
      </c>
      <c r="H277">
        <f>VLOOKUP($A277,unit!$A:$G,MATCH(H$1,unit!$A$1:$G$1,0),0)</f>
        <v>0.72</v>
      </c>
      <c r="I277">
        <f t="shared" si="20"/>
        <v>64061.499999999993</v>
      </c>
      <c r="J277">
        <f t="shared" si="21"/>
        <v>5338.4444444444443</v>
      </c>
      <c r="K277">
        <f t="shared" si="22"/>
        <v>1067.6388888888889</v>
      </c>
    </row>
    <row r="278" spans="1:11" x14ac:dyDescent="0.2">
      <c r="A278">
        <v>14</v>
      </c>
      <c r="B278">
        <v>17</v>
      </c>
      <c r="C278">
        <v>51249.2</v>
      </c>
      <c r="D278">
        <v>4804.6000000000004</v>
      </c>
      <c r="E278">
        <v>768.7</v>
      </c>
      <c r="F278">
        <f>VLOOKUP($A278,unit!$A:$G,MATCH(F$1,unit!$A$1:$G$1,0),0)</f>
        <v>0.8</v>
      </c>
      <c r="G278">
        <f>VLOOKUP($A278,unit!$A:$G,MATCH(G$1,unit!$A$1:$G$1,0),0)</f>
        <v>0.9</v>
      </c>
      <c r="H278">
        <f>VLOOKUP($A278,unit!$A:$G,MATCH(H$1,unit!$A$1:$G$1,0),0)</f>
        <v>0.72</v>
      </c>
      <c r="I278">
        <f t="shared" si="20"/>
        <v>64061.499999999993</v>
      </c>
      <c r="J278">
        <f t="shared" si="21"/>
        <v>5338.4444444444443</v>
      </c>
      <c r="K278">
        <f t="shared" si="22"/>
        <v>1067.6388888888889</v>
      </c>
    </row>
    <row r="279" spans="1:11" x14ac:dyDescent="0.2">
      <c r="A279">
        <v>14</v>
      </c>
      <c r="B279">
        <v>18</v>
      </c>
      <c r="C279">
        <v>51249.2</v>
      </c>
      <c r="D279">
        <v>4804.6000000000004</v>
      </c>
      <c r="E279">
        <v>768.7</v>
      </c>
      <c r="F279">
        <f>VLOOKUP($A279,unit!$A:$G,MATCH(F$1,unit!$A$1:$G$1,0),0)</f>
        <v>0.8</v>
      </c>
      <c r="G279">
        <f>VLOOKUP($A279,unit!$A:$G,MATCH(G$1,unit!$A$1:$G$1,0),0)</f>
        <v>0.9</v>
      </c>
      <c r="H279">
        <f>VLOOKUP($A279,unit!$A:$G,MATCH(H$1,unit!$A$1:$G$1,0),0)</f>
        <v>0.72</v>
      </c>
      <c r="I279">
        <f t="shared" si="20"/>
        <v>64061.499999999993</v>
      </c>
      <c r="J279">
        <f t="shared" si="21"/>
        <v>5338.4444444444443</v>
      </c>
      <c r="K279">
        <f t="shared" si="22"/>
        <v>1067.6388888888889</v>
      </c>
    </row>
    <row r="280" spans="1:11" x14ac:dyDescent="0.2">
      <c r="A280">
        <v>14</v>
      </c>
      <c r="B280">
        <v>19</v>
      </c>
      <c r="C280">
        <v>51249.2</v>
      </c>
      <c r="D280">
        <v>4804.6000000000004</v>
      </c>
      <c r="E280">
        <v>768.7</v>
      </c>
      <c r="F280">
        <f>VLOOKUP($A280,unit!$A:$G,MATCH(F$1,unit!$A$1:$G$1,0),0)</f>
        <v>0.8</v>
      </c>
      <c r="G280">
        <f>VLOOKUP($A280,unit!$A:$G,MATCH(G$1,unit!$A$1:$G$1,0),0)</f>
        <v>0.9</v>
      </c>
      <c r="H280">
        <f>VLOOKUP($A280,unit!$A:$G,MATCH(H$1,unit!$A$1:$G$1,0),0)</f>
        <v>0.72</v>
      </c>
      <c r="I280">
        <f t="shared" si="20"/>
        <v>64061.499999999993</v>
      </c>
      <c r="J280">
        <f t="shared" si="21"/>
        <v>5338.4444444444443</v>
      </c>
      <c r="K280">
        <f t="shared" si="22"/>
        <v>1067.6388888888889</v>
      </c>
    </row>
    <row r="281" spans="1:11" x14ac:dyDescent="0.2">
      <c r="A281">
        <v>14</v>
      </c>
      <c r="B281">
        <v>20</v>
      </c>
      <c r="C281">
        <v>51249.2</v>
      </c>
      <c r="D281">
        <v>4804.6000000000004</v>
      </c>
      <c r="E281">
        <v>768.7</v>
      </c>
      <c r="F281">
        <f>VLOOKUP($A281,unit!$A:$G,MATCH(F$1,unit!$A$1:$G$1,0),0)</f>
        <v>0.8</v>
      </c>
      <c r="G281">
        <f>VLOOKUP($A281,unit!$A:$G,MATCH(G$1,unit!$A$1:$G$1,0),0)</f>
        <v>0.9</v>
      </c>
      <c r="H281">
        <f>VLOOKUP($A281,unit!$A:$G,MATCH(H$1,unit!$A$1:$G$1,0),0)</f>
        <v>0.72</v>
      </c>
      <c r="I281">
        <f t="shared" si="20"/>
        <v>64061.499999999993</v>
      </c>
      <c r="J281">
        <f t="shared" si="21"/>
        <v>5338.4444444444443</v>
      </c>
      <c r="K281">
        <f t="shared" si="22"/>
        <v>1067.6388888888889</v>
      </c>
    </row>
    <row r="282" spans="1:11" x14ac:dyDescent="0.2">
      <c r="A282">
        <v>15</v>
      </c>
      <c r="B282">
        <v>1</v>
      </c>
      <c r="C282">
        <v>692.6</v>
      </c>
      <c r="D282">
        <v>57</v>
      </c>
      <c r="E282">
        <v>10</v>
      </c>
      <c r="F282">
        <f>VLOOKUP($A282,unit!$A:$G,MATCH(F$1,unit!$A$1:$G$1,0),0)</f>
        <v>0.85</v>
      </c>
      <c r="G282">
        <f>VLOOKUP($A282,unit!$A:$G,MATCH(G$1,unit!$A$1:$G$1,0),0)</f>
        <v>0.84</v>
      </c>
      <c r="H282">
        <f>VLOOKUP($A282,unit!$A:$G,MATCH(H$1,unit!$A$1:$G$1,0),0)</f>
        <v>0.74</v>
      </c>
      <c r="I282">
        <f t="shared" si="20"/>
        <v>814.82352941176475</v>
      </c>
      <c r="J282">
        <f t="shared" si="21"/>
        <v>67.857142857142861</v>
      </c>
      <c r="K282">
        <f t="shared" si="22"/>
        <v>13.513513513513514</v>
      </c>
    </row>
    <row r="283" spans="1:11" x14ac:dyDescent="0.2">
      <c r="A283">
        <v>15</v>
      </c>
      <c r="B283">
        <v>2</v>
      </c>
      <c r="C283">
        <v>820.1</v>
      </c>
      <c r="D283">
        <v>67.5</v>
      </c>
      <c r="E283">
        <v>11.9</v>
      </c>
      <c r="F283">
        <f>VLOOKUP($A283,unit!$A:$G,MATCH(F$1,unit!$A$1:$G$1,0),0)</f>
        <v>0.85</v>
      </c>
      <c r="G283">
        <f>VLOOKUP($A283,unit!$A:$G,MATCH(G$1,unit!$A$1:$G$1,0),0)</f>
        <v>0.84</v>
      </c>
      <c r="H283">
        <f>VLOOKUP($A283,unit!$A:$G,MATCH(H$1,unit!$A$1:$G$1,0),0)</f>
        <v>0.74</v>
      </c>
      <c r="I283">
        <f t="shared" si="20"/>
        <v>964.82352941176475</v>
      </c>
      <c r="J283">
        <f t="shared" si="21"/>
        <v>80.357142857142861</v>
      </c>
      <c r="K283">
        <f t="shared" si="22"/>
        <v>16.081081081081081</v>
      </c>
    </row>
    <row r="284" spans="1:11" x14ac:dyDescent="0.2">
      <c r="A284">
        <v>15</v>
      </c>
      <c r="B284">
        <v>3</v>
      </c>
      <c r="C284">
        <v>1234.2</v>
      </c>
      <c r="D284">
        <v>101.6</v>
      </c>
      <c r="E284">
        <v>17.899999999999999</v>
      </c>
      <c r="F284">
        <f>VLOOKUP($A284,unit!$A:$G,MATCH(F$1,unit!$A$1:$G$1,0),0)</f>
        <v>0.85</v>
      </c>
      <c r="G284">
        <f>VLOOKUP($A284,unit!$A:$G,MATCH(G$1,unit!$A$1:$G$1,0),0)</f>
        <v>0.84</v>
      </c>
      <c r="H284">
        <f>VLOOKUP($A284,unit!$A:$G,MATCH(H$1,unit!$A$1:$G$1,0),0)</f>
        <v>0.74</v>
      </c>
      <c r="I284">
        <f t="shared" si="20"/>
        <v>1452</v>
      </c>
      <c r="J284">
        <f t="shared" si="21"/>
        <v>120.95238095238095</v>
      </c>
      <c r="K284">
        <f t="shared" si="22"/>
        <v>24.189189189189186</v>
      </c>
    </row>
    <row r="285" spans="1:11" x14ac:dyDescent="0.2">
      <c r="A285">
        <v>15</v>
      </c>
      <c r="B285">
        <v>4</v>
      </c>
      <c r="C285">
        <v>1993</v>
      </c>
      <c r="D285">
        <v>164.1</v>
      </c>
      <c r="E285">
        <v>28.9</v>
      </c>
      <c r="F285">
        <f>VLOOKUP($A285,unit!$A:$G,MATCH(F$1,unit!$A$1:$G$1,0),0)</f>
        <v>0.85</v>
      </c>
      <c r="G285">
        <f>VLOOKUP($A285,unit!$A:$G,MATCH(G$1,unit!$A$1:$G$1,0),0)</f>
        <v>0.84</v>
      </c>
      <c r="H285">
        <f>VLOOKUP($A285,unit!$A:$G,MATCH(H$1,unit!$A$1:$G$1,0),0)</f>
        <v>0.74</v>
      </c>
      <c r="I285">
        <f t="shared" si="20"/>
        <v>2344.7058823529414</v>
      </c>
      <c r="J285">
        <f t="shared" si="21"/>
        <v>195.35714285714286</v>
      </c>
      <c r="K285">
        <f t="shared" si="22"/>
        <v>39.054054054054049</v>
      </c>
    </row>
    <row r="286" spans="1:11" x14ac:dyDescent="0.2">
      <c r="A286">
        <v>15</v>
      </c>
      <c r="B286">
        <v>5</v>
      </c>
      <c r="C286">
        <v>3056.1</v>
      </c>
      <c r="D286">
        <v>251.7</v>
      </c>
      <c r="E286">
        <v>44.3</v>
      </c>
      <c r="F286">
        <f>VLOOKUP($A286,unit!$A:$G,MATCH(F$1,unit!$A$1:$G$1,0),0)</f>
        <v>0.85</v>
      </c>
      <c r="G286">
        <f>VLOOKUP($A286,unit!$A:$G,MATCH(G$1,unit!$A$1:$G$1,0),0)</f>
        <v>0.84</v>
      </c>
      <c r="H286">
        <f>VLOOKUP($A286,unit!$A:$G,MATCH(H$1,unit!$A$1:$G$1,0),0)</f>
        <v>0.74</v>
      </c>
      <c r="I286">
        <f t="shared" si="20"/>
        <v>3595.4117647058824</v>
      </c>
      <c r="J286">
        <f t="shared" si="21"/>
        <v>299.64285714285717</v>
      </c>
      <c r="K286">
        <f t="shared" si="22"/>
        <v>59.864864864864863</v>
      </c>
    </row>
    <row r="287" spans="1:11" x14ac:dyDescent="0.2">
      <c r="A287">
        <v>15</v>
      </c>
      <c r="B287">
        <v>6</v>
      </c>
      <c r="C287">
        <v>4545.3</v>
      </c>
      <c r="D287">
        <v>374.3</v>
      </c>
      <c r="E287">
        <v>66</v>
      </c>
      <c r="F287">
        <f>VLOOKUP($A287,unit!$A:$G,MATCH(F$1,unit!$A$1:$G$1,0),0)</f>
        <v>0.85</v>
      </c>
      <c r="G287">
        <f>VLOOKUP($A287,unit!$A:$G,MATCH(G$1,unit!$A$1:$G$1,0),0)</f>
        <v>0.84</v>
      </c>
      <c r="H287">
        <f>VLOOKUP($A287,unit!$A:$G,MATCH(H$1,unit!$A$1:$G$1,0),0)</f>
        <v>0.74</v>
      </c>
      <c r="I287">
        <f t="shared" si="20"/>
        <v>5347.4117647058829</v>
      </c>
      <c r="J287">
        <f t="shared" si="21"/>
        <v>445.59523809523813</v>
      </c>
      <c r="K287">
        <f t="shared" si="22"/>
        <v>89.189189189189193</v>
      </c>
    </row>
    <row r="288" spans="1:11" x14ac:dyDescent="0.2">
      <c r="A288">
        <v>15</v>
      </c>
      <c r="B288">
        <v>7</v>
      </c>
      <c r="C288">
        <v>6631.6</v>
      </c>
      <c r="D288">
        <v>546.1</v>
      </c>
      <c r="E288">
        <v>96.2</v>
      </c>
      <c r="F288">
        <f>VLOOKUP($A288,unit!$A:$G,MATCH(F$1,unit!$A$1:$G$1,0),0)</f>
        <v>0.85</v>
      </c>
      <c r="G288">
        <f>VLOOKUP($A288,unit!$A:$G,MATCH(G$1,unit!$A$1:$G$1,0),0)</f>
        <v>0.84</v>
      </c>
      <c r="H288">
        <f>VLOOKUP($A288,unit!$A:$G,MATCH(H$1,unit!$A$1:$G$1,0),0)</f>
        <v>0.74</v>
      </c>
      <c r="I288">
        <f t="shared" si="20"/>
        <v>7801.8823529411775</v>
      </c>
      <c r="J288">
        <f t="shared" si="21"/>
        <v>650.11904761904771</v>
      </c>
      <c r="K288">
        <f t="shared" si="22"/>
        <v>130</v>
      </c>
    </row>
    <row r="289" spans="1:11" x14ac:dyDescent="0.2">
      <c r="A289">
        <v>15</v>
      </c>
      <c r="B289">
        <v>8</v>
      </c>
      <c r="C289">
        <v>9554.4</v>
      </c>
      <c r="D289">
        <v>786.8</v>
      </c>
      <c r="E289">
        <v>138.6</v>
      </c>
      <c r="F289">
        <f>VLOOKUP($A289,unit!$A:$G,MATCH(F$1,unit!$A$1:$G$1,0),0)</f>
        <v>0.85</v>
      </c>
      <c r="G289">
        <f>VLOOKUP($A289,unit!$A:$G,MATCH(G$1,unit!$A$1:$G$1,0),0)</f>
        <v>0.84</v>
      </c>
      <c r="H289">
        <f>VLOOKUP($A289,unit!$A:$G,MATCH(H$1,unit!$A$1:$G$1,0),0)</f>
        <v>0.74</v>
      </c>
      <c r="I289">
        <f t="shared" si="20"/>
        <v>11240.470588235294</v>
      </c>
      <c r="J289">
        <f t="shared" si="21"/>
        <v>936.66666666666663</v>
      </c>
      <c r="K289">
        <f t="shared" si="22"/>
        <v>187.29729729729729</v>
      </c>
    </row>
    <row r="290" spans="1:11" x14ac:dyDescent="0.2">
      <c r="A290">
        <v>15</v>
      </c>
      <c r="B290">
        <v>9</v>
      </c>
      <c r="C290">
        <v>13649</v>
      </c>
      <c r="D290">
        <v>1124</v>
      </c>
      <c r="E290">
        <v>198</v>
      </c>
      <c r="F290">
        <f>VLOOKUP($A290,unit!$A:$G,MATCH(F$1,unit!$A$1:$G$1,0),0)</f>
        <v>0.85</v>
      </c>
      <c r="G290">
        <f>VLOOKUP($A290,unit!$A:$G,MATCH(G$1,unit!$A$1:$G$1,0),0)</f>
        <v>0.84</v>
      </c>
      <c r="H290">
        <f>VLOOKUP($A290,unit!$A:$G,MATCH(H$1,unit!$A$1:$G$1,0),0)</f>
        <v>0.74</v>
      </c>
      <c r="I290">
        <f t="shared" si="20"/>
        <v>16057.64705882353</v>
      </c>
      <c r="J290">
        <f t="shared" si="21"/>
        <v>1338.0952380952381</v>
      </c>
      <c r="K290">
        <f t="shared" si="22"/>
        <v>267.56756756756755</v>
      </c>
    </row>
    <row r="291" spans="1:11" x14ac:dyDescent="0.2">
      <c r="A291">
        <v>15</v>
      </c>
      <c r="B291">
        <v>10</v>
      </c>
      <c r="C291">
        <v>19385.400000000001</v>
      </c>
      <c r="D291">
        <v>1596.4</v>
      </c>
      <c r="E291">
        <v>281.3</v>
      </c>
      <c r="F291">
        <f>VLOOKUP($A291,unit!$A:$G,MATCH(F$1,unit!$A$1:$G$1,0),0)</f>
        <v>0.85</v>
      </c>
      <c r="G291">
        <f>VLOOKUP($A291,unit!$A:$G,MATCH(G$1,unit!$A$1:$G$1,0),0)</f>
        <v>0.84</v>
      </c>
      <c r="H291">
        <f>VLOOKUP($A291,unit!$A:$G,MATCH(H$1,unit!$A$1:$G$1,0),0)</f>
        <v>0.74</v>
      </c>
      <c r="I291">
        <f t="shared" si="20"/>
        <v>22806.352941176472</v>
      </c>
      <c r="J291">
        <f t="shared" si="21"/>
        <v>1900.4761904761906</v>
      </c>
      <c r="K291">
        <f t="shared" si="22"/>
        <v>380.13513513513516</v>
      </c>
    </row>
    <row r="292" spans="1:11" x14ac:dyDescent="0.2">
      <c r="A292">
        <v>15</v>
      </c>
      <c r="B292">
        <v>11</v>
      </c>
      <c r="C292">
        <v>27421.7</v>
      </c>
      <c r="D292">
        <v>2258.3000000000002</v>
      </c>
      <c r="E292">
        <v>397.9</v>
      </c>
      <c r="F292">
        <f>VLOOKUP($A292,unit!$A:$G,MATCH(F$1,unit!$A$1:$G$1,0),0)</f>
        <v>0.85</v>
      </c>
      <c r="G292">
        <f>VLOOKUP($A292,unit!$A:$G,MATCH(G$1,unit!$A$1:$G$1,0),0)</f>
        <v>0.84</v>
      </c>
      <c r="H292">
        <f>VLOOKUP($A292,unit!$A:$G,MATCH(H$1,unit!$A$1:$G$1,0),0)</f>
        <v>0.74</v>
      </c>
      <c r="I292">
        <f t="shared" si="20"/>
        <v>32260.823529411766</v>
      </c>
      <c r="J292">
        <f t="shared" si="21"/>
        <v>2688.4523809523812</v>
      </c>
      <c r="K292">
        <f t="shared" si="22"/>
        <v>537.70270270270271</v>
      </c>
    </row>
    <row r="293" spans="1:11" x14ac:dyDescent="0.2">
      <c r="A293">
        <v>15</v>
      </c>
      <c r="B293">
        <v>12</v>
      </c>
      <c r="C293">
        <v>38680</v>
      </c>
      <c r="D293">
        <v>3185.4</v>
      </c>
      <c r="E293">
        <v>561.20000000000005</v>
      </c>
      <c r="F293">
        <f>VLOOKUP($A293,unit!$A:$G,MATCH(F$1,unit!$A$1:$G$1,0),0)</f>
        <v>0.85</v>
      </c>
      <c r="G293">
        <f>VLOOKUP($A293,unit!$A:$G,MATCH(G$1,unit!$A$1:$G$1,0),0)</f>
        <v>0.84</v>
      </c>
      <c r="H293">
        <f>VLOOKUP($A293,unit!$A:$G,MATCH(H$1,unit!$A$1:$G$1,0),0)</f>
        <v>0.74</v>
      </c>
      <c r="I293">
        <f t="shared" si="20"/>
        <v>45505.882352941175</v>
      </c>
      <c r="J293">
        <f t="shared" si="21"/>
        <v>3792.1428571428573</v>
      </c>
      <c r="K293">
        <f t="shared" si="22"/>
        <v>758.37837837837844</v>
      </c>
    </row>
    <row r="294" spans="1:11" x14ac:dyDescent="0.2">
      <c r="A294">
        <v>15</v>
      </c>
      <c r="B294">
        <v>13</v>
      </c>
      <c r="C294">
        <v>54452.3</v>
      </c>
      <c r="D294">
        <v>4484.3</v>
      </c>
      <c r="E294">
        <v>790.1</v>
      </c>
      <c r="F294">
        <f>VLOOKUP($A294,unit!$A:$G,MATCH(F$1,unit!$A$1:$G$1,0),0)</f>
        <v>0.85</v>
      </c>
      <c r="G294">
        <f>VLOOKUP($A294,unit!$A:$G,MATCH(G$1,unit!$A$1:$G$1,0),0)</f>
        <v>0.84</v>
      </c>
      <c r="H294">
        <f>VLOOKUP($A294,unit!$A:$G,MATCH(H$1,unit!$A$1:$G$1,0),0)</f>
        <v>0.74</v>
      </c>
      <c r="I294">
        <f t="shared" si="20"/>
        <v>64061.529411764714</v>
      </c>
      <c r="J294">
        <f t="shared" si="21"/>
        <v>5338.4523809523816</v>
      </c>
      <c r="K294">
        <f t="shared" si="22"/>
        <v>1067.7027027027027</v>
      </c>
    </row>
    <row r="295" spans="1:11" x14ac:dyDescent="0.2">
      <c r="A295">
        <v>15</v>
      </c>
      <c r="B295">
        <v>14</v>
      </c>
      <c r="C295">
        <v>54452.3</v>
      </c>
      <c r="D295">
        <v>4484.3</v>
      </c>
      <c r="E295">
        <v>790.1</v>
      </c>
      <c r="F295">
        <f>VLOOKUP($A295,unit!$A:$G,MATCH(F$1,unit!$A$1:$G$1,0),0)</f>
        <v>0.85</v>
      </c>
      <c r="G295">
        <f>VLOOKUP($A295,unit!$A:$G,MATCH(G$1,unit!$A$1:$G$1,0),0)</f>
        <v>0.84</v>
      </c>
      <c r="H295">
        <f>VLOOKUP($A295,unit!$A:$G,MATCH(H$1,unit!$A$1:$G$1,0),0)</f>
        <v>0.74</v>
      </c>
      <c r="I295">
        <f t="shared" si="20"/>
        <v>64061.529411764714</v>
      </c>
      <c r="J295">
        <f t="shared" si="21"/>
        <v>5338.4523809523816</v>
      </c>
      <c r="K295">
        <f t="shared" si="22"/>
        <v>1067.7027027027027</v>
      </c>
    </row>
    <row r="296" spans="1:11" x14ac:dyDescent="0.2">
      <c r="A296">
        <v>15</v>
      </c>
      <c r="B296">
        <v>15</v>
      </c>
      <c r="C296">
        <v>54452.3</v>
      </c>
      <c r="D296">
        <v>4484.3</v>
      </c>
      <c r="E296">
        <v>790.1</v>
      </c>
      <c r="F296">
        <f>VLOOKUP($A296,unit!$A:$G,MATCH(F$1,unit!$A$1:$G$1,0),0)</f>
        <v>0.85</v>
      </c>
      <c r="G296">
        <f>VLOOKUP($A296,unit!$A:$G,MATCH(G$1,unit!$A$1:$G$1,0),0)</f>
        <v>0.84</v>
      </c>
      <c r="H296">
        <f>VLOOKUP($A296,unit!$A:$G,MATCH(H$1,unit!$A$1:$G$1,0),0)</f>
        <v>0.74</v>
      </c>
      <c r="I296">
        <f t="shared" si="20"/>
        <v>64061.529411764714</v>
      </c>
      <c r="J296">
        <f t="shared" si="21"/>
        <v>5338.4523809523816</v>
      </c>
      <c r="K296">
        <f t="shared" si="22"/>
        <v>1067.7027027027027</v>
      </c>
    </row>
    <row r="297" spans="1:11" x14ac:dyDescent="0.2">
      <c r="A297">
        <v>15</v>
      </c>
      <c r="B297">
        <v>16</v>
      </c>
      <c r="C297">
        <v>54452.3</v>
      </c>
      <c r="D297">
        <v>4484.3</v>
      </c>
      <c r="E297">
        <v>790.1</v>
      </c>
      <c r="F297">
        <f>VLOOKUP($A297,unit!$A:$G,MATCH(F$1,unit!$A$1:$G$1,0),0)</f>
        <v>0.85</v>
      </c>
      <c r="G297">
        <f>VLOOKUP($A297,unit!$A:$G,MATCH(G$1,unit!$A$1:$G$1,0),0)</f>
        <v>0.84</v>
      </c>
      <c r="H297">
        <f>VLOOKUP($A297,unit!$A:$G,MATCH(H$1,unit!$A$1:$G$1,0),0)</f>
        <v>0.74</v>
      </c>
      <c r="I297">
        <f t="shared" si="20"/>
        <v>64061.529411764714</v>
      </c>
      <c r="J297">
        <f t="shared" si="21"/>
        <v>5338.4523809523816</v>
      </c>
      <c r="K297">
        <f t="shared" si="22"/>
        <v>1067.7027027027027</v>
      </c>
    </row>
    <row r="298" spans="1:11" x14ac:dyDescent="0.2">
      <c r="A298">
        <v>15</v>
      </c>
      <c r="B298">
        <v>17</v>
      </c>
      <c r="C298">
        <v>54452.3</v>
      </c>
      <c r="D298">
        <v>4484.3</v>
      </c>
      <c r="E298">
        <v>790.1</v>
      </c>
      <c r="F298">
        <f>VLOOKUP($A298,unit!$A:$G,MATCH(F$1,unit!$A$1:$G$1,0),0)</f>
        <v>0.85</v>
      </c>
      <c r="G298">
        <f>VLOOKUP($A298,unit!$A:$G,MATCH(G$1,unit!$A$1:$G$1,0),0)</f>
        <v>0.84</v>
      </c>
      <c r="H298">
        <f>VLOOKUP($A298,unit!$A:$G,MATCH(H$1,unit!$A$1:$G$1,0),0)</f>
        <v>0.74</v>
      </c>
      <c r="I298">
        <f t="shared" si="20"/>
        <v>64061.529411764714</v>
      </c>
      <c r="J298">
        <f t="shared" si="21"/>
        <v>5338.4523809523816</v>
      </c>
      <c r="K298">
        <f t="shared" si="22"/>
        <v>1067.7027027027027</v>
      </c>
    </row>
    <row r="299" spans="1:11" x14ac:dyDescent="0.2">
      <c r="A299">
        <v>15</v>
      </c>
      <c r="B299">
        <v>18</v>
      </c>
      <c r="C299">
        <v>54452.3</v>
      </c>
      <c r="D299">
        <v>4484.3</v>
      </c>
      <c r="E299">
        <v>790.1</v>
      </c>
      <c r="F299">
        <f>VLOOKUP($A299,unit!$A:$G,MATCH(F$1,unit!$A$1:$G$1,0),0)</f>
        <v>0.85</v>
      </c>
      <c r="G299">
        <f>VLOOKUP($A299,unit!$A:$G,MATCH(G$1,unit!$A$1:$G$1,0),0)</f>
        <v>0.84</v>
      </c>
      <c r="H299">
        <f>VLOOKUP($A299,unit!$A:$G,MATCH(H$1,unit!$A$1:$G$1,0),0)</f>
        <v>0.74</v>
      </c>
      <c r="I299">
        <f t="shared" si="20"/>
        <v>64061.529411764714</v>
      </c>
      <c r="J299">
        <f t="shared" si="21"/>
        <v>5338.4523809523816</v>
      </c>
      <c r="K299">
        <f t="shared" si="22"/>
        <v>1067.7027027027027</v>
      </c>
    </row>
    <row r="300" spans="1:11" x14ac:dyDescent="0.2">
      <c r="A300">
        <v>15</v>
      </c>
      <c r="B300">
        <v>19</v>
      </c>
      <c r="C300">
        <v>54452.3</v>
      </c>
      <c r="D300">
        <v>4484.3</v>
      </c>
      <c r="E300">
        <v>790.1</v>
      </c>
      <c r="F300">
        <f>VLOOKUP($A300,unit!$A:$G,MATCH(F$1,unit!$A$1:$G$1,0),0)</f>
        <v>0.85</v>
      </c>
      <c r="G300">
        <f>VLOOKUP($A300,unit!$A:$G,MATCH(G$1,unit!$A$1:$G$1,0),0)</f>
        <v>0.84</v>
      </c>
      <c r="H300">
        <f>VLOOKUP($A300,unit!$A:$G,MATCH(H$1,unit!$A$1:$G$1,0),0)</f>
        <v>0.74</v>
      </c>
      <c r="I300">
        <f t="shared" si="20"/>
        <v>64061.529411764714</v>
      </c>
      <c r="J300">
        <f t="shared" si="21"/>
        <v>5338.4523809523816</v>
      </c>
      <c r="K300">
        <f t="shared" si="22"/>
        <v>1067.7027027027027</v>
      </c>
    </row>
    <row r="301" spans="1:11" x14ac:dyDescent="0.2">
      <c r="A301">
        <v>15</v>
      </c>
      <c r="B301">
        <v>20</v>
      </c>
      <c r="C301">
        <v>54452.3</v>
      </c>
      <c r="D301">
        <v>4484.3</v>
      </c>
      <c r="E301">
        <v>790.1</v>
      </c>
      <c r="F301">
        <f>VLOOKUP($A301,unit!$A:$G,MATCH(F$1,unit!$A$1:$G$1,0),0)</f>
        <v>0.85</v>
      </c>
      <c r="G301">
        <f>VLOOKUP($A301,unit!$A:$G,MATCH(G$1,unit!$A$1:$G$1,0),0)</f>
        <v>0.84</v>
      </c>
      <c r="H301">
        <f>VLOOKUP($A301,unit!$A:$G,MATCH(H$1,unit!$A$1:$G$1,0),0)</f>
        <v>0.74</v>
      </c>
      <c r="I301">
        <f t="shared" si="20"/>
        <v>64061.529411764714</v>
      </c>
      <c r="J301">
        <f t="shared" si="21"/>
        <v>5338.4523809523816</v>
      </c>
      <c r="K301">
        <f t="shared" si="22"/>
        <v>1067.7027027027027</v>
      </c>
    </row>
    <row r="302" spans="1:11" x14ac:dyDescent="0.2">
      <c r="A302">
        <v>16</v>
      </c>
      <c r="B302">
        <v>1</v>
      </c>
      <c r="C302">
        <v>584</v>
      </c>
      <c r="D302">
        <v>63.8</v>
      </c>
      <c r="E302">
        <v>9.5</v>
      </c>
      <c r="F302">
        <f>VLOOKUP($A302,unit!$A:$G,MATCH(F$1,unit!$A$1:$G$1,0),0)</f>
        <v>0.7167</v>
      </c>
      <c r="G302">
        <f>VLOOKUP($A302,unit!$A:$G,MATCH(G$1,unit!$A$1:$G$1,0),0)</f>
        <v>0.94</v>
      </c>
      <c r="H302">
        <f>VLOOKUP($A302,unit!$A:$G,MATCH(H$1,unit!$A$1:$G$1,0),0)</f>
        <v>0.7</v>
      </c>
      <c r="I302">
        <f t="shared" si="20"/>
        <v>814.84582112459884</v>
      </c>
      <c r="J302">
        <f t="shared" si="21"/>
        <v>67.872340425531917</v>
      </c>
      <c r="K302">
        <f t="shared" si="22"/>
        <v>13.571428571428573</v>
      </c>
    </row>
    <row r="303" spans="1:11" x14ac:dyDescent="0.2">
      <c r="A303">
        <v>16</v>
      </c>
      <c r="B303">
        <v>2</v>
      </c>
      <c r="C303">
        <v>691.5</v>
      </c>
      <c r="D303">
        <v>75.599999999999994</v>
      </c>
      <c r="E303">
        <v>11.3</v>
      </c>
      <c r="F303">
        <f>VLOOKUP($A303,unit!$A:$G,MATCH(F$1,unit!$A$1:$G$1,0),0)</f>
        <v>0.7167</v>
      </c>
      <c r="G303">
        <f>VLOOKUP($A303,unit!$A:$G,MATCH(G$1,unit!$A$1:$G$1,0),0)</f>
        <v>0.94</v>
      </c>
      <c r="H303">
        <f>VLOOKUP($A303,unit!$A:$G,MATCH(H$1,unit!$A$1:$G$1,0),0)</f>
        <v>0.7</v>
      </c>
      <c r="I303">
        <f t="shared" si="20"/>
        <v>964.8388447048975</v>
      </c>
      <c r="J303">
        <f t="shared" si="21"/>
        <v>80.425531914893611</v>
      </c>
      <c r="K303">
        <f t="shared" si="22"/>
        <v>16.142857142857146</v>
      </c>
    </row>
    <row r="304" spans="1:11" x14ac:dyDescent="0.2">
      <c r="A304">
        <v>16</v>
      </c>
      <c r="B304">
        <v>3</v>
      </c>
      <c r="C304">
        <v>1040.5999999999999</v>
      </c>
      <c r="D304">
        <v>113.7</v>
      </c>
      <c r="E304">
        <v>16.899999999999999</v>
      </c>
      <c r="F304">
        <f>VLOOKUP($A304,unit!$A:$G,MATCH(F$1,unit!$A$1:$G$1,0),0)</f>
        <v>0.7167</v>
      </c>
      <c r="G304">
        <f>VLOOKUP($A304,unit!$A:$G,MATCH(G$1,unit!$A$1:$G$1,0),0)</f>
        <v>0.94</v>
      </c>
      <c r="H304">
        <f>VLOOKUP($A304,unit!$A:$G,MATCH(H$1,unit!$A$1:$G$1,0),0)</f>
        <v>0.7</v>
      </c>
      <c r="I304">
        <f t="shared" si="20"/>
        <v>1451.9324682572901</v>
      </c>
      <c r="J304">
        <f t="shared" si="21"/>
        <v>120.95744680851065</v>
      </c>
      <c r="K304">
        <f t="shared" si="22"/>
        <v>24.142857142857142</v>
      </c>
    </row>
    <row r="305" spans="1:11" x14ac:dyDescent="0.2">
      <c r="A305">
        <v>16</v>
      </c>
      <c r="B305">
        <v>4</v>
      </c>
      <c r="C305">
        <v>1680.4</v>
      </c>
      <c r="D305">
        <v>183.7</v>
      </c>
      <c r="E305">
        <v>27.4</v>
      </c>
      <c r="F305">
        <f>VLOOKUP($A305,unit!$A:$G,MATCH(F$1,unit!$A$1:$G$1,0),0)</f>
        <v>0.7167</v>
      </c>
      <c r="G305">
        <f>VLOOKUP($A305,unit!$A:$G,MATCH(G$1,unit!$A$1:$G$1,0),0)</f>
        <v>0.94</v>
      </c>
      <c r="H305">
        <f>VLOOKUP($A305,unit!$A:$G,MATCH(H$1,unit!$A$1:$G$1,0),0)</f>
        <v>0.7</v>
      </c>
      <c r="I305">
        <f t="shared" si="20"/>
        <v>2344.6351332496165</v>
      </c>
      <c r="J305">
        <f t="shared" si="21"/>
        <v>195.42553191489361</v>
      </c>
      <c r="K305">
        <f t="shared" si="22"/>
        <v>39.142857142857146</v>
      </c>
    </row>
    <row r="306" spans="1:11" x14ac:dyDescent="0.2">
      <c r="A306">
        <v>16</v>
      </c>
      <c r="B306">
        <v>5</v>
      </c>
      <c r="C306">
        <v>2576.6999999999998</v>
      </c>
      <c r="D306">
        <v>281.60000000000002</v>
      </c>
      <c r="E306">
        <v>41.9</v>
      </c>
      <c r="F306">
        <f>VLOOKUP($A306,unit!$A:$G,MATCH(F$1,unit!$A$1:$G$1,0),0)</f>
        <v>0.7167</v>
      </c>
      <c r="G306">
        <f>VLOOKUP($A306,unit!$A:$G,MATCH(G$1,unit!$A$1:$G$1,0),0)</f>
        <v>0.94</v>
      </c>
      <c r="H306">
        <f>VLOOKUP($A306,unit!$A:$G,MATCH(H$1,unit!$A$1:$G$1,0),0)</f>
        <v>0.7</v>
      </c>
      <c r="I306">
        <f t="shared" si="20"/>
        <v>3595.228128924236</v>
      </c>
      <c r="J306">
        <f t="shared" si="21"/>
        <v>299.57446808510645</v>
      </c>
      <c r="K306">
        <f t="shared" si="22"/>
        <v>59.857142857142861</v>
      </c>
    </row>
    <row r="307" spans="1:11" x14ac:dyDescent="0.2">
      <c r="A307">
        <v>16</v>
      </c>
      <c r="B307">
        <v>6</v>
      </c>
      <c r="C307">
        <v>3832.3</v>
      </c>
      <c r="D307">
        <v>418.9</v>
      </c>
      <c r="E307">
        <v>62.4</v>
      </c>
      <c r="F307">
        <f>VLOOKUP($A307,unit!$A:$G,MATCH(F$1,unit!$A$1:$G$1,0),0)</f>
        <v>0.7167</v>
      </c>
      <c r="G307">
        <f>VLOOKUP($A307,unit!$A:$G,MATCH(G$1,unit!$A$1:$G$1,0),0)</f>
        <v>0.94</v>
      </c>
      <c r="H307">
        <f>VLOOKUP($A307,unit!$A:$G,MATCH(H$1,unit!$A$1:$G$1,0),0)</f>
        <v>0.7</v>
      </c>
      <c r="I307">
        <f t="shared" si="20"/>
        <v>5347.1466443421241</v>
      </c>
      <c r="J307">
        <f t="shared" si="21"/>
        <v>445.63829787234044</v>
      </c>
      <c r="K307">
        <f t="shared" si="22"/>
        <v>89.142857142857153</v>
      </c>
    </row>
    <row r="308" spans="1:11" x14ac:dyDescent="0.2">
      <c r="A308">
        <v>16</v>
      </c>
      <c r="B308">
        <v>7</v>
      </c>
      <c r="C308">
        <v>5591.3</v>
      </c>
      <c r="D308">
        <v>611.1</v>
      </c>
      <c r="E308">
        <v>91</v>
      </c>
      <c r="F308">
        <f>VLOOKUP($A308,unit!$A:$G,MATCH(F$1,unit!$A$1:$G$1,0),0)</f>
        <v>0.7167</v>
      </c>
      <c r="G308">
        <f>VLOOKUP($A308,unit!$A:$G,MATCH(G$1,unit!$A$1:$G$1,0),0)</f>
        <v>0.94</v>
      </c>
      <c r="H308">
        <f>VLOOKUP($A308,unit!$A:$G,MATCH(H$1,unit!$A$1:$G$1,0),0)</f>
        <v>0.7</v>
      </c>
      <c r="I308">
        <f t="shared" si="20"/>
        <v>7801.4510952978935</v>
      </c>
      <c r="J308">
        <f t="shared" si="21"/>
        <v>650.10638297872345</v>
      </c>
      <c r="K308">
        <f t="shared" si="22"/>
        <v>130</v>
      </c>
    </row>
    <row r="309" spans="1:11" x14ac:dyDescent="0.2">
      <c r="A309">
        <v>16</v>
      </c>
      <c r="B309">
        <v>8</v>
      </c>
      <c r="C309">
        <v>8055.7</v>
      </c>
      <c r="D309">
        <v>880.5</v>
      </c>
      <c r="E309">
        <v>131.1</v>
      </c>
      <c r="F309">
        <f>VLOOKUP($A309,unit!$A:$G,MATCH(F$1,unit!$A$1:$G$1,0),0)</f>
        <v>0.7167</v>
      </c>
      <c r="G309">
        <f>VLOOKUP($A309,unit!$A:$G,MATCH(G$1,unit!$A$1:$G$1,0),0)</f>
        <v>0.94</v>
      </c>
      <c r="H309">
        <f>VLOOKUP($A309,unit!$A:$G,MATCH(H$1,unit!$A$1:$G$1,0),0)</f>
        <v>0.7</v>
      </c>
      <c r="I309">
        <f t="shared" si="20"/>
        <v>11239.988837728477</v>
      </c>
      <c r="J309">
        <f t="shared" si="21"/>
        <v>936.70212765957456</v>
      </c>
      <c r="K309">
        <f t="shared" si="22"/>
        <v>187.28571428571428</v>
      </c>
    </row>
    <row r="310" spans="1:11" x14ac:dyDescent="0.2">
      <c r="A310">
        <v>16</v>
      </c>
      <c r="B310">
        <v>9</v>
      </c>
      <c r="C310">
        <v>11508</v>
      </c>
      <c r="D310">
        <v>1257.9000000000001</v>
      </c>
      <c r="E310">
        <v>187.3</v>
      </c>
      <c r="F310">
        <f>VLOOKUP($A310,unit!$A:$G,MATCH(F$1,unit!$A$1:$G$1,0),0)</f>
        <v>0.7167</v>
      </c>
      <c r="G310">
        <f>VLOOKUP($A310,unit!$A:$G,MATCH(G$1,unit!$A$1:$G$1,0),0)</f>
        <v>0.94</v>
      </c>
      <c r="H310">
        <f>VLOOKUP($A310,unit!$A:$G,MATCH(H$1,unit!$A$1:$G$1,0),0)</f>
        <v>0.7</v>
      </c>
      <c r="I310">
        <f t="shared" si="20"/>
        <v>16056.9275847635</v>
      </c>
      <c r="J310">
        <f t="shared" si="21"/>
        <v>1338.1914893617022</v>
      </c>
      <c r="K310">
        <f t="shared" si="22"/>
        <v>267.57142857142861</v>
      </c>
    </row>
    <row r="311" spans="1:11" x14ac:dyDescent="0.2">
      <c r="A311">
        <v>16</v>
      </c>
      <c r="B311">
        <v>10</v>
      </c>
      <c r="C311">
        <v>16344.6</v>
      </c>
      <c r="D311">
        <v>1786.5</v>
      </c>
      <c r="E311">
        <v>266.10000000000002</v>
      </c>
      <c r="F311">
        <f>VLOOKUP($A311,unit!$A:$G,MATCH(F$1,unit!$A$1:$G$1,0),0)</f>
        <v>0.7167</v>
      </c>
      <c r="G311">
        <f>VLOOKUP($A311,unit!$A:$G,MATCH(G$1,unit!$A$1:$G$1,0),0)</f>
        <v>0.94</v>
      </c>
      <c r="H311">
        <f>VLOOKUP($A311,unit!$A:$G,MATCH(H$1,unit!$A$1:$G$1,0),0)</f>
        <v>0.7</v>
      </c>
      <c r="I311">
        <f t="shared" si="20"/>
        <v>22805.357890330684</v>
      </c>
      <c r="J311">
        <f t="shared" si="21"/>
        <v>1900.5319148936171</v>
      </c>
      <c r="K311">
        <f t="shared" si="22"/>
        <v>380.14285714285722</v>
      </c>
    </row>
    <row r="312" spans="1:11" x14ac:dyDescent="0.2">
      <c r="A312">
        <v>16</v>
      </c>
      <c r="B312">
        <v>11</v>
      </c>
      <c r="C312">
        <v>23120.2</v>
      </c>
      <c r="D312">
        <v>2527.1</v>
      </c>
      <c r="E312">
        <v>376.4</v>
      </c>
      <c r="F312">
        <f>VLOOKUP($A312,unit!$A:$G,MATCH(F$1,unit!$A$1:$G$1,0),0)</f>
        <v>0.7167</v>
      </c>
      <c r="G312">
        <f>VLOOKUP($A312,unit!$A:$G,MATCH(G$1,unit!$A$1:$G$1,0),0)</f>
        <v>0.94</v>
      </c>
      <c r="H312">
        <f>VLOOKUP($A312,unit!$A:$G,MATCH(H$1,unit!$A$1:$G$1,0),0)</f>
        <v>0.7</v>
      </c>
      <c r="I312">
        <f t="shared" si="20"/>
        <v>32259.24375610437</v>
      </c>
      <c r="J312">
        <f t="shared" si="21"/>
        <v>2688.4042553191489</v>
      </c>
      <c r="K312">
        <f t="shared" si="22"/>
        <v>537.71428571428567</v>
      </c>
    </row>
    <row r="313" spans="1:11" x14ac:dyDescent="0.2">
      <c r="A313">
        <v>16</v>
      </c>
      <c r="B313">
        <v>12</v>
      </c>
      <c r="C313">
        <v>32612.6</v>
      </c>
      <c r="D313">
        <v>3564.6</v>
      </c>
      <c r="E313">
        <v>530.9</v>
      </c>
      <c r="F313">
        <f>VLOOKUP($A313,unit!$A:$G,MATCH(F$1,unit!$A$1:$G$1,0),0)</f>
        <v>0.7167</v>
      </c>
      <c r="G313">
        <f>VLOOKUP($A313,unit!$A:$G,MATCH(G$1,unit!$A$1:$G$1,0),0)</f>
        <v>0.94</v>
      </c>
      <c r="H313">
        <f>VLOOKUP($A313,unit!$A:$G,MATCH(H$1,unit!$A$1:$G$1,0),0)</f>
        <v>0.7</v>
      </c>
      <c r="I313">
        <f t="shared" si="20"/>
        <v>45503.83703083577</v>
      </c>
      <c r="J313">
        <f t="shared" si="21"/>
        <v>3792.127659574468</v>
      </c>
      <c r="K313">
        <f t="shared" si="22"/>
        <v>758.42857142857144</v>
      </c>
    </row>
    <row r="314" spans="1:11" x14ac:dyDescent="0.2">
      <c r="A314">
        <v>16</v>
      </c>
      <c r="B314">
        <v>13</v>
      </c>
      <c r="C314">
        <v>45910.7</v>
      </c>
      <c r="D314">
        <v>5018.1000000000004</v>
      </c>
      <c r="E314">
        <v>747.4</v>
      </c>
      <c r="F314">
        <f>VLOOKUP($A314,unit!$A:$G,MATCH(F$1,unit!$A$1:$G$1,0),0)</f>
        <v>0.7167</v>
      </c>
      <c r="G314">
        <f>VLOOKUP($A314,unit!$A:$G,MATCH(G$1,unit!$A$1:$G$1,0),0)</f>
        <v>0.94</v>
      </c>
      <c r="H314">
        <f>VLOOKUP($A314,unit!$A:$G,MATCH(H$1,unit!$A$1:$G$1,0),0)</f>
        <v>0.7</v>
      </c>
      <c r="I314">
        <f t="shared" si="20"/>
        <v>64058.462397097806</v>
      </c>
      <c r="J314">
        <f t="shared" si="21"/>
        <v>5338.4042553191493</v>
      </c>
      <c r="K314">
        <f t="shared" si="22"/>
        <v>1067.7142857142858</v>
      </c>
    </row>
    <row r="315" spans="1:11" x14ac:dyDescent="0.2">
      <c r="A315">
        <v>16</v>
      </c>
      <c r="B315">
        <v>14</v>
      </c>
      <c r="C315">
        <v>45910.7</v>
      </c>
      <c r="D315">
        <v>5018.1000000000004</v>
      </c>
      <c r="E315">
        <v>747.4</v>
      </c>
      <c r="F315">
        <f>VLOOKUP($A315,unit!$A:$G,MATCH(F$1,unit!$A$1:$G$1,0),0)</f>
        <v>0.7167</v>
      </c>
      <c r="G315">
        <f>VLOOKUP($A315,unit!$A:$G,MATCH(G$1,unit!$A$1:$G$1,0),0)</f>
        <v>0.94</v>
      </c>
      <c r="H315">
        <f>VLOOKUP($A315,unit!$A:$G,MATCH(H$1,unit!$A$1:$G$1,0),0)</f>
        <v>0.7</v>
      </c>
      <c r="I315">
        <f t="shared" si="20"/>
        <v>64058.462397097806</v>
      </c>
      <c r="J315">
        <f t="shared" si="21"/>
        <v>5338.4042553191493</v>
      </c>
      <c r="K315">
        <f t="shared" si="22"/>
        <v>1067.7142857142858</v>
      </c>
    </row>
    <row r="316" spans="1:11" x14ac:dyDescent="0.2">
      <c r="A316">
        <v>16</v>
      </c>
      <c r="B316">
        <v>15</v>
      </c>
      <c r="C316">
        <v>45910.7</v>
      </c>
      <c r="D316">
        <v>5018.1000000000004</v>
      </c>
      <c r="E316">
        <v>747.4</v>
      </c>
      <c r="F316">
        <f>VLOOKUP($A316,unit!$A:$G,MATCH(F$1,unit!$A$1:$G$1,0),0)</f>
        <v>0.7167</v>
      </c>
      <c r="G316">
        <f>VLOOKUP($A316,unit!$A:$G,MATCH(G$1,unit!$A$1:$G$1,0),0)</f>
        <v>0.94</v>
      </c>
      <c r="H316">
        <f>VLOOKUP($A316,unit!$A:$G,MATCH(H$1,unit!$A$1:$G$1,0),0)</f>
        <v>0.7</v>
      </c>
      <c r="I316">
        <f t="shared" si="20"/>
        <v>64058.462397097806</v>
      </c>
      <c r="J316">
        <f t="shared" si="21"/>
        <v>5338.4042553191493</v>
      </c>
      <c r="K316">
        <f t="shared" si="22"/>
        <v>1067.7142857142858</v>
      </c>
    </row>
    <row r="317" spans="1:11" x14ac:dyDescent="0.2">
      <c r="A317">
        <v>16</v>
      </c>
      <c r="B317">
        <v>16</v>
      </c>
      <c r="C317">
        <v>45910.7</v>
      </c>
      <c r="D317">
        <v>5018.1000000000004</v>
      </c>
      <c r="E317">
        <v>747.4</v>
      </c>
      <c r="F317">
        <f>VLOOKUP($A317,unit!$A:$G,MATCH(F$1,unit!$A$1:$G$1,0),0)</f>
        <v>0.7167</v>
      </c>
      <c r="G317">
        <f>VLOOKUP($A317,unit!$A:$G,MATCH(G$1,unit!$A$1:$G$1,0),0)</f>
        <v>0.94</v>
      </c>
      <c r="H317">
        <f>VLOOKUP($A317,unit!$A:$G,MATCH(H$1,unit!$A$1:$G$1,0),0)</f>
        <v>0.7</v>
      </c>
      <c r="I317">
        <f t="shared" si="20"/>
        <v>64058.462397097806</v>
      </c>
      <c r="J317">
        <f t="shared" si="21"/>
        <v>5338.4042553191493</v>
      </c>
      <c r="K317">
        <f t="shared" si="22"/>
        <v>1067.7142857142858</v>
      </c>
    </row>
    <row r="318" spans="1:11" x14ac:dyDescent="0.2">
      <c r="A318">
        <v>16</v>
      </c>
      <c r="B318">
        <v>17</v>
      </c>
      <c r="C318">
        <v>45910.7</v>
      </c>
      <c r="D318">
        <v>5018.1000000000004</v>
      </c>
      <c r="E318">
        <v>747.4</v>
      </c>
      <c r="F318">
        <f>VLOOKUP($A318,unit!$A:$G,MATCH(F$1,unit!$A$1:$G$1,0),0)</f>
        <v>0.7167</v>
      </c>
      <c r="G318">
        <f>VLOOKUP($A318,unit!$A:$G,MATCH(G$1,unit!$A$1:$G$1,0),0)</f>
        <v>0.94</v>
      </c>
      <c r="H318">
        <f>VLOOKUP($A318,unit!$A:$G,MATCH(H$1,unit!$A$1:$G$1,0),0)</f>
        <v>0.7</v>
      </c>
      <c r="I318">
        <f t="shared" si="20"/>
        <v>64058.462397097806</v>
      </c>
      <c r="J318">
        <f t="shared" si="21"/>
        <v>5338.4042553191493</v>
      </c>
      <c r="K318">
        <f t="shared" si="22"/>
        <v>1067.7142857142858</v>
      </c>
    </row>
    <row r="319" spans="1:11" x14ac:dyDescent="0.2">
      <c r="A319">
        <v>16</v>
      </c>
      <c r="B319">
        <v>18</v>
      </c>
      <c r="C319">
        <v>45910.7</v>
      </c>
      <c r="D319">
        <v>5018.1000000000004</v>
      </c>
      <c r="E319">
        <v>747.4</v>
      </c>
      <c r="F319">
        <f>VLOOKUP($A319,unit!$A:$G,MATCH(F$1,unit!$A$1:$G$1,0),0)</f>
        <v>0.7167</v>
      </c>
      <c r="G319">
        <f>VLOOKUP($A319,unit!$A:$G,MATCH(G$1,unit!$A$1:$G$1,0),0)</f>
        <v>0.94</v>
      </c>
      <c r="H319">
        <f>VLOOKUP($A319,unit!$A:$G,MATCH(H$1,unit!$A$1:$G$1,0),0)</f>
        <v>0.7</v>
      </c>
      <c r="I319">
        <f t="shared" si="20"/>
        <v>64058.462397097806</v>
      </c>
      <c r="J319">
        <f t="shared" si="21"/>
        <v>5338.4042553191493</v>
      </c>
      <c r="K319">
        <f t="shared" si="22"/>
        <v>1067.7142857142858</v>
      </c>
    </row>
    <row r="320" spans="1:11" x14ac:dyDescent="0.2">
      <c r="A320">
        <v>16</v>
      </c>
      <c r="B320">
        <v>19</v>
      </c>
      <c r="C320">
        <v>45910.7</v>
      </c>
      <c r="D320">
        <v>5018.1000000000004</v>
      </c>
      <c r="E320">
        <v>747.4</v>
      </c>
      <c r="F320">
        <f>VLOOKUP($A320,unit!$A:$G,MATCH(F$1,unit!$A$1:$G$1,0),0)</f>
        <v>0.7167</v>
      </c>
      <c r="G320">
        <f>VLOOKUP($A320,unit!$A:$G,MATCH(G$1,unit!$A$1:$G$1,0),0)</f>
        <v>0.94</v>
      </c>
      <c r="H320">
        <f>VLOOKUP($A320,unit!$A:$G,MATCH(H$1,unit!$A$1:$G$1,0),0)</f>
        <v>0.7</v>
      </c>
      <c r="I320">
        <f t="shared" si="20"/>
        <v>64058.462397097806</v>
      </c>
      <c r="J320">
        <f t="shared" si="21"/>
        <v>5338.4042553191493</v>
      </c>
      <c r="K320">
        <f t="shared" si="22"/>
        <v>1067.7142857142858</v>
      </c>
    </row>
    <row r="321" spans="1:11" x14ac:dyDescent="0.2">
      <c r="A321">
        <v>16</v>
      </c>
      <c r="B321">
        <v>20</v>
      </c>
      <c r="C321">
        <v>45910.7</v>
      </c>
      <c r="D321">
        <v>5018.1000000000004</v>
      </c>
      <c r="E321">
        <v>747.4</v>
      </c>
      <c r="F321">
        <f>VLOOKUP($A321,unit!$A:$G,MATCH(F$1,unit!$A$1:$G$1,0),0)</f>
        <v>0.7167</v>
      </c>
      <c r="G321">
        <f>VLOOKUP($A321,unit!$A:$G,MATCH(G$1,unit!$A$1:$G$1,0),0)</f>
        <v>0.94</v>
      </c>
      <c r="H321">
        <f>VLOOKUP($A321,unit!$A:$G,MATCH(H$1,unit!$A$1:$G$1,0),0)</f>
        <v>0.7</v>
      </c>
      <c r="I321">
        <f t="shared" si="20"/>
        <v>64058.462397097806</v>
      </c>
      <c r="J321">
        <f t="shared" si="21"/>
        <v>5338.4042553191493</v>
      </c>
      <c r="K321">
        <f t="shared" si="22"/>
        <v>1067.7142857142858</v>
      </c>
    </row>
    <row r="322" spans="1:11" x14ac:dyDescent="0.2">
      <c r="A322">
        <v>17</v>
      </c>
      <c r="B322">
        <v>1</v>
      </c>
      <c r="C322">
        <v>869.2</v>
      </c>
      <c r="D322">
        <v>46.2</v>
      </c>
      <c r="E322">
        <v>10</v>
      </c>
      <c r="F322">
        <f>VLOOKUP($A322,unit!$A:$G,MATCH(F$1,unit!$A$1:$G$1,0),0)</f>
        <v>1.0667</v>
      </c>
      <c r="G322">
        <f>VLOOKUP($A322,unit!$A:$G,MATCH(G$1,unit!$A$1:$G$1,0),0)</f>
        <v>0.68</v>
      </c>
      <c r="H322">
        <f>VLOOKUP($A322,unit!$A:$G,MATCH(H$1,unit!$A$1:$G$1,0),0)</f>
        <v>0.74</v>
      </c>
      <c r="I322">
        <f t="shared" si="20"/>
        <v>814.84953595200159</v>
      </c>
      <c r="J322">
        <f t="shared" si="21"/>
        <v>67.941176470588232</v>
      </c>
      <c r="K322">
        <f t="shared" si="22"/>
        <v>13.513513513513514</v>
      </c>
    </row>
    <row r="323" spans="1:11" x14ac:dyDescent="0.2">
      <c r="A323">
        <v>17</v>
      </c>
      <c r="B323">
        <v>2</v>
      </c>
      <c r="C323">
        <v>1029.2</v>
      </c>
      <c r="D323">
        <v>54.7</v>
      </c>
      <c r="E323">
        <v>11.9</v>
      </c>
      <c r="F323">
        <f>VLOOKUP($A323,unit!$A:$G,MATCH(F$1,unit!$A$1:$G$1,0),0)</f>
        <v>1.0667</v>
      </c>
      <c r="G323">
        <f>VLOOKUP($A323,unit!$A:$G,MATCH(G$1,unit!$A$1:$G$1,0),0)</f>
        <v>0.68</v>
      </c>
      <c r="H323">
        <f>VLOOKUP($A323,unit!$A:$G,MATCH(H$1,unit!$A$1:$G$1,0),0)</f>
        <v>0.74</v>
      </c>
      <c r="I323">
        <f t="shared" ref="I323:I386" si="23">C323/F323*1</f>
        <v>964.84484859848135</v>
      </c>
      <c r="J323">
        <f t="shared" ref="J323:J386" si="24">D323/G323*1</f>
        <v>80.441176470588232</v>
      </c>
      <c r="K323">
        <f t="shared" ref="K323:K386" si="25">E323/H323*1</f>
        <v>16.081081081081081</v>
      </c>
    </row>
    <row r="324" spans="1:11" x14ac:dyDescent="0.2">
      <c r="A324">
        <v>17</v>
      </c>
      <c r="B324">
        <v>3</v>
      </c>
      <c r="C324">
        <v>1548.9</v>
      </c>
      <c r="D324">
        <v>82.3</v>
      </c>
      <c r="E324">
        <v>17.899999999999999</v>
      </c>
      <c r="F324">
        <f>VLOOKUP($A324,unit!$A:$G,MATCH(F$1,unit!$A$1:$G$1,0),0)</f>
        <v>1.0667</v>
      </c>
      <c r="G324">
        <f>VLOOKUP($A324,unit!$A:$G,MATCH(G$1,unit!$A$1:$G$1,0),0)</f>
        <v>0.68</v>
      </c>
      <c r="H324">
        <f>VLOOKUP($A324,unit!$A:$G,MATCH(H$1,unit!$A$1:$G$1,0),0)</f>
        <v>0.74</v>
      </c>
      <c r="I324">
        <f t="shared" si="23"/>
        <v>1452.0483734883287</v>
      </c>
      <c r="J324">
        <f t="shared" si="24"/>
        <v>121.02941176470587</v>
      </c>
      <c r="K324">
        <f t="shared" si="25"/>
        <v>24.189189189189186</v>
      </c>
    </row>
    <row r="325" spans="1:11" x14ac:dyDescent="0.2">
      <c r="A325">
        <v>17</v>
      </c>
      <c r="B325">
        <v>4</v>
      </c>
      <c r="C325">
        <v>2501.1</v>
      </c>
      <c r="D325">
        <v>132.9</v>
      </c>
      <c r="E325">
        <v>28.9</v>
      </c>
      <c r="F325">
        <f>VLOOKUP($A325,unit!$A:$G,MATCH(F$1,unit!$A$1:$G$1,0),0)</f>
        <v>1.0667</v>
      </c>
      <c r="G325">
        <f>VLOOKUP($A325,unit!$A:$G,MATCH(G$1,unit!$A$1:$G$1,0),0)</f>
        <v>0.68</v>
      </c>
      <c r="H325">
        <f>VLOOKUP($A325,unit!$A:$G,MATCH(H$1,unit!$A$1:$G$1,0),0)</f>
        <v>0.74</v>
      </c>
      <c r="I325">
        <f t="shared" si="23"/>
        <v>2344.7079778756915</v>
      </c>
      <c r="J325">
        <f t="shared" si="24"/>
        <v>195.44117647058823</v>
      </c>
      <c r="K325">
        <f t="shared" si="25"/>
        <v>39.054054054054049</v>
      </c>
    </row>
    <row r="326" spans="1:11" x14ac:dyDescent="0.2">
      <c r="A326">
        <v>17</v>
      </c>
      <c r="B326">
        <v>5</v>
      </c>
      <c r="C326">
        <v>3835.1</v>
      </c>
      <c r="D326">
        <v>203.7</v>
      </c>
      <c r="E326">
        <v>44.3</v>
      </c>
      <c r="F326">
        <f>VLOOKUP($A326,unit!$A:$G,MATCH(F$1,unit!$A$1:$G$1,0),0)</f>
        <v>1.0667</v>
      </c>
      <c r="G326">
        <f>VLOOKUP($A326,unit!$A:$G,MATCH(G$1,unit!$A$1:$G$1,0),0)</f>
        <v>0.68</v>
      </c>
      <c r="H326">
        <f>VLOOKUP($A326,unit!$A:$G,MATCH(H$1,unit!$A$1:$G$1,0),0)</f>
        <v>0.74</v>
      </c>
      <c r="I326">
        <f t="shared" si="23"/>
        <v>3595.2938970657165</v>
      </c>
      <c r="J326">
        <f t="shared" si="24"/>
        <v>299.55882352941171</v>
      </c>
      <c r="K326">
        <f t="shared" si="25"/>
        <v>59.864864864864863</v>
      </c>
    </row>
    <row r="327" spans="1:11" x14ac:dyDescent="0.2">
      <c r="A327">
        <v>17</v>
      </c>
      <c r="B327">
        <v>6</v>
      </c>
      <c r="C327">
        <v>5703.9</v>
      </c>
      <c r="D327">
        <v>303</v>
      </c>
      <c r="E327">
        <v>66</v>
      </c>
      <c r="F327">
        <f>VLOOKUP($A327,unit!$A:$G,MATCH(F$1,unit!$A$1:$G$1,0),0)</f>
        <v>1.0667</v>
      </c>
      <c r="G327">
        <f>VLOOKUP($A327,unit!$A:$G,MATCH(G$1,unit!$A$1:$G$1,0),0)</f>
        <v>0.68</v>
      </c>
      <c r="H327">
        <f>VLOOKUP($A327,unit!$A:$G,MATCH(H$1,unit!$A$1:$G$1,0),0)</f>
        <v>0.74</v>
      </c>
      <c r="I327">
        <f t="shared" si="23"/>
        <v>5347.2391487766008</v>
      </c>
      <c r="J327">
        <f t="shared" si="24"/>
        <v>445.58823529411762</v>
      </c>
      <c r="K327">
        <f t="shared" si="25"/>
        <v>89.189189189189193</v>
      </c>
    </row>
    <row r="328" spans="1:11" x14ac:dyDescent="0.2">
      <c r="A328">
        <v>17</v>
      </c>
      <c r="B328">
        <v>7</v>
      </c>
      <c r="C328">
        <v>8322</v>
      </c>
      <c r="D328">
        <v>442.1</v>
      </c>
      <c r="E328">
        <v>96.2</v>
      </c>
      <c r="F328">
        <f>VLOOKUP($A328,unit!$A:$G,MATCH(F$1,unit!$A$1:$G$1,0),0)</f>
        <v>1.0667</v>
      </c>
      <c r="G328">
        <f>VLOOKUP($A328,unit!$A:$G,MATCH(G$1,unit!$A$1:$G$1,0),0)</f>
        <v>0.68</v>
      </c>
      <c r="H328">
        <f>VLOOKUP($A328,unit!$A:$G,MATCH(H$1,unit!$A$1:$G$1,0),0)</f>
        <v>0.74</v>
      </c>
      <c r="I328">
        <f t="shared" si="23"/>
        <v>7801.6311990250306</v>
      </c>
      <c r="J328">
        <f t="shared" si="24"/>
        <v>650.14705882352939</v>
      </c>
      <c r="K328">
        <f t="shared" si="25"/>
        <v>130</v>
      </c>
    </row>
    <row r="329" spans="1:11" x14ac:dyDescent="0.2">
      <c r="A329">
        <v>17</v>
      </c>
      <c r="B329">
        <v>8</v>
      </c>
      <c r="C329">
        <v>11989.8</v>
      </c>
      <c r="D329">
        <v>637</v>
      </c>
      <c r="E329">
        <v>138.6</v>
      </c>
      <c r="F329">
        <f>VLOOKUP($A329,unit!$A:$G,MATCH(F$1,unit!$A$1:$G$1,0),0)</f>
        <v>1.0667</v>
      </c>
      <c r="G329">
        <f>VLOOKUP($A329,unit!$A:$G,MATCH(G$1,unit!$A$1:$G$1,0),0)</f>
        <v>0.68</v>
      </c>
      <c r="H329">
        <f>VLOOKUP($A329,unit!$A:$G,MATCH(H$1,unit!$A$1:$G$1,0),0)</f>
        <v>0.74</v>
      </c>
      <c r="I329">
        <f t="shared" si="23"/>
        <v>11240.086247304771</v>
      </c>
      <c r="J329">
        <f t="shared" si="24"/>
        <v>936.76470588235293</v>
      </c>
      <c r="K329">
        <f t="shared" si="25"/>
        <v>187.29729729729729</v>
      </c>
    </row>
    <row r="330" spans="1:11" x14ac:dyDescent="0.2">
      <c r="A330">
        <v>17</v>
      </c>
      <c r="B330">
        <v>9</v>
      </c>
      <c r="C330">
        <v>17128.2</v>
      </c>
      <c r="D330">
        <v>909.9</v>
      </c>
      <c r="E330">
        <v>198</v>
      </c>
      <c r="F330">
        <f>VLOOKUP($A330,unit!$A:$G,MATCH(F$1,unit!$A$1:$G$1,0),0)</f>
        <v>1.0667</v>
      </c>
      <c r="G330">
        <f>VLOOKUP($A330,unit!$A:$G,MATCH(G$1,unit!$A$1:$G$1,0),0)</f>
        <v>0.68</v>
      </c>
      <c r="H330">
        <f>VLOOKUP($A330,unit!$A:$G,MATCH(H$1,unit!$A$1:$G$1,0),0)</f>
        <v>0.74</v>
      </c>
      <c r="I330">
        <f t="shared" si="23"/>
        <v>16057.185712946472</v>
      </c>
      <c r="J330">
        <f t="shared" si="24"/>
        <v>1338.0882352941176</v>
      </c>
      <c r="K330">
        <f t="shared" si="25"/>
        <v>267.56756756756755</v>
      </c>
    </row>
    <row r="331" spans="1:11" x14ac:dyDescent="0.2">
      <c r="A331">
        <v>17</v>
      </c>
      <c r="B331">
        <v>10</v>
      </c>
      <c r="C331">
        <v>24326.799999999999</v>
      </c>
      <c r="D331">
        <v>1292.4000000000001</v>
      </c>
      <c r="E331">
        <v>281.3</v>
      </c>
      <c r="F331">
        <f>VLOOKUP($A331,unit!$A:$G,MATCH(F$1,unit!$A$1:$G$1,0),0)</f>
        <v>1.0667</v>
      </c>
      <c r="G331">
        <f>VLOOKUP($A331,unit!$A:$G,MATCH(G$1,unit!$A$1:$G$1,0),0)</f>
        <v>0.68</v>
      </c>
      <c r="H331">
        <f>VLOOKUP($A331,unit!$A:$G,MATCH(H$1,unit!$A$1:$G$1,0),0)</f>
        <v>0.74</v>
      </c>
      <c r="I331">
        <f t="shared" si="23"/>
        <v>22805.662323052406</v>
      </c>
      <c r="J331">
        <f t="shared" si="24"/>
        <v>1900.5882352941176</v>
      </c>
      <c r="K331">
        <f t="shared" si="25"/>
        <v>380.13513513513516</v>
      </c>
    </row>
    <row r="332" spans="1:11" x14ac:dyDescent="0.2">
      <c r="A332">
        <v>17</v>
      </c>
      <c r="B332">
        <v>11</v>
      </c>
      <c r="C332">
        <v>34411.5</v>
      </c>
      <c r="D332">
        <v>1828.1</v>
      </c>
      <c r="E332">
        <v>397.9</v>
      </c>
      <c r="F332">
        <f>VLOOKUP($A332,unit!$A:$G,MATCH(F$1,unit!$A$1:$G$1,0),0)</f>
        <v>1.0667</v>
      </c>
      <c r="G332">
        <f>VLOOKUP($A332,unit!$A:$G,MATCH(G$1,unit!$A$1:$G$1,0),0)</f>
        <v>0.68</v>
      </c>
      <c r="H332">
        <f>VLOOKUP($A332,unit!$A:$G,MATCH(H$1,unit!$A$1:$G$1,0),0)</f>
        <v>0.74</v>
      </c>
      <c r="I332">
        <f t="shared" si="23"/>
        <v>32259.773132089624</v>
      </c>
      <c r="J332">
        <f t="shared" si="24"/>
        <v>2688.3823529411761</v>
      </c>
      <c r="K332">
        <f t="shared" si="25"/>
        <v>537.70270270270271</v>
      </c>
    </row>
    <row r="333" spans="1:11" x14ac:dyDescent="0.2">
      <c r="A333">
        <v>17</v>
      </c>
      <c r="B333">
        <v>12</v>
      </c>
      <c r="C333">
        <v>48539.6</v>
      </c>
      <c r="D333">
        <v>2578.6999999999998</v>
      </c>
      <c r="E333">
        <v>561.20000000000005</v>
      </c>
      <c r="F333">
        <f>VLOOKUP($A333,unit!$A:$G,MATCH(F$1,unit!$A$1:$G$1,0),0)</f>
        <v>1.0667</v>
      </c>
      <c r="G333">
        <f>VLOOKUP($A333,unit!$A:$G,MATCH(G$1,unit!$A$1:$G$1,0),0)</f>
        <v>0.68</v>
      </c>
      <c r="H333">
        <f>VLOOKUP($A333,unit!$A:$G,MATCH(H$1,unit!$A$1:$G$1,0),0)</f>
        <v>0.74</v>
      </c>
      <c r="I333">
        <f t="shared" si="23"/>
        <v>45504.452985844189</v>
      </c>
      <c r="J333">
        <f t="shared" si="24"/>
        <v>3792.2058823529405</v>
      </c>
      <c r="K333">
        <f t="shared" si="25"/>
        <v>758.37837837837844</v>
      </c>
    </row>
    <row r="334" spans="1:11" x14ac:dyDescent="0.2">
      <c r="A334">
        <v>17</v>
      </c>
      <c r="B334">
        <v>13</v>
      </c>
      <c r="C334">
        <v>68332.3</v>
      </c>
      <c r="D334">
        <v>3630.2</v>
      </c>
      <c r="E334">
        <v>790.1</v>
      </c>
      <c r="F334">
        <f>VLOOKUP($A334,unit!$A:$G,MATCH(F$1,unit!$A$1:$G$1,0),0)</f>
        <v>1.0667</v>
      </c>
      <c r="G334">
        <f>VLOOKUP($A334,unit!$A:$G,MATCH(G$1,unit!$A$1:$G$1,0),0)</f>
        <v>0.68</v>
      </c>
      <c r="H334">
        <f>VLOOKUP($A334,unit!$A:$G,MATCH(H$1,unit!$A$1:$G$1,0),0)</f>
        <v>0.74</v>
      </c>
      <c r="I334">
        <f t="shared" si="23"/>
        <v>64059.529389706579</v>
      </c>
      <c r="J334">
        <f t="shared" si="24"/>
        <v>5338.5294117647054</v>
      </c>
      <c r="K334">
        <f t="shared" si="25"/>
        <v>1067.7027027027027</v>
      </c>
    </row>
    <row r="335" spans="1:11" x14ac:dyDescent="0.2">
      <c r="A335">
        <v>17</v>
      </c>
      <c r="B335">
        <v>14</v>
      </c>
      <c r="C335">
        <v>68332.3</v>
      </c>
      <c r="D335">
        <v>3630.2</v>
      </c>
      <c r="E335">
        <v>790.1</v>
      </c>
      <c r="F335">
        <f>VLOOKUP($A335,unit!$A:$G,MATCH(F$1,unit!$A$1:$G$1,0),0)</f>
        <v>1.0667</v>
      </c>
      <c r="G335">
        <f>VLOOKUP($A335,unit!$A:$G,MATCH(G$1,unit!$A$1:$G$1,0),0)</f>
        <v>0.68</v>
      </c>
      <c r="H335">
        <f>VLOOKUP($A335,unit!$A:$G,MATCH(H$1,unit!$A$1:$G$1,0),0)</f>
        <v>0.74</v>
      </c>
      <c r="I335">
        <f t="shared" si="23"/>
        <v>64059.529389706579</v>
      </c>
      <c r="J335">
        <f t="shared" si="24"/>
        <v>5338.5294117647054</v>
      </c>
      <c r="K335">
        <f t="shared" si="25"/>
        <v>1067.7027027027027</v>
      </c>
    </row>
    <row r="336" spans="1:11" x14ac:dyDescent="0.2">
      <c r="A336">
        <v>17</v>
      </c>
      <c r="B336">
        <v>15</v>
      </c>
      <c r="C336">
        <v>68332.3</v>
      </c>
      <c r="D336">
        <v>3630.2</v>
      </c>
      <c r="E336">
        <v>790.1</v>
      </c>
      <c r="F336">
        <f>VLOOKUP($A336,unit!$A:$G,MATCH(F$1,unit!$A$1:$G$1,0),0)</f>
        <v>1.0667</v>
      </c>
      <c r="G336">
        <f>VLOOKUP($A336,unit!$A:$G,MATCH(G$1,unit!$A$1:$G$1,0),0)</f>
        <v>0.68</v>
      </c>
      <c r="H336">
        <f>VLOOKUP($A336,unit!$A:$G,MATCH(H$1,unit!$A$1:$G$1,0),0)</f>
        <v>0.74</v>
      </c>
      <c r="I336">
        <f t="shared" si="23"/>
        <v>64059.529389706579</v>
      </c>
      <c r="J336">
        <f t="shared" si="24"/>
        <v>5338.5294117647054</v>
      </c>
      <c r="K336">
        <f t="shared" si="25"/>
        <v>1067.7027027027027</v>
      </c>
    </row>
    <row r="337" spans="1:11" x14ac:dyDescent="0.2">
      <c r="A337">
        <v>17</v>
      </c>
      <c r="B337">
        <v>16</v>
      </c>
      <c r="C337">
        <v>68332.3</v>
      </c>
      <c r="D337">
        <v>3630.2</v>
      </c>
      <c r="E337">
        <v>790.1</v>
      </c>
      <c r="F337">
        <f>VLOOKUP($A337,unit!$A:$G,MATCH(F$1,unit!$A$1:$G$1,0),0)</f>
        <v>1.0667</v>
      </c>
      <c r="G337">
        <f>VLOOKUP($A337,unit!$A:$G,MATCH(G$1,unit!$A$1:$G$1,0),0)</f>
        <v>0.68</v>
      </c>
      <c r="H337">
        <f>VLOOKUP($A337,unit!$A:$G,MATCH(H$1,unit!$A$1:$G$1,0),0)</f>
        <v>0.74</v>
      </c>
      <c r="I337">
        <f t="shared" si="23"/>
        <v>64059.529389706579</v>
      </c>
      <c r="J337">
        <f t="shared" si="24"/>
        <v>5338.5294117647054</v>
      </c>
      <c r="K337">
        <f t="shared" si="25"/>
        <v>1067.7027027027027</v>
      </c>
    </row>
    <row r="338" spans="1:11" x14ac:dyDescent="0.2">
      <c r="A338">
        <v>17</v>
      </c>
      <c r="B338">
        <v>17</v>
      </c>
      <c r="C338">
        <v>68332.3</v>
      </c>
      <c r="D338">
        <v>3630.2</v>
      </c>
      <c r="E338">
        <v>790.1</v>
      </c>
      <c r="F338">
        <f>VLOOKUP($A338,unit!$A:$G,MATCH(F$1,unit!$A$1:$G$1,0),0)</f>
        <v>1.0667</v>
      </c>
      <c r="G338">
        <f>VLOOKUP($A338,unit!$A:$G,MATCH(G$1,unit!$A$1:$G$1,0),0)</f>
        <v>0.68</v>
      </c>
      <c r="H338">
        <f>VLOOKUP($A338,unit!$A:$G,MATCH(H$1,unit!$A$1:$G$1,0),0)</f>
        <v>0.74</v>
      </c>
      <c r="I338">
        <f t="shared" si="23"/>
        <v>64059.529389706579</v>
      </c>
      <c r="J338">
        <f t="shared" si="24"/>
        <v>5338.5294117647054</v>
      </c>
      <c r="K338">
        <f t="shared" si="25"/>
        <v>1067.7027027027027</v>
      </c>
    </row>
    <row r="339" spans="1:11" x14ac:dyDescent="0.2">
      <c r="A339">
        <v>17</v>
      </c>
      <c r="B339">
        <v>18</v>
      </c>
      <c r="C339">
        <v>68332.3</v>
      </c>
      <c r="D339">
        <v>3630.2</v>
      </c>
      <c r="E339">
        <v>790.1</v>
      </c>
      <c r="F339">
        <f>VLOOKUP($A339,unit!$A:$G,MATCH(F$1,unit!$A$1:$G$1,0),0)</f>
        <v>1.0667</v>
      </c>
      <c r="G339">
        <f>VLOOKUP($A339,unit!$A:$G,MATCH(G$1,unit!$A$1:$G$1,0),0)</f>
        <v>0.68</v>
      </c>
      <c r="H339">
        <f>VLOOKUP($A339,unit!$A:$G,MATCH(H$1,unit!$A$1:$G$1,0),0)</f>
        <v>0.74</v>
      </c>
      <c r="I339">
        <f t="shared" si="23"/>
        <v>64059.529389706579</v>
      </c>
      <c r="J339">
        <f t="shared" si="24"/>
        <v>5338.5294117647054</v>
      </c>
      <c r="K339">
        <f t="shared" si="25"/>
        <v>1067.7027027027027</v>
      </c>
    </row>
    <row r="340" spans="1:11" x14ac:dyDescent="0.2">
      <c r="A340">
        <v>17</v>
      </c>
      <c r="B340">
        <v>19</v>
      </c>
      <c r="C340">
        <v>68332.3</v>
      </c>
      <c r="D340">
        <v>3630.2</v>
      </c>
      <c r="E340">
        <v>790.1</v>
      </c>
      <c r="F340">
        <f>VLOOKUP($A340,unit!$A:$G,MATCH(F$1,unit!$A$1:$G$1,0),0)</f>
        <v>1.0667</v>
      </c>
      <c r="G340">
        <f>VLOOKUP($A340,unit!$A:$G,MATCH(G$1,unit!$A$1:$G$1,0),0)</f>
        <v>0.68</v>
      </c>
      <c r="H340">
        <f>VLOOKUP($A340,unit!$A:$G,MATCH(H$1,unit!$A$1:$G$1,0),0)</f>
        <v>0.74</v>
      </c>
      <c r="I340">
        <f t="shared" si="23"/>
        <v>64059.529389706579</v>
      </c>
      <c r="J340">
        <f t="shared" si="24"/>
        <v>5338.5294117647054</v>
      </c>
      <c r="K340">
        <f t="shared" si="25"/>
        <v>1067.7027027027027</v>
      </c>
    </row>
    <row r="341" spans="1:11" x14ac:dyDescent="0.2">
      <c r="A341">
        <v>17</v>
      </c>
      <c r="B341">
        <v>20</v>
      </c>
      <c r="C341">
        <v>68332.3</v>
      </c>
      <c r="D341">
        <v>3630.2</v>
      </c>
      <c r="E341">
        <v>790.1</v>
      </c>
      <c r="F341">
        <f>VLOOKUP($A341,unit!$A:$G,MATCH(F$1,unit!$A$1:$G$1,0),0)</f>
        <v>1.0667</v>
      </c>
      <c r="G341">
        <f>VLOOKUP($A341,unit!$A:$G,MATCH(G$1,unit!$A$1:$G$1,0),0)</f>
        <v>0.68</v>
      </c>
      <c r="H341">
        <f>VLOOKUP($A341,unit!$A:$G,MATCH(H$1,unit!$A$1:$G$1,0),0)</f>
        <v>0.74</v>
      </c>
      <c r="I341">
        <f t="shared" si="23"/>
        <v>64059.529389706579</v>
      </c>
      <c r="J341">
        <f t="shared" si="24"/>
        <v>5338.5294117647054</v>
      </c>
      <c r="K341">
        <f t="shared" si="25"/>
        <v>1067.7027027027027</v>
      </c>
    </row>
    <row r="342" spans="1:11" x14ac:dyDescent="0.2">
      <c r="A342">
        <v>18</v>
      </c>
      <c r="B342">
        <v>1</v>
      </c>
      <c r="C342">
        <v>760.5</v>
      </c>
      <c r="D342">
        <v>51.6</v>
      </c>
      <c r="E342">
        <v>10</v>
      </c>
      <c r="F342">
        <f>VLOOKUP($A342,unit!$A:$G,MATCH(F$1,unit!$A$1:$G$1,0),0)</f>
        <v>0.93330000000000002</v>
      </c>
      <c r="G342">
        <f>VLOOKUP($A342,unit!$A:$G,MATCH(G$1,unit!$A$1:$G$1,0),0)</f>
        <v>0.76</v>
      </c>
      <c r="H342">
        <f>VLOOKUP($A342,unit!$A:$G,MATCH(H$1,unit!$A$1:$G$1,0),0)</f>
        <v>0.74</v>
      </c>
      <c r="I342">
        <f t="shared" si="23"/>
        <v>814.85053037608486</v>
      </c>
      <c r="J342">
        <f t="shared" si="24"/>
        <v>67.89473684210526</v>
      </c>
      <c r="K342">
        <f t="shared" si="25"/>
        <v>13.513513513513514</v>
      </c>
    </row>
    <row r="343" spans="1:11" x14ac:dyDescent="0.2">
      <c r="A343">
        <v>18</v>
      </c>
      <c r="B343">
        <v>2</v>
      </c>
      <c r="C343">
        <v>900.5</v>
      </c>
      <c r="D343">
        <v>61.1</v>
      </c>
      <c r="E343">
        <v>11.9</v>
      </c>
      <c r="F343">
        <f>VLOOKUP($A343,unit!$A:$G,MATCH(F$1,unit!$A$1:$G$1,0),0)</f>
        <v>0.93330000000000002</v>
      </c>
      <c r="G343">
        <f>VLOOKUP($A343,unit!$A:$G,MATCH(G$1,unit!$A$1:$G$1,0),0)</f>
        <v>0.76</v>
      </c>
      <c r="H343">
        <f>VLOOKUP($A343,unit!$A:$G,MATCH(H$1,unit!$A$1:$G$1,0),0)</f>
        <v>0.74</v>
      </c>
      <c r="I343">
        <f t="shared" si="23"/>
        <v>964.8558877102754</v>
      </c>
      <c r="J343">
        <f t="shared" si="24"/>
        <v>80.39473684210526</v>
      </c>
      <c r="K343">
        <f t="shared" si="25"/>
        <v>16.081081081081081</v>
      </c>
    </row>
    <row r="344" spans="1:11" x14ac:dyDescent="0.2">
      <c r="A344">
        <v>18</v>
      </c>
      <c r="B344">
        <v>3</v>
      </c>
      <c r="C344">
        <v>1355.3</v>
      </c>
      <c r="D344">
        <v>92</v>
      </c>
      <c r="E344">
        <v>17.899999999999999</v>
      </c>
      <c r="F344">
        <f>VLOOKUP($A344,unit!$A:$G,MATCH(F$1,unit!$A$1:$G$1,0),0)</f>
        <v>0.93330000000000002</v>
      </c>
      <c r="G344">
        <f>VLOOKUP($A344,unit!$A:$G,MATCH(G$1,unit!$A$1:$G$1,0),0)</f>
        <v>0.76</v>
      </c>
      <c r="H344">
        <f>VLOOKUP($A344,unit!$A:$G,MATCH(H$1,unit!$A$1:$G$1,0),0)</f>
        <v>0.74</v>
      </c>
      <c r="I344">
        <f t="shared" si="23"/>
        <v>1452.1590056787741</v>
      </c>
      <c r="J344">
        <f t="shared" si="24"/>
        <v>121.05263157894737</v>
      </c>
      <c r="K344">
        <f t="shared" si="25"/>
        <v>24.189189189189186</v>
      </c>
    </row>
    <row r="345" spans="1:11" x14ac:dyDescent="0.2">
      <c r="A345">
        <v>18</v>
      </c>
      <c r="B345">
        <v>4</v>
      </c>
      <c r="C345">
        <v>2188.4</v>
      </c>
      <c r="D345">
        <v>148.5</v>
      </c>
      <c r="E345">
        <v>28.9</v>
      </c>
      <c r="F345">
        <f>VLOOKUP($A345,unit!$A:$G,MATCH(F$1,unit!$A$1:$G$1,0),0)</f>
        <v>0.93330000000000002</v>
      </c>
      <c r="G345">
        <f>VLOOKUP($A345,unit!$A:$G,MATCH(G$1,unit!$A$1:$G$1,0),0)</f>
        <v>0.76</v>
      </c>
      <c r="H345">
        <f>VLOOKUP($A345,unit!$A:$G,MATCH(H$1,unit!$A$1:$G$1,0),0)</f>
        <v>0.74</v>
      </c>
      <c r="I345">
        <f t="shared" si="23"/>
        <v>2344.7980285010181</v>
      </c>
      <c r="J345">
        <f t="shared" si="24"/>
        <v>195.39473684210526</v>
      </c>
      <c r="K345">
        <f t="shared" si="25"/>
        <v>39.054054054054049</v>
      </c>
    </row>
    <row r="346" spans="1:11" x14ac:dyDescent="0.2">
      <c r="A346">
        <v>18</v>
      </c>
      <c r="B346">
        <v>5</v>
      </c>
      <c r="C346">
        <v>3355.7</v>
      </c>
      <c r="D346">
        <v>227.7</v>
      </c>
      <c r="E346">
        <v>44.3</v>
      </c>
      <c r="F346">
        <f>VLOOKUP($A346,unit!$A:$G,MATCH(F$1,unit!$A$1:$G$1,0),0)</f>
        <v>0.93330000000000002</v>
      </c>
      <c r="G346">
        <f>VLOOKUP($A346,unit!$A:$G,MATCH(G$1,unit!$A$1:$G$1,0),0)</f>
        <v>0.76</v>
      </c>
      <c r="H346">
        <f>VLOOKUP($A346,unit!$A:$G,MATCH(H$1,unit!$A$1:$G$1,0),0)</f>
        <v>0.74</v>
      </c>
      <c r="I346">
        <f t="shared" si="23"/>
        <v>3595.5212686167361</v>
      </c>
      <c r="J346">
        <f t="shared" si="24"/>
        <v>299.60526315789474</v>
      </c>
      <c r="K346">
        <f t="shared" si="25"/>
        <v>59.864864864864863</v>
      </c>
    </row>
    <row r="347" spans="1:11" x14ac:dyDescent="0.2">
      <c r="A347">
        <v>18</v>
      </c>
      <c r="B347">
        <v>6</v>
      </c>
      <c r="C347">
        <v>4990.8999999999996</v>
      </c>
      <c r="D347">
        <v>338.7</v>
      </c>
      <c r="E347">
        <v>66</v>
      </c>
      <c r="F347">
        <f>VLOOKUP($A347,unit!$A:$G,MATCH(F$1,unit!$A$1:$G$1,0),0)</f>
        <v>0.93330000000000002</v>
      </c>
      <c r="G347">
        <f>VLOOKUP($A347,unit!$A:$G,MATCH(G$1,unit!$A$1:$G$1,0),0)</f>
        <v>0.76</v>
      </c>
      <c r="H347">
        <f>VLOOKUP($A347,unit!$A:$G,MATCH(H$1,unit!$A$1:$G$1,0),0)</f>
        <v>0.74</v>
      </c>
      <c r="I347">
        <f t="shared" si="23"/>
        <v>5347.5838422800807</v>
      </c>
      <c r="J347">
        <f t="shared" si="24"/>
        <v>445.65789473684208</v>
      </c>
      <c r="K347">
        <f t="shared" si="25"/>
        <v>89.189189189189193</v>
      </c>
    </row>
    <row r="348" spans="1:11" x14ac:dyDescent="0.2">
      <c r="A348">
        <v>18</v>
      </c>
      <c r="B348">
        <v>7</v>
      </c>
      <c r="C348">
        <v>7281.8</v>
      </c>
      <c r="D348">
        <v>494.1</v>
      </c>
      <c r="E348">
        <v>96.2</v>
      </c>
      <c r="F348">
        <f>VLOOKUP($A348,unit!$A:$G,MATCH(F$1,unit!$A$1:$G$1,0),0)</f>
        <v>0.93330000000000002</v>
      </c>
      <c r="G348">
        <f>VLOOKUP($A348,unit!$A:$G,MATCH(G$1,unit!$A$1:$G$1,0),0)</f>
        <v>0.76</v>
      </c>
      <c r="H348">
        <f>VLOOKUP($A348,unit!$A:$G,MATCH(H$1,unit!$A$1:$G$1,0),0)</f>
        <v>0.74</v>
      </c>
      <c r="I348">
        <f t="shared" si="23"/>
        <v>7802.207221686489</v>
      </c>
      <c r="J348">
        <f t="shared" si="24"/>
        <v>650.13157894736844</v>
      </c>
      <c r="K348">
        <f t="shared" si="25"/>
        <v>130</v>
      </c>
    </row>
    <row r="349" spans="1:11" x14ac:dyDescent="0.2">
      <c r="A349">
        <v>18</v>
      </c>
      <c r="B349">
        <v>8</v>
      </c>
      <c r="C349">
        <v>10491.1</v>
      </c>
      <c r="D349">
        <v>711.9</v>
      </c>
      <c r="E349">
        <v>138.6</v>
      </c>
      <c r="F349">
        <f>VLOOKUP($A349,unit!$A:$G,MATCH(F$1,unit!$A$1:$G$1,0),0)</f>
        <v>0.93330000000000002</v>
      </c>
      <c r="G349">
        <f>VLOOKUP($A349,unit!$A:$G,MATCH(G$1,unit!$A$1:$G$1,0),0)</f>
        <v>0.76</v>
      </c>
      <c r="H349">
        <f>VLOOKUP($A349,unit!$A:$G,MATCH(H$1,unit!$A$1:$G$1,0),0)</f>
        <v>0.74</v>
      </c>
      <c r="I349">
        <f t="shared" si="23"/>
        <v>11240.865745205187</v>
      </c>
      <c r="J349">
        <f t="shared" si="24"/>
        <v>936.71052631578948</v>
      </c>
      <c r="K349">
        <f t="shared" si="25"/>
        <v>187.29729729729729</v>
      </c>
    </row>
    <row r="350" spans="1:11" x14ac:dyDescent="0.2">
      <c r="A350">
        <v>18</v>
      </c>
      <c r="B350">
        <v>9</v>
      </c>
      <c r="C350">
        <v>14987.2</v>
      </c>
      <c r="D350">
        <v>1017</v>
      </c>
      <c r="E350">
        <v>198</v>
      </c>
      <c r="F350">
        <f>VLOOKUP($A350,unit!$A:$G,MATCH(F$1,unit!$A$1:$G$1,0),0)</f>
        <v>0.93330000000000002</v>
      </c>
      <c r="G350">
        <f>VLOOKUP($A350,unit!$A:$G,MATCH(G$1,unit!$A$1:$G$1,0),0)</f>
        <v>0.76</v>
      </c>
      <c r="H350">
        <f>VLOOKUP($A350,unit!$A:$G,MATCH(H$1,unit!$A$1:$G$1,0),0)</f>
        <v>0.74</v>
      </c>
      <c r="I350">
        <f t="shared" si="23"/>
        <v>16058.287795992714</v>
      </c>
      <c r="J350">
        <f t="shared" si="24"/>
        <v>1338.1578947368421</v>
      </c>
      <c r="K350">
        <f t="shared" si="25"/>
        <v>267.56756756756755</v>
      </c>
    </row>
    <row r="351" spans="1:11" x14ac:dyDescent="0.2">
      <c r="A351">
        <v>18</v>
      </c>
      <c r="B351">
        <v>10</v>
      </c>
      <c r="C351">
        <v>21285.9</v>
      </c>
      <c r="D351">
        <v>1444.4</v>
      </c>
      <c r="E351">
        <v>281.3</v>
      </c>
      <c r="F351">
        <f>VLOOKUP($A351,unit!$A:$G,MATCH(F$1,unit!$A$1:$G$1,0),0)</f>
        <v>0.93330000000000002</v>
      </c>
      <c r="G351">
        <f>VLOOKUP($A351,unit!$A:$G,MATCH(G$1,unit!$A$1:$G$1,0),0)</f>
        <v>0.76</v>
      </c>
      <c r="H351">
        <f>VLOOKUP($A351,unit!$A:$G,MATCH(H$1,unit!$A$1:$G$1,0),0)</f>
        <v>0.74</v>
      </c>
      <c r="I351">
        <f t="shared" si="23"/>
        <v>22807.135969141757</v>
      </c>
      <c r="J351">
        <f t="shared" si="24"/>
        <v>1900.5263157894738</v>
      </c>
      <c r="K351">
        <f t="shared" si="25"/>
        <v>380.13513513513516</v>
      </c>
    </row>
    <row r="352" spans="1:11" x14ac:dyDescent="0.2">
      <c r="A352">
        <v>18</v>
      </c>
      <c r="B352">
        <v>11</v>
      </c>
      <c r="C352">
        <v>30110.1</v>
      </c>
      <c r="D352">
        <v>2043.2</v>
      </c>
      <c r="E352">
        <v>397.9</v>
      </c>
      <c r="F352">
        <f>VLOOKUP($A352,unit!$A:$G,MATCH(F$1,unit!$A$1:$G$1,0),0)</f>
        <v>0.93330000000000002</v>
      </c>
      <c r="G352">
        <f>VLOOKUP($A352,unit!$A:$G,MATCH(G$1,unit!$A$1:$G$1,0),0)</f>
        <v>0.76</v>
      </c>
      <c r="H352">
        <f>VLOOKUP($A352,unit!$A:$G,MATCH(H$1,unit!$A$1:$G$1,0),0)</f>
        <v>0.74</v>
      </c>
      <c r="I352">
        <f t="shared" si="23"/>
        <v>32261.973641915782</v>
      </c>
      <c r="J352">
        <f t="shared" si="24"/>
        <v>2688.4210526315792</v>
      </c>
      <c r="K352">
        <f t="shared" si="25"/>
        <v>537.70270270270271</v>
      </c>
    </row>
    <row r="353" spans="1:11" x14ac:dyDescent="0.2">
      <c r="A353">
        <v>18</v>
      </c>
      <c r="B353">
        <v>12</v>
      </c>
      <c r="C353">
        <v>42472.2</v>
      </c>
      <c r="D353">
        <v>2882</v>
      </c>
      <c r="E353">
        <v>561.20000000000005</v>
      </c>
      <c r="F353">
        <f>VLOOKUP($A353,unit!$A:$G,MATCH(F$1,unit!$A$1:$G$1,0),0)</f>
        <v>0.93330000000000002</v>
      </c>
      <c r="G353">
        <f>VLOOKUP($A353,unit!$A:$G,MATCH(G$1,unit!$A$1:$G$1,0),0)</f>
        <v>0.76</v>
      </c>
      <c r="H353">
        <f>VLOOKUP($A353,unit!$A:$G,MATCH(H$1,unit!$A$1:$G$1,0),0)</f>
        <v>0.74</v>
      </c>
      <c r="I353">
        <f t="shared" si="23"/>
        <v>45507.55384120861</v>
      </c>
      <c r="J353">
        <f t="shared" si="24"/>
        <v>3792.1052631578946</v>
      </c>
      <c r="K353">
        <f t="shared" si="25"/>
        <v>758.37837837837844</v>
      </c>
    </row>
    <row r="354" spans="1:11" x14ac:dyDescent="0.2">
      <c r="A354">
        <v>18</v>
      </c>
      <c r="B354">
        <v>13</v>
      </c>
      <c r="C354">
        <v>59790.7</v>
      </c>
      <c r="D354">
        <v>4057.2</v>
      </c>
      <c r="E354">
        <v>790.1</v>
      </c>
      <c r="F354">
        <f>VLOOKUP($A354,unit!$A:$G,MATCH(F$1,unit!$A$1:$G$1,0),0)</f>
        <v>0.93330000000000002</v>
      </c>
      <c r="G354">
        <f>VLOOKUP($A354,unit!$A:$G,MATCH(G$1,unit!$A$1:$G$1,0),0)</f>
        <v>0.76</v>
      </c>
      <c r="H354">
        <f>VLOOKUP($A354,unit!$A:$G,MATCH(H$1,unit!$A$1:$G$1,0),0)</f>
        <v>0.74</v>
      </c>
      <c r="I354">
        <f t="shared" si="23"/>
        <v>64063.752276867024</v>
      </c>
      <c r="J354">
        <f t="shared" si="24"/>
        <v>5338.4210526315783</v>
      </c>
      <c r="K354">
        <f t="shared" si="25"/>
        <v>1067.7027027027027</v>
      </c>
    </row>
    <row r="355" spans="1:11" x14ac:dyDescent="0.2">
      <c r="A355">
        <v>18</v>
      </c>
      <c r="B355">
        <v>14</v>
      </c>
      <c r="C355">
        <v>59790.7</v>
      </c>
      <c r="D355">
        <v>4057.2</v>
      </c>
      <c r="E355">
        <v>790.1</v>
      </c>
      <c r="F355">
        <f>VLOOKUP($A355,unit!$A:$G,MATCH(F$1,unit!$A$1:$G$1,0),0)</f>
        <v>0.93330000000000002</v>
      </c>
      <c r="G355">
        <f>VLOOKUP($A355,unit!$A:$G,MATCH(G$1,unit!$A$1:$G$1,0),0)</f>
        <v>0.76</v>
      </c>
      <c r="H355">
        <f>VLOOKUP($A355,unit!$A:$G,MATCH(H$1,unit!$A$1:$G$1,0),0)</f>
        <v>0.74</v>
      </c>
      <c r="I355">
        <f t="shared" si="23"/>
        <v>64063.752276867024</v>
      </c>
      <c r="J355">
        <f t="shared" si="24"/>
        <v>5338.4210526315783</v>
      </c>
      <c r="K355">
        <f t="shared" si="25"/>
        <v>1067.7027027027027</v>
      </c>
    </row>
    <row r="356" spans="1:11" x14ac:dyDescent="0.2">
      <c r="A356">
        <v>18</v>
      </c>
      <c r="B356">
        <v>15</v>
      </c>
      <c r="C356">
        <v>59790.7</v>
      </c>
      <c r="D356">
        <v>4057.2</v>
      </c>
      <c r="E356">
        <v>790.1</v>
      </c>
      <c r="F356">
        <f>VLOOKUP($A356,unit!$A:$G,MATCH(F$1,unit!$A$1:$G$1,0),0)</f>
        <v>0.93330000000000002</v>
      </c>
      <c r="G356">
        <f>VLOOKUP($A356,unit!$A:$G,MATCH(G$1,unit!$A$1:$G$1,0),0)</f>
        <v>0.76</v>
      </c>
      <c r="H356">
        <f>VLOOKUP($A356,unit!$A:$G,MATCH(H$1,unit!$A$1:$G$1,0),0)</f>
        <v>0.74</v>
      </c>
      <c r="I356">
        <f t="shared" si="23"/>
        <v>64063.752276867024</v>
      </c>
      <c r="J356">
        <f t="shared" si="24"/>
        <v>5338.4210526315783</v>
      </c>
      <c r="K356">
        <f t="shared" si="25"/>
        <v>1067.7027027027027</v>
      </c>
    </row>
    <row r="357" spans="1:11" x14ac:dyDescent="0.2">
      <c r="A357">
        <v>18</v>
      </c>
      <c r="B357">
        <v>16</v>
      </c>
      <c r="C357">
        <v>59790.7</v>
      </c>
      <c r="D357">
        <v>4057.2</v>
      </c>
      <c r="E357">
        <v>790.1</v>
      </c>
      <c r="F357">
        <f>VLOOKUP($A357,unit!$A:$G,MATCH(F$1,unit!$A$1:$G$1,0),0)</f>
        <v>0.93330000000000002</v>
      </c>
      <c r="G357">
        <f>VLOOKUP($A357,unit!$A:$G,MATCH(G$1,unit!$A$1:$G$1,0),0)</f>
        <v>0.76</v>
      </c>
      <c r="H357">
        <f>VLOOKUP($A357,unit!$A:$G,MATCH(H$1,unit!$A$1:$G$1,0),0)</f>
        <v>0.74</v>
      </c>
      <c r="I357">
        <f t="shared" si="23"/>
        <v>64063.752276867024</v>
      </c>
      <c r="J357">
        <f t="shared" si="24"/>
        <v>5338.4210526315783</v>
      </c>
      <c r="K357">
        <f t="shared" si="25"/>
        <v>1067.7027027027027</v>
      </c>
    </row>
    <row r="358" spans="1:11" x14ac:dyDescent="0.2">
      <c r="A358">
        <v>18</v>
      </c>
      <c r="B358">
        <v>17</v>
      </c>
      <c r="C358">
        <v>59790.7</v>
      </c>
      <c r="D358">
        <v>4057.2</v>
      </c>
      <c r="E358">
        <v>790.1</v>
      </c>
      <c r="F358">
        <f>VLOOKUP($A358,unit!$A:$G,MATCH(F$1,unit!$A$1:$G$1,0),0)</f>
        <v>0.93330000000000002</v>
      </c>
      <c r="G358">
        <f>VLOOKUP($A358,unit!$A:$G,MATCH(G$1,unit!$A$1:$G$1,0),0)</f>
        <v>0.76</v>
      </c>
      <c r="H358">
        <f>VLOOKUP($A358,unit!$A:$G,MATCH(H$1,unit!$A$1:$G$1,0),0)</f>
        <v>0.74</v>
      </c>
      <c r="I358">
        <f t="shared" si="23"/>
        <v>64063.752276867024</v>
      </c>
      <c r="J358">
        <f t="shared" si="24"/>
        <v>5338.4210526315783</v>
      </c>
      <c r="K358">
        <f t="shared" si="25"/>
        <v>1067.7027027027027</v>
      </c>
    </row>
    <row r="359" spans="1:11" x14ac:dyDescent="0.2">
      <c r="A359">
        <v>18</v>
      </c>
      <c r="B359">
        <v>18</v>
      </c>
      <c r="C359">
        <v>59790.7</v>
      </c>
      <c r="D359">
        <v>4057.2</v>
      </c>
      <c r="E359">
        <v>790.1</v>
      </c>
      <c r="F359">
        <f>VLOOKUP($A359,unit!$A:$G,MATCH(F$1,unit!$A$1:$G$1,0),0)</f>
        <v>0.93330000000000002</v>
      </c>
      <c r="G359">
        <f>VLOOKUP($A359,unit!$A:$G,MATCH(G$1,unit!$A$1:$G$1,0),0)</f>
        <v>0.76</v>
      </c>
      <c r="H359">
        <f>VLOOKUP($A359,unit!$A:$G,MATCH(H$1,unit!$A$1:$G$1,0),0)</f>
        <v>0.74</v>
      </c>
      <c r="I359">
        <f t="shared" si="23"/>
        <v>64063.752276867024</v>
      </c>
      <c r="J359">
        <f t="shared" si="24"/>
        <v>5338.4210526315783</v>
      </c>
      <c r="K359">
        <f t="shared" si="25"/>
        <v>1067.7027027027027</v>
      </c>
    </row>
    <row r="360" spans="1:11" x14ac:dyDescent="0.2">
      <c r="A360">
        <v>18</v>
      </c>
      <c r="B360">
        <v>19</v>
      </c>
      <c r="C360">
        <v>59790.7</v>
      </c>
      <c r="D360">
        <v>4057.2</v>
      </c>
      <c r="E360">
        <v>790.1</v>
      </c>
      <c r="F360">
        <f>VLOOKUP($A360,unit!$A:$G,MATCH(F$1,unit!$A$1:$G$1,0),0)</f>
        <v>0.93330000000000002</v>
      </c>
      <c r="G360">
        <f>VLOOKUP($A360,unit!$A:$G,MATCH(G$1,unit!$A$1:$G$1,0),0)</f>
        <v>0.76</v>
      </c>
      <c r="H360">
        <f>VLOOKUP($A360,unit!$A:$G,MATCH(H$1,unit!$A$1:$G$1,0),0)</f>
        <v>0.74</v>
      </c>
      <c r="I360">
        <f t="shared" si="23"/>
        <v>64063.752276867024</v>
      </c>
      <c r="J360">
        <f t="shared" si="24"/>
        <v>5338.4210526315783</v>
      </c>
      <c r="K360">
        <f t="shared" si="25"/>
        <v>1067.7027027027027</v>
      </c>
    </row>
    <row r="361" spans="1:11" x14ac:dyDescent="0.2">
      <c r="A361">
        <v>18</v>
      </c>
      <c r="B361">
        <v>20</v>
      </c>
      <c r="C361">
        <v>59790.7</v>
      </c>
      <c r="D361">
        <v>4057.2</v>
      </c>
      <c r="E361">
        <v>790.1</v>
      </c>
      <c r="F361">
        <f>VLOOKUP($A361,unit!$A:$G,MATCH(F$1,unit!$A$1:$G$1,0),0)</f>
        <v>0.93330000000000002</v>
      </c>
      <c r="G361">
        <f>VLOOKUP($A361,unit!$A:$G,MATCH(G$1,unit!$A$1:$G$1,0),0)</f>
        <v>0.76</v>
      </c>
      <c r="H361">
        <f>VLOOKUP($A361,unit!$A:$G,MATCH(H$1,unit!$A$1:$G$1,0),0)</f>
        <v>0.74</v>
      </c>
      <c r="I361">
        <f t="shared" si="23"/>
        <v>64063.752276867024</v>
      </c>
      <c r="J361">
        <f t="shared" si="24"/>
        <v>5338.4210526315783</v>
      </c>
      <c r="K361">
        <f t="shared" si="25"/>
        <v>1067.7027027027027</v>
      </c>
    </row>
    <row r="362" spans="1:11" x14ac:dyDescent="0.2">
      <c r="A362">
        <v>19</v>
      </c>
      <c r="B362">
        <v>1</v>
      </c>
      <c r="C362">
        <v>543.20000000000005</v>
      </c>
      <c r="D362">
        <v>63.8</v>
      </c>
      <c r="E362">
        <v>10</v>
      </c>
      <c r="F362">
        <f>VLOOKUP($A362,unit!$A:$G,MATCH(F$1,unit!$A$1:$G$1,0),0)</f>
        <v>0.66669999999999996</v>
      </c>
      <c r="G362">
        <f>VLOOKUP($A362,unit!$A:$G,MATCH(G$1,unit!$A$1:$G$1,0),0)</f>
        <v>0.94</v>
      </c>
      <c r="H362">
        <f>VLOOKUP($A362,unit!$A:$G,MATCH(H$1,unit!$A$1:$G$1,0),0)</f>
        <v>0.74</v>
      </c>
      <c r="I362">
        <f t="shared" si="23"/>
        <v>814.75926203689824</v>
      </c>
      <c r="J362">
        <f t="shared" si="24"/>
        <v>67.872340425531917</v>
      </c>
      <c r="K362">
        <f t="shared" si="25"/>
        <v>13.513513513513514</v>
      </c>
    </row>
    <row r="363" spans="1:11" x14ac:dyDescent="0.2">
      <c r="A363">
        <v>19</v>
      </c>
      <c r="B363">
        <v>2</v>
      </c>
      <c r="C363">
        <v>643.20000000000005</v>
      </c>
      <c r="D363">
        <v>75.599999999999994</v>
      </c>
      <c r="E363">
        <v>11.9</v>
      </c>
      <c r="F363">
        <f>VLOOKUP($A363,unit!$A:$G,MATCH(F$1,unit!$A$1:$G$1,0),0)</f>
        <v>0.66669999999999996</v>
      </c>
      <c r="G363">
        <f>VLOOKUP($A363,unit!$A:$G,MATCH(G$1,unit!$A$1:$G$1,0),0)</f>
        <v>0.94</v>
      </c>
      <c r="H363">
        <f>VLOOKUP($A363,unit!$A:$G,MATCH(H$1,unit!$A$1:$G$1,0),0)</f>
        <v>0.74</v>
      </c>
      <c r="I363">
        <f t="shared" si="23"/>
        <v>964.75176241187955</v>
      </c>
      <c r="J363">
        <f t="shared" si="24"/>
        <v>80.425531914893611</v>
      </c>
      <c r="K363">
        <f t="shared" si="25"/>
        <v>16.081081081081081</v>
      </c>
    </row>
    <row r="364" spans="1:11" x14ac:dyDescent="0.2">
      <c r="A364">
        <v>19</v>
      </c>
      <c r="B364">
        <v>3</v>
      </c>
      <c r="C364">
        <v>968</v>
      </c>
      <c r="D364">
        <v>113.7</v>
      </c>
      <c r="E364">
        <v>17.899999999999999</v>
      </c>
      <c r="F364">
        <f>VLOOKUP($A364,unit!$A:$G,MATCH(F$1,unit!$A$1:$G$1,0),0)</f>
        <v>0.66669999999999996</v>
      </c>
      <c r="G364">
        <f>VLOOKUP($A364,unit!$A:$G,MATCH(G$1,unit!$A$1:$G$1,0),0)</f>
        <v>0.94</v>
      </c>
      <c r="H364">
        <f>VLOOKUP($A364,unit!$A:$G,MATCH(H$1,unit!$A$1:$G$1,0),0)</f>
        <v>0.74</v>
      </c>
      <c r="I364">
        <f t="shared" si="23"/>
        <v>1451.9274036298186</v>
      </c>
      <c r="J364">
        <f t="shared" si="24"/>
        <v>120.95744680851065</v>
      </c>
      <c r="K364">
        <f t="shared" si="25"/>
        <v>24.189189189189186</v>
      </c>
    </row>
    <row r="365" spans="1:11" x14ac:dyDescent="0.2">
      <c r="A365">
        <v>19</v>
      </c>
      <c r="B365">
        <v>4</v>
      </c>
      <c r="C365">
        <v>1563.2</v>
      </c>
      <c r="D365">
        <v>183.7</v>
      </c>
      <c r="E365">
        <v>28.9</v>
      </c>
      <c r="F365">
        <f>VLOOKUP($A365,unit!$A:$G,MATCH(F$1,unit!$A$1:$G$1,0),0)</f>
        <v>0.66669999999999996</v>
      </c>
      <c r="G365">
        <f>VLOOKUP($A365,unit!$A:$G,MATCH(G$1,unit!$A$1:$G$1,0),0)</f>
        <v>0.94</v>
      </c>
      <c r="H365">
        <f>VLOOKUP($A365,unit!$A:$G,MATCH(H$1,unit!$A$1:$G$1,0),0)</f>
        <v>0.74</v>
      </c>
      <c r="I365">
        <f t="shared" si="23"/>
        <v>2344.6827658617071</v>
      </c>
      <c r="J365">
        <f t="shared" si="24"/>
        <v>195.42553191489361</v>
      </c>
      <c r="K365">
        <f t="shared" si="25"/>
        <v>39.054054054054049</v>
      </c>
    </row>
    <row r="366" spans="1:11" x14ac:dyDescent="0.2">
      <c r="A366">
        <v>19</v>
      </c>
      <c r="B366">
        <v>5</v>
      </c>
      <c r="C366">
        <v>2396.9</v>
      </c>
      <c r="D366">
        <v>281.60000000000002</v>
      </c>
      <c r="E366">
        <v>44.3</v>
      </c>
      <c r="F366">
        <f>VLOOKUP($A366,unit!$A:$G,MATCH(F$1,unit!$A$1:$G$1,0),0)</f>
        <v>0.66669999999999996</v>
      </c>
      <c r="G366">
        <f>VLOOKUP($A366,unit!$A:$G,MATCH(G$1,unit!$A$1:$G$1,0),0)</f>
        <v>0.94</v>
      </c>
      <c r="H366">
        <f>VLOOKUP($A366,unit!$A:$G,MATCH(H$1,unit!$A$1:$G$1,0),0)</f>
        <v>0.74</v>
      </c>
      <c r="I366">
        <f t="shared" si="23"/>
        <v>3595.170241487926</v>
      </c>
      <c r="J366">
        <f t="shared" si="24"/>
        <v>299.57446808510645</v>
      </c>
      <c r="K366">
        <f t="shared" si="25"/>
        <v>59.864864864864863</v>
      </c>
    </row>
    <row r="367" spans="1:11" x14ac:dyDescent="0.2">
      <c r="A367">
        <v>19</v>
      </c>
      <c r="B367">
        <v>6</v>
      </c>
      <c r="C367">
        <v>3564.9</v>
      </c>
      <c r="D367">
        <v>418.9</v>
      </c>
      <c r="E367">
        <v>66</v>
      </c>
      <c r="F367">
        <f>VLOOKUP($A367,unit!$A:$G,MATCH(F$1,unit!$A$1:$G$1,0),0)</f>
        <v>0.66669999999999996</v>
      </c>
      <c r="G367">
        <f>VLOOKUP($A367,unit!$A:$G,MATCH(G$1,unit!$A$1:$G$1,0),0)</f>
        <v>0.94</v>
      </c>
      <c r="H367">
        <f>VLOOKUP($A367,unit!$A:$G,MATCH(H$1,unit!$A$1:$G$1,0),0)</f>
        <v>0.74</v>
      </c>
      <c r="I367">
        <f t="shared" si="23"/>
        <v>5347.0826458677075</v>
      </c>
      <c r="J367">
        <f t="shared" si="24"/>
        <v>445.63829787234044</v>
      </c>
      <c r="K367">
        <f t="shared" si="25"/>
        <v>89.189189189189193</v>
      </c>
    </row>
    <row r="368" spans="1:11" x14ac:dyDescent="0.2">
      <c r="A368">
        <v>19</v>
      </c>
      <c r="B368">
        <v>7</v>
      </c>
      <c r="C368">
        <v>5201.3</v>
      </c>
      <c r="D368">
        <v>611.1</v>
      </c>
      <c r="E368">
        <v>96.2</v>
      </c>
      <c r="F368">
        <f>VLOOKUP($A368,unit!$A:$G,MATCH(F$1,unit!$A$1:$G$1,0),0)</f>
        <v>0.66669999999999996</v>
      </c>
      <c r="G368">
        <f>VLOOKUP($A368,unit!$A:$G,MATCH(G$1,unit!$A$1:$G$1,0),0)</f>
        <v>0.94</v>
      </c>
      <c r="H368">
        <f>VLOOKUP($A368,unit!$A:$G,MATCH(H$1,unit!$A$1:$G$1,0),0)</f>
        <v>0.74</v>
      </c>
      <c r="I368">
        <f t="shared" si="23"/>
        <v>7801.5599220039003</v>
      </c>
      <c r="J368">
        <f t="shared" si="24"/>
        <v>650.10638297872345</v>
      </c>
      <c r="K368">
        <f t="shared" si="25"/>
        <v>130</v>
      </c>
    </row>
    <row r="369" spans="1:11" x14ac:dyDescent="0.2">
      <c r="A369">
        <v>19</v>
      </c>
      <c r="B369">
        <v>8</v>
      </c>
      <c r="C369">
        <v>7493.6</v>
      </c>
      <c r="D369">
        <v>880.5</v>
      </c>
      <c r="E369">
        <v>138.6</v>
      </c>
      <c r="F369">
        <f>VLOOKUP($A369,unit!$A:$G,MATCH(F$1,unit!$A$1:$G$1,0),0)</f>
        <v>0.66669999999999996</v>
      </c>
      <c r="G369">
        <f>VLOOKUP($A369,unit!$A:$G,MATCH(G$1,unit!$A$1:$G$1,0),0)</f>
        <v>0.94</v>
      </c>
      <c r="H369">
        <f>VLOOKUP($A369,unit!$A:$G,MATCH(H$1,unit!$A$1:$G$1,0),0)</f>
        <v>0.74</v>
      </c>
      <c r="I369">
        <f t="shared" si="23"/>
        <v>11239.838008099596</v>
      </c>
      <c r="J369">
        <f t="shared" si="24"/>
        <v>936.70212765957456</v>
      </c>
      <c r="K369">
        <f t="shared" si="25"/>
        <v>187.29729729729729</v>
      </c>
    </row>
    <row r="370" spans="1:11" x14ac:dyDescent="0.2">
      <c r="A370">
        <v>19</v>
      </c>
      <c r="B370">
        <v>9</v>
      </c>
      <c r="C370">
        <v>10705.1</v>
      </c>
      <c r="D370">
        <v>1257.9000000000001</v>
      </c>
      <c r="E370">
        <v>198</v>
      </c>
      <c r="F370">
        <f>VLOOKUP($A370,unit!$A:$G,MATCH(F$1,unit!$A$1:$G$1,0),0)</f>
        <v>0.66669999999999996</v>
      </c>
      <c r="G370">
        <f>VLOOKUP($A370,unit!$A:$G,MATCH(G$1,unit!$A$1:$G$1,0),0)</f>
        <v>0.94</v>
      </c>
      <c r="H370">
        <f>VLOOKUP($A370,unit!$A:$G,MATCH(H$1,unit!$A$1:$G$1,0),0)</f>
        <v>0.74</v>
      </c>
      <c r="I370">
        <f t="shared" si="23"/>
        <v>16056.84715764212</v>
      </c>
      <c r="J370">
        <f t="shared" si="24"/>
        <v>1338.1914893617022</v>
      </c>
      <c r="K370">
        <f t="shared" si="25"/>
        <v>267.56756756756755</v>
      </c>
    </row>
    <row r="371" spans="1:11" x14ac:dyDescent="0.2">
      <c r="A371">
        <v>19</v>
      </c>
      <c r="B371">
        <v>10</v>
      </c>
      <c r="C371">
        <v>15204.2</v>
      </c>
      <c r="D371">
        <v>1786.5</v>
      </c>
      <c r="E371">
        <v>281.3</v>
      </c>
      <c r="F371">
        <f>VLOOKUP($A371,unit!$A:$G,MATCH(F$1,unit!$A$1:$G$1,0),0)</f>
        <v>0.66669999999999996</v>
      </c>
      <c r="G371">
        <f>VLOOKUP($A371,unit!$A:$G,MATCH(G$1,unit!$A$1:$G$1,0),0)</f>
        <v>0.94</v>
      </c>
      <c r="H371">
        <f>VLOOKUP($A371,unit!$A:$G,MATCH(H$1,unit!$A$1:$G$1,0),0)</f>
        <v>0.74</v>
      </c>
      <c r="I371">
        <f t="shared" si="23"/>
        <v>22805.1597420129</v>
      </c>
      <c r="J371">
        <f t="shared" si="24"/>
        <v>1900.5319148936171</v>
      </c>
      <c r="K371">
        <f t="shared" si="25"/>
        <v>380.13513513513516</v>
      </c>
    </row>
    <row r="372" spans="1:11" x14ac:dyDescent="0.2">
      <c r="A372">
        <v>19</v>
      </c>
      <c r="B372">
        <v>11</v>
      </c>
      <c r="C372">
        <v>21507.200000000001</v>
      </c>
      <c r="D372">
        <v>2527.1</v>
      </c>
      <c r="E372">
        <v>397.9</v>
      </c>
      <c r="F372">
        <f>VLOOKUP($A372,unit!$A:$G,MATCH(F$1,unit!$A$1:$G$1,0),0)</f>
        <v>0.66669999999999996</v>
      </c>
      <c r="G372">
        <f>VLOOKUP($A372,unit!$A:$G,MATCH(G$1,unit!$A$1:$G$1,0),0)</f>
        <v>0.94</v>
      </c>
      <c r="H372">
        <f>VLOOKUP($A372,unit!$A:$G,MATCH(H$1,unit!$A$1:$G$1,0),0)</f>
        <v>0.74</v>
      </c>
      <c r="I372">
        <f t="shared" si="23"/>
        <v>32259.187040647972</v>
      </c>
      <c r="J372">
        <f t="shared" si="24"/>
        <v>2688.4042553191489</v>
      </c>
      <c r="K372">
        <f t="shared" si="25"/>
        <v>537.70270270270271</v>
      </c>
    </row>
    <row r="373" spans="1:11" x14ac:dyDescent="0.2">
      <c r="A373">
        <v>19</v>
      </c>
      <c r="B373">
        <v>12</v>
      </c>
      <c r="C373">
        <v>30337.3</v>
      </c>
      <c r="D373">
        <v>3564.6</v>
      </c>
      <c r="E373">
        <v>561.20000000000005</v>
      </c>
      <c r="F373">
        <f>VLOOKUP($A373,unit!$A:$G,MATCH(F$1,unit!$A$1:$G$1,0),0)</f>
        <v>0.66669999999999996</v>
      </c>
      <c r="G373">
        <f>VLOOKUP($A373,unit!$A:$G,MATCH(G$1,unit!$A$1:$G$1,0),0)</f>
        <v>0.94</v>
      </c>
      <c r="H373">
        <f>VLOOKUP($A373,unit!$A:$G,MATCH(H$1,unit!$A$1:$G$1,0),0)</f>
        <v>0.74</v>
      </c>
      <c r="I373">
        <f t="shared" si="23"/>
        <v>45503.67481625919</v>
      </c>
      <c r="J373">
        <f t="shared" si="24"/>
        <v>3792.127659574468</v>
      </c>
      <c r="K373">
        <f t="shared" si="25"/>
        <v>758.37837837837844</v>
      </c>
    </row>
    <row r="374" spans="1:11" x14ac:dyDescent="0.2">
      <c r="A374">
        <v>19</v>
      </c>
      <c r="B374">
        <v>13</v>
      </c>
      <c r="C374">
        <v>42707.7</v>
      </c>
      <c r="D374">
        <v>5018.1000000000004</v>
      </c>
      <c r="E374">
        <v>790.1</v>
      </c>
      <c r="F374">
        <f>VLOOKUP($A374,unit!$A:$G,MATCH(F$1,unit!$A$1:$G$1,0),0)</f>
        <v>0.66669999999999996</v>
      </c>
      <c r="G374">
        <f>VLOOKUP($A374,unit!$A:$G,MATCH(G$1,unit!$A$1:$G$1,0),0)</f>
        <v>0.94</v>
      </c>
      <c r="H374">
        <f>VLOOKUP($A374,unit!$A:$G,MATCH(H$1,unit!$A$1:$G$1,0),0)</f>
        <v>0.74</v>
      </c>
      <c r="I374">
        <f t="shared" si="23"/>
        <v>64058.347082645865</v>
      </c>
      <c r="J374">
        <f t="shared" si="24"/>
        <v>5338.4042553191493</v>
      </c>
      <c r="K374">
        <f t="shared" si="25"/>
        <v>1067.7027027027027</v>
      </c>
    </row>
    <row r="375" spans="1:11" x14ac:dyDescent="0.2">
      <c r="A375">
        <v>19</v>
      </c>
      <c r="B375">
        <v>14</v>
      </c>
      <c r="C375">
        <v>42707.7</v>
      </c>
      <c r="D375">
        <v>5018.1000000000004</v>
      </c>
      <c r="E375">
        <v>790.1</v>
      </c>
      <c r="F375">
        <f>VLOOKUP($A375,unit!$A:$G,MATCH(F$1,unit!$A$1:$G$1,0),0)</f>
        <v>0.66669999999999996</v>
      </c>
      <c r="G375">
        <f>VLOOKUP($A375,unit!$A:$G,MATCH(G$1,unit!$A$1:$G$1,0),0)</f>
        <v>0.94</v>
      </c>
      <c r="H375">
        <f>VLOOKUP($A375,unit!$A:$G,MATCH(H$1,unit!$A$1:$G$1,0),0)</f>
        <v>0.74</v>
      </c>
      <c r="I375">
        <f t="shared" si="23"/>
        <v>64058.347082645865</v>
      </c>
      <c r="J375">
        <f t="shared" si="24"/>
        <v>5338.4042553191493</v>
      </c>
      <c r="K375">
        <f t="shared" si="25"/>
        <v>1067.7027027027027</v>
      </c>
    </row>
    <row r="376" spans="1:11" x14ac:dyDescent="0.2">
      <c r="A376">
        <v>19</v>
      </c>
      <c r="B376">
        <v>15</v>
      </c>
      <c r="C376">
        <v>42707.7</v>
      </c>
      <c r="D376">
        <v>5018.1000000000004</v>
      </c>
      <c r="E376">
        <v>790.1</v>
      </c>
      <c r="F376">
        <f>VLOOKUP($A376,unit!$A:$G,MATCH(F$1,unit!$A$1:$G$1,0),0)</f>
        <v>0.66669999999999996</v>
      </c>
      <c r="G376">
        <f>VLOOKUP($A376,unit!$A:$G,MATCH(G$1,unit!$A$1:$G$1,0),0)</f>
        <v>0.94</v>
      </c>
      <c r="H376">
        <f>VLOOKUP($A376,unit!$A:$G,MATCH(H$1,unit!$A$1:$G$1,0),0)</f>
        <v>0.74</v>
      </c>
      <c r="I376">
        <f t="shared" si="23"/>
        <v>64058.347082645865</v>
      </c>
      <c r="J376">
        <f t="shared" si="24"/>
        <v>5338.4042553191493</v>
      </c>
      <c r="K376">
        <f t="shared" si="25"/>
        <v>1067.7027027027027</v>
      </c>
    </row>
    <row r="377" spans="1:11" x14ac:dyDescent="0.2">
      <c r="A377">
        <v>19</v>
      </c>
      <c r="B377">
        <v>16</v>
      </c>
      <c r="C377">
        <v>42707.7</v>
      </c>
      <c r="D377">
        <v>5018.1000000000004</v>
      </c>
      <c r="E377">
        <v>790.1</v>
      </c>
      <c r="F377">
        <f>VLOOKUP($A377,unit!$A:$G,MATCH(F$1,unit!$A$1:$G$1,0),0)</f>
        <v>0.66669999999999996</v>
      </c>
      <c r="G377">
        <f>VLOOKUP($A377,unit!$A:$G,MATCH(G$1,unit!$A$1:$G$1,0),0)</f>
        <v>0.94</v>
      </c>
      <c r="H377">
        <f>VLOOKUP($A377,unit!$A:$G,MATCH(H$1,unit!$A$1:$G$1,0),0)</f>
        <v>0.74</v>
      </c>
      <c r="I377">
        <f t="shared" si="23"/>
        <v>64058.347082645865</v>
      </c>
      <c r="J377">
        <f t="shared" si="24"/>
        <v>5338.4042553191493</v>
      </c>
      <c r="K377">
        <f t="shared" si="25"/>
        <v>1067.7027027027027</v>
      </c>
    </row>
    <row r="378" spans="1:11" x14ac:dyDescent="0.2">
      <c r="A378">
        <v>19</v>
      </c>
      <c r="B378">
        <v>17</v>
      </c>
      <c r="C378">
        <v>42707.7</v>
      </c>
      <c r="D378">
        <v>5018.1000000000004</v>
      </c>
      <c r="E378">
        <v>790.1</v>
      </c>
      <c r="F378">
        <f>VLOOKUP($A378,unit!$A:$G,MATCH(F$1,unit!$A$1:$G$1,0),0)</f>
        <v>0.66669999999999996</v>
      </c>
      <c r="G378">
        <f>VLOOKUP($A378,unit!$A:$G,MATCH(G$1,unit!$A$1:$G$1,0),0)</f>
        <v>0.94</v>
      </c>
      <c r="H378">
        <f>VLOOKUP($A378,unit!$A:$G,MATCH(H$1,unit!$A$1:$G$1,0),0)</f>
        <v>0.74</v>
      </c>
      <c r="I378">
        <f t="shared" si="23"/>
        <v>64058.347082645865</v>
      </c>
      <c r="J378">
        <f t="shared" si="24"/>
        <v>5338.4042553191493</v>
      </c>
      <c r="K378">
        <f t="shared" si="25"/>
        <v>1067.7027027027027</v>
      </c>
    </row>
    <row r="379" spans="1:11" x14ac:dyDescent="0.2">
      <c r="A379">
        <v>19</v>
      </c>
      <c r="B379">
        <v>18</v>
      </c>
      <c r="C379">
        <v>42707.7</v>
      </c>
      <c r="D379">
        <v>5018.1000000000004</v>
      </c>
      <c r="E379">
        <v>790.1</v>
      </c>
      <c r="F379">
        <f>VLOOKUP($A379,unit!$A:$G,MATCH(F$1,unit!$A$1:$G$1,0),0)</f>
        <v>0.66669999999999996</v>
      </c>
      <c r="G379">
        <f>VLOOKUP($A379,unit!$A:$G,MATCH(G$1,unit!$A$1:$G$1,0),0)</f>
        <v>0.94</v>
      </c>
      <c r="H379">
        <f>VLOOKUP($A379,unit!$A:$G,MATCH(H$1,unit!$A$1:$G$1,0),0)</f>
        <v>0.74</v>
      </c>
      <c r="I379">
        <f t="shared" si="23"/>
        <v>64058.347082645865</v>
      </c>
      <c r="J379">
        <f t="shared" si="24"/>
        <v>5338.4042553191493</v>
      </c>
      <c r="K379">
        <f t="shared" si="25"/>
        <v>1067.7027027027027</v>
      </c>
    </row>
    <row r="380" spans="1:11" x14ac:dyDescent="0.2">
      <c r="A380">
        <v>19</v>
      </c>
      <c r="B380">
        <v>19</v>
      </c>
      <c r="C380">
        <v>42707.7</v>
      </c>
      <c r="D380">
        <v>5018.1000000000004</v>
      </c>
      <c r="E380">
        <v>790.1</v>
      </c>
      <c r="F380">
        <f>VLOOKUP($A380,unit!$A:$G,MATCH(F$1,unit!$A$1:$G$1,0),0)</f>
        <v>0.66669999999999996</v>
      </c>
      <c r="G380">
        <f>VLOOKUP($A380,unit!$A:$G,MATCH(G$1,unit!$A$1:$G$1,0),0)</f>
        <v>0.94</v>
      </c>
      <c r="H380">
        <f>VLOOKUP($A380,unit!$A:$G,MATCH(H$1,unit!$A$1:$G$1,0),0)</f>
        <v>0.74</v>
      </c>
      <c r="I380">
        <f t="shared" si="23"/>
        <v>64058.347082645865</v>
      </c>
      <c r="J380">
        <f t="shared" si="24"/>
        <v>5338.4042553191493</v>
      </c>
      <c r="K380">
        <f t="shared" si="25"/>
        <v>1067.7027027027027</v>
      </c>
    </row>
    <row r="381" spans="1:11" x14ac:dyDescent="0.2">
      <c r="A381">
        <v>19</v>
      </c>
      <c r="B381">
        <v>20</v>
      </c>
      <c r="C381">
        <v>42707.7</v>
      </c>
      <c r="D381">
        <v>5018.1000000000004</v>
      </c>
      <c r="E381">
        <v>790.1</v>
      </c>
      <c r="F381">
        <f>VLOOKUP($A381,unit!$A:$G,MATCH(F$1,unit!$A$1:$G$1,0),0)</f>
        <v>0.66669999999999996</v>
      </c>
      <c r="G381">
        <f>VLOOKUP($A381,unit!$A:$G,MATCH(G$1,unit!$A$1:$G$1,0),0)</f>
        <v>0.94</v>
      </c>
      <c r="H381">
        <f>VLOOKUP($A381,unit!$A:$G,MATCH(H$1,unit!$A$1:$G$1,0),0)</f>
        <v>0.74</v>
      </c>
      <c r="I381">
        <f t="shared" si="23"/>
        <v>64058.347082645865</v>
      </c>
      <c r="J381">
        <f t="shared" si="24"/>
        <v>5338.4042553191493</v>
      </c>
      <c r="K381">
        <f t="shared" si="25"/>
        <v>1067.7027027027027</v>
      </c>
    </row>
    <row r="382" spans="1:11" x14ac:dyDescent="0.2">
      <c r="A382">
        <v>20</v>
      </c>
      <c r="B382">
        <v>1</v>
      </c>
      <c r="C382">
        <v>597.6</v>
      </c>
      <c r="D382">
        <v>63.8</v>
      </c>
      <c r="E382">
        <v>9.8000000000000007</v>
      </c>
      <c r="F382">
        <f>VLOOKUP($A382,unit!$A:$G,MATCH(F$1,unit!$A$1:$G$1,0),0)</f>
        <v>0.73329999999999995</v>
      </c>
      <c r="G382">
        <f>VLOOKUP($A382,unit!$A:$G,MATCH(G$1,unit!$A$1:$G$1,0),0)</f>
        <v>0.94</v>
      </c>
      <c r="H382">
        <f>VLOOKUP($A382,unit!$A:$G,MATCH(H$1,unit!$A$1:$G$1,0),0)</f>
        <v>0.72</v>
      </c>
      <c r="I382">
        <f t="shared" si="23"/>
        <v>814.94613391517805</v>
      </c>
      <c r="J382">
        <f t="shared" si="24"/>
        <v>67.872340425531917</v>
      </c>
      <c r="K382">
        <f t="shared" si="25"/>
        <v>13.611111111111112</v>
      </c>
    </row>
    <row r="383" spans="1:11" x14ac:dyDescent="0.2">
      <c r="A383">
        <v>20</v>
      </c>
      <c r="B383">
        <v>2</v>
      </c>
      <c r="C383">
        <v>707.6</v>
      </c>
      <c r="D383">
        <v>75.599999999999994</v>
      </c>
      <c r="E383">
        <v>11.6</v>
      </c>
      <c r="F383">
        <f>VLOOKUP($A383,unit!$A:$G,MATCH(F$1,unit!$A$1:$G$1,0),0)</f>
        <v>0.73329999999999995</v>
      </c>
      <c r="G383">
        <f>VLOOKUP($A383,unit!$A:$G,MATCH(G$1,unit!$A$1:$G$1,0),0)</f>
        <v>0.94</v>
      </c>
      <c r="H383">
        <f>VLOOKUP($A383,unit!$A:$G,MATCH(H$1,unit!$A$1:$G$1,0),0)</f>
        <v>0.72</v>
      </c>
      <c r="I383">
        <f t="shared" si="23"/>
        <v>964.95295240692769</v>
      </c>
      <c r="J383">
        <f t="shared" si="24"/>
        <v>80.425531914893611</v>
      </c>
      <c r="K383">
        <f t="shared" si="25"/>
        <v>16.111111111111111</v>
      </c>
    </row>
    <row r="384" spans="1:11" x14ac:dyDescent="0.2">
      <c r="A384">
        <v>20</v>
      </c>
      <c r="B384">
        <v>3</v>
      </c>
      <c r="C384">
        <v>1064.8</v>
      </c>
      <c r="D384">
        <v>113.7</v>
      </c>
      <c r="E384">
        <v>17.399999999999999</v>
      </c>
      <c r="F384">
        <f>VLOOKUP($A384,unit!$A:$G,MATCH(F$1,unit!$A$1:$G$1,0),0)</f>
        <v>0.73329999999999995</v>
      </c>
      <c r="G384">
        <f>VLOOKUP($A384,unit!$A:$G,MATCH(G$1,unit!$A$1:$G$1,0),0)</f>
        <v>0.94</v>
      </c>
      <c r="H384">
        <f>VLOOKUP($A384,unit!$A:$G,MATCH(H$1,unit!$A$1:$G$1,0),0)</f>
        <v>0.72</v>
      </c>
      <c r="I384">
        <f t="shared" si="23"/>
        <v>1452.0660030001363</v>
      </c>
      <c r="J384">
        <f t="shared" si="24"/>
        <v>120.95744680851065</v>
      </c>
      <c r="K384">
        <f t="shared" si="25"/>
        <v>24.166666666666664</v>
      </c>
    </row>
    <row r="385" spans="1:11" x14ac:dyDescent="0.2">
      <c r="A385">
        <v>20</v>
      </c>
      <c r="B385">
        <v>4</v>
      </c>
      <c r="C385">
        <v>1719.5</v>
      </c>
      <c r="D385">
        <v>183.7</v>
      </c>
      <c r="E385">
        <v>28.1</v>
      </c>
      <c r="F385">
        <f>VLOOKUP($A385,unit!$A:$G,MATCH(F$1,unit!$A$1:$G$1,0),0)</f>
        <v>0.73329999999999995</v>
      </c>
      <c r="G385">
        <f>VLOOKUP($A385,unit!$A:$G,MATCH(G$1,unit!$A$1:$G$1,0),0)</f>
        <v>0.94</v>
      </c>
      <c r="H385">
        <f>VLOOKUP($A385,unit!$A:$G,MATCH(H$1,unit!$A$1:$G$1,0),0)</f>
        <v>0.72</v>
      </c>
      <c r="I385">
        <f t="shared" si="23"/>
        <v>2344.8793126960318</v>
      </c>
      <c r="J385">
        <f t="shared" si="24"/>
        <v>195.42553191489361</v>
      </c>
      <c r="K385">
        <f t="shared" si="25"/>
        <v>39.027777777777779</v>
      </c>
    </row>
    <row r="386" spans="1:11" x14ac:dyDescent="0.2">
      <c r="A386">
        <v>20</v>
      </c>
      <c r="B386">
        <v>5</v>
      </c>
      <c r="C386">
        <v>2636.6</v>
      </c>
      <c r="D386">
        <v>281.60000000000002</v>
      </c>
      <c r="E386">
        <v>43.1</v>
      </c>
      <c r="F386">
        <f>VLOOKUP($A386,unit!$A:$G,MATCH(F$1,unit!$A$1:$G$1,0),0)</f>
        <v>0.73329999999999995</v>
      </c>
      <c r="G386">
        <f>VLOOKUP($A386,unit!$A:$G,MATCH(G$1,unit!$A$1:$G$1,0),0)</f>
        <v>0.94</v>
      </c>
      <c r="H386">
        <f>VLOOKUP($A386,unit!$A:$G,MATCH(H$1,unit!$A$1:$G$1,0),0)</f>
        <v>0.72</v>
      </c>
      <c r="I386">
        <f t="shared" si="23"/>
        <v>3595.527069412246</v>
      </c>
      <c r="J386">
        <f t="shared" si="24"/>
        <v>299.57446808510645</v>
      </c>
      <c r="K386">
        <f t="shared" si="25"/>
        <v>59.861111111111114</v>
      </c>
    </row>
    <row r="387" spans="1:11" x14ac:dyDescent="0.2">
      <c r="A387">
        <v>20</v>
      </c>
      <c r="B387">
        <v>6</v>
      </c>
      <c r="C387">
        <v>3921.4</v>
      </c>
      <c r="D387">
        <v>418.9</v>
      </c>
      <c r="E387">
        <v>64.2</v>
      </c>
      <c r="F387">
        <f>VLOOKUP($A387,unit!$A:$G,MATCH(F$1,unit!$A$1:$G$1,0),0)</f>
        <v>0.73329999999999995</v>
      </c>
      <c r="G387">
        <f>VLOOKUP($A387,unit!$A:$G,MATCH(G$1,unit!$A$1:$G$1,0),0)</f>
        <v>0.94</v>
      </c>
      <c r="H387">
        <f>VLOOKUP($A387,unit!$A:$G,MATCH(H$1,unit!$A$1:$G$1,0),0)</f>
        <v>0.72</v>
      </c>
      <c r="I387">
        <f t="shared" ref="I387:I450" si="26">C387/F387*1</f>
        <v>5347.6067093958818</v>
      </c>
      <c r="J387">
        <f t="shared" ref="J387:J450" si="27">D387/G387*1</f>
        <v>445.63829787234044</v>
      </c>
      <c r="K387">
        <f t="shared" ref="K387:K450" si="28">E387/H387*1</f>
        <v>89.166666666666671</v>
      </c>
    </row>
    <row r="388" spans="1:11" x14ac:dyDescent="0.2">
      <c r="A388">
        <v>20</v>
      </c>
      <c r="B388">
        <v>7</v>
      </c>
      <c r="C388">
        <v>5721.4</v>
      </c>
      <c r="D388">
        <v>611.1</v>
      </c>
      <c r="E388">
        <v>93.6</v>
      </c>
      <c r="F388">
        <f>VLOOKUP($A388,unit!$A:$G,MATCH(F$1,unit!$A$1:$G$1,0),0)</f>
        <v>0.73329999999999995</v>
      </c>
      <c r="G388">
        <f>VLOOKUP($A388,unit!$A:$G,MATCH(G$1,unit!$A$1:$G$1,0),0)</f>
        <v>0.94</v>
      </c>
      <c r="H388">
        <f>VLOOKUP($A388,unit!$A:$G,MATCH(H$1,unit!$A$1:$G$1,0),0)</f>
        <v>0.72</v>
      </c>
      <c r="I388">
        <f t="shared" si="26"/>
        <v>7802.2637392608758</v>
      </c>
      <c r="J388">
        <f t="shared" si="27"/>
        <v>650.10638297872345</v>
      </c>
      <c r="K388">
        <f t="shared" si="28"/>
        <v>130</v>
      </c>
    </row>
    <row r="389" spans="1:11" x14ac:dyDescent="0.2">
      <c r="A389">
        <v>20</v>
      </c>
      <c r="B389">
        <v>8</v>
      </c>
      <c r="C389">
        <v>8243</v>
      </c>
      <c r="D389">
        <v>880.5</v>
      </c>
      <c r="E389">
        <v>134.9</v>
      </c>
      <c r="F389">
        <f>VLOOKUP($A389,unit!$A:$G,MATCH(F$1,unit!$A$1:$G$1,0),0)</f>
        <v>0.73329999999999995</v>
      </c>
      <c r="G389">
        <f>VLOOKUP($A389,unit!$A:$G,MATCH(G$1,unit!$A$1:$G$1,0),0)</f>
        <v>0.94</v>
      </c>
      <c r="H389">
        <f>VLOOKUP($A389,unit!$A:$G,MATCH(H$1,unit!$A$1:$G$1,0),0)</f>
        <v>0.72</v>
      </c>
      <c r="I389">
        <f t="shared" si="26"/>
        <v>11240.965498431748</v>
      </c>
      <c r="J389">
        <f t="shared" si="27"/>
        <v>936.70212765957456</v>
      </c>
      <c r="K389">
        <f t="shared" si="28"/>
        <v>187.36111111111111</v>
      </c>
    </row>
    <row r="390" spans="1:11" x14ac:dyDescent="0.2">
      <c r="A390">
        <v>20</v>
      </c>
      <c r="B390">
        <v>9</v>
      </c>
      <c r="C390">
        <v>11775.6</v>
      </c>
      <c r="D390">
        <v>1257.9000000000001</v>
      </c>
      <c r="E390">
        <v>192.7</v>
      </c>
      <c r="F390">
        <f>VLOOKUP($A390,unit!$A:$G,MATCH(F$1,unit!$A$1:$G$1,0),0)</f>
        <v>0.73329999999999995</v>
      </c>
      <c r="G390">
        <f>VLOOKUP($A390,unit!$A:$G,MATCH(G$1,unit!$A$1:$G$1,0),0)</f>
        <v>0.94</v>
      </c>
      <c r="H390">
        <f>VLOOKUP($A390,unit!$A:$G,MATCH(H$1,unit!$A$1:$G$1,0),0)</f>
        <v>0.72</v>
      </c>
      <c r="I390">
        <f t="shared" si="26"/>
        <v>16058.366289376791</v>
      </c>
      <c r="J390">
        <f t="shared" si="27"/>
        <v>1338.1914893617022</v>
      </c>
      <c r="K390">
        <f t="shared" si="28"/>
        <v>267.63888888888886</v>
      </c>
    </row>
    <row r="391" spans="1:11" x14ac:dyDescent="0.2">
      <c r="A391">
        <v>20</v>
      </c>
      <c r="B391">
        <v>10</v>
      </c>
      <c r="C391">
        <v>16724.7</v>
      </c>
      <c r="D391">
        <v>1786.5</v>
      </c>
      <c r="E391">
        <v>273.7</v>
      </c>
      <c r="F391">
        <f>VLOOKUP($A391,unit!$A:$G,MATCH(F$1,unit!$A$1:$G$1,0),0)</f>
        <v>0.73329999999999995</v>
      </c>
      <c r="G391">
        <f>VLOOKUP($A391,unit!$A:$G,MATCH(G$1,unit!$A$1:$G$1,0),0)</f>
        <v>0.94</v>
      </c>
      <c r="H391">
        <f>VLOOKUP($A391,unit!$A:$G,MATCH(H$1,unit!$A$1:$G$1,0),0)</f>
        <v>0.72</v>
      </c>
      <c r="I391">
        <f t="shared" si="26"/>
        <v>22807.445792990595</v>
      </c>
      <c r="J391">
        <f t="shared" si="27"/>
        <v>1900.5319148936171</v>
      </c>
      <c r="K391">
        <f t="shared" si="28"/>
        <v>380.13888888888891</v>
      </c>
    </row>
    <row r="392" spans="1:11" x14ac:dyDescent="0.2">
      <c r="A392">
        <v>20</v>
      </c>
      <c r="B392">
        <v>11</v>
      </c>
      <c r="C392">
        <v>23657.9</v>
      </c>
      <c r="D392">
        <v>2527.1</v>
      </c>
      <c r="E392">
        <v>387.1</v>
      </c>
      <c r="F392">
        <f>VLOOKUP($A392,unit!$A:$G,MATCH(F$1,unit!$A$1:$G$1,0),0)</f>
        <v>0.73329999999999995</v>
      </c>
      <c r="G392">
        <f>VLOOKUP($A392,unit!$A:$G,MATCH(G$1,unit!$A$1:$G$1,0),0)</f>
        <v>0.94</v>
      </c>
      <c r="H392">
        <f>VLOOKUP($A392,unit!$A:$G,MATCH(H$1,unit!$A$1:$G$1,0),0)</f>
        <v>0.72</v>
      </c>
      <c r="I392">
        <f t="shared" si="26"/>
        <v>32262.23919269058</v>
      </c>
      <c r="J392">
        <f t="shared" si="27"/>
        <v>2688.4042553191489</v>
      </c>
      <c r="K392">
        <f t="shared" si="28"/>
        <v>537.63888888888891</v>
      </c>
    </row>
    <row r="393" spans="1:11" x14ac:dyDescent="0.2">
      <c r="A393">
        <v>20</v>
      </c>
      <c r="B393">
        <v>12</v>
      </c>
      <c r="C393">
        <v>33371</v>
      </c>
      <c r="D393">
        <v>3564.6</v>
      </c>
      <c r="E393">
        <v>546.1</v>
      </c>
      <c r="F393">
        <f>VLOOKUP($A393,unit!$A:$G,MATCH(F$1,unit!$A$1:$G$1,0),0)</f>
        <v>0.73329999999999995</v>
      </c>
      <c r="G393">
        <f>VLOOKUP($A393,unit!$A:$G,MATCH(G$1,unit!$A$1:$G$1,0),0)</f>
        <v>0.94</v>
      </c>
      <c r="H393">
        <f>VLOOKUP($A393,unit!$A:$G,MATCH(H$1,unit!$A$1:$G$1,0),0)</f>
        <v>0.72</v>
      </c>
      <c r="I393">
        <f t="shared" si="26"/>
        <v>45507.977635347066</v>
      </c>
      <c r="J393">
        <f t="shared" si="27"/>
        <v>3792.127659574468</v>
      </c>
      <c r="K393">
        <f t="shared" si="28"/>
        <v>758.47222222222229</v>
      </c>
    </row>
    <row r="394" spans="1:11" x14ac:dyDescent="0.2">
      <c r="A394">
        <v>20</v>
      </c>
      <c r="B394">
        <v>13</v>
      </c>
      <c r="C394">
        <v>46978.400000000001</v>
      </c>
      <c r="D394">
        <v>5018.1000000000004</v>
      </c>
      <c r="E394">
        <v>768.7</v>
      </c>
      <c r="F394">
        <f>VLOOKUP($A394,unit!$A:$G,MATCH(F$1,unit!$A$1:$G$1,0),0)</f>
        <v>0.73329999999999995</v>
      </c>
      <c r="G394">
        <f>VLOOKUP($A394,unit!$A:$G,MATCH(G$1,unit!$A$1:$G$1,0),0)</f>
        <v>0.94</v>
      </c>
      <c r="H394">
        <f>VLOOKUP($A394,unit!$A:$G,MATCH(H$1,unit!$A$1:$G$1,0),0)</f>
        <v>0.72</v>
      </c>
      <c r="I394">
        <f t="shared" si="26"/>
        <v>64064.366562116469</v>
      </c>
      <c r="J394">
        <f t="shared" si="27"/>
        <v>5338.4042553191493</v>
      </c>
      <c r="K394">
        <f t="shared" si="28"/>
        <v>1067.6388888888889</v>
      </c>
    </row>
    <row r="395" spans="1:11" x14ac:dyDescent="0.2">
      <c r="A395">
        <v>20</v>
      </c>
      <c r="B395">
        <v>14</v>
      </c>
      <c r="C395">
        <v>46978.400000000001</v>
      </c>
      <c r="D395">
        <v>5018.1000000000004</v>
      </c>
      <c r="E395">
        <v>768.7</v>
      </c>
      <c r="F395">
        <f>VLOOKUP($A395,unit!$A:$G,MATCH(F$1,unit!$A$1:$G$1,0),0)</f>
        <v>0.73329999999999995</v>
      </c>
      <c r="G395">
        <f>VLOOKUP($A395,unit!$A:$G,MATCH(G$1,unit!$A$1:$G$1,0),0)</f>
        <v>0.94</v>
      </c>
      <c r="H395">
        <f>VLOOKUP($A395,unit!$A:$G,MATCH(H$1,unit!$A$1:$G$1,0),0)</f>
        <v>0.72</v>
      </c>
      <c r="I395">
        <f t="shared" si="26"/>
        <v>64064.366562116469</v>
      </c>
      <c r="J395">
        <f t="shared" si="27"/>
        <v>5338.4042553191493</v>
      </c>
      <c r="K395">
        <f t="shared" si="28"/>
        <v>1067.6388888888889</v>
      </c>
    </row>
    <row r="396" spans="1:11" x14ac:dyDescent="0.2">
      <c r="A396">
        <v>20</v>
      </c>
      <c r="B396">
        <v>15</v>
      </c>
      <c r="C396">
        <v>46978.400000000001</v>
      </c>
      <c r="D396">
        <v>5018.1000000000004</v>
      </c>
      <c r="E396">
        <v>768.7</v>
      </c>
      <c r="F396">
        <f>VLOOKUP($A396,unit!$A:$G,MATCH(F$1,unit!$A$1:$G$1,0),0)</f>
        <v>0.73329999999999995</v>
      </c>
      <c r="G396">
        <f>VLOOKUP($A396,unit!$A:$G,MATCH(G$1,unit!$A$1:$G$1,0),0)</f>
        <v>0.94</v>
      </c>
      <c r="H396">
        <f>VLOOKUP($A396,unit!$A:$G,MATCH(H$1,unit!$A$1:$G$1,0),0)</f>
        <v>0.72</v>
      </c>
      <c r="I396">
        <f t="shared" si="26"/>
        <v>64064.366562116469</v>
      </c>
      <c r="J396">
        <f t="shared" si="27"/>
        <v>5338.4042553191493</v>
      </c>
      <c r="K396">
        <f t="shared" si="28"/>
        <v>1067.6388888888889</v>
      </c>
    </row>
    <row r="397" spans="1:11" x14ac:dyDescent="0.2">
      <c r="A397">
        <v>20</v>
      </c>
      <c r="B397">
        <v>16</v>
      </c>
      <c r="C397">
        <v>46978.400000000001</v>
      </c>
      <c r="D397">
        <v>5018.1000000000004</v>
      </c>
      <c r="E397">
        <v>768.7</v>
      </c>
      <c r="F397">
        <f>VLOOKUP($A397,unit!$A:$G,MATCH(F$1,unit!$A$1:$G$1,0),0)</f>
        <v>0.73329999999999995</v>
      </c>
      <c r="G397">
        <f>VLOOKUP($A397,unit!$A:$G,MATCH(G$1,unit!$A$1:$G$1,0),0)</f>
        <v>0.94</v>
      </c>
      <c r="H397">
        <f>VLOOKUP($A397,unit!$A:$G,MATCH(H$1,unit!$A$1:$G$1,0),0)</f>
        <v>0.72</v>
      </c>
      <c r="I397">
        <f t="shared" si="26"/>
        <v>64064.366562116469</v>
      </c>
      <c r="J397">
        <f t="shared" si="27"/>
        <v>5338.4042553191493</v>
      </c>
      <c r="K397">
        <f t="shared" si="28"/>
        <v>1067.6388888888889</v>
      </c>
    </row>
    <row r="398" spans="1:11" x14ac:dyDescent="0.2">
      <c r="A398">
        <v>20</v>
      </c>
      <c r="B398">
        <v>17</v>
      </c>
      <c r="C398">
        <v>46978.400000000001</v>
      </c>
      <c r="D398">
        <v>5018.1000000000004</v>
      </c>
      <c r="E398">
        <v>768.7</v>
      </c>
      <c r="F398">
        <f>VLOOKUP($A398,unit!$A:$G,MATCH(F$1,unit!$A$1:$G$1,0),0)</f>
        <v>0.73329999999999995</v>
      </c>
      <c r="G398">
        <f>VLOOKUP($A398,unit!$A:$G,MATCH(G$1,unit!$A$1:$G$1,0),0)</f>
        <v>0.94</v>
      </c>
      <c r="H398">
        <f>VLOOKUP($A398,unit!$A:$G,MATCH(H$1,unit!$A$1:$G$1,0),0)</f>
        <v>0.72</v>
      </c>
      <c r="I398">
        <f t="shared" si="26"/>
        <v>64064.366562116469</v>
      </c>
      <c r="J398">
        <f t="shared" si="27"/>
        <v>5338.4042553191493</v>
      </c>
      <c r="K398">
        <f t="shared" si="28"/>
        <v>1067.6388888888889</v>
      </c>
    </row>
    <row r="399" spans="1:11" x14ac:dyDescent="0.2">
      <c r="A399">
        <v>20</v>
      </c>
      <c r="B399">
        <v>18</v>
      </c>
      <c r="C399">
        <v>46978.400000000001</v>
      </c>
      <c r="D399">
        <v>5018.1000000000004</v>
      </c>
      <c r="E399">
        <v>768.7</v>
      </c>
      <c r="F399">
        <f>VLOOKUP($A399,unit!$A:$G,MATCH(F$1,unit!$A$1:$G$1,0),0)</f>
        <v>0.73329999999999995</v>
      </c>
      <c r="G399">
        <f>VLOOKUP($A399,unit!$A:$G,MATCH(G$1,unit!$A$1:$G$1,0),0)</f>
        <v>0.94</v>
      </c>
      <c r="H399">
        <f>VLOOKUP($A399,unit!$A:$G,MATCH(H$1,unit!$A$1:$G$1,0),0)</f>
        <v>0.72</v>
      </c>
      <c r="I399">
        <f t="shared" si="26"/>
        <v>64064.366562116469</v>
      </c>
      <c r="J399">
        <f t="shared" si="27"/>
        <v>5338.4042553191493</v>
      </c>
      <c r="K399">
        <f t="shared" si="28"/>
        <v>1067.6388888888889</v>
      </c>
    </row>
    <row r="400" spans="1:11" x14ac:dyDescent="0.2">
      <c r="A400">
        <v>20</v>
      </c>
      <c r="B400">
        <v>19</v>
      </c>
      <c r="C400">
        <v>46978.400000000001</v>
      </c>
      <c r="D400">
        <v>5018.1000000000004</v>
      </c>
      <c r="E400">
        <v>768.7</v>
      </c>
      <c r="F400">
        <f>VLOOKUP($A400,unit!$A:$G,MATCH(F$1,unit!$A$1:$G$1,0),0)</f>
        <v>0.73329999999999995</v>
      </c>
      <c r="G400">
        <f>VLOOKUP($A400,unit!$A:$G,MATCH(G$1,unit!$A$1:$G$1,0),0)</f>
        <v>0.94</v>
      </c>
      <c r="H400">
        <f>VLOOKUP($A400,unit!$A:$G,MATCH(H$1,unit!$A$1:$G$1,0),0)</f>
        <v>0.72</v>
      </c>
      <c r="I400">
        <f t="shared" si="26"/>
        <v>64064.366562116469</v>
      </c>
      <c r="J400">
        <f t="shared" si="27"/>
        <v>5338.4042553191493</v>
      </c>
      <c r="K400">
        <f t="shared" si="28"/>
        <v>1067.6388888888889</v>
      </c>
    </row>
    <row r="401" spans="1:11" x14ac:dyDescent="0.2">
      <c r="A401">
        <v>20</v>
      </c>
      <c r="B401">
        <v>20</v>
      </c>
      <c r="C401">
        <v>46978.400000000001</v>
      </c>
      <c r="D401">
        <v>5018.1000000000004</v>
      </c>
      <c r="E401">
        <v>768.7</v>
      </c>
      <c r="F401">
        <f>VLOOKUP($A401,unit!$A:$G,MATCH(F$1,unit!$A$1:$G$1,0),0)</f>
        <v>0.73329999999999995</v>
      </c>
      <c r="G401">
        <f>VLOOKUP($A401,unit!$A:$G,MATCH(G$1,unit!$A$1:$G$1,0),0)</f>
        <v>0.94</v>
      </c>
      <c r="H401">
        <f>VLOOKUP($A401,unit!$A:$G,MATCH(H$1,unit!$A$1:$G$1,0),0)</f>
        <v>0.72</v>
      </c>
      <c r="I401">
        <f t="shared" si="26"/>
        <v>64064.366562116469</v>
      </c>
      <c r="J401">
        <f t="shared" si="27"/>
        <v>5338.4042553191493</v>
      </c>
      <c r="K401">
        <f t="shared" si="28"/>
        <v>1067.6388888888889</v>
      </c>
    </row>
    <row r="402" spans="1:11" x14ac:dyDescent="0.2">
      <c r="A402">
        <v>21</v>
      </c>
      <c r="B402">
        <v>1</v>
      </c>
      <c r="C402">
        <v>624.70000000000005</v>
      </c>
      <c r="D402">
        <v>59.8</v>
      </c>
      <c r="E402">
        <v>10</v>
      </c>
      <c r="F402">
        <f>VLOOKUP($A402,unit!$A:$G,MATCH(F$1,unit!$A$1:$G$1,0),0)</f>
        <v>0.76670000000000005</v>
      </c>
      <c r="G402">
        <f>VLOOKUP($A402,unit!$A:$G,MATCH(G$1,unit!$A$1:$G$1,0),0)</f>
        <v>0.88</v>
      </c>
      <c r="H402">
        <f>VLOOKUP($A402,unit!$A:$G,MATCH(H$1,unit!$A$1:$G$1,0),0)</f>
        <v>0.74</v>
      </c>
      <c r="I402">
        <f t="shared" si="26"/>
        <v>814.79066127559668</v>
      </c>
      <c r="J402">
        <f t="shared" si="27"/>
        <v>67.954545454545453</v>
      </c>
      <c r="K402">
        <f t="shared" si="28"/>
        <v>13.513513513513514</v>
      </c>
    </row>
    <row r="403" spans="1:11" x14ac:dyDescent="0.2">
      <c r="A403">
        <v>21</v>
      </c>
      <c r="B403">
        <v>2</v>
      </c>
      <c r="C403">
        <v>739.7</v>
      </c>
      <c r="D403">
        <v>70.8</v>
      </c>
      <c r="E403">
        <v>11.9</v>
      </c>
      <c r="F403">
        <f>VLOOKUP($A403,unit!$A:$G,MATCH(F$1,unit!$A$1:$G$1,0),0)</f>
        <v>0.76670000000000005</v>
      </c>
      <c r="G403">
        <f>VLOOKUP($A403,unit!$A:$G,MATCH(G$1,unit!$A$1:$G$1,0),0)</f>
        <v>0.88</v>
      </c>
      <c r="H403">
        <f>VLOOKUP($A403,unit!$A:$G,MATCH(H$1,unit!$A$1:$G$1,0),0)</f>
        <v>0.74</v>
      </c>
      <c r="I403">
        <f t="shared" si="26"/>
        <v>964.78413982000779</v>
      </c>
      <c r="J403">
        <f t="shared" si="27"/>
        <v>80.454545454545453</v>
      </c>
      <c r="K403">
        <f t="shared" si="28"/>
        <v>16.081081081081081</v>
      </c>
    </row>
    <row r="404" spans="1:11" x14ac:dyDescent="0.2">
      <c r="A404">
        <v>21</v>
      </c>
      <c r="B404">
        <v>3</v>
      </c>
      <c r="C404">
        <v>1113.2</v>
      </c>
      <c r="D404">
        <v>106.5</v>
      </c>
      <c r="E404">
        <v>17.899999999999999</v>
      </c>
      <c r="F404">
        <f>VLOOKUP($A404,unit!$A:$G,MATCH(F$1,unit!$A$1:$G$1,0),0)</f>
        <v>0.76670000000000005</v>
      </c>
      <c r="G404">
        <f>VLOOKUP($A404,unit!$A:$G,MATCH(G$1,unit!$A$1:$G$1,0),0)</f>
        <v>0.88</v>
      </c>
      <c r="H404">
        <f>VLOOKUP($A404,unit!$A:$G,MATCH(H$1,unit!$A$1:$G$1,0),0)</f>
        <v>0.74</v>
      </c>
      <c r="I404">
        <f t="shared" si="26"/>
        <v>1451.9368723098996</v>
      </c>
      <c r="J404">
        <f t="shared" si="27"/>
        <v>121.02272727272727</v>
      </c>
      <c r="K404">
        <f t="shared" si="28"/>
        <v>24.189189189189186</v>
      </c>
    </row>
    <row r="405" spans="1:11" x14ac:dyDescent="0.2">
      <c r="A405">
        <v>21</v>
      </c>
      <c r="B405">
        <v>4</v>
      </c>
      <c r="C405">
        <v>1797.6</v>
      </c>
      <c r="D405">
        <v>171.9</v>
      </c>
      <c r="E405">
        <v>28.9</v>
      </c>
      <c r="F405">
        <f>VLOOKUP($A405,unit!$A:$G,MATCH(F$1,unit!$A$1:$G$1,0),0)</f>
        <v>0.76670000000000005</v>
      </c>
      <c r="G405">
        <f>VLOOKUP($A405,unit!$A:$G,MATCH(G$1,unit!$A$1:$G$1,0),0)</f>
        <v>0.88</v>
      </c>
      <c r="H405">
        <f>VLOOKUP($A405,unit!$A:$G,MATCH(H$1,unit!$A$1:$G$1,0),0)</f>
        <v>0.74</v>
      </c>
      <c r="I405">
        <f t="shared" si="26"/>
        <v>2344.5937133168122</v>
      </c>
      <c r="J405">
        <f t="shared" si="27"/>
        <v>195.34090909090909</v>
      </c>
      <c r="K405">
        <f t="shared" si="28"/>
        <v>39.054054054054049</v>
      </c>
    </row>
    <row r="406" spans="1:11" x14ac:dyDescent="0.2">
      <c r="A406">
        <v>21</v>
      </c>
      <c r="B406">
        <v>5</v>
      </c>
      <c r="C406">
        <v>2756.4</v>
      </c>
      <c r="D406">
        <v>263.7</v>
      </c>
      <c r="E406">
        <v>44.3</v>
      </c>
      <c r="F406">
        <f>VLOOKUP($A406,unit!$A:$G,MATCH(F$1,unit!$A$1:$G$1,0),0)</f>
        <v>0.76670000000000005</v>
      </c>
      <c r="G406">
        <f>VLOOKUP($A406,unit!$A:$G,MATCH(G$1,unit!$A$1:$G$1,0),0)</f>
        <v>0.88</v>
      </c>
      <c r="H406">
        <f>VLOOKUP($A406,unit!$A:$G,MATCH(H$1,unit!$A$1:$G$1,0),0)</f>
        <v>0.74</v>
      </c>
      <c r="I406">
        <f t="shared" si="26"/>
        <v>3595.1480370418676</v>
      </c>
      <c r="J406">
        <f t="shared" si="27"/>
        <v>299.65909090909088</v>
      </c>
      <c r="K406">
        <f t="shared" si="28"/>
        <v>59.864864864864863</v>
      </c>
    </row>
    <row r="407" spans="1:11" x14ac:dyDescent="0.2">
      <c r="A407">
        <v>21</v>
      </c>
      <c r="B407">
        <v>6</v>
      </c>
      <c r="C407">
        <v>4099.7</v>
      </c>
      <c r="D407">
        <v>392.1</v>
      </c>
      <c r="E407">
        <v>66</v>
      </c>
      <c r="F407">
        <f>VLOOKUP($A407,unit!$A:$G,MATCH(F$1,unit!$A$1:$G$1,0),0)</f>
        <v>0.76670000000000005</v>
      </c>
      <c r="G407">
        <f>VLOOKUP($A407,unit!$A:$G,MATCH(G$1,unit!$A$1:$G$1,0),0)</f>
        <v>0.88</v>
      </c>
      <c r="H407">
        <f>VLOOKUP($A407,unit!$A:$G,MATCH(H$1,unit!$A$1:$G$1,0),0)</f>
        <v>0.74</v>
      </c>
      <c r="I407">
        <f t="shared" si="26"/>
        <v>5347.2022955523671</v>
      </c>
      <c r="J407">
        <f t="shared" si="27"/>
        <v>445.56818181818187</v>
      </c>
      <c r="K407">
        <f t="shared" si="28"/>
        <v>89.189189189189193</v>
      </c>
    </row>
    <row r="408" spans="1:11" x14ac:dyDescent="0.2">
      <c r="A408">
        <v>21</v>
      </c>
      <c r="B408">
        <v>7</v>
      </c>
      <c r="C408">
        <v>5981.4</v>
      </c>
      <c r="D408">
        <v>572.1</v>
      </c>
      <c r="E408">
        <v>96.2</v>
      </c>
      <c r="F408">
        <f>VLOOKUP($A408,unit!$A:$G,MATCH(F$1,unit!$A$1:$G$1,0),0)</f>
        <v>0.76670000000000005</v>
      </c>
      <c r="G408">
        <f>VLOOKUP($A408,unit!$A:$G,MATCH(G$1,unit!$A$1:$G$1,0),0)</f>
        <v>0.88</v>
      </c>
      <c r="H408">
        <f>VLOOKUP($A408,unit!$A:$G,MATCH(H$1,unit!$A$1:$G$1,0),0)</f>
        <v>0.74</v>
      </c>
      <c r="I408">
        <f t="shared" si="26"/>
        <v>7801.486891874265</v>
      </c>
      <c r="J408">
        <f t="shared" si="27"/>
        <v>650.11363636363637</v>
      </c>
      <c r="K408">
        <f t="shared" si="28"/>
        <v>130</v>
      </c>
    </row>
    <row r="409" spans="1:11" x14ac:dyDescent="0.2">
      <c r="A409">
        <v>21</v>
      </c>
      <c r="B409">
        <v>8</v>
      </c>
      <c r="C409">
        <v>8617.7000000000007</v>
      </c>
      <c r="D409">
        <v>824.3</v>
      </c>
      <c r="E409">
        <v>138.6</v>
      </c>
      <c r="F409">
        <f>VLOOKUP($A409,unit!$A:$G,MATCH(F$1,unit!$A$1:$G$1,0),0)</f>
        <v>0.76670000000000005</v>
      </c>
      <c r="G409">
        <f>VLOOKUP($A409,unit!$A:$G,MATCH(G$1,unit!$A$1:$G$1,0),0)</f>
        <v>0.88</v>
      </c>
      <c r="H409">
        <f>VLOOKUP($A409,unit!$A:$G,MATCH(H$1,unit!$A$1:$G$1,0),0)</f>
        <v>0.74</v>
      </c>
      <c r="I409">
        <f t="shared" si="26"/>
        <v>11239.989565671058</v>
      </c>
      <c r="J409">
        <f t="shared" si="27"/>
        <v>936.70454545454538</v>
      </c>
      <c r="K409">
        <f t="shared" si="28"/>
        <v>187.29729729729729</v>
      </c>
    </row>
    <row r="410" spans="1:11" x14ac:dyDescent="0.2">
      <c r="A410">
        <v>21</v>
      </c>
      <c r="B410">
        <v>9</v>
      </c>
      <c r="C410">
        <v>12310.9</v>
      </c>
      <c r="D410">
        <v>1177.5999999999999</v>
      </c>
      <c r="E410">
        <v>198</v>
      </c>
      <c r="F410">
        <f>VLOOKUP($A410,unit!$A:$G,MATCH(F$1,unit!$A$1:$G$1,0),0)</f>
        <v>0.76670000000000005</v>
      </c>
      <c r="G410">
        <f>VLOOKUP($A410,unit!$A:$G,MATCH(G$1,unit!$A$1:$G$1,0),0)</f>
        <v>0.88</v>
      </c>
      <c r="H410">
        <f>VLOOKUP($A410,unit!$A:$G,MATCH(H$1,unit!$A$1:$G$1,0),0)</f>
        <v>0.74</v>
      </c>
      <c r="I410">
        <f t="shared" si="26"/>
        <v>16056.997521846875</v>
      </c>
      <c r="J410">
        <f t="shared" si="27"/>
        <v>1338.181818181818</v>
      </c>
      <c r="K410">
        <f t="shared" si="28"/>
        <v>267.56756756756755</v>
      </c>
    </row>
    <row r="411" spans="1:11" x14ac:dyDescent="0.2">
      <c r="A411">
        <v>21</v>
      </c>
      <c r="B411">
        <v>10</v>
      </c>
      <c r="C411">
        <v>17484.900000000001</v>
      </c>
      <c r="D411">
        <v>1672.5</v>
      </c>
      <c r="E411">
        <v>281.3</v>
      </c>
      <c r="F411">
        <f>VLOOKUP($A411,unit!$A:$G,MATCH(F$1,unit!$A$1:$G$1,0),0)</f>
        <v>0.76670000000000005</v>
      </c>
      <c r="G411">
        <f>VLOOKUP($A411,unit!$A:$G,MATCH(G$1,unit!$A$1:$G$1,0),0)</f>
        <v>0.88</v>
      </c>
      <c r="H411">
        <f>VLOOKUP($A411,unit!$A:$G,MATCH(H$1,unit!$A$1:$G$1,0),0)</f>
        <v>0.74</v>
      </c>
      <c r="I411">
        <f t="shared" si="26"/>
        <v>22805.399765227598</v>
      </c>
      <c r="J411">
        <f t="shared" si="27"/>
        <v>1900.5681818181818</v>
      </c>
      <c r="K411">
        <f t="shared" si="28"/>
        <v>380.13513513513516</v>
      </c>
    </row>
    <row r="412" spans="1:11" x14ac:dyDescent="0.2">
      <c r="A412">
        <v>21</v>
      </c>
      <c r="B412">
        <v>11</v>
      </c>
      <c r="C412">
        <v>24733.3</v>
      </c>
      <c r="D412">
        <v>2365.8000000000002</v>
      </c>
      <c r="E412">
        <v>397.9</v>
      </c>
      <c r="F412">
        <f>VLOOKUP($A412,unit!$A:$G,MATCH(F$1,unit!$A$1:$G$1,0),0)</f>
        <v>0.76670000000000005</v>
      </c>
      <c r="G412">
        <f>VLOOKUP($A412,unit!$A:$G,MATCH(G$1,unit!$A$1:$G$1,0),0)</f>
        <v>0.88</v>
      </c>
      <c r="H412">
        <f>VLOOKUP($A412,unit!$A:$G,MATCH(H$1,unit!$A$1:$G$1,0),0)</f>
        <v>0.74</v>
      </c>
      <c r="I412">
        <f t="shared" si="26"/>
        <v>32259.423503325939</v>
      </c>
      <c r="J412">
        <f t="shared" si="27"/>
        <v>2688.409090909091</v>
      </c>
      <c r="K412">
        <f t="shared" si="28"/>
        <v>537.70270270270271</v>
      </c>
    </row>
    <row r="413" spans="1:11" x14ac:dyDescent="0.2">
      <c r="A413">
        <v>21</v>
      </c>
      <c r="B413">
        <v>12</v>
      </c>
      <c r="C413">
        <v>34887.9</v>
      </c>
      <c r="D413">
        <v>3337.1</v>
      </c>
      <c r="E413">
        <v>561.20000000000005</v>
      </c>
      <c r="F413">
        <f>VLOOKUP($A413,unit!$A:$G,MATCH(F$1,unit!$A$1:$G$1,0),0)</f>
        <v>0.76670000000000005</v>
      </c>
      <c r="G413">
        <f>VLOOKUP($A413,unit!$A:$G,MATCH(G$1,unit!$A$1:$G$1,0),0)</f>
        <v>0.88</v>
      </c>
      <c r="H413">
        <f>VLOOKUP($A413,unit!$A:$G,MATCH(H$1,unit!$A$1:$G$1,0),0)</f>
        <v>0.74</v>
      </c>
      <c r="I413">
        <f t="shared" si="26"/>
        <v>45503.978087909221</v>
      </c>
      <c r="J413">
        <f t="shared" si="27"/>
        <v>3792.159090909091</v>
      </c>
      <c r="K413">
        <f t="shared" si="28"/>
        <v>758.37837837837844</v>
      </c>
    </row>
    <row r="414" spans="1:11" x14ac:dyDescent="0.2">
      <c r="A414">
        <v>21</v>
      </c>
      <c r="B414">
        <v>13</v>
      </c>
      <c r="C414">
        <v>49113.8</v>
      </c>
      <c r="D414">
        <v>4697.8</v>
      </c>
      <c r="E414">
        <v>790.1</v>
      </c>
      <c r="F414">
        <f>VLOOKUP($A414,unit!$A:$G,MATCH(F$1,unit!$A$1:$G$1,0),0)</f>
        <v>0.76670000000000005</v>
      </c>
      <c r="G414">
        <f>VLOOKUP($A414,unit!$A:$G,MATCH(G$1,unit!$A$1:$G$1,0),0)</f>
        <v>0.88</v>
      </c>
      <c r="H414">
        <f>VLOOKUP($A414,unit!$A:$G,MATCH(H$1,unit!$A$1:$G$1,0),0)</f>
        <v>0.74</v>
      </c>
      <c r="I414">
        <f t="shared" si="26"/>
        <v>64058.693100299985</v>
      </c>
      <c r="J414">
        <f t="shared" si="27"/>
        <v>5338.409090909091</v>
      </c>
      <c r="K414">
        <f t="shared" si="28"/>
        <v>1067.7027027027027</v>
      </c>
    </row>
    <row r="415" spans="1:11" x14ac:dyDescent="0.2">
      <c r="A415">
        <v>21</v>
      </c>
      <c r="B415">
        <v>14</v>
      </c>
      <c r="C415">
        <v>49113.8</v>
      </c>
      <c r="D415">
        <v>4697.8</v>
      </c>
      <c r="E415">
        <v>790.1</v>
      </c>
      <c r="F415">
        <f>VLOOKUP($A415,unit!$A:$G,MATCH(F$1,unit!$A$1:$G$1,0),0)</f>
        <v>0.76670000000000005</v>
      </c>
      <c r="G415">
        <f>VLOOKUP($A415,unit!$A:$G,MATCH(G$1,unit!$A$1:$G$1,0),0)</f>
        <v>0.88</v>
      </c>
      <c r="H415">
        <f>VLOOKUP($A415,unit!$A:$G,MATCH(H$1,unit!$A$1:$G$1,0),0)</f>
        <v>0.74</v>
      </c>
      <c r="I415">
        <f t="shared" si="26"/>
        <v>64058.693100299985</v>
      </c>
      <c r="J415">
        <f t="shared" si="27"/>
        <v>5338.409090909091</v>
      </c>
      <c r="K415">
        <f t="shared" si="28"/>
        <v>1067.7027027027027</v>
      </c>
    </row>
    <row r="416" spans="1:11" x14ac:dyDescent="0.2">
      <c r="A416">
        <v>21</v>
      </c>
      <c r="B416">
        <v>15</v>
      </c>
      <c r="C416">
        <v>49113.8</v>
      </c>
      <c r="D416">
        <v>4697.8</v>
      </c>
      <c r="E416">
        <v>790.1</v>
      </c>
      <c r="F416">
        <f>VLOOKUP($A416,unit!$A:$G,MATCH(F$1,unit!$A$1:$G$1,0),0)</f>
        <v>0.76670000000000005</v>
      </c>
      <c r="G416">
        <f>VLOOKUP($A416,unit!$A:$G,MATCH(G$1,unit!$A$1:$G$1,0),0)</f>
        <v>0.88</v>
      </c>
      <c r="H416">
        <f>VLOOKUP($A416,unit!$A:$G,MATCH(H$1,unit!$A$1:$G$1,0),0)</f>
        <v>0.74</v>
      </c>
      <c r="I416">
        <f t="shared" si="26"/>
        <v>64058.693100299985</v>
      </c>
      <c r="J416">
        <f t="shared" si="27"/>
        <v>5338.409090909091</v>
      </c>
      <c r="K416">
        <f t="shared" si="28"/>
        <v>1067.7027027027027</v>
      </c>
    </row>
    <row r="417" spans="1:11" x14ac:dyDescent="0.2">
      <c r="A417">
        <v>21</v>
      </c>
      <c r="B417">
        <v>16</v>
      </c>
      <c r="C417">
        <v>49113.8</v>
      </c>
      <c r="D417">
        <v>4697.8</v>
      </c>
      <c r="E417">
        <v>790.1</v>
      </c>
      <c r="F417">
        <f>VLOOKUP($A417,unit!$A:$G,MATCH(F$1,unit!$A$1:$G$1,0),0)</f>
        <v>0.76670000000000005</v>
      </c>
      <c r="G417">
        <f>VLOOKUP($A417,unit!$A:$G,MATCH(G$1,unit!$A$1:$G$1,0),0)</f>
        <v>0.88</v>
      </c>
      <c r="H417">
        <f>VLOOKUP($A417,unit!$A:$G,MATCH(H$1,unit!$A$1:$G$1,0),0)</f>
        <v>0.74</v>
      </c>
      <c r="I417">
        <f t="shared" si="26"/>
        <v>64058.693100299985</v>
      </c>
      <c r="J417">
        <f t="shared" si="27"/>
        <v>5338.409090909091</v>
      </c>
      <c r="K417">
        <f t="shared" si="28"/>
        <v>1067.7027027027027</v>
      </c>
    </row>
    <row r="418" spans="1:11" x14ac:dyDescent="0.2">
      <c r="A418">
        <v>21</v>
      </c>
      <c r="B418">
        <v>17</v>
      </c>
      <c r="C418">
        <v>49113.8</v>
      </c>
      <c r="D418">
        <v>4697.8</v>
      </c>
      <c r="E418">
        <v>790.1</v>
      </c>
      <c r="F418">
        <f>VLOOKUP($A418,unit!$A:$G,MATCH(F$1,unit!$A$1:$G$1,0),0)</f>
        <v>0.76670000000000005</v>
      </c>
      <c r="G418">
        <f>VLOOKUP($A418,unit!$A:$G,MATCH(G$1,unit!$A$1:$G$1,0),0)</f>
        <v>0.88</v>
      </c>
      <c r="H418">
        <f>VLOOKUP($A418,unit!$A:$G,MATCH(H$1,unit!$A$1:$G$1,0),0)</f>
        <v>0.74</v>
      </c>
      <c r="I418">
        <f t="shared" si="26"/>
        <v>64058.693100299985</v>
      </c>
      <c r="J418">
        <f t="shared" si="27"/>
        <v>5338.409090909091</v>
      </c>
      <c r="K418">
        <f t="shared" si="28"/>
        <v>1067.7027027027027</v>
      </c>
    </row>
    <row r="419" spans="1:11" x14ac:dyDescent="0.2">
      <c r="A419">
        <v>21</v>
      </c>
      <c r="B419">
        <v>18</v>
      </c>
      <c r="C419">
        <v>49113.8</v>
      </c>
      <c r="D419">
        <v>4697.8</v>
      </c>
      <c r="E419">
        <v>790.1</v>
      </c>
      <c r="F419">
        <f>VLOOKUP($A419,unit!$A:$G,MATCH(F$1,unit!$A$1:$G$1,0),0)</f>
        <v>0.76670000000000005</v>
      </c>
      <c r="G419">
        <f>VLOOKUP($A419,unit!$A:$G,MATCH(G$1,unit!$A$1:$G$1,0),0)</f>
        <v>0.88</v>
      </c>
      <c r="H419">
        <f>VLOOKUP($A419,unit!$A:$G,MATCH(H$1,unit!$A$1:$G$1,0),0)</f>
        <v>0.74</v>
      </c>
      <c r="I419">
        <f t="shared" si="26"/>
        <v>64058.693100299985</v>
      </c>
      <c r="J419">
        <f t="shared" si="27"/>
        <v>5338.409090909091</v>
      </c>
      <c r="K419">
        <f t="shared" si="28"/>
        <v>1067.7027027027027</v>
      </c>
    </row>
    <row r="420" spans="1:11" x14ac:dyDescent="0.2">
      <c r="A420">
        <v>21</v>
      </c>
      <c r="B420">
        <v>19</v>
      </c>
      <c r="C420">
        <v>49113.8</v>
      </c>
      <c r="D420">
        <v>4697.8</v>
      </c>
      <c r="E420">
        <v>790.1</v>
      </c>
      <c r="F420">
        <f>VLOOKUP($A420,unit!$A:$G,MATCH(F$1,unit!$A$1:$G$1,0),0)</f>
        <v>0.76670000000000005</v>
      </c>
      <c r="G420">
        <f>VLOOKUP($A420,unit!$A:$G,MATCH(G$1,unit!$A$1:$G$1,0),0)</f>
        <v>0.88</v>
      </c>
      <c r="H420">
        <f>VLOOKUP($A420,unit!$A:$G,MATCH(H$1,unit!$A$1:$G$1,0),0)</f>
        <v>0.74</v>
      </c>
      <c r="I420">
        <f t="shared" si="26"/>
        <v>64058.693100299985</v>
      </c>
      <c r="J420">
        <f t="shared" si="27"/>
        <v>5338.409090909091</v>
      </c>
      <c r="K420">
        <f t="shared" si="28"/>
        <v>1067.7027027027027</v>
      </c>
    </row>
    <row r="421" spans="1:11" x14ac:dyDescent="0.2">
      <c r="A421">
        <v>21</v>
      </c>
      <c r="B421">
        <v>20</v>
      </c>
      <c r="C421">
        <v>49113.8</v>
      </c>
      <c r="D421">
        <v>4697.8</v>
      </c>
      <c r="E421">
        <v>790.1</v>
      </c>
      <c r="F421">
        <f>VLOOKUP($A421,unit!$A:$G,MATCH(F$1,unit!$A$1:$G$1,0),0)</f>
        <v>0.76670000000000005</v>
      </c>
      <c r="G421">
        <f>VLOOKUP($A421,unit!$A:$G,MATCH(G$1,unit!$A$1:$G$1,0),0)</f>
        <v>0.88</v>
      </c>
      <c r="H421">
        <f>VLOOKUP($A421,unit!$A:$G,MATCH(H$1,unit!$A$1:$G$1,0),0)</f>
        <v>0.74</v>
      </c>
      <c r="I421">
        <f t="shared" si="26"/>
        <v>64058.693100299985</v>
      </c>
      <c r="J421">
        <f t="shared" si="27"/>
        <v>5338.409090909091</v>
      </c>
      <c r="K421">
        <f t="shared" si="28"/>
        <v>1067.7027027027027</v>
      </c>
    </row>
    <row r="422" spans="1:11" x14ac:dyDescent="0.2">
      <c r="A422">
        <v>22</v>
      </c>
      <c r="B422">
        <v>1</v>
      </c>
      <c r="C422">
        <v>706.2</v>
      </c>
      <c r="D422">
        <v>55.7</v>
      </c>
      <c r="E422">
        <v>10</v>
      </c>
      <c r="F422">
        <f>VLOOKUP($A422,unit!$A:$G,MATCH(F$1,unit!$A$1:$G$1,0),0)</f>
        <v>0.86670000000000003</v>
      </c>
      <c r="G422">
        <f>VLOOKUP($A422,unit!$A:$G,MATCH(G$1,unit!$A$1:$G$1,0),0)</f>
        <v>0.82</v>
      </c>
      <c r="H422">
        <f>VLOOKUP($A422,unit!$A:$G,MATCH(H$1,unit!$A$1:$G$1,0),0)</f>
        <v>0.74</v>
      </c>
      <c r="I422">
        <f t="shared" si="26"/>
        <v>814.81481481481489</v>
      </c>
      <c r="J422">
        <f t="shared" si="27"/>
        <v>67.926829268292693</v>
      </c>
      <c r="K422">
        <f t="shared" si="28"/>
        <v>13.513513513513514</v>
      </c>
    </row>
    <row r="423" spans="1:11" x14ac:dyDescent="0.2">
      <c r="A423">
        <v>22</v>
      </c>
      <c r="B423">
        <v>2</v>
      </c>
      <c r="C423">
        <v>836.2</v>
      </c>
      <c r="D423">
        <v>65.900000000000006</v>
      </c>
      <c r="E423">
        <v>11.9</v>
      </c>
      <c r="F423">
        <f>VLOOKUP($A423,unit!$A:$G,MATCH(F$1,unit!$A$1:$G$1,0),0)</f>
        <v>0.86670000000000003</v>
      </c>
      <c r="G423">
        <f>VLOOKUP($A423,unit!$A:$G,MATCH(G$1,unit!$A$1:$G$1,0),0)</f>
        <v>0.82</v>
      </c>
      <c r="H423">
        <f>VLOOKUP($A423,unit!$A:$G,MATCH(H$1,unit!$A$1:$G$1,0),0)</f>
        <v>0.74</v>
      </c>
      <c r="I423">
        <f t="shared" si="26"/>
        <v>964.80904580593051</v>
      </c>
      <c r="J423">
        <f t="shared" si="27"/>
        <v>80.365853658536594</v>
      </c>
      <c r="K423">
        <f t="shared" si="28"/>
        <v>16.081081081081081</v>
      </c>
    </row>
    <row r="424" spans="1:11" x14ac:dyDescent="0.2">
      <c r="A424">
        <v>22</v>
      </c>
      <c r="B424">
        <v>3</v>
      </c>
      <c r="C424">
        <v>1258.4000000000001</v>
      </c>
      <c r="D424">
        <v>99.2</v>
      </c>
      <c r="E424">
        <v>17.899999999999999</v>
      </c>
      <c r="F424">
        <f>VLOOKUP($A424,unit!$A:$G,MATCH(F$1,unit!$A$1:$G$1,0),0)</f>
        <v>0.86670000000000003</v>
      </c>
      <c r="G424">
        <f>VLOOKUP($A424,unit!$A:$G,MATCH(G$1,unit!$A$1:$G$1,0),0)</f>
        <v>0.82</v>
      </c>
      <c r="H424">
        <f>VLOOKUP($A424,unit!$A:$G,MATCH(H$1,unit!$A$1:$G$1,0),0)</f>
        <v>0.74</v>
      </c>
      <c r="I424">
        <f t="shared" si="26"/>
        <v>1451.9441559940003</v>
      </c>
      <c r="J424">
        <f t="shared" si="27"/>
        <v>120.97560975609757</v>
      </c>
      <c r="K424">
        <f t="shared" si="28"/>
        <v>24.189189189189186</v>
      </c>
    </row>
    <row r="425" spans="1:11" x14ac:dyDescent="0.2">
      <c r="A425">
        <v>22</v>
      </c>
      <c r="B425">
        <v>4</v>
      </c>
      <c r="C425">
        <v>2032.1</v>
      </c>
      <c r="D425">
        <v>160.19999999999999</v>
      </c>
      <c r="E425">
        <v>28.9</v>
      </c>
      <c r="F425">
        <f>VLOOKUP($A425,unit!$A:$G,MATCH(F$1,unit!$A$1:$G$1,0),0)</f>
        <v>0.86670000000000003</v>
      </c>
      <c r="G425">
        <f>VLOOKUP($A425,unit!$A:$G,MATCH(G$1,unit!$A$1:$G$1,0),0)</f>
        <v>0.82</v>
      </c>
      <c r="H425">
        <f>VLOOKUP($A425,unit!$A:$G,MATCH(H$1,unit!$A$1:$G$1,0),0)</f>
        <v>0.74</v>
      </c>
      <c r="I425">
        <f t="shared" si="26"/>
        <v>2344.6405907465096</v>
      </c>
      <c r="J425">
        <f t="shared" si="27"/>
        <v>195.36585365853659</v>
      </c>
      <c r="K425">
        <f t="shared" si="28"/>
        <v>39.054054054054049</v>
      </c>
    </row>
    <row r="426" spans="1:11" x14ac:dyDescent="0.2">
      <c r="A426">
        <v>22</v>
      </c>
      <c r="B426">
        <v>5</v>
      </c>
      <c r="C426">
        <v>3116</v>
      </c>
      <c r="D426">
        <v>245.7</v>
      </c>
      <c r="E426">
        <v>44.3</v>
      </c>
      <c r="F426">
        <f>VLOOKUP($A426,unit!$A:$G,MATCH(F$1,unit!$A$1:$G$1,0),0)</f>
        <v>0.86670000000000003</v>
      </c>
      <c r="G426">
        <f>VLOOKUP($A426,unit!$A:$G,MATCH(G$1,unit!$A$1:$G$1,0),0)</f>
        <v>0.82</v>
      </c>
      <c r="H426">
        <f>VLOOKUP($A426,unit!$A:$G,MATCH(H$1,unit!$A$1:$G$1,0),0)</f>
        <v>0.74</v>
      </c>
      <c r="I426">
        <f t="shared" si="26"/>
        <v>3595.2463366793586</v>
      </c>
      <c r="J426">
        <f t="shared" si="27"/>
        <v>299.63414634146341</v>
      </c>
      <c r="K426">
        <f t="shared" si="28"/>
        <v>59.864864864864863</v>
      </c>
    </row>
    <row r="427" spans="1:11" x14ac:dyDescent="0.2">
      <c r="A427">
        <v>22</v>
      </c>
      <c r="B427">
        <v>6</v>
      </c>
      <c r="C427">
        <v>4634.3999999999996</v>
      </c>
      <c r="D427">
        <v>365.4</v>
      </c>
      <c r="E427">
        <v>66</v>
      </c>
      <c r="F427">
        <f>VLOOKUP($A427,unit!$A:$G,MATCH(F$1,unit!$A$1:$G$1,0),0)</f>
        <v>0.86670000000000003</v>
      </c>
      <c r="G427">
        <f>VLOOKUP($A427,unit!$A:$G,MATCH(G$1,unit!$A$1:$G$1,0),0)</f>
        <v>0.82</v>
      </c>
      <c r="H427">
        <f>VLOOKUP($A427,unit!$A:$G,MATCH(H$1,unit!$A$1:$G$1,0),0)</f>
        <v>0.74</v>
      </c>
      <c r="I427">
        <f t="shared" si="26"/>
        <v>5347.1789546555892</v>
      </c>
      <c r="J427">
        <f t="shared" si="27"/>
        <v>445.60975609756099</v>
      </c>
      <c r="K427">
        <f t="shared" si="28"/>
        <v>89.189189189189193</v>
      </c>
    </row>
    <row r="428" spans="1:11" x14ac:dyDescent="0.2">
      <c r="A428">
        <v>22</v>
      </c>
      <c r="B428">
        <v>7</v>
      </c>
      <c r="C428">
        <v>6761.6</v>
      </c>
      <c r="D428">
        <v>533.1</v>
      </c>
      <c r="E428">
        <v>96.2</v>
      </c>
      <c r="F428">
        <f>VLOOKUP($A428,unit!$A:$G,MATCH(F$1,unit!$A$1:$G$1,0),0)</f>
        <v>0.86670000000000003</v>
      </c>
      <c r="G428">
        <f>VLOOKUP($A428,unit!$A:$G,MATCH(G$1,unit!$A$1:$G$1,0),0)</f>
        <v>0.82</v>
      </c>
      <c r="H428">
        <f>VLOOKUP($A428,unit!$A:$G,MATCH(H$1,unit!$A$1:$G$1,0),0)</f>
        <v>0.74</v>
      </c>
      <c r="I428">
        <f t="shared" si="26"/>
        <v>7801.5460943809858</v>
      </c>
      <c r="J428">
        <f t="shared" si="27"/>
        <v>650.12195121951231</v>
      </c>
      <c r="K428">
        <f t="shared" si="28"/>
        <v>130</v>
      </c>
    </row>
    <row r="429" spans="1:11" x14ac:dyDescent="0.2">
      <c r="A429">
        <v>22</v>
      </c>
      <c r="B429">
        <v>8</v>
      </c>
      <c r="C429">
        <v>9741.7000000000007</v>
      </c>
      <c r="D429">
        <v>768.1</v>
      </c>
      <c r="E429">
        <v>138.6</v>
      </c>
      <c r="F429">
        <f>VLOOKUP($A429,unit!$A:$G,MATCH(F$1,unit!$A$1:$G$1,0),0)</f>
        <v>0.86670000000000003</v>
      </c>
      <c r="G429">
        <f>VLOOKUP($A429,unit!$A:$G,MATCH(G$1,unit!$A$1:$G$1,0),0)</f>
        <v>0.82</v>
      </c>
      <c r="H429">
        <f>VLOOKUP($A429,unit!$A:$G,MATCH(H$1,unit!$A$1:$G$1,0),0)</f>
        <v>0.74</v>
      </c>
      <c r="I429">
        <f t="shared" si="26"/>
        <v>11239.990769585786</v>
      </c>
      <c r="J429">
        <f t="shared" si="27"/>
        <v>936.70731707317077</v>
      </c>
      <c r="K429">
        <f t="shared" si="28"/>
        <v>187.29729729729729</v>
      </c>
    </row>
    <row r="430" spans="1:11" x14ac:dyDescent="0.2">
      <c r="A430">
        <v>22</v>
      </c>
      <c r="B430">
        <v>9</v>
      </c>
      <c r="C430">
        <v>13916.7</v>
      </c>
      <c r="D430">
        <v>1097.3</v>
      </c>
      <c r="E430">
        <v>198</v>
      </c>
      <c r="F430">
        <f>VLOOKUP($A430,unit!$A:$G,MATCH(F$1,unit!$A$1:$G$1,0),0)</f>
        <v>0.86670000000000003</v>
      </c>
      <c r="G430">
        <f>VLOOKUP($A430,unit!$A:$G,MATCH(G$1,unit!$A$1:$G$1,0),0)</f>
        <v>0.82</v>
      </c>
      <c r="H430">
        <f>VLOOKUP($A430,unit!$A:$G,MATCH(H$1,unit!$A$1:$G$1,0),0)</f>
        <v>0.74</v>
      </c>
      <c r="I430">
        <f t="shared" si="26"/>
        <v>16057.11318795431</v>
      </c>
      <c r="J430">
        <f t="shared" si="27"/>
        <v>1338.1707317073171</v>
      </c>
      <c r="K430">
        <f t="shared" si="28"/>
        <v>267.56756756756755</v>
      </c>
    </row>
    <row r="431" spans="1:11" x14ac:dyDescent="0.2">
      <c r="A431">
        <v>22</v>
      </c>
      <c r="B431">
        <v>10</v>
      </c>
      <c r="C431">
        <v>19765.5</v>
      </c>
      <c r="D431">
        <v>1558.4</v>
      </c>
      <c r="E431">
        <v>281.3</v>
      </c>
      <c r="F431">
        <f>VLOOKUP($A431,unit!$A:$G,MATCH(F$1,unit!$A$1:$G$1,0),0)</f>
        <v>0.86670000000000003</v>
      </c>
      <c r="G431">
        <f>VLOOKUP($A431,unit!$A:$G,MATCH(G$1,unit!$A$1:$G$1,0),0)</f>
        <v>0.82</v>
      </c>
      <c r="H431">
        <f>VLOOKUP($A431,unit!$A:$G,MATCH(H$1,unit!$A$1:$G$1,0),0)</f>
        <v>0.74</v>
      </c>
      <c r="I431">
        <f t="shared" si="26"/>
        <v>22805.46902042229</v>
      </c>
      <c r="J431">
        <f t="shared" si="27"/>
        <v>1900.487804878049</v>
      </c>
      <c r="K431">
        <f t="shared" si="28"/>
        <v>380.13513513513516</v>
      </c>
    </row>
    <row r="432" spans="1:11" x14ac:dyDescent="0.2">
      <c r="A432">
        <v>22</v>
      </c>
      <c r="B432">
        <v>11</v>
      </c>
      <c r="C432">
        <v>27959.4</v>
      </c>
      <c r="D432">
        <v>2204.5</v>
      </c>
      <c r="E432">
        <v>397.9</v>
      </c>
      <c r="F432">
        <f>VLOOKUP($A432,unit!$A:$G,MATCH(F$1,unit!$A$1:$G$1,0),0)</f>
        <v>0.86670000000000003</v>
      </c>
      <c r="G432">
        <f>VLOOKUP($A432,unit!$A:$G,MATCH(G$1,unit!$A$1:$G$1,0),0)</f>
        <v>0.82</v>
      </c>
      <c r="H432">
        <f>VLOOKUP($A432,unit!$A:$G,MATCH(H$1,unit!$A$1:$G$1,0),0)</f>
        <v>0.74</v>
      </c>
      <c r="I432">
        <f t="shared" si="26"/>
        <v>32259.605399792315</v>
      </c>
      <c r="J432">
        <f t="shared" si="27"/>
        <v>2688.4146341463415</v>
      </c>
      <c r="K432">
        <f t="shared" si="28"/>
        <v>537.70270270270271</v>
      </c>
    </row>
    <row r="433" spans="1:11" x14ac:dyDescent="0.2">
      <c r="A433">
        <v>22</v>
      </c>
      <c r="B433">
        <v>12</v>
      </c>
      <c r="C433">
        <v>39438.5</v>
      </c>
      <c r="D433">
        <v>3109.6</v>
      </c>
      <c r="E433">
        <v>561.20000000000005</v>
      </c>
      <c r="F433">
        <f>VLOOKUP($A433,unit!$A:$G,MATCH(F$1,unit!$A$1:$G$1,0),0)</f>
        <v>0.86670000000000003</v>
      </c>
      <c r="G433">
        <f>VLOOKUP($A433,unit!$A:$G,MATCH(G$1,unit!$A$1:$G$1,0),0)</f>
        <v>0.82</v>
      </c>
      <c r="H433">
        <f>VLOOKUP($A433,unit!$A:$G,MATCH(H$1,unit!$A$1:$G$1,0),0)</f>
        <v>0.74</v>
      </c>
      <c r="I433">
        <f t="shared" si="26"/>
        <v>45504.211376485517</v>
      </c>
      <c r="J433">
        <f t="shared" si="27"/>
        <v>3792.1951219512198</v>
      </c>
      <c r="K433">
        <f t="shared" si="28"/>
        <v>758.37837837837844</v>
      </c>
    </row>
    <row r="434" spans="1:11" x14ac:dyDescent="0.2">
      <c r="A434">
        <v>22</v>
      </c>
      <c r="B434">
        <v>13</v>
      </c>
      <c r="C434">
        <v>55520</v>
      </c>
      <c r="D434">
        <v>4377.5</v>
      </c>
      <c r="E434">
        <v>790.1</v>
      </c>
      <c r="F434">
        <f>VLOOKUP($A434,unit!$A:$G,MATCH(F$1,unit!$A$1:$G$1,0),0)</f>
        <v>0.86670000000000003</v>
      </c>
      <c r="G434">
        <f>VLOOKUP($A434,unit!$A:$G,MATCH(G$1,unit!$A$1:$G$1,0),0)</f>
        <v>0.82</v>
      </c>
      <c r="H434">
        <f>VLOOKUP($A434,unit!$A:$G,MATCH(H$1,unit!$A$1:$G$1,0),0)</f>
        <v>0.74</v>
      </c>
      <c r="I434">
        <f t="shared" si="26"/>
        <v>64059.074650974959</v>
      </c>
      <c r="J434">
        <f t="shared" si="27"/>
        <v>5338.414634146342</v>
      </c>
      <c r="K434">
        <f t="shared" si="28"/>
        <v>1067.7027027027027</v>
      </c>
    </row>
    <row r="435" spans="1:11" x14ac:dyDescent="0.2">
      <c r="A435">
        <v>22</v>
      </c>
      <c r="B435">
        <v>14</v>
      </c>
      <c r="C435">
        <v>55520</v>
      </c>
      <c r="D435">
        <v>4377.5</v>
      </c>
      <c r="E435">
        <v>790.1</v>
      </c>
      <c r="F435">
        <f>VLOOKUP($A435,unit!$A:$G,MATCH(F$1,unit!$A$1:$G$1,0),0)</f>
        <v>0.86670000000000003</v>
      </c>
      <c r="G435">
        <f>VLOOKUP($A435,unit!$A:$G,MATCH(G$1,unit!$A$1:$G$1,0),0)</f>
        <v>0.82</v>
      </c>
      <c r="H435">
        <f>VLOOKUP($A435,unit!$A:$G,MATCH(H$1,unit!$A$1:$G$1,0),0)</f>
        <v>0.74</v>
      </c>
      <c r="I435">
        <f t="shared" si="26"/>
        <v>64059.074650974959</v>
      </c>
      <c r="J435">
        <f t="shared" si="27"/>
        <v>5338.414634146342</v>
      </c>
      <c r="K435">
        <f t="shared" si="28"/>
        <v>1067.7027027027027</v>
      </c>
    </row>
    <row r="436" spans="1:11" x14ac:dyDescent="0.2">
      <c r="A436">
        <v>22</v>
      </c>
      <c r="B436">
        <v>15</v>
      </c>
      <c r="C436">
        <v>55520</v>
      </c>
      <c r="D436">
        <v>4377.5</v>
      </c>
      <c r="E436">
        <v>790.1</v>
      </c>
      <c r="F436">
        <f>VLOOKUP($A436,unit!$A:$G,MATCH(F$1,unit!$A$1:$G$1,0),0)</f>
        <v>0.86670000000000003</v>
      </c>
      <c r="G436">
        <f>VLOOKUP($A436,unit!$A:$G,MATCH(G$1,unit!$A$1:$G$1,0),0)</f>
        <v>0.82</v>
      </c>
      <c r="H436">
        <f>VLOOKUP($A436,unit!$A:$G,MATCH(H$1,unit!$A$1:$G$1,0),0)</f>
        <v>0.74</v>
      </c>
      <c r="I436">
        <f t="shared" si="26"/>
        <v>64059.074650974959</v>
      </c>
      <c r="J436">
        <f t="shared" si="27"/>
        <v>5338.414634146342</v>
      </c>
      <c r="K436">
        <f t="shared" si="28"/>
        <v>1067.7027027027027</v>
      </c>
    </row>
    <row r="437" spans="1:11" x14ac:dyDescent="0.2">
      <c r="A437">
        <v>22</v>
      </c>
      <c r="B437">
        <v>16</v>
      </c>
      <c r="C437">
        <v>55520</v>
      </c>
      <c r="D437">
        <v>4377.5</v>
      </c>
      <c r="E437">
        <v>790.1</v>
      </c>
      <c r="F437">
        <f>VLOOKUP($A437,unit!$A:$G,MATCH(F$1,unit!$A$1:$G$1,0),0)</f>
        <v>0.86670000000000003</v>
      </c>
      <c r="G437">
        <f>VLOOKUP($A437,unit!$A:$G,MATCH(G$1,unit!$A$1:$G$1,0),0)</f>
        <v>0.82</v>
      </c>
      <c r="H437">
        <f>VLOOKUP($A437,unit!$A:$G,MATCH(H$1,unit!$A$1:$G$1,0),0)</f>
        <v>0.74</v>
      </c>
      <c r="I437">
        <f t="shared" si="26"/>
        <v>64059.074650974959</v>
      </c>
      <c r="J437">
        <f t="shared" si="27"/>
        <v>5338.414634146342</v>
      </c>
      <c r="K437">
        <f t="shared" si="28"/>
        <v>1067.7027027027027</v>
      </c>
    </row>
    <row r="438" spans="1:11" x14ac:dyDescent="0.2">
      <c r="A438">
        <v>22</v>
      </c>
      <c r="B438">
        <v>17</v>
      </c>
      <c r="C438">
        <v>55520</v>
      </c>
      <c r="D438">
        <v>4377.5</v>
      </c>
      <c r="E438">
        <v>790.1</v>
      </c>
      <c r="F438">
        <f>VLOOKUP($A438,unit!$A:$G,MATCH(F$1,unit!$A$1:$G$1,0),0)</f>
        <v>0.86670000000000003</v>
      </c>
      <c r="G438">
        <f>VLOOKUP($A438,unit!$A:$G,MATCH(G$1,unit!$A$1:$G$1,0),0)</f>
        <v>0.82</v>
      </c>
      <c r="H438">
        <f>VLOOKUP($A438,unit!$A:$G,MATCH(H$1,unit!$A$1:$G$1,0),0)</f>
        <v>0.74</v>
      </c>
      <c r="I438">
        <f t="shared" si="26"/>
        <v>64059.074650974959</v>
      </c>
      <c r="J438">
        <f t="shared" si="27"/>
        <v>5338.414634146342</v>
      </c>
      <c r="K438">
        <f t="shared" si="28"/>
        <v>1067.7027027027027</v>
      </c>
    </row>
    <row r="439" spans="1:11" x14ac:dyDescent="0.2">
      <c r="A439">
        <v>22</v>
      </c>
      <c r="B439">
        <v>18</v>
      </c>
      <c r="C439">
        <v>55520</v>
      </c>
      <c r="D439">
        <v>4377.5</v>
      </c>
      <c r="E439">
        <v>790.1</v>
      </c>
      <c r="F439">
        <f>VLOOKUP($A439,unit!$A:$G,MATCH(F$1,unit!$A$1:$G$1,0),0)</f>
        <v>0.86670000000000003</v>
      </c>
      <c r="G439">
        <f>VLOOKUP($A439,unit!$A:$G,MATCH(G$1,unit!$A$1:$G$1,0),0)</f>
        <v>0.82</v>
      </c>
      <c r="H439">
        <f>VLOOKUP($A439,unit!$A:$G,MATCH(H$1,unit!$A$1:$G$1,0),0)</f>
        <v>0.74</v>
      </c>
      <c r="I439">
        <f t="shared" si="26"/>
        <v>64059.074650974959</v>
      </c>
      <c r="J439">
        <f t="shared" si="27"/>
        <v>5338.414634146342</v>
      </c>
      <c r="K439">
        <f t="shared" si="28"/>
        <v>1067.7027027027027</v>
      </c>
    </row>
    <row r="440" spans="1:11" x14ac:dyDescent="0.2">
      <c r="A440">
        <v>22</v>
      </c>
      <c r="B440">
        <v>19</v>
      </c>
      <c r="C440">
        <v>55520</v>
      </c>
      <c r="D440">
        <v>4377.5</v>
      </c>
      <c r="E440">
        <v>790.1</v>
      </c>
      <c r="F440">
        <f>VLOOKUP($A440,unit!$A:$G,MATCH(F$1,unit!$A$1:$G$1,0),0)</f>
        <v>0.86670000000000003</v>
      </c>
      <c r="G440">
        <f>VLOOKUP($A440,unit!$A:$G,MATCH(G$1,unit!$A$1:$G$1,0),0)</f>
        <v>0.82</v>
      </c>
      <c r="H440">
        <f>VLOOKUP($A440,unit!$A:$G,MATCH(H$1,unit!$A$1:$G$1,0),0)</f>
        <v>0.74</v>
      </c>
      <c r="I440">
        <f t="shared" si="26"/>
        <v>64059.074650974959</v>
      </c>
      <c r="J440">
        <f t="shared" si="27"/>
        <v>5338.414634146342</v>
      </c>
      <c r="K440">
        <f t="shared" si="28"/>
        <v>1067.7027027027027</v>
      </c>
    </row>
    <row r="441" spans="1:11" x14ac:dyDescent="0.2">
      <c r="A441">
        <v>22</v>
      </c>
      <c r="B441">
        <v>20</v>
      </c>
      <c r="C441">
        <v>55520</v>
      </c>
      <c r="D441">
        <v>4377.5</v>
      </c>
      <c r="E441">
        <v>790.1</v>
      </c>
      <c r="F441">
        <f>VLOOKUP($A441,unit!$A:$G,MATCH(F$1,unit!$A$1:$G$1,0),0)</f>
        <v>0.86670000000000003</v>
      </c>
      <c r="G441">
        <f>VLOOKUP($A441,unit!$A:$G,MATCH(G$1,unit!$A$1:$G$1,0),0)</f>
        <v>0.82</v>
      </c>
      <c r="H441">
        <f>VLOOKUP($A441,unit!$A:$G,MATCH(H$1,unit!$A$1:$G$1,0),0)</f>
        <v>0.74</v>
      </c>
      <c r="I441">
        <f t="shared" si="26"/>
        <v>64059.074650974959</v>
      </c>
      <c r="J441">
        <f t="shared" si="27"/>
        <v>5338.414634146342</v>
      </c>
      <c r="K441">
        <f t="shared" si="28"/>
        <v>1067.7027027027027</v>
      </c>
    </row>
    <row r="442" spans="1:11" x14ac:dyDescent="0.2">
      <c r="A442">
        <v>23</v>
      </c>
      <c r="B442">
        <v>1</v>
      </c>
      <c r="C442">
        <v>774.1</v>
      </c>
      <c r="D442">
        <v>53</v>
      </c>
      <c r="E442">
        <v>9.8000000000000007</v>
      </c>
      <c r="F442">
        <f>VLOOKUP($A442,unit!$A:$G,MATCH(F$1,unit!$A$1:$G$1,0),0)</f>
        <v>0.95</v>
      </c>
      <c r="G442">
        <f>VLOOKUP($A442,unit!$A:$G,MATCH(G$1,unit!$A$1:$G$1,0),0)</f>
        <v>0.78</v>
      </c>
      <c r="H442">
        <f>VLOOKUP($A442,unit!$A:$G,MATCH(H$1,unit!$A$1:$G$1,0),0)</f>
        <v>0.72</v>
      </c>
      <c r="I442">
        <f t="shared" si="26"/>
        <v>814.84210526315792</v>
      </c>
      <c r="J442">
        <f t="shared" si="27"/>
        <v>67.948717948717942</v>
      </c>
      <c r="K442">
        <f t="shared" si="28"/>
        <v>13.611111111111112</v>
      </c>
    </row>
    <row r="443" spans="1:11" x14ac:dyDescent="0.2">
      <c r="A443">
        <v>23</v>
      </c>
      <c r="B443">
        <v>2</v>
      </c>
      <c r="C443">
        <v>916.6</v>
      </c>
      <c r="D443">
        <v>62.7</v>
      </c>
      <c r="E443">
        <v>11.6</v>
      </c>
      <c r="F443">
        <f>VLOOKUP($A443,unit!$A:$G,MATCH(F$1,unit!$A$1:$G$1,0),0)</f>
        <v>0.95</v>
      </c>
      <c r="G443">
        <f>VLOOKUP($A443,unit!$A:$G,MATCH(G$1,unit!$A$1:$G$1,0),0)</f>
        <v>0.78</v>
      </c>
      <c r="H443">
        <f>VLOOKUP($A443,unit!$A:$G,MATCH(H$1,unit!$A$1:$G$1,0),0)</f>
        <v>0.72</v>
      </c>
      <c r="I443">
        <f t="shared" si="26"/>
        <v>964.84210526315792</v>
      </c>
      <c r="J443">
        <f t="shared" si="27"/>
        <v>80.384615384615387</v>
      </c>
      <c r="K443">
        <f t="shared" si="28"/>
        <v>16.111111111111111</v>
      </c>
    </row>
    <row r="444" spans="1:11" x14ac:dyDescent="0.2">
      <c r="A444">
        <v>23</v>
      </c>
      <c r="B444">
        <v>3</v>
      </c>
      <c r="C444">
        <v>1379.5</v>
      </c>
      <c r="D444">
        <v>94.4</v>
      </c>
      <c r="E444">
        <v>17.399999999999999</v>
      </c>
      <c r="F444">
        <f>VLOOKUP($A444,unit!$A:$G,MATCH(F$1,unit!$A$1:$G$1,0),0)</f>
        <v>0.95</v>
      </c>
      <c r="G444">
        <f>VLOOKUP($A444,unit!$A:$G,MATCH(G$1,unit!$A$1:$G$1,0),0)</f>
        <v>0.78</v>
      </c>
      <c r="H444">
        <f>VLOOKUP($A444,unit!$A:$G,MATCH(H$1,unit!$A$1:$G$1,0),0)</f>
        <v>0.72</v>
      </c>
      <c r="I444">
        <f t="shared" si="26"/>
        <v>1452.1052631578948</v>
      </c>
      <c r="J444">
        <f t="shared" si="27"/>
        <v>121.02564102564102</v>
      </c>
      <c r="K444">
        <f t="shared" si="28"/>
        <v>24.166666666666664</v>
      </c>
    </row>
    <row r="445" spans="1:11" x14ac:dyDescent="0.2">
      <c r="A445">
        <v>23</v>
      </c>
      <c r="B445">
        <v>4</v>
      </c>
      <c r="C445">
        <v>2227.5</v>
      </c>
      <c r="D445">
        <v>152.4</v>
      </c>
      <c r="E445">
        <v>28.1</v>
      </c>
      <c r="F445">
        <f>VLOOKUP($A445,unit!$A:$G,MATCH(F$1,unit!$A$1:$G$1,0),0)</f>
        <v>0.95</v>
      </c>
      <c r="G445">
        <f>VLOOKUP($A445,unit!$A:$G,MATCH(G$1,unit!$A$1:$G$1,0),0)</f>
        <v>0.78</v>
      </c>
      <c r="H445">
        <f>VLOOKUP($A445,unit!$A:$G,MATCH(H$1,unit!$A$1:$G$1,0),0)</f>
        <v>0.72</v>
      </c>
      <c r="I445">
        <f t="shared" si="26"/>
        <v>2344.7368421052633</v>
      </c>
      <c r="J445">
        <f t="shared" si="27"/>
        <v>195.38461538461539</v>
      </c>
      <c r="K445">
        <f t="shared" si="28"/>
        <v>39.027777777777779</v>
      </c>
    </row>
    <row r="446" spans="1:11" x14ac:dyDescent="0.2">
      <c r="A446">
        <v>23</v>
      </c>
      <c r="B446">
        <v>5</v>
      </c>
      <c r="C446">
        <v>3415.6</v>
      </c>
      <c r="D446">
        <v>233.7</v>
      </c>
      <c r="E446">
        <v>43.1</v>
      </c>
      <c r="F446">
        <f>VLOOKUP($A446,unit!$A:$G,MATCH(F$1,unit!$A$1:$G$1,0),0)</f>
        <v>0.95</v>
      </c>
      <c r="G446">
        <f>VLOOKUP($A446,unit!$A:$G,MATCH(G$1,unit!$A$1:$G$1,0),0)</f>
        <v>0.78</v>
      </c>
      <c r="H446">
        <f>VLOOKUP($A446,unit!$A:$G,MATCH(H$1,unit!$A$1:$G$1,0),0)</f>
        <v>0.72</v>
      </c>
      <c r="I446">
        <f t="shared" si="26"/>
        <v>3595.3684210526317</v>
      </c>
      <c r="J446">
        <f t="shared" si="27"/>
        <v>299.61538461538458</v>
      </c>
      <c r="K446">
        <f t="shared" si="28"/>
        <v>59.861111111111114</v>
      </c>
    </row>
    <row r="447" spans="1:11" x14ac:dyDescent="0.2">
      <c r="A447">
        <v>23</v>
      </c>
      <c r="B447">
        <v>6</v>
      </c>
      <c r="C447">
        <v>5080</v>
      </c>
      <c r="D447">
        <v>347.6</v>
      </c>
      <c r="E447">
        <v>64.2</v>
      </c>
      <c r="F447">
        <f>VLOOKUP($A447,unit!$A:$G,MATCH(F$1,unit!$A$1:$G$1,0),0)</f>
        <v>0.95</v>
      </c>
      <c r="G447">
        <f>VLOOKUP($A447,unit!$A:$G,MATCH(G$1,unit!$A$1:$G$1,0),0)</f>
        <v>0.78</v>
      </c>
      <c r="H447">
        <f>VLOOKUP($A447,unit!$A:$G,MATCH(H$1,unit!$A$1:$G$1,0),0)</f>
        <v>0.72</v>
      </c>
      <c r="I447">
        <f t="shared" si="26"/>
        <v>5347.3684210526317</v>
      </c>
      <c r="J447">
        <f t="shared" si="27"/>
        <v>445.64102564102564</v>
      </c>
      <c r="K447">
        <f t="shared" si="28"/>
        <v>89.166666666666671</v>
      </c>
    </row>
    <row r="448" spans="1:11" x14ac:dyDescent="0.2">
      <c r="A448">
        <v>23</v>
      </c>
      <c r="B448">
        <v>7</v>
      </c>
      <c r="C448">
        <v>7411.8</v>
      </c>
      <c r="D448">
        <v>507.1</v>
      </c>
      <c r="E448">
        <v>93.6</v>
      </c>
      <c r="F448">
        <f>VLOOKUP($A448,unit!$A:$G,MATCH(F$1,unit!$A$1:$G$1,0),0)</f>
        <v>0.95</v>
      </c>
      <c r="G448">
        <f>VLOOKUP($A448,unit!$A:$G,MATCH(G$1,unit!$A$1:$G$1,0),0)</f>
        <v>0.78</v>
      </c>
      <c r="H448">
        <f>VLOOKUP($A448,unit!$A:$G,MATCH(H$1,unit!$A$1:$G$1,0),0)</f>
        <v>0.72</v>
      </c>
      <c r="I448">
        <f t="shared" si="26"/>
        <v>7801.8947368421059</v>
      </c>
      <c r="J448">
        <f t="shared" si="27"/>
        <v>650.12820512820508</v>
      </c>
      <c r="K448">
        <f t="shared" si="28"/>
        <v>130</v>
      </c>
    </row>
    <row r="449" spans="1:11" x14ac:dyDescent="0.2">
      <c r="A449">
        <v>23</v>
      </c>
      <c r="B449">
        <v>8</v>
      </c>
      <c r="C449">
        <v>10678.4</v>
      </c>
      <c r="D449">
        <v>730.6</v>
      </c>
      <c r="E449">
        <v>134.9</v>
      </c>
      <c r="F449">
        <f>VLOOKUP($A449,unit!$A:$G,MATCH(F$1,unit!$A$1:$G$1,0),0)</f>
        <v>0.95</v>
      </c>
      <c r="G449">
        <f>VLOOKUP($A449,unit!$A:$G,MATCH(G$1,unit!$A$1:$G$1,0),0)</f>
        <v>0.78</v>
      </c>
      <c r="H449">
        <f>VLOOKUP($A449,unit!$A:$G,MATCH(H$1,unit!$A$1:$G$1,0),0)</f>
        <v>0.72</v>
      </c>
      <c r="I449">
        <f t="shared" si="26"/>
        <v>11240.421052631578</v>
      </c>
      <c r="J449">
        <f t="shared" si="27"/>
        <v>936.66666666666663</v>
      </c>
      <c r="K449">
        <f t="shared" si="28"/>
        <v>187.36111111111111</v>
      </c>
    </row>
    <row r="450" spans="1:11" x14ac:dyDescent="0.2">
      <c r="A450">
        <v>23</v>
      </c>
      <c r="B450">
        <v>9</v>
      </c>
      <c r="C450">
        <v>15254.8</v>
      </c>
      <c r="D450">
        <v>1043.8</v>
      </c>
      <c r="E450">
        <v>192.7</v>
      </c>
      <c r="F450">
        <f>VLOOKUP($A450,unit!$A:$G,MATCH(F$1,unit!$A$1:$G$1,0),0)</f>
        <v>0.95</v>
      </c>
      <c r="G450">
        <f>VLOOKUP($A450,unit!$A:$G,MATCH(G$1,unit!$A$1:$G$1,0),0)</f>
        <v>0.78</v>
      </c>
      <c r="H450">
        <f>VLOOKUP($A450,unit!$A:$G,MATCH(H$1,unit!$A$1:$G$1,0),0)</f>
        <v>0.72</v>
      </c>
      <c r="I450">
        <f t="shared" si="26"/>
        <v>16057.684210526315</v>
      </c>
      <c r="J450">
        <f t="shared" si="27"/>
        <v>1338.2051282051282</v>
      </c>
      <c r="K450">
        <f t="shared" si="28"/>
        <v>267.63888888888886</v>
      </c>
    </row>
    <row r="451" spans="1:11" x14ac:dyDescent="0.2">
      <c r="A451">
        <v>23</v>
      </c>
      <c r="B451">
        <v>10</v>
      </c>
      <c r="C451">
        <v>21666</v>
      </c>
      <c r="D451">
        <v>1482.4</v>
      </c>
      <c r="E451">
        <v>273.7</v>
      </c>
      <c r="F451">
        <f>VLOOKUP($A451,unit!$A:$G,MATCH(F$1,unit!$A$1:$G$1,0),0)</f>
        <v>0.95</v>
      </c>
      <c r="G451">
        <f>VLOOKUP($A451,unit!$A:$G,MATCH(G$1,unit!$A$1:$G$1,0),0)</f>
        <v>0.78</v>
      </c>
      <c r="H451">
        <f>VLOOKUP($A451,unit!$A:$G,MATCH(H$1,unit!$A$1:$G$1,0),0)</f>
        <v>0.72</v>
      </c>
      <c r="I451">
        <f t="shared" ref="I451:I514" si="29">C451/F451*1</f>
        <v>22806.315789473687</v>
      </c>
      <c r="J451">
        <f t="shared" ref="J451:J514" si="30">D451/G451*1</f>
        <v>1900.5128205128206</v>
      </c>
      <c r="K451">
        <f t="shared" ref="K451:K514" si="31">E451/H451*1</f>
        <v>380.13888888888891</v>
      </c>
    </row>
    <row r="452" spans="1:11" x14ac:dyDescent="0.2">
      <c r="A452">
        <v>23</v>
      </c>
      <c r="B452">
        <v>11</v>
      </c>
      <c r="C452">
        <v>30647.8</v>
      </c>
      <c r="D452">
        <v>2097</v>
      </c>
      <c r="E452">
        <v>387.1</v>
      </c>
      <c r="F452">
        <f>VLOOKUP($A452,unit!$A:$G,MATCH(F$1,unit!$A$1:$G$1,0),0)</f>
        <v>0.95</v>
      </c>
      <c r="G452">
        <f>VLOOKUP($A452,unit!$A:$G,MATCH(G$1,unit!$A$1:$G$1,0),0)</f>
        <v>0.78</v>
      </c>
      <c r="H452">
        <f>VLOOKUP($A452,unit!$A:$G,MATCH(H$1,unit!$A$1:$G$1,0),0)</f>
        <v>0.72</v>
      </c>
      <c r="I452">
        <f t="shared" si="29"/>
        <v>32260.84210526316</v>
      </c>
      <c r="J452">
        <f t="shared" si="30"/>
        <v>2688.4615384615386</v>
      </c>
      <c r="K452">
        <f t="shared" si="31"/>
        <v>537.63888888888891</v>
      </c>
    </row>
    <row r="453" spans="1:11" x14ac:dyDescent="0.2">
      <c r="A453">
        <v>23</v>
      </c>
      <c r="B453">
        <v>12</v>
      </c>
      <c r="C453">
        <v>43230.6</v>
      </c>
      <c r="D453">
        <v>2957.9</v>
      </c>
      <c r="E453">
        <v>546.1</v>
      </c>
      <c r="F453">
        <f>VLOOKUP($A453,unit!$A:$G,MATCH(F$1,unit!$A$1:$G$1,0),0)</f>
        <v>0.95</v>
      </c>
      <c r="G453">
        <f>VLOOKUP($A453,unit!$A:$G,MATCH(G$1,unit!$A$1:$G$1,0),0)</f>
        <v>0.78</v>
      </c>
      <c r="H453">
        <f>VLOOKUP($A453,unit!$A:$G,MATCH(H$1,unit!$A$1:$G$1,0),0)</f>
        <v>0.72</v>
      </c>
      <c r="I453">
        <f t="shared" si="29"/>
        <v>45505.894736842107</v>
      </c>
      <c r="J453">
        <f t="shared" si="30"/>
        <v>3792.1794871794873</v>
      </c>
      <c r="K453">
        <f t="shared" si="31"/>
        <v>758.47222222222229</v>
      </c>
    </row>
    <row r="454" spans="1:11" x14ac:dyDescent="0.2">
      <c r="A454">
        <v>23</v>
      </c>
      <c r="B454">
        <v>13</v>
      </c>
      <c r="C454">
        <v>60858.400000000001</v>
      </c>
      <c r="D454">
        <v>4164</v>
      </c>
      <c r="E454">
        <v>768.7</v>
      </c>
      <c r="F454">
        <f>VLOOKUP($A454,unit!$A:$G,MATCH(F$1,unit!$A$1:$G$1,0),0)</f>
        <v>0.95</v>
      </c>
      <c r="G454">
        <f>VLOOKUP($A454,unit!$A:$G,MATCH(G$1,unit!$A$1:$G$1,0),0)</f>
        <v>0.78</v>
      </c>
      <c r="H454">
        <f>VLOOKUP($A454,unit!$A:$G,MATCH(H$1,unit!$A$1:$G$1,0),0)</f>
        <v>0.72</v>
      </c>
      <c r="I454">
        <f t="shared" si="29"/>
        <v>64061.473684210534</v>
      </c>
      <c r="J454">
        <f t="shared" si="30"/>
        <v>5338.4615384615381</v>
      </c>
      <c r="K454">
        <f t="shared" si="31"/>
        <v>1067.6388888888889</v>
      </c>
    </row>
    <row r="455" spans="1:11" x14ac:dyDescent="0.2">
      <c r="A455">
        <v>23</v>
      </c>
      <c r="B455">
        <v>14</v>
      </c>
      <c r="C455">
        <v>60858.400000000001</v>
      </c>
      <c r="D455">
        <v>4164</v>
      </c>
      <c r="E455">
        <v>768.7</v>
      </c>
      <c r="F455">
        <f>VLOOKUP($A455,unit!$A:$G,MATCH(F$1,unit!$A$1:$G$1,0),0)</f>
        <v>0.95</v>
      </c>
      <c r="G455">
        <f>VLOOKUP($A455,unit!$A:$G,MATCH(G$1,unit!$A$1:$G$1,0),0)</f>
        <v>0.78</v>
      </c>
      <c r="H455">
        <f>VLOOKUP($A455,unit!$A:$G,MATCH(H$1,unit!$A$1:$G$1,0),0)</f>
        <v>0.72</v>
      </c>
      <c r="I455">
        <f t="shared" si="29"/>
        <v>64061.473684210534</v>
      </c>
      <c r="J455">
        <f t="shared" si="30"/>
        <v>5338.4615384615381</v>
      </c>
      <c r="K455">
        <f t="shared" si="31"/>
        <v>1067.6388888888889</v>
      </c>
    </row>
    <row r="456" spans="1:11" x14ac:dyDescent="0.2">
      <c r="A456">
        <v>23</v>
      </c>
      <c r="B456">
        <v>15</v>
      </c>
      <c r="C456">
        <v>60858.400000000001</v>
      </c>
      <c r="D456">
        <v>4164</v>
      </c>
      <c r="E456">
        <v>768.7</v>
      </c>
      <c r="F456">
        <f>VLOOKUP($A456,unit!$A:$G,MATCH(F$1,unit!$A$1:$G$1,0),0)</f>
        <v>0.95</v>
      </c>
      <c r="G456">
        <f>VLOOKUP($A456,unit!$A:$G,MATCH(G$1,unit!$A$1:$G$1,0),0)</f>
        <v>0.78</v>
      </c>
      <c r="H456">
        <f>VLOOKUP($A456,unit!$A:$G,MATCH(H$1,unit!$A$1:$G$1,0),0)</f>
        <v>0.72</v>
      </c>
      <c r="I456">
        <f t="shared" si="29"/>
        <v>64061.473684210534</v>
      </c>
      <c r="J456">
        <f t="shared" si="30"/>
        <v>5338.4615384615381</v>
      </c>
      <c r="K456">
        <f t="shared" si="31"/>
        <v>1067.6388888888889</v>
      </c>
    </row>
    <row r="457" spans="1:11" x14ac:dyDescent="0.2">
      <c r="A457">
        <v>23</v>
      </c>
      <c r="B457">
        <v>16</v>
      </c>
      <c r="C457">
        <v>60858.400000000001</v>
      </c>
      <c r="D457">
        <v>4164</v>
      </c>
      <c r="E457">
        <v>768.7</v>
      </c>
      <c r="F457">
        <f>VLOOKUP($A457,unit!$A:$G,MATCH(F$1,unit!$A$1:$G$1,0),0)</f>
        <v>0.95</v>
      </c>
      <c r="G457">
        <f>VLOOKUP($A457,unit!$A:$G,MATCH(G$1,unit!$A$1:$G$1,0),0)</f>
        <v>0.78</v>
      </c>
      <c r="H457">
        <f>VLOOKUP($A457,unit!$A:$G,MATCH(H$1,unit!$A$1:$G$1,0),0)</f>
        <v>0.72</v>
      </c>
      <c r="I457">
        <f t="shared" si="29"/>
        <v>64061.473684210534</v>
      </c>
      <c r="J457">
        <f t="shared" si="30"/>
        <v>5338.4615384615381</v>
      </c>
      <c r="K457">
        <f t="shared" si="31"/>
        <v>1067.6388888888889</v>
      </c>
    </row>
    <row r="458" spans="1:11" x14ac:dyDescent="0.2">
      <c r="A458">
        <v>23</v>
      </c>
      <c r="B458">
        <v>17</v>
      </c>
      <c r="C458">
        <v>60858.400000000001</v>
      </c>
      <c r="D458">
        <v>4164</v>
      </c>
      <c r="E458">
        <v>768.7</v>
      </c>
      <c r="F458">
        <f>VLOOKUP($A458,unit!$A:$G,MATCH(F$1,unit!$A$1:$G$1,0),0)</f>
        <v>0.95</v>
      </c>
      <c r="G458">
        <f>VLOOKUP($A458,unit!$A:$G,MATCH(G$1,unit!$A$1:$G$1,0),0)</f>
        <v>0.78</v>
      </c>
      <c r="H458">
        <f>VLOOKUP($A458,unit!$A:$G,MATCH(H$1,unit!$A$1:$G$1,0),0)</f>
        <v>0.72</v>
      </c>
      <c r="I458">
        <f t="shared" si="29"/>
        <v>64061.473684210534</v>
      </c>
      <c r="J458">
        <f t="shared" si="30"/>
        <v>5338.4615384615381</v>
      </c>
      <c r="K458">
        <f t="shared" si="31"/>
        <v>1067.6388888888889</v>
      </c>
    </row>
    <row r="459" spans="1:11" x14ac:dyDescent="0.2">
      <c r="A459">
        <v>23</v>
      </c>
      <c r="B459">
        <v>18</v>
      </c>
      <c r="C459">
        <v>60858.400000000001</v>
      </c>
      <c r="D459">
        <v>4164</v>
      </c>
      <c r="E459">
        <v>768.7</v>
      </c>
      <c r="F459">
        <f>VLOOKUP($A459,unit!$A:$G,MATCH(F$1,unit!$A$1:$G$1,0),0)</f>
        <v>0.95</v>
      </c>
      <c r="G459">
        <f>VLOOKUP($A459,unit!$A:$G,MATCH(G$1,unit!$A$1:$G$1,0),0)</f>
        <v>0.78</v>
      </c>
      <c r="H459">
        <f>VLOOKUP($A459,unit!$A:$G,MATCH(H$1,unit!$A$1:$G$1,0),0)</f>
        <v>0.72</v>
      </c>
      <c r="I459">
        <f t="shared" si="29"/>
        <v>64061.473684210534</v>
      </c>
      <c r="J459">
        <f t="shared" si="30"/>
        <v>5338.4615384615381</v>
      </c>
      <c r="K459">
        <f t="shared" si="31"/>
        <v>1067.6388888888889</v>
      </c>
    </row>
    <row r="460" spans="1:11" x14ac:dyDescent="0.2">
      <c r="A460">
        <v>23</v>
      </c>
      <c r="B460">
        <v>19</v>
      </c>
      <c r="C460">
        <v>60858.400000000001</v>
      </c>
      <c r="D460">
        <v>4164</v>
      </c>
      <c r="E460">
        <v>768.7</v>
      </c>
      <c r="F460">
        <f>VLOOKUP($A460,unit!$A:$G,MATCH(F$1,unit!$A$1:$G$1,0),0)</f>
        <v>0.95</v>
      </c>
      <c r="G460">
        <f>VLOOKUP($A460,unit!$A:$G,MATCH(G$1,unit!$A$1:$G$1,0),0)</f>
        <v>0.78</v>
      </c>
      <c r="H460">
        <f>VLOOKUP($A460,unit!$A:$G,MATCH(H$1,unit!$A$1:$G$1,0),0)</f>
        <v>0.72</v>
      </c>
      <c r="I460">
        <f t="shared" si="29"/>
        <v>64061.473684210534</v>
      </c>
      <c r="J460">
        <f t="shared" si="30"/>
        <v>5338.4615384615381</v>
      </c>
      <c r="K460">
        <f t="shared" si="31"/>
        <v>1067.6388888888889</v>
      </c>
    </row>
    <row r="461" spans="1:11" x14ac:dyDescent="0.2">
      <c r="A461">
        <v>23</v>
      </c>
      <c r="B461">
        <v>20</v>
      </c>
      <c r="C461">
        <v>60858.400000000001</v>
      </c>
      <c r="D461">
        <v>4164</v>
      </c>
      <c r="E461">
        <v>768.7</v>
      </c>
      <c r="F461">
        <f>VLOOKUP($A461,unit!$A:$G,MATCH(F$1,unit!$A$1:$G$1,0),0)</f>
        <v>0.95</v>
      </c>
      <c r="G461">
        <f>VLOOKUP($A461,unit!$A:$G,MATCH(G$1,unit!$A$1:$G$1,0),0)</f>
        <v>0.78</v>
      </c>
      <c r="H461">
        <f>VLOOKUP($A461,unit!$A:$G,MATCH(H$1,unit!$A$1:$G$1,0),0)</f>
        <v>0.72</v>
      </c>
      <c r="I461">
        <f t="shared" si="29"/>
        <v>64061.473684210534</v>
      </c>
      <c r="J461">
        <f t="shared" si="30"/>
        <v>5338.4615384615381</v>
      </c>
      <c r="K461">
        <f t="shared" si="31"/>
        <v>1067.6388888888889</v>
      </c>
    </row>
    <row r="462" spans="1:11" x14ac:dyDescent="0.2">
      <c r="A462">
        <v>24</v>
      </c>
      <c r="B462">
        <v>1</v>
      </c>
      <c r="C462">
        <v>679</v>
      </c>
      <c r="D462">
        <v>57</v>
      </c>
      <c r="E462">
        <v>10</v>
      </c>
      <c r="F462">
        <f>VLOOKUP($A462,unit!$A:$G,MATCH(F$1,unit!$A$1:$G$1,0),0)</f>
        <v>0.83330000000000004</v>
      </c>
      <c r="G462">
        <f>VLOOKUP($A462,unit!$A:$G,MATCH(G$1,unit!$A$1:$G$1,0),0)</f>
        <v>0.84</v>
      </c>
      <c r="H462">
        <f>VLOOKUP($A462,unit!$A:$G,MATCH(H$1,unit!$A$1:$G$1,0),0)</f>
        <v>0.74</v>
      </c>
      <c r="I462">
        <f t="shared" si="29"/>
        <v>814.8325933037321</v>
      </c>
      <c r="J462">
        <f t="shared" si="30"/>
        <v>67.857142857142861</v>
      </c>
      <c r="K462">
        <f t="shared" si="31"/>
        <v>13.513513513513514</v>
      </c>
    </row>
    <row r="463" spans="1:11" x14ac:dyDescent="0.2">
      <c r="A463">
        <v>24</v>
      </c>
      <c r="B463">
        <v>2</v>
      </c>
      <c r="C463">
        <v>804</v>
      </c>
      <c r="D463">
        <v>67.5</v>
      </c>
      <c r="E463">
        <v>11.9</v>
      </c>
      <c r="F463">
        <f>VLOOKUP($A463,unit!$A:$G,MATCH(F$1,unit!$A$1:$G$1,0),0)</f>
        <v>0.83330000000000004</v>
      </c>
      <c r="G463">
        <f>VLOOKUP($A463,unit!$A:$G,MATCH(G$1,unit!$A$1:$G$1,0),0)</f>
        <v>0.84</v>
      </c>
      <c r="H463">
        <f>VLOOKUP($A463,unit!$A:$G,MATCH(H$1,unit!$A$1:$G$1,0),0)</f>
        <v>0.74</v>
      </c>
      <c r="I463">
        <f t="shared" si="29"/>
        <v>964.83859354374169</v>
      </c>
      <c r="J463">
        <f t="shared" si="30"/>
        <v>80.357142857142861</v>
      </c>
      <c r="K463">
        <f t="shared" si="31"/>
        <v>16.081081081081081</v>
      </c>
    </row>
    <row r="464" spans="1:11" x14ac:dyDescent="0.2">
      <c r="A464">
        <v>24</v>
      </c>
      <c r="B464">
        <v>3</v>
      </c>
      <c r="C464">
        <v>1210</v>
      </c>
      <c r="D464">
        <v>101.6</v>
      </c>
      <c r="E464">
        <v>17.899999999999999</v>
      </c>
      <c r="F464">
        <f>VLOOKUP($A464,unit!$A:$G,MATCH(F$1,unit!$A$1:$G$1,0),0)</f>
        <v>0.83330000000000004</v>
      </c>
      <c r="G464">
        <f>VLOOKUP($A464,unit!$A:$G,MATCH(G$1,unit!$A$1:$G$1,0),0)</f>
        <v>0.84</v>
      </c>
      <c r="H464">
        <f>VLOOKUP($A464,unit!$A:$G,MATCH(H$1,unit!$A$1:$G$1,0),0)</f>
        <v>0.74</v>
      </c>
      <c r="I464">
        <f t="shared" si="29"/>
        <v>1452.0580823232929</v>
      </c>
      <c r="J464">
        <f t="shared" si="30"/>
        <v>120.95238095238095</v>
      </c>
      <c r="K464">
        <f t="shared" si="31"/>
        <v>24.189189189189186</v>
      </c>
    </row>
    <row r="465" spans="1:11" x14ac:dyDescent="0.2">
      <c r="A465">
        <v>24</v>
      </c>
      <c r="B465">
        <v>4</v>
      </c>
      <c r="C465">
        <v>1954</v>
      </c>
      <c r="D465">
        <v>164.1</v>
      </c>
      <c r="E465">
        <v>28.9</v>
      </c>
      <c r="F465">
        <f>VLOOKUP($A465,unit!$A:$G,MATCH(F$1,unit!$A$1:$G$1,0),0)</f>
        <v>0.83330000000000004</v>
      </c>
      <c r="G465">
        <f>VLOOKUP($A465,unit!$A:$G,MATCH(G$1,unit!$A$1:$G$1,0),0)</f>
        <v>0.84</v>
      </c>
      <c r="H465">
        <f>VLOOKUP($A465,unit!$A:$G,MATCH(H$1,unit!$A$1:$G$1,0),0)</f>
        <v>0.74</v>
      </c>
      <c r="I465">
        <f t="shared" si="29"/>
        <v>2344.8937957518301</v>
      </c>
      <c r="J465">
        <f t="shared" si="30"/>
        <v>195.35714285714286</v>
      </c>
      <c r="K465">
        <f t="shared" si="31"/>
        <v>39.054054054054049</v>
      </c>
    </row>
    <row r="466" spans="1:11" x14ac:dyDescent="0.2">
      <c r="A466">
        <v>24</v>
      </c>
      <c r="B466">
        <v>5</v>
      </c>
      <c r="C466">
        <v>2996.1</v>
      </c>
      <c r="D466">
        <v>251.7</v>
      </c>
      <c r="E466">
        <v>44.3</v>
      </c>
      <c r="F466">
        <f>VLOOKUP($A466,unit!$A:$G,MATCH(F$1,unit!$A$1:$G$1,0),0)</f>
        <v>0.83330000000000004</v>
      </c>
      <c r="G466">
        <f>VLOOKUP($A466,unit!$A:$G,MATCH(G$1,unit!$A$1:$G$1,0),0)</f>
        <v>0.84</v>
      </c>
      <c r="H466">
        <f>VLOOKUP($A466,unit!$A:$G,MATCH(H$1,unit!$A$1:$G$1,0),0)</f>
        <v>0.74</v>
      </c>
      <c r="I466">
        <f t="shared" si="29"/>
        <v>3595.4638185527419</v>
      </c>
      <c r="J466">
        <f t="shared" si="30"/>
        <v>299.64285714285717</v>
      </c>
      <c r="K466">
        <f t="shared" si="31"/>
        <v>59.864864864864863</v>
      </c>
    </row>
    <row r="467" spans="1:11" x14ac:dyDescent="0.2">
      <c r="A467">
        <v>24</v>
      </c>
      <c r="B467">
        <v>6</v>
      </c>
      <c r="C467">
        <v>4456.2</v>
      </c>
      <c r="D467">
        <v>374.3</v>
      </c>
      <c r="E467">
        <v>66</v>
      </c>
      <c r="F467">
        <f>VLOOKUP($A467,unit!$A:$G,MATCH(F$1,unit!$A$1:$G$1,0),0)</f>
        <v>0.83330000000000004</v>
      </c>
      <c r="G467">
        <f>VLOOKUP($A467,unit!$A:$G,MATCH(G$1,unit!$A$1:$G$1,0),0)</f>
        <v>0.84</v>
      </c>
      <c r="H467">
        <f>VLOOKUP($A467,unit!$A:$G,MATCH(H$1,unit!$A$1:$G$1,0),0)</f>
        <v>0.74</v>
      </c>
      <c r="I467">
        <f t="shared" si="29"/>
        <v>5347.6539061562462</v>
      </c>
      <c r="J467">
        <f t="shared" si="30"/>
        <v>445.59523809523813</v>
      </c>
      <c r="K467">
        <f t="shared" si="31"/>
        <v>89.189189189189193</v>
      </c>
    </row>
    <row r="468" spans="1:11" x14ac:dyDescent="0.2">
      <c r="A468">
        <v>24</v>
      </c>
      <c r="B468">
        <v>7</v>
      </c>
      <c r="C468">
        <v>6501.6</v>
      </c>
      <c r="D468">
        <v>546.1</v>
      </c>
      <c r="E468">
        <v>96.2</v>
      </c>
      <c r="F468">
        <f>VLOOKUP($A468,unit!$A:$G,MATCH(F$1,unit!$A$1:$G$1,0),0)</f>
        <v>0.83330000000000004</v>
      </c>
      <c r="G468">
        <f>VLOOKUP($A468,unit!$A:$G,MATCH(G$1,unit!$A$1:$G$1,0),0)</f>
        <v>0.84</v>
      </c>
      <c r="H468">
        <f>VLOOKUP($A468,unit!$A:$G,MATCH(H$1,unit!$A$1:$G$1,0),0)</f>
        <v>0.74</v>
      </c>
      <c r="I468">
        <f t="shared" si="29"/>
        <v>7802.2320892835714</v>
      </c>
      <c r="J468">
        <f t="shared" si="30"/>
        <v>650.11904761904771</v>
      </c>
      <c r="K468">
        <f t="shared" si="31"/>
        <v>130</v>
      </c>
    </row>
    <row r="469" spans="1:11" x14ac:dyDescent="0.2">
      <c r="A469">
        <v>24</v>
      </c>
      <c r="B469">
        <v>8</v>
      </c>
      <c r="C469">
        <v>9367</v>
      </c>
      <c r="D469">
        <v>786.8</v>
      </c>
      <c r="E469">
        <v>138.6</v>
      </c>
      <c r="F469">
        <f>VLOOKUP($A469,unit!$A:$G,MATCH(F$1,unit!$A$1:$G$1,0),0)</f>
        <v>0.83330000000000004</v>
      </c>
      <c r="G469">
        <f>VLOOKUP($A469,unit!$A:$G,MATCH(G$1,unit!$A$1:$G$1,0),0)</f>
        <v>0.84</v>
      </c>
      <c r="H469">
        <f>VLOOKUP($A469,unit!$A:$G,MATCH(H$1,unit!$A$1:$G$1,0),0)</f>
        <v>0.74</v>
      </c>
      <c r="I469">
        <f t="shared" si="29"/>
        <v>11240.849633985359</v>
      </c>
      <c r="J469">
        <f t="shared" si="30"/>
        <v>936.66666666666663</v>
      </c>
      <c r="K469">
        <f t="shared" si="31"/>
        <v>187.29729729729729</v>
      </c>
    </row>
    <row r="470" spans="1:11" x14ac:dyDescent="0.2">
      <c r="A470">
        <v>24</v>
      </c>
      <c r="B470">
        <v>9</v>
      </c>
      <c r="C470">
        <v>13381.4</v>
      </c>
      <c r="D470">
        <v>1124</v>
      </c>
      <c r="E470">
        <v>198</v>
      </c>
      <c r="F470">
        <f>VLOOKUP($A470,unit!$A:$G,MATCH(F$1,unit!$A$1:$G$1,0),0)</f>
        <v>0.83330000000000004</v>
      </c>
      <c r="G470">
        <f>VLOOKUP($A470,unit!$A:$G,MATCH(G$1,unit!$A$1:$G$1,0),0)</f>
        <v>0.84</v>
      </c>
      <c r="H470">
        <f>VLOOKUP($A470,unit!$A:$G,MATCH(H$1,unit!$A$1:$G$1,0),0)</f>
        <v>0.74</v>
      </c>
      <c r="I470">
        <f t="shared" si="29"/>
        <v>16058.322332893315</v>
      </c>
      <c r="J470">
        <f t="shared" si="30"/>
        <v>1338.0952380952381</v>
      </c>
      <c r="K470">
        <f t="shared" si="31"/>
        <v>267.56756756756755</v>
      </c>
    </row>
    <row r="471" spans="1:11" x14ac:dyDescent="0.2">
      <c r="A471">
        <v>24</v>
      </c>
      <c r="B471">
        <v>10</v>
      </c>
      <c r="C471">
        <v>19005.3</v>
      </c>
      <c r="D471">
        <v>1596.4</v>
      </c>
      <c r="E471">
        <v>281.3</v>
      </c>
      <c r="F471">
        <f>VLOOKUP($A471,unit!$A:$G,MATCH(F$1,unit!$A$1:$G$1,0),0)</f>
        <v>0.83330000000000004</v>
      </c>
      <c r="G471">
        <f>VLOOKUP($A471,unit!$A:$G,MATCH(G$1,unit!$A$1:$G$1,0),0)</f>
        <v>0.84</v>
      </c>
      <c r="H471">
        <f>VLOOKUP($A471,unit!$A:$G,MATCH(H$1,unit!$A$1:$G$1,0),0)</f>
        <v>0.74</v>
      </c>
      <c r="I471">
        <f t="shared" si="29"/>
        <v>22807.272290891633</v>
      </c>
      <c r="J471">
        <f t="shared" si="30"/>
        <v>1900.4761904761906</v>
      </c>
      <c r="K471">
        <f t="shared" si="31"/>
        <v>380.13513513513516</v>
      </c>
    </row>
    <row r="472" spans="1:11" x14ac:dyDescent="0.2">
      <c r="A472">
        <v>24</v>
      </c>
      <c r="B472">
        <v>11</v>
      </c>
      <c r="C472">
        <v>26884</v>
      </c>
      <c r="D472">
        <v>2258.3000000000002</v>
      </c>
      <c r="E472">
        <v>397.9</v>
      </c>
      <c r="F472">
        <f>VLOOKUP($A472,unit!$A:$G,MATCH(F$1,unit!$A$1:$G$1,0),0)</f>
        <v>0.83330000000000004</v>
      </c>
      <c r="G472">
        <f>VLOOKUP($A472,unit!$A:$G,MATCH(G$1,unit!$A$1:$G$1,0),0)</f>
        <v>0.84</v>
      </c>
      <c r="H472">
        <f>VLOOKUP($A472,unit!$A:$G,MATCH(H$1,unit!$A$1:$G$1,0),0)</f>
        <v>0.74</v>
      </c>
      <c r="I472">
        <f t="shared" si="29"/>
        <v>32262.090483619344</v>
      </c>
      <c r="J472">
        <f t="shared" si="30"/>
        <v>2688.4523809523812</v>
      </c>
      <c r="K472">
        <f t="shared" si="31"/>
        <v>537.70270270270271</v>
      </c>
    </row>
    <row r="473" spans="1:11" x14ac:dyDescent="0.2">
      <c r="A473">
        <v>24</v>
      </c>
      <c r="B473">
        <v>12</v>
      </c>
      <c r="C473">
        <v>37921.599999999999</v>
      </c>
      <c r="D473">
        <v>3185.4</v>
      </c>
      <c r="E473">
        <v>561.20000000000005</v>
      </c>
      <c r="F473">
        <f>VLOOKUP($A473,unit!$A:$G,MATCH(F$1,unit!$A$1:$G$1,0),0)</f>
        <v>0.83330000000000004</v>
      </c>
      <c r="G473">
        <f>VLOOKUP($A473,unit!$A:$G,MATCH(G$1,unit!$A$1:$G$1,0),0)</f>
        <v>0.84</v>
      </c>
      <c r="H473">
        <f>VLOOKUP($A473,unit!$A:$G,MATCH(H$1,unit!$A$1:$G$1,0),0)</f>
        <v>0.74</v>
      </c>
      <c r="I473">
        <f t="shared" si="29"/>
        <v>45507.740309612382</v>
      </c>
      <c r="J473">
        <f t="shared" si="30"/>
        <v>3792.1428571428573</v>
      </c>
      <c r="K473">
        <f t="shared" si="31"/>
        <v>758.37837837837844</v>
      </c>
    </row>
    <row r="474" spans="1:11" x14ac:dyDescent="0.2">
      <c r="A474">
        <v>24</v>
      </c>
      <c r="B474">
        <v>13</v>
      </c>
      <c r="C474">
        <v>53384.6</v>
      </c>
      <c r="D474">
        <v>4484.3</v>
      </c>
      <c r="E474">
        <v>790.1</v>
      </c>
      <c r="F474">
        <f>VLOOKUP($A474,unit!$A:$G,MATCH(F$1,unit!$A$1:$G$1,0),0)</f>
        <v>0.83330000000000004</v>
      </c>
      <c r="G474">
        <f>VLOOKUP($A474,unit!$A:$G,MATCH(G$1,unit!$A$1:$G$1,0),0)</f>
        <v>0.84</v>
      </c>
      <c r="H474">
        <f>VLOOKUP($A474,unit!$A:$G,MATCH(H$1,unit!$A$1:$G$1,0),0)</f>
        <v>0.74</v>
      </c>
      <c r="I474">
        <f t="shared" si="29"/>
        <v>64064.082563302531</v>
      </c>
      <c r="J474">
        <f t="shared" si="30"/>
        <v>5338.4523809523816</v>
      </c>
      <c r="K474">
        <f t="shared" si="31"/>
        <v>1067.7027027027027</v>
      </c>
    </row>
    <row r="475" spans="1:11" x14ac:dyDescent="0.2">
      <c r="A475">
        <v>24</v>
      </c>
      <c r="B475">
        <v>14</v>
      </c>
      <c r="C475">
        <v>53384.6</v>
      </c>
      <c r="D475">
        <v>4484.3</v>
      </c>
      <c r="E475">
        <v>790.1</v>
      </c>
      <c r="F475">
        <f>VLOOKUP($A475,unit!$A:$G,MATCH(F$1,unit!$A$1:$G$1,0),0)</f>
        <v>0.83330000000000004</v>
      </c>
      <c r="G475">
        <f>VLOOKUP($A475,unit!$A:$G,MATCH(G$1,unit!$A$1:$G$1,0),0)</f>
        <v>0.84</v>
      </c>
      <c r="H475">
        <f>VLOOKUP($A475,unit!$A:$G,MATCH(H$1,unit!$A$1:$G$1,0),0)</f>
        <v>0.74</v>
      </c>
      <c r="I475">
        <f t="shared" si="29"/>
        <v>64064.082563302531</v>
      </c>
      <c r="J475">
        <f t="shared" si="30"/>
        <v>5338.4523809523816</v>
      </c>
      <c r="K475">
        <f t="shared" si="31"/>
        <v>1067.7027027027027</v>
      </c>
    </row>
    <row r="476" spans="1:11" x14ac:dyDescent="0.2">
      <c r="A476">
        <v>24</v>
      </c>
      <c r="B476">
        <v>15</v>
      </c>
      <c r="C476">
        <v>53384.6</v>
      </c>
      <c r="D476">
        <v>4484.3</v>
      </c>
      <c r="E476">
        <v>790.1</v>
      </c>
      <c r="F476">
        <f>VLOOKUP($A476,unit!$A:$G,MATCH(F$1,unit!$A$1:$G$1,0),0)</f>
        <v>0.83330000000000004</v>
      </c>
      <c r="G476">
        <f>VLOOKUP($A476,unit!$A:$G,MATCH(G$1,unit!$A$1:$G$1,0),0)</f>
        <v>0.84</v>
      </c>
      <c r="H476">
        <f>VLOOKUP($A476,unit!$A:$G,MATCH(H$1,unit!$A$1:$G$1,0),0)</f>
        <v>0.74</v>
      </c>
      <c r="I476">
        <f t="shared" si="29"/>
        <v>64064.082563302531</v>
      </c>
      <c r="J476">
        <f t="shared" si="30"/>
        <v>5338.4523809523816</v>
      </c>
      <c r="K476">
        <f t="shared" si="31"/>
        <v>1067.7027027027027</v>
      </c>
    </row>
    <row r="477" spans="1:11" x14ac:dyDescent="0.2">
      <c r="A477">
        <v>24</v>
      </c>
      <c r="B477">
        <v>16</v>
      </c>
      <c r="C477">
        <v>53384.6</v>
      </c>
      <c r="D477">
        <v>4484.3</v>
      </c>
      <c r="E477">
        <v>790.1</v>
      </c>
      <c r="F477">
        <f>VLOOKUP($A477,unit!$A:$G,MATCH(F$1,unit!$A$1:$G$1,0),0)</f>
        <v>0.83330000000000004</v>
      </c>
      <c r="G477">
        <f>VLOOKUP($A477,unit!$A:$G,MATCH(G$1,unit!$A$1:$G$1,0),0)</f>
        <v>0.84</v>
      </c>
      <c r="H477">
        <f>VLOOKUP($A477,unit!$A:$G,MATCH(H$1,unit!$A$1:$G$1,0),0)</f>
        <v>0.74</v>
      </c>
      <c r="I477">
        <f t="shared" si="29"/>
        <v>64064.082563302531</v>
      </c>
      <c r="J477">
        <f t="shared" si="30"/>
        <v>5338.4523809523816</v>
      </c>
      <c r="K477">
        <f t="shared" si="31"/>
        <v>1067.7027027027027</v>
      </c>
    </row>
    <row r="478" spans="1:11" x14ac:dyDescent="0.2">
      <c r="A478">
        <v>24</v>
      </c>
      <c r="B478">
        <v>17</v>
      </c>
      <c r="C478">
        <v>53384.6</v>
      </c>
      <c r="D478">
        <v>4484.3</v>
      </c>
      <c r="E478">
        <v>790.1</v>
      </c>
      <c r="F478">
        <f>VLOOKUP($A478,unit!$A:$G,MATCH(F$1,unit!$A$1:$G$1,0),0)</f>
        <v>0.83330000000000004</v>
      </c>
      <c r="G478">
        <f>VLOOKUP($A478,unit!$A:$G,MATCH(G$1,unit!$A$1:$G$1,0),0)</f>
        <v>0.84</v>
      </c>
      <c r="H478">
        <f>VLOOKUP($A478,unit!$A:$G,MATCH(H$1,unit!$A$1:$G$1,0),0)</f>
        <v>0.74</v>
      </c>
      <c r="I478">
        <f t="shared" si="29"/>
        <v>64064.082563302531</v>
      </c>
      <c r="J478">
        <f t="shared" si="30"/>
        <v>5338.4523809523816</v>
      </c>
      <c r="K478">
        <f t="shared" si="31"/>
        <v>1067.7027027027027</v>
      </c>
    </row>
    <row r="479" spans="1:11" x14ac:dyDescent="0.2">
      <c r="A479">
        <v>24</v>
      </c>
      <c r="B479">
        <v>18</v>
      </c>
      <c r="C479">
        <v>53384.6</v>
      </c>
      <c r="D479">
        <v>4484.3</v>
      </c>
      <c r="E479">
        <v>790.1</v>
      </c>
      <c r="F479">
        <f>VLOOKUP($A479,unit!$A:$G,MATCH(F$1,unit!$A$1:$G$1,0),0)</f>
        <v>0.83330000000000004</v>
      </c>
      <c r="G479">
        <f>VLOOKUP($A479,unit!$A:$G,MATCH(G$1,unit!$A$1:$G$1,0),0)</f>
        <v>0.84</v>
      </c>
      <c r="H479">
        <f>VLOOKUP($A479,unit!$A:$G,MATCH(H$1,unit!$A$1:$G$1,0),0)</f>
        <v>0.74</v>
      </c>
      <c r="I479">
        <f t="shared" si="29"/>
        <v>64064.082563302531</v>
      </c>
      <c r="J479">
        <f t="shared" si="30"/>
        <v>5338.4523809523816</v>
      </c>
      <c r="K479">
        <f t="shared" si="31"/>
        <v>1067.7027027027027</v>
      </c>
    </row>
    <row r="480" spans="1:11" x14ac:dyDescent="0.2">
      <c r="A480">
        <v>24</v>
      </c>
      <c r="B480">
        <v>19</v>
      </c>
      <c r="C480">
        <v>53384.6</v>
      </c>
      <c r="D480">
        <v>4484.3</v>
      </c>
      <c r="E480">
        <v>790.1</v>
      </c>
      <c r="F480">
        <f>VLOOKUP($A480,unit!$A:$G,MATCH(F$1,unit!$A$1:$G$1,0),0)</f>
        <v>0.83330000000000004</v>
      </c>
      <c r="G480">
        <f>VLOOKUP($A480,unit!$A:$G,MATCH(G$1,unit!$A$1:$G$1,0),0)</f>
        <v>0.84</v>
      </c>
      <c r="H480">
        <f>VLOOKUP($A480,unit!$A:$G,MATCH(H$1,unit!$A$1:$G$1,0),0)</f>
        <v>0.74</v>
      </c>
      <c r="I480">
        <f t="shared" si="29"/>
        <v>64064.082563302531</v>
      </c>
      <c r="J480">
        <f t="shared" si="30"/>
        <v>5338.4523809523816</v>
      </c>
      <c r="K480">
        <f t="shared" si="31"/>
        <v>1067.7027027027027</v>
      </c>
    </row>
    <row r="481" spans="1:11" x14ac:dyDescent="0.2">
      <c r="A481">
        <v>24</v>
      </c>
      <c r="B481">
        <v>20</v>
      </c>
      <c r="C481">
        <v>53384.6</v>
      </c>
      <c r="D481">
        <v>4484.3</v>
      </c>
      <c r="E481">
        <v>790.1</v>
      </c>
      <c r="F481">
        <f>VLOOKUP($A481,unit!$A:$G,MATCH(F$1,unit!$A$1:$G$1,0),0)</f>
        <v>0.83330000000000004</v>
      </c>
      <c r="G481">
        <f>VLOOKUP($A481,unit!$A:$G,MATCH(G$1,unit!$A$1:$G$1,0),0)</f>
        <v>0.84</v>
      </c>
      <c r="H481">
        <f>VLOOKUP($A481,unit!$A:$G,MATCH(H$1,unit!$A$1:$G$1,0),0)</f>
        <v>0.74</v>
      </c>
      <c r="I481">
        <f t="shared" si="29"/>
        <v>64064.082563302531</v>
      </c>
      <c r="J481">
        <f t="shared" si="30"/>
        <v>5338.4523809523816</v>
      </c>
      <c r="K481">
        <f t="shared" si="31"/>
        <v>1067.7027027027027</v>
      </c>
    </row>
    <row r="482" spans="1:11" x14ac:dyDescent="0.2">
      <c r="A482">
        <v>25</v>
      </c>
      <c r="B482">
        <v>1</v>
      </c>
      <c r="C482">
        <v>828.4</v>
      </c>
      <c r="D482">
        <v>50.2</v>
      </c>
      <c r="E482">
        <v>10.6</v>
      </c>
      <c r="F482">
        <f>VLOOKUP($A482,unit!$A:$G,MATCH(F$1,unit!$A$1:$G$1,0),0)</f>
        <v>1.0166999999999999</v>
      </c>
      <c r="G482">
        <f>VLOOKUP($A482,unit!$A:$G,MATCH(G$1,unit!$A$1:$G$1,0),0)</f>
        <v>0.74</v>
      </c>
      <c r="H482">
        <f>VLOOKUP($A482,unit!$A:$G,MATCH(H$1,unit!$A$1:$G$1,0),0)</f>
        <v>0.78</v>
      </c>
      <c r="I482">
        <f t="shared" si="29"/>
        <v>814.7929576079473</v>
      </c>
      <c r="J482">
        <f t="shared" si="30"/>
        <v>67.837837837837839</v>
      </c>
      <c r="K482">
        <f t="shared" si="31"/>
        <v>13.589743589743589</v>
      </c>
    </row>
    <row r="483" spans="1:11" x14ac:dyDescent="0.2">
      <c r="A483">
        <v>25</v>
      </c>
      <c r="B483">
        <v>2</v>
      </c>
      <c r="C483">
        <v>980.9</v>
      </c>
      <c r="D483">
        <v>59.5</v>
      </c>
      <c r="E483">
        <v>12.5</v>
      </c>
      <c r="F483">
        <f>VLOOKUP($A483,unit!$A:$G,MATCH(F$1,unit!$A$1:$G$1,0),0)</f>
        <v>1.0166999999999999</v>
      </c>
      <c r="G483">
        <f>VLOOKUP($A483,unit!$A:$G,MATCH(G$1,unit!$A$1:$G$1,0),0)</f>
        <v>0.74</v>
      </c>
      <c r="H483">
        <f>VLOOKUP($A483,unit!$A:$G,MATCH(H$1,unit!$A$1:$G$1,0),0)</f>
        <v>0.78</v>
      </c>
      <c r="I483">
        <f t="shared" si="29"/>
        <v>964.78803973640208</v>
      </c>
      <c r="J483">
        <f t="shared" si="30"/>
        <v>80.405405405405403</v>
      </c>
      <c r="K483">
        <f t="shared" si="31"/>
        <v>16.025641025641026</v>
      </c>
    </row>
    <row r="484" spans="1:11" x14ac:dyDescent="0.2">
      <c r="A484">
        <v>25</v>
      </c>
      <c r="B484">
        <v>3</v>
      </c>
      <c r="C484">
        <v>1476.3</v>
      </c>
      <c r="D484">
        <v>89.5</v>
      </c>
      <c r="E484">
        <v>18.899999999999999</v>
      </c>
      <c r="F484">
        <f>VLOOKUP($A484,unit!$A:$G,MATCH(F$1,unit!$A$1:$G$1,0),0)</f>
        <v>1.0166999999999999</v>
      </c>
      <c r="G484">
        <f>VLOOKUP($A484,unit!$A:$G,MATCH(G$1,unit!$A$1:$G$1,0),0)</f>
        <v>0.74</v>
      </c>
      <c r="H484">
        <f>VLOOKUP($A484,unit!$A:$G,MATCH(H$1,unit!$A$1:$G$1,0),0)</f>
        <v>0.78</v>
      </c>
      <c r="I484">
        <f t="shared" si="29"/>
        <v>1452.0507524343464</v>
      </c>
      <c r="J484">
        <f t="shared" si="30"/>
        <v>120.94594594594595</v>
      </c>
      <c r="K484">
        <f t="shared" si="31"/>
        <v>24.230769230769226</v>
      </c>
    </row>
    <row r="485" spans="1:11" x14ac:dyDescent="0.2">
      <c r="A485">
        <v>25</v>
      </c>
      <c r="B485">
        <v>4</v>
      </c>
      <c r="C485">
        <v>2383.8000000000002</v>
      </c>
      <c r="D485">
        <v>144.6</v>
      </c>
      <c r="E485">
        <v>30.5</v>
      </c>
      <c r="F485">
        <f>VLOOKUP($A485,unit!$A:$G,MATCH(F$1,unit!$A$1:$G$1,0),0)</f>
        <v>1.0166999999999999</v>
      </c>
      <c r="G485">
        <f>VLOOKUP($A485,unit!$A:$G,MATCH(G$1,unit!$A$1:$G$1,0),0)</f>
        <v>0.74</v>
      </c>
      <c r="H485">
        <f>VLOOKUP($A485,unit!$A:$G,MATCH(H$1,unit!$A$1:$G$1,0),0)</f>
        <v>0.78</v>
      </c>
      <c r="I485">
        <f t="shared" si="29"/>
        <v>2344.6444378872825</v>
      </c>
      <c r="J485">
        <f t="shared" si="30"/>
        <v>195.40540540540539</v>
      </c>
      <c r="K485">
        <f t="shared" si="31"/>
        <v>39.102564102564102</v>
      </c>
    </row>
    <row r="486" spans="1:11" x14ac:dyDescent="0.2">
      <c r="A486">
        <v>25</v>
      </c>
      <c r="B486">
        <v>5</v>
      </c>
      <c r="C486">
        <v>3655.3</v>
      </c>
      <c r="D486">
        <v>221.7</v>
      </c>
      <c r="E486">
        <v>46.7</v>
      </c>
      <c r="F486">
        <f>VLOOKUP($A486,unit!$A:$G,MATCH(F$1,unit!$A$1:$G$1,0),0)</f>
        <v>1.0166999999999999</v>
      </c>
      <c r="G486">
        <f>VLOOKUP($A486,unit!$A:$G,MATCH(G$1,unit!$A$1:$G$1,0),0)</f>
        <v>0.74</v>
      </c>
      <c r="H486">
        <f>VLOOKUP($A486,unit!$A:$G,MATCH(H$1,unit!$A$1:$G$1,0),0)</f>
        <v>0.78</v>
      </c>
      <c r="I486">
        <f t="shared" si="29"/>
        <v>3595.259171830432</v>
      </c>
      <c r="J486">
        <f t="shared" si="30"/>
        <v>299.59459459459458</v>
      </c>
      <c r="K486">
        <f t="shared" si="31"/>
        <v>59.871794871794876</v>
      </c>
    </row>
    <row r="487" spans="1:11" x14ac:dyDescent="0.2">
      <c r="A487">
        <v>25</v>
      </c>
      <c r="B487">
        <v>6</v>
      </c>
      <c r="C487">
        <v>5436.5</v>
      </c>
      <c r="D487">
        <v>329.8</v>
      </c>
      <c r="E487">
        <v>69.5</v>
      </c>
      <c r="F487">
        <f>VLOOKUP($A487,unit!$A:$G,MATCH(F$1,unit!$A$1:$G$1,0),0)</f>
        <v>1.0166999999999999</v>
      </c>
      <c r="G487">
        <f>VLOOKUP($A487,unit!$A:$G,MATCH(G$1,unit!$A$1:$G$1,0),0)</f>
        <v>0.74</v>
      </c>
      <c r="H487">
        <f>VLOOKUP($A487,unit!$A:$G,MATCH(H$1,unit!$A$1:$G$1,0),0)</f>
        <v>0.78</v>
      </c>
      <c r="I487">
        <f t="shared" si="29"/>
        <v>5347.2017310907841</v>
      </c>
      <c r="J487">
        <f t="shared" si="30"/>
        <v>445.67567567567568</v>
      </c>
      <c r="K487">
        <f t="shared" si="31"/>
        <v>89.102564102564102</v>
      </c>
    </row>
    <row r="488" spans="1:11" x14ac:dyDescent="0.2">
      <c r="A488">
        <v>25</v>
      </c>
      <c r="B488">
        <v>7</v>
      </c>
      <c r="C488">
        <v>7931.9</v>
      </c>
      <c r="D488">
        <v>481.1</v>
      </c>
      <c r="E488">
        <v>101.4</v>
      </c>
      <c r="F488">
        <f>VLOOKUP($A488,unit!$A:$G,MATCH(F$1,unit!$A$1:$G$1,0),0)</f>
        <v>1.0166999999999999</v>
      </c>
      <c r="G488">
        <f>VLOOKUP($A488,unit!$A:$G,MATCH(G$1,unit!$A$1:$G$1,0),0)</f>
        <v>0.74</v>
      </c>
      <c r="H488">
        <f>VLOOKUP($A488,unit!$A:$G,MATCH(H$1,unit!$A$1:$G$1,0),0)</f>
        <v>0.78</v>
      </c>
      <c r="I488">
        <f t="shared" si="29"/>
        <v>7801.613061866824</v>
      </c>
      <c r="J488">
        <f t="shared" si="30"/>
        <v>650.13513513513522</v>
      </c>
      <c r="K488">
        <f t="shared" si="31"/>
        <v>130</v>
      </c>
    </row>
    <row r="489" spans="1:11" x14ac:dyDescent="0.2">
      <c r="A489">
        <v>25</v>
      </c>
      <c r="B489">
        <v>8</v>
      </c>
      <c r="C489">
        <v>11427.8</v>
      </c>
      <c r="D489">
        <v>693.2</v>
      </c>
      <c r="E489">
        <v>146.1</v>
      </c>
      <c r="F489">
        <f>VLOOKUP($A489,unit!$A:$G,MATCH(F$1,unit!$A$1:$G$1,0),0)</f>
        <v>1.0166999999999999</v>
      </c>
      <c r="G489">
        <f>VLOOKUP($A489,unit!$A:$G,MATCH(G$1,unit!$A$1:$G$1,0),0)</f>
        <v>0.74</v>
      </c>
      <c r="H489">
        <f>VLOOKUP($A489,unit!$A:$G,MATCH(H$1,unit!$A$1:$G$1,0),0)</f>
        <v>0.78</v>
      </c>
      <c r="I489">
        <f t="shared" si="29"/>
        <v>11240.090488836431</v>
      </c>
      <c r="J489">
        <f t="shared" si="30"/>
        <v>936.75675675675689</v>
      </c>
      <c r="K489">
        <f t="shared" si="31"/>
        <v>187.30769230769229</v>
      </c>
    </row>
    <row r="490" spans="1:11" x14ac:dyDescent="0.2">
      <c r="A490">
        <v>25</v>
      </c>
      <c r="B490">
        <v>9</v>
      </c>
      <c r="C490">
        <v>16325.3</v>
      </c>
      <c r="D490">
        <v>990.2</v>
      </c>
      <c r="E490">
        <v>208.8</v>
      </c>
      <c r="F490">
        <f>VLOOKUP($A490,unit!$A:$G,MATCH(F$1,unit!$A$1:$G$1,0),0)</f>
        <v>1.0166999999999999</v>
      </c>
      <c r="G490">
        <f>VLOOKUP($A490,unit!$A:$G,MATCH(G$1,unit!$A$1:$G$1,0),0)</f>
        <v>0.74</v>
      </c>
      <c r="H490">
        <f>VLOOKUP($A490,unit!$A:$G,MATCH(H$1,unit!$A$1:$G$1,0),0)</f>
        <v>0.78</v>
      </c>
      <c r="I490">
        <f t="shared" si="29"/>
        <v>16057.145667355169</v>
      </c>
      <c r="J490">
        <f t="shared" si="30"/>
        <v>1338.1081081081081</v>
      </c>
      <c r="K490">
        <f t="shared" si="31"/>
        <v>267.69230769230768</v>
      </c>
    </row>
    <row r="491" spans="1:11" x14ac:dyDescent="0.2">
      <c r="A491">
        <v>25</v>
      </c>
      <c r="B491">
        <v>10</v>
      </c>
      <c r="C491">
        <v>23186.5</v>
      </c>
      <c r="D491">
        <v>1406.4</v>
      </c>
      <c r="E491">
        <v>296.5</v>
      </c>
      <c r="F491">
        <f>VLOOKUP($A491,unit!$A:$G,MATCH(F$1,unit!$A$1:$G$1,0),0)</f>
        <v>1.0166999999999999</v>
      </c>
      <c r="G491">
        <f>VLOOKUP($A491,unit!$A:$G,MATCH(G$1,unit!$A$1:$G$1,0),0)</f>
        <v>0.74</v>
      </c>
      <c r="H491">
        <f>VLOOKUP($A491,unit!$A:$G,MATCH(H$1,unit!$A$1:$G$1,0),0)</f>
        <v>0.78</v>
      </c>
      <c r="I491">
        <f t="shared" si="29"/>
        <v>22805.645716533887</v>
      </c>
      <c r="J491">
        <f t="shared" si="30"/>
        <v>1900.5405405405406</v>
      </c>
      <c r="K491">
        <f t="shared" si="31"/>
        <v>380.12820512820514</v>
      </c>
    </row>
    <row r="492" spans="1:11" x14ac:dyDescent="0.2">
      <c r="A492">
        <v>25</v>
      </c>
      <c r="B492">
        <v>11</v>
      </c>
      <c r="C492">
        <v>32798.5</v>
      </c>
      <c r="D492">
        <v>1989.4</v>
      </c>
      <c r="E492">
        <v>419.4</v>
      </c>
      <c r="F492">
        <f>VLOOKUP($A492,unit!$A:$G,MATCH(F$1,unit!$A$1:$G$1,0),0)</f>
        <v>1.0166999999999999</v>
      </c>
      <c r="G492">
        <f>VLOOKUP($A492,unit!$A:$G,MATCH(G$1,unit!$A$1:$G$1,0),0)</f>
        <v>0.74</v>
      </c>
      <c r="H492">
        <f>VLOOKUP($A492,unit!$A:$G,MATCH(H$1,unit!$A$1:$G$1,0),0)</f>
        <v>0.78</v>
      </c>
      <c r="I492">
        <f t="shared" si="29"/>
        <v>32259.761975017216</v>
      </c>
      <c r="J492">
        <f t="shared" si="30"/>
        <v>2688.3783783783783</v>
      </c>
      <c r="K492">
        <f t="shared" si="31"/>
        <v>537.69230769230762</v>
      </c>
    </row>
    <row r="493" spans="1:11" x14ac:dyDescent="0.2">
      <c r="A493">
        <v>25</v>
      </c>
      <c r="B493">
        <v>12</v>
      </c>
      <c r="C493">
        <v>46264.3</v>
      </c>
      <c r="D493">
        <v>2806.2</v>
      </c>
      <c r="E493">
        <v>591.6</v>
      </c>
      <c r="F493">
        <f>VLOOKUP($A493,unit!$A:$G,MATCH(F$1,unit!$A$1:$G$1,0),0)</f>
        <v>1.0166999999999999</v>
      </c>
      <c r="G493">
        <f>VLOOKUP($A493,unit!$A:$G,MATCH(G$1,unit!$A$1:$G$1,0),0)</f>
        <v>0.74</v>
      </c>
      <c r="H493">
        <f>VLOOKUP($A493,unit!$A:$G,MATCH(H$1,unit!$A$1:$G$1,0),0)</f>
        <v>0.78</v>
      </c>
      <c r="I493">
        <f t="shared" si="29"/>
        <v>45504.376905675228</v>
      </c>
      <c r="J493">
        <f t="shared" si="30"/>
        <v>3792.1621621621621</v>
      </c>
      <c r="K493">
        <f t="shared" si="31"/>
        <v>758.46153846153845</v>
      </c>
    </row>
    <row r="494" spans="1:11" x14ac:dyDescent="0.2">
      <c r="A494">
        <v>25</v>
      </c>
      <c r="B494">
        <v>13</v>
      </c>
      <c r="C494">
        <v>65129.2</v>
      </c>
      <c r="D494">
        <v>3950.5</v>
      </c>
      <c r="E494">
        <v>832.8</v>
      </c>
      <c r="F494">
        <f>VLOOKUP($A494,unit!$A:$G,MATCH(F$1,unit!$A$1:$G$1,0),0)</f>
        <v>1.0166999999999999</v>
      </c>
      <c r="G494">
        <f>VLOOKUP($A494,unit!$A:$G,MATCH(G$1,unit!$A$1:$G$1,0),0)</f>
        <v>0.74</v>
      </c>
      <c r="H494">
        <f>VLOOKUP($A494,unit!$A:$G,MATCH(H$1,unit!$A$1:$G$1,0),0)</f>
        <v>0.78</v>
      </c>
      <c r="I494">
        <f t="shared" si="29"/>
        <v>64059.40788826596</v>
      </c>
      <c r="J494">
        <f t="shared" si="30"/>
        <v>5338.5135135135133</v>
      </c>
      <c r="K494">
        <f t="shared" si="31"/>
        <v>1067.6923076923076</v>
      </c>
    </row>
    <row r="495" spans="1:11" x14ac:dyDescent="0.2">
      <c r="A495">
        <v>25</v>
      </c>
      <c r="B495">
        <v>14</v>
      </c>
      <c r="C495">
        <v>65129.2</v>
      </c>
      <c r="D495">
        <v>3950.5</v>
      </c>
      <c r="E495">
        <v>832.8</v>
      </c>
      <c r="F495">
        <f>VLOOKUP($A495,unit!$A:$G,MATCH(F$1,unit!$A$1:$G$1,0),0)</f>
        <v>1.0166999999999999</v>
      </c>
      <c r="G495">
        <f>VLOOKUP($A495,unit!$A:$G,MATCH(G$1,unit!$A$1:$G$1,0),0)</f>
        <v>0.74</v>
      </c>
      <c r="H495">
        <f>VLOOKUP($A495,unit!$A:$G,MATCH(H$1,unit!$A$1:$G$1,0),0)</f>
        <v>0.78</v>
      </c>
      <c r="I495">
        <f t="shared" si="29"/>
        <v>64059.40788826596</v>
      </c>
      <c r="J495">
        <f t="shared" si="30"/>
        <v>5338.5135135135133</v>
      </c>
      <c r="K495">
        <f t="shared" si="31"/>
        <v>1067.6923076923076</v>
      </c>
    </row>
    <row r="496" spans="1:11" x14ac:dyDescent="0.2">
      <c r="A496">
        <v>25</v>
      </c>
      <c r="B496">
        <v>15</v>
      </c>
      <c r="C496">
        <v>65129.2</v>
      </c>
      <c r="D496">
        <v>3950.5</v>
      </c>
      <c r="E496">
        <v>832.8</v>
      </c>
      <c r="F496">
        <f>VLOOKUP($A496,unit!$A:$G,MATCH(F$1,unit!$A$1:$G$1,0),0)</f>
        <v>1.0166999999999999</v>
      </c>
      <c r="G496">
        <f>VLOOKUP($A496,unit!$A:$G,MATCH(G$1,unit!$A$1:$G$1,0),0)</f>
        <v>0.74</v>
      </c>
      <c r="H496">
        <f>VLOOKUP($A496,unit!$A:$G,MATCH(H$1,unit!$A$1:$G$1,0),0)</f>
        <v>0.78</v>
      </c>
      <c r="I496">
        <f t="shared" si="29"/>
        <v>64059.40788826596</v>
      </c>
      <c r="J496">
        <f t="shared" si="30"/>
        <v>5338.5135135135133</v>
      </c>
      <c r="K496">
        <f t="shared" si="31"/>
        <v>1067.6923076923076</v>
      </c>
    </row>
    <row r="497" spans="1:11" x14ac:dyDescent="0.2">
      <c r="A497">
        <v>25</v>
      </c>
      <c r="B497">
        <v>16</v>
      </c>
      <c r="C497">
        <v>65129.2</v>
      </c>
      <c r="D497">
        <v>3950.5</v>
      </c>
      <c r="E497">
        <v>832.8</v>
      </c>
      <c r="F497">
        <f>VLOOKUP($A497,unit!$A:$G,MATCH(F$1,unit!$A$1:$G$1,0),0)</f>
        <v>1.0166999999999999</v>
      </c>
      <c r="G497">
        <f>VLOOKUP($A497,unit!$A:$G,MATCH(G$1,unit!$A$1:$G$1,0),0)</f>
        <v>0.74</v>
      </c>
      <c r="H497">
        <f>VLOOKUP($A497,unit!$A:$G,MATCH(H$1,unit!$A$1:$G$1,0),0)</f>
        <v>0.78</v>
      </c>
      <c r="I497">
        <f t="shared" si="29"/>
        <v>64059.40788826596</v>
      </c>
      <c r="J497">
        <f t="shared" si="30"/>
        <v>5338.5135135135133</v>
      </c>
      <c r="K497">
        <f t="shared" si="31"/>
        <v>1067.6923076923076</v>
      </c>
    </row>
    <row r="498" spans="1:11" x14ac:dyDescent="0.2">
      <c r="A498">
        <v>25</v>
      </c>
      <c r="B498">
        <v>17</v>
      </c>
      <c r="C498">
        <v>65129.2</v>
      </c>
      <c r="D498">
        <v>3950.5</v>
      </c>
      <c r="E498">
        <v>832.8</v>
      </c>
      <c r="F498">
        <f>VLOOKUP($A498,unit!$A:$G,MATCH(F$1,unit!$A$1:$G$1,0),0)</f>
        <v>1.0166999999999999</v>
      </c>
      <c r="G498">
        <f>VLOOKUP($A498,unit!$A:$G,MATCH(G$1,unit!$A$1:$G$1,0),0)</f>
        <v>0.74</v>
      </c>
      <c r="H498">
        <f>VLOOKUP($A498,unit!$A:$G,MATCH(H$1,unit!$A$1:$G$1,0),0)</f>
        <v>0.78</v>
      </c>
      <c r="I498">
        <f t="shared" si="29"/>
        <v>64059.40788826596</v>
      </c>
      <c r="J498">
        <f t="shared" si="30"/>
        <v>5338.5135135135133</v>
      </c>
      <c r="K498">
        <f t="shared" si="31"/>
        <v>1067.6923076923076</v>
      </c>
    </row>
    <row r="499" spans="1:11" x14ac:dyDescent="0.2">
      <c r="A499">
        <v>25</v>
      </c>
      <c r="B499">
        <v>18</v>
      </c>
      <c r="C499">
        <v>65129.2</v>
      </c>
      <c r="D499">
        <v>3950.5</v>
      </c>
      <c r="E499">
        <v>832.8</v>
      </c>
      <c r="F499">
        <f>VLOOKUP($A499,unit!$A:$G,MATCH(F$1,unit!$A$1:$G$1,0),0)</f>
        <v>1.0166999999999999</v>
      </c>
      <c r="G499">
        <f>VLOOKUP($A499,unit!$A:$G,MATCH(G$1,unit!$A$1:$G$1,0),0)</f>
        <v>0.74</v>
      </c>
      <c r="H499">
        <f>VLOOKUP($A499,unit!$A:$G,MATCH(H$1,unit!$A$1:$G$1,0),0)</f>
        <v>0.78</v>
      </c>
      <c r="I499">
        <f t="shared" si="29"/>
        <v>64059.40788826596</v>
      </c>
      <c r="J499">
        <f t="shared" si="30"/>
        <v>5338.5135135135133</v>
      </c>
      <c r="K499">
        <f t="shared" si="31"/>
        <v>1067.6923076923076</v>
      </c>
    </row>
    <row r="500" spans="1:11" x14ac:dyDescent="0.2">
      <c r="A500">
        <v>25</v>
      </c>
      <c r="B500">
        <v>19</v>
      </c>
      <c r="C500">
        <v>65129.2</v>
      </c>
      <c r="D500">
        <v>3950.5</v>
      </c>
      <c r="E500">
        <v>832.8</v>
      </c>
      <c r="F500">
        <f>VLOOKUP($A500,unit!$A:$G,MATCH(F$1,unit!$A$1:$G$1,0),0)</f>
        <v>1.0166999999999999</v>
      </c>
      <c r="G500">
        <f>VLOOKUP($A500,unit!$A:$G,MATCH(G$1,unit!$A$1:$G$1,0),0)</f>
        <v>0.74</v>
      </c>
      <c r="H500">
        <f>VLOOKUP($A500,unit!$A:$G,MATCH(H$1,unit!$A$1:$G$1,0),0)</f>
        <v>0.78</v>
      </c>
      <c r="I500">
        <f t="shared" si="29"/>
        <v>64059.40788826596</v>
      </c>
      <c r="J500">
        <f t="shared" si="30"/>
        <v>5338.5135135135133</v>
      </c>
      <c r="K500">
        <f t="shared" si="31"/>
        <v>1067.6923076923076</v>
      </c>
    </row>
    <row r="501" spans="1:11" x14ac:dyDescent="0.2">
      <c r="A501">
        <v>25</v>
      </c>
      <c r="B501">
        <v>20</v>
      </c>
      <c r="C501">
        <v>65129.2</v>
      </c>
      <c r="D501">
        <v>3950.5</v>
      </c>
      <c r="E501">
        <v>832.8</v>
      </c>
      <c r="F501">
        <f>VLOOKUP($A501,unit!$A:$G,MATCH(F$1,unit!$A$1:$G$1,0),0)</f>
        <v>1.0166999999999999</v>
      </c>
      <c r="G501">
        <f>VLOOKUP($A501,unit!$A:$G,MATCH(G$1,unit!$A$1:$G$1,0),0)</f>
        <v>0.74</v>
      </c>
      <c r="H501">
        <f>VLOOKUP($A501,unit!$A:$G,MATCH(H$1,unit!$A$1:$G$1,0),0)</f>
        <v>0.78</v>
      </c>
      <c r="I501">
        <f t="shared" si="29"/>
        <v>64059.40788826596</v>
      </c>
      <c r="J501">
        <f t="shared" si="30"/>
        <v>5338.5135135135133</v>
      </c>
      <c r="K501">
        <f t="shared" si="31"/>
        <v>1067.6923076923076</v>
      </c>
    </row>
    <row r="502" spans="1:11" x14ac:dyDescent="0.2">
      <c r="A502">
        <v>26</v>
      </c>
      <c r="B502">
        <v>1</v>
      </c>
      <c r="C502">
        <v>692.6</v>
      </c>
      <c r="D502">
        <v>58.4</v>
      </c>
      <c r="E502">
        <v>9.5</v>
      </c>
      <c r="F502">
        <f>VLOOKUP($A502,unit!$A:$G,MATCH(F$1,unit!$A$1:$G$1,0),0)</f>
        <v>0.85</v>
      </c>
      <c r="G502">
        <f>VLOOKUP($A502,unit!$A:$G,MATCH(G$1,unit!$A$1:$G$1,0),0)</f>
        <v>0.86</v>
      </c>
      <c r="H502">
        <f>VLOOKUP($A502,unit!$A:$G,MATCH(H$1,unit!$A$1:$G$1,0),0)</f>
        <v>0.7</v>
      </c>
      <c r="I502">
        <f t="shared" si="29"/>
        <v>814.82352941176475</v>
      </c>
      <c r="J502">
        <f t="shared" si="30"/>
        <v>67.906976744186039</v>
      </c>
      <c r="K502">
        <f t="shared" si="31"/>
        <v>13.571428571428573</v>
      </c>
    </row>
    <row r="503" spans="1:11" x14ac:dyDescent="0.2">
      <c r="A503">
        <v>26</v>
      </c>
      <c r="B503">
        <v>2</v>
      </c>
      <c r="C503">
        <v>820.1</v>
      </c>
      <c r="D503">
        <v>69.099999999999994</v>
      </c>
      <c r="E503">
        <v>11.3</v>
      </c>
      <c r="F503">
        <f>VLOOKUP($A503,unit!$A:$G,MATCH(F$1,unit!$A$1:$G$1,0),0)</f>
        <v>0.85</v>
      </c>
      <c r="G503">
        <f>VLOOKUP($A503,unit!$A:$G,MATCH(G$1,unit!$A$1:$G$1,0),0)</f>
        <v>0.86</v>
      </c>
      <c r="H503">
        <f>VLOOKUP($A503,unit!$A:$G,MATCH(H$1,unit!$A$1:$G$1,0),0)</f>
        <v>0.7</v>
      </c>
      <c r="I503">
        <f t="shared" si="29"/>
        <v>964.82352941176475</v>
      </c>
      <c r="J503">
        <f t="shared" si="30"/>
        <v>80.348837209302317</v>
      </c>
      <c r="K503">
        <f t="shared" si="31"/>
        <v>16.142857142857146</v>
      </c>
    </row>
    <row r="504" spans="1:11" x14ac:dyDescent="0.2">
      <c r="A504">
        <v>26</v>
      </c>
      <c r="B504">
        <v>3</v>
      </c>
      <c r="C504">
        <v>1234.2</v>
      </c>
      <c r="D504">
        <v>104.1</v>
      </c>
      <c r="E504">
        <v>16.899999999999999</v>
      </c>
      <c r="F504">
        <f>VLOOKUP($A504,unit!$A:$G,MATCH(F$1,unit!$A$1:$G$1,0),0)</f>
        <v>0.85</v>
      </c>
      <c r="G504">
        <f>VLOOKUP($A504,unit!$A:$G,MATCH(G$1,unit!$A$1:$G$1,0),0)</f>
        <v>0.86</v>
      </c>
      <c r="H504">
        <f>VLOOKUP($A504,unit!$A:$G,MATCH(H$1,unit!$A$1:$G$1,0),0)</f>
        <v>0.7</v>
      </c>
      <c r="I504">
        <f t="shared" si="29"/>
        <v>1452</v>
      </c>
      <c r="J504">
        <f t="shared" si="30"/>
        <v>121.04651162790697</v>
      </c>
      <c r="K504">
        <f t="shared" si="31"/>
        <v>24.142857142857142</v>
      </c>
    </row>
    <row r="505" spans="1:11" x14ac:dyDescent="0.2">
      <c r="A505">
        <v>26</v>
      </c>
      <c r="B505">
        <v>4</v>
      </c>
      <c r="C505">
        <v>1993</v>
      </c>
      <c r="D505">
        <v>168</v>
      </c>
      <c r="E505">
        <v>27.4</v>
      </c>
      <c r="F505">
        <f>VLOOKUP($A505,unit!$A:$G,MATCH(F$1,unit!$A$1:$G$1,0),0)</f>
        <v>0.85</v>
      </c>
      <c r="G505">
        <f>VLOOKUP($A505,unit!$A:$G,MATCH(G$1,unit!$A$1:$G$1,0),0)</f>
        <v>0.86</v>
      </c>
      <c r="H505">
        <f>VLOOKUP($A505,unit!$A:$G,MATCH(H$1,unit!$A$1:$G$1,0),0)</f>
        <v>0.7</v>
      </c>
      <c r="I505">
        <f t="shared" si="29"/>
        <v>2344.7058823529414</v>
      </c>
      <c r="J505">
        <f t="shared" si="30"/>
        <v>195.34883720930233</v>
      </c>
      <c r="K505">
        <f t="shared" si="31"/>
        <v>39.142857142857146</v>
      </c>
    </row>
    <row r="506" spans="1:11" x14ac:dyDescent="0.2">
      <c r="A506">
        <v>26</v>
      </c>
      <c r="B506">
        <v>5</v>
      </c>
      <c r="C506">
        <v>3056.1</v>
      </c>
      <c r="D506">
        <v>257.7</v>
      </c>
      <c r="E506">
        <v>41.9</v>
      </c>
      <c r="F506">
        <f>VLOOKUP($A506,unit!$A:$G,MATCH(F$1,unit!$A$1:$G$1,0),0)</f>
        <v>0.85</v>
      </c>
      <c r="G506">
        <f>VLOOKUP($A506,unit!$A:$G,MATCH(G$1,unit!$A$1:$G$1,0),0)</f>
        <v>0.86</v>
      </c>
      <c r="H506">
        <f>VLOOKUP($A506,unit!$A:$G,MATCH(H$1,unit!$A$1:$G$1,0),0)</f>
        <v>0.7</v>
      </c>
      <c r="I506">
        <f t="shared" si="29"/>
        <v>3595.4117647058824</v>
      </c>
      <c r="J506">
        <f t="shared" si="30"/>
        <v>299.65116279069764</v>
      </c>
      <c r="K506">
        <f t="shared" si="31"/>
        <v>59.857142857142861</v>
      </c>
    </row>
    <row r="507" spans="1:11" x14ac:dyDescent="0.2">
      <c r="A507">
        <v>26</v>
      </c>
      <c r="B507">
        <v>6</v>
      </c>
      <c r="C507">
        <v>4545.3</v>
      </c>
      <c r="D507">
        <v>383.2</v>
      </c>
      <c r="E507">
        <v>62.4</v>
      </c>
      <c r="F507">
        <f>VLOOKUP($A507,unit!$A:$G,MATCH(F$1,unit!$A$1:$G$1,0),0)</f>
        <v>0.85</v>
      </c>
      <c r="G507">
        <f>VLOOKUP($A507,unit!$A:$G,MATCH(G$1,unit!$A$1:$G$1,0),0)</f>
        <v>0.86</v>
      </c>
      <c r="H507">
        <f>VLOOKUP($A507,unit!$A:$G,MATCH(H$1,unit!$A$1:$G$1,0),0)</f>
        <v>0.7</v>
      </c>
      <c r="I507">
        <f t="shared" si="29"/>
        <v>5347.4117647058829</v>
      </c>
      <c r="J507">
        <f t="shared" si="30"/>
        <v>445.58139534883719</v>
      </c>
      <c r="K507">
        <f t="shared" si="31"/>
        <v>89.142857142857153</v>
      </c>
    </row>
    <row r="508" spans="1:11" x14ac:dyDescent="0.2">
      <c r="A508">
        <v>26</v>
      </c>
      <c r="B508">
        <v>7</v>
      </c>
      <c r="C508">
        <v>6631.6</v>
      </c>
      <c r="D508">
        <v>559.1</v>
      </c>
      <c r="E508">
        <v>91</v>
      </c>
      <c r="F508">
        <f>VLOOKUP($A508,unit!$A:$G,MATCH(F$1,unit!$A$1:$G$1,0),0)</f>
        <v>0.85</v>
      </c>
      <c r="G508">
        <f>VLOOKUP($A508,unit!$A:$G,MATCH(G$1,unit!$A$1:$G$1,0),0)</f>
        <v>0.86</v>
      </c>
      <c r="H508">
        <f>VLOOKUP($A508,unit!$A:$G,MATCH(H$1,unit!$A$1:$G$1,0),0)</f>
        <v>0.7</v>
      </c>
      <c r="I508">
        <f t="shared" si="29"/>
        <v>7801.8823529411775</v>
      </c>
      <c r="J508">
        <f t="shared" si="30"/>
        <v>650.11627906976753</v>
      </c>
      <c r="K508">
        <f t="shared" si="31"/>
        <v>130</v>
      </c>
    </row>
    <row r="509" spans="1:11" x14ac:dyDescent="0.2">
      <c r="A509">
        <v>26</v>
      </c>
      <c r="B509">
        <v>8</v>
      </c>
      <c r="C509">
        <v>9554.4</v>
      </c>
      <c r="D509">
        <v>805.6</v>
      </c>
      <c r="E509">
        <v>131.1</v>
      </c>
      <c r="F509">
        <f>VLOOKUP($A509,unit!$A:$G,MATCH(F$1,unit!$A$1:$G$1,0),0)</f>
        <v>0.85</v>
      </c>
      <c r="G509">
        <f>VLOOKUP($A509,unit!$A:$G,MATCH(G$1,unit!$A$1:$G$1,0),0)</f>
        <v>0.86</v>
      </c>
      <c r="H509">
        <f>VLOOKUP($A509,unit!$A:$G,MATCH(H$1,unit!$A$1:$G$1,0),0)</f>
        <v>0.7</v>
      </c>
      <c r="I509">
        <f t="shared" si="29"/>
        <v>11240.470588235294</v>
      </c>
      <c r="J509">
        <f t="shared" si="30"/>
        <v>936.74418604651169</v>
      </c>
      <c r="K509">
        <f t="shared" si="31"/>
        <v>187.28571428571428</v>
      </c>
    </row>
    <row r="510" spans="1:11" x14ac:dyDescent="0.2">
      <c r="A510">
        <v>26</v>
      </c>
      <c r="B510">
        <v>9</v>
      </c>
      <c r="C510">
        <v>13649</v>
      </c>
      <c r="D510">
        <v>1150.8</v>
      </c>
      <c r="E510">
        <v>187.3</v>
      </c>
      <c r="F510">
        <f>VLOOKUP($A510,unit!$A:$G,MATCH(F$1,unit!$A$1:$G$1,0),0)</f>
        <v>0.85</v>
      </c>
      <c r="G510">
        <f>VLOOKUP($A510,unit!$A:$G,MATCH(G$1,unit!$A$1:$G$1,0),0)</f>
        <v>0.86</v>
      </c>
      <c r="H510">
        <f>VLOOKUP($A510,unit!$A:$G,MATCH(H$1,unit!$A$1:$G$1,0),0)</f>
        <v>0.7</v>
      </c>
      <c r="I510">
        <f t="shared" si="29"/>
        <v>16057.64705882353</v>
      </c>
      <c r="J510">
        <f t="shared" si="30"/>
        <v>1338.1395348837209</v>
      </c>
      <c r="K510">
        <f t="shared" si="31"/>
        <v>267.57142857142861</v>
      </c>
    </row>
    <row r="511" spans="1:11" x14ac:dyDescent="0.2">
      <c r="A511">
        <v>26</v>
      </c>
      <c r="B511">
        <v>10</v>
      </c>
      <c r="C511">
        <v>19385.400000000001</v>
      </c>
      <c r="D511">
        <v>1634.5</v>
      </c>
      <c r="E511">
        <v>266.10000000000002</v>
      </c>
      <c r="F511">
        <f>VLOOKUP($A511,unit!$A:$G,MATCH(F$1,unit!$A$1:$G$1,0),0)</f>
        <v>0.85</v>
      </c>
      <c r="G511">
        <f>VLOOKUP($A511,unit!$A:$G,MATCH(G$1,unit!$A$1:$G$1,0),0)</f>
        <v>0.86</v>
      </c>
      <c r="H511">
        <f>VLOOKUP($A511,unit!$A:$G,MATCH(H$1,unit!$A$1:$G$1,0),0)</f>
        <v>0.7</v>
      </c>
      <c r="I511">
        <f t="shared" si="29"/>
        <v>22806.352941176472</v>
      </c>
      <c r="J511">
        <f t="shared" si="30"/>
        <v>1900.5813953488373</v>
      </c>
      <c r="K511">
        <f t="shared" si="31"/>
        <v>380.14285714285722</v>
      </c>
    </row>
    <row r="512" spans="1:11" x14ac:dyDescent="0.2">
      <c r="A512">
        <v>26</v>
      </c>
      <c r="B512">
        <v>11</v>
      </c>
      <c r="C512">
        <v>27421.7</v>
      </c>
      <c r="D512">
        <v>2312</v>
      </c>
      <c r="E512">
        <v>376.4</v>
      </c>
      <c r="F512">
        <f>VLOOKUP($A512,unit!$A:$G,MATCH(F$1,unit!$A$1:$G$1,0),0)</f>
        <v>0.85</v>
      </c>
      <c r="G512">
        <f>VLOOKUP($A512,unit!$A:$G,MATCH(G$1,unit!$A$1:$G$1,0),0)</f>
        <v>0.86</v>
      </c>
      <c r="H512">
        <f>VLOOKUP($A512,unit!$A:$G,MATCH(H$1,unit!$A$1:$G$1,0),0)</f>
        <v>0.7</v>
      </c>
      <c r="I512">
        <f t="shared" si="29"/>
        <v>32260.823529411766</v>
      </c>
      <c r="J512">
        <f t="shared" si="30"/>
        <v>2688.3720930232557</v>
      </c>
      <c r="K512">
        <f t="shared" si="31"/>
        <v>537.71428571428567</v>
      </c>
    </row>
    <row r="513" spans="1:11" x14ac:dyDescent="0.2">
      <c r="A513">
        <v>26</v>
      </c>
      <c r="B513">
        <v>12</v>
      </c>
      <c r="C513">
        <v>38680</v>
      </c>
      <c r="D513">
        <v>3261.3</v>
      </c>
      <c r="E513">
        <v>530.9</v>
      </c>
      <c r="F513">
        <f>VLOOKUP($A513,unit!$A:$G,MATCH(F$1,unit!$A$1:$G$1,0),0)</f>
        <v>0.85</v>
      </c>
      <c r="G513">
        <f>VLOOKUP($A513,unit!$A:$G,MATCH(G$1,unit!$A$1:$G$1,0),0)</f>
        <v>0.86</v>
      </c>
      <c r="H513">
        <f>VLOOKUP($A513,unit!$A:$G,MATCH(H$1,unit!$A$1:$G$1,0),0)</f>
        <v>0.7</v>
      </c>
      <c r="I513">
        <f t="shared" si="29"/>
        <v>45505.882352941175</v>
      </c>
      <c r="J513">
        <f t="shared" si="30"/>
        <v>3792.2093023255816</v>
      </c>
      <c r="K513">
        <f t="shared" si="31"/>
        <v>758.42857142857144</v>
      </c>
    </row>
    <row r="514" spans="1:11" x14ac:dyDescent="0.2">
      <c r="A514">
        <v>26</v>
      </c>
      <c r="B514">
        <v>13</v>
      </c>
      <c r="C514">
        <v>54452.3</v>
      </c>
      <c r="D514">
        <v>4591.1000000000004</v>
      </c>
      <c r="E514">
        <v>747.4</v>
      </c>
      <c r="F514">
        <f>VLOOKUP($A514,unit!$A:$G,MATCH(F$1,unit!$A$1:$G$1,0),0)</f>
        <v>0.85</v>
      </c>
      <c r="G514">
        <f>VLOOKUP($A514,unit!$A:$G,MATCH(G$1,unit!$A$1:$G$1,0),0)</f>
        <v>0.86</v>
      </c>
      <c r="H514">
        <f>VLOOKUP($A514,unit!$A:$G,MATCH(H$1,unit!$A$1:$G$1,0),0)</f>
        <v>0.7</v>
      </c>
      <c r="I514">
        <f t="shared" si="29"/>
        <v>64061.529411764714</v>
      </c>
      <c r="J514">
        <f t="shared" si="30"/>
        <v>5338.4883720930238</v>
      </c>
      <c r="K514">
        <f t="shared" si="31"/>
        <v>1067.7142857142858</v>
      </c>
    </row>
    <row r="515" spans="1:11" x14ac:dyDescent="0.2">
      <c r="A515">
        <v>26</v>
      </c>
      <c r="B515">
        <v>14</v>
      </c>
      <c r="C515">
        <v>54452.3</v>
      </c>
      <c r="D515">
        <v>4591.1000000000004</v>
      </c>
      <c r="E515">
        <v>747.4</v>
      </c>
      <c r="F515">
        <f>VLOOKUP($A515,unit!$A:$G,MATCH(F$1,unit!$A$1:$G$1,0),0)</f>
        <v>0.85</v>
      </c>
      <c r="G515">
        <f>VLOOKUP($A515,unit!$A:$G,MATCH(G$1,unit!$A$1:$G$1,0),0)</f>
        <v>0.86</v>
      </c>
      <c r="H515">
        <f>VLOOKUP($A515,unit!$A:$G,MATCH(H$1,unit!$A$1:$G$1,0),0)</f>
        <v>0.7</v>
      </c>
      <c r="I515">
        <f t="shared" ref="I515:I578" si="32">C515/F515*1</f>
        <v>64061.529411764714</v>
      </c>
      <c r="J515">
        <f t="shared" ref="J515:J578" si="33">D515/G515*1</f>
        <v>5338.4883720930238</v>
      </c>
      <c r="K515">
        <f t="shared" ref="K515:K578" si="34">E515/H515*1</f>
        <v>1067.7142857142858</v>
      </c>
    </row>
    <row r="516" spans="1:11" x14ac:dyDescent="0.2">
      <c r="A516">
        <v>26</v>
      </c>
      <c r="B516">
        <v>15</v>
      </c>
      <c r="C516">
        <v>54452.3</v>
      </c>
      <c r="D516">
        <v>4591.1000000000004</v>
      </c>
      <c r="E516">
        <v>747.4</v>
      </c>
      <c r="F516">
        <f>VLOOKUP($A516,unit!$A:$G,MATCH(F$1,unit!$A$1:$G$1,0),0)</f>
        <v>0.85</v>
      </c>
      <c r="G516">
        <f>VLOOKUP($A516,unit!$A:$G,MATCH(G$1,unit!$A$1:$G$1,0),0)</f>
        <v>0.86</v>
      </c>
      <c r="H516">
        <f>VLOOKUP($A516,unit!$A:$G,MATCH(H$1,unit!$A$1:$G$1,0),0)</f>
        <v>0.7</v>
      </c>
      <c r="I516">
        <f t="shared" si="32"/>
        <v>64061.529411764714</v>
      </c>
      <c r="J516">
        <f t="shared" si="33"/>
        <v>5338.4883720930238</v>
      </c>
      <c r="K516">
        <f t="shared" si="34"/>
        <v>1067.7142857142858</v>
      </c>
    </row>
    <row r="517" spans="1:11" x14ac:dyDescent="0.2">
      <c r="A517">
        <v>26</v>
      </c>
      <c r="B517">
        <v>16</v>
      </c>
      <c r="C517">
        <v>54452.3</v>
      </c>
      <c r="D517">
        <v>4591.1000000000004</v>
      </c>
      <c r="E517">
        <v>747.4</v>
      </c>
      <c r="F517">
        <f>VLOOKUP($A517,unit!$A:$G,MATCH(F$1,unit!$A$1:$G$1,0),0)</f>
        <v>0.85</v>
      </c>
      <c r="G517">
        <f>VLOOKUP($A517,unit!$A:$G,MATCH(G$1,unit!$A$1:$G$1,0),0)</f>
        <v>0.86</v>
      </c>
      <c r="H517">
        <f>VLOOKUP($A517,unit!$A:$G,MATCH(H$1,unit!$A$1:$G$1,0),0)</f>
        <v>0.7</v>
      </c>
      <c r="I517">
        <f t="shared" si="32"/>
        <v>64061.529411764714</v>
      </c>
      <c r="J517">
        <f t="shared" si="33"/>
        <v>5338.4883720930238</v>
      </c>
      <c r="K517">
        <f t="shared" si="34"/>
        <v>1067.7142857142858</v>
      </c>
    </row>
    <row r="518" spans="1:11" x14ac:dyDescent="0.2">
      <c r="A518">
        <v>26</v>
      </c>
      <c r="B518">
        <v>17</v>
      </c>
      <c r="C518">
        <v>54452.3</v>
      </c>
      <c r="D518">
        <v>4591.1000000000004</v>
      </c>
      <c r="E518">
        <v>747.4</v>
      </c>
      <c r="F518">
        <f>VLOOKUP($A518,unit!$A:$G,MATCH(F$1,unit!$A$1:$G$1,0),0)</f>
        <v>0.85</v>
      </c>
      <c r="G518">
        <f>VLOOKUP($A518,unit!$A:$G,MATCH(G$1,unit!$A$1:$G$1,0),0)</f>
        <v>0.86</v>
      </c>
      <c r="H518">
        <f>VLOOKUP($A518,unit!$A:$G,MATCH(H$1,unit!$A$1:$G$1,0),0)</f>
        <v>0.7</v>
      </c>
      <c r="I518">
        <f t="shared" si="32"/>
        <v>64061.529411764714</v>
      </c>
      <c r="J518">
        <f t="shared" si="33"/>
        <v>5338.4883720930238</v>
      </c>
      <c r="K518">
        <f t="shared" si="34"/>
        <v>1067.7142857142858</v>
      </c>
    </row>
    <row r="519" spans="1:11" x14ac:dyDescent="0.2">
      <c r="A519">
        <v>26</v>
      </c>
      <c r="B519">
        <v>18</v>
      </c>
      <c r="C519">
        <v>54452.3</v>
      </c>
      <c r="D519">
        <v>4591.1000000000004</v>
      </c>
      <c r="E519">
        <v>747.4</v>
      </c>
      <c r="F519">
        <f>VLOOKUP($A519,unit!$A:$G,MATCH(F$1,unit!$A$1:$G$1,0),0)</f>
        <v>0.85</v>
      </c>
      <c r="G519">
        <f>VLOOKUP($A519,unit!$A:$G,MATCH(G$1,unit!$A$1:$G$1,0),0)</f>
        <v>0.86</v>
      </c>
      <c r="H519">
        <f>VLOOKUP($A519,unit!$A:$G,MATCH(H$1,unit!$A$1:$G$1,0),0)</f>
        <v>0.7</v>
      </c>
      <c r="I519">
        <f t="shared" si="32"/>
        <v>64061.529411764714</v>
      </c>
      <c r="J519">
        <f t="shared" si="33"/>
        <v>5338.4883720930238</v>
      </c>
      <c r="K519">
        <f t="shared" si="34"/>
        <v>1067.7142857142858</v>
      </c>
    </row>
    <row r="520" spans="1:11" x14ac:dyDescent="0.2">
      <c r="A520">
        <v>26</v>
      </c>
      <c r="B520">
        <v>19</v>
      </c>
      <c r="C520">
        <v>54452.3</v>
      </c>
      <c r="D520">
        <v>4591.1000000000004</v>
      </c>
      <c r="E520">
        <v>747.4</v>
      </c>
      <c r="F520">
        <f>VLOOKUP($A520,unit!$A:$G,MATCH(F$1,unit!$A$1:$G$1,0),0)</f>
        <v>0.85</v>
      </c>
      <c r="G520">
        <f>VLOOKUP($A520,unit!$A:$G,MATCH(G$1,unit!$A$1:$G$1,0),0)</f>
        <v>0.86</v>
      </c>
      <c r="H520">
        <f>VLOOKUP($A520,unit!$A:$G,MATCH(H$1,unit!$A$1:$G$1,0),0)</f>
        <v>0.7</v>
      </c>
      <c r="I520">
        <f t="shared" si="32"/>
        <v>64061.529411764714</v>
      </c>
      <c r="J520">
        <f t="shared" si="33"/>
        <v>5338.4883720930238</v>
      </c>
      <c r="K520">
        <f t="shared" si="34"/>
        <v>1067.7142857142858</v>
      </c>
    </row>
    <row r="521" spans="1:11" x14ac:dyDescent="0.2">
      <c r="A521">
        <v>26</v>
      </c>
      <c r="B521">
        <v>20</v>
      </c>
      <c r="C521">
        <v>54452.3</v>
      </c>
      <c r="D521">
        <v>4591.1000000000004</v>
      </c>
      <c r="E521">
        <v>747.4</v>
      </c>
      <c r="F521">
        <f>VLOOKUP($A521,unit!$A:$G,MATCH(F$1,unit!$A$1:$G$1,0),0)</f>
        <v>0.85</v>
      </c>
      <c r="G521">
        <f>VLOOKUP($A521,unit!$A:$G,MATCH(G$1,unit!$A$1:$G$1,0),0)</f>
        <v>0.86</v>
      </c>
      <c r="H521">
        <f>VLOOKUP($A521,unit!$A:$G,MATCH(H$1,unit!$A$1:$G$1,0),0)</f>
        <v>0.7</v>
      </c>
      <c r="I521">
        <f t="shared" si="32"/>
        <v>64061.529411764714</v>
      </c>
      <c r="J521">
        <f t="shared" si="33"/>
        <v>5338.4883720930238</v>
      </c>
      <c r="K521">
        <f t="shared" si="34"/>
        <v>1067.7142857142858</v>
      </c>
    </row>
    <row r="522" spans="1:11" x14ac:dyDescent="0.2">
      <c r="A522">
        <v>27</v>
      </c>
      <c r="B522">
        <v>1</v>
      </c>
      <c r="C522">
        <v>760.5</v>
      </c>
      <c r="D522">
        <v>54.3</v>
      </c>
      <c r="E522">
        <v>10.3</v>
      </c>
      <c r="F522">
        <f>VLOOKUP($A522,unit!$A:$G,MATCH(F$1,unit!$A$1:$G$1,0),0)</f>
        <v>0.93330000000000002</v>
      </c>
      <c r="G522">
        <f>VLOOKUP($A522,unit!$A:$G,MATCH(G$1,unit!$A$1:$G$1,0),0)</f>
        <v>0.8</v>
      </c>
      <c r="H522">
        <f>VLOOKUP($A522,unit!$A:$G,MATCH(H$1,unit!$A$1:$G$1,0),0)</f>
        <v>0.76</v>
      </c>
      <c r="I522">
        <f t="shared" si="32"/>
        <v>814.85053037608486</v>
      </c>
      <c r="J522">
        <f t="shared" si="33"/>
        <v>67.874999999999986</v>
      </c>
      <c r="K522">
        <f t="shared" si="34"/>
        <v>13.55263157894737</v>
      </c>
    </row>
    <row r="523" spans="1:11" x14ac:dyDescent="0.2">
      <c r="A523">
        <v>27</v>
      </c>
      <c r="B523">
        <v>2</v>
      </c>
      <c r="C523">
        <v>900.5</v>
      </c>
      <c r="D523">
        <v>64.3</v>
      </c>
      <c r="E523">
        <v>12.2</v>
      </c>
      <c r="F523">
        <f>VLOOKUP($A523,unit!$A:$G,MATCH(F$1,unit!$A$1:$G$1,0),0)</f>
        <v>0.93330000000000002</v>
      </c>
      <c r="G523">
        <f>VLOOKUP($A523,unit!$A:$G,MATCH(G$1,unit!$A$1:$G$1,0),0)</f>
        <v>0.8</v>
      </c>
      <c r="H523">
        <f>VLOOKUP($A523,unit!$A:$G,MATCH(H$1,unit!$A$1:$G$1,0),0)</f>
        <v>0.76</v>
      </c>
      <c r="I523">
        <f t="shared" si="32"/>
        <v>964.8558877102754</v>
      </c>
      <c r="J523">
        <f t="shared" si="33"/>
        <v>80.374999999999986</v>
      </c>
      <c r="K523">
        <f t="shared" si="34"/>
        <v>16.052631578947366</v>
      </c>
    </row>
    <row r="524" spans="1:11" x14ac:dyDescent="0.2">
      <c r="A524">
        <v>27</v>
      </c>
      <c r="B524">
        <v>3</v>
      </c>
      <c r="C524">
        <v>1355.3</v>
      </c>
      <c r="D524">
        <v>96.8</v>
      </c>
      <c r="E524">
        <v>18.399999999999999</v>
      </c>
      <c r="F524">
        <f>VLOOKUP($A524,unit!$A:$G,MATCH(F$1,unit!$A$1:$G$1,0),0)</f>
        <v>0.93330000000000002</v>
      </c>
      <c r="G524">
        <f>VLOOKUP($A524,unit!$A:$G,MATCH(G$1,unit!$A$1:$G$1,0),0)</f>
        <v>0.8</v>
      </c>
      <c r="H524">
        <f>VLOOKUP($A524,unit!$A:$G,MATCH(H$1,unit!$A$1:$G$1,0),0)</f>
        <v>0.76</v>
      </c>
      <c r="I524">
        <f t="shared" si="32"/>
        <v>1452.1590056787741</v>
      </c>
      <c r="J524">
        <f t="shared" si="33"/>
        <v>120.99999999999999</v>
      </c>
      <c r="K524">
        <f t="shared" si="34"/>
        <v>24.210526315789473</v>
      </c>
    </row>
    <row r="525" spans="1:11" x14ac:dyDescent="0.2">
      <c r="A525">
        <v>27</v>
      </c>
      <c r="B525">
        <v>4</v>
      </c>
      <c r="C525">
        <v>2188.4</v>
      </c>
      <c r="D525">
        <v>156.30000000000001</v>
      </c>
      <c r="E525">
        <v>29.7</v>
      </c>
      <c r="F525">
        <f>VLOOKUP($A525,unit!$A:$G,MATCH(F$1,unit!$A$1:$G$1,0),0)</f>
        <v>0.93330000000000002</v>
      </c>
      <c r="G525">
        <f>VLOOKUP($A525,unit!$A:$G,MATCH(G$1,unit!$A$1:$G$1,0),0)</f>
        <v>0.8</v>
      </c>
      <c r="H525">
        <f>VLOOKUP($A525,unit!$A:$G,MATCH(H$1,unit!$A$1:$G$1,0),0)</f>
        <v>0.76</v>
      </c>
      <c r="I525">
        <f t="shared" si="32"/>
        <v>2344.7980285010181</v>
      </c>
      <c r="J525">
        <f t="shared" si="33"/>
        <v>195.375</v>
      </c>
      <c r="K525">
        <f t="shared" si="34"/>
        <v>39.078947368421048</v>
      </c>
    </row>
    <row r="526" spans="1:11" x14ac:dyDescent="0.2">
      <c r="A526">
        <v>27</v>
      </c>
      <c r="B526">
        <v>5</v>
      </c>
      <c r="C526">
        <v>3355.7</v>
      </c>
      <c r="D526">
        <v>239.7</v>
      </c>
      <c r="E526">
        <v>45.5</v>
      </c>
      <c r="F526">
        <f>VLOOKUP($A526,unit!$A:$G,MATCH(F$1,unit!$A$1:$G$1,0),0)</f>
        <v>0.93330000000000002</v>
      </c>
      <c r="G526">
        <f>VLOOKUP($A526,unit!$A:$G,MATCH(G$1,unit!$A$1:$G$1,0),0)</f>
        <v>0.8</v>
      </c>
      <c r="H526">
        <f>VLOOKUP($A526,unit!$A:$G,MATCH(H$1,unit!$A$1:$G$1,0),0)</f>
        <v>0.76</v>
      </c>
      <c r="I526">
        <f t="shared" si="32"/>
        <v>3595.5212686167361</v>
      </c>
      <c r="J526">
        <f t="shared" si="33"/>
        <v>299.62499999999994</v>
      </c>
      <c r="K526">
        <f t="shared" si="34"/>
        <v>59.868421052631575</v>
      </c>
    </row>
    <row r="527" spans="1:11" x14ac:dyDescent="0.2">
      <c r="A527">
        <v>27</v>
      </c>
      <c r="B527">
        <v>6</v>
      </c>
      <c r="C527">
        <v>4990.8999999999996</v>
      </c>
      <c r="D527">
        <v>356.5</v>
      </c>
      <c r="E527">
        <v>67.7</v>
      </c>
      <c r="F527">
        <f>VLOOKUP($A527,unit!$A:$G,MATCH(F$1,unit!$A$1:$G$1,0),0)</f>
        <v>0.93330000000000002</v>
      </c>
      <c r="G527">
        <f>VLOOKUP($A527,unit!$A:$G,MATCH(G$1,unit!$A$1:$G$1,0),0)</f>
        <v>0.8</v>
      </c>
      <c r="H527">
        <f>VLOOKUP($A527,unit!$A:$G,MATCH(H$1,unit!$A$1:$G$1,0),0)</f>
        <v>0.76</v>
      </c>
      <c r="I527">
        <f t="shared" si="32"/>
        <v>5347.5838422800807</v>
      </c>
      <c r="J527">
        <f t="shared" si="33"/>
        <v>445.625</v>
      </c>
      <c r="K527">
        <f t="shared" si="34"/>
        <v>89.078947368421055</v>
      </c>
    </row>
    <row r="528" spans="1:11" x14ac:dyDescent="0.2">
      <c r="A528">
        <v>27</v>
      </c>
      <c r="B528">
        <v>7</v>
      </c>
      <c r="C528">
        <v>7281.8</v>
      </c>
      <c r="D528">
        <v>520.1</v>
      </c>
      <c r="E528">
        <v>98.8</v>
      </c>
      <c r="F528">
        <f>VLOOKUP($A528,unit!$A:$G,MATCH(F$1,unit!$A$1:$G$1,0),0)</f>
        <v>0.93330000000000002</v>
      </c>
      <c r="G528">
        <f>VLOOKUP($A528,unit!$A:$G,MATCH(G$1,unit!$A$1:$G$1,0),0)</f>
        <v>0.8</v>
      </c>
      <c r="H528">
        <f>VLOOKUP($A528,unit!$A:$G,MATCH(H$1,unit!$A$1:$G$1,0),0)</f>
        <v>0.76</v>
      </c>
      <c r="I528">
        <f t="shared" si="32"/>
        <v>7802.207221686489</v>
      </c>
      <c r="J528">
        <f t="shared" si="33"/>
        <v>650.125</v>
      </c>
      <c r="K528">
        <f t="shared" si="34"/>
        <v>130</v>
      </c>
    </row>
    <row r="529" spans="1:11" x14ac:dyDescent="0.2">
      <c r="A529">
        <v>27</v>
      </c>
      <c r="B529">
        <v>8</v>
      </c>
      <c r="C529">
        <v>10491.1</v>
      </c>
      <c r="D529">
        <v>749.4</v>
      </c>
      <c r="E529">
        <v>142.4</v>
      </c>
      <c r="F529">
        <f>VLOOKUP($A529,unit!$A:$G,MATCH(F$1,unit!$A$1:$G$1,0),0)</f>
        <v>0.93330000000000002</v>
      </c>
      <c r="G529">
        <f>VLOOKUP($A529,unit!$A:$G,MATCH(G$1,unit!$A$1:$G$1,0),0)</f>
        <v>0.8</v>
      </c>
      <c r="H529">
        <f>VLOOKUP($A529,unit!$A:$G,MATCH(H$1,unit!$A$1:$G$1,0),0)</f>
        <v>0.76</v>
      </c>
      <c r="I529">
        <f t="shared" si="32"/>
        <v>11240.865745205187</v>
      </c>
      <c r="J529">
        <f t="shared" si="33"/>
        <v>936.74999999999989</v>
      </c>
      <c r="K529">
        <f t="shared" si="34"/>
        <v>187.36842105263159</v>
      </c>
    </row>
    <row r="530" spans="1:11" x14ac:dyDescent="0.2">
      <c r="A530">
        <v>27</v>
      </c>
      <c r="B530">
        <v>9</v>
      </c>
      <c r="C530">
        <v>14987.2</v>
      </c>
      <c r="D530">
        <v>1070.5</v>
      </c>
      <c r="E530">
        <v>203.4</v>
      </c>
      <c r="F530">
        <f>VLOOKUP($A530,unit!$A:$G,MATCH(F$1,unit!$A$1:$G$1,0),0)</f>
        <v>0.93330000000000002</v>
      </c>
      <c r="G530">
        <f>VLOOKUP($A530,unit!$A:$G,MATCH(G$1,unit!$A$1:$G$1,0),0)</f>
        <v>0.8</v>
      </c>
      <c r="H530">
        <f>VLOOKUP($A530,unit!$A:$G,MATCH(H$1,unit!$A$1:$G$1,0),0)</f>
        <v>0.76</v>
      </c>
      <c r="I530">
        <f t="shared" si="32"/>
        <v>16058.287795992714</v>
      </c>
      <c r="J530">
        <f t="shared" si="33"/>
        <v>1338.125</v>
      </c>
      <c r="K530">
        <f t="shared" si="34"/>
        <v>267.63157894736844</v>
      </c>
    </row>
    <row r="531" spans="1:11" x14ac:dyDescent="0.2">
      <c r="A531">
        <v>27</v>
      </c>
      <c r="B531">
        <v>10</v>
      </c>
      <c r="C531">
        <v>21285.9</v>
      </c>
      <c r="D531">
        <v>1520.4</v>
      </c>
      <c r="E531">
        <v>288.89999999999998</v>
      </c>
      <c r="F531">
        <f>VLOOKUP($A531,unit!$A:$G,MATCH(F$1,unit!$A$1:$G$1,0),0)</f>
        <v>0.93330000000000002</v>
      </c>
      <c r="G531">
        <f>VLOOKUP($A531,unit!$A:$G,MATCH(G$1,unit!$A$1:$G$1,0),0)</f>
        <v>0.8</v>
      </c>
      <c r="H531">
        <f>VLOOKUP($A531,unit!$A:$G,MATCH(H$1,unit!$A$1:$G$1,0),0)</f>
        <v>0.76</v>
      </c>
      <c r="I531">
        <f t="shared" si="32"/>
        <v>22807.135969141757</v>
      </c>
      <c r="J531">
        <f t="shared" si="33"/>
        <v>1900.5</v>
      </c>
      <c r="K531">
        <f t="shared" si="34"/>
        <v>380.13157894736838</v>
      </c>
    </row>
    <row r="532" spans="1:11" x14ac:dyDescent="0.2">
      <c r="A532">
        <v>27</v>
      </c>
      <c r="B532">
        <v>11</v>
      </c>
      <c r="C532">
        <v>30110.1</v>
      </c>
      <c r="D532">
        <v>2150.6999999999998</v>
      </c>
      <c r="E532">
        <v>408.6</v>
      </c>
      <c r="F532">
        <f>VLOOKUP($A532,unit!$A:$G,MATCH(F$1,unit!$A$1:$G$1,0),0)</f>
        <v>0.93330000000000002</v>
      </c>
      <c r="G532">
        <f>VLOOKUP($A532,unit!$A:$G,MATCH(G$1,unit!$A$1:$G$1,0),0)</f>
        <v>0.8</v>
      </c>
      <c r="H532">
        <f>VLOOKUP($A532,unit!$A:$G,MATCH(H$1,unit!$A$1:$G$1,0),0)</f>
        <v>0.76</v>
      </c>
      <c r="I532">
        <f t="shared" si="32"/>
        <v>32261.973641915782</v>
      </c>
      <c r="J532">
        <f t="shared" si="33"/>
        <v>2688.3749999999995</v>
      </c>
      <c r="K532">
        <f t="shared" si="34"/>
        <v>537.63157894736844</v>
      </c>
    </row>
    <row r="533" spans="1:11" x14ac:dyDescent="0.2">
      <c r="A533">
        <v>27</v>
      </c>
      <c r="B533">
        <v>12</v>
      </c>
      <c r="C533">
        <v>42472.2</v>
      </c>
      <c r="D533">
        <v>3033.7</v>
      </c>
      <c r="E533">
        <v>576.4</v>
      </c>
      <c r="F533">
        <f>VLOOKUP($A533,unit!$A:$G,MATCH(F$1,unit!$A$1:$G$1,0),0)</f>
        <v>0.93330000000000002</v>
      </c>
      <c r="G533">
        <f>VLOOKUP($A533,unit!$A:$G,MATCH(G$1,unit!$A$1:$G$1,0),0)</f>
        <v>0.8</v>
      </c>
      <c r="H533">
        <f>VLOOKUP($A533,unit!$A:$G,MATCH(H$1,unit!$A$1:$G$1,0),0)</f>
        <v>0.76</v>
      </c>
      <c r="I533">
        <f t="shared" si="32"/>
        <v>45507.55384120861</v>
      </c>
      <c r="J533">
        <f t="shared" si="33"/>
        <v>3792.1249999999995</v>
      </c>
      <c r="K533">
        <f t="shared" si="34"/>
        <v>758.42105263157896</v>
      </c>
    </row>
    <row r="534" spans="1:11" x14ac:dyDescent="0.2">
      <c r="A534">
        <v>27</v>
      </c>
      <c r="B534">
        <v>13</v>
      </c>
      <c r="C534">
        <v>59790.7</v>
      </c>
      <c r="D534">
        <v>4270.8</v>
      </c>
      <c r="E534">
        <v>811.4</v>
      </c>
      <c r="F534">
        <f>VLOOKUP($A534,unit!$A:$G,MATCH(F$1,unit!$A$1:$G$1,0),0)</f>
        <v>0.93330000000000002</v>
      </c>
      <c r="G534">
        <f>VLOOKUP($A534,unit!$A:$G,MATCH(G$1,unit!$A$1:$G$1,0),0)</f>
        <v>0.8</v>
      </c>
      <c r="H534">
        <f>VLOOKUP($A534,unit!$A:$G,MATCH(H$1,unit!$A$1:$G$1,0),0)</f>
        <v>0.76</v>
      </c>
      <c r="I534">
        <f t="shared" si="32"/>
        <v>64063.752276867024</v>
      </c>
      <c r="J534">
        <f t="shared" si="33"/>
        <v>5338.5</v>
      </c>
      <c r="K534">
        <f t="shared" si="34"/>
        <v>1067.6315789473683</v>
      </c>
    </row>
    <row r="535" spans="1:11" x14ac:dyDescent="0.2">
      <c r="A535">
        <v>27</v>
      </c>
      <c r="B535">
        <v>14</v>
      </c>
      <c r="C535">
        <v>59790.7</v>
      </c>
      <c r="D535">
        <v>4270.8</v>
      </c>
      <c r="E535">
        <v>811.4</v>
      </c>
      <c r="F535">
        <f>VLOOKUP($A535,unit!$A:$G,MATCH(F$1,unit!$A$1:$G$1,0),0)</f>
        <v>0.93330000000000002</v>
      </c>
      <c r="G535">
        <f>VLOOKUP($A535,unit!$A:$G,MATCH(G$1,unit!$A$1:$G$1,0),0)</f>
        <v>0.8</v>
      </c>
      <c r="H535">
        <f>VLOOKUP($A535,unit!$A:$G,MATCH(H$1,unit!$A$1:$G$1,0),0)</f>
        <v>0.76</v>
      </c>
      <c r="I535">
        <f t="shared" si="32"/>
        <v>64063.752276867024</v>
      </c>
      <c r="J535">
        <f t="shared" si="33"/>
        <v>5338.5</v>
      </c>
      <c r="K535">
        <f t="shared" si="34"/>
        <v>1067.6315789473683</v>
      </c>
    </row>
    <row r="536" spans="1:11" x14ac:dyDescent="0.2">
      <c r="A536">
        <v>27</v>
      </c>
      <c r="B536">
        <v>15</v>
      </c>
      <c r="C536">
        <v>59790.7</v>
      </c>
      <c r="D536">
        <v>4270.8</v>
      </c>
      <c r="E536">
        <v>811.4</v>
      </c>
      <c r="F536">
        <f>VLOOKUP($A536,unit!$A:$G,MATCH(F$1,unit!$A$1:$G$1,0),0)</f>
        <v>0.93330000000000002</v>
      </c>
      <c r="G536">
        <f>VLOOKUP($A536,unit!$A:$G,MATCH(G$1,unit!$A$1:$G$1,0),0)</f>
        <v>0.8</v>
      </c>
      <c r="H536">
        <f>VLOOKUP($A536,unit!$A:$G,MATCH(H$1,unit!$A$1:$G$1,0),0)</f>
        <v>0.76</v>
      </c>
      <c r="I536">
        <f t="shared" si="32"/>
        <v>64063.752276867024</v>
      </c>
      <c r="J536">
        <f t="shared" si="33"/>
        <v>5338.5</v>
      </c>
      <c r="K536">
        <f t="shared" si="34"/>
        <v>1067.6315789473683</v>
      </c>
    </row>
    <row r="537" spans="1:11" x14ac:dyDescent="0.2">
      <c r="A537">
        <v>27</v>
      </c>
      <c r="B537">
        <v>16</v>
      </c>
      <c r="C537">
        <v>59790.7</v>
      </c>
      <c r="D537">
        <v>4270.8</v>
      </c>
      <c r="E537">
        <v>811.4</v>
      </c>
      <c r="F537">
        <f>VLOOKUP($A537,unit!$A:$G,MATCH(F$1,unit!$A$1:$G$1,0),0)</f>
        <v>0.93330000000000002</v>
      </c>
      <c r="G537">
        <f>VLOOKUP($A537,unit!$A:$G,MATCH(G$1,unit!$A$1:$G$1,0),0)</f>
        <v>0.8</v>
      </c>
      <c r="H537">
        <f>VLOOKUP($A537,unit!$A:$G,MATCH(H$1,unit!$A$1:$G$1,0),0)</f>
        <v>0.76</v>
      </c>
      <c r="I537">
        <f t="shared" si="32"/>
        <v>64063.752276867024</v>
      </c>
      <c r="J537">
        <f t="shared" si="33"/>
        <v>5338.5</v>
      </c>
      <c r="K537">
        <f t="shared" si="34"/>
        <v>1067.6315789473683</v>
      </c>
    </row>
    <row r="538" spans="1:11" x14ac:dyDescent="0.2">
      <c r="A538">
        <v>27</v>
      </c>
      <c r="B538">
        <v>17</v>
      </c>
      <c r="C538">
        <v>59790.7</v>
      </c>
      <c r="D538">
        <v>4270.8</v>
      </c>
      <c r="E538">
        <v>811.4</v>
      </c>
      <c r="F538">
        <f>VLOOKUP($A538,unit!$A:$G,MATCH(F$1,unit!$A$1:$G$1,0),0)</f>
        <v>0.93330000000000002</v>
      </c>
      <c r="G538">
        <f>VLOOKUP($A538,unit!$A:$G,MATCH(G$1,unit!$A$1:$G$1,0),0)</f>
        <v>0.8</v>
      </c>
      <c r="H538">
        <f>VLOOKUP($A538,unit!$A:$G,MATCH(H$1,unit!$A$1:$G$1,0),0)</f>
        <v>0.76</v>
      </c>
      <c r="I538">
        <f t="shared" si="32"/>
        <v>64063.752276867024</v>
      </c>
      <c r="J538">
        <f t="shared" si="33"/>
        <v>5338.5</v>
      </c>
      <c r="K538">
        <f t="shared" si="34"/>
        <v>1067.6315789473683</v>
      </c>
    </row>
    <row r="539" spans="1:11" x14ac:dyDescent="0.2">
      <c r="A539">
        <v>27</v>
      </c>
      <c r="B539">
        <v>18</v>
      </c>
      <c r="C539">
        <v>59790.7</v>
      </c>
      <c r="D539">
        <v>4270.8</v>
      </c>
      <c r="E539">
        <v>811.4</v>
      </c>
      <c r="F539">
        <f>VLOOKUP($A539,unit!$A:$G,MATCH(F$1,unit!$A$1:$G$1,0),0)</f>
        <v>0.93330000000000002</v>
      </c>
      <c r="G539">
        <f>VLOOKUP($A539,unit!$A:$G,MATCH(G$1,unit!$A$1:$G$1,0),0)</f>
        <v>0.8</v>
      </c>
      <c r="H539">
        <f>VLOOKUP($A539,unit!$A:$G,MATCH(H$1,unit!$A$1:$G$1,0),0)</f>
        <v>0.76</v>
      </c>
      <c r="I539">
        <f t="shared" si="32"/>
        <v>64063.752276867024</v>
      </c>
      <c r="J539">
        <f t="shared" si="33"/>
        <v>5338.5</v>
      </c>
      <c r="K539">
        <f t="shared" si="34"/>
        <v>1067.6315789473683</v>
      </c>
    </row>
    <row r="540" spans="1:11" x14ac:dyDescent="0.2">
      <c r="A540">
        <v>27</v>
      </c>
      <c r="B540">
        <v>19</v>
      </c>
      <c r="C540">
        <v>59790.7</v>
      </c>
      <c r="D540">
        <v>4270.8</v>
      </c>
      <c r="E540">
        <v>811.4</v>
      </c>
      <c r="F540">
        <f>VLOOKUP($A540,unit!$A:$G,MATCH(F$1,unit!$A$1:$G$1,0),0)</f>
        <v>0.93330000000000002</v>
      </c>
      <c r="G540">
        <f>VLOOKUP($A540,unit!$A:$G,MATCH(G$1,unit!$A$1:$G$1,0),0)</f>
        <v>0.8</v>
      </c>
      <c r="H540">
        <f>VLOOKUP($A540,unit!$A:$G,MATCH(H$1,unit!$A$1:$G$1,0),0)</f>
        <v>0.76</v>
      </c>
      <c r="I540">
        <f t="shared" si="32"/>
        <v>64063.752276867024</v>
      </c>
      <c r="J540">
        <f t="shared" si="33"/>
        <v>5338.5</v>
      </c>
      <c r="K540">
        <f t="shared" si="34"/>
        <v>1067.6315789473683</v>
      </c>
    </row>
    <row r="541" spans="1:11" x14ac:dyDescent="0.2">
      <c r="A541">
        <v>27</v>
      </c>
      <c r="B541">
        <v>20</v>
      </c>
      <c r="C541">
        <v>59790.7</v>
      </c>
      <c r="D541">
        <v>4270.8</v>
      </c>
      <c r="E541">
        <v>811.4</v>
      </c>
      <c r="F541">
        <f>VLOOKUP($A541,unit!$A:$G,MATCH(F$1,unit!$A$1:$G$1,0),0)</f>
        <v>0.93330000000000002</v>
      </c>
      <c r="G541">
        <f>VLOOKUP($A541,unit!$A:$G,MATCH(G$1,unit!$A$1:$G$1,0),0)</f>
        <v>0.8</v>
      </c>
      <c r="H541">
        <f>VLOOKUP($A541,unit!$A:$G,MATCH(H$1,unit!$A$1:$G$1,0),0)</f>
        <v>0.76</v>
      </c>
      <c r="I541">
        <f t="shared" si="32"/>
        <v>64063.752276867024</v>
      </c>
      <c r="J541">
        <f t="shared" si="33"/>
        <v>5338.5</v>
      </c>
      <c r="K541">
        <f t="shared" si="34"/>
        <v>1067.6315789473683</v>
      </c>
    </row>
    <row r="542" spans="1:11" x14ac:dyDescent="0.2">
      <c r="A542">
        <v>28</v>
      </c>
      <c r="B542">
        <v>1</v>
      </c>
      <c r="C542">
        <v>700.8</v>
      </c>
      <c r="D542">
        <v>58.4</v>
      </c>
      <c r="E542">
        <v>10</v>
      </c>
      <c r="F542">
        <f>VLOOKUP($A542,unit!$A:$G,MATCH(F$1,unit!$A$1:$G$1,0),0)</f>
        <v>0.86</v>
      </c>
      <c r="G542">
        <f>VLOOKUP($A542,unit!$A:$G,MATCH(G$1,unit!$A$1:$G$1,0),0)</f>
        <v>0.86</v>
      </c>
      <c r="H542">
        <f>VLOOKUP($A542,unit!$A:$G,MATCH(H$1,unit!$A$1:$G$1,0),0)</f>
        <v>0.74</v>
      </c>
      <c r="I542">
        <f t="shared" si="32"/>
        <v>814.88372093023247</v>
      </c>
      <c r="J542">
        <f t="shared" si="33"/>
        <v>67.906976744186039</v>
      </c>
      <c r="K542">
        <f t="shared" si="34"/>
        <v>13.513513513513514</v>
      </c>
    </row>
    <row r="543" spans="1:11" x14ac:dyDescent="0.2">
      <c r="A543">
        <v>28</v>
      </c>
      <c r="B543">
        <v>2</v>
      </c>
      <c r="C543">
        <v>829.8</v>
      </c>
      <c r="D543">
        <v>69.099999999999994</v>
      </c>
      <c r="E543">
        <v>11.9</v>
      </c>
      <c r="F543">
        <f>VLOOKUP($A543,unit!$A:$G,MATCH(F$1,unit!$A$1:$G$1,0),0)</f>
        <v>0.86</v>
      </c>
      <c r="G543">
        <f>VLOOKUP($A543,unit!$A:$G,MATCH(G$1,unit!$A$1:$G$1,0),0)</f>
        <v>0.86</v>
      </c>
      <c r="H543">
        <f>VLOOKUP($A543,unit!$A:$G,MATCH(H$1,unit!$A$1:$G$1,0),0)</f>
        <v>0.74</v>
      </c>
      <c r="I543">
        <f t="shared" si="32"/>
        <v>964.88372093023247</v>
      </c>
      <c r="J543">
        <f t="shared" si="33"/>
        <v>80.348837209302317</v>
      </c>
      <c r="K543">
        <f t="shared" si="34"/>
        <v>16.081081081081081</v>
      </c>
    </row>
    <row r="544" spans="1:11" x14ac:dyDescent="0.2">
      <c r="A544">
        <v>28</v>
      </c>
      <c r="B544">
        <v>3</v>
      </c>
      <c r="C544">
        <v>1248.8</v>
      </c>
      <c r="D544">
        <v>104.1</v>
      </c>
      <c r="E544">
        <v>17.899999999999999</v>
      </c>
      <c r="F544">
        <f>VLOOKUP($A544,unit!$A:$G,MATCH(F$1,unit!$A$1:$G$1,0),0)</f>
        <v>0.86</v>
      </c>
      <c r="G544">
        <f>VLOOKUP($A544,unit!$A:$G,MATCH(G$1,unit!$A$1:$G$1,0),0)</f>
        <v>0.86</v>
      </c>
      <c r="H544">
        <f>VLOOKUP($A544,unit!$A:$G,MATCH(H$1,unit!$A$1:$G$1,0),0)</f>
        <v>0.74</v>
      </c>
      <c r="I544">
        <f t="shared" si="32"/>
        <v>1452.0930232558139</v>
      </c>
      <c r="J544">
        <f t="shared" si="33"/>
        <v>121.04651162790697</v>
      </c>
      <c r="K544">
        <f t="shared" si="34"/>
        <v>24.189189189189186</v>
      </c>
    </row>
    <row r="545" spans="1:11" x14ac:dyDescent="0.2">
      <c r="A545">
        <v>28</v>
      </c>
      <c r="B545">
        <v>4</v>
      </c>
      <c r="C545">
        <v>2016.5</v>
      </c>
      <c r="D545">
        <v>168</v>
      </c>
      <c r="E545">
        <v>28.9</v>
      </c>
      <c r="F545">
        <f>VLOOKUP($A545,unit!$A:$G,MATCH(F$1,unit!$A$1:$G$1,0),0)</f>
        <v>0.86</v>
      </c>
      <c r="G545">
        <f>VLOOKUP($A545,unit!$A:$G,MATCH(G$1,unit!$A$1:$G$1,0),0)</f>
        <v>0.86</v>
      </c>
      <c r="H545">
        <f>VLOOKUP($A545,unit!$A:$G,MATCH(H$1,unit!$A$1:$G$1,0),0)</f>
        <v>0.74</v>
      </c>
      <c r="I545">
        <f t="shared" si="32"/>
        <v>2344.7674418604652</v>
      </c>
      <c r="J545">
        <f t="shared" si="33"/>
        <v>195.34883720930233</v>
      </c>
      <c r="K545">
        <f t="shared" si="34"/>
        <v>39.054054054054049</v>
      </c>
    </row>
    <row r="546" spans="1:11" x14ac:dyDescent="0.2">
      <c r="A546">
        <v>28</v>
      </c>
      <c r="B546">
        <v>5</v>
      </c>
      <c r="C546">
        <v>3092</v>
      </c>
      <c r="D546">
        <v>257.7</v>
      </c>
      <c r="E546">
        <v>44.3</v>
      </c>
      <c r="F546">
        <f>VLOOKUP($A546,unit!$A:$G,MATCH(F$1,unit!$A$1:$G$1,0),0)</f>
        <v>0.86</v>
      </c>
      <c r="G546">
        <f>VLOOKUP($A546,unit!$A:$G,MATCH(G$1,unit!$A$1:$G$1,0),0)</f>
        <v>0.86</v>
      </c>
      <c r="H546">
        <f>VLOOKUP($A546,unit!$A:$G,MATCH(H$1,unit!$A$1:$G$1,0),0)</f>
        <v>0.74</v>
      </c>
      <c r="I546">
        <f t="shared" si="32"/>
        <v>3595.3488372093025</v>
      </c>
      <c r="J546">
        <f t="shared" si="33"/>
        <v>299.65116279069764</v>
      </c>
      <c r="K546">
        <f t="shared" si="34"/>
        <v>59.864864864864863</v>
      </c>
    </row>
    <row r="547" spans="1:11" x14ac:dyDescent="0.2">
      <c r="A547">
        <v>28</v>
      </c>
      <c r="B547">
        <v>6</v>
      </c>
      <c r="C547">
        <v>4598.8</v>
      </c>
      <c r="D547">
        <v>383.2</v>
      </c>
      <c r="E547">
        <v>66</v>
      </c>
      <c r="F547">
        <f>VLOOKUP($A547,unit!$A:$G,MATCH(F$1,unit!$A$1:$G$1,0),0)</f>
        <v>0.86</v>
      </c>
      <c r="G547">
        <f>VLOOKUP($A547,unit!$A:$G,MATCH(G$1,unit!$A$1:$G$1,0),0)</f>
        <v>0.86</v>
      </c>
      <c r="H547">
        <f>VLOOKUP($A547,unit!$A:$G,MATCH(H$1,unit!$A$1:$G$1,0),0)</f>
        <v>0.74</v>
      </c>
      <c r="I547">
        <f t="shared" si="32"/>
        <v>5347.4418604651164</v>
      </c>
      <c r="J547">
        <f t="shared" si="33"/>
        <v>445.58139534883719</v>
      </c>
      <c r="K547">
        <f t="shared" si="34"/>
        <v>89.189189189189193</v>
      </c>
    </row>
    <row r="548" spans="1:11" x14ac:dyDescent="0.2">
      <c r="A548">
        <v>28</v>
      </c>
      <c r="B548">
        <v>7</v>
      </c>
      <c r="C548">
        <v>6709.6</v>
      </c>
      <c r="D548">
        <v>559.1</v>
      </c>
      <c r="E548">
        <v>96.2</v>
      </c>
      <c r="F548">
        <f>VLOOKUP($A548,unit!$A:$G,MATCH(F$1,unit!$A$1:$G$1,0),0)</f>
        <v>0.86</v>
      </c>
      <c r="G548">
        <f>VLOOKUP($A548,unit!$A:$G,MATCH(G$1,unit!$A$1:$G$1,0),0)</f>
        <v>0.86</v>
      </c>
      <c r="H548">
        <f>VLOOKUP($A548,unit!$A:$G,MATCH(H$1,unit!$A$1:$G$1,0),0)</f>
        <v>0.74</v>
      </c>
      <c r="I548">
        <f t="shared" si="32"/>
        <v>7801.8604651162796</v>
      </c>
      <c r="J548">
        <f t="shared" si="33"/>
        <v>650.11627906976753</v>
      </c>
      <c r="K548">
        <f t="shared" si="34"/>
        <v>130</v>
      </c>
    </row>
    <row r="549" spans="1:11" x14ac:dyDescent="0.2">
      <c r="A549">
        <v>28</v>
      </c>
      <c r="B549">
        <v>8</v>
      </c>
      <c r="C549">
        <v>9666.7999999999993</v>
      </c>
      <c r="D549">
        <v>805.6</v>
      </c>
      <c r="E549">
        <v>138.6</v>
      </c>
      <c r="F549">
        <f>VLOOKUP($A549,unit!$A:$G,MATCH(F$1,unit!$A$1:$G$1,0),0)</f>
        <v>0.86</v>
      </c>
      <c r="G549">
        <f>VLOOKUP($A549,unit!$A:$G,MATCH(G$1,unit!$A$1:$G$1,0),0)</f>
        <v>0.86</v>
      </c>
      <c r="H549">
        <f>VLOOKUP($A549,unit!$A:$G,MATCH(H$1,unit!$A$1:$G$1,0),0)</f>
        <v>0.74</v>
      </c>
      <c r="I549">
        <f t="shared" si="32"/>
        <v>11240.465116279069</v>
      </c>
      <c r="J549">
        <f t="shared" si="33"/>
        <v>936.74418604651169</v>
      </c>
      <c r="K549">
        <f t="shared" si="34"/>
        <v>187.29729729729729</v>
      </c>
    </row>
    <row r="550" spans="1:11" x14ac:dyDescent="0.2">
      <c r="A550">
        <v>28</v>
      </c>
      <c r="B550">
        <v>9</v>
      </c>
      <c r="C550">
        <v>13809.6</v>
      </c>
      <c r="D550">
        <v>1150.8</v>
      </c>
      <c r="E550">
        <v>198</v>
      </c>
      <c r="F550">
        <f>VLOOKUP($A550,unit!$A:$G,MATCH(F$1,unit!$A$1:$G$1,0),0)</f>
        <v>0.86</v>
      </c>
      <c r="G550">
        <f>VLOOKUP($A550,unit!$A:$G,MATCH(G$1,unit!$A$1:$G$1,0),0)</f>
        <v>0.86</v>
      </c>
      <c r="H550">
        <f>VLOOKUP($A550,unit!$A:$G,MATCH(H$1,unit!$A$1:$G$1,0),0)</f>
        <v>0.74</v>
      </c>
      <c r="I550">
        <f t="shared" si="32"/>
        <v>16057.674418604653</v>
      </c>
      <c r="J550">
        <f t="shared" si="33"/>
        <v>1338.1395348837209</v>
      </c>
      <c r="K550">
        <f t="shared" si="34"/>
        <v>267.56756756756755</v>
      </c>
    </row>
    <row r="551" spans="1:11" x14ac:dyDescent="0.2">
      <c r="A551">
        <v>28</v>
      </c>
      <c r="B551">
        <v>10</v>
      </c>
      <c r="C551">
        <v>19613.5</v>
      </c>
      <c r="D551">
        <v>1634.5</v>
      </c>
      <c r="E551">
        <v>281.3</v>
      </c>
      <c r="F551">
        <f>VLOOKUP($A551,unit!$A:$G,MATCH(F$1,unit!$A$1:$G$1,0),0)</f>
        <v>0.86</v>
      </c>
      <c r="G551">
        <f>VLOOKUP($A551,unit!$A:$G,MATCH(G$1,unit!$A$1:$G$1,0),0)</f>
        <v>0.86</v>
      </c>
      <c r="H551">
        <f>VLOOKUP($A551,unit!$A:$G,MATCH(H$1,unit!$A$1:$G$1,0),0)</f>
        <v>0.74</v>
      </c>
      <c r="I551">
        <f t="shared" si="32"/>
        <v>22806.39534883721</v>
      </c>
      <c r="J551">
        <f t="shared" si="33"/>
        <v>1900.5813953488373</v>
      </c>
      <c r="K551">
        <f t="shared" si="34"/>
        <v>380.13513513513516</v>
      </c>
    </row>
    <row r="552" spans="1:11" x14ac:dyDescent="0.2">
      <c r="A552">
        <v>28</v>
      </c>
      <c r="B552">
        <v>11</v>
      </c>
      <c r="C552">
        <v>27744.3</v>
      </c>
      <c r="D552">
        <v>2312</v>
      </c>
      <c r="E552">
        <v>397.9</v>
      </c>
      <c r="F552">
        <f>VLOOKUP($A552,unit!$A:$G,MATCH(F$1,unit!$A$1:$G$1,0),0)</f>
        <v>0.86</v>
      </c>
      <c r="G552">
        <f>VLOOKUP($A552,unit!$A:$G,MATCH(G$1,unit!$A$1:$G$1,0),0)</f>
        <v>0.86</v>
      </c>
      <c r="H552">
        <f>VLOOKUP($A552,unit!$A:$G,MATCH(H$1,unit!$A$1:$G$1,0),0)</f>
        <v>0.74</v>
      </c>
      <c r="I552">
        <f t="shared" si="32"/>
        <v>32260.81395348837</v>
      </c>
      <c r="J552">
        <f t="shared" si="33"/>
        <v>2688.3720930232557</v>
      </c>
      <c r="K552">
        <f t="shared" si="34"/>
        <v>537.70270270270271</v>
      </c>
    </row>
    <row r="553" spans="1:11" x14ac:dyDescent="0.2">
      <c r="A553">
        <v>28</v>
      </c>
      <c r="B553">
        <v>12</v>
      </c>
      <c r="C553">
        <v>39135.1</v>
      </c>
      <c r="D553">
        <v>3261.3</v>
      </c>
      <c r="E553">
        <v>561.20000000000005</v>
      </c>
      <c r="F553">
        <f>VLOOKUP($A553,unit!$A:$G,MATCH(F$1,unit!$A$1:$G$1,0),0)</f>
        <v>0.86</v>
      </c>
      <c r="G553">
        <f>VLOOKUP($A553,unit!$A:$G,MATCH(G$1,unit!$A$1:$G$1,0),0)</f>
        <v>0.86</v>
      </c>
      <c r="H553">
        <f>VLOOKUP($A553,unit!$A:$G,MATCH(H$1,unit!$A$1:$G$1,0),0)</f>
        <v>0.74</v>
      </c>
      <c r="I553">
        <f t="shared" si="32"/>
        <v>45505.930232558138</v>
      </c>
      <c r="J553">
        <f t="shared" si="33"/>
        <v>3792.2093023255816</v>
      </c>
      <c r="K553">
        <f t="shared" si="34"/>
        <v>758.37837837837844</v>
      </c>
    </row>
    <row r="554" spans="1:11" x14ac:dyDescent="0.2">
      <c r="A554">
        <v>28</v>
      </c>
      <c r="B554">
        <v>13</v>
      </c>
      <c r="C554">
        <v>55092.9</v>
      </c>
      <c r="D554">
        <v>4591.1000000000004</v>
      </c>
      <c r="E554">
        <v>790.1</v>
      </c>
      <c r="F554">
        <f>VLOOKUP($A554,unit!$A:$G,MATCH(F$1,unit!$A$1:$G$1,0),0)</f>
        <v>0.86</v>
      </c>
      <c r="G554">
        <f>VLOOKUP($A554,unit!$A:$G,MATCH(G$1,unit!$A$1:$G$1,0),0)</f>
        <v>0.86</v>
      </c>
      <c r="H554">
        <f>VLOOKUP($A554,unit!$A:$G,MATCH(H$1,unit!$A$1:$G$1,0),0)</f>
        <v>0.74</v>
      </c>
      <c r="I554">
        <f t="shared" si="32"/>
        <v>64061.511627906977</v>
      </c>
      <c r="J554">
        <f t="shared" si="33"/>
        <v>5338.4883720930238</v>
      </c>
      <c r="K554">
        <f t="shared" si="34"/>
        <v>1067.7027027027027</v>
      </c>
    </row>
    <row r="555" spans="1:11" x14ac:dyDescent="0.2">
      <c r="A555">
        <v>28</v>
      </c>
      <c r="B555">
        <v>14</v>
      </c>
      <c r="C555">
        <v>55092.9</v>
      </c>
      <c r="D555">
        <v>4591.1000000000004</v>
      </c>
      <c r="E555">
        <v>790.1</v>
      </c>
      <c r="F555">
        <f>VLOOKUP($A555,unit!$A:$G,MATCH(F$1,unit!$A$1:$G$1,0),0)</f>
        <v>0.86</v>
      </c>
      <c r="G555">
        <f>VLOOKUP($A555,unit!$A:$G,MATCH(G$1,unit!$A$1:$G$1,0),0)</f>
        <v>0.86</v>
      </c>
      <c r="H555">
        <f>VLOOKUP($A555,unit!$A:$G,MATCH(H$1,unit!$A$1:$G$1,0),0)</f>
        <v>0.74</v>
      </c>
      <c r="I555">
        <f t="shared" si="32"/>
        <v>64061.511627906977</v>
      </c>
      <c r="J555">
        <f t="shared" si="33"/>
        <v>5338.4883720930238</v>
      </c>
      <c r="K555">
        <f t="shared" si="34"/>
        <v>1067.7027027027027</v>
      </c>
    </row>
    <row r="556" spans="1:11" x14ac:dyDescent="0.2">
      <c r="A556">
        <v>28</v>
      </c>
      <c r="B556">
        <v>15</v>
      </c>
      <c r="C556">
        <v>55092.9</v>
      </c>
      <c r="D556">
        <v>4591.1000000000004</v>
      </c>
      <c r="E556">
        <v>790.1</v>
      </c>
      <c r="F556">
        <f>VLOOKUP($A556,unit!$A:$G,MATCH(F$1,unit!$A$1:$G$1,0),0)</f>
        <v>0.86</v>
      </c>
      <c r="G556">
        <f>VLOOKUP($A556,unit!$A:$G,MATCH(G$1,unit!$A$1:$G$1,0),0)</f>
        <v>0.86</v>
      </c>
      <c r="H556">
        <f>VLOOKUP($A556,unit!$A:$G,MATCH(H$1,unit!$A$1:$G$1,0),0)</f>
        <v>0.74</v>
      </c>
      <c r="I556">
        <f t="shared" si="32"/>
        <v>64061.511627906977</v>
      </c>
      <c r="J556">
        <f t="shared" si="33"/>
        <v>5338.4883720930238</v>
      </c>
      <c r="K556">
        <f t="shared" si="34"/>
        <v>1067.7027027027027</v>
      </c>
    </row>
    <row r="557" spans="1:11" x14ac:dyDescent="0.2">
      <c r="A557">
        <v>28</v>
      </c>
      <c r="B557">
        <v>16</v>
      </c>
      <c r="C557">
        <v>55092.9</v>
      </c>
      <c r="D557">
        <v>4591.1000000000004</v>
      </c>
      <c r="E557">
        <v>790.1</v>
      </c>
      <c r="F557">
        <f>VLOOKUP($A557,unit!$A:$G,MATCH(F$1,unit!$A$1:$G$1,0),0)</f>
        <v>0.86</v>
      </c>
      <c r="G557">
        <f>VLOOKUP($A557,unit!$A:$G,MATCH(G$1,unit!$A$1:$G$1,0),0)</f>
        <v>0.86</v>
      </c>
      <c r="H557">
        <f>VLOOKUP($A557,unit!$A:$G,MATCH(H$1,unit!$A$1:$G$1,0),0)</f>
        <v>0.74</v>
      </c>
      <c r="I557">
        <f t="shared" si="32"/>
        <v>64061.511627906977</v>
      </c>
      <c r="J557">
        <f t="shared" si="33"/>
        <v>5338.4883720930238</v>
      </c>
      <c r="K557">
        <f t="shared" si="34"/>
        <v>1067.7027027027027</v>
      </c>
    </row>
    <row r="558" spans="1:11" x14ac:dyDescent="0.2">
      <c r="A558">
        <v>28</v>
      </c>
      <c r="B558">
        <v>17</v>
      </c>
      <c r="C558">
        <v>55092.9</v>
      </c>
      <c r="D558">
        <v>4591.1000000000004</v>
      </c>
      <c r="E558">
        <v>790.1</v>
      </c>
      <c r="F558">
        <f>VLOOKUP($A558,unit!$A:$G,MATCH(F$1,unit!$A$1:$G$1,0),0)</f>
        <v>0.86</v>
      </c>
      <c r="G558">
        <f>VLOOKUP($A558,unit!$A:$G,MATCH(G$1,unit!$A$1:$G$1,0),0)</f>
        <v>0.86</v>
      </c>
      <c r="H558">
        <f>VLOOKUP($A558,unit!$A:$G,MATCH(H$1,unit!$A$1:$G$1,0),0)</f>
        <v>0.74</v>
      </c>
      <c r="I558">
        <f t="shared" si="32"/>
        <v>64061.511627906977</v>
      </c>
      <c r="J558">
        <f t="shared" si="33"/>
        <v>5338.4883720930238</v>
      </c>
      <c r="K558">
        <f t="shared" si="34"/>
        <v>1067.7027027027027</v>
      </c>
    </row>
    <row r="559" spans="1:11" x14ac:dyDescent="0.2">
      <c r="A559">
        <v>28</v>
      </c>
      <c r="B559">
        <v>18</v>
      </c>
      <c r="C559">
        <v>55092.9</v>
      </c>
      <c r="D559">
        <v>4591.1000000000004</v>
      </c>
      <c r="E559">
        <v>790.1</v>
      </c>
      <c r="F559">
        <f>VLOOKUP($A559,unit!$A:$G,MATCH(F$1,unit!$A$1:$G$1,0),0)</f>
        <v>0.86</v>
      </c>
      <c r="G559">
        <f>VLOOKUP($A559,unit!$A:$G,MATCH(G$1,unit!$A$1:$G$1,0),0)</f>
        <v>0.86</v>
      </c>
      <c r="H559">
        <f>VLOOKUP($A559,unit!$A:$G,MATCH(H$1,unit!$A$1:$G$1,0),0)</f>
        <v>0.74</v>
      </c>
      <c r="I559">
        <f t="shared" si="32"/>
        <v>64061.511627906977</v>
      </c>
      <c r="J559">
        <f t="shared" si="33"/>
        <v>5338.4883720930238</v>
      </c>
      <c r="K559">
        <f t="shared" si="34"/>
        <v>1067.7027027027027</v>
      </c>
    </row>
    <row r="560" spans="1:11" x14ac:dyDescent="0.2">
      <c r="A560">
        <v>28</v>
      </c>
      <c r="B560">
        <v>19</v>
      </c>
      <c r="C560">
        <v>55092.9</v>
      </c>
      <c r="D560">
        <v>4591.1000000000004</v>
      </c>
      <c r="E560">
        <v>790.1</v>
      </c>
      <c r="F560">
        <f>VLOOKUP($A560,unit!$A:$G,MATCH(F$1,unit!$A$1:$G$1,0),0)</f>
        <v>0.86</v>
      </c>
      <c r="G560">
        <f>VLOOKUP($A560,unit!$A:$G,MATCH(G$1,unit!$A$1:$G$1,0),0)</f>
        <v>0.86</v>
      </c>
      <c r="H560">
        <f>VLOOKUP($A560,unit!$A:$G,MATCH(H$1,unit!$A$1:$G$1,0),0)</f>
        <v>0.74</v>
      </c>
      <c r="I560">
        <f t="shared" si="32"/>
        <v>64061.511627906977</v>
      </c>
      <c r="J560">
        <f t="shared" si="33"/>
        <v>5338.4883720930238</v>
      </c>
      <c r="K560">
        <f t="shared" si="34"/>
        <v>1067.7027027027027</v>
      </c>
    </row>
    <row r="561" spans="1:11" x14ac:dyDescent="0.2">
      <c r="A561">
        <v>28</v>
      </c>
      <c r="B561">
        <v>20</v>
      </c>
      <c r="C561">
        <v>55092.9</v>
      </c>
      <c r="D561">
        <v>4591.1000000000004</v>
      </c>
      <c r="E561">
        <v>790.1</v>
      </c>
      <c r="F561">
        <f>VLOOKUP($A561,unit!$A:$G,MATCH(F$1,unit!$A$1:$G$1,0),0)</f>
        <v>0.86</v>
      </c>
      <c r="G561">
        <f>VLOOKUP($A561,unit!$A:$G,MATCH(G$1,unit!$A$1:$G$1,0),0)</f>
        <v>0.86</v>
      </c>
      <c r="H561">
        <f>VLOOKUP($A561,unit!$A:$G,MATCH(H$1,unit!$A$1:$G$1,0),0)</f>
        <v>0.74</v>
      </c>
      <c r="I561">
        <f t="shared" si="32"/>
        <v>64061.511627906977</v>
      </c>
      <c r="J561">
        <f t="shared" si="33"/>
        <v>5338.4883720930238</v>
      </c>
      <c r="K561">
        <f t="shared" si="34"/>
        <v>1067.7027027027027</v>
      </c>
    </row>
    <row r="562" spans="1:11" x14ac:dyDescent="0.2">
      <c r="A562">
        <v>29</v>
      </c>
      <c r="B562">
        <v>1</v>
      </c>
      <c r="C562">
        <v>760.5</v>
      </c>
      <c r="D562">
        <v>51.6</v>
      </c>
      <c r="E562">
        <v>10</v>
      </c>
      <c r="F562">
        <f>VLOOKUP($A562,unit!$A:$G,MATCH(F$1,unit!$A$1:$G$1,0),0)</f>
        <v>0.93330000000000002</v>
      </c>
      <c r="G562">
        <f>VLOOKUP($A562,unit!$A:$G,MATCH(G$1,unit!$A$1:$G$1,0),0)</f>
        <v>0.76</v>
      </c>
      <c r="H562">
        <f>VLOOKUP($A562,unit!$A:$G,MATCH(H$1,unit!$A$1:$G$1,0),0)</f>
        <v>0.74</v>
      </c>
      <c r="I562">
        <f t="shared" si="32"/>
        <v>814.85053037608486</v>
      </c>
      <c r="J562">
        <f t="shared" si="33"/>
        <v>67.89473684210526</v>
      </c>
      <c r="K562">
        <f t="shared" si="34"/>
        <v>13.513513513513514</v>
      </c>
    </row>
    <row r="563" spans="1:11" x14ac:dyDescent="0.2">
      <c r="A563">
        <v>29</v>
      </c>
      <c r="B563">
        <v>2</v>
      </c>
      <c r="C563">
        <v>900.5</v>
      </c>
      <c r="D563">
        <v>61.1</v>
      </c>
      <c r="E563">
        <v>11.9</v>
      </c>
      <c r="F563">
        <f>VLOOKUP($A563,unit!$A:$G,MATCH(F$1,unit!$A$1:$G$1,0),0)</f>
        <v>0.93330000000000002</v>
      </c>
      <c r="G563">
        <f>VLOOKUP($A563,unit!$A:$G,MATCH(G$1,unit!$A$1:$G$1,0),0)</f>
        <v>0.76</v>
      </c>
      <c r="H563">
        <f>VLOOKUP($A563,unit!$A:$G,MATCH(H$1,unit!$A$1:$G$1,0),0)</f>
        <v>0.74</v>
      </c>
      <c r="I563">
        <f t="shared" si="32"/>
        <v>964.8558877102754</v>
      </c>
      <c r="J563">
        <f t="shared" si="33"/>
        <v>80.39473684210526</v>
      </c>
      <c r="K563">
        <f t="shared" si="34"/>
        <v>16.081081081081081</v>
      </c>
    </row>
    <row r="564" spans="1:11" x14ac:dyDescent="0.2">
      <c r="A564">
        <v>29</v>
      </c>
      <c r="B564">
        <v>3</v>
      </c>
      <c r="C564">
        <v>1355.3</v>
      </c>
      <c r="D564">
        <v>92</v>
      </c>
      <c r="E564">
        <v>17.899999999999999</v>
      </c>
      <c r="F564">
        <f>VLOOKUP($A564,unit!$A:$G,MATCH(F$1,unit!$A$1:$G$1,0),0)</f>
        <v>0.93330000000000002</v>
      </c>
      <c r="G564">
        <f>VLOOKUP($A564,unit!$A:$G,MATCH(G$1,unit!$A$1:$G$1,0),0)</f>
        <v>0.76</v>
      </c>
      <c r="H564">
        <f>VLOOKUP($A564,unit!$A:$G,MATCH(H$1,unit!$A$1:$G$1,0),0)</f>
        <v>0.74</v>
      </c>
      <c r="I564">
        <f t="shared" si="32"/>
        <v>1452.1590056787741</v>
      </c>
      <c r="J564">
        <f t="shared" si="33"/>
        <v>121.05263157894737</v>
      </c>
      <c r="K564">
        <f t="shared" si="34"/>
        <v>24.189189189189186</v>
      </c>
    </row>
    <row r="565" spans="1:11" x14ac:dyDescent="0.2">
      <c r="A565">
        <v>29</v>
      </c>
      <c r="B565">
        <v>4</v>
      </c>
      <c r="C565">
        <v>2188.4</v>
      </c>
      <c r="D565">
        <v>148.5</v>
      </c>
      <c r="E565">
        <v>28.9</v>
      </c>
      <c r="F565">
        <f>VLOOKUP($A565,unit!$A:$G,MATCH(F$1,unit!$A$1:$G$1,0),0)</f>
        <v>0.93330000000000002</v>
      </c>
      <c r="G565">
        <f>VLOOKUP($A565,unit!$A:$G,MATCH(G$1,unit!$A$1:$G$1,0),0)</f>
        <v>0.76</v>
      </c>
      <c r="H565">
        <f>VLOOKUP($A565,unit!$A:$G,MATCH(H$1,unit!$A$1:$G$1,0),0)</f>
        <v>0.74</v>
      </c>
      <c r="I565">
        <f t="shared" si="32"/>
        <v>2344.7980285010181</v>
      </c>
      <c r="J565">
        <f t="shared" si="33"/>
        <v>195.39473684210526</v>
      </c>
      <c r="K565">
        <f t="shared" si="34"/>
        <v>39.054054054054049</v>
      </c>
    </row>
    <row r="566" spans="1:11" x14ac:dyDescent="0.2">
      <c r="A566">
        <v>29</v>
      </c>
      <c r="B566">
        <v>5</v>
      </c>
      <c r="C566">
        <v>3355.7</v>
      </c>
      <c r="D566">
        <v>227.7</v>
      </c>
      <c r="E566">
        <v>44.3</v>
      </c>
      <c r="F566">
        <f>VLOOKUP($A566,unit!$A:$G,MATCH(F$1,unit!$A$1:$G$1,0),0)</f>
        <v>0.93330000000000002</v>
      </c>
      <c r="G566">
        <f>VLOOKUP($A566,unit!$A:$G,MATCH(G$1,unit!$A$1:$G$1,0),0)</f>
        <v>0.76</v>
      </c>
      <c r="H566">
        <f>VLOOKUP($A566,unit!$A:$G,MATCH(H$1,unit!$A$1:$G$1,0),0)</f>
        <v>0.74</v>
      </c>
      <c r="I566">
        <f t="shared" si="32"/>
        <v>3595.5212686167361</v>
      </c>
      <c r="J566">
        <f t="shared" si="33"/>
        <v>299.60526315789474</v>
      </c>
      <c r="K566">
        <f t="shared" si="34"/>
        <v>59.864864864864863</v>
      </c>
    </row>
    <row r="567" spans="1:11" x14ac:dyDescent="0.2">
      <c r="A567">
        <v>29</v>
      </c>
      <c r="B567">
        <v>6</v>
      </c>
      <c r="C567">
        <v>4990.8999999999996</v>
      </c>
      <c r="D567">
        <v>338.7</v>
      </c>
      <c r="E567">
        <v>66</v>
      </c>
      <c r="F567">
        <f>VLOOKUP($A567,unit!$A:$G,MATCH(F$1,unit!$A$1:$G$1,0),0)</f>
        <v>0.93330000000000002</v>
      </c>
      <c r="G567">
        <f>VLOOKUP($A567,unit!$A:$G,MATCH(G$1,unit!$A$1:$G$1,0),0)</f>
        <v>0.76</v>
      </c>
      <c r="H567">
        <f>VLOOKUP($A567,unit!$A:$G,MATCH(H$1,unit!$A$1:$G$1,0),0)</f>
        <v>0.74</v>
      </c>
      <c r="I567">
        <f t="shared" si="32"/>
        <v>5347.5838422800807</v>
      </c>
      <c r="J567">
        <f t="shared" si="33"/>
        <v>445.65789473684208</v>
      </c>
      <c r="K567">
        <f t="shared" si="34"/>
        <v>89.189189189189193</v>
      </c>
    </row>
    <row r="568" spans="1:11" x14ac:dyDescent="0.2">
      <c r="A568">
        <v>29</v>
      </c>
      <c r="B568">
        <v>7</v>
      </c>
      <c r="C568">
        <v>7281.8</v>
      </c>
      <c r="D568">
        <v>494.1</v>
      </c>
      <c r="E568">
        <v>96.2</v>
      </c>
      <c r="F568">
        <f>VLOOKUP($A568,unit!$A:$G,MATCH(F$1,unit!$A$1:$G$1,0),0)</f>
        <v>0.93330000000000002</v>
      </c>
      <c r="G568">
        <f>VLOOKUP($A568,unit!$A:$G,MATCH(G$1,unit!$A$1:$G$1,0),0)</f>
        <v>0.76</v>
      </c>
      <c r="H568">
        <f>VLOOKUP($A568,unit!$A:$G,MATCH(H$1,unit!$A$1:$G$1,0),0)</f>
        <v>0.74</v>
      </c>
      <c r="I568">
        <f t="shared" si="32"/>
        <v>7802.207221686489</v>
      </c>
      <c r="J568">
        <f t="shared" si="33"/>
        <v>650.13157894736844</v>
      </c>
      <c r="K568">
        <f t="shared" si="34"/>
        <v>130</v>
      </c>
    </row>
    <row r="569" spans="1:11" x14ac:dyDescent="0.2">
      <c r="A569">
        <v>29</v>
      </c>
      <c r="B569">
        <v>8</v>
      </c>
      <c r="C569">
        <v>10491.1</v>
      </c>
      <c r="D569">
        <v>711.9</v>
      </c>
      <c r="E569">
        <v>138.6</v>
      </c>
      <c r="F569">
        <f>VLOOKUP($A569,unit!$A:$G,MATCH(F$1,unit!$A$1:$G$1,0),0)</f>
        <v>0.93330000000000002</v>
      </c>
      <c r="G569">
        <f>VLOOKUP($A569,unit!$A:$G,MATCH(G$1,unit!$A$1:$G$1,0),0)</f>
        <v>0.76</v>
      </c>
      <c r="H569">
        <f>VLOOKUP($A569,unit!$A:$G,MATCH(H$1,unit!$A$1:$G$1,0),0)</f>
        <v>0.74</v>
      </c>
      <c r="I569">
        <f t="shared" si="32"/>
        <v>11240.865745205187</v>
      </c>
      <c r="J569">
        <f t="shared" si="33"/>
        <v>936.71052631578948</v>
      </c>
      <c r="K569">
        <f t="shared" si="34"/>
        <v>187.29729729729729</v>
      </c>
    </row>
    <row r="570" spans="1:11" x14ac:dyDescent="0.2">
      <c r="A570">
        <v>29</v>
      </c>
      <c r="B570">
        <v>9</v>
      </c>
      <c r="C570">
        <v>14987.2</v>
      </c>
      <c r="D570">
        <v>1017</v>
      </c>
      <c r="E570">
        <v>198</v>
      </c>
      <c r="F570">
        <f>VLOOKUP($A570,unit!$A:$G,MATCH(F$1,unit!$A$1:$G$1,0),0)</f>
        <v>0.93330000000000002</v>
      </c>
      <c r="G570">
        <f>VLOOKUP($A570,unit!$A:$G,MATCH(G$1,unit!$A$1:$G$1,0),0)</f>
        <v>0.76</v>
      </c>
      <c r="H570">
        <f>VLOOKUP($A570,unit!$A:$G,MATCH(H$1,unit!$A$1:$G$1,0),0)</f>
        <v>0.74</v>
      </c>
      <c r="I570">
        <f t="shared" si="32"/>
        <v>16058.287795992714</v>
      </c>
      <c r="J570">
        <f t="shared" si="33"/>
        <v>1338.1578947368421</v>
      </c>
      <c r="K570">
        <f t="shared" si="34"/>
        <v>267.56756756756755</v>
      </c>
    </row>
    <row r="571" spans="1:11" x14ac:dyDescent="0.2">
      <c r="A571">
        <v>29</v>
      </c>
      <c r="B571">
        <v>10</v>
      </c>
      <c r="C571">
        <v>21285.9</v>
      </c>
      <c r="D571">
        <v>1444.4</v>
      </c>
      <c r="E571">
        <v>281.3</v>
      </c>
      <c r="F571">
        <f>VLOOKUP($A571,unit!$A:$G,MATCH(F$1,unit!$A$1:$G$1,0),0)</f>
        <v>0.93330000000000002</v>
      </c>
      <c r="G571">
        <f>VLOOKUP($A571,unit!$A:$G,MATCH(G$1,unit!$A$1:$G$1,0),0)</f>
        <v>0.76</v>
      </c>
      <c r="H571">
        <f>VLOOKUP($A571,unit!$A:$G,MATCH(H$1,unit!$A$1:$G$1,0),0)</f>
        <v>0.74</v>
      </c>
      <c r="I571">
        <f t="shared" si="32"/>
        <v>22807.135969141757</v>
      </c>
      <c r="J571">
        <f t="shared" si="33"/>
        <v>1900.5263157894738</v>
      </c>
      <c r="K571">
        <f t="shared" si="34"/>
        <v>380.13513513513516</v>
      </c>
    </row>
    <row r="572" spans="1:11" x14ac:dyDescent="0.2">
      <c r="A572">
        <v>29</v>
      </c>
      <c r="B572">
        <v>11</v>
      </c>
      <c r="C572">
        <v>30110.1</v>
      </c>
      <c r="D572">
        <v>2043.2</v>
      </c>
      <c r="E572">
        <v>397.9</v>
      </c>
      <c r="F572">
        <f>VLOOKUP($A572,unit!$A:$G,MATCH(F$1,unit!$A$1:$G$1,0),0)</f>
        <v>0.93330000000000002</v>
      </c>
      <c r="G572">
        <f>VLOOKUP($A572,unit!$A:$G,MATCH(G$1,unit!$A$1:$G$1,0),0)</f>
        <v>0.76</v>
      </c>
      <c r="H572">
        <f>VLOOKUP($A572,unit!$A:$G,MATCH(H$1,unit!$A$1:$G$1,0),0)</f>
        <v>0.74</v>
      </c>
      <c r="I572">
        <f t="shared" si="32"/>
        <v>32261.973641915782</v>
      </c>
      <c r="J572">
        <f t="shared" si="33"/>
        <v>2688.4210526315792</v>
      </c>
      <c r="K572">
        <f t="shared" si="34"/>
        <v>537.70270270270271</v>
      </c>
    </row>
    <row r="573" spans="1:11" x14ac:dyDescent="0.2">
      <c r="A573">
        <v>29</v>
      </c>
      <c r="B573">
        <v>12</v>
      </c>
      <c r="C573">
        <v>42472.2</v>
      </c>
      <c r="D573">
        <v>2882</v>
      </c>
      <c r="E573">
        <v>561.20000000000005</v>
      </c>
      <c r="F573">
        <f>VLOOKUP($A573,unit!$A:$G,MATCH(F$1,unit!$A$1:$G$1,0),0)</f>
        <v>0.93330000000000002</v>
      </c>
      <c r="G573">
        <f>VLOOKUP($A573,unit!$A:$G,MATCH(G$1,unit!$A$1:$G$1,0),0)</f>
        <v>0.76</v>
      </c>
      <c r="H573">
        <f>VLOOKUP($A573,unit!$A:$G,MATCH(H$1,unit!$A$1:$G$1,0),0)</f>
        <v>0.74</v>
      </c>
      <c r="I573">
        <f t="shared" si="32"/>
        <v>45507.55384120861</v>
      </c>
      <c r="J573">
        <f t="shared" si="33"/>
        <v>3792.1052631578946</v>
      </c>
      <c r="K573">
        <f t="shared" si="34"/>
        <v>758.37837837837844</v>
      </c>
    </row>
    <row r="574" spans="1:11" x14ac:dyDescent="0.2">
      <c r="A574">
        <v>29</v>
      </c>
      <c r="B574">
        <v>13</v>
      </c>
      <c r="C574">
        <v>59790.7</v>
      </c>
      <c r="D574">
        <v>4057.2</v>
      </c>
      <c r="E574">
        <v>790.1</v>
      </c>
      <c r="F574">
        <f>VLOOKUP($A574,unit!$A:$G,MATCH(F$1,unit!$A$1:$G$1,0),0)</f>
        <v>0.93330000000000002</v>
      </c>
      <c r="G574">
        <f>VLOOKUP($A574,unit!$A:$G,MATCH(G$1,unit!$A$1:$G$1,0),0)</f>
        <v>0.76</v>
      </c>
      <c r="H574">
        <f>VLOOKUP($A574,unit!$A:$G,MATCH(H$1,unit!$A$1:$G$1,0),0)</f>
        <v>0.74</v>
      </c>
      <c r="I574">
        <f t="shared" si="32"/>
        <v>64063.752276867024</v>
      </c>
      <c r="J574">
        <f t="shared" si="33"/>
        <v>5338.4210526315783</v>
      </c>
      <c r="K574">
        <f t="shared" si="34"/>
        <v>1067.7027027027027</v>
      </c>
    </row>
    <row r="575" spans="1:11" x14ac:dyDescent="0.2">
      <c r="A575">
        <v>29</v>
      </c>
      <c r="B575">
        <v>14</v>
      </c>
      <c r="C575">
        <v>59790.7</v>
      </c>
      <c r="D575">
        <v>4057.2</v>
      </c>
      <c r="E575">
        <v>790.1</v>
      </c>
      <c r="F575">
        <f>VLOOKUP($A575,unit!$A:$G,MATCH(F$1,unit!$A$1:$G$1,0),0)</f>
        <v>0.93330000000000002</v>
      </c>
      <c r="G575">
        <f>VLOOKUP($A575,unit!$A:$G,MATCH(G$1,unit!$A$1:$G$1,0),0)</f>
        <v>0.76</v>
      </c>
      <c r="H575">
        <f>VLOOKUP($A575,unit!$A:$G,MATCH(H$1,unit!$A$1:$G$1,0),0)</f>
        <v>0.74</v>
      </c>
      <c r="I575">
        <f t="shared" si="32"/>
        <v>64063.752276867024</v>
      </c>
      <c r="J575">
        <f t="shared" si="33"/>
        <v>5338.4210526315783</v>
      </c>
      <c r="K575">
        <f t="shared" si="34"/>
        <v>1067.7027027027027</v>
      </c>
    </row>
    <row r="576" spans="1:11" x14ac:dyDescent="0.2">
      <c r="A576">
        <v>29</v>
      </c>
      <c r="B576">
        <v>15</v>
      </c>
      <c r="C576">
        <v>59790.7</v>
      </c>
      <c r="D576">
        <v>4057.2</v>
      </c>
      <c r="E576">
        <v>790.1</v>
      </c>
      <c r="F576">
        <f>VLOOKUP($A576,unit!$A:$G,MATCH(F$1,unit!$A$1:$G$1,0),0)</f>
        <v>0.93330000000000002</v>
      </c>
      <c r="G576">
        <f>VLOOKUP($A576,unit!$A:$G,MATCH(G$1,unit!$A$1:$G$1,0),0)</f>
        <v>0.76</v>
      </c>
      <c r="H576">
        <f>VLOOKUP($A576,unit!$A:$G,MATCH(H$1,unit!$A$1:$G$1,0),0)</f>
        <v>0.74</v>
      </c>
      <c r="I576">
        <f t="shared" si="32"/>
        <v>64063.752276867024</v>
      </c>
      <c r="J576">
        <f t="shared" si="33"/>
        <v>5338.4210526315783</v>
      </c>
      <c r="K576">
        <f t="shared" si="34"/>
        <v>1067.7027027027027</v>
      </c>
    </row>
    <row r="577" spans="1:11" x14ac:dyDescent="0.2">
      <c r="A577">
        <v>29</v>
      </c>
      <c r="B577">
        <v>16</v>
      </c>
      <c r="C577">
        <v>59790.7</v>
      </c>
      <c r="D577">
        <v>4057.2</v>
      </c>
      <c r="E577">
        <v>790.1</v>
      </c>
      <c r="F577">
        <f>VLOOKUP($A577,unit!$A:$G,MATCH(F$1,unit!$A$1:$G$1,0),0)</f>
        <v>0.93330000000000002</v>
      </c>
      <c r="G577">
        <f>VLOOKUP($A577,unit!$A:$G,MATCH(G$1,unit!$A$1:$G$1,0),0)</f>
        <v>0.76</v>
      </c>
      <c r="H577">
        <f>VLOOKUP($A577,unit!$A:$G,MATCH(H$1,unit!$A$1:$G$1,0),0)</f>
        <v>0.74</v>
      </c>
      <c r="I577">
        <f t="shared" si="32"/>
        <v>64063.752276867024</v>
      </c>
      <c r="J577">
        <f t="shared" si="33"/>
        <v>5338.4210526315783</v>
      </c>
      <c r="K577">
        <f t="shared" si="34"/>
        <v>1067.7027027027027</v>
      </c>
    </row>
    <row r="578" spans="1:11" x14ac:dyDescent="0.2">
      <c r="A578">
        <v>29</v>
      </c>
      <c r="B578">
        <v>17</v>
      </c>
      <c r="C578">
        <v>59790.7</v>
      </c>
      <c r="D578">
        <v>4057.2</v>
      </c>
      <c r="E578">
        <v>790.1</v>
      </c>
      <c r="F578">
        <f>VLOOKUP($A578,unit!$A:$G,MATCH(F$1,unit!$A$1:$G$1,0),0)</f>
        <v>0.93330000000000002</v>
      </c>
      <c r="G578">
        <f>VLOOKUP($A578,unit!$A:$G,MATCH(G$1,unit!$A$1:$G$1,0),0)</f>
        <v>0.76</v>
      </c>
      <c r="H578">
        <f>VLOOKUP($A578,unit!$A:$G,MATCH(H$1,unit!$A$1:$G$1,0),0)</f>
        <v>0.74</v>
      </c>
      <c r="I578">
        <f t="shared" si="32"/>
        <v>64063.752276867024</v>
      </c>
      <c r="J578">
        <f t="shared" si="33"/>
        <v>5338.4210526315783</v>
      </c>
      <c r="K578">
        <f t="shared" si="34"/>
        <v>1067.7027027027027</v>
      </c>
    </row>
    <row r="579" spans="1:11" x14ac:dyDescent="0.2">
      <c r="A579">
        <v>29</v>
      </c>
      <c r="B579">
        <v>18</v>
      </c>
      <c r="C579">
        <v>59790.7</v>
      </c>
      <c r="D579">
        <v>4057.2</v>
      </c>
      <c r="E579">
        <v>790.1</v>
      </c>
      <c r="F579">
        <f>VLOOKUP($A579,unit!$A:$G,MATCH(F$1,unit!$A$1:$G$1,0),0)</f>
        <v>0.93330000000000002</v>
      </c>
      <c r="G579">
        <f>VLOOKUP($A579,unit!$A:$G,MATCH(G$1,unit!$A$1:$G$1,0),0)</f>
        <v>0.76</v>
      </c>
      <c r="H579">
        <f>VLOOKUP($A579,unit!$A:$G,MATCH(H$1,unit!$A$1:$G$1,0),0)</f>
        <v>0.74</v>
      </c>
      <c r="I579">
        <f t="shared" ref="I579:I642" si="35">C579/F579*1</f>
        <v>64063.752276867024</v>
      </c>
      <c r="J579">
        <f t="shared" ref="J579:J642" si="36">D579/G579*1</f>
        <v>5338.4210526315783</v>
      </c>
      <c r="K579">
        <f t="shared" ref="K579:K642" si="37">E579/H579*1</f>
        <v>1067.7027027027027</v>
      </c>
    </row>
    <row r="580" spans="1:11" x14ac:dyDescent="0.2">
      <c r="A580">
        <v>29</v>
      </c>
      <c r="B580">
        <v>19</v>
      </c>
      <c r="C580">
        <v>59790.7</v>
      </c>
      <c r="D580">
        <v>4057.2</v>
      </c>
      <c r="E580">
        <v>790.1</v>
      </c>
      <c r="F580">
        <f>VLOOKUP($A580,unit!$A:$G,MATCH(F$1,unit!$A$1:$G$1,0),0)</f>
        <v>0.93330000000000002</v>
      </c>
      <c r="G580">
        <f>VLOOKUP($A580,unit!$A:$G,MATCH(G$1,unit!$A$1:$G$1,0),0)</f>
        <v>0.76</v>
      </c>
      <c r="H580">
        <f>VLOOKUP($A580,unit!$A:$G,MATCH(H$1,unit!$A$1:$G$1,0),0)</f>
        <v>0.74</v>
      </c>
      <c r="I580">
        <f t="shared" si="35"/>
        <v>64063.752276867024</v>
      </c>
      <c r="J580">
        <f t="shared" si="36"/>
        <v>5338.4210526315783</v>
      </c>
      <c r="K580">
        <f t="shared" si="37"/>
        <v>1067.7027027027027</v>
      </c>
    </row>
    <row r="581" spans="1:11" x14ac:dyDescent="0.2">
      <c r="A581">
        <v>29</v>
      </c>
      <c r="B581">
        <v>20</v>
      </c>
      <c r="C581">
        <v>59790.7</v>
      </c>
      <c r="D581">
        <v>4057.2</v>
      </c>
      <c r="E581">
        <v>790.1</v>
      </c>
      <c r="F581">
        <f>VLOOKUP($A581,unit!$A:$G,MATCH(F$1,unit!$A$1:$G$1,0),0)</f>
        <v>0.93330000000000002</v>
      </c>
      <c r="G581">
        <f>VLOOKUP($A581,unit!$A:$G,MATCH(G$1,unit!$A$1:$G$1,0),0)</f>
        <v>0.76</v>
      </c>
      <c r="H581">
        <f>VLOOKUP($A581,unit!$A:$G,MATCH(H$1,unit!$A$1:$G$1,0),0)</f>
        <v>0.74</v>
      </c>
      <c r="I581">
        <f t="shared" si="35"/>
        <v>64063.752276867024</v>
      </c>
      <c r="J581">
        <f t="shared" si="36"/>
        <v>5338.4210526315783</v>
      </c>
      <c r="K581">
        <f t="shared" si="37"/>
        <v>1067.7027027027027</v>
      </c>
    </row>
    <row r="582" spans="1:11" x14ac:dyDescent="0.2">
      <c r="A582">
        <v>30</v>
      </c>
      <c r="B582">
        <v>1</v>
      </c>
      <c r="C582">
        <v>760.5</v>
      </c>
      <c r="D582">
        <v>51.6</v>
      </c>
      <c r="E582">
        <v>10</v>
      </c>
      <c r="F582">
        <f>VLOOKUP($A582,unit!$A:$G,MATCH(F$1,unit!$A$1:$G$1,0),0)</f>
        <v>0.93330000000000002</v>
      </c>
      <c r="G582">
        <f>VLOOKUP($A582,unit!$A:$G,MATCH(G$1,unit!$A$1:$G$1,0),0)</f>
        <v>0.76</v>
      </c>
      <c r="H582">
        <f>VLOOKUP($A582,unit!$A:$G,MATCH(H$1,unit!$A$1:$G$1,0),0)</f>
        <v>0.74</v>
      </c>
      <c r="I582">
        <f t="shared" si="35"/>
        <v>814.85053037608486</v>
      </c>
      <c r="J582">
        <f t="shared" si="36"/>
        <v>67.89473684210526</v>
      </c>
      <c r="K582">
        <f t="shared" si="37"/>
        <v>13.513513513513514</v>
      </c>
    </row>
    <row r="583" spans="1:11" x14ac:dyDescent="0.2">
      <c r="A583">
        <v>30</v>
      </c>
      <c r="B583">
        <v>2</v>
      </c>
      <c r="C583">
        <v>900.5</v>
      </c>
      <c r="D583">
        <v>61.1</v>
      </c>
      <c r="E583">
        <v>11.9</v>
      </c>
      <c r="F583">
        <f>VLOOKUP($A583,unit!$A:$G,MATCH(F$1,unit!$A$1:$G$1,0),0)</f>
        <v>0.93330000000000002</v>
      </c>
      <c r="G583">
        <f>VLOOKUP($A583,unit!$A:$G,MATCH(G$1,unit!$A$1:$G$1,0),0)</f>
        <v>0.76</v>
      </c>
      <c r="H583">
        <f>VLOOKUP($A583,unit!$A:$G,MATCH(H$1,unit!$A$1:$G$1,0),0)</f>
        <v>0.74</v>
      </c>
      <c r="I583">
        <f t="shared" si="35"/>
        <v>964.8558877102754</v>
      </c>
      <c r="J583">
        <f t="shared" si="36"/>
        <v>80.39473684210526</v>
      </c>
      <c r="K583">
        <f t="shared" si="37"/>
        <v>16.081081081081081</v>
      </c>
    </row>
    <row r="584" spans="1:11" x14ac:dyDescent="0.2">
      <c r="A584">
        <v>30</v>
      </c>
      <c r="B584">
        <v>3</v>
      </c>
      <c r="C584">
        <v>1355.3</v>
      </c>
      <c r="D584">
        <v>92</v>
      </c>
      <c r="E584">
        <v>17.899999999999999</v>
      </c>
      <c r="F584">
        <f>VLOOKUP($A584,unit!$A:$G,MATCH(F$1,unit!$A$1:$G$1,0),0)</f>
        <v>0.93330000000000002</v>
      </c>
      <c r="G584">
        <f>VLOOKUP($A584,unit!$A:$G,MATCH(G$1,unit!$A$1:$G$1,0),0)</f>
        <v>0.76</v>
      </c>
      <c r="H584">
        <f>VLOOKUP($A584,unit!$A:$G,MATCH(H$1,unit!$A$1:$G$1,0),0)</f>
        <v>0.74</v>
      </c>
      <c r="I584">
        <f t="shared" si="35"/>
        <v>1452.1590056787741</v>
      </c>
      <c r="J584">
        <f t="shared" si="36"/>
        <v>121.05263157894737</v>
      </c>
      <c r="K584">
        <f t="shared" si="37"/>
        <v>24.189189189189186</v>
      </c>
    </row>
    <row r="585" spans="1:11" x14ac:dyDescent="0.2">
      <c r="A585">
        <v>30</v>
      </c>
      <c r="B585">
        <v>4</v>
      </c>
      <c r="C585">
        <v>2188.4</v>
      </c>
      <c r="D585">
        <v>148.5</v>
      </c>
      <c r="E585">
        <v>28.9</v>
      </c>
      <c r="F585">
        <f>VLOOKUP($A585,unit!$A:$G,MATCH(F$1,unit!$A$1:$G$1,0),0)</f>
        <v>0.93330000000000002</v>
      </c>
      <c r="G585">
        <f>VLOOKUP($A585,unit!$A:$G,MATCH(G$1,unit!$A$1:$G$1,0),0)</f>
        <v>0.76</v>
      </c>
      <c r="H585">
        <f>VLOOKUP($A585,unit!$A:$G,MATCH(H$1,unit!$A$1:$G$1,0),0)</f>
        <v>0.74</v>
      </c>
      <c r="I585">
        <f t="shared" si="35"/>
        <v>2344.7980285010181</v>
      </c>
      <c r="J585">
        <f t="shared" si="36"/>
        <v>195.39473684210526</v>
      </c>
      <c r="K585">
        <f t="shared" si="37"/>
        <v>39.054054054054049</v>
      </c>
    </row>
    <row r="586" spans="1:11" x14ac:dyDescent="0.2">
      <c r="A586">
        <v>30</v>
      </c>
      <c r="B586">
        <v>5</v>
      </c>
      <c r="C586">
        <v>3355.7</v>
      </c>
      <c r="D586">
        <v>227.7</v>
      </c>
      <c r="E586">
        <v>44.3</v>
      </c>
      <c r="F586">
        <f>VLOOKUP($A586,unit!$A:$G,MATCH(F$1,unit!$A$1:$G$1,0),0)</f>
        <v>0.93330000000000002</v>
      </c>
      <c r="G586">
        <f>VLOOKUP($A586,unit!$A:$G,MATCH(G$1,unit!$A$1:$G$1,0),0)</f>
        <v>0.76</v>
      </c>
      <c r="H586">
        <f>VLOOKUP($A586,unit!$A:$G,MATCH(H$1,unit!$A$1:$G$1,0),0)</f>
        <v>0.74</v>
      </c>
      <c r="I586">
        <f t="shared" si="35"/>
        <v>3595.5212686167361</v>
      </c>
      <c r="J586">
        <f t="shared" si="36"/>
        <v>299.60526315789474</v>
      </c>
      <c r="K586">
        <f t="shared" si="37"/>
        <v>59.864864864864863</v>
      </c>
    </row>
    <row r="587" spans="1:11" x14ac:dyDescent="0.2">
      <c r="A587">
        <v>30</v>
      </c>
      <c r="B587">
        <v>6</v>
      </c>
      <c r="C587">
        <v>4990.8999999999996</v>
      </c>
      <c r="D587">
        <v>338.7</v>
      </c>
      <c r="E587">
        <v>66</v>
      </c>
      <c r="F587">
        <f>VLOOKUP($A587,unit!$A:$G,MATCH(F$1,unit!$A$1:$G$1,0),0)</f>
        <v>0.93330000000000002</v>
      </c>
      <c r="G587">
        <f>VLOOKUP($A587,unit!$A:$G,MATCH(G$1,unit!$A$1:$G$1,0),0)</f>
        <v>0.76</v>
      </c>
      <c r="H587">
        <f>VLOOKUP($A587,unit!$A:$G,MATCH(H$1,unit!$A$1:$G$1,0),0)</f>
        <v>0.74</v>
      </c>
      <c r="I587">
        <f t="shared" si="35"/>
        <v>5347.5838422800807</v>
      </c>
      <c r="J587">
        <f t="shared" si="36"/>
        <v>445.65789473684208</v>
      </c>
      <c r="K587">
        <f t="shared" si="37"/>
        <v>89.189189189189193</v>
      </c>
    </row>
    <row r="588" spans="1:11" x14ac:dyDescent="0.2">
      <c r="A588">
        <v>30</v>
      </c>
      <c r="B588">
        <v>7</v>
      </c>
      <c r="C588">
        <v>7281.8</v>
      </c>
      <c r="D588">
        <v>494.1</v>
      </c>
      <c r="E588">
        <v>96.2</v>
      </c>
      <c r="F588">
        <f>VLOOKUP($A588,unit!$A:$G,MATCH(F$1,unit!$A$1:$G$1,0),0)</f>
        <v>0.93330000000000002</v>
      </c>
      <c r="G588">
        <f>VLOOKUP($A588,unit!$A:$G,MATCH(G$1,unit!$A$1:$G$1,0),0)</f>
        <v>0.76</v>
      </c>
      <c r="H588">
        <f>VLOOKUP($A588,unit!$A:$G,MATCH(H$1,unit!$A$1:$G$1,0),0)</f>
        <v>0.74</v>
      </c>
      <c r="I588">
        <f t="shared" si="35"/>
        <v>7802.207221686489</v>
      </c>
      <c r="J588">
        <f t="shared" si="36"/>
        <v>650.13157894736844</v>
      </c>
      <c r="K588">
        <f t="shared" si="37"/>
        <v>130</v>
      </c>
    </row>
    <row r="589" spans="1:11" x14ac:dyDescent="0.2">
      <c r="A589">
        <v>30</v>
      </c>
      <c r="B589">
        <v>8</v>
      </c>
      <c r="C589">
        <v>10491.1</v>
      </c>
      <c r="D589">
        <v>711.9</v>
      </c>
      <c r="E589">
        <v>138.6</v>
      </c>
      <c r="F589">
        <f>VLOOKUP($A589,unit!$A:$G,MATCH(F$1,unit!$A$1:$G$1,0),0)</f>
        <v>0.93330000000000002</v>
      </c>
      <c r="G589">
        <f>VLOOKUP($A589,unit!$A:$G,MATCH(G$1,unit!$A$1:$G$1,0),0)</f>
        <v>0.76</v>
      </c>
      <c r="H589">
        <f>VLOOKUP($A589,unit!$A:$G,MATCH(H$1,unit!$A$1:$G$1,0),0)</f>
        <v>0.74</v>
      </c>
      <c r="I589">
        <f t="shared" si="35"/>
        <v>11240.865745205187</v>
      </c>
      <c r="J589">
        <f t="shared" si="36"/>
        <v>936.71052631578948</v>
      </c>
      <c r="K589">
        <f t="shared" si="37"/>
        <v>187.29729729729729</v>
      </c>
    </row>
    <row r="590" spans="1:11" x14ac:dyDescent="0.2">
      <c r="A590">
        <v>30</v>
      </c>
      <c r="B590">
        <v>9</v>
      </c>
      <c r="C590">
        <v>14987.2</v>
      </c>
      <c r="D590">
        <v>1017</v>
      </c>
      <c r="E590">
        <v>198</v>
      </c>
      <c r="F590">
        <f>VLOOKUP($A590,unit!$A:$G,MATCH(F$1,unit!$A$1:$G$1,0),0)</f>
        <v>0.93330000000000002</v>
      </c>
      <c r="G590">
        <f>VLOOKUP($A590,unit!$A:$G,MATCH(G$1,unit!$A$1:$G$1,0),0)</f>
        <v>0.76</v>
      </c>
      <c r="H590">
        <f>VLOOKUP($A590,unit!$A:$G,MATCH(H$1,unit!$A$1:$G$1,0),0)</f>
        <v>0.74</v>
      </c>
      <c r="I590">
        <f t="shared" si="35"/>
        <v>16058.287795992714</v>
      </c>
      <c r="J590">
        <f t="shared" si="36"/>
        <v>1338.1578947368421</v>
      </c>
      <c r="K590">
        <f t="shared" si="37"/>
        <v>267.56756756756755</v>
      </c>
    </row>
    <row r="591" spans="1:11" x14ac:dyDescent="0.2">
      <c r="A591">
        <v>30</v>
      </c>
      <c r="B591">
        <v>10</v>
      </c>
      <c r="C591">
        <v>21285.9</v>
      </c>
      <c r="D591">
        <v>1444.4</v>
      </c>
      <c r="E591">
        <v>281.3</v>
      </c>
      <c r="F591">
        <f>VLOOKUP($A591,unit!$A:$G,MATCH(F$1,unit!$A$1:$G$1,0),0)</f>
        <v>0.93330000000000002</v>
      </c>
      <c r="G591">
        <f>VLOOKUP($A591,unit!$A:$G,MATCH(G$1,unit!$A$1:$G$1,0),0)</f>
        <v>0.76</v>
      </c>
      <c r="H591">
        <f>VLOOKUP($A591,unit!$A:$G,MATCH(H$1,unit!$A$1:$G$1,0),0)</f>
        <v>0.74</v>
      </c>
      <c r="I591">
        <f t="shared" si="35"/>
        <v>22807.135969141757</v>
      </c>
      <c r="J591">
        <f t="shared" si="36"/>
        <v>1900.5263157894738</v>
      </c>
      <c r="K591">
        <f t="shared" si="37"/>
        <v>380.13513513513516</v>
      </c>
    </row>
    <row r="592" spans="1:11" x14ac:dyDescent="0.2">
      <c r="A592">
        <v>30</v>
      </c>
      <c r="B592">
        <v>11</v>
      </c>
      <c r="C592">
        <v>30110.1</v>
      </c>
      <c r="D592">
        <v>2043.2</v>
      </c>
      <c r="E592">
        <v>397.9</v>
      </c>
      <c r="F592">
        <f>VLOOKUP($A592,unit!$A:$G,MATCH(F$1,unit!$A$1:$G$1,0),0)</f>
        <v>0.93330000000000002</v>
      </c>
      <c r="G592">
        <f>VLOOKUP($A592,unit!$A:$G,MATCH(G$1,unit!$A$1:$G$1,0),0)</f>
        <v>0.76</v>
      </c>
      <c r="H592">
        <f>VLOOKUP($A592,unit!$A:$G,MATCH(H$1,unit!$A$1:$G$1,0),0)</f>
        <v>0.74</v>
      </c>
      <c r="I592">
        <f t="shared" si="35"/>
        <v>32261.973641915782</v>
      </c>
      <c r="J592">
        <f t="shared" si="36"/>
        <v>2688.4210526315792</v>
      </c>
      <c r="K592">
        <f t="shared" si="37"/>
        <v>537.70270270270271</v>
      </c>
    </row>
    <row r="593" spans="1:11" x14ac:dyDescent="0.2">
      <c r="A593">
        <v>30</v>
      </c>
      <c r="B593">
        <v>12</v>
      </c>
      <c r="C593">
        <v>42472.2</v>
      </c>
      <c r="D593">
        <v>2882</v>
      </c>
      <c r="E593">
        <v>561.20000000000005</v>
      </c>
      <c r="F593">
        <f>VLOOKUP($A593,unit!$A:$G,MATCH(F$1,unit!$A$1:$G$1,0),0)</f>
        <v>0.93330000000000002</v>
      </c>
      <c r="G593">
        <f>VLOOKUP($A593,unit!$A:$G,MATCH(G$1,unit!$A$1:$G$1,0),0)</f>
        <v>0.76</v>
      </c>
      <c r="H593">
        <f>VLOOKUP($A593,unit!$A:$G,MATCH(H$1,unit!$A$1:$G$1,0),0)</f>
        <v>0.74</v>
      </c>
      <c r="I593">
        <f t="shared" si="35"/>
        <v>45507.55384120861</v>
      </c>
      <c r="J593">
        <f t="shared" si="36"/>
        <v>3792.1052631578946</v>
      </c>
      <c r="K593">
        <f t="shared" si="37"/>
        <v>758.37837837837844</v>
      </c>
    </row>
    <row r="594" spans="1:11" x14ac:dyDescent="0.2">
      <c r="A594">
        <v>30</v>
      </c>
      <c r="B594">
        <v>13</v>
      </c>
      <c r="C594">
        <v>59790.7</v>
      </c>
      <c r="D594">
        <v>4057.2</v>
      </c>
      <c r="E594">
        <v>790.1</v>
      </c>
      <c r="F594">
        <f>VLOOKUP($A594,unit!$A:$G,MATCH(F$1,unit!$A$1:$G$1,0),0)</f>
        <v>0.93330000000000002</v>
      </c>
      <c r="G594">
        <f>VLOOKUP($A594,unit!$A:$G,MATCH(G$1,unit!$A$1:$G$1,0),0)</f>
        <v>0.76</v>
      </c>
      <c r="H594">
        <f>VLOOKUP($A594,unit!$A:$G,MATCH(H$1,unit!$A$1:$G$1,0),0)</f>
        <v>0.74</v>
      </c>
      <c r="I594">
        <f t="shared" si="35"/>
        <v>64063.752276867024</v>
      </c>
      <c r="J594">
        <f t="shared" si="36"/>
        <v>5338.4210526315783</v>
      </c>
      <c r="K594">
        <f t="shared" si="37"/>
        <v>1067.7027027027027</v>
      </c>
    </row>
    <row r="595" spans="1:11" x14ac:dyDescent="0.2">
      <c r="A595">
        <v>30</v>
      </c>
      <c r="B595">
        <v>14</v>
      </c>
      <c r="C595">
        <v>59790.7</v>
      </c>
      <c r="D595">
        <v>4057.2</v>
      </c>
      <c r="E595">
        <v>790.1</v>
      </c>
      <c r="F595">
        <f>VLOOKUP($A595,unit!$A:$G,MATCH(F$1,unit!$A$1:$G$1,0),0)</f>
        <v>0.93330000000000002</v>
      </c>
      <c r="G595">
        <f>VLOOKUP($A595,unit!$A:$G,MATCH(G$1,unit!$A$1:$G$1,0),0)</f>
        <v>0.76</v>
      </c>
      <c r="H595">
        <f>VLOOKUP($A595,unit!$A:$G,MATCH(H$1,unit!$A$1:$G$1,0),0)</f>
        <v>0.74</v>
      </c>
      <c r="I595">
        <f t="shared" si="35"/>
        <v>64063.752276867024</v>
      </c>
      <c r="J595">
        <f t="shared" si="36"/>
        <v>5338.4210526315783</v>
      </c>
      <c r="K595">
        <f t="shared" si="37"/>
        <v>1067.7027027027027</v>
      </c>
    </row>
    <row r="596" spans="1:11" x14ac:dyDescent="0.2">
      <c r="A596">
        <v>30</v>
      </c>
      <c r="B596">
        <v>15</v>
      </c>
      <c r="C596">
        <v>59790.7</v>
      </c>
      <c r="D596">
        <v>4057.2</v>
      </c>
      <c r="E596">
        <v>790.1</v>
      </c>
      <c r="F596">
        <f>VLOOKUP($A596,unit!$A:$G,MATCH(F$1,unit!$A$1:$G$1,0),0)</f>
        <v>0.93330000000000002</v>
      </c>
      <c r="G596">
        <f>VLOOKUP($A596,unit!$A:$G,MATCH(G$1,unit!$A$1:$G$1,0),0)</f>
        <v>0.76</v>
      </c>
      <c r="H596">
        <f>VLOOKUP($A596,unit!$A:$G,MATCH(H$1,unit!$A$1:$G$1,0),0)</f>
        <v>0.74</v>
      </c>
      <c r="I596">
        <f t="shared" si="35"/>
        <v>64063.752276867024</v>
      </c>
      <c r="J596">
        <f t="shared" si="36"/>
        <v>5338.4210526315783</v>
      </c>
      <c r="K596">
        <f t="shared" si="37"/>
        <v>1067.7027027027027</v>
      </c>
    </row>
    <row r="597" spans="1:11" x14ac:dyDescent="0.2">
      <c r="A597">
        <v>30</v>
      </c>
      <c r="B597">
        <v>16</v>
      </c>
      <c r="C597">
        <v>59790.7</v>
      </c>
      <c r="D597">
        <v>4057.2</v>
      </c>
      <c r="E597">
        <v>790.1</v>
      </c>
      <c r="F597">
        <f>VLOOKUP($A597,unit!$A:$G,MATCH(F$1,unit!$A$1:$G$1,0),0)</f>
        <v>0.93330000000000002</v>
      </c>
      <c r="G597">
        <f>VLOOKUP($A597,unit!$A:$G,MATCH(G$1,unit!$A$1:$G$1,0),0)</f>
        <v>0.76</v>
      </c>
      <c r="H597">
        <f>VLOOKUP($A597,unit!$A:$G,MATCH(H$1,unit!$A$1:$G$1,0),0)</f>
        <v>0.74</v>
      </c>
      <c r="I597">
        <f t="shared" si="35"/>
        <v>64063.752276867024</v>
      </c>
      <c r="J597">
        <f t="shared" si="36"/>
        <v>5338.4210526315783</v>
      </c>
      <c r="K597">
        <f t="shared" si="37"/>
        <v>1067.7027027027027</v>
      </c>
    </row>
    <row r="598" spans="1:11" x14ac:dyDescent="0.2">
      <c r="A598">
        <v>30</v>
      </c>
      <c r="B598">
        <v>17</v>
      </c>
      <c r="C598">
        <v>59790.7</v>
      </c>
      <c r="D598">
        <v>4057.2</v>
      </c>
      <c r="E598">
        <v>790.1</v>
      </c>
      <c r="F598">
        <f>VLOOKUP($A598,unit!$A:$G,MATCH(F$1,unit!$A$1:$G$1,0),0)</f>
        <v>0.93330000000000002</v>
      </c>
      <c r="G598">
        <f>VLOOKUP($A598,unit!$A:$G,MATCH(G$1,unit!$A$1:$G$1,0),0)</f>
        <v>0.76</v>
      </c>
      <c r="H598">
        <f>VLOOKUP($A598,unit!$A:$G,MATCH(H$1,unit!$A$1:$G$1,0),0)</f>
        <v>0.74</v>
      </c>
      <c r="I598">
        <f t="shared" si="35"/>
        <v>64063.752276867024</v>
      </c>
      <c r="J598">
        <f t="shared" si="36"/>
        <v>5338.4210526315783</v>
      </c>
      <c r="K598">
        <f t="shared" si="37"/>
        <v>1067.7027027027027</v>
      </c>
    </row>
    <row r="599" spans="1:11" x14ac:dyDescent="0.2">
      <c r="A599">
        <v>30</v>
      </c>
      <c r="B599">
        <v>18</v>
      </c>
      <c r="C599">
        <v>59790.7</v>
      </c>
      <c r="D599">
        <v>4057.2</v>
      </c>
      <c r="E599">
        <v>790.1</v>
      </c>
      <c r="F599">
        <f>VLOOKUP($A599,unit!$A:$G,MATCH(F$1,unit!$A$1:$G$1,0),0)</f>
        <v>0.93330000000000002</v>
      </c>
      <c r="G599">
        <f>VLOOKUP($A599,unit!$A:$G,MATCH(G$1,unit!$A$1:$G$1,0),0)</f>
        <v>0.76</v>
      </c>
      <c r="H599">
        <f>VLOOKUP($A599,unit!$A:$G,MATCH(H$1,unit!$A$1:$G$1,0),0)</f>
        <v>0.74</v>
      </c>
      <c r="I599">
        <f t="shared" si="35"/>
        <v>64063.752276867024</v>
      </c>
      <c r="J599">
        <f t="shared" si="36"/>
        <v>5338.4210526315783</v>
      </c>
      <c r="K599">
        <f t="shared" si="37"/>
        <v>1067.7027027027027</v>
      </c>
    </row>
    <row r="600" spans="1:11" x14ac:dyDescent="0.2">
      <c r="A600">
        <v>30</v>
      </c>
      <c r="B600">
        <v>19</v>
      </c>
      <c r="C600">
        <v>59790.7</v>
      </c>
      <c r="D600">
        <v>4057.2</v>
      </c>
      <c r="E600">
        <v>790.1</v>
      </c>
      <c r="F600">
        <f>VLOOKUP($A600,unit!$A:$G,MATCH(F$1,unit!$A$1:$G$1,0),0)</f>
        <v>0.93330000000000002</v>
      </c>
      <c r="G600">
        <f>VLOOKUP($A600,unit!$A:$G,MATCH(G$1,unit!$A$1:$G$1,0),0)</f>
        <v>0.76</v>
      </c>
      <c r="H600">
        <f>VLOOKUP($A600,unit!$A:$G,MATCH(H$1,unit!$A$1:$G$1,0),0)</f>
        <v>0.74</v>
      </c>
      <c r="I600">
        <f t="shared" si="35"/>
        <v>64063.752276867024</v>
      </c>
      <c r="J600">
        <f t="shared" si="36"/>
        <v>5338.4210526315783</v>
      </c>
      <c r="K600">
        <f t="shared" si="37"/>
        <v>1067.7027027027027</v>
      </c>
    </row>
    <row r="601" spans="1:11" x14ac:dyDescent="0.2">
      <c r="A601">
        <v>30</v>
      </c>
      <c r="B601">
        <v>20</v>
      </c>
      <c r="C601">
        <v>59790.7</v>
      </c>
      <c r="D601">
        <v>4057.2</v>
      </c>
      <c r="E601">
        <v>790.1</v>
      </c>
      <c r="F601">
        <f>VLOOKUP($A601,unit!$A:$G,MATCH(F$1,unit!$A$1:$G$1,0),0)</f>
        <v>0.93330000000000002</v>
      </c>
      <c r="G601">
        <f>VLOOKUP($A601,unit!$A:$G,MATCH(G$1,unit!$A$1:$G$1,0),0)</f>
        <v>0.76</v>
      </c>
      <c r="H601">
        <f>VLOOKUP($A601,unit!$A:$G,MATCH(H$1,unit!$A$1:$G$1,0),0)</f>
        <v>0.74</v>
      </c>
      <c r="I601">
        <f t="shared" si="35"/>
        <v>64063.752276867024</v>
      </c>
      <c r="J601">
        <f t="shared" si="36"/>
        <v>5338.4210526315783</v>
      </c>
      <c r="K601">
        <f t="shared" si="37"/>
        <v>1067.7027027027027</v>
      </c>
    </row>
    <row r="602" spans="1:11" x14ac:dyDescent="0.2">
      <c r="A602">
        <v>31</v>
      </c>
      <c r="B602">
        <v>1</v>
      </c>
      <c r="C602">
        <v>597.6</v>
      </c>
      <c r="D602">
        <v>59.8</v>
      </c>
      <c r="E602">
        <v>10</v>
      </c>
      <c r="F602">
        <f>VLOOKUP($A602,unit!$A:$G,MATCH(F$1,unit!$A$1:$G$1,0),0)</f>
        <v>0.73329999999999995</v>
      </c>
      <c r="G602">
        <f>VLOOKUP($A602,unit!$A:$G,MATCH(G$1,unit!$A$1:$G$1,0),0)</f>
        <v>0.88</v>
      </c>
      <c r="H602">
        <f>VLOOKUP($A602,unit!$A:$G,MATCH(H$1,unit!$A$1:$G$1,0),0)</f>
        <v>0.74</v>
      </c>
      <c r="I602">
        <f t="shared" si="35"/>
        <v>814.94613391517805</v>
      </c>
      <c r="J602">
        <f t="shared" si="36"/>
        <v>67.954545454545453</v>
      </c>
      <c r="K602">
        <f t="shared" si="37"/>
        <v>13.513513513513514</v>
      </c>
    </row>
    <row r="603" spans="1:11" x14ac:dyDescent="0.2">
      <c r="A603">
        <v>31</v>
      </c>
      <c r="B603">
        <v>2</v>
      </c>
      <c r="C603">
        <v>707.6</v>
      </c>
      <c r="D603">
        <v>70.8</v>
      </c>
      <c r="E603">
        <v>11.9</v>
      </c>
      <c r="F603">
        <f>VLOOKUP($A603,unit!$A:$G,MATCH(F$1,unit!$A$1:$G$1,0),0)</f>
        <v>0.73329999999999995</v>
      </c>
      <c r="G603">
        <f>VLOOKUP($A603,unit!$A:$G,MATCH(G$1,unit!$A$1:$G$1,0),0)</f>
        <v>0.88</v>
      </c>
      <c r="H603">
        <f>VLOOKUP($A603,unit!$A:$G,MATCH(H$1,unit!$A$1:$G$1,0),0)</f>
        <v>0.74</v>
      </c>
      <c r="I603">
        <f t="shared" si="35"/>
        <v>964.95295240692769</v>
      </c>
      <c r="J603">
        <f t="shared" si="36"/>
        <v>80.454545454545453</v>
      </c>
      <c r="K603">
        <f t="shared" si="37"/>
        <v>16.081081081081081</v>
      </c>
    </row>
    <row r="604" spans="1:11" x14ac:dyDescent="0.2">
      <c r="A604">
        <v>31</v>
      </c>
      <c r="B604">
        <v>3</v>
      </c>
      <c r="C604">
        <v>1064.8</v>
      </c>
      <c r="D604">
        <v>106.5</v>
      </c>
      <c r="E604">
        <v>17.899999999999999</v>
      </c>
      <c r="F604">
        <f>VLOOKUP($A604,unit!$A:$G,MATCH(F$1,unit!$A$1:$G$1,0),0)</f>
        <v>0.73329999999999995</v>
      </c>
      <c r="G604">
        <f>VLOOKUP($A604,unit!$A:$G,MATCH(G$1,unit!$A$1:$G$1,0),0)</f>
        <v>0.88</v>
      </c>
      <c r="H604">
        <f>VLOOKUP($A604,unit!$A:$G,MATCH(H$1,unit!$A$1:$G$1,0),0)</f>
        <v>0.74</v>
      </c>
      <c r="I604">
        <f t="shared" si="35"/>
        <v>1452.0660030001363</v>
      </c>
      <c r="J604">
        <f t="shared" si="36"/>
        <v>121.02272727272727</v>
      </c>
      <c r="K604">
        <f t="shared" si="37"/>
        <v>24.189189189189186</v>
      </c>
    </row>
    <row r="605" spans="1:11" x14ac:dyDescent="0.2">
      <c r="A605">
        <v>31</v>
      </c>
      <c r="B605">
        <v>4</v>
      </c>
      <c r="C605">
        <v>1719.5</v>
      </c>
      <c r="D605">
        <v>171.9</v>
      </c>
      <c r="E605">
        <v>28.9</v>
      </c>
      <c r="F605">
        <f>VLOOKUP($A605,unit!$A:$G,MATCH(F$1,unit!$A$1:$G$1,0),0)</f>
        <v>0.73329999999999995</v>
      </c>
      <c r="G605">
        <f>VLOOKUP($A605,unit!$A:$G,MATCH(G$1,unit!$A$1:$G$1,0),0)</f>
        <v>0.88</v>
      </c>
      <c r="H605">
        <f>VLOOKUP($A605,unit!$A:$G,MATCH(H$1,unit!$A$1:$G$1,0),0)</f>
        <v>0.74</v>
      </c>
      <c r="I605">
        <f t="shared" si="35"/>
        <v>2344.8793126960318</v>
      </c>
      <c r="J605">
        <f t="shared" si="36"/>
        <v>195.34090909090909</v>
      </c>
      <c r="K605">
        <f t="shared" si="37"/>
        <v>39.054054054054049</v>
      </c>
    </row>
    <row r="606" spans="1:11" x14ac:dyDescent="0.2">
      <c r="A606">
        <v>31</v>
      </c>
      <c r="B606">
        <v>5</v>
      </c>
      <c r="C606">
        <v>2636.6</v>
      </c>
      <c r="D606">
        <v>263.7</v>
      </c>
      <c r="E606">
        <v>44.3</v>
      </c>
      <c r="F606">
        <f>VLOOKUP($A606,unit!$A:$G,MATCH(F$1,unit!$A$1:$G$1,0),0)</f>
        <v>0.73329999999999995</v>
      </c>
      <c r="G606">
        <f>VLOOKUP($A606,unit!$A:$G,MATCH(G$1,unit!$A$1:$G$1,0),0)</f>
        <v>0.88</v>
      </c>
      <c r="H606">
        <f>VLOOKUP($A606,unit!$A:$G,MATCH(H$1,unit!$A$1:$G$1,0),0)</f>
        <v>0.74</v>
      </c>
      <c r="I606">
        <f t="shared" si="35"/>
        <v>3595.527069412246</v>
      </c>
      <c r="J606">
        <f t="shared" si="36"/>
        <v>299.65909090909088</v>
      </c>
      <c r="K606">
        <f t="shared" si="37"/>
        <v>59.864864864864863</v>
      </c>
    </row>
    <row r="607" spans="1:11" x14ac:dyDescent="0.2">
      <c r="A607">
        <v>31</v>
      </c>
      <c r="B607">
        <v>6</v>
      </c>
      <c r="C607">
        <v>3921.4</v>
      </c>
      <c r="D607">
        <v>392.1</v>
      </c>
      <c r="E607">
        <v>66</v>
      </c>
      <c r="F607">
        <f>VLOOKUP($A607,unit!$A:$G,MATCH(F$1,unit!$A$1:$G$1,0),0)</f>
        <v>0.73329999999999995</v>
      </c>
      <c r="G607">
        <f>VLOOKUP($A607,unit!$A:$G,MATCH(G$1,unit!$A$1:$G$1,0),0)</f>
        <v>0.88</v>
      </c>
      <c r="H607">
        <f>VLOOKUP($A607,unit!$A:$G,MATCH(H$1,unit!$A$1:$G$1,0),0)</f>
        <v>0.74</v>
      </c>
      <c r="I607">
        <f t="shared" si="35"/>
        <v>5347.6067093958818</v>
      </c>
      <c r="J607">
        <f t="shared" si="36"/>
        <v>445.56818181818187</v>
      </c>
      <c r="K607">
        <f t="shared" si="37"/>
        <v>89.189189189189193</v>
      </c>
    </row>
    <row r="608" spans="1:11" x14ac:dyDescent="0.2">
      <c r="A608">
        <v>31</v>
      </c>
      <c r="B608">
        <v>7</v>
      </c>
      <c r="C608">
        <v>5721.4</v>
      </c>
      <c r="D608">
        <v>572.1</v>
      </c>
      <c r="E608">
        <v>96.2</v>
      </c>
      <c r="F608">
        <f>VLOOKUP($A608,unit!$A:$G,MATCH(F$1,unit!$A$1:$G$1,0),0)</f>
        <v>0.73329999999999995</v>
      </c>
      <c r="G608">
        <f>VLOOKUP($A608,unit!$A:$G,MATCH(G$1,unit!$A$1:$G$1,0),0)</f>
        <v>0.88</v>
      </c>
      <c r="H608">
        <f>VLOOKUP($A608,unit!$A:$G,MATCH(H$1,unit!$A$1:$G$1,0),0)</f>
        <v>0.74</v>
      </c>
      <c r="I608">
        <f t="shared" si="35"/>
        <v>7802.2637392608758</v>
      </c>
      <c r="J608">
        <f t="shared" si="36"/>
        <v>650.11363636363637</v>
      </c>
      <c r="K608">
        <f t="shared" si="37"/>
        <v>130</v>
      </c>
    </row>
    <row r="609" spans="1:11" x14ac:dyDescent="0.2">
      <c r="A609">
        <v>31</v>
      </c>
      <c r="B609">
        <v>8</v>
      </c>
      <c r="C609">
        <v>8243</v>
      </c>
      <c r="D609">
        <v>824.3</v>
      </c>
      <c r="E609">
        <v>138.6</v>
      </c>
      <c r="F609">
        <f>VLOOKUP($A609,unit!$A:$G,MATCH(F$1,unit!$A$1:$G$1,0),0)</f>
        <v>0.73329999999999995</v>
      </c>
      <c r="G609">
        <f>VLOOKUP($A609,unit!$A:$G,MATCH(G$1,unit!$A$1:$G$1,0),0)</f>
        <v>0.88</v>
      </c>
      <c r="H609">
        <f>VLOOKUP($A609,unit!$A:$G,MATCH(H$1,unit!$A$1:$G$1,0),0)</f>
        <v>0.74</v>
      </c>
      <c r="I609">
        <f t="shared" si="35"/>
        <v>11240.965498431748</v>
      </c>
      <c r="J609">
        <f t="shared" si="36"/>
        <v>936.70454545454538</v>
      </c>
      <c r="K609">
        <f t="shared" si="37"/>
        <v>187.29729729729729</v>
      </c>
    </row>
    <row r="610" spans="1:11" x14ac:dyDescent="0.2">
      <c r="A610">
        <v>31</v>
      </c>
      <c r="B610">
        <v>9</v>
      </c>
      <c r="C610">
        <v>11775.6</v>
      </c>
      <c r="D610">
        <v>1177.5999999999999</v>
      </c>
      <c r="E610">
        <v>198</v>
      </c>
      <c r="F610">
        <f>VLOOKUP($A610,unit!$A:$G,MATCH(F$1,unit!$A$1:$G$1,0),0)</f>
        <v>0.73329999999999995</v>
      </c>
      <c r="G610">
        <f>VLOOKUP($A610,unit!$A:$G,MATCH(G$1,unit!$A$1:$G$1,0),0)</f>
        <v>0.88</v>
      </c>
      <c r="H610">
        <f>VLOOKUP($A610,unit!$A:$G,MATCH(H$1,unit!$A$1:$G$1,0),0)</f>
        <v>0.74</v>
      </c>
      <c r="I610">
        <f t="shared" si="35"/>
        <v>16058.366289376791</v>
      </c>
      <c r="J610">
        <f t="shared" si="36"/>
        <v>1338.181818181818</v>
      </c>
      <c r="K610">
        <f t="shared" si="37"/>
        <v>267.56756756756755</v>
      </c>
    </row>
    <row r="611" spans="1:11" x14ac:dyDescent="0.2">
      <c r="A611">
        <v>31</v>
      </c>
      <c r="B611">
        <v>10</v>
      </c>
      <c r="C611">
        <v>16724.7</v>
      </c>
      <c r="D611">
        <v>1672.5</v>
      </c>
      <c r="E611">
        <v>281.3</v>
      </c>
      <c r="F611">
        <f>VLOOKUP($A611,unit!$A:$G,MATCH(F$1,unit!$A$1:$G$1,0),0)</f>
        <v>0.73329999999999995</v>
      </c>
      <c r="G611">
        <f>VLOOKUP($A611,unit!$A:$G,MATCH(G$1,unit!$A$1:$G$1,0),0)</f>
        <v>0.88</v>
      </c>
      <c r="H611">
        <f>VLOOKUP($A611,unit!$A:$G,MATCH(H$1,unit!$A$1:$G$1,0),0)</f>
        <v>0.74</v>
      </c>
      <c r="I611">
        <f t="shared" si="35"/>
        <v>22807.445792990595</v>
      </c>
      <c r="J611">
        <f t="shared" si="36"/>
        <v>1900.5681818181818</v>
      </c>
      <c r="K611">
        <f t="shared" si="37"/>
        <v>380.13513513513516</v>
      </c>
    </row>
    <row r="612" spans="1:11" x14ac:dyDescent="0.2">
      <c r="A612">
        <v>31</v>
      </c>
      <c r="B612">
        <v>11</v>
      </c>
      <c r="C612">
        <v>23657.9</v>
      </c>
      <c r="D612">
        <v>2365.8000000000002</v>
      </c>
      <c r="E612">
        <v>397.9</v>
      </c>
      <c r="F612">
        <f>VLOOKUP($A612,unit!$A:$G,MATCH(F$1,unit!$A$1:$G$1,0),0)</f>
        <v>0.73329999999999995</v>
      </c>
      <c r="G612">
        <f>VLOOKUP($A612,unit!$A:$G,MATCH(G$1,unit!$A$1:$G$1,0),0)</f>
        <v>0.88</v>
      </c>
      <c r="H612">
        <f>VLOOKUP($A612,unit!$A:$G,MATCH(H$1,unit!$A$1:$G$1,0),0)</f>
        <v>0.74</v>
      </c>
      <c r="I612">
        <f t="shared" si="35"/>
        <v>32262.23919269058</v>
      </c>
      <c r="J612">
        <f t="shared" si="36"/>
        <v>2688.409090909091</v>
      </c>
      <c r="K612">
        <f t="shared" si="37"/>
        <v>537.70270270270271</v>
      </c>
    </row>
    <row r="613" spans="1:11" x14ac:dyDescent="0.2">
      <c r="A613">
        <v>31</v>
      </c>
      <c r="B613">
        <v>12</v>
      </c>
      <c r="C613">
        <v>33371</v>
      </c>
      <c r="D613">
        <v>3337.1</v>
      </c>
      <c r="E613">
        <v>561.20000000000005</v>
      </c>
      <c r="F613">
        <f>VLOOKUP($A613,unit!$A:$G,MATCH(F$1,unit!$A$1:$G$1,0),0)</f>
        <v>0.73329999999999995</v>
      </c>
      <c r="G613">
        <f>VLOOKUP($A613,unit!$A:$G,MATCH(G$1,unit!$A$1:$G$1,0),0)</f>
        <v>0.88</v>
      </c>
      <c r="H613">
        <f>VLOOKUP($A613,unit!$A:$G,MATCH(H$1,unit!$A$1:$G$1,0),0)</f>
        <v>0.74</v>
      </c>
      <c r="I613">
        <f t="shared" si="35"/>
        <v>45507.977635347066</v>
      </c>
      <c r="J613">
        <f t="shared" si="36"/>
        <v>3792.159090909091</v>
      </c>
      <c r="K613">
        <f t="shared" si="37"/>
        <v>758.37837837837844</v>
      </c>
    </row>
    <row r="614" spans="1:11" x14ac:dyDescent="0.2">
      <c r="A614">
        <v>31</v>
      </c>
      <c r="B614">
        <v>13</v>
      </c>
      <c r="C614">
        <v>46978.400000000001</v>
      </c>
      <c r="D614">
        <v>4697.8</v>
      </c>
      <c r="E614">
        <v>790.1</v>
      </c>
      <c r="F614">
        <f>VLOOKUP($A614,unit!$A:$G,MATCH(F$1,unit!$A$1:$G$1,0),0)</f>
        <v>0.73329999999999995</v>
      </c>
      <c r="G614">
        <f>VLOOKUP($A614,unit!$A:$G,MATCH(G$1,unit!$A$1:$G$1,0),0)</f>
        <v>0.88</v>
      </c>
      <c r="H614">
        <f>VLOOKUP($A614,unit!$A:$G,MATCH(H$1,unit!$A$1:$G$1,0),0)</f>
        <v>0.74</v>
      </c>
      <c r="I614">
        <f t="shared" si="35"/>
        <v>64064.366562116469</v>
      </c>
      <c r="J614">
        <f t="shared" si="36"/>
        <v>5338.409090909091</v>
      </c>
      <c r="K614">
        <f t="shared" si="37"/>
        <v>1067.7027027027027</v>
      </c>
    </row>
    <row r="615" spans="1:11" x14ac:dyDescent="0.2">
      <c r="A615">
        <v>31</v>
      </c>
      <c r="B615">
        <v>14</v>
      </c>
      <c r="C615">
        <v>46978.400000000001</v>
      </c>
      <c r="D615">
        <v>4697.8</v>
      </c>
      <c r="E615">
        <v>790.1</v>
      </c>
      <c r="F615">
        <f>VLOOKUP($A615,unit!$A:$G,MATCH(F$1,unit!$A$1:$G$1,0),0)</f>
        <v>0.73329999999999995</v>
      </c>
      <c r="G615">
        <f>VLOOKUP($A615,unit!$A:$G,MATCH(G$1,unit!$A$1:$G$1,0),0)</f>
        <v>0.88</v>
      </c>
      <c r="H615">
        <f>VLOOKUP($A615,unit!$A:$G,MATCH(H$1,unit!$A$1:$G$1,0),0)</f>
        <v>0.74</v>
      </c>
      <c r="I615">
        <f t="shared" si="35"/>
        <v>64064.366562116469</v>
      </c>
      <c r="J615">
        <f t="shared" si="36"/>
        <v>5338.409090909091</v>
      </c>
      <c r="K615">
        <f t="shared" si="37"/>
        <v>1067.7027027027027</v>
      </c>
    </row>
    <row r="616" spans="1:11" x14ac:dyDescent="0.2">
      <c r="A616">
        <v>31</v>
      </c>
      <c r="B616">
        <v>15</v>
      </c>
      <c r="C616">
        <v>46978.400000000001</v>
      </c>
      <c r="D616">
        <v>4697.8</v>
      </c>
      <c r="E616">
        <v>790.1</v>
      </c>
      <c r="F616">
        <f>VLOOKUP($A616,unit!$A:$G,MATCH(F$1,unit!$A$1:$G$1,0),0)</f>
        <v>0.73329999999999995</v>
      </c>
      <c r="G616">
        <f>VLOOKUP($A616,unit!$A:$G,MATCH(G$1,unit!$A$1:$G$1,0),0)</f>
        <v>0.88</v>
      </c>
      <c r="H616">
        <f>VLOOKUP($A616,unit!$A:$G,MATCH(H$1,unit!$A$1:$G$1,0),0)</f>
        <v>0.74</v>
      </c>
      <c r="I616">
        <f t="shared" si="35"/>
        <v>64064.366562116469</v>
      </c>
      <c r="J616">
        <f t="shared" si="36"/>
        <v>5338.409090909091</v>
      </c>
      <c r="K616">
        <f t="shared" si="37"/>
        <v>1067.7027027027027</v>
      </c>
    </row>
    <row r="617" spans="1:11" x14ac:dyDescent="0.2">
      <c r="A617">
        <v>31</v>
      </c>
      <c r="B617">
        <v>16</v>
      </c>
      <c r="C617">
        <v>46978.400000000001</v>
      </c>
      <c r="D617">
        <v>4697.8</v>
      </c>
      <c r="E617">
        <v>790.1</v>
      </c>
      <c r="F617">
        <f>VLOOKUP($A617,unit!$A:$G,MATCH(F$1,unit!$A$1:$G$1,0),0)</f>
        <v>0.73329999999999995</v>
      </c>
      <c r="G617">
        <f>VLOOKUP($A617,unit!$A:$G,MATCH(G$1,unit!$A$1:$G$1,0),0)</f>
        <v>0.88</v>
      </c>
      <c r="H617">
        <f>VLOOKUP($A617,unit!$A:$G,MATCH(H$1,unit!$A$1:$G$1,0),0)</f>
        <v>0.74</v>
      </c>
      <c r="I617">
        <f t="shared" si="35"/>
        <v>64064.366562116469</v>
      </c>
      <c r="J617">
        <f t="shared" si="36"/>
        <v>5338.409090909091</v>
      </c>
      <c r="K617">
        <f t="shared" si="37"/>
        <v>1067.7027027027027</v>
      </c>
    </row>
    <row r="618" spans="1:11" x14ac:dyDescent="0.2">
      <c r="A618">
        <v>31</v>
      </c>
      <c r="B618">
        <v>17</v>
      </c>
      <c r="C618">
        <v>46978.400000000001</v>
      </c>
      <c r="D618">
        <v>4697.8</v>
      </c>
      <c r="E618">
        <v>790.1</v>
      </c>
      <c r="F618">
        <f>VLOOKUP($A618,unit!$A:$G,MATCH(F$1,unit!$A$1:$G$1,0),0)</f>
        <v>0.73329999999999995</v>
      </c>
      <c r="G618">
        <f>VLOOKUP($A618,unit!$A:$G,MATCH(G$1,unit!$A$1:$G$1,0),0)</f>
        <v>0.88</v>
      </c>
      <c r="H618">
        <f>VLOOKUP($A618,unit!$A:$G,MATCH(H$1,unit!$A$1:$G$1,0),0)</f>
        <v>0.74</v>
      </c>
      <c r="I618">
        <f t="shared" si="35"/>
        <v>64064.366562116469</v>
      </c>
      <c r="J618">
        <f t="shared" si="36"/>
        <v>5338.409090909091</v>
      </c>
      <c r="K618">
        <f t="shared" si="37"/>
        <v>1067.7027027027027</v>
      </c>
    </row>
    <row r="619" spans="1:11" x14ac:dyDescent="0.2">
      <c r="A619">
        <v>31</v>
      </c>
      <c r="B619">
        <v>18</v>
      </c>
      <c r="C619">
        <v>46978.400000000001</v>
      </c>
      <c r="D619">
        <v>4697.8</v>
      </c>
      <c r="E619">
        <v>790.1</v>
      </c>
      <c r="F619">
        <f>VLOOKUP($A619,unit!$A:$G,MATCH(F$1,unit!$A$1:$G$1,0),0)</f>
        <v>0.73329999999999995</v>
      </c>
      <c r="G619">
        <f>VLOOKUP($A619,unit!$A:$G,MATCH(G$1,unit!$A$1:$G$1,0),0)</f>
        <v>0.88</v>
      </c>
      <c r="H619">
        <f>VLOOKUP($A619,unit!$A:$G,MATCH(H$1,unit!$A$1:$G$1,0),0)</f>
        <v>0.74</v>
      </c>
      <c r="I619">
        <f t="shared" si="35"/>
        <v>64064.366562116469</v>
      </c>
      <c r="J619">
        <f t="shared" si="36"/>
        <v>5338.409090909091</v>
      </c>
      <c r="K619">
        <f t="shared" si="37"/>
        <v>1067.7027027027027</v>
      </c>
    </row>
    <row r="620" spans="1:11" x14ac:dyDescent="0.2">
      <c r="A620">
        <v>31</v>
      </c>
      <c r="B620">
        <v>19</v>
      </c>
      <c r="C620">
        <v>46978.400000000001</v>
      </c>
      <c r="D620">
        <v>4697.8</v>
      </c>
      <c r="E620">
        <v>790.1</v>
      </c>
      <c r="F620">
        <f>VLOOKUP($A620,unit!$A:$G,MATCH(F$1,unit!$A$1:$G$1,0),0)</f>
        <v>0.73329999999999995</v>
      </c>
      <c r="G620">
        <f>VLOOKUP($A620,unit!$A:$G,MATCH(G$1,unit!$A$1:$G$1,0),0)</f>
        <v>0.88</v>
      </c>
      <c r="H620">
        <f>VLOOKUP($A620,unit!$A:$G,MATCH(H$1,unit!$A$1:$G$1,0),0)</f>
        <v>0.74</v>
      </c>
      <c r="I620">
        <f t="shared" si="35"/>
        <v>64064.366562116469</v>
      </c>
      <c r="J620">
        <f t="shared" si="36"/>
        <v>5338.409090909091</v>
      </c>
      <c r="K620">
        <f t="shared" si="37"/>
        <v>1067.7027027027027</v>
      </c>
    </row>
    <row r="621" spans="1:11" x14ac:dyDescent="0.2">
      <c r="A621">
        <v>31</v>
      </c>
      <c r="B621">
        <v>20</v>
      </c>
      <c r="C621">
        <v>46978.400000000001</v>
      </c>
      <c r="D621">
        <v>4697.8</v>
      </c>
      <c r="E621">
        <v>790.1</v>
      </c>
      <c r="F621">
        <f>VLOOKUP($A621,unit!$A:$G,MATCH(F$1,unit!$A$1:$G$1,0),0)</f>
        <v>0.73329999999999995</v>
      </c>
      <c r="G621">
        <f>VLOOKUP($A621,unit!$A:$G,MATCH(G$1,unit!$A$1:$G$1,0),0)</f>
        <v>0.88</v>
      </c>
      <c r="H621">
        <f>VLOOKUP($A621,unit!$A:$G,MATCH(H$1,unit!$A$1:$G$1,0),0)</f>
        <v>0.74</v>
      </c>
      <c r="I621">
        <f t="shared" si="35"/>
        <v>64064.366562116469</v>
      </c>
      <c r="J621">
        <f t="shared" si="36"/>
        <v>5338.409090909091</v>
      </c>
      <c r="K621">
        <f t="shared" si="37"/>
        <v>1067.7027027027027</v>
      </c>
    </row>
    <row r="622" spans="1:11" x14ac:dyDescent="0.2">
      <c r="A622">
        <v>32</v>
      </c>
      <c r="B622">
        <v>1</v>
      </c>
      <c r="C622">
        <v>828.4</v>
      </c>
      <c r="D622">
        <v>50.8</v>
      </c>
      <c r="E622">
        <v>10.6</v>
      </c>
      <c r="F622">
        <f>VLOOKUP($A622,unit!$A:$G,MATCH(F$1,unit!$A$1:$G$1,0),0)</f>
        <v>1.0166999999999999</v>
      </c>
      <c r="G622">
        <f>VLOOKUP($A622,unit!$A:$G,MATCH(G$1,unit!$A$1:$G$1,0),0)</f>
        <v>0.748</v>
      </c>
      <c r="H622">
        <f>VLOOKUP($A622,unit!$A:$G,MATCH(H$1,unit!$A$1:$G$1,0),0)</f>
        <v>0.78</v>
      </c>
      <c r="I622">
        <f t="shared" si="35"/>
        <v>814.7929576079473</v>
      </c>
      <c r="J622">
        <f t="shared" si="36"/>
        <v>67.914438502673789</v>
      </c>
      <c r="K622">
        <f t="shared" si="37"/>
        <v>13.589743589743589</v>
      </c>
    </row>
    <row r="623" spans="1:11" x14ac:dyDescent="0.2">
      <c r="A623">
        <v>32</v>
      </c>
      <c r="B623">
        <v>2</v>
      </c>
      <c r="C623">
        <v>980.9</v>
      </c>
      <c r="D623">
        <v>60.1</v>
      </c>
      <c r="E623">
        <v>12.5</v>
      </c>
      <c r="F623">
        <f>VLOOKUP($A623,unit!$A:$G,MATCH(F$1,unit!$A$1:$G$1,0),0)</f>
        <v>1.0166999999999999</v>
      </c>
      <c r="G623">
        <f>VLOOKUP($A623,unit!$A:$G,MATCH(G$1,unit!$A$1:$G$1,0),0)</f>
        <v>0.748</v>
      </c>
      <c r="H623">
        <f>VLOOKUP($A623,unit!$A:$G,MATCH(H$1,unit!$A$1:$G$1,0),0)</f>
        <v>0.78</v>
      </c>
      <c r="I623">
        <f t="shared" si="35"/>
        <v>964.78803973640208</v>
      </c>
      <c r="J623">
        <f t="shared" si="36"/>
        <v>80.347593582887697</v>
      </c>
      <c r="K623">
        <f t="shared" si="37"/>
        <v>16.025641025641026</v>
      </c>
    </row>
    <row r="624" spans="1:11" x14ac:dyDescent="0.2">
      <c r="A624">
        <v>32</v>
      </c>
      <c r="B624">
        <v>3</v>
      </c>
      <c r="C624">
        <v>1476.3</v>
      </c>
      <c r="D624">
        <v>90.5</v>
      </c>
      <c r="E624">
        <v>18.899999999999999</v>
      </c>
      <c r="F624">
        <f>VLOOKUP($A624,unit!$A:$G,MATCH(F$1,unit!$A$1:$G$1,0),0)</f>
        <v>1.0166999999999999</v>
      </c>
      <c r="G624">
        <f>VLOOKUP($A624,unit!$A:$G,MATCH(G$1,unit!$A$1:$G$1,0),0)</f>
        <v>0.748</v>
      </c>
      <c r="H624">
        <f>VLOOKUP($A624,unit!$A:$G,MATCH(H$1,unit!$A$1:$G$1,0),0)</f>
        <v>0.78</v>
      </c>
      <c r="I624">
        <f t="shared" si="35"/>
        <v>1452.0507524343464</v>
      </c>
      <c r="J624">
        <f t="shared" si="36"/>
        <v>120.98930481283422</v>
      </c>
      <c r="K624">
        <f t="shared" si="37"/>
        <v>24.230769230769226</v>
      </c>
    </row>
    <row r="625" spans="1:11" x14ac:dyDescent="0.2">
      <c r="A625">
        <v>32</v>
      </c>
      <c r="B625">
        <v>4</v>
      </c>
      <c r="C625">
        <v>2383.8000000000002</v>
      </c>
      <c r="D625">
        <v>146.19999999999999</v>
      </c>
      <c r="E625">
        <v>30.5</v>
      </c>
      <c r="F625">
        <f>VLOOKUP($A625,unit!$A:$G,MATCH(F$1,unit!$A$1:$G$1,0),0)</f>
        <v>1.0166999999999999</v>
      </c>
      <c r="G625">
        <f>VLOOKUP($A625,unit!$A:$G,MATCH(G$1,unit!$A$1:$G$1,0),0)</f>
        <v>0.748</v>
      </c>
      <c r="H625">
        <f>VLOOKUP($A625,unit!$A:$G,MATCH(H$1,unit!$A$1:$G$1,0),0)</f>
        <v>0.78</v>
      </c>
      <c r="I625">
        <f t="shared" si="35"/>
        <v>2344.6444378872825</v>
      </c>
      <c r="J625">
        <f t="shared" si="36"/>
        <v>195.45454545454544</v>
      </c>
      <c r="K625">
        <f t="shared" si="37"/>
        <v>39.102564102564102</v>
      </c>
    </row>
    <row r="626" spans="1:11" x14ac:dyDescent="0.2">
      <c r="A626">
        <v>32</v>
      </c>
      <c r="B626">
        <v>5</v>
      </c>
      <c r="C626">
        <v>3655.3</v>
      </c>
      <c r="D626">
        <v>224.1</v>
      </c>
      <c r="E626">
        <v>46.7</v>
      </c>
      <c r="F626">
        <f>VLOOKUP($A626,unit!$A:$G,MATCH(F$1,unit!$A$1:$G$1,0),0)</f>
        <v>1.0166999999999999</v>
      </c>
      <c r="G626">
        <f>VLOOKUP($A626,unit!$A:$G,MATCH(G$1,unit!$A$1:$G$1,0),0)</f>
        <v>0.748</v>
      </c>
      <c r="H626">
        <f>VLOOKUP($A626,unit!$A:$G,MATCH(H$1,unit!$A$1:$G$1,0),0)</f>
        <v>0.78</v>
      </c>
      <c r="I626">
        <f t="shared" si="35"/>
        <v>3595.259171830432</v>
      </c>
      <c r="J626">
        <f t="shared" si="36"/>
        <v>299.59893048128339</v>
      </c>
      <c r="K626">
        <f t="shared" si="37"/>
        <v>59.871794871794876</v>
      </c>
    </row>
    <row r="627" spans="1:11" x14ac:dyDescent="0.2">
      <c r="A627">
        <v>32</v>
      </c>
      <c r="B627">
        <v>6</v>
      </c>
      <c r="C627">
        <v>5436.5</v>
      </c>
      <c r="D627">
        <v>333.3</v>
      </c>
      <c r="E627">
        <v>69.5</v>
      </c>
      <c r="F627">
        <f>VLOOKUP($A627,unit!$A:$G,MATCH(F$1,unit!$A$1:$G$1,0),0)</f>
        <v>1.0166999999999999</v>
      </c>
      <c r="G627">
        <f>VLOOKUP($A627,unit!$A:$G,MATCH(G$1,unit!$A$1:$G$1,0),0)</f>
        <v>0.748</v>
      </c>
      <c r="H627">
        <f>VLOOKUP($A627,unit!$A:$G,MATCH(H$1,unit!$A$1:$G$1,0),0)</f>
        <v>0.78</v>
      </c>
      <c r="I627">
        <f t="shared" si="35"/>
        <v>5347.2017310907841</v>
      </c>
      <c r="J627">
        <f t="shared" si="36"/>
        <v>445.58823529411768</v>
      </c>
      <c r="K627">
        <f t="shared" si="37"/>
        <v>89.102564102564102</v>
      </c>
    </row>
    <row r="628" spans="1:11" x14ac:dyDescent="0.2">
      <c r="A628">
        <v>32</v>
      </c>
      <c r="B628">
        <v>7</v>
      </c>
      <c r="C628">
        <v>7931.9</v>
      </c>
      <c r="D628">
        <v>486.3</v>
      </c>
      <c r="E628">
        <v>101.4</v>
      </c>
      <c r="F628">
        <f>VLOOKUP($A628,unit!$A:$G,MATCH(F$1,unit!$A$1:$G$1,0),0)</f>
        <v>1.0166999999999999</v>
      </c>
      <c r="G628">
        <f>VLOOKUP($A628,unit!$A:$G,MATCH(G$1,unit!$A$1:$G$1,0),0)</f>
        <v>0.748</v>
      </c>
      <c r="H628">
        <f>VLOOKUP($A628,unit!$A:$G,MATCH(H$1,unit!$A$1:$G$1,0),0)</f>
        <v>0.78</v>
      </c>
      <c r="I628">
        <f t="shared" si="35"/>
        <v>7801.613061866824</v>
      </c>
      <c r="J628">
        <f t="shared" si="36"/>
        <v>650.13368983957218</v>
      </c>
      <c r="K628">
        <f t="shared" si="37"/>
        <v>130</v>
      </c>
    </row>
    <row r="629" spans="1:11" x14ac:dyDescent="0.2">
      <c r="A629">
        <v>32</v>
      </c>
      <c r="B629">
        <v>8</v>
      </c>
      <c r="C629">
        <v>11427.8</v>
      </c>
      <c r="D629">
        <v>700.7</v>
      </c>
      <c r="E629">
        <v>146.1</v>
      </c>
      <c r="F629">
        <f>VLOOKUP($A629,unit!$A:$G,MATCH(F$1,unit!$A$1:$G$1,0),0)</f>
        <v>1.0166999999999999</v>
      </c>
      <c r="G629">
        <f>VLOOKUP($A629,unit!$A:$G,MATCH(G$1,unit!$A$1:$G$1,0),0)</f>
        <v>0.748</v>
      </c>
      <c r="H629">
        <f>VLOOKUP($A629,unit!$A:$G,MATCH(H$1,unit!$A$1:$G$1,0),0)</f>
        <v>0.78</v>
      </c>
      <c r="I629">
        <f t="shared" si="35"/>
        <v>11240.090488836431</v>
      </c>
      <c r="J629">
        <f t="shared" si="36"/>
        <v>936.76470588235304</v>
      </c>
      <c r="K629">
        <f t="shared" si="37"/>
        <v>187.30769230769229</v>
      </c>
    </row>
    <row r="630" spans="1:11" x14ac:dyDescent="0.2">
      <c r="A630">
        <v>32</v>
      </c>
      <c r="B630">
        <v>9</v>
      </c>
      <c r="C630">
        <v>16325.3</v>
      </c>
      <c r="D630">
        <v>1000.9</v>
      </c>
      <c r="E630">
        <v>208.8</v>
      </c>
      <c r="F630">
        <f>VLOOKUP($A630,unit!$A:$G,MATCH(F$1,unit!$A$1:$G$1,0),0)</f>
        <v>1.0166999999999999</v>
      </c>
      <c r="G630">
        <f>VLOOKUP($A630,unit!$A:$G,MATCH(G$1,unit!$A$1:$G$1,0),0)</f>
        <v>0.748</v>
      </c>
      <c r="H630">
        <f>VLOOKUP($A630,unit!$A:$G,MATCH(H$1,unit!$A$1:$G$1,0),0)</f>
        <v>0.78</v>
      </c>
      <c r="I630">
        <f t="shared" si="35"/>
        <v>16057.145667355169</v>
      </c>
      <c r="J630">
        <f t="shared" si="36"/>
        <v>1338.1016042780748</v>
      </c>
      <c r="K630">
        <f t="shared" si="37"/>
        <v>267.69230769230768</v>
      </c>
    </row>
    <row r="631" spans="1:11" x14ac:dyDescent="0.2">
      <c r="A631">
        <v>32</v>
      </c>
      <c r="B631">
        <v>10</v>
      </c>
      <c r="C631">
        <v>23186.5</v>
      </c>
      <c r="D631">
        <v>1421.6</v>
      </c>
      <c r="E631">
        <v>296.5</v>
      </c>
      <c r="F631">
        <f>VLOOKUP($A631,unit!$A:$G,MATCH(F$1,unit!$A$1:$G$1,0),0)</f>
        <v>1.0166999999999999</v>
      </c>
      <c r="G631">
        <f>VLOOKUP($A631,unit!$A:$G,MATCH(G$1,unit!$A$1:$G$1,0),0)</f>
        <v>0.748</v>
      </c>
      <c r="H631">
        <f>VLOOKUP($A631,unit!$A:$G,MATCH(H$1,unit!$A$1:$G$1,0),0)</f>
        <v>0.78</v>
      </c>
      <c r="I631">
        <f t="shared" si="35"/>
        <v>22805.645716533887</v>
      </c>
      <c r="J631">
        <f t="shared" si="36"/>
        <v>1900.5347593582887</v>
      </c>
      <c r="K631">
        <f t="shared" si="37"/>
        <v>380.12820512820514</v>
      </c>
    </row>
    <row r="632" spans="1:11" x14ac:dyDescent="0.2">
      <c r="A632">
        <v>32</v>
      </c>
      <c r="B632">
        <v>11</v>
      </c>
      <c r="C632">
        <v>32798.5</v>
      </c>
      <c r="D632">
        <v>2010.9</v>
      </c>
      <c r="E632">
        <v>419.4</v>
      </c>
      <c r="F632">
        <f>VLOOKUP($A632,unit!$A:$G,MATCH(F$1,unit!$A$1:$G$1,0),0)</f>
        <v>1.0166999999999999</v>
      </c>
      <c r="G632">
        <f>VLOOKUP($A632,unit!$A:$G,MATCH(G$1,unit!$A$1:$G$1,0),0)</f>
        <v>0.748</v>
      </c>
      <c r="H632">
        <f>VLOOKUP($A632,unit!$A:$G,MATCH(H$1,unit!$A$1:$G$1,0),0)</f>
        <v>0.78</v>
      </c>
      <c r="I632">
        <f t="shared" si="35"/>
        <v>32259.761975017216</v>
      </c>
      <c r="J632">
        <f t="shared" si="36"/>
        <v>2688.3689839572194</v>
      </c>
      <c r="K632">
        <f t="shared" si="37"/>
        <v>537.69230769230762</v>
      </c>
    </row>
    <row r="633" spans="1:11" x14ac:dyDescent="0.2">
      <c r="A633">
        <v>32</v>
      </c>
      <c r="B633">
        <v>12</v>
      </c>
      <c r="C633">
        <v>46264.3</v>
      </c>
      <c r="D633">
        <v>2836.5</v>
      </c>
      <c r="E633">
        <v>591.6</v>
      </c>
      <c r="F633">
        <f>VLOOKUP($A633,unit!$A:$G,MATCH(F$1,unit!$A$1:$G$1,0),0)</f>
        <v>1.0166999999999999</v>
      </c>
      <c r="G633">
        <f>VLOOKUP($A633,unit!$A:$G,MATCH(G$1,unit!$A$1:$G$1,0),0)</f>
        <v>0.748</v>
      </c>
      <c r="H633">
        <f>VLOOKUP($A633,unit!$A:$G,MATCH(H$1,unit!$A$1:$G$1,0),0)</f>
        <v>0.78</v>
      </c>
      <c r="I633">
        <f t="shared" si="35"/>
        <v>45504.376905675228</v>
      </c>
      <c r="J633">
        <f t="shared" si="36"/>
        <v>3792.1122994652405</v>
      </c>
      <c r="K633">
        <f t="shared" si="37"/>
        <v>758.46153846153845</v>
      </c>
    </row>
    <row r="634" spans="1:11" x14ac:dyDescent="0.2">
      <c r="A634">
        <v>32</v>
      </c>
      <c r="B634">
        <v>13</v>
      </c>
      <c r="C634">
        <v>65129.2</v>
      </c>
      <c r="D634">
        <v>3993.2</v>
      </c>
      <c r="E634">
        <v>832.8</v>
      </c>
      <c r="F634">
        <f>VLOOKUP($A634,unit!$A:$G,MATCH(F$1,unit!$A$1:$G$1,0),0)</f>
        <v>1.0166999999999999</v>
      </c>
      <c r="G634">
        <f>VLOOKUP($A634,unit!$A:$G,MATCH(G$1,unit!$A$1:$G$1,0),0)</f>
        <v>0.748</v>
      </c>
      <c r="H634">
        <f>VLOOKUP($A634,unit!$A:$G,MATCH(H$1,unit!$A$1:$G$1,0),0)</f>
        <v>0.78</v>
      </c>
      <c r="I634">
        <f t="shared" si="35"/>
        <v>64059.40788826596</v>
      </c>
      <c r="J634">
        <f t="shared" si="36"/>
        <v>5338.502673796791</v>
      </c>
      <c r="K634">
        <f t="shared" si="37"/>
        <v>1067.6923076923076</v>
      </c>
    </row>
    <row r="635" spans="1:11" x14ac:dyDescent="0.2">
      <c r="A635">
        <v>32</v>
      </c>
      <c r="B635">
        <v>14</v>
      </c>
      <c r="C635">
        <v>65129.2</v>
      </c>
      <c r="D635">
        <v>3993.2</v>
      </c>
      <c r="E635">
        <v>832.8</v>
      </c>
      <c r="F635">
        <f>VLOOKUP($A635,unit!$A:$G,MATCH(F$1,unit!$A$1:$G$1,0),0)</f>
        <v>1.0166999999999999</v>
      </c>
      <c r="G635">
        <f>VLOOKUP($A635,unit!$A:$G,MATCH(G$1,unit!$A$1:$G$1,0),0)</f>
        <v>0.748</v>
      </c>
      <c r="H635">
        <f>VLOOKUP($A635,unit!$A:$G,MATCH(H$1,unit!$A$1:$G$1,0),0)</f>
        <v>0.78</v>
      </c>
      <c r="I635">
        <f t="shared" si="35"/>
        <v>64059.40788826596</v>
      </c>
      <c r="J635">
        <f t="shared" si="36"/>
        <v>5338.502673796791</v>
      </c>
      <c r="K635">
        <f t="shared" si="37"/>
        <v>1067.6923076923076</v>
      </c>
    </row>
    <row r="636" spans="1:11" x14ac:dyDescent="0.2">
      <c r="A636">
        <v>32</v>
      </c>
      <c r="B636">
        <v>15</v>
      </c>
      <c r="C636">
        <v>65129.2</v>
      </c>
      <c r="D636">
        <v>3993.2</v>
      </c>
      <c r="E636">
        <v>832.8</v>
      </c>
      <c r="F636">
        <f>VLOOKUP($A636,unit!$A:$G,MATCH(F$1,unit!$A$1:$G$1,0),0)</f>
        <v>1.0166999999999999</v>
      </c>
      <c r="G636">
        <f>VLOOKUP($A636,unit!$A:$G,MATCH(G$1,unit!$A$1:$G$1,0),0)</f>
        <v>0.748</v>
      </c>
      <c r="H636">
        <f>VLOOKUP($A636,unit!$A:$G,MATCH(H$1,unit!$A$1:$G$1,0),0)</f>
        <v>0.78</v>
      </c>
      <c r="I636">
        <f t="shared" si="35"/>
        <v>64059.40788826596</v>
      </c>
      <c r="J636">
        <f t="shared" si="36"/>
        <v>5338.502673796791</v>
      </c>
      <c r="K636">
        <f t="shared" si="37"/>
        <v>1067.6923076923076</v>
      </c>
    </row>
    <row r="637" spans="1:11" x14ac:dyDescent="0.2">
      <c r="A637">
        <v>32</v>
      </c>
      <c r="B637">
        <v>16</v>
      </c>
      <c r="C637">
        <v>65129.2</v>
      </c>
      <c r="D637">
        <v>3993.2</v>
      </c>
      <c r="E637">
        <v>832.8</v>
      </c>
      <c r="F637">
        <f>VLOOKUP($A637,unit!$A:$G,MATCH(F$1,unit!$A$1:$G$1,0),0)</f>
        <v>1.0166999999999999</v>
      </c>
      <c r="G637">
        <f>VLOOKUP($A637,unit!$A:$G,MATCH(G$1,unit!$A$1:$G$1,0),0)</f>
        <v>0.748</v>
      </c>
      <c r="H637">
        <f>VLOOKUP($A637,unit!$A:$G,MATCH(H$1,unit!$A$1:$G$1,0),0)</f>
        <v>0.78</v>
      </c>
      <c r="I637">
        <f t="shared" si="35"/>
        <v>64059.40788826596</v>
      </c>
      <c r="J637">
        <f t="shared" si="36"/>
        <v>5338.502673796791</v>
      </c>
      <c r="K637">
        <f t="shared" si="37"/>
        <v>1067.6923076923076</v>
      </c>
    </row>
    <row r="638" spans="1:11" x14ac:dyDescent="0.2">
      <c r="A638">
        <v>32</v>
      </c>
      <c r="B638">
        <v>17</v>
      </c>
      <c r="C638">
        <v>65129.2</v>
      </c>
      <c r="D638">
        <v>3993.2</v>
      </c>
      <c r="E638">
        <v>832.8</v>
      </c>
      <c r="F638">
        <f>VLOOKUP($A638,unit!$A:$G,MATCH(F$1,unit!$A$1:$G$1,0),0)</f>
        <v>1.0166999999999999</v>
      </c>
      <c r="G638">
        <f>VLOOKUP($A638,unit!$A:$G,MATCH(G$1,unit!$A$1:$G$1,0),0)</f>
        <v>0.748</v>
      </c>
      <c r="H638">
        <f>VLOOKUP($A638,unit!$A:$G,MATCH(H$1,unit!$A$1:$G$1,0),0)</f>
        <v>0.78</v>
      </c>
      <c r="I638">
        <f t="shared" si="35"/>
        <v>64059.40788826596</v>
      </c>
      <c r="J638">
        <f t="shared" si="36"/>
        <v>5338.502673796791</v>
      </c>
      <c r="K638">
        <f t="shared" si="37"/>
        <v>1067.6923076923076</v>
      </c>
    </row>
    <row r="639" spans="1:11" x14ac:dyDescent="0.2">
      <c r="A639">
        <v>32</v>
      </c>
      <c r="B639">
        <v>18</v>
      </c>
      <c r="C639">
        <v>65129.2</v>
      </c>
      <c r="D639">
        <v>3993.2</v>
      </c>
      <c r="E639">
        <v>832.8</v>
      </c>
      <c r="F639">
        <f>VLOOKUP($A639,unit!$A:$G,MATCH(F$1,unit!$A$1:$G$1,0),0)</f>
        <v>1.0166999999999999</v>
      </c>
      <c r="G639">
        <f>VLOOKUP($A639,unit!$A:$G,MATCH(G$1,unit!$A$1:$G$1,0),0)</f>
        <v>0.748</v>
      </c>
      <c r="H639">
        <f>VLOOKUP($A639,unit!$A:$G,MATCH(H$1,unit!$A$1:$G$1,0),0)</f>
        <v>0.78</v>
      </c>
      <c r="I639">
        <f t="shared" si="35"/>
        <v>64059.40788826596</v>
      </c>
      <c r="J639">
        <f t="shared" si="36"/>
        <v>5338.502673796791</v>
      </c>
      <c r="K639">
        <f t="shared" si="37"/>
        <v>1067.6923076923076</v>
      </c>
    </row>
    <row r="640" spans="1:11" x14ac:dyDescent="0.2">
      <c r="A640">
        <v>32</v>
      </c>
      <c r="B640">
        <v>19</v>
      </c>
      <c r="C640">
        <v>65129.2</v>
      </c>
      <c r="D640">
        <v>3993.2</v>
      </c>
      <c r="E640">
        <v>832.8</v>
      </c>
      <c r="F640">
        <f>VLOOKUP($A640,unit!$A:$G,MATCH(F$1,unit!$A$1:$G$1,0),0)</f>
        <v>1.0166999999999999</v>
      </c>
      <c r="G640">
        <f>VLOOKUP($A640,unit!$A:$G,MATCH(G$1,unit!$A$1:$G$1,0),0)</f>
        <v>0.748</v>
      </c>
      <c r="H640">
        <f>VLOOKUP($A640,unit!$A:$G,MATCH(H$1,unit!$A$1:$G$1,0),0)</f>
        <v>0.78</v>
      </c>
      <c r="I640">
        <f t="shared" si="35"/>
        <v>64059.40788826596</v>
      </c>
      <c r="J640">
        <f t="shared" si="36"/>
        <v>5338.502673796791</v>
      </c>
      <c r="K640">
        <f t="shared" si="37"/>
        <v>1067.6923076923076</v>
      </c>
    </row>
    <row r="641" spans="1:11" x14ac:dyDescent="0.2">
      <c r="A641">
        <v>32</v>
      </c>
      <c r="B641">
        <v>20</v>
      </c>
      <c r="C641">
        <v>65129.2</v>
      </c>
      <c r="D641">
        <v>3993.2</v>
      </c>
      <c r="E641">
        <v>832.8</v>
      </c>
      <c r="F641">
        <f>VLOOKUP($A641,unit!$A:$G,MATCH(F$1,unit!$A$1:$G$1,0),0)</f>
        <v>1.0166999999999999</v>
      </c>
      <c r="G641">
        <f>VLOOKUP($A641,unit!$A:$G,MATCH(G$1,unit!$A$1:$G$1,0),0)</f>
        <v>0.748</v>
      </c>
      <c r="H641">
        <f>VLOOKUP($A641,unit!$A:$G,MATCH(H$1,unit!$A$1:$G$1,0),0)</f>
        <v>0.78</v>
      </c>
      <c r="I641">
        <f t="shared" si="35"/>
        <v>64059.40788826596</v>
      </c>
      <c r="J641">
        <f t="shared" si="36"/>
        <v>5338.502673796791</v>
      </c>
      <c r="K641">
        <f t="shared" si="37"/>
        <v>1067.6923076923076</v>
      </c>
    </row>
    <row r="642" spans="1:11" x14ac:dyDescent="0.2">
      <c r="A642">
        <v>33</v>
      </c>
      <c r="B642">
        <v>1</v>
      </c>
      <c r="C642">
        <v>665.5</v>
      </c>
      <c r="D642">
        <v>59.8</v>
      </c>
      <c r="E642">
        <v>10.3</v>
      </c>
      <c r="F642">
        <f>VLOOKUP($A642,unit!$A:$G,MATCH(F$1,unit!$A$1:$G$1,0),0)</f>
        <v>0.81669999999999998</v>
      </c>
      <c r="G642">
        <f>VLOOKUP($A642,unit!$A:$G,MATCH(G$1,unit!$A$1:$G$1,0),0)</f>
        <v>0.88</v>
      </c>
      <c r="H642">
        <f>VLOOKUP($A642,unit!$A:$G,MATCH(H$1,unit!$A$1:$G$1,0),0)</f>
        <v>0.76</v>
      </c>
      <c r="I642">
        <f t="shared" si="35"/>
        <v>814.86469940002451</v>
      </c>
      <c r="J642">
        <f t="shared" si="36"/>
        <v>67.954545454545453</v>
      </c>
      <c r="K642">
        <f t="shared" si="37"/>
        <v>13.55263157894737</v>
      </c>
    </row>
    <row r="643" spans="1:11" x14ac:dyDescent="0.2">
      <c r="A643">
        <v>33</v>
      </c>
      <c r="B643">
        <v>2</v>
      </c>
      <c r="C643">
        <v>788</v>
      </c>
      <c r="D643">
        <v>70.8</v>
      </c>
      <c r="E643">
        <v>12.2</v>
      </c>
      <c r="F643">
        <f>VLOOKUP($A643,unit!$A:$G,MATCH(F$1,unit!$A$1:$G$1,0),0)</f>
        <v>0.81669999999999998</v>
      </c>
      <c r="G643">
        <f>VLOOKUP($A643,unit!$A:$G,MATCH(G$1,unit!$A$1:$G$1,0),0)</f>
        <v>0.88</v>
      </c>
      <c r="H643">
        <f>VLOOKUP($A643,unit!$A:$G,MATCH(H$1,unit!$A$1:$G$1,0),0)</f>
        <v>0.76</v>
      </c>
      <c r="I643">
        <f t="shared" ref="I643:I706" si="38">C643/F643*1</f>
        <v>964.85857720093054</v>
      </c>
      <c r="J643">
        <f t="shared" ref="J643:J706" si="39">D643/G643*1</f>
        <v>80.454545454545453</v>
      </c>
      <c r="K643">
        <f t="shared" ref="K643:K706" si="40">E643/H643*1</f>
        <v>16.052631578947366</v>
      </c>
    </row>
    <row r="644" spans="1:11" x14ac:dyDescent="0.2">
      <c r="A644">
        <v>33</v>
      </c>
      <c r="B644">
        <v>3</v>
      </c>
      <c r="C644">
        <v>1185.8</v>
      </c>
      <c r="D644">
        <v>106.5</v>
      </c>
      <c r="E644">
        <v>18.399999999999999</v>
      </c>
      <c r="F644">
        <f>VLOOKUP($A644,unit!$A:$G,MATCH(F$1,unit!$A$1:$G$1,0),0)</f>
        <v>0.81669999999999998</v>
      </c>
      <c r="G644">
        <f>VLOOKUP($A644,unit!$A:$G,MATCH(G$1,unit!$A$1:$G$1,0),0)</f>
        <v>0.88</v>
      </c>
      <c r="H644">
        <f>VLOOKUP($A644,unit!$A:$G,MATCH(H$1,unit!$A$1:$G$1,0),0)</f>
        <v>0.76</v>
      </c>
      <c r="I644">
        <f t="shared" si="38"/>
        <v>1451.9407371127709</v>
      </c>
      <c r="J644">
        <f t="shared" si="39"/>
        <v>121.02272727272727</v>
      </c>
      <c r="K644">
        <f t="shared" si="40"/>
        <v>24.210526315789473</v>
      </c>
    </row>
    <row r="645" spans="1:11" x14ac:dyDescent="0.2">
      <c r="A645">
        <v>33</v>
      </c>
      <c r="B645">
        <v>4</v>
      </c>
      <c r="C645">
        <v>1914.9</v>
      </c>
      <c r="D645">
        <v>171.9</v>
      </c>
      <c r="E645">
        <v>29.7</v>
      </c>
      <c r="F645">
        <f>VLOOKUP($A645,unit!$A:$G,MATCH(F$1,unit!$A$1:$G$1,0),0)</f>
        <v>0.81669999999999998</v>
      </c>
      <c r="G645">
        <f>VLOOKUP($A645,unit!$A:$G,MATCH(G$1,unit!$A$1:$G$1,0),0)</f>
        <v>0.88</v>
      </c>
      <c r="H645">
        <f>VLOOKUP($A645,unit!$A:$G,MATCH(H$1,unit!$A$1:$G$1,0),0)</f>
        <v>0.76</v>
      </c>
      <c r="I645">
        <f t="shared" si="38"/>
        <v>2344.6798089873882</v>
      </c>
      <c r="J645">
        <f t="shared" si="39"/>
        <v>195.34090909090909</v>
      </c>
      <c r="K645">
        <f t="shared" si="40"/>
        <v>39.078947368421048</v>
      </c>
    </row>
    <row r="646" spans="1:11" x14ac:dyDescent="0.2">
      <c r="A646">
        <v>33</v>
      </c>
      <c r="B646">
        <v>5</v>
      </c>
      <c r="C646">
        <v>2936.2</v>
      </c>
      <c r="D646">
        <v>263.7</v>
      </c>
      <c r="E646">
        <v>45.5</v>
      </c>
      <c r="F646">
        <f>VLOOKUP($A646,unit!$A:$G,MATCH(F$1,unit!$A$1:$G$1,0),0)</f>
        <v>0.81669999999999998</v>
      </c>
      <c r="G646">
        <f>VLOOKUP($A646,unit!$A:$G,MATCH(G$1,unit!$A$1:$G$1,0),0)</f>
        <v>0.88</v>
      </c>
      <c r="H646">
        <f>VLOOKUP($A646,unit!$A:$G,MATCH(H$1,unit!$A$1:$G$1,0),0)</f>
        <v>0.76</v>
      </c>
      <c r="I646">
        <f t="shared" si="38"/>
        <v>3595.2001959103709</v>
      </c>
      <c r="J646">
        <f t="shared" si="39"/>
        <v>299.65909090909088</v>
      </c>
      <c r="K646">
        <f t="shared" si="40"/>
        <v>59.868421052631575</v>
      </c>
    </row>
    <row r="647" spans="1:11" x14ac:dyDescent="0.2">
      <c r="A647">
        <v>33</v>
      </c>
      <c r="B647">
        <v>6</v>
      </c>
      <c r="C647">
        <v>4367</v>
      </c>
      <c r="D647">
        <v>392.1</v>
      </c>
      <c r="E647">
        <v>67.7</v>
      </c>
      <c r="F647">
        <f>VLOOKUP($A647,unit!$A:$G,MATCH(F$1,unit!$A$1:$G$1,0),0)</f>
        <v>0.81669999999999998</v>
      </c>
      <c r="G647">
        <f>VLOOKUP($A647,unit!$A:$G,MATCH(G$1,unit!$A$1:$G$1,0),0)</f>
        <v>0.88</v>
      </c>
      <c r="H647">
        <f>VLOOKUP($A647,unit!$A:$G,MATCH(H$1,unit!$A$1:$G$1,0),0)</f>
        <v>0.76</v>
      </c>
      <c r="I647">
        <f t="shared" si="38"/>
        <v>5347.1286886249545</v>
      </c>
      <c r="J647">
        <f t="shared" si="39"/>
        <v>445.56818181818187</v>
      </c>
      <c r="K647">
        <f t="shared" si="40"/>
        <v>89.078947368421055</v>
      </c>
    </row>
    <row r="648" spans="1:11" x14ac:dyDescent="0.2">
      <c r="A648">
        <v>33</v>
      </c>
      <c r="B648">
        <v>7</v>
      </c>
      <c r="C648">
        <v>6371.5</v>
      </c>
      <c r="D648">
        <v>572.1</v>
      </c>
      <c r="E648">
        <v>98.8</v>
      </c>
      <c r="F648">
        <f>VLOOKUP($A648,unit!$A:$G,MATCH(F$1,unit!$A$1:$G$1,0),0)</f>
        <v>0.81669999999999998</v>
      </c>
      <c r="G648">
        <f>VLOOKUP($A648,unit!$A:$G,MATCH(G$1,unit!$A$1:$G$1,0),0)</f>
        <v>0.88</v>
      </c>
      <c r="H648">
        <f>VLOOKUP($A648,unit!$A:$G,MATCH(H$1,unit!$A$1:$G$1,0),0)</f>
        <v>0.76</v>
      </c>
      <c r="I648">
        <f t="shared" si="38"/>
        <v>7801.5183053752908</v>
      </c>
      <c r="J648">
        <f t="shared" si="39"/>
        <v>650.11363636363637</v>
      </c>
      <c r="K648">
        <f t="shared" si="40"/>
        <v>130</v>
      </c>
    </row>
    <row r="649" spans="1:11" x14ac:dyDescent="0.2">
      <c r="A649">
        <v>33</v>
      </c>
      <c r="B649">
        <v>8</v>
      </c>
      <c r="C649">
        <v>9179.7000000000007</v>
      </c>
      <c r="D649">
        <v>824.3</v>
      </c>
      <c r="E649">
        <v>142.4</v>
      </c>
      <c r="F649">
        <f>VLOOKUP($A649,unit!$A:$G,MATCH(F$1,unit!$A$1:$G$1,0),0)</f>
        <v>0.81669999999999998</v>
      </c>
      <c r="G649">
        <f>VLOOKUP($A649,unit!$A:$G,MATCH(G$1,unit!$A$1:$G$1,0),0)</f>
        <v>0.88</v>
      </c>
      <c r="H649">
        <f>VLOOKUP($A649,unit!$A:$G,MATCH(H$1,unit!$A$1:$G$1,0),0)</f>
        <v>0.76</v>
      </c>
      <c r="I649">
        <f t="shared" si="38"/>
        <v>11239.990204481452</v>
      </c>
      <c r="J649">
        <f t="shared" si="39"/>
        <v>936.70454545454538</v>
      </c>
      <c r="K649">
        <f t="shared" si="40"/>
        <v>187.36842105263159</v>
      </c>
    </row>
    <row r="650" spans="1:11" x14ac:dyDescent="0.2">
      <c r="A650">
        <v>33</v>
      </c>
      <c r="B650">
        <v>9</v>
      </c>
      <c r="C650">
        <v>13113.8</v>
      </c>
      <c r="D650">
        <v>1177.5999999999999</v>
      </c>
      <c r="E650">
        <v>203.4</v>
      </c>
      <c r="F650">
        <f>VLOOKUP($A650,unit!$A:$G,MATCH(F$1,unit!$A$1:$G$1,0),0)</f>
        <v>0.81669999999999998</v>
      </c>
      <c r="G650">
        <f>VLOOKUP($A650,unit!$A:$G,MATCH(G$1,unit!$A$1:$G$1,0),0)</f>
        <v>0.88</v>
      </c>
      <c r="H650">
        <f>VLOOKUP($A650,unit!$A:$G,MATCH(H$1,unit!$A$1:$G$1,0),0)</f>
        <v>0.76</v>
      </c>
      <c r="I650">
        <f t="shared" si="38"/>
        <v>16057.058895555283</v>
      </c>
      <c r="J650">
        <f t="shared" si="39"/>
        <v>1338.181818181818</v>
      </c>
      <c r="K650">
        <f t="shared" si="40"/>
        <v>267.63157894736844</v>
      </c>
    </row>
    <row r="651" spans="1:11" x14ac:dyDescent="0.2">
      <c r="A651">
        <v>33</v>
      </c>
      <c r="B651">
        <v>10</v>
      </c>
      <c r="C651">
        <v>18625.2</v>
      </c>
      <c r="D651">
        <v>1672.5</v>
      </c>
      <c r="E651">
        <v>288.89999999999998</v>
      </c>
      <c r="F651">
        <f>VLOOKUP($A651,unit!$A:$G,MATCH(F$1,unit!$A$1:$G$1,0),0)</f>
        <v>0.81669999999999998</v>
      </c>
      <c r="G651">
        <f>VLOOKUP($A651,unit!$A:$G,MATCH(G$1,unit!$A$1:$G$1,0),0)</f>
        <v>0.88</v>
      </c>
      <c r="H651">
        <f>VLOOKUP($A651,unit!$A:$G,MATCH(H$1,unit!$A$1:$G$1,0),0)</f>
        <v>0.76</v>
      </c>
      <c r="I651">
        <f t="shared" si="38"/>
        <v>22805.436512795397</v>
      </c>
      <c r="J651">
        <f t="shared" si="39"/>
        <v>1900.5681818181818</v>
      </c>
      <c r="K651">
        <f t="shared" si="40"/>
        <v>380.13157894736838</v>
      </c>
    </row>
    <row r="652" spans="1:11" x14ac:dyDescent="0.2">
      <c r="A652">
        <v>33</v>
      </c>
      <c r="B652">
        <v>11</v>
      </c>
      <c r="C652">
        <v>26346.3</v>
      </c>
      <c r="D652">
        <v>2365.8000000000002</v>
      </c>
      <c r="E652">
        <v>408.6</v>
      </c>
      <c r="F652">
        <f>VLOOKUP($A652,unit!$A:$G,MATCH(F$1,unit!$A$1:$G$1,0),0)</f>
        <v>0.81669999999999998</v>
      </c>
      <c r="G652">
        <f>VLOOKUP($A652,unit!$A:$G,MATCH(G$1,unit!$A$1:$G$1,0),0)</f>
        <v>0.88</v>
      </c>
      <c r="H652">
        <f>VLOOKUP($A652,unit!$A:$G,MATCH(H$1,unit!$A$1:$G$1,0),0)</f>
        <v>0.76</v>
      </c>
      <c r="I652">
        <f t="shared" si="38"/>
        <v>32259.458797600098</v>
      </c>
      <c r="J652">
        <f t="shared" si="39"/>
        <v>2688.409090909091</v>
      </c>
      <c r="K652">
        <f t="shared" si="40"/>
        <v>537.63157894736844</v>
      </c>
    </row>
    <row r="653" spans="1:11" x14ac:dyDescent="0.2">
      <c r="A653">
        <v>33</v>
      </c>
      <c r="B653">
        <v>12</v>
      </c>
      <c r="C653">
        <v>37163.199999999997</v>
      </c>
      <c r="D653">
        <v>3337.1</v>
      </c>
      <c r="E653">
        <v>576.4</v>
      </c>
      <c r="F653">
        <f>VLOOKUP($A653,unit!$A:$G,MATCH(F$1,unit!$A$1:$G$1,0),0)</f>
        <v>0.81669999999999998</v>
      </c>
      <c r="G653">
        <f>VLOOKUP($A653,unit!$A:$G,MATCH(G$1,unit!$A$1:$G$1,0),0)</f>
        <v>0.88</v>
      </c>
      <c r="H653">
        <f>VLOOKUP($A653,unit!$A:$G,MATCH(H$1,unit!$A$1:$G$1,0),0)</f>
        <v>0.76</v>
      </c>
      <c r="I653">
        <f t="shared" si="38"/>
        <v>45504.101873392923</v>
      </c>
      <c r="J653">
        <f t="shared" si="39"/>
        <v>3792.159090909091</v>
      </c>
      <c r="K653">
        <f t="shared" si="40"/>
        <v>758.42105263157896</v>
      </c>
    </row>
    <row r="654" spans="1:11" x14ac:dyDescent="0.2">
      <c r="A654">
        <v>33</v>
      </c>
      <c r="B654">
        <v>13</v>
      </c>
      <c r="C654">
        <v>52316.9</v>
      </c>
      <c r="D654">
        <v>4697.8</v>
      </c>
      <c r="E654">
        <v>811.4</v>
      </c>
      <c r="F654">
        <f>VLOOKUP($A654,unit!$A:$G,MATCH(F$1,unit!$A$1:$G$1,0),0)</f>
        <v>0.81669999999999998</v>
      </c>
      <c r="G654">
        <f>VLOOKUP($A654,unit!$A:$G,MATCH(G$1,unit!$A$1:$G$1,0),0)</f>
        <v>0.88</v>
      </c>
      <c r="H654">
        <f>VLOOKUP($A654,unit!$A:$G,MATCH(H$1,unit!$A$1:$G$1,0),0)</f>
        <v>0.76</v>
      </c>
      <c r="I654">
        <f t="shared" si="38"/>
        <v>64058.89555528346</v>
      </c>
      <c r="J654">
        <f t="shared" si="39"/>
        <v>5338.409090909091</v>
      </c>
      <c r="K654">
        <f t="shared" si="40"/>
        <v>1067.6315789473683</v>
      </c>
    </row>
    <row r="655" spans="1:11" x14ac:dyDescent="0.2">
      <c r="A655">
        <v>33</v>
      </c>
      <c r="B655">
        <v>14</v>
      </c>
      <c r="C655">
        <v>52316.9</v>
      </c>
      <c r="D655">
        <v>4697.8</v>
      </c>
      <c r="E655">
        <v>811.4</v>
      </c>
      <c r="F655">
        <f>VLOOKUP($A655,unit!$A:$G,MATCH(F$1,unit!$A$1:$G$1,0),0)</f>
        <v>0.81669999999999998</v>
      </c>
      <c r="G655">
        <f>VLOOKUP($A655,unit!$A:$G,MATCH(G$1,unit!$A$1:$G$1,0),0)</f>
        <v>0.88</v>
      </c>
      <c r="H655">
        <f>VLOOKUP($A655,unit!$A:$G,MATCH(H$1,unit!$A$1:$G$1,0),0)</f>
        <v>0.76</v>
      </c>
      <c r="I655">
        <f t="shared" si="38"/>
        <v>64058.89555528346</v>
      </c>
      <c r="J655">
        <f t="shared" si="39"/>
        <v>5338.409090909091</v>
      </c>
      <c r="K655">
        <f t="shared" si="40"/>
        <v>1067.6315789473683</v>
      </c>
    </row>
    <row r="656" spans="1:11" x14ac:dyDescent="0.2">
      <c r="A656">
        <v>33</v>
      </c>
      <c r="B656">
        <v>15</v>
      </c>
      <c r="C656">
        <v>52316.9</v>
      </c>
      <c r="D656">
        <v>4697.8</v>
      </c>
      <c r="E656">
        <v>811.4</v>
      </c>
      <c r="F656">
        <f>VLOOKUP($A656,unit!$A:$G,MATCH(F$1,unit!$A$1:$G$1,0),0)</f>
        <v>0.81669999999999998</v>
      </c>
      <c r="G656">
        <f>VLOOKUP($A656,unit!$A:$G,MATCH(G$1,unit!$A$1:$G$1,0),0)</f>
        <v>0.88</v>
      </c>
      <c r="H656">
        <f>VLOOKUP($A656,unit!$A:$G,MATCH(H$1,unit!$A$1:$G$1,0),0)</f>
        <v>0.76</v>
      </c>
      <c r="I656">
        <f t="shared" si="38"/>
        <v>64058.89555528346</v>
      </c>
      <c r="J656">
        <f t="shared" si="39"/>
        <v>5338.409090909091</v>
      </c>
      <c r="K656">
        <f t="shared" si="40"/>
        <v>1067.6315789473683</v>
      </c>
    </row>
    <row r="657" spans="1:11" x14ac:dyDescent="0.2">
      <c r="A657">
        <v>33</v>
      </c>
      <c r="B657">
        <v>16</v>
      </c>
      <c r="C657">
        <v>52316.9</v>
      </c>
      <c r="D657">
        <v>4697.8</v>
      </c>
      <c r="E657">
        <v>811.4</v>
      </c>
      <c r="F657">
        <f>VLOOKUP($A657,unit!$A:$G,MATCH(F$1,unit!$A$1:$G$1,0),0)</f>
        <v>0.81669999999999998</v>
      </c>
      <c r="G657">
        <f>VLOOKUP($A657,unit!$A:$G,MATCH(G$1,unit!$A$1:$G$1,0),0)</f>
        <v>0.88</v>
      </c>
      <c r="H657">
        <f>VLOOKUP($A657,unit!$A:$G,MATCH(H$1,unit!$A$1:$G$1,0),0)</f>
        <v>0.76</v>
      </c>
      <c r="I657">
        <f t="shared" si="38"/>
        <v>64058.89555528346</v>
      </c>
      <c r="J657">
        <f t="shared" si="39"/>
        <v>5338.409090909091</v>
      </c>
      <c r="K657">
        <f t="shared" si="40"/>
        <v>1067.6315789473683</v>
      </c>
    </row>
    <row r="658" spans="1:11" x14ac:dyDescent="0.2">
      <c r="A658">
        <v>33</v>
      </c>
      <c r="B658">
        <v>17</v>
      </c>
      <c r="C658">
        <v>52316.9</v>
      </c>
      <c r="D658">
        <v>4697.8</v>
      </c>
      <c r="E658">
        <v>811.4</v>
      </c>
      <c r="F658">
        <f>VLOOKUP($A658,unit!$A:$G,MATCH(F$1,unit!$A$1:$G$1,0),0)</f>
        <v>0.81669999999999998</v>
      </c>
      <c r="G658">
        <f>VLOOKUP($A658,unit!$A:$G,MATCH(G$1,unit!$A$1:$G$1,0),0)</f>
        <v>0.88</v>
      </c>
      <c r="H658">
        <f>VLOOKUP($A658,unit!$A:$G,MATCH(H$1,unit!$A$1:$G$1,0),0)</f>
        <v>0.76</v>
      </c>
      <c r="I658">
        <f t="shared" si="38"/>
        <v>64058.89555528346</v>
      </c>
      <c r="J658">
        <f t="shared" si="39"/>
        <v>5338.409090909091</v>
      </c>
      <c r="K658">
        <f t="shared" si="40"/>
        <v>1067.6315789473683</v>
      </c>
    </row>
    <row r="659" spans="1:11" x14ac:dyDescent="0.2">
      <c r="A659">
        <v>33</v>
      </c>
      <c r="B659">
        <v>18</v>
      </c>
      <c r="C659">
        <v>52316.9</v>
      </c>
      <c r="D659">
        <v>4697.8</v>
      </c>
      <c r="E659">
        <v>811.4</v>
      </c>
      <c r="F659">
        <f>VLOOKUP($A659,unit!$A:$G,MATCH(F$1,unit!$A$1:$G$1,0),0)</f>
        <v>0.81669999999999998</v>
      </c>
      <c r="G659">
        <f>VLOOKUP($A659,unit!$A:$G,MATCH(G$1,unit!$A$1:$G$1,0),0)</f>
        <v>0.88</v>
      </c>
      <c r="H659">
        <f>VLOOKUP($A659,unit!$A:$G,MATCH(H$1,unit!$A$1:$G$1,0),0)</f>
        <v>0.76</v>
      </c>
      <c r="I659">
        <f t="shared" si="38"/>
        <v>64058.89555528346</v>
      </c>
      <c r="J659">
        <f t="shared" si="39"/>
        <v>5338.409090909091</v>
      </c>
      <c r="K659">
        <f t="shared" si="40"/>
        <v>1067.6315789473683</v>
      </c>
    </row>
    <row r="660" spans="1:11" x14ac:dyDescent="0.2">
      <c r="A660">
        <v>33</v>
      </c>
      <c r="B660">
        <v>19</v>
      </c>
      <c r="C660">
        <v>52316.9</v>
      </c>
      <c r="D660">
        <v>4697.8</v>
      </c>
      <c r="E660">
        <v>811.4</v>
      </c>
      <c r="F660">
        <f>VLOOKUP($A660,unit!$A:$G,MATCH(F$1,unit!$A$1:$G$1,0),0)</f>
        <v>0.81669999999999998</v>
      </c>
      <c r="G660">
        <f>VLOOKUP($A660,unit!$A:$G,MATCH(G$1,unit!$A$1:$G$1,0),0)</f>
        <v>0.88</v>
      </c>
      <c r="H660">
        <f>VLOOKUP($A660,unit!$A:$G,MATCH(H$1,unit!$A$1:$G$1,0),0)</f>
        <v>0.76</v>
      </c>
      <c r="I660">
        <f t="shared" si="38"/>
        <v>64058.89555528346</v>
      </c>
      <c r="J660">
        <f t="shared" si="39"/>
        <v>5338.409090909091</v>
      </c>
      <c r="K660">
        <f t="shared" si="40"/>
        <v>1067.6315789473683</v>
      </c>
    </row>
    <row r="661" spans="1:11" x14ac:dyDescent="0.2">
      <c r="A661">
        <v>33</v>
      </c>
      <c r="B661">
        <v>20</v>
      </c>
      <c r="C661">
        <v>52316.9</v>
      </c>
      <c r="D661">
        <v>4697.8</v>
      </c>
      <c r="E661">
        <v>811.4</v>
      </c>
      <c r="F661">
        <f>VLOOKUP($A661,unit!$A:$G,MATCH(F$1,unit!$A$1:$G$1,0),0)</f>
        <v>0.81669999999999998</v>
      </c>
      <c r="G661">
        <f>VLOOKUP($A661,unit!$A:$G,MATCH(G$1,unit!$A$1:$G$1,0),0)</f>
        <v>0.88</v>
      </c>
      <c r="H661">
        <f>VLOOKUP($A661,unit!$A:$G,MATCH(H$1,unit!$A$1:$G$1,0),0)</f>
        <v>0.76</v>
      </c>
      <c r="I661">
        <f t="shared" si="38"/>
        <v>64058.89555528346</v>
      </c>
      <c r="J661">
        <f t="shared" si="39"/>
        <v>5338.409090909091</v>
      </c>
      <c r="K661">
        <f t="shared" si="40"/>
        <v>1067.6315789473683</v>
      </c>
    </row>
    <row r="662" spans="1:11" x14ac:dyDescent="0.2">
      <c r="A662">
        <v>34</v>
      </c>
      <c r="B662">
        <v>1</v>
      </c>
      <c r="C662">
        <v>679</v>
      </c>
      <c r="D662">
        <v>59.8</v>
      </c>
      <c r="E662">
        <v>9.6</v>
      </c>
      <c r="F662">
        <f>VLOOKUP($A662,unit!$A:$G,MATCH(F$1,unit!$A$1:$G$1,0),0)</f>
        <v>0.83330000000000004</v>
      </c>
      <c r="G662">
        <f>VLOOKUP($A662,unit!$A:$G,MATCH(G$1,unit!$A$1:$G$1,0),0)</f>
        <v>0.88</v>
      </c>
      <c r="H662">
        <f>VLOOKUP($A662,unit!$A:$G,MATCH(H$1,unit!$A$1:$G$1,0),0)</f>
        <v>0.71</v>
      </c>
      <c r="I662">
        <f t="shared" si="38"/>
        <v>814.8325933037321</v>
      </c>
      <c r="J662">
        <f t="shared" si="39"/>
        <v>67.954545454545453</v>
      </c>
      <c r="K662">
        <f t="shared" si="40"/>
        <v>13.52112676056338</v>
      </c>
    </row>
    <row r="663" spans="1:11" x14ac:dyDescent="0.2">
      <c r="A663">
        <v>34</v>
      </c>
      <c r="B663">
        <v>2</v>
      </c>
      <c r="C663">
        <v>804</v>
      </c>
      <c r="D663">
        <v>70.8</v>
      </c>
      <c r="E663">
        <v>11.4</v>
      </c>
      <c r="F663">
        <f>VLOOKUP($A663,unit!$A:$G,MATCH(F$1,unit!$A$1:$G$1,0),0)</f>
        <v>0.83330000000000004</v>
      </c>
      <c r="G663">
        <f>VLOOKUP($A663,unit!$A:$G,MATCH(G$1,unit!$A$1:$G$1,0),0)</f>
        <v>0.88</v>
      </c>
      <c r="H663">
        <f>VLOOKUP($A663,unit!$A:$G,MATCH(H$1,unit!$A$1:$G$1,0),0)</f>
        <v>0.71</v>
      </c>
      <c r="I663">
        <f t="shared" si="38"/>
        <v>964.83859354374169</v>
      </c>
      <c r="J663">
        <f t="shared" si="39"/>
        <v>80.454545454545453</v>
      </c>
      <c r="K663">
        <f t="shared" si="40"/>
        <v>16.056338028169016</v>
      </c>
    </row>
    <row r="664" spans="1:11" x14ac:dyDescent="0.2">
      <c r="A664">
        <v>34</v>
      </c>
      <c r="B664">
        <v>3</v>
      </c>
      <c r="C664">
        <v>1210</v>
      </c>
      <c r="D664">
        <v>106.5</v>
      </c>
      <c r="E664">
        <v>17.2</v>
      </c>
      <c r="F664">
        <f>VLOOKUP($A664,unit!$A:$G,MATCH(F$1,unit!$A$1:$G$1,0),0)</f>
        <v>0.83330000000000004</v>
      </c>
      <c r="G664">
        <f>VLOOKUP($A664,unit!$A:$G,MATCH(G$1,unit!$A$1:$G$1,0),0)</f>
        <v>0.88</v>
      </c>
      <c r="H664">
        <f>VLOOKUP($A664,unit!$A:$G,MATCH(H$1,unit!$A$1:$G$1,0),0)</f>
        <v>0.71</v>
      </c>
      <c r="I664">
        <f t="shared" si="38"/>
        <v>1452.0580823232929</v>
      </c>
      <c r="J664">
        <f t="shared" si="39"/>
        <v>121.02272727272727</v>
      </c>
      <c r="K664">
        <f t="shared" si="40"/>
        <v>24.225352112676056</v>
      </c>
    </row>
    <row r="665" spans="1:11" x14ac:dyDescent="0.2">
      <c r="A665">
        <v>34</v>
      </c>
      <c r="B665">
        <v>4</v>
      </c>
      <c r="C665">
        <v>1954</v>
      </c>
      <c r="D665">
        <v>171.9</v>
      </c>
      <c r="E665">
        <v>27.7</v>
      </c>
      <c r="F665">
        <f>VLOOKUP($A665,unit!$A:$G,MATCH(F$1,unit!$A$1:$G$1,0),0)</f>
        <v>0.83330000000000004</v>
      </c>
      <c r="G665">
        <f>VLOOKUP($A665,unit!$A:$G,MATCH(G$1,unit!$A$1:$G$1,0),0)</f>
        <v>0.88</v>
      </c>
      <c r="H665">
        <f>VLOOKUP($A665,unit!$A:$G,MATCH(H$1,unit!$A$1:$G$1,0),0)</f>
        <v>0.71</v>
      </c>
      <c r="I665">
        <f t="shared" si="38"/>
        <v>2344.8937957518301</v>
      </c>
      <c r="J665">
        <f t="shared" si="39"/>
        <v>195.34090909090909</v>
      </c>
      <c r="K665">
        <f t="shared" si="40"/>
        <v>39.014084507042256</v>
      </c>
    </row>
    <row r="666" spans="1:11" x14ac:dyDescent="0.2">
      <c r="A666">
        <v>34</v>
      </c>
      <c r="B666">
        <v>5</v>
      </c>
      <c r="C666">
        <v>2996.1</v>
      </c>
      <c r="D666">
        <v>263.7</v>
      </c>
      <c r="E666">
        <v>42.5</v>
      </c>
      <c r="F666">
        <f>VLOOKUP($A666,unit!$A:$G,MATCH(F$1,unit!$A$1:$G$1,0),0)</f>
        <v>0.83330000000000004</v>
      </c>
      <c r="G666">
        <f>VLOOKUP($A666,unit!$A:$G,MATCH(G$1,unit!$A$1:$G$1,0),0)</f>
        <v>0.88</v>
      </c>
      <c r="H666">
        <f>VLOOKUP($A666,unit!$A:$G,MATCH(H$1,unit!$A$1:$G$1,0),0)</f>
        <v>0.71</v>
      </c>
      <c r="I666">
        <f t="shared" si="38"/>
        <v>3595.4638185527419</v>
      </c>
      <c r="J666">
        <f t="shared" si="39"/>
        <v>299.65909090909088</v>
      </c>
      <c r="K666">
        <f t="shared" si="40"/>
        <v>59.859154929577471</v>
      </c>
    </row>
    <row r="667" spans="1:11" x14ac:dyDescent="0.2">
      <c r="A667">
        <v>34</v>
      </c>
      <c r="B667">
        <v>6</v>
      </c>
      <c r="C667">
        <v>4456.2</v>
      </c>
      <c r="D667">
        <v>392.1</v>
      </c>
      <c r="E667">
        <v>63.3</v>
      </c>
      <c r="F667">
        <f>VLOOKUP($A667,unit!$A:$G,MATCH(F$1,unit!$A$1:$G$1,0),0)</f>
        <v>0.83330000000000004</v>
      </c>
      <c r="G667">
        <f>VLOOKUP($A667,unit!$A:$G,MATCH(G$1,unit!$A$1:$G$1,0),0)</f>
        <v>0.88</v>
      </c>
      <c r="H667">
        <f>VLOOKUP($A667,unit!$A:$G,MATCH(H$1,unit!$A$1:$G$1,0),0)</f>
        <v>0.71</v>
      </c>
      <c r="I667">
        <f t="shared" si="38"/>
        <v>5347.6539061562462</v>
      </c>
      <c r="J667">
        <f t="shared" si="39"/>
        <v>445.56818181818187</v>
      </c>
      <c r="K667">
        <f t="shared" si="40"/>
        <v>89.154929577464785</v>
      </c>
    </row>
    <row r="668" spans="1:11" x14ac:dyDescent="0.2">
      <c r="A668">
        <v>34</v>
      </c>
      <c r="B668">
        <v>7</v>
      </c>
      <c r="C668">
        <v>6501.6</v>
      </c>
      <c r="D668">
        <v>572.1</v>
      </c>
      <c r="E668">
        <v>92.3</v>
      </c>
      <c r="F668">
        <f>VLOOKUP($A668,unit!$A:$G,MATCH(F$1,unit!$A$1:$G$1,0),0)</f>
        <v>0.83330000000000004</v>
      </c>
      <c r="G668">
        <f>VLOOKUP($A668,unit!$A:$G,MATCH(G$1,unit!$A$1:$G$1,0),0)</f>
        <v>0.88</v>
      </c>
      <c r="H668">
        <f>VLOOKUP($A668,unit!$A:$G,MATCH(H$1,unit!$A$1:$G$1,0),0)</f>
        <v>0.71</v>
      </c>
      <c r="I668">
        <f t="shared" si="38"/>
        <v>7802.2320892835714</v>
      </c>
      <c r="J668">
        <f t="shared" si="39"/>
        <v>650.11363636363637</v>
      </c>
      <c r="K668">
        <f t="shared" si="40"/>
        <v>130</v>
      </c>
    </row>
    <row r="669" spans="1:11" x14ac:dyDescent="0.2">
      <c r="A669">
        <v>34</v>
      </c>
      <c r="B669">
        <v>8</v>
      </c>
      <c r="C669">
        <v>9367</v>
      </c>
      <c r="D669">
        <v>824.3</v>
      </c>
      <c r="E669">
        <v>133</v>
      </c>
      <c r="F669">
        <f>VLOOKUP($A669,unit!$A:$G,MATCH(F$1,unit!$A$1:$G$1,0),0)</f>
        <v>0.83330000000000004</v>
      </c>
      <c r="G669">
        <f>VLOOKUP($A669,unit!$A:$G,MATCH(G$1,unit!$A$1:$G$1,0),0)</f>
        <v>0.88</v>
      </c>
      <c r="H669">
        <f>VLOOKUP($A669,unit!$A:$G,MATCH(H$1,unit!$A$1:$G$1,0),0)</f>
        <v>0.71</v>
      </c>
      <c r="I669">
        <f t="shared" si="38"/>
        <v>11240.849633985359</v>
      </c>
      <c r="J669">
        <f t="shared" si="39"/>
        <v>936.70454545454538</v>
      </c>
      <c r="K669">
        <f t="shared" si="40"/>
        <v>187.32394366197184</v>
      </c>
    </row>
    <row r="670" spans="1:11" x14ac:dyDescent="0.2">
      <c r="A670">
        <v>34</v>
      </c>
      <c r="B670">
        <v>9</v>
      </c>
      <c r="C670">
        <v>13381.4</v>
      </c>
      <c r="D670">
        <v>1177.5999999999999</v>
      </c>
      <c r="E670">
        <v>190</v>
      </c>
      <c r="F670">
        <f>VLOOKUP($A670,unit!$A:$G,MATCH(F$1,unit!$A$1:$G$1,0),0)</f>
        <v>0.83330000000000004</v>
      </c>
      <c r="G670">
        <f>VLOOKUP($A670,unit!$A:$G,MATCH(G$1,unit!$A$1:$G$1,0),0)</f>
        <v>0.88</v>
      </c>
      <c r="H670">
        <f>VLOOKUP($A670,unit!$A:$G,MATCH(H$1,unit!$A$1:$G$1,0),0)</f>
        <v>0.71</v>
      </c>
      <c r="I670">
        <f t="shared" si="38"/>
        <v>16058.322332893315</v>
      </c>
      <c r="J670">
        <f t="shared" si="39"/>
        <v>1338.181818181818</v>
      </c>
      <c r="K670">
        <f t="shared" si="40"/>
        <v>267.6056338028169</v>
      </c>
    </row>
    <row r="671" spans="1:11" x14ac:dyDescent="0.2">
      <c r="A671">
        <v>34</v>
      </c>
      <c r="B671">
        <v>10</v>
      </c>
      <c r="C671">
        <v>19005.3</v>
      </c>
      <c r="D671">
        <v>1672.5</v>
      </c>
      <c r="E671">
        <v>269.89999999999998</v>
      </c>
      <c r="F671">
        <f>VLOOKUP($A671,unit!$A:$G,MATCH(F$1,unit!$A$1:$G$1,0),0)</f>
        <v>0.83330000000000004</v>
      </c>
      <c r="G671">
        <f>VLOOKUP($A671,unit!$A:$G,MATCH(G$1,unit!$A$1:$G$1,0),0)</f>
        <v>0.88</v>
      </c>
      <c r="H671">
        <f>VLOOKUP($A671,unit!$A:$G,MATCH(H$1,unit!$A$1:$G$1,0),0)</f>
        <v>0.71</v>
      </c>
      <c r="I671">
        <f t="shared" si="38"/>
        <v>22807.272290891633</v>
      </c>
      <c r="J671">
        <f t="shared" si="39"/>
        <v>1900.5681818181818</v>
      </c>
      <c r="K671">
        <f t="shared" si="40"/>
        <v>380.14084507042253</v>
      </c>
    </row>
    <row r="672" spans="1:11" x14ac:dyDescent="0.2">
      <c r="A672">
        <v>34</v>
      </c>
      <c r="B672">
        <v>11</v>
      </c>
      <c r="C672">
        <v>26884</v>
      </c>
      <c r="D672">
        <v>2365.8000000000002</v>
      </c>
      <c r="E672">
        <v>381.8</v>
      </c>
      <c r="F672">
        <f>VLOOKUP($A672,unit!$A:$G,MATCH(F$1,unit!$A$1:$G$1,0),0)</f>
        <v>0.83330000000000004</v>
      </c>
      <c r="G672">
        <f>VLOOKUP($A672,unit!$A:$G,MATCH(G$1,unit!$A$1:$G$1,0),0)</f>
        <v>0.88</v>
      </c>
      <c r="H672">
        <f>VLOOKUP($A672,unit!$A:$G,MATCH(H$1,unit!$A$1:$G$1,0),0)</f>
        <v>0.71</v>
      </c>
      <c r="I672">
        <f t="shared" si="38"/>
        <v>32262.090483619344</v>
      </c>
      <c r="J672">
        <f t="shared" si="39"/>
        <v>2688.409090909091</v>
      </c>
      <c r="K672">
        <f t="shared" si="40"/>
        <v>537.74647887323943</v>
      </c>
    </row>
    <row r="673" spans="1:11" x14ac:dyDescent="0.2">
      <c r="A673">
        <v>34</v>
      </c>
      <c r="B673">
        <v>12</v>
      </c>
      <c r="C673">
        <v>37921.599999999999</v>
      </c>
      <c r="D673">
        <v>3337.1</v>
      </c>
      <c r="E673">
        <v>538.5</v>
      </c>
      <c r="F673">
        <f>VLOOKUP($A673,unit!$A:$G,MATCH(F$1,unit!$A$1:$G$1,0),0)</f>
        <v>0.83330000000000004</v>
      </c>
      <c r="G673">
        <f>VLOOKUP($A673,unit!$A:$G,MATCH(G$1,unit!$A$1:$G$1,0),0)</f>
        <v>0.88</v>
      </c>
      <c r="H673">
        <f>VLOOKUP($A673,unit!$A:$G,MATCH(H$1,unit!$A$1:$G$1,0),0)</f>
        <v>0.71</v>
      </c>
      <c r="I673">
        <f t="shared" si="38"/>
        <v>45507.740309612382</v>
      </c>
      <c r="J673">
        <f t="shared" si="39"/>
        <v>3792.159090909091</v>
      </c>
      <c r="K673">
        <f t="shared" si="40"/>
        <v>758.45070422535218</v>
      </c>
    </row>
    <row r="674" spans="1:11" x14ac:dyDescent="0.2">
      <c r="A674">
        <v>34</v>
      </c>
      <c r="B674">
        <v>13</v>
      </c>
      <c r="C674">
        <v>53384.6</v>
      </c>
      <c r="D674">
        <v>4697.8</v>
      </c>
      <c r="E674">
        <v>758.1</v>
      </c>
      <c r="F674">
        <f>VLOOKUP($A674,unit!$A:$G,MATCH(F$1,unit!$A$1:$G$1,0),0)</f>
        <v>0.83330000000000004</v>
      </c>
      <c r="G674">
        <f>VLOOKUP($A674,unit!$A:$G,MATCH(G$1,unit!$A$1:$G$1,0),0)</f>
        <v>0.88</v>
      </c>
      <c r="H674">
        <f>VLOOKUP($A674,unit!$A:$G,MATCH(H$1,unit!$A$1:$G$1,0),0)</f>
        <v>0.71</v>
      </c>
      <c r="I674">
        <f t="shared" si="38"/>
        <v>64064.082563302531</v>
      </c>
      <c r="J674">
        <f t="shared" si="39"/>
        <v>5338.409090909091</v>
      </c>
      <c r="K674">
        <f t="shared" si="40"/>
        <v>1067.7464788732395</v>
      </c>
    </row>
    <row r="675" spans="1:11" x14ac:dyDescent="0.2">
      <c r="A675">
        <v>34</v>
      </c>
      <c r="B675">
        <v>14</v>
      </c>
      <c r="C675">
        <v>53384.6</v>
      </c>
      <c r="D675">
        <v>4697.8</v>
      </c>
      <c r="E675">
        <v>758.1</v>
      </c>
      <c r="F675">
        <f>VLOOKUP($A675,unit!$A:$G,MATCH(F$1,unit!$A$1:$G$1,0),0)</f>
        <v>0.83330000000000004</v>
      </c>
      <c r="G675">
        <f>VLOOKUP($A675,unit!$A:$G,MATCH(G$1,unit!$A$1:$G$1,0),0)</f>
        <v>0.88</v>
      </c>
      <c r="H675">
        <f>VLOOKUP($A675,unit!$A:$G,MATCH(H$1,unit!$A$1:$G$1,0),0)</f>
        <v>0.71</v>
      </c>
      <c r="I675">
        <f t="shared" si="38"/>
        <v>64064.082563302531</v>
      </c>
      <c r="J675">
        <f t="shared" si="39"/>
        <v>5338.409090909091</v>
      </c>
      <c r="K675">
        <f t="shared" si="40"/>
        <v>1067.7464788732395</v>
      </c>
    </row>
    <row r="676" spans="1:11" x14ac:dyDescent="0.2">
      <c r="A676">
        <v>34</v>
      </c>
      <c r="B676">
        <v>15</v>
      </c>
      <c r="C676">
        <v>53384.6</v>
      </c>
      <c r="D676">
        <v>4697.8</v>
      </c>
      <c r="E676">
        <v>758.1</v>
      </c>
      <c r="F676">
        <f>VLOOKUP($A676,unit!$A:$G,MATCH(F$1,unit!$A$1:$G$1,0),0)</f>
        <v>0.83330000000000004</v>
      </c>
      <c r="G676">
        <f>VLOOKUP($A676,unit!$A:$G,MATCH(G$1,unit!$A$1:$G$1,0),0)</f>
        <v>0.88</v>
      </c>
      <c r="H676">
        <f>VLOOKUP($A676,unit!$A:$G,MATCH(H$1,unit!$A$1:$G$1,0),0)</f>
        <v>0.71</v>
      </c>
      <c r="I676">
        <f t="shared" si="38"/>
        <v>64064.082563302531</v>
      </c>
      <c r="J676">
        <f t="shared" si="39"/>
        <v>5338.409090909091</v>
      </c>
      <c r="K676">
        <f t="shared" si="40"/>
        <v>1067.7464788732395</v>
      </c>
    </row>
    <row r="677" spans="1:11" x14ac:dyDescent="0.2">
      <c r="A677">
        <v>34</v>
      </c>
      <c r="B677">
        <v>16</v>
      </c>
      <c r="C677">
        <v>53384.6</v>
      </c>
      <c r="D677">
        <v>4697.8</v>
      </c>
      <c r="E677">
        <v>758.1</v>
      </c>
      <c r="F677">
        <f>VLOOKUP($A677,unit!$A:$G,MATCH(F$1,unit!$A$1:$G$1,0),0)</f>
        <v>0.83330000000000004</v>
      </c>
      <c r="G677">
        <f>VLOOKUP($A677,unit!$A:$G,MATCH(G$1,unit!$A$1:$G$1,0),0)</f>
        <v>0.88</v>
      </c>
      <c r="H677">
        <f>VLOOKUP($A677,unit!$A:$G,MATCH(H$1,unit!$A$1:$G$1,0),0)</f>
        <v>0.71</v>
      </c>
      <c r="I677">
        <f t="shared" si="38"/>
        <v>64064.082563302531</v>
      </c>
      <c r="J677">
        <f t="shared" si="39"/>
        <v>5338.409090909091</v>
      </c>
      <c r="K677">
        <f t="shared" si="40"/>
        <v>1067.7464788732395</v>
      </c>
    </row>
    <row r="678" spans="1:11" x14ac:dyDescent="0.2">
      <c r="A678">
        <v>34</v>
      </c>
      <c r="B678">
        <v>17</v>
      </c>
      <c r="C678">
        <v>53384.6</v>
      </c>
      <c r="D678">
        <v>4697.8</v>
      </c>
      <c r="E678">
        <v>758.1</v>
      </c>
      <c r="F678">
        <f>VLOOKUP($A678,unit!$A:$G,MATCH(F$1,unit!$A$1:$G$1,0),0)</f>
        <v>0.83330000000000004</v>
      </c>
      <c r="G678">
        <f>VLOOKUP($A678,unit!$A:$G,MATCH(G$1,unit!$A$1:$G$1,0),0)</f>
        <v>0.88</v>
      </c>
      <c r="H678">
        <f>VLOOKUP($A678,unit!$A:$G,MATCH(H$1,unit!$A$1:$G$1,0),0)</f>
        <v>0.71</v>
      </c>
      <c r="I678">
        <f t="shared" si="38"/>
        <v>64064.082563302531</v>
      </c>
      <c r="J678">
        <f t="shared" si="39"/>
        <v>5338.409090909091</v>
      </c>
      <c r="K678">
        <f t="shared" si="40"/>
        <v>1067.7464788732395</v>
      </c>
    </row>
    <row r="679" spans="1:11" x14ac:dyDescent="0.2">
      <c r="A679">
        <v>34</v>
      </c>
      <c r="B679">
        <v>18</v>
      </c>
      <c r="C679">
        <v>53384.6</v>
      </c>
      <c r="D679">
        <v>4697.8</v>
      </c>
      <c r="E679">
        <v>758.1</v>
      </c>
      <c r="F679">
        <f>VLOOKUP($A679,unit!$A:$G,MATCH(F$1,unit!$A$1:$G$1,0),0)</f>
        <v>0.83330000000000004</v>
      </c>
      <c r="G679">
        <f>VLOOKUP($A679,unit!$A:$G,MATCH(G$1,unit!$A$1:$G$1,0),0)</f>
        <v>0.88</v>
      </c>
      <c r="H679">
        <f>VLOOKUP($A679,unit!$A:$G,MATCH(H$1,unit!$A$1:$G$1,0),0)</f>
        <v>0.71</v>
      </c>
      <c r="I679">
        <f t="shared" si="38"/>
        <v>64064.082563302531</v>
      </c>
      <c r="J679">
        <f t="shared" si="39"/>
        <v>5338.409090909091</v>
      </c>
      <c r="K679">
        <f t="shared" si="40"/>
        <v>1067.7464788732395</v>
      </c>
    </row>
    <row r="680" spans="1:11" x14ac:dyDescent="0.2">
      <c r="A680">
        <v>34</v>
      </c>
      <c r="B680">
        <v>19</v>
      </c>
      <c r="C680">
        <v>53384.6</v>
      </c>
      <c r="D680">
        <v>4697.8</v>
      </c>
      <c r="E680">
        <v>758.1</v>
      </c>
      <c r="F680">
        <f>VLOOKUP($A680,unit!$A:$G,MATCH(F$1,unit!$A$1:$G$1,0),0)</f>
        <v>0.83330000000000004</v>
      </c>
      <c r="G680">
        <f>VLOOKUP($A680,unit!$A:$G,MATCH(G$1,unit!$A$1:$G$1,0),0)</f>
        <v>0.88</v>
      </c>
      <c r="H680">
        <f>VLOOKUP($A680,unit!$A:$G,MATCH(H$1,unit!$A$1:$G$1,0),0)</f>
        <v>0.71</v>
      </c>
      <c r="I680">
        <f t="shared" si="38"/>
        <v>64064.082563302531</v>
      </c>
      <c r="J680">
        <f t="shared" si="39"/>
        <v>5338.409090909091</v>
      </c>
      <c r="K680">
        <f t="shared" si="40"/>
        <v>1067.7464788732395</v>
      </c>
    </row>
    <row r="681" spans="1:11" x14ac:dyDescent="0.2">
      <c r="A681">
        <v>34</v>
      </c>
      <c r="B681">
        <v>20</v>
      </c>
      <c r="C681">
        <v>53384.6</v>
      </c>
      <c r="D681">
        <v>4697.8</v>
      </c>
      <c r="E681">
        <v>758.1</v>
      </c>
      <c r="F681">
        <f>VLOOKUP($A681,unit!$A:$G,MATCH(F$1,unit!$A$1:$G$1,0),0)</f>
        <v>0.83330000000000004</v>
      </c>
      <c r="G681">
        <f>VLOOKUP($A681,unit!$A:$G,MATCH(G$1,unit!$A$1:$G$1,0),0)</f>
        <v>0.88</v>
      </c>
      <c r="H681">
        <f>VLOOKUP($A681,unit!$A:$G,MATCH(H$1,unit!$A$1:$G$1,0),0)</f>
        <v>0.71</v>
      </c>
      <c r="I681">
        <f t="shared" si="38"/>
        <v>64064.082563302531</v>
      </c>
      <c r="J681">
        <f t="shared" si="39"/>
        <v>5338.409090909091</v>
      </c>
      <c r="K681">
        <f t="shared" si="40"/>
        <v>1067.7464788732395</v>
      </c>
    </row>
    <row r="682" spans="1:11" x14ac:dyDescent="0.2">
      <c r="A682">
        <v>35</v>
      </c>
      <c r="B682">
        <v>1</v>
      </c>
      <c r="C682">
        <v>679</v>
      </c>
      <c r="D682">
        <v>59.8</v>
      </c>
      <c r="E682">
        <v>9.5</v>
      </c>
      <c r="F682">
        <f>VLOOKUP($A682,unit!$A:$G,MATCH(F$1,unit!$A$1:$G$1,0),0)</f>
        <v>0.83330000000000004</v>
      </c>
      <c r="G682">
        <f>VLOOKUP($A682,unit!$A:$G,MATCH(G$1,unit!$A$1:$G$1,0),0)</f>
        <v>0.88</v>
      </c>
      <c r="H682">
        <f>VLOOKUP($A682,unit!$A:$G,MATCH(H$1,unit!$A$1:$G$1,0),0)</f>
        <v>0.7</v>
      </c>
      <c r="I682">
        <f t="shared" si="38"/>
        <v>814.8325933037321</v>
      </c>
      <c r="J682">
        <f t="shared" si="39"/>
        <v>67.954545454545453</v>
      </c>
      <c r="K682">
        <f t="shared" si="40"/>
        <v>13.571428571428573</v>
      </c>
    </row>
    <row r="683" spans="1:11" x14ac:dyDescent="0.2">
      <c r="A683">
        <v>35</v>
      </c>
      <c r="B683">
        <v>2</v>
      </c>
      <c r="C683">
        <v>804</v>
      </c>
      <c r="D683">
        <v>70.8</v>
      </c>
      <c r="E683">
        <v>11.3</v>
      </c>
      <c r="F683">
        <f>VLOOKUP($A683,unit!$A:$G,MATCH(F$1,unit!$A$1:$G$1,0),0)</f>
        <v>0.83330000000000004</v>
      </c>
      <c r="G683">
        <f>VLOOKUP($A683,unit!$A:$G,MATCH(G$1,unit!$A$1:$G$1,0),0)</f>
        <v>0.88</v>
      </c>
      <c r="H683">
        <f>VLOOKUP($A683,unit!$A:$G,MATCH(H$1,unit!$A$1:$G$1,0),0)</f>
        <v>0.7</v>
      </c>
      <c r="I683">
        <f t="shared" si="38"/>
        <v>964.83859354374169</v>
      </c>
      <c r="J683">
        <f t="shared" si="39"/>
        <v>80.454545454545453</v>
      </c>
      <c r="K683">
        <f t="shared" si="40"/>
        <v>16.142857142857146</v>
      </c>
    </row>
    <row r="684" spans="1:11" x14ac:dyDescent="0.2">
      <c r="A684">
        <v>35</v>
      </c>
      <c r="B684">
        <v>3</v>
      </c>
      <c r="C684">
        <v>1210</v>
      </c>
      <c r="D684">
        <v>106.5</v>
      </c>
      <c r="E684">
        <v>16.899999999999999</v>
      </c>
      <c r="F684">
        <f>VLOOKUP($A684,unit!$A:$G,MATCH(F$1,unit!$A$1:$G$1,0),0)</f>
        <v>0.83330000000000004</v>
      </c>
      <c r="G684">
        <f>VLOOKUP($A684,unit!$A:$G,MATCH(G$1,unit!$A$1:$G$1,0),0)</f>
        <v>0.88</v>
      </c>
      <c r="H684">
        <f>VLOOKUP($A684,unit!$A:$G,MATCH(H$1,unit!$A$1:$G$1,0),0)</f>
        <v>0.7</v>
      </c>
      <c r="I684">
        <f t="shared" si="38"/>
        <v>1452.0580823232929</v>
      </c>
      <c r="J684">
        <f t="shared" si="39"/>
        <v>121.02272727272727</v>
      </c>
      <c r="K684">
        <f t="shared" si="40"/>
        <v>24.142857142857142</v>
      </c>
    </row>
    <row r="685" spans="1:11" x14ac:dyDescent="0.2">
      <c r="A685">
        <v>35</v>
      </c>
      <c r="B685">
        <v>4</v>
      </c>
      <c r="C685">
        <v>1954</v>
      </c>
      <c r="D685">
        <v>171.9</v>
      </c>
      <c r="E685">
        <v>27.4</v>
      </c>
      <c r="F685">
        <f>VLOOKUP($A685,unit!$A:$G,MATCH(F$1,unit!$A$1:$G$1,0),0)</f>
        <v>0.83330000000000004</v>
      </c>
      <c r="G685">
        <f>VLOOKUP($A685,unit!$A:$G,MATCH(G$1,unit!$A$1:$G$1,0),0)</f>
        <v>0.88</v>
      </c>
      <c r="H685">
        <f>VLOOKUP($A685,unit!$A:$G,MATCH(H$1,unit!$A$1:$G$1,0),0)</f>
        <v>0.7</v>
      </c>
      <c r="I685">
        <f t="shared" si="38"/>
        <v>2344.8937957518301</v>
      </c>
      <c r="J685">
        <f t="shared" si="39"/>
        <v>195.34090909090909</v>
      </c>
      <c r="K685">
        <f t="shared" si="40"/>
        <v>39.142857142857146</v>
      </c>
    </row>
    <row r="686" spans="1:11" x14ac:dyDescent="0.2">
      <c r="A686">
        <v>35</v>
      </c>
      <c r="B686">
        <v>5</v>
      </c>
      <c r="C686">
        <v>2996.1</v>
      </c>
      <c r="D686">
        <v>263.7</v>
      </c>
      <c r="E686">
        <v>41.9</v>
      </c>
      <c r="F686">
        <f>VLOOKUP($A686,unit!$A:$G,MATCH(F$1,unit!$A$1:$G$1,0),0)</f>
        <v>0.83330000000000004</v>
      </c>
      <c r="G686">
        <f>VLOOKUP($A686,unit!$A:$G,MATCH(G$1,unit!$A$1:$G$1,0),0)</f>
        <v>0.88</v>
      </c>
      <c r="H686">
        <f>VLOOKUP($A686,unit!$A:$G,MATCH(H$1,unit!$A$1:$G$1,0),0)</f>
        <v>0.7</v>
      </c>
      <c r="I686">
        <f t="shared" si="38"/>
        <v>3595.4638185527419</v>
      </c>
      <c r="J686">
        <f t="shared" si="39"/>
        <v>299.65909090909088</v>
      </c>
      <c r="K686">
        <f t="shared" si="40"/>
        <v>59.857142857142861</v>
      </c>
    </row>
    <row r="687" spans="1:11" x14ac:dyDescent="0.2">
      <c r="A687">
        <v>35</v>
      </c>
      <c r="B687">
        <v>6</v>
      </c>
      <c r="C687">
        <v>4456.2</v>
      </c>
      <c r="D687">
        <v>392.1</v>
      </c>
      <c r="E687">
        <v>62.4</v>
      </c>
      <c r="F687">
        <f>VLOOKUP($A687,unit!$A:$G,MATCH(F$1,unit!$A$1:$G$1,0),0)</f>
        <v>0.83330000000000004</v>
      </c>
      <c r="G687">
        <f>VLOOKUP($A687,unit!$A:$G,MATCH(G$1,unit!$A$1:$G$1,0),0)</f>
        <v>0.88</v>
      </c>
      <c r="H687">
        <f>VLOOKUP($A687,unit!$A:$G,MATCH(H$1,unit!$A$1:$G$1,0),0)</f>
        <v>0.7</v>
      </c>
      <c r="I687">
        <f t="shared" si="38"/>
        <v>5347.6539061562462</v>
      </c>
      <c r="J687">
        <f t="shared" si="39"/>
        <v>445.56818181818187</v>
      </c>
      <c r="K687">
        <f t="shared" si="40"/>
        <v>89.142857142857153</v>
      </c>
    </row>
    <row r="688" spans="1:11" x14ac:dyDescent="0.2">
      <c r="A688">
        <v>35</v>
      </c>
      <c r="B688">
        <v>7</v>
      </c>
      <c r="C688">
        <v>6501.6</v>
      </c>
      <c r="D688">
        <v>572.1</v>
      </c>
      <c r="E688">
        <v>91</v>
      </c>
      <c r="F688">
        <f>VLOOKUP($A688,unit!$A:$G,MATCH(F$1,unit!$A$1:$G$1,0),0)</f>
        <v>0.83330000000000004</v>
      </c>
      <c r="G688">
        <f>VLOOKUP($A688,unit!$A:$G,MATCH(G$1,unit!$A$1:$G$1,0),0)</f>
        <v>0.88</v>
      </c>
      <c r="H688">
        <f>VLOOKUP($A688,unit!$A:$G,MATCH(H$1,unit!$A$1:$G$1,0),0)</f>
        <v>0.7</v>
      </c>
      <c r="I688">
        <f t="shared" si="38"/>
        <v>7802.2320892835714</v>
      </c>
      <c r="J688">
        <f t="shared" si="39"/>
        <v>650.11363636363637</v>
      </c>
      <c r="K688">
        <f t="shared" si="40"/>
        <v>130</v>
      </c>
    </row>
    <row r="689" spans="1:11" x14ac:dyDescent="0.2">
      <c r="A689">
        <v>35</v>
      </c>
      <c r="B689">
        <v>8</v>
      </c>
      <c r="C689">
        <v>9367</v>
      </c>
      <c r="D689">
        <v>824.3</v>
      </c>
      <c r="E689">
        <v>131.1</v>
      </c>
      <c r="F689">
        <f>VLOOKUP($A689,unit!$A:$G,MATCH(F$1,unit!$A$1:$G$1,0),0)</f>
        <v>0.83330000000000004</v>
      </c>
      <c r="G689">
        <f>VLOOKUP($A689,unit!$A:$G,MATCH(G$1,unit!$A$1:$G$1,0),0)</f>
        <v>0.88</v>
      </c>
      <c r="H689">
        <f>VLOOKUP($A689,unit!$A:$G,MATCH(H$1,unit!$A$1:$G$1,0),0)</f>
        <v>0.7</v>
      </c>
      <c r="I689">
        <f t="shared" si="38"/>
        <v>11240.849633985359</v>
      </c>
      <c r="J689">
        <f t="shared" si="39"/>
        <v>936.70454545454538</v>
      </c>
      <c r="K689">
        <f t="shared" si="40"/>
        <v>187.28571428571428</v>
      </c>
    </row>
    <row r="690" spans="1:11" x14ac:dyDescent="0.2">
      <c r="A690">
        <v>35</v>
      </c>
      <c r="B690">
        <v>9</v>
      </c>
      <c r="C690">
        <v>13381.4</v>
      </c>
      <c r="D690">
        <v>1177.5999999999999</v>
      </c>
      <c r="E690">
        <v>187.3</v>
      </c>
      <c r="F690">
        <f>VLOOKUP($A690,unit!$A:$G,MATCH(F$1,unit!$A$1:$G$1,0),0)</f>
        <v>0.83330000000000004</v>
      </c>
      <c r="G690">
        <f>VLOOKUP($A690,unit!$A:$G,MATCH(G$1,unit!$A$1:$G$1,0),0)</f>
        <v>0.88</v>
      </c>
      <c r="H690">
        <f>VLOOKUP($A690,unit!$A:$G,MATCH(H$1,unit!$A$1:$G$1,0),0)</f>
        <v>0.7</v>
      </c>
      <c r="I690">
        <f t="shared" si="38"/>
        <v>16058.322332893315</v>
      </c>
      <c r="J690">
        <f t="shared" si="39"/>
        <v>1338.181818181818</v>
      </c>
      <c r="K690">
        <f t="shared" si="40"/>
        <v>267.57142857142861</v>
      </c>
    </row>
    <row r="691" spans="1:11" x14ac:dyDescent="0.2">
      <c r="A691">
        <v>35</v>
      </c>
      <c r="B691">
        <v>10</v>
      </c>
      <c r="C691">
        <v>19005.3</v>
      </c>
      <c r="D691">
        <v>1672.5</v>
      </c>
      <c r="E691">
        <v>266.10000000000002</v>
      </c>
      <c r="F691">
        <f>VLOOKUP($A691,unit!$A:$G,MATCH(F$1,unit!$A$1:$G$1,0),0)</f>
        <v>0.83330000000000004</v>
      </c>
      <c r="G691">
        <f>VLOOKUP($A691,unit!$A:$G,MATCH(G$1,unit!$A$1:$G$1,0),0)</f>
        <v>0.88</v>
      </c>
      <c r="H691">
        <f>VLOOKUP($A691,unit!$A:$G,MATCH(H$1,unit!$A$1:$G$1,0),0)</f>
        <v>0.7</v>
      </c>
      <c r="I691">
        <f t="shared" si="38"/>
        <v>22807.272290891633</v>
      </c>
      <c r="J691">
        <f t="shared" si="39"/>
        <v>1900.5681818181818</v>
      </c>
      <c r="K691">
        <f t="shared" si="40"/>
        <v>380.14285714285722</v>
      </c>
    </row>
    <row r="692" spans="1:11" x14ac:dyDescent="0.2">
      <c r="A692">
        <v>35</v>
      </c>
      <c r="B692">
        <v>11</v>
      </c>
      <c r="C692">
        <v>26884</v>
      </c>
      <c r="D692">
        <v>2365.8000000000002</v>
      </c>
      <c r="E692">
        <v>376.4</v>
      </c>
      <c r="F692">
        <f>VLOOKUP($A692,unit!$A:$G,MATCH(F$1,unit!$A$1:$G$1,0),0)</f>
        <v>0.83330000000000004</v>
      </c>
      <c r="G692">
        <f>VLOOKUP($A692,unit!$A:$G,MATCH(G$1,unit!$A$1:$G$1,0),0)</f>
        <v>0.88</v>
      </c>
      <c r="H692">
        <f>VLOOKUP($A692,unit!$A:$G,MATCH(H$1,unit!$A$1:$G$1,0),0)</f>
        <v>0.7</v>
      </c>
      <c r="I692">
        <f t="shared" si="38"/>
        <v>32262.090483619344</v>
      </c>
      <c r="J692">
        <f t="shared" si="39"/>
        <v>2688.409090909091</v>
      </c>
      <c r="K692">
        <f t="shared" si="40"/>
        <v>537.71428571428567</v>
      </c>
    </row>
    <row r="693" spans="1:11" x14ac:dyDescent="0.2">
      <c r="A693">
        <v>35</v>
      </c>
      <c r="B693">
        <v>12</v>
      </c>
      <c r="C693">
        <v>37921.599999999999</v>
      </c>
      <c r="D693">
        <v>3337.1</v>
      </c>
      <c r="E693">
        <v>530.9</v>
      </c>
      <c r="F693">
        <f>VLOOKUP($A693,unit!$A:$G,MATCH(F$1,unit!$A$1:$G$1,0),0)</f>
        <v>0.83330000000000004</v>
      </c>
      <c r="G693">
        <f>VLOOKUP($A693,unit!$A:$G,MATCH(G$1,unit!$A$1:$G$1,0),0)</f>
        <v>0.88</v>
      </c>
      <c r="H693">
        <f>VLOOKUP($A693,unit!$A:$G,MATCH(H$1,unit!$A$1:$G$1,0),0)</f>
        <v>0.7</v>
      </c>
      <c r="I693">
        <f t="shared" si="38"/>
        <v>45507.740309612382</v>
      </c>
      <c r="J693">
        <f t="shared" si="39"/>
        <v>3792.159090909091</v>
      </c>
      <c r="K693">
        <f t="shared" si="40"/>
        <v>758.42857142857144</v>
      </c>
    </row>
    <row r="694" spans="1:11" x14ac:dyDescent="0.2">
      <c r="A694">
        <v>35</v>
      </c>
      <c r="B694">
        <v>13</v>
      </c>
      <c r="C694">
        <v>53384.6</v>
      </c>
      <c r="D694">
        <v>4697.8</v>
      </c>
      <c r="E694">
        <v>747.4</v>
      </c>
      <c r="F694">
        <f>VLOOKUP($A694,unit!$A:$G,MATCH(F$1,unit!$A$1:$G$1,0),0)</f>
        <v>0.83330000000000004</v>
      </c>
      <c r="G694">
        <f>VLOOKUP($A694,unit!$A:$G,MATCH(G$1,unit!$A$1:$G$1,0),0)</f>
        <v>0.88</v>
      </c>
      <c r="H694">
        <f>VLOOKUP($A694,unit!$A:$G,MATCH(H$1,unit!$A$1:$G$1,0),0)</f>
        <v>0.7</v>
      </c>
      <c r="I694">
        <f t="shared" si="38"/>
        <v>64064.082563302531</v>
      </c>
      <c r="J694">
        <f t="shared" si="39"/>
        <v>5338.409090909091</v>
      </c>
      <c r="K694">
        <f t="shared" si="40"/>
        <v>1067.7142857142858</v>
      </c>
    </row>
    <row r="695" spans="1:11" x14ac:dyDescent="0.2">
      <c r="A695">
        <v>35</v>
      </c>
      <c r="B695">
        <v>14</v>
      </c>
      <c r="C695">
        <v>53384.6</v>
      </c>
      <c r="D695">
        <v>4697.8</v>
      </c>
      <c r="E695">
        <v>747.4</v>
      </c>
      <c r="F695">
        <f>VLOOKUP($A695,unit!$A:$G,MATCH(F$1,unit!$A$1:$G$1,0),0)</f>
        <v>0.83330000000000004</v>
      </c>
      <c r="G695">
        <f>VLOOKUP($A695,unit!$A:$G,MATCH(G$1,unit!$A$1:$G$1,0),0)</f>
        <v>0.88</v>
      </c>
      <c r="H695">
        <f>VLOOKUP($A695,unit!$A:$G,MATCH(H$1,unit!$A$1:$G$1,0),0)</f>
        <v>0.7</v>
      </c>
      <c r="I695">
        <f t="shared" si="38"/>
        <v>64064.082563302531</v>
      </c>
      <c r="J695">
        <f t="shared" si="39"/>
        <v>5338.409090909091</v>
      </c>
      <c r="K695">
        <f t="shared" si="40"/>
        <v>1067.7142857142858</v>
      </c>
    </row>
    <row r="696" spans="1:11" x14ac:dyDescent="0.2">
      <c r="A696">
        <v>35</v>
      </c>
      <c r="B696">
        <v>15</v>
      </c>
      <c r="C696">
        <v>53384.6</v>
      </c>
      <c r="D696">
        <v>4697.8</v>
      </c>
      <c r="E696">
        <v>747.4</v>
      </c>
      <c r="F696">
        <f>VLOOKUP($A696,unit!$A:$G,MATCH(F$1,unit!$A$1:$G$1,0),0)</f>
        <v>0.83330000000000004</v>
      </c>
      <c r="G696">
        <f>VLOOKUP($A696,unit!$A:$G,MATCH(G$1,unit!$A$1:$G$1,0),0)</f>
        <v>0.88</v>
      </c>
      <c r="H696">
        <f>VLOOKUP($A696,unit!$A:$G,MATCH(H$1,unit!$A$1:$G$1,0),0)</f>
        <v>0.7</v>
      </c>
      <c r="I696">
        <f t="shared" si="38"/>
        <v>64064.082563302531</v>
      </c>
      <c r="J696">
        <f t="shared" si="39"/>
        <v>5338.409090909091</v>
      </c>
      <c r="K696">
        <f t="shared" si="40"/>
        <v>1067.7142857142858</v>
      </c>
    </row>
    <row r="697" spans="1:11" x14ac:dyDescent="0.2">
      <c r="A697">
        <v>35</v>
      </c>
      <c r="B697">
        <v>16</v>
      </c>
      <c r="C697">
        <v>53384.6</v>
      </c>
      <c r="D697">
        <v>4697.8</v>
      </c>
      <c r="E697">
        <v>747.4</v>
      </c>
      <c r="F697">
        <f>VLOOKUP($A697,unit!$A:$G,MATCH(F$1,unit!$A$1:$G$1,0),0)</f>
        <v>0.83330000000000004</v>
      </c>
      <c r="G697">
        <f>VLOOKUP($A697,unit!$A:$G,MATCH(G$1,unit!$A$1:$G$1,0),0)</f>
        <v>0.88</v>
      </c>
      <c r="H697">
        <f>VLOOKUP($A697,unit!$A:$G,MATCH(H$1,unit!$A$1:$G$1,0),0)</f>
        <v>0.7</v>
      </c>
      <c r="I697">
        <f t="shared" si="38"/>
        <v>64064.082563302531</v>
      </c>
      <c r="J697">
        <f t="shared" si="39"/>
        <v>5338.409090909091</v>
      </c>
      <c r="K697">
        <f t="shared" si="40"/>
        <v>1067.7142857142858</v>
      </c>
    </row>
    <row r="698" spans="1:11" x14ac:dyDescent="0.2">
      <c r="A698">
        <v>35</v>
      </c>
      <c r="B698">
        <v>17</v>
      </c>
      <c r="C698">
        <v>53384.6</v>
      </c>
      <c r="D698">
        <v>4697.8</v>
      </c>
      <c r="E698">
        <v>747.4</v>
      </c>
      <c r="F698">
        <f>VLOOKUP($A698,unit!$A:$G,MATCH(F$1,unit!$A$1:$G$1,0),0)</f>
        <v>0.83330000000000004</v>
      </c>
      <c r="G698">
        <f>VLOOKUP($A698,unit!$A:$G,MATCH(G$1,unit!$A$1:$G$1,0),0)</f>
        <v>0.88</v>
      </c>
      <c r="H698">
        <f>VLOOKUP($A698,unit!$A:$G,MATCH(H$1,unit!$A$1:$G$1,0),0)</f>
        <v>0.7</v>
      </c>
      <c r="I698">
        <f t="shared" si="38"/>
        <v>64064.082563302531</v>
      </c>
      <c r="J698">
        <f t="shared" si="39"/>
        <v>5338.409090909091</v>
      </c>
      <c r="K698">
        <f t="shared" si="40"/>
        <v>1067.7142857142858</v>
      </c>
    </row>
    <row r="699" spans="1:11" x14ac:dyDescent="0.2">
      <c r="A699">
        <v>35</v>
      </c>
      <c r="B699">
        <v>18</v>
      </c>
      <c r="C699">
        <v>53384.6</v>
      </c>
      <c r="D699">
        <v>4697.8</v>
      </c>
      <c r="E699">
        <v>747.4</v>
      </c>
      <c r="F699">
        <f>VLOOKUP($A699,unit!$A:$G,MATCH(F$1,unit!$A$1:$G$1,0),0)</f>
        <v>0.83330000000000004</v>
      </c>
      <c r="G699">
        <f>VLOOKUP($A699,unit!$A:$G,MATCH(G$1,unit!$A$1:$G$1,0),0)</f>
        <v>0.88</v>
      </c>
      <c r="H699">
        <f>VLOOKUP($A699,unit!$A:$G,MATCH(H$1,unit!$A$1:$G$1,0),0)</f>
        <v>0.7</v>
      </c>
      <c r="I699">
        <f t="shared" si="38"/>
        <v>64064.082563302531</v>
      </c>
      <c r="J699">
        <f t="shared" si="39"/>
        <v>5338.409090909091</v>
      </c>
      <c r="K699">
        <f t="shared" si="40"/>
        <v>1067.7142857142858</v>
      </c>
    </row>
    <row r="700" spans="1:11" x14ac:dyDescent="0.2">
      <c r="A700">
        <v>35</v>
      </c>
      <c r="B700">
        <v>19</v>
      </c>
      <c r="C700">
        <v>53384.6</v>
      </c>
      <c r="D700">
        <v>4697.8</v>
      </c>
      <c r="E700">
        <v>747.4</v>
      </c>
      <c r="F700">
        <f>VLOOKUP($A700,unit!$A:$G,MATCH(F$1,unit!$A$1:$G$1,0),0)</f>
        <v>0.83330000000000004</v>
      </c>
      <c r="G700">
        <f>VLOOKUP($A700,unit!$A:$G,MATCH(G$1,unit!$A$1:$G$1,0),0)</f>
        <v>0.88</v>
      </c>
      <c r="H700">
        <f>VLOOKUP($A700,unit!$A:$G,MATCH(H$1,unit!$A$1:$G$1,0),0)</f>
        <v>0.7</v>
      </c>
      <c r="I700">
        <f t="shared" si="38"/>
        <v>64064.082563302531</v>
      </c>
      <c r="J700">
        <f t="shared" si="39"/>
        <v>5338.409090909091</v>
      </c>
      <c r="K700">
        <f t="shared" si="40"/>
        <v>1067.7142857142858</v>
      </c>
    </row>
    <row r="701" spans="1:11" x14ac:dyDescent="0.2">
      <c r="A701">
        <v>35</v>
      </c>
      <c r="B701">
        <v>20</v>
      </c>
      <c r="C701">
        <v>53384.6</v>
      </c>
      <c r="D701">
        <v>4697.8</v>
      </c>
      <c r="E701">
        <v>747.4</v>
      </c>
      <c r="F701">
        <f>VLOOKUP($A701,unit!$A:$G,MATCH(F$1,unit!$A$1:$G$1,0),0)</f>
        <v>0.83330000000000004</v>
      </c>
      <c r="G701">
        <f>VLOOKUP($A701,unit!$A:$G,MATCH(G$1,unit!$A$1:$G$1,0),0)</f>
        <v>0.88</v>
      </c>
      <c r="H701">
        <f>VLOOKUP($A701,unit!$A:$G,MATCH(H$1,unit!$A$1:$G$1,0),0)</f>
        <v>0.7</v>
      </c>
      <c r="I701">
        <f t="shared" si="38"/>
        <v>64064.082563302531</v>
      </c>
      <c r="J701">
        <f t="shared" si="39"/>
        <v>5338.409090909091</v>
      </c>
      <c r="K701">
        <f t="shared" si="40"/>
        <v>1067.7142857142858</v>
      </c>
    </row>
    <row r="702" spans="1:11" x14ac:dyDescent="0.2">
      <c r="A702">
        <v>36</v>
      </c>
      <c r="B702">
        <v>1</v>
      </c>
      <c r="C702">
        <v>727.9</v>
      </c>
      <c r="D702">
        <v>55.7</v>
      </c>
      <c r="E702">
        <v>10.7</v>
      </c>
      <c r="F702">
        <f>VLOOKUP($A702,unit!$A:$G,MATCH(F$1,unit!$A$1:$G$1,0),0)</f>
        <v>0.89329999999999998</v>
      </c>
      <c r="G702">
        <f>VLOOKUP($A702,unit!$A:$G,MATCH(G$1,unit!$A$1:$G$1,0),0)</f>
        <v>0.82</v>
      </c>
      <c r="H702">
        <f>VLOOKUP($A702,unit!$A:$G,MATCH(H$1,unit!$A$1:$G$1,0),0)</f>
        <v>0.79</v>
      </c>
      <c r="I702">
        <f t="shared" si="38"/>
        <v>814.84383745662149</v>
      </c>
      <c r="J702">
        <f t="shared" si="39"/>
        <v>67.926829268292693</v>
      </c>
      <c r="K702">
        <f t="shared" si="40"/>
        <v>13.544303797468354</v>
      </c>
    </row>
    <row r="703" spans="1:11" x14ac:dyDescent="0.2">
      <c r="A703">
        <v>36</v>
      </c>
      <c r="B703">
        <v>2</v>
      </c>
      <c r="C703">
        <v>861.9</v>
      </c>
      <c r="D703">
        <v>65.900000000000006</v>
      </c>
      <c r="E703">
        <v>12.7</v>
      </c>
      <c r="F703">
        <f>VLOOKUP($A703,unit!$A:$G,MATCH(F$1,unit!$A$1:$G$1,0),0)</f>
        <v>0.89329999999999998</v>
      </c>
      <c r="G703">
        <f>VLOOKUP($A703,unit!$A:$G,MATCH(G$1,unit!$A$1:$G$1,0),0)</f>
        <v>0.82</v>
      </c>
      <c r="H703">
        <f>VLOOKUP($A703,unit!$A:$G,MATCH(H$1,unit!$A$1:$G$1,0),0)</f>
        <v>0.79</v>
      </c>
      <c r="I703">
        <f t="shared" si="38"/>
        <v>964.84943468039853</v>
      </c>
      <c r="J703">
        <f t="shared" si="39"/>
        <v>80.365853658536594</v>
      </c>
      <c r="K703">
        <f t="shared" si="40"/>
        <v>16.075949367088604</v>
      </c>
    </row>
    <row r="704" spans="1:11" x14ac:dyDescent="0.2">
      <c r="A704">
        <v>36</v>
      </c>
      <c r="B704">
        <v>3</v>
      </c>
      <c r="C704">
        <v>1297.2</v>
      </c>
      <c r="D704">
        <v>99.2</v>
      </c>
      <c r="E704">
        <v>19.100000000000001</v>
      </c>
      <c r="F704">
        <f>VLOOKUP($A704,unit!$A:$G,MATCH(F$1,unit!$A$1:$G$1,0),0)</f>
        <v>0.89329999999999998</v>
      </c>
      <c r="G704">
        <f>VLOOKUP($A704,unit!$A:$G,MATCH(G$1,unit!$A$1:$G$1,0),0)</f>
        <v>0.82</v>
      </c>
      <c r="H704">
        <f>VLOOKUP($A704,unit!$A:$G,MATCH(H$1,unit!$A$1:$G$1,0),0)</f>
        <v>0.79</v>
      </c>
      <c r="I704">
        <f t="shared" si="38"/>
        <v>1452.1437367065937</v>
      </c>
      <c r="J704">
        <f t="shared" si="39"/>
        <v>120.97560975609757</v>
      </c>
      <c r="K704">
        <f t="shared" si="40"/>
        <v>24.177215189873419</v>
      </c>
    </row>
    <row r="705" spans="1:11" x14ac:dyDescent="0.2">
      <c r="A705">
        <v>36</v>
      </c>
      <c r="B705">
        <v>4</v>
      </c>
      <c r="C705">
        <v>2094.6</v>
      </c>
      <c r="D705">
        <v>160.19999999999999</v>
      </c>
      <c r="E705">
        <v>30.9</v>
      </c>
      <c r="F705">
        <f>VLOOKUP($A705,unit!$A:$G,MATCH(F$1,unit!$A$1:$G$1,0),0)</f>
        <v>0.89329999999999998</v>
      </c>
      <c r="G705">
        <f>VLOOKUP($A705,unit!$A:$G,MATCH(G$1,unit!$A$1:$G$1,0),0)</f>
        <v>0.82</v>
      </c>
      <c r="H705">
        <f>VLOOKUP($A705,unit!$A:$G,MATCH(H$1,unit!$A$1:$G$1,0),0)</f>
        <v>0.79</v>
      </c>
      <c r="I705">
        <f t="shared" si="38"/>
        <v>2344.7889846636067</v>
      </c>
      <c r="J705">
        <f t="shared" si="39"/>
        <v>195.36585365853659</v>
      </c>
      <c r="K705">
        <f t="shared" si="40"/>
        <v>39.11392405063291</v>
      </c>
    </row>
    <row r="706" spans="1:11" x14ac:dyDescent="0.2">
      <c r="A706">
        <v>36</v>
      </c>
      <c r="B706">
        <v>5</v>
      </c>
      <c r="C706">
        <v>3211.9</v>
      </c>
      <c r="D706">
        <v>245.7</v>
      </c>
      <c r="E706">
        <v>47.3</v>
      </c>
      <c r="F706">
        <f>VLOOKUP($A706,unit!$A:$G,MATCH(F$1,unit!$A$1:$G$1,0),0)</f>
        <v>0.89329999999999998</v>
      </c>
      <c r="G706">
        <f>VLOOKUP($A706,unit!$A:$G,MATCH(G$1,unit!$A$1:$G$1,0),0)</f>
        <v>0.82</v>
      </c>
      <c r="H706">
        <f>VLOOKUP($A706,unit!$A:$G,MATCH(H$1,unit!$A$1:$G$1,0),0)</f>
        <v>0.79</v>
      </c>
      <c r="I706">
        <f t="shared" si="38"/>
        <v>3595.5446098735028</v>
      </c>
      <c r="J706">
        <f t="shared" si="39"/>
        <v>299.63414634146341</v>
      </c>
      <c r="K706">
        <f t="shared" si="40"/>
        <v>59.873417721518983</v>
      </c>
    </row>
    <row r="707" spans="1:11" x14ac:dyDescent="0.2">
      <c r="A707">
        <v>36</v>
      </c>
      <c r="B707">
        <v>6</v>
      </c>
      <c r="C707">
        <v>4777</v>
      </c>
      <c r="D707">
        <v>365.4</v>
      </c>
      <c r="E707">
        <v>70.400000000000006</v>
      </c>
      <c r="F707">
        <f>VLOOKUP($A707,unit!$A:$G,MATCH(F$1,unit!$A$1:$G$1,0),0)</f>
        <v>0.89329999999999998</v>
      </c>
      <c r="G707">
        <f>VLOOKUP($A707,unit!$A:$G,MATCH(G$1,unit!$A$1:$G$1,0),0)</f>
        <v>0.82</v>
      </c>
      <c r="H707">
        <f>VLOOKUP($A707,unit!$A:$G,MATCH(H$1,unit!$A$1:$G$1,0),0)</f>
        <v>0.79</v>
      </c>
      <c r="I707">
        <f t="shared" ref="I707:I770" si="41">C707/F707*1</f>
        <v>5347.58759655211</v>
      </c>
      <c r="J707">
        <f t="shared" ref="J707:J770" si="42">D707/G707*1</f>
        <v>445.60975609756099</v>
      </c>
      <c r="K707">
        <f t="shared" ref="K707:K770" si="43">E707/H707*1</f>
        <v>89.113924050632917</v>
      </c>
    </row>
    <row r="708" spans="1:11" x14ac:dyDescent="0.2">
      <c r="A708">
        <v>36</v>
      </c>
      <c r="B708">
        <v>7</v>
      </c>
      <c r="C708">
        <v>6969.7</v>
      </c>
      <c r="D708">
        <v>533.1</v>
      </c>
      <c r="E708">
        <v>102.7</v>
      </c>
      <c r="F708">
        <f>VLOOKUP($A708,unit!$A:$G,MATCH(F$1,unit!$A$1:$G$1,0),0)</f>
        <v>0.89329999999999998</v>
      </c>
      <c r="G708">
        <f>VLOOKUP($A708,unit!$A:$G,MATCH(G$1,unit!$A$1:$G$1,0),0)</f>
        <v>0.82</v>
      </c>
      <c r="H708">
        <f>VLOOKUP($A708,unit!$A:$G,MATCH(H$1,unit!$A$1:$G$1,0),0)</f>
        <v>0.79</v>
      </c>
      <c r="I708">
        <f t="shared" si="41"/>
        <v>7802.194111720587</v>
      </c>
      <c r="J708">
        <f t="shared" si="42"/>
        <v>650.12195121951231</v>
      </c>
      <c r="K708">
        <f t="shared" si="43"/>
        <v>130</v>
      </c>
    </row>
    <row r="709" spans="1:11" x14ac:dyDescent="0.2">
      <c r="A709">
        <v>36</v>
      </c>
      <c r="B709">
        <v>8</v>
      </c>
      <c r="C709">
        <v>10041.5</v>
      </c>
      <c r="D709">
        <v>768.1</v>
      </c>
      <c r="E709">
        <v>148</v>
      </c>
      <c r="F709">
        <f>VLOOKUP($A709,unit!$A:$G,MATCH(F$1,unit!$A$1:$G$1,0),0)</f>
        <v>0.89329999999999998</v>
      </c>
      <c r="G709">
        <f>VLOOKUP($A709,unit!$A:$G,MATCH(G$1,unit!$A$1:$G$1,0),0)</f>
        <v>0.82</v>
      </c>
      <c r="H709">
        <f>VLOOKUP($A709,unit!$A:$G,MATCH(H$1,unit!$A$1:$G$1,0),0)</f>
        <v>0.79</v>
      </c>
      <c r="I709">
        <f t="shared" si="41"/>
        <v>11240.904511362365</v>
      </c>
      <c r="J709">
        <f t="shared" si="42"/>
        <v>936.70731707317077</v>
      </c>
      <c r="K709">
        <f t="shared" si="43"/>
        <v>187.34177215189874</v>
      </c>
    </row>
    <row r="710" spans="1:11" x14ac:dyDescent="0.2">
      <c r="A710">
        <v>36</v>
      </c>
      <c r="B710">
        <v>9</v>
      </c>
      <c r="C710">
        <v>14344.9</v>
      </c>
      <c r="D710">
        <v>1097.3</v>
      </c>
      <c r="E710">
        <v>211.4</v>
      </c>
      <c r="F710">
        <f>VLOOKUP($A710,unit!$A:$G,MATCH(F$1,unit!$A$1:$G$1,0),0)</f>
        <v>0.89329999999999998</v>
      </c>
      <c r="G710">
        <f>VLOOKUP($A710,unit!$A:$G,MATCH(G$1,unit!$A$1:$G$1,0),0)</f>
        <v>0.82</v>
      </c>
      <c r="H710">
        <f>VLOOKUP($A710,unit!$A:$G,MATCH(H$1,unit!$A$1:$G$1,0),0)</f>
        <v>0.79</v>
      </c>
      <c r="I710">
        <f t="shared" si="41"/>
        <v>16058.323071756409</v>
      </c>
      <c r="J710">
        <f t="shared" si="42"/>
        <v>1338.1707317073171</v>
      </c>
      <c r="K710">
        <f t="shared" si="43"/>
        <v>267.59493670886076</v>
      </c>
    </row>
    <row r="711" spans="1:11" x14ac:dyDescent="0.2">
      <c r="A711">
        <v>36</v>
      </c>
      <c r="B711">
        <v>10</v>
      </c>
      <c r="C711">
        <v>20373.7</v>
      </c>
      <c r="D711">
        <v>1558.4</v>
      </c>
      <c r="E711">
        <v>300.3</v>
      </c>
      <c r="F711">
        <f>VLOOKUP($A711,unit!$A:$G,MATCH(F$1,unit!$A$1:$G$1,0),0)</f>
        <v>0.89329999999999998</v>
      </c>
      <c r="G711">
        <f>VLOOKUP($A711,unit!$A:$G,MATCH(G$1,unit!$A$1:$G$1,0),0)</f>
        <v>0.82</v>
      </c>
      <c r="H711">
        <f>VLOOKUP($A711,unit!$A:$G,MATCH(H$1,unit!$A$1:$G$1,0),0)</f>
        <v>0.79</v>
      </c>
      <c r="I711">
        <f t="shared" si="41"/>
        <v>22807.231613119893</v>
      </c>
      <c r="J711">
        <f t="shared" si="42"/>
        <v>1900.487804878049</v>
      </c>
      <c r="K711">
        <f t="shared" si="43"/>
        <v>380.12658227848101</v>
      </c>
    </row>
    <row r="712" spans="1:11" x14ac:dyDescent="0.2">
      <c r="A712">
        <v>36</v>
      </c>
      <c r="B712">
        <v>11</v>
      </c>
      <c r="C712">
        <v>28819.7</v>
      </c>
      <c r="D712">
        <v>2204.5</v>
      </c>
      <c r="E712">
        <v>424.8</v>
      </c>
      <c r="F712">
        <f>VLOOKUP($A712,unit!$A:$G,MATCH(F$1,unit!$A$1:$G$1,0),0)</f>
        <v>0.89329999999999998</v>
      </c>
      <c r="G712">
        <f>VLOOKUP($A712,unit!$A:$G,MATCH(G$1,unit!$A$1:$G$1,0),0)</f>
        <v>0.82</v>
      </c>
      <c r="H712">
        <f>VLOOKUP($A712,unit!$A:$G,MATCH(H$1,unit!$A$1:$G$1,0),0)</f>
        <v>0.79</v>
      </c>
      <c r="I712">
        <f t="shared" si="41"/>
        <v>32262.062017239452</v>
      </c>
      <c r="J712">
        <f t="shared" si="42"/>
        <v>2688.4146341463415</v>
      </c>
      <c r="K712">
        <f t="shared" si="43"/>
        <v>537.72151898734171</v>
      </c>
    </row>
    <row r="713" spans="1:11" x14ac:dyDescent="0.2">
      <c r="A713">
        <v>36</v>
      </c>
      <c r="B713">
        <v>12</v>
      </c>
      <c r="C713">
        <v>40651.9</v>
      </c>
      <c r="D713">
        <v>3109.6</v>
      </c>
      <c r="E713">
        <v>599.20000000000005</v>
      </c>
      <c r="F713">
        <f>VLOOKUP($A713,unit!$A:$G,MATCH(F$1,unit!$A$1:$G$1,0),0)</f>
        <v>0.89329999999999998</v>
      </c>
      <c r="G713">
        <f>VLOOKUP($A713,unit!$A:$G,MATCH(G$1,unit!$A$1:$G$1,0),0)</f>
        <v>0.82</v>
      </c>
      <c r="H713">
        <f>VLOOKUP($A713,unit!$A:$G,MATCH(H$1,unit!$A$1:$G$1,0),0)</f>
        <v>0.79</v>
      </c>
      <c r="I713">
        <f t="shared" si="41"/>
        <v>45507.556252098962</v>
      </c>
      <c r="J713">
        <f t="shared" si="42"/>
        <v>3792.1951219512198</v>
      </c>
      <c r="K713">
        <f t="shared" si="43"/>
        <v>758.48101265822788</v>
      </c>
    </row>
    <row r="714" spans="1:11" x14ac:dyDescent="0.2">
      <c r="A714">
        <v>36</v>
      </c>
      <c r="B714">
        <v>13</v>
      </c>
      <c r="C714">
        <v>57228.3</v>
      </c>
      <c r="D714">
        <v>4377.5</v>
      </c>
      <c r="E714">
        <v>843.5</v>
      </c>
      <c r="F714">
        <f>VLOOKUP($A714,unit!$A:$G,MATCH(F$1,unit!$A$1:$G$1,0),0)</f>
        <v>0.89329999999999998</v>
      </c>
      <c r="G714">
        <f>VLOOKUP($A714,unit!$A:$G,MATCH(G$1,unit!$A$1:$G$1,0),0)</f>
        <v>0.82</v>
      </c>
      <c r="H714">
        <f>VLOOKUP($A714,unit!$A:$G,MATCH(H$1,unit!$A$1:$G$1,0),0)</f>
        <v>0.79</v>
      </c>
      <c r="I714">
        <f t="shared" si="41"/>
        <v>64063.920295533419</v>
      </c>
      <c r="J714">
        <f t="shared" si="42"/>
        <v>5338.414634146342</v>
      </c>
      <c r="K714">
        <f t="shared" si="43"/>
        <v>1067.7215189873418</v>
      </c>
    </row>
    <row r="715" spans="1:11" x14ac:dyDescent="0.2">
      <c r="A715">
        <v>36</v>
      </c>
      <c r="B715">
        <v>14</v>
      </c>
      <c r="C715">
        <v>57228.3</v>
      </c>
      <c r="D715">
        <v>4377.5</v>
      </c>
      <c r="E715">
        <v>843.5</v>
      </c>
      <c r="F715">
        <f>VLOOKUP($A715,unit!$A:$G,MATCH(F$1,unit!$A$1:$G$1,0),0)</f>
        <v>0.89329999999999998</v>
      </c>
      <c r="G715">
        <f>VLOOKUP($A715,unit!$A:$G,MATCH(G$1,unit!$A$1:$G$1,0),0)</f>
        <v>0.82</v>
      </c>
      <c r="H715">
        <f>VLOOKUP($A715,unit!$A:$G,MATCH(H$1,unit!$A$1:$G$1,0),0)</f>
        <v>0.79</v>
      </c>
      <c r="I715">
        <f t="shared" si="41"/>
        <v>64063.920295533419</v>
      </c>
      <c r="J715">
        <f t="shared" si="42"/>
        <v>5338.414634146342</v>
      </c>
      <c r="K715">
        <f t="shared" si="43"/>
        <v>1067.7215189873418</v>
      </c>
    </row>
    <row r="716" spans="1:11" x14ac:dyDescent="0.2">
      <c r="A716">
        <v>36</v>
      </c>
      <c r="B716">
        <v>15</v>
      </c>
      <c r="C716">
        <v>57228.3</v>
      </c>
      <c r="D716">
        <v>4377.5</v>
      </c>
      <c r="E716">
        <v>843.5</v>
      </c>
      <c r="F716">
        <f>VLOOKUP($A716,unit!$A:$G,MATCH(F$1,unit!$A$1:$G$1,0),0)</f>
        <v>0.89329999999999998</v>
      </c>
      <c r="G716">
        <f>VLOOKUP($A716,unit!$A:$G,MATCH(G$1,unit!$A$1:$G$1,0),0)</f>
        <v>0.82</v>
      </c>
      <c r="H716">
        <f>VLOOKUP($A716,unit!$A:$G,MATCH(H$1,unit!$A$1:$G$1,0),0)</f>
        <v>0.79</v>
      </c>
      <c r="I716">
        <f t="shared" si="41"/>
        <v>64063.920295533419</v>
      </c>
      <c r="J716">
        <f t="shared" si="42"/>
        <v>5338.414634146342</v>
      </c>
      <c r="K716">
        <f t="shared" si="43"/>
        <v>1067.7215189873418</v>
      </c>
    </row>
    <row r="717" spans="1:11" x14ac:dyDescent="0.2">
      <c r="A717">
        <v>36</v>
      </c>
      <c r="B717">
        <v>16</v>
      </c>
      <c r="C717">
        <v>57228.3</v>
      </c>
      <c r="D717">
        <v>4377.5</v>
      </c>
      <c r="E717">
        <v>843.5</v>
      </c>
      <c r="F717">
        <f>VLOOKUP($A717,unit!$A:$G,MATCH(F$1,unit!$A$1:$G$1,0),0)</f>
        <v>0.89329999999999998</v>
      </c>
      <c r="G717">
        <f>VLOOKUP($A717,unit!$A:$G,MATCH(G$1,unit!$A$1:$G$1,0),0)</f>
        <v>0.82</v>
      </c>
      <c r="H717">
        <f>VLOOKUP($A717,unit!$A:$G,MATCH(H$1,unit!$A$1:$G$1,0),0)</f>
        <v>0.79</v>
      </c>
      <c r="I717">
        <f t="shared" si="41"/>
        <v>64063.920295533419</v>
      </c>
      <c r="J717">
        <f t="shared" si="42"/>
        <v>5338.414634146342</v>
      </c>
      <c r="K717">
        <f t="shared" si="43"/>
        <v>1067.7215189873418</v>
      </c>
    </row>
    <row r="718" spans="1:11" x14ac:dyDescent="0.2">
      <c r="A718">
        <v>36</v>
      </c>
      <c r="B718">
        <v>17</v>
      </c>
      <c r="C718">
        <v>57228.3</v>
      </c>
      <c r="D718">
        <v>4377.5</v>
      </c>
      <c r="E718">
        <v>843.5</v>
      </c>
      <c r="F718">
        <f>VLOOKUP($A718,unit!$A:$G,MATCH(F$1,unit!$A$1:$G$1,0),0)</f>
        <v>0.89329999999999998</v>
      </c>
      <c r="G718">
        <f>VLOOKUP($A718,unit!$A:$G,MATCH(G$1,unit!$A$1:$G$1,0),0)</f>
        <v>0.82</v>
      </c>
      <c r="H718">
        <f>VLOOKUP($A718,unit!$A:$G,MATCH(H$1,unit!$A$1:$G$1,0),0)</f>
        <v>0.79</v>
      </c>
      <c r="I718">
        <f t="shared" si="41"/>
        <v>64063.920295533419</v>
      </c>
      <c r="J718">
        <f t="shared" si="42"/>
        <v>5338.414634146342</v>
      </c>
      <c r="K718">
        <f t="shared" si="43"/>
        <v>1067.7215189873418</v>
      </c>
    </row>
    <row r="719" spans="1:11" x14ac:dyDescent="0.2">
      <c r="A719">
        <v>36</v>
      </c>
      <c r="B719">
        <v>18</v>
      </c>
      <c r="C719">
        <v>57228.3</v>
      </c>
      <c r="D719">
        <v>4377.5</v>
      </c>
      <c r="E719">
        <v>843.5</v>
      </c>
      <c r="F719">
        <f>VLOOKUP($A719,unit!$A:$G,MATCH(F$1,unit!$A$1:$G$1,0),0)</f>
        <v>0.89329999999999998</v>
      </c>
      <c r="G719">
        <f>VLOOKUP($A719,unit!$A:$G,MATCH(G$1,unit!$A$1:$G$1,0),0)</f>
        <v>0.82</v>
      </c>
      <c r="H719">
        <f>VLOOKUP($A719,unit!$A:$G,MATCH(H$1,unit!$A$1:$G$1,0),0)</f>
        <v>0.79</v>
      </c>
      <c r="I719">
        <f t="shared" si="41"/>
        <v>64063.920295533419</v>
      </c>
      <c r="J719">
        <f t="shared" si="42"/>
        <v>5338.414634146342</v>
      </c>
      <c r="K719">
        <f t="shared" si="43"/>
        <v>1067.7215189873418</v>
      </c>
    </row>
    <row r="720" spans="1:11" x14ac:dyDescent="0.2">
      <c r="A720">
        <v>36</v>
      </c>
      <c r="B720">
        <v>19</v>
      </c>
      <c r="C720">
        <v>57228.3</v>
      </c>
      <c r="D720">
        <v>4377.5</v>
      </c>
      <c r="E720">
        <v>843.5</v>
      </c>
      <c r="F720">
        <f>VLOOKUP($A720,unit!$A:$G,MATCH(F$1,unit!$A$1:$G$1,0),0)</f>
        <v>0.89329999999999998</v>
      </c>
      <c r="G720">
        <f>VLOOKUP($A720,unit!$A:$G,MATCH(G$1,unit!$A$1:$G$1,0),0)</f>
        <v>0.82</v>
      </c>
      <c r="H720">
        <f>VLOOKUP($A720,unit!$A:$G,MATCH(H$1,unit!$A$1:$G$1,0),0)</f>
        <v>0.79</v>
      </c>
      <c r="I720">
        <f t="shared" si="41"/>
        <v>64063.920295533419</v>
      </c>
      <c r="J720">
        <f t="shared" si="42"/>
        <v>5338.414634146342</v>
      </c>
      <c r="K720">
        <f t="shared" si="43"/>
        <v>1067.7215189873418</v>
      </c>
    </row>
    <row r="721" spans="1:11" x14ac:dyDescent="0.2">
      <c r="A721">
        <v>36</v>
      </c>
      <c r="B721">
        <v>20</v>
      </c>
      <c r="C721">
        <v>57228.3</v>
      </c>
      <c r="D721">
        <v>4377.5</v>
      </c>
      <c r="E721">
        <v>843.5</v>
      </c>
      <c r="F721">
        <f>VLOOKUP($A721,unit!$A:$G,MATCH(F$1,unit!$A$1:$G$1,0),0)</f>
        <v>0.89329999999999998</v>
      </c>
      <c r="G721">
        <f>VLOOKUP($A721,unit!$A:$G,MATCH(G$1,unit!$A$1:$G$1,0),0)</f>
        <v>0.82</v>
      </c>
      <c r="H721">
        <f>VLOOKUP($A721,unit!$A:$G,MATCH(H$1,unit!$A$1:$G$1,0),0)</f>
        <v>0.79</v>
      </c>
      <c r="I721">
        <f t="shared" si="41"/>
        <v>64063.920295533419</v>
      </c>
      <c r="J721">
        <f t="shared" si="42"/>
        <v>5338.414634146342</v>
      </c>
      <c r="K721">
        <f t="shared" si="43"/>
        <v>1067.7215189873418</v>
      </c>
    </row>
    <row r="722" spans="1:11" x14ac:dyDescent="0.2">
      <c r="A722">
        <v>37</v>
      </c>
      <c r="B722">
        <v>1</v>
      </c>
      <c r="C722">
        <v>651.9</v>
      </c>
      <c r="D722">
        <v>61.1</v>
      </c>
      <c r="E722">
        <v>10.5</v>
      </c>
      <c r="F722">
        <f>VLOOKUP($A722,unit!$A:$G,MATCH(F$1,unit!$A$1:$G$1,0),0)</f>
        <v>0.8</v>
      </c>
      <c r="G722">
        <f>VLOOKUP($A722,unit!$A:$G,MATCH(G$1,unit!$A$1:$G$1,0),0)</f>
        <v>0.9</v>
      </c>
      <c r="H722">
        <f>VLOOKUP($A722,unit!$A:$G,MATCH(H$1,unit!$A$1:$G$1,0),0)</f>
        <v>0.77200000000000002</v>
      </c>
      <c r="I722">
        <f t="shared" si="41"/>
        <v>814.87499999999989</v>
      </c>
      <c r="J722">
        <f t="shared" si="42"/>
        <v>67.888888888888886</v>
      </c>
      <c r="K722">
        <f t="shared" si="43"/>
        <v>13.601036269430052</v>
      </c>
    </row>
    <row r="723" spans="1:11" x14ac:dyDescent="0.2">
      <c r="A723">
        <v>37</v>
      </c>
      <c r="B723">
        <v>2</v>
      </c>
      <c r="C723">
        <v>771.9</v>
      </c>
      <c r="D723">
        <v>72.400000000000006</v>
      </c>
      <c r="E723">
        <v>12.4</v>
      </c>
      <c r="F723">
        <f>VLOOKUP($A723,unit!$A:$G,MATCH(F$1,unit!$A$1:$G$1,0),0)</f>
        <v>0.8</v>
      </c>
      <c r="G723">
        <f>VLOOKUP($A723,unit!$A:$G,MATCH(G$1,unit!$A$1:$G$1,0),0)</f>
        <v>0.9</v>
      </c>
      <c r="H723">
        <f>VLOOKUP($A723,unit!$A:$G,MATCH(H$1,unit!$A$1:$G$1,0),0)</f>
        <v>0.77200000000000002</v>
      </c>
      <c r="I723">
        <f t="shared" si="41"/>
        <v>964.87499999999989</v>
      </c>
      <c r="J723">
        <f t="shared" si="42"/>
        <v>80.444444444444443</v>
      </c>
      <c r="K723">
        <f t="shared" si="43"/>
        <v>16.062176165803109</v>
      </c>
    </row>
    <row r="724" spans="1:11" x14ac:dyDescent="0.2">
      <c r="A724">
        <v>37</v>
      </c>
      <c r="B724">
        <v>3</v>
      </c>
      <c r="C724">
        <v>1161.5999999999999</v>
      </c>
      <c r="D724">
        <v>108.9</v>
      </c>
      <c r="E724">
        <v>18.7</v>
      </c>
      <c r="F724">
        <f>VLOOKUP($A724,unit!$A:$G,MATCH(F$1,unit!$A$1:$G$1,0),0)</f>
        <v>0.8</v>
      </c>
      <c r="G724">
        <f>VLOOKUP($A724,unit!$A:$G,MATCH(G$1,unit!$A$1:$G$1,0),0)</f>
        <v>0.9</v>
      </c>
      <c r="H724">
        <f>VLOOKUP($A724,unit!$A:$G,MATCH(H$1,unit!$A$1:$G$1,0),0)</f>
        <v>0.77200000000000002</v>
      </c>
      <c r="I724">
        <f t="shared" si="41"/>
        <v>1451.9999999999998</v>
      </c>
      <c r="J724">
        <f t="shared" si="42"/>
        <v>121</v>
      </c>
      <c r="K724">
        <f t="shared" si="43"/>
        <v>24.222797927461137</v>
      </c>
    </row>
    <row r="725" spans="1:11" x14ac:dyDescent="0.2">
      <c r="A725">
        <v>37</v>
      </c>
      <c r="B725">
        <v>4</v>
      </c>
      <c r="C725">
        <v>1875.8</v>
      </c>
      <c r="D725">
        <v>175.9</v>
      </c>
      <c r="E725">
        <v>30.2</v>
      </c>
      <c r="F725">
        <f>VLOOKUP($A725,unit!$A:$G,MATCH(F$1,unit!$A$1:$G$1,0),0)</f>
        <v>0.8</v>
      </c>
      <c r="G725">
        <f>VLOOKUP($A725,unit!$A:$G,MATCH(G$1,unit!$A$1:$G$1,0),0)</f>
        <v>0.9</v>
      </c>
      <c r="H725">
        <f>VLOOKUP($A725,unit!$A:$G,MATCH(H$1,unit!$A$1:$G$1,0),0)</f>
        <v>0.77200000000000002</v>
      </c>
      <c r="I725">
        <f t="shared" si="41"/>
        <v>2344.75</v>
      </c>
      <c r="J725">
        <f t="shared" si="42"/>
        <v>195.44444444444446</v>
      </c>
      <c r="K725">
        <f t="shared" si="43"/>
        <v>39.119170984455955</v>
      </c>
    </row>
    <row r="726" spans="1:11" x14ac:dyDescent="0.2">
      <c r="A726">
        <v>37</v>
      </c>
      <c r="B726">
        <v>5</v>
      </c>
      <c r="C726">
        <v>2876.3</v>
      </c>
      <c r="D726">
        <v>269.7</v>
      </c>
      <c r="E726">
        <v>46.3</v>
      </c>
      <c r="F726">
        <f>VLOOKUP($A726,unit!$A:$G,MATCH(F$1,unit!$A$1:$G$1,0),0)</f>
        <v>0.8</v>
      </c>
      <c r="G726">
        <f>VLOOKUP($A726,unit!$A:$G,MATCH(G$1,unit!$A$1:$G$1,0),0)</f>
        <v>0.9</v>
      </c>
      <c r="H726">
        <f>VLOOKUP($A726,unit!$A:$G,MATCH(H$1,unit!$A$1:$G$1,0),0)</f>
        <v>0.77200000000000002</v>
      </c>
      <c r="I726">
        <f t="shared" si="41"/>
        <v>3595.375</v>
      </c>
      <c r="J726">
        <f t="shared" si="42"/>
        <v>299.66666666666663</v>
      </c>
      <c r="K726">
        <f t="shared" si="43"/>
        <v>59.974093264248701</v>
      </c>
    </row>
    <row r="727" spans="1:11" x14ac:dyDescent="0.2">
      <c r="A727">
        <v>37</v>
      </c>
      <c r="B727">
        <v>6</v>
      </c>
      <c r="C727">
        <v>4277.8999999999996</v>
      </c>
      <c r="D727">
        <v>401.1</v>
      </c>
      <c r="E727">
        <v>68.8</v>
      </c>
      <c r="F727">
        <f>VLOOKUP($A727,unit!$A:$G,MATCH(F$1,unit!$A$1:$G$1,0),0)</f>
        <v>0.8</v>
      </c>
      <c r="G727">
        <f>VLOOKUP($A727,unit!$A:$G,MATCH(G$1,unit!$A$1:$G$1,0),0)</f>
        <v>0.9</v>
      </c>
      <c r="H727">
        <f>VLOOKUP($A727,unit!$A:$G,MATCH(H$1,unit!$A$1:$G$1,0),0)</f>
        <v>0.77200000000000002</v>
      </c>
      <c r="I727">
        <f t="shared" si="41"/>
        <v>5347.3749999999991</v>
      </c>
      <c r="J727">
        <f t="shared" si="42"/>
        <v>445.66666666666669</v>
      </c>
      <c r="K727">
        <f t="shared" si="43"/>
        <v>89.119170984455948</v>
      </c>
    </row>
    <row r="728" spans="1:11" x14ac:dyDescent="0.2">
      <c r="A728">
        <v>37</v>
      </c>
      <c r="B728">
        <v>7</v>
      </c>
      <c r="C728">
        <v>6241.5</v>
      </c>
      <c r="D728">
        <v>585.1</v>
      </c>
      <c r="E728">
        <v>100.4</v>
      </c>
      <c r="F728">
        <f>VLOOKUP($A728,unit!$A:$G,MATCH(F$1,unit!$A$1:$G$1,0),0)</f>
        <v>0.8</v>
      </c>
      <c r="G728">
        <f>VLOOKUP($A728,unit!$A:$G,MATCH(G$1,unit!$A$1:$G$1,0),0)</f>
        <v>0.9</v>
      </c>
      <c r="H728">
        <f>VLOOKUP($A728,unit!$A:$G,MATCH(H$1,unit!$A$1:$G$1,0),0)</f>
        <v>0.77200000000000002</v>
      </c>
      <c r="I728">
        <f t="shared" si="41"/>
        <v>7801.875</v>
      </c>
      <c r="J728">
        <f t="shared" si="42"/>
        <v>650.11111111111109</v>
      </c>
      <c r="K728">
        <f t="shared" si="43"/>
        <v>130.05181347150258</v>
      </c>
    </row>
    <row r="729" spans="1:11" x14ac:dyDescent="0.2">
      <c r="A729">
        <v>37</v>
      </c>
      <c r="B729">
        <v>8</v>
      </c>
      <c r="C729">
        <v>8992.4</v>
      </c>
      <c r="D729">
        <v>843</v>
      </c>
      <c r="E729">
        <v>144.6</v>
      </c>
      <c r="F729">
        <f>VLOOKUP($A729,unit!$A:$G,MATCH(F$1,unit!$A$1:$G$1,0),0)</f>
        <v>0.8</v>
      </c>
      <c r="G729">
        <f>VLOOKUP($A729,unit!$A:$G,MATCH(G$1,unit!$A$1:$G$1,0),0)</f>
        <v>0.9</v>
      </c>
      <c r="H729">
        <f>VLOOKUP($A729,unit!$A:$G,MATCH(H$1,unit!$A$1:$G$1,0),0)</f>
        <v>0.77200000000000002</v>
      </c>
      <c r="I729">
        <f t="shared" si="41"/>
        <v>11240.499999999998</v>
      </c>
      <c r="J729">
        <f t="shared" si="42"/>
        <v>936.66666666666663</v>
      </c>
      <c r="K729">
        <f t="shared" si="43"/>
        <v>187.30569948186528</v>
      </c>
    </row>
    <row r="730" spans="1:11" x14ac:dyDescent="0.2">
      <c r="A730">
        <v>37</v>
      </c>
      <c r="B730">
        <v>9</v>
      </c>
      <c r="C730">
        <v>12846.2</v>
      </c>
      <c r="D730">
        <v>1204.3</v>
      </c>
      <c r="E730">
        <v>206.6</v>
      </c>
      <c r="F730">
        <f>VLOOKUP($A730,unit!$A:$G,MATCH(F$1,unit!$A$1:$G$1,0),0)</f>
        <v>0.8</v>
      </c>
      <c r="G730">
        <f>VLOOKUP($A730,unit!$A:$G,MATCH(G$1,unit!$A$1:$G$1,0),0)</f>
        <v>0.9</v>
      </c>
      <c r="H730">
        <f>VLOOKUP($A730,unit!$A:$G,MATCH(H$1,unit!$A$1:$G$1,0),0)</f>
        <v>0.77200000000000002</v>
      </c>
      <c r="I730">
        <f t="shared" si="41"/>
        <v>16057.75</v>
      </c>
      <c r="J730">
        <f t="shared" si="42"/>
        <v>1338.1111111111111</v>
      </c>
      <c r="K730">
        <f t="shared" si="43"/>
        <v>267.61658031088081</v>
      </c>
    </row>
    <row r="731" spans="1:11" x14ac:dyDescent="0.2">
      <c r="A731">
        <v>37</v>
      </c>
      <c r="B731">
        <v>10</v>
      </c>
      <c r="C731">
        <v>18245.099999999999</v>
      </c>
      <c r="D731">
        <v>1710.5</v>
      </c>
      <c r="E731">
        <v>293.39999999999998</v>
      </c>
      <c r="F731">
        <f>VLOOKUP($A731,unit!$A:$G,MATCH(F$1,unit!$A$1:$G$1,0),0)</f>
        <v>0.8</v>
      </c>
      <c r="G731">
        <f>VLOOKUP($A731,unit!$A:$G,MATCH(G$1,unit!$A$1:$G$1,0),0)</f>
        <v>0.9</v>
      </c>
      <c r="H731">
        <f>VLOOKUP($A731,unit!$A:$G,MATCH(H$1,unit!$A$1:$G$1,0),0)</f>
        <v>0.77200000000000002</v>
      </c>
      <c r="I731">
        <f t="shared" si="41"/>
        <v>22806.374999999996</v>
      </c>
      <c r="J731">
        <f t="shared" si="42"/>
        <v>1900.5555555555554</v>
      </c>
      <c r="K731">
        <f t="shared" si="43"/>
        <v>380.05181347150256</v>
      </c>
    </row>
    <row r="732" spans="1:11" x14ac:dyDescent="0.2">
      <c r="A732">
        <v>37</v>
      </c>
      <c r="B732">
        <v>11</v>
      </c>
      <c r="C732">
        <v>25808.6</v>
      </c>
      <c r="D732">
        <v>2419.6</v>
      </c>
      <c r="E732">
        <v>415.1</v>
      </c>
      <c r="F732">
        <f>VLOOKUP($A732,unit!$A:$G,MATCH(F$1,unit!$A$1:$G$1,0),0)</f>
        <v>0.8</v>
      </c>
      <c r="G732">
        <f>VLOOKUP($A732,unit!$A:$G,MATCH(G$1,unit!$A$1:$G$1,0),0)</f>
        <v>0.9</v>
      </c>
      <c r="H732">
        <f>VLOOKUP($A732,unit!$A:$G,MATCH(H$1,unit!$A$1:$G$1,0),0)</f>
        <v>0.77200000000000002</v>
      </c>
      <c r="I732">
        <f t="shared" si="41"/>
        <v>32260.749999999996</v>
      </c>
      <c r="J732">
        <f t="shared" si="42"/>
        <v>2688.4444444444443</v>
      </c>
      <c r="K732">
        <f t="shared" si="43"/>
        <v>537.6943005181347</v>
      </c>
    </row>
    <row r="733" spans="1:11" x14ac:dyDescent="0.2">
      <c r="A733">
        <v>37</v>
      </c>
      <c r="B733">
        <v>12</v>
      </c>
      <c r="C733">
        <v>36404.699999999997</v>
      </c>
      <c r="D733">
        <v>3412.9</v>
      </c>
      <c r="E733">
        <v>585.5</v>
      </c>
      <c r="F733">
        <f>VLOOKUP($A733,unit!$A:$G,MATCH(F$1,unit!$A$1:$G$1,0),0)</f>
        <v>0.8</v>
      </c>
      <c r="G733">
        <f>VLOOKUP($A733,unit!$A:$G,MATCH(G$1,unit!$A$1:$G$1,0),0)</f>
        <v>0.9</v>
      </c>
      <c r="H733">
        <f>VLOOKUP($A733,unit!$A:$G,MATCH(H$1,unit!$A$1:$G$1,0),0)</f>
        <v>0.77200000000000002</v>
      </c>
      <c r="I733">
        <f t="shared" si="41"/>
        <v>45505.874999999993</v>
      </c>
      <c r="J733">
        <f t="shared" si="42"/>
        <v>3792.1111111111113</v>
      </c>
      <c r="K733">
        <f t="shared" si="43"/>
        <v>758.41968911917093</v>
      </c>
    </row>
    <row r="734" spans="1:11" x14ac:dyDescent="0.2">
      <c r="A734">
        <v>37</v>
      </c>
      <c r="B734">
        <v>13</v>
      </c>
      <c r="C734">
        <v>51249.2</v>
      </c>
      <c r="D734">
        <v>4804.6000000000004</v>
      </c>
      <c r="E734">
        <v>824.3</v>
      </c>
      <c r="F734">
        <f>VLOOKUP($A734,unit!$A:$G,MATCH(F$1,unit!$A$1:$G$1,0),0)</f>
        <v>0.8</v>
      </c>
      <c r="G734">
        <f>VLOOKUP($A734,unit!$A:$G,MATCH(G$1,unit!$A$1:$G$1,0),0)</f>
        <v>0.9</v>
      </c>
      <c r="H734">
        <f>VLOOKUP($A734,unit!$A:$G,MATCH(H$1,unit!$A$1:$G$1,0),0)</f>
        <v>0.77200000000000002</v>
      </c>
      <c r="I734">
        <f t="shared" si="41"/>
        <v>64061.499999999993</v>
      </c>
      <c r="J734">
        <f t="shared" si="42"/>
        <v>5338.4444444444443</v>
      </c>
      <c r="K734">
        <f t="shared" si="43"/>
        <v>1067.7461139896373</v>
      </c>
    </row>
    <row r="735" spans="1:11" x14ac:dyDescent="0.2">
      <c r="A735">
        <v>37</v>
      </c>
      <c r="B735">
        <v>14</v>
      </c>
      <c r="C735">
        <v>51249.2</v>
      </c>
      <c r="D735">
        <v>4804.6000000000004</v>
      </c>
      <c r="E735">
        <v>824.3</v>
      </c>
      <c r="F735">
        <f>VLOOKUP($A735,unit!$A:$G,MATCH(F$1,unit!$A$1:$G$1,0),0)</f>
        <v>0.8</v>
      </c>
      <c r="G735">
        <f>VLOOKUP($A735,unit!$A:$G,MATCH(G$1,unit!$A$1:$G$1,0),0)</f>
        <v>0.9</v>
      </c>
      <c r="H735">
        <f>VLOOKUP($A735,unit!$A:$G,MATCH(H$1,unit!$A$1:$G$1,0),0)</f>
        <v>0.77200000000000002</v>
      </c>
      <c r="I735">
        <f t="shared" si="41"/>
        <v>64061.499999999993</v>
      </c>
      <c r="J735">
        <f t="shared" si="42"/>
        <v>5338.4444444444443</v>
      </c>
      <c r="K735">
        <f t="shared" si="43"/>
        <v>1067.7461139896373</v>
      </c>
    </row>
    <row r="736" spans="1:11" x14ac:dyDescent="0.2">
      <c r="A736">
        <v>37</v>
      </c>
      <c r="B736">
        <v>15</v>
      </c>
      <c r="C736">
        <v>51249.2</v>
      </c>
      <c r="D736">
        <v>4804.6000000000004</v>
      </c>
      <c r="E736">
        <v>824.3</v>
      </c>
      <c r="F736">
        <f>VLOOKUP($A736,unit!$A:$G,MATCH(F$1,unit!$A$1:$G$1,0),0)</f>
        <v>0.8</v>
      </c>
      <c r="G736">
        <f>VLOOKUP($A736,unit!$A:$G,MATCH(G$1,unit!$A$1:$G$1,0),0)</f>
        <v>0.9</v>
      </c>
      <c r="H736">
        <f>VLOOKUP($A736,unit!$A:$G,MATCH(H$1,unit!$A$1:$G$1,0),0)</f>
        <v>0.77200000000000002</v>
      </c>
      <c r="I736">
        <f t="shared" si="41"/>
        <v>64061.499999999993</v>
      </c>
      <c r="J736">
        <f t="shared" si="42"/>
        <v>5338.4444444444443</v>
      </c>
      <c r="K736">
        <f t="shared" si="43"/>
        <v>1067.7461139896373</v>
      </c>
    </row>
    <row r="737" spans="1:11" x14ac:dyDescent="0.2">
      <c r="A737">
        <v>37</v>
      </c>
      <c r="B737">
        <v>16</v>
      </c>
      <c r="C737">
        <v>51249.2</v>
      </c>
      <c r="D737">
        <v>4804.6000000000004</v>
      </c>
      <c r="E737">
        <v>824.3</v>
      </c>
      <c r="F737">
        <f>VLOOKUP($A737,unit!$A:$G,MATCH(F$1,unit!$A$1:$G$1,0),0)</f>
        <v>0.8</v>
      </c>
      <c r="G737">
        <f>VLOOKUP($A737,unit!$A:$G,MATCH(G$1,unit!$A$1:$G$1,0),0)</f>
        <v>0.9</v>
      </c>
      <c r="H737">
        <f>VLOOKUP($A737,unit!$A:$G,MATCH(H$1,unit!$A$1:$G$1,0),0)</f>
        <v>0.77200000000000002</v>
      </c>
      <c r="I737">
        <f t="shared" si="41"/>
        <v>64061.499999999993</v>
      </c>
      <c r="J737">
        <f t="shared" si="42"/>
        <v>5338.4444444444443</v>
      </c>
      <c r="K737">
        <f t="shared" si="43"/>
        <v>1067.7461139896373</v>
      </c>
    </row>
    <row r="738" spans="1:11" x14ac:dyDescent="0.2">
      <c r="A738">
        <v>37</v>
      </c>
      <c r="B738">
        <v>17</v>
      </c>
      <c r="C738">
        <v>51249.2</v>
      </c>
      <c r="D738">
        <v>4804.6000000000004</v>
      </c>
      <c r="E738">
        <v>824.3</v>
      </c>
      <c r="F738">
        <f>VLOOKUP($A738,unit!$A:$G,MATCH(F$1,unit!$A$1:$G$1,0),0)</f>
        <v>0.8</v>
      </c>
      <c r="G738">
        <f>VLOOKUP($A738,unit!$A:$G,MATCH(G$1,unit!$A$1:$G$1,0),0)</f>
        <v>0.9</v>
      </c>
      <c r="H738">
        <f>VLOOKUP($A738,unit!$A:$G,MATCH(H$1,unit!$A$1:$G$1,0),0)</f>
        <v>0.77200000000000002</v>
      </c>
      <c r="I738">
        <f t="shared" si="41"/>
        <v>64061.499999999993</v>
      </c>
      <c r="J738">
        <f t="shared" si="42"/>
        <v>5338.4444444444443</v>
      </c>
      <c r="K738">
        <f t="shared" si="43"/>
        <v>1067.7461139896373</v>
      </c>
    </row>
    <row r="739" spans="1:11" x14ac:dyDescent="0.2">
      <c r="A739">
        <v>37</v>
      </c>
      <c r="B739">
        <v>18</v>
      </c>
      <c r="C739">
        <v>51249.2</v>
      </c>
      <c r="D739">
        <v>4804.6000000000004</v>
      </c>
      <c r="E739">
        <v>824.3</v>
      </c>
      <c r="F739">
        <f>VLOOKUP($A739,unit!$A:$G,MATCH(F$1,unit!$A$1:$G$1,0),0)</f>
        <v>0.8</v>
      </c>
      <c r="G739">
        <f>VLOOKUP($A739,unit!$A:$G,MATCH(G$1,unit!$A$1:$G$1,0),0)</f>
        <v>0.9</v>
      </c>
      <c r="H739">
        <f>VLOOKUP($A739,unit!$A:$G,MATCH(H$1,unit!$A$1:$G$1,0),0)</f>
        <v>0.77200000000000002</v>
      </c>
      <c r="I739">
        <f t="shared" si="41"/>
        <v>64061.499999999993</v>
      </c>
      <c r="J739">
        <f t="shared" si="42"/>
        <v>5338.4444444444443</v>
      </c>
      <c r="K739">
        <f t="shared" si="43"/>
        <v>1067.7461139896373</v>
      </c>
    </row>
    <row r="740" spans="1:11" x14ac:dyDescent="0.2">
      <c r="A740">
        <v>37</v>
      </c>
      <c r="B740">
        <v>19</v>
      </c>
      <c r="C740">
        <v>51249.2</v>
      </c>
      <c r="D740">
        <v>4804.6000000000004</v>
      </c>
      <c r="E740">
        <v>824.3</v>
      </c>
      <c r="F740">
        <f>VLOOKUP($A740,unit!$A:$G,MATCH(F$1,unit!$A$1:$G$1,0),0)</f>
        <v>0.8</v>
      </c>
      <c r="G740">
        <f>VLOOKUP($A740,unit!$A:$G,MATCH(G$1,unit!$A$1:$G$1,0),0)</f>
        <v>0.9</v>
      </c>
      <c r="H740">
        <f>VLOOKUP($A740,unit!$A:$G,MATCH(H$1,unit!$A$1:$G$1,0),0)</f>
        <v>0.77200000000000002</v>
      </c>
      <c r="I740">
        <f t="shared" si="41"/>
        <v>64061.499999999993</v>
      </c>
      <c r="J740">
        <f t="shared" si="42"/>
        <v>5338.4444444444443</v>
      </c>
      <c r="K740">
        <f t="shared" si="43"/>
        <v>1067.7461139896373</v>
      </c>
    </row>
    <row r="741" spans="1:11" x14ac:dyDescent="0.2">
      <c r="A741">
        <v>37</v>
      </c>
      <c r="B741">
        <v>20</v>
      </c>
      <c r="C741">
        <v>51249.2</v>
      </c>
      <c r="D741">
        <v>4804.6000000000004</v>
      </c>
      <c r="E741">
        <v>824.3</v>
      </c>
      <c r="F741">
        <f>VLOOKUP($A741,unit!$A:$G,MATCH(F$1,unit!$A$1:$G$1,0),0)</f>
        <v>0.8</v>
      </c>
      <c r="G741">
        <f>VLOOKUP($A741,unit!$A:$G,MATCH(G$1,unit!$A$1:$G$1,0),0)</f>
        <v>0.9</v>
      </c>
      <c r="H741">
        <f>VLOOKUP($A741,unit!$A:$G,MATCH(H$1,unit!$A$1:$G$1,0),0)</f>
        <v>0.77200000000000002</v>
      </c>
      <c r="I741">
        <f t="shared" si="41"/>
        <v>64061.499999999993</v>
      </c>
      <c r="J741">
        <f t="shared" si="42"/>
        <v>5338.4444444444443</v>
      </c>
      <c r="K741">
        <f t="shared" si="43"/>
        <v>1067.7461139896373</v>
      </c>
    </row>
    <row r="742" spans="1:11" x14ac:dyDescent="0.2">
      <c r="A742">
        <v>38</v>
      </c>
      <c r="B742">
        <v>1</v>
      </c>
      <c r="C742">
        <v>814.8</v>
      </c>
      <c r="D742">
        <v>52.7</v>
      </c>
      <c r="E742">
        <v>10.5</v>
      </c>
      <c r="F742">
        <f>VLOOKUP($A742,unit!$A:$G,MATCH(F$1,unit!$A$1:$G$1,0),0)</f>
        <v>1</v>
      </c>
      <c r="G742">
        <f>VLOOKUP($A742,unit!$A:$G,MATCH(G$1,unit!$A$1:$G$1,0),0)</f>
        <v>0.77600000000000002</v>
      </c>
      <c r="H742">
        <f>VLOOKUP($A742,unit!$A:$G,MATCH(H$1,unit!$A$1:$G$1,0),0)</f>
        <v>0.77</v>
      </c>
      <c r="I742">
        <f t="shared" si="41"/>
        <v>814.8</v>
      </c>
      <c r="J742">
        <f t="shared" si="42"/>
        <v>67.912371134020617</v>
      </c>
      <c r="K742">
        <f t="shared" si="43"/>
        <v>13.636363636363637</v>
      </c>
    </row>
    <row r="743" spans="1:11" x14ac:dyDescent="0.2">
      <c r="A743">
        <v>38</v>
      </c>
      <c r="B743">
        <v>2</v>
      </c>
      <c r="C743">
        <v>964.8</v>
      </c>
      <c r="D743">
        <v>62.4</v>
      </c>
      <c r="E743">
        <v>12.4</v>
      </c>
      <c r="F743">
        <f>VLOOKUP($A743,unit!$A:$G,MATCH(F$1,unit!$A$1:$G$1,0),0)</f>
        <v>1</v>
      </c>
      <c r="G743">
        <f>VLOOKUP($A743,unit!$A:$G,MATCH(G$1,unit!$A$1:$G$1,0),0)</f>
        <v>0.77600000000000002</v>
      </c>
      <c r="H743">
        <f>VLOOKUP($A743,unit!$A:$G,MATCH(H$1,unit!$A$1:$G$1,0),0)</f>
        <v>0.77</v>
      </c>
      <c r="I743">
        <f t="shared" si="41"/>
        <v>964.8</v>
      </c>
      <c r="J743">
        <f t="shared" si="42"/>
        <v>80.412371134020617</v>
      </c>
      <c r="K743">
        <f t="shared" si="43"/>
        <v>16.103896103896105</v>
      </c>
    </row>
    <row r="744" spans="1:11" x14ac:dyDescent="0.2">
      <c r="A744">
        <v>38</v>
      </c>
      <c r="B744">
        <v>3</v>
      </c>
      <c r="C744">
        <v>1452.1</v>
      </c>
      <c r="D744">
        <v>93.9</v>
      </c>
      <c r="E744">
        <v>18.600000000000001</v>
      </c>
      <c r="F744">
        <f>VLOOKUP($A744,unit!$A:$G,MATCH(F$1,unit!$A$1:$G$1,0),0)</f>
        <v>1</v>
      </c>
      <c r="G744">
        <f>VLOOKUP($A744,unit!$A:$G,MATCH(G$1,unit!$A$1:$G$1,0),0)</f>
        <v>0.77600000000000002</v>
      </c>
      <c r="H744">
        <f>VLOOKUP($A744,unit!$A:$G,MATCH(H$1,unit!$A$1:$G$1,0),0)</f>
        <v>0.77</v>
      </c>
      <c r="I744">
        <f t="shared" si="41"/>
        <v>1452.1</v>
      </c>
      <c r="J744">
        <f t="shared" si="42"/>
        <v>121.00515463917526</v>
      </c>
      <c r="K744">
        <f t="shared" si="43"/>
        <v>24.155844155844157</v>
      </c>
    </row>
    <row r="745" spans="1:11" x14ac:dyDescent="0.2">
      <c r="A745">
        <v>38</v>
      </c>
      <c r="B745">
        <v>4</v>
      </c>
      <c r="C745">
        <v>2344.8000000000002</v>
      </c>
      <c r="D745">
        <v>151.6</v>
      </c>
      <c r="E745">
        <v>30.1</v>
      </c>
      <c r="F745">
        <f>VLOOKUP($A745,unit!$A:$G,MATCH(F$1,unit!$A$1:$G$1,0),0)</f>
        <v>1</v>
      </c>
      <c r="G745">
        <f>VLOOKUP($A745,unit!$A:$G,MATCH(G$1,unit!$A$1:$G$1,0),0)</f>
        <v>0.77600000000000002</v>
      </c>
      <c r="H745">
        <f>VLOOKUP($A745,unit!$A:$G,MATCH(H$1,unit!$A$1:$G$1,0),0)</f>
        <v>0.77</v>
      </c>
      <c r="I745">
        <f t="shared" si="41"/>
        <v>2344.8000000000002</v>
      </c>
      <c r="J745">
        <f t="shared" si="42"/>
        <v>195.36082474226802</v>
      </c>
      <c r="K745">
        <f t="shared" si="43"/>
        <v>39.090909090909093</v>
      </c>
    </row>
    <row r="746" spans="1:11" x14ac:dyDescent="0.2">
      <c r="A746">
        <v>38</v>
      </c>
      <c r="B746">
        <v>5</v>
      </c>
      <c r="C746">
        <v>3595.4</v>
      </c>
      <c r="D746">
        <v>232.5</v>
      </c>
      <c r="E746">
        <v>46.1</v>
      </c>
      <c r="F746">
        <f>VLOOKUP($A746,unit!$A:$G,MATCH(F$1,unit!$A$1:$G$1,0),0)</f>
        <v>1</v>
      </c>
      <c r="G746">
        <f>VLOOKUP($A746,unit!$A:$G,MATCH(G$1,unit!$A$1:$G$1,0),0)</f>
        <v>0.77600000000000002</v>
      </c>
      <c r="H746">
        <f>VLOOKUP($A746,unit!$A:$G,MATCH(H$1,unit!$A$1:$G$1,0),0)</f>
        <v>0.77</v>
      </c>
      <c r="I746">
        <f t="shared" si="41"/>
        <v>3595.4</v>
      </c>
      <c r="J746">
        <f t="shared" si="42"/>
        <v>299.61340206185565</v>
      </c>
      <c r="K746">
        <f t="shared" si="43"/>
        <v>59.870129870129873</v>
      </c>
    </row>
    <row r="747" spans="1:11" x14ac:dyDescent="0.2">
      <c r="A747">
        <v>38</v>
      </c>
      <c r="B747">
        <v>6</v>
      </c>
      <c r="C747">
        <v>5347.4</v>
      </c>
      <c r="D747">
        <v>345.8</v>
      </c>
      <c r="E747">
        <v>68.599999999999994</v>
      </c>
      <c r="F747">
        <f>VLOOKUP($A747,unit!$A:$G,MATCH(F$1,unit!$A$1:$G$1,0),0)</f>
        <v>1</v>
      </c>
      <c r="G747">
        <f>VLOOKUP($A747,unit!$A:$G,MATCH(G$1,unit!$A$1:$G$1,0),0)</f>
        <v>0.77600000000000002</v>
      </c>
      <c r="H747">
        <f>VLOOKUP($A747,unit!$A:$G,MATCH(H$1,unit!$A$1:$G$1,0),0)</f>
        <v>0.77</v>
      </c>
      <c r="I747">
        <f t="shared" si="41"/>
        <v>5347.4</v>
      </c>
      <c r="J747">
        <f t="shared" si="42"/>
        <v>445.61855670103091</v>
      </c>
      <c r="K747">
        <f t="shared" si="43"/>
        <v>89.090909090909079</v>
      </c>
    </row>
    <row r="748" spans="1:11" x14ac:dyDescent="0.2">
      <c r="A748">
        <v>38</v>
      </c>
      <c r="B748">
        <v>7</v>
      </c>
      <c r="C748">
        <v>7801.9</v>
      </c>
      <c r="D748">
        <v>504.5</v>
      </c>
      <c r="E748">
        <v>100.1</v>
      </c>
      <c r="F748">
        <f>VLOOKUP($A748,unit!$A:$G,MATCH(F$1,unit!$A$1:$G$1,0),0)</f>
        <v>1</v>
      </c>
      <c r="G748">
        <f>VLOOKUP($A748,unit!$A:$G,MATCH(G$1,unit!$A$1:$G$1,0),0)</f>
        <v>0.77600000000000002</v>
      </c>
      <c r="H748">
        <f>VLOOKUP($A748,unit!$A:$G,MATCH(H$1,unit!$A$1:$G$1,0),0)</f>
        <v>0.77</v>
      </c>
      <c r="I748">
        <f t="shared" si="41"/>
        <v>7801.9</v>
      </c>
      <c r="J748">
        <f t="shared" si="42"/>
        <v>650.12886597938143</v>
      </c>
      <c r="K748">
        <f t="shared" si="43"/>
        <v>130</v>
      </c>
    </row>
    <row r="749" spans="1:11" x14ac:dyDescent="0.2">
      <c r="A749">
        <v>38</v>
      </c>
      <c r="B749">
        <v>8</v>
      </c>
      <c r="C749">
        <v>11240.5</v>
      </c>
      <c r="D749">
        <v>726.9</v>
      </c>
      <c r="E749">
        <v>144.30000000000001</v>
      </c>
      <c r="F749">
        <f>VLOOKUP($A749,unit!$A:$G,MATCH(F$1,unit!$A$1:$G$1,0),0)</f>
        <v>1</v>
      </c>
      <c r="G749">
        <f>VLOOKUP($A749,unit!$A:$G,MATCH(G$1,unit!$A$1:$G$1,0),0)</f>
        <v>0.77600000000000002</v>
      </c>
      <c r="H749">
        <f>VLOOKUP($A749,unit!$A:$G,MATCH(H$1,unit!$A$1:$G$1,0),0)</f>
        <v>0.77</v>
      </c>
      <c r="I749">
        <f t="shared" si="41"/>
        <v>11240.5</v>
      </c>
      <c r="J749">
        <f t="shared" si="42"/>
        <v>936.7268041237113</v>
      </c>
      <c r="K749">
        <f t="shared" si="43"/>
        <v>187.40259740259742</v>
      </c>
    </row>
    <row r="750" spans="1:11" x14ac:dyDescent="0.2">
      <c r="A750">
        <v>38</v>
      </c>
      <c r="B750">
        <v>9</v>
      </c>
      <c r="C750">
        <v>16057.7</v>
      </c>
      <c r="D750">
        <v>1038.4000000000001</v>
      </c>
      <c r="E750">
        <v>206.1</v>
      </c>
      <c r="F750">
        <f>VLOOKUP($A750,unit!$A:$G,MATCH(F$1,unit!$A$1:$G$1,0),0)</f>
        <v>1</v>
      </c>
      <c r="G750">
        <f>VLOOKUP($A750,unit!$A:$G,MATCH(G$1,unit!$A$1:$G$1,0),0)</f>
        <v>0.77600000000000002</v>
      </c>
      <c r="H750">
        <f>VLOOKUP($A750,unit!$A:$G,MATCH(H$1,unit!$A$1:$G$1,0),0)</f>
        <v>0.77</v>
      </c>
      <c r="I750">
        <f t="shared" si="41"/>
        <v>16057.7</v>
      </c>
      <c r="J750">
        <f t="shared" si="42"/>
        <v>1338.1443298969073</v>
      </c>
      <c r="K750">
        <f t="shared" si="43"/>
        <v>267.66233766233768</v>
      </c>
    </row>
    <row r="751" spans="1:11" x14ac:dyDescent="0.2">
      <c r="A751">
        <v>38</v>
      </c>
      <c r="B751">
        <v>10</v>
      </c>
      <c r="C751">
        <v>22806.400000000001</v>
      </c>
      <c r="D751">
        <v>1474.8</v>
      </c>
      <c r="E751">
        <v>292.7</v>
      </c>
      <c r="F751">
        <f>VLOOKUP($A751,unit!$A:$G,MATCH(F$1,unit!$A$1:$G$1,0),0)</f>
        <v>1</v>
      </c>
      <c r="G751">
        <f>VLOOKUP($A751,unit!$A:$G,MATCH(G$1,unit!$A$1:$G$1,0),0)</f>
        <v>0.77600000000000002</v>
      </c>
      <c r="H751">
        <f>VLOOKUP($A751,unit!$A:$G,MATCH(H$1,unit!$A$1:$G$1,0),0)</f>
        <v>0.77</v>
      </c>
      <c r="I751">
        <f t="shared" si="41"/>
        <v>22806.400000000001</v>
      </c>
      <c r="J751">
        <f t="shared" si="42"/>
        <v>1900.5154639175257</v>
      </c>
      <c r="K751">
        <f t="shared" si="43"/>
        <v>380.12987012987008</v>
      </c>
    </row>
    <row r="752" spans="1:11" x14ac:dyDescent="0.2">
      <c r="A752">
        <v>38</v>
      </c>
      <c r="B752">
        <v>11</v>
      </c>
      <c r="C752">
        <v>32260.799999999999</v>
      </c>
      <c r="D752">
        <v>2086.1999999999998</v>
      </c>
      <c r="E752">
        <v>414</v>
      </c>
      <c r="F752">
        <f>VLOOKUP($A752,unit!$A:$G,MATCH(F$1,unit!$A$1:$G$1,0),0)</f>
        <v>1</v>
      </c>
      <c r="G752">
        <f>VLOOKUP($A752,unit!$A:$G,MATCH(G$1,unit!$A$1:$G$1,0),0)</f>
        <v>0.77600000000000002</v>
      </c>
      <c r="H752">
        <f>VLOOKUP($A752,unit!$A:$G,MATCH(H$1,unit!$A$1:$G$1,0),0)</f>
        <v>0.77</v>
      </c>
      <c r="I752">
        <f t="shared" si="41"/>
        <v>32260.799999999999</v>
      </c>
      <c r="J752">
        <f t="shared" si="42"/>
        <v>2688.4020618556697</v>
      </c>
      <c r="K752">
        <f t="shared" si="43"/>
        <v>537.66233766233768</v>
      </c>
    </row>
    <row r="753" spans="1:11" x14ac:dyDescent="0.2">
      <c r="A753">
        <v>38</v>
      </c>
      <c r="B753">
        <v>12</v>
      </c>
      <c r="C753">
        <v>45505.9</v>
      </c>
      <c r="D753">
        <v>2942.7</v>
      </c>
      <c r="E753">
        <v>584</v>
      </c>
      <c r="F753">
        <f>VLOOKUP($A753,unit!$A:$G,MATCH(F$1,unit!$A$1:$G$1,0),0)</f>
        <v>1</v>
      </c>
      <c r="G753">
        <f>VLOOKUP($A753,unit!$A:$G,MATCH(G$1,unit!$A$1:$G$1,0),0)</f>
        <v>0.77600000000000002</v>
      </c>
      <c r="H753">
        <f>VLOOKUP($A753,unit!$A:$G,MATCH(H$1,unit!$A$1:$G$1,0),0)</f>
        <v>0.77</v>
      </c>
      <c r="I753">
        <f t="shared" si="41"/>
        <v>45505.9</v>
      </c>
      <c r="J753">
        <f t="shared" si="42"/>
        <v>3792.1391752577315</v>
      </c>
      <c r="K753">
        <f t="shared" si="43"/>
        <v>758.44155844155841</v>
      </c>
    </row>
    <row r="754" spans="1:11" x14ac:dyDescent="0.2">
      <c r="A754">
        <v>38</v>
      </c>
      <c r="B754">
        <v>13</v>
      </c>
      <c r="C754">
        <v>64061.5</v>
      </c>
      <c r="D754">
        <v>4142.6000000000004</v>
      </c>
      <c r="E754">
        <v>822.1</v>
      </c>
      <c r="F754">
        <f>VLOOKUP($A754,unit!$A:$G,MATCH(F$1,unit!$A$1:$G$1,0),0)</f>
        <v>1</v>
      </c>
      <c r="G754">
        <f>VLOOKUP($A754,unit!$A:$G,MATCH(G$1,unit!$A$1:$G$1,0),0)</f>
        <v>0.77600000000000002</v>
      </c>
      <c r="H754">
        <f>VLOOKUP($A754,unit!$A:$G,MATCH(H$1,unit!$A$1:$G$1,0),0)</f>
        <v>0.77</v>
      </c>
      <c r="I754">
        <f t="shared" si="41"/>
        <v>64061.5</v>
      </c>
      <c r="J754">
        <f t="shared" si="42"/>
        <v>5338.4020618556706</v>
      </c>
      <c r="K754">
        <f t="shared" si="43"/>
        <v>1067.6623376623377</v>
      </c>
    </row>
    <row r="755" spans="1:11" x14ac:dyDescent="0.2">
      <c r="A755">
        <v>38</v>
      </c>
      <c r="B755">
        <v>14</v>
      </c>
      <c r="C755">
        <v>64061.5</v>
      </c>
      <c r="D755">
        <v>4142.6000000000004</v>
      </c>
      <c r="E755">
        <v>822.1</v>
      </c>
      <c r="F755">
        <f>VLOOKUP($A755,unit!$A:$G,MATCH(F$1,unit!$A$1:$G$1,0),0)</f>
        <v>1</v>
      </c>
      <c r="G755">
        <f>VLOOKUP($A755,unit!$A:$G,MATCH(G$1,unit!$A$1:$G$1,0),0)</f>
        <v>0.77600000000000002</v>
      </c>
      <c r="H755">
        <f>VLOOKUP($A755,unit!$A:$G,MATCH(H$1,unit!$A$1:$G$1,0),0)</f>
        <v>0.77</v>
      </c>
      <c r="I755">
        <f t="shared" si="41"/>
        <v>64061.5</v>
      </c>
      <c r="J755">
        <f t="shared" si="42"/>
        <v>5338.4020618556706</v>
      </c>
      <c r="K755">
        <f t="shared" si="43"/>
        <v>1067.6623376623377</v>
      </c>
    </row>
    <row r="756" spans="1:11" x14ac:dyDescent="0.2">
      <c r="A756">
        <v>38</v>
      </c>
      <c r="B756">
        <v>15</v>
      </c>
      <c r="C756">
        <v>64061.5</v>
      </c>
      <c r="D756">
        <v>4142.6000000000004</v>
      </c>
      <c r="E756">
        <v>822.1</v>
      </c>
      <c r="F756">
        <f>VLOOKUP($A756,unit!$A:$G,MATCH(F$1,unit!$A$1:$G$1,0),0)</f>
        <v>1</v>
      </c>
      <c r="G756">
        <f>VLOOKUP($A756,unit!$A:$G,MATCH(G$1,unit!$A$1:$G$1,0),0)</f>
        <v>0.77600000000000002</v>
      </c>
      <c r="H756">
        <f>VLOOKUP($A756,unit!$A:$G,MATCH(H$1,unit!$A$1:$G$1,0),0)</f>
        <v>0.77</v>
      </c>
      <c r="I756">
        <f t="shared" si="41"/>
        <v>64061.5</v>
      </c>
      <c r="J756">
        <f t="shared" si="42"/>
        <v>5338.4020618556706</v>
      </c>
      <c r="K756">
        <f t="shared" si="43"/>
        <v>1067.6623376623377</v>
      </c>
    </row>
    <row r="757" spans="1:11" x14ac:dyDescent="0.2">
      <c r="A757">
        <v>38</v>
      </c>
      <c r="B757">
        <v>16</v>
      </c>
      <c r="C757">
        <v>64061.5</v>
      </c>
      <c r="D757">
        <v>4142.6000000000004</v>
      </c>
      <c r="E757">
        <v>822.1</v>
      </c>
      <c r="F757">
        <f>VLOOKUP($A757,unit!$A:$G,MATCH(F$1,unit!$A$1:$G$1,0),0)</f>
        <v>1</v>
      </c>
      <c r="G757">
        <f>VLOOKUP($A757,unit!$A:$G,MATCH(G$1,unit!$A$1:$G$1,0),0)</f>
        <v>0.77600000000000002</v>
      </c>
      <c r="H757">
        <f>VLOOKUP($A757,unit!$A:$G,MATCH(H$1,unit!$A$1:$G$1,0),0)</f>
        <v>0.77</v>
      </c>
      <c r="I757">
        <f t="shared" si="41"/>
        <v>64061.5</v>
      </c>
      <c r="J757">
        <f t="shared" si="42"/>
        <v>5338.4020618556706</v>
      </c>
      <c r="K757">
        <f t="shared" si="43"/>
        <v>1067.6623376623377</v>
      </c>
    </row>
    <row r="758" spans="1:11" x14ac:dyDescent="0.2">
      <c r="A758">
        <v>38</v>
      </c>
      <c r="B758">
        <v>17</v>
      </c>
      <c r="C758">
        <v>64061.5</v>
      </c>
      <c r="D758">
        <v>4142.6000000000004</v>
      </c>
      <c r="E758">
        <v>822.1</v>
      </c>
      <c r="F758">
        <f>VLOOKUP($A758,unit!$A:$G,MATCH(F$1,unit!$A$1:$G$1,0),0)</f>
        <v>1</v>
      </c>
      <c r="G758">
        <f>VLOOKUP($A758,unit!$A:$G,MATCH(G$1,unit!$A$1:$G$1,0),0)</f>
        <v>0.77600000000000002</v>
      </c>
      <c r="H758">
        <f>VLOOKUP($A758,unit!$A:$G,MATCH(H$1,unit!$A$1:$G$1,0),0)</f>
        <v>0.77</v>
      </c>
      <c r="I758">
        <f t="shared" si="41"/>
        <v>64061.5</v>
      </c>
      <c r="J758">
        <f t="shared" si="42"/>
        <v>5338.4020618556706</v>
      </c>
      <c r="K758">
        <f t="shared" si="43"/>
        <v>1067.6623376623377</v>
      </c>
    </row>
    <row r="759" spans="1:11" x14ac:dyDescent="0.2">
      <c r="A759">
        <v>38</v>
      </c>
      <c r="B759">
        <v>18</v>
      </c>
      <c r="C759">
        <v>64061.5</v>
      </c>
      <c r="D759">
        <v>4142.6000000000004</v>
      </c>
      <c r="E759">
        <v>822.1</v>
      </c>
      <c r="F759">
        <f>VLOOKUP($A759,unit!$A:$G,MATCH(F$1,unit!$A$1:$G$1,0),0)</f>
        <v>1</v>
      </c>
      <c r="G759">
        <f>VLOOKUP($A759,unit!$A:$G,MATCH(G$1,unit!$A$1:$G$1,0),0)</f>
        <v>0.77600000000000002</v>
      </c>
      <c r="H759">
        <f>VLOOKUP($A759,unit!$A:$G,MATCH(H$1,unit!$A$1:$G$1,0),0)</f>
        <v>0.77</v>
      </c>
      <c r="I759">
        <f t="shared" si="41"/>
        <v>64061.5</v>
      </c>
      <c r="J759">
        <f t="shared" si="42"/>
        <v>5338.4020618556706</v>
      </c>
      <c r="K759">
        <f t="shared" si="43"/>
        <v>1067.6623376623377</v>
      </c>
    </row>
    <row r="760" spans="1:11" x14ac:dyDescent="0.2">
      <c r="A760">
        <v>38</v>
      </c>
      <c r="B760">
        <v>19</v>
      </c>
      <c r="C760">
        <v>64061.5</v>
      </c>
      <c r="D760">
        <v>4142.6000000000004</v>
      </c>
      <c r="E760">
        <v>822.1</v>
      </c>
      <c r="F760">
        <f>VLOOKUP($A760,unit!$A:$G,MATCH(F$1,unit!$A$1:$G$1,0),0)</f>
        <v>1</v>
      </c>
      <c r="G760">
        <f>VLOOKUP($A760,unit!$A:$G,MATCH(G$1,unit!$A$1:$G$1,0),0)</f>
        <v>0.77600000000000002</v>
      </c>
      <c r="H760">
        <f>VLOOKUP($A760,unit!$A:$G,MATCH(H$1,unit!$A$1:$G$1,0),0)</f>
        <v>0.77</v>
      </c>
      <c r="I760">
        <f t="shared" si="41"/>
        <v>64061.5</v>
      </c>
      <c r="J760">
        <f t="shared" si="42"/>
        <v>5338.4020618556706</v>
      </c>
      <c r="K760">
        <f t="shared" si="43"/>
        <v>1067.6623376623377</v>
      </c>
    </row>
    <row r="761" spans="1:11" x14ac:dyDescent="0.2">
      <c r="A761">
        <v>38</v>
      </c>
      <c r="B761">
        <v>20</v>
      </c>
      <c r="C761">
        <v>64061.5</v>
      </c>
      <c r="D761">
        <v>4142.6000000000004</v>
      </c>
      <c r="E761">
        <v>822.1</v>
      </c>
      <c r="F761">
        <f>VLOOKUP($A761,unit!$A:$G,MATCH(F$1,unit!$A$1:$G$1,0),0)</f>
        <v>1</v>
      </c>
      <c r="G761">
        <f>VLOOKUP($A761,unit!$A:$G,MATCH(G$1,unit!$A$1:$G$1,0),0)</f>
        <v>0.77600000000000002</v>
      </c>
      <c r="H761">
        <f>VLOOKUP($A761,unit!$A:$G,MATCH(H$1,unit!$A$1:$G$1,0),0)</f>
        <v>0.77</v>
      </c>
      <c r="I761">
        <f t="shared" si="41"/>
        <v>64061.5</v>
      </c>
      <c r="J761">
        <f t="shared" si="42"/>
        <v>5338.4020618556706</v>
      </c>
      <c r="K761">
        <f t="shared" si="43"/>
        <v>1067.6623376623377</v>
      </c>
    </row>
    <row r="762" spans="1:11" x14ac:dyDescent="0.2">
      <c r="A762">
        <v>39</v>
      </c>
      <c r="B762">
        <v>1</v>
      </c>
      <c r="C762">
        <v>760.5</v>
      </c>
      <c r="D762">
        <v>57</v>
      </c>
      <c r="E762">
        <v>9.5</v>
      </c>
      <c r="F762">
        <f>VLOOKUP($A762,unit!$A:$G,MATCH(F$1,unit!$A$1:$G$1,0),0)</f>
        <v>0.93330000000000002</v>
      </c>
      <c r="G762">
        <f>VLOOKUP($A762,unit!$A:$G,MATCH(G$1,unit!$A$1:$G$1,0),0)</f>
        <v>0.84</v>
      </c>
      <c r="H762">
        <f>VLOOKUP($A762,unit!$A:$G,MATCH(H$1,unit!$A$1:$G$1,0),0)</f>
        <v>0.7</v>
      </c>
      <c r="I762">
        <f t="shared" si="41"/>
        <v>814.85053037608486</v>
      </c>
      <c r="J762">
        <f t="shared" si="42"/>
        <v>67.857142857142861</v>
      </c>
      <c r="K762">
        <f t="shared" si="43"/>
        <v>13.571428571428573</v>
      </c>
    </row>
    <row r="763" spans="1:11" x14ac:dyDescent="0.2">
      <c r="A763">
        <v>39</v>
      </c>
      <c r="B763">
        <v>2</v>
      </c>
      <c r="C763">
        <v>900.5</v>
      </c>
      <c r="D763">
        <v>67.5</v>
      </c>
      <c r="E763">
        <v>11.3</v>
      </c>
      <c r="F763">
        <f>VLOOKUP($A763,unit!$A:$G,MATCH(F$1,unit!$A$1:$G$1,0),0)</f>
        <v>0.93330000000000002</v>
      </c>
      <c r="G763">
        <f>VLOOKUP($A763,unit!$A:$G,MATCH(G$1,unit!$A$1:$G$1,0),0)</f>
        <v>0.84</v>
      </c>
      <c r="H763">
        <f>VLOOKUP($A763,unit!$A:$G,MATCH(H$1,unit!$A$1:$G$1,0),0)</f>
        <v>0.7</v>
      </c>
      <c r="I763">
        <f t="shared" si="41"/>
        <v>964.8558877102754</v>
      </c>
      <c r="J763">
        <f t="shared" si="42"/>
        <v>80.357142857142861</v>
      </c>
      <c r="K763">
        <f t="shared" si="43"/>
        <v>16.142857142857146</v>
      </c>
    </row>
    <row r="764" spans="1:11" x14ac:dyDescent="0.2">
      <c r="A764">
        <v>39</v>
      </c>
      <c r="B764">
        <v>3</v>
      </c>
      <c r="C764">
        <v>1355.3</v>
      </c>
      <c r="D764">
        <v>101.6</v>
      </c>
      <c r="E764">
        <v>16.899999999999999</v>
      </c>
      <c r="F764">
        <f>VLOOKUP($A764,unit!$A:$G,MATCH(F$1,unit!$A$1:$G$1,0),0)</f>
        <v>0.93330000000000002</v>
      </c>
      <c r="G764">
        <f>VLOOKUP($A764,unit!$A:$G,MATCH(G$1,unit!$A$1:$G$1,0),0)</f>
        <v>0.84</v>
      </c>
      <c r="H764">
        <f>VLOOKUP($A764,unit!$A:$G,MATCH(H$1,unit!$A$1:$G$1,0),0)</f>
        <v>0.7</v>
      </c>
      <c r="I764">
        <f t="shared" si="41"/>
        <v>1452.1590056787741</v>
      </c>
      <c r="J764">
        <f t="shared" si="42"/>
        <v>120.95238095238095</v>
      </c>
      <c r="K764">
        <f t="shared" si="43"/>
        <v>24.142857142857142</v>
      </c>
    </row>
    <row r="765" spans="1:11" x14ac:dyDescent="0.2">
      <c r="A765">
        <v>39</v>
      </c>
      <c r="B765">
        <v>4</v>
      </c>
      <c r="C765">
        <v>2188.4</v>
      </c>
      <c r="D765">
        <v>164.1</v>
      </c>
      <c r="E765">
        <v>27.4</v>
      </c>
      <c r="F765">
        <f>VLOOKUP($A765,unit!$A:$G,MATCH(F$1,unit!$A$1:$G$1,0),0)</f>
        <v>0.93330000000000002</v>
      </c>
      <c r="G765">
        <f>VLOOKUP($A765,unit!$A:$G,MATCH(G$1,unit!$A$1:$G$1,0),0)</f>
        <v>0.84</v>
      </c>
      <c r="H765">
        <f>VLOOKUP($A765,unit!$A:$G,MATCH(H$1,unit!$A$1:$G$1,0),0)</f>
        <v>0.7</v>
      </c>
      <c r="I765">
        <f t="shared" si="41"/>
        <v>2344.7980285010181</v>
      </c>
      <c r="J765">
        <f t="shared" si="42"/>
        <v>195.35714285714286</v>
      </c>
      <c r="K765">
        <f t="shared" si="43"/>
        <v>39.142857142857146</v>
      </c>
    </row>
    <row r="766" spans="1:11" x14ac:dyDescent="0.2">
      <c r="A766">
        <v>39</v>
      </c>
      <c r="B766">
        <v>5</v>
      </c>
      <c r="C766">
        <v>3355.7</v>
      </c>
      <c r="D766">
        <v>251.7</v>
      </c>
      <c r="E766">
        <v>41.9</v>
      </c>
      <c r="F766">
        <f>VLOOKUP($A766,unit!$A:$G,MATCH(F$1,unit!$A$1:$G$1,0),0)</f>
        <v>0.93330000000000002</v>
      </c>
      <c r="G766">
        <f>VLOOKUP($A766,unit!$A:$G,MATCH(G$1,unit!$A$1:$G$1,0),0)</f>
        <v>0.84</v>
      </c>
      <c r="H766">
        <f>VLOOKUP($A766,unit!$A:$G,MATCH(H$1,unit!$A$1:$G$1,0),0)</f>
        <v>0.7</v>
      </c>
      <c r="I766">
        <f t="shared" si="41"/>
        <v>3595.5212686167361</v>
      </c>
      <c r="J766">
        <f t="shared" si="42"/>
        <v>299.64285714285717</v>
      </c>
      <c r="K766">
        <f t="shared" si="43"/>
        <v>59.857142857142861</v>
      </c>
    </row>
    <row r="767" spans="1:11" x14ac:dyDescent="0.2">
      <c r="A767">
        <v>39</v>
      </c>
      <c r="B767">
        <v>6</v>
      </c>
      <c r="C767">
        <v>4990.8999999999996</v>
      </c>
      <c r="D767">
        <v>374.3</v>
      </c>
      <c r="E767">
        <v>62.4</v>
      </c>
      <c r="F767">
        <f>VLOOKUP($A767,unit!$A:$G,MATCH(F$1,unit!$A$1:$G$1,0),0)</f>
        <v>0.93330000000000002</v>
      </c>
      <c r="G767">
        <f>VLOOKUP($A767,unit!$A:$G,MATCH(G$1,unit!$A$1:$G$1,0),0)</f>
        <v>0.84</v>
      </c>
      <c r="H767">
        <f>VLOOKUP($A767,unit!$A:$G,MATCH(H$1,unit!$A$1:$G$1,0),0)</f>
        <v>0.7</v>
      </c>
      <c r="I767">
        <f t="shared" si="41"/>
        <v>5347.5838422800807</v>
      </c>
      <c r="J767">
        <f t="shared" si="42"/>
        <v>445.59523809523813</v>
      </c>
      <c r="K767">
        <f t="shared" si="43"/>
        <v>89.142857142857153</v>
      </c>
    </row>
    <row r="768" spans="1:11" x14ac:dyDescent="0.2">
      <c r="A768">
        <v>39</v>
      </c>
      <c r="B768">
        <v>7</v>
      </c>
      <c r="C768">
        <v>7281.8</v>
      </c>
      <c r="D768">
        <v>546.1</v>
      </c>
      <c r="E768">
        <v>91</v>
      </c>
      <c r="F768">
        <f>VLOOKUP($A768,unit!$A:$G,MATCH(F$1,unit!$A$1:$G$1,0),0)</f>
        <v>0.93330000000000002</v>
      </c>
      <c r="G768">
        <f>VLOOKUP($A768,unit!$A:$G,MATCH(G$1,unit!$A$1:$G$1,0),0)</f>
        <v>0.84</v>
      </c>
      <c r="H768">
        <f>VLOOKUP($A768,unit!$A:$G,MATCH(H$1,unit!$A$1:$G$1,0),0)</f>
        <v>0.7</v>
      </c>
      <c r="I768">
        <f t="shared" si="41"/>
        <v>7802.207221686489</v>
      </c>
      <c r="J768">
        <f t="shared" si="42"/>
        <v>650.11904761904771</v>
      </c>
      <c r="K768">
        <f t="shared" si="43"/>
        <v>130</v>
      </c>
    </row>
    <row r="769" spans="1:11" x14ac:dyDescent="0.2">
      <c r="A769">
        <v>39</v>
      </c>
      <c r="B769">
        <v>8</v>
      </c>
      <c r="C769">
        <v>10491.1</v>
      </c>
      <c r="D769">
        <v>786.8</v>
      </c>
      <c r="E769">
        <v>131.1</v>
      </c>
      <c r="F769">
        <f>VLOOKUP($A769,unit!$A:$G,MATCH(F$1,unit!$A$1:$G$1,0),0)</f>
        <v>0.93330000000000002</v>
      </c>
      <c r="G769">
        <f>VLOOKUP($A769,unit!$A:$G,MATCH(G$1,unit!$A$1:$G$1,0),0)</f>
        <v>0.84</v>
      </c>
      <c r="H769">
        <f>VLOOKUP($A769,unit!$A:$G,MATCH(H$1,unit!$A$1:$G$1,0),0)</f>
        <v>0.7</v>
      </c>
      <c r="I769">
        <f t="shared" si="41"/>
        <v>11240.865745205187</v>
      </c>
      <c r="J769">
        <f t="shared" si="42"/>
        <v>936.66666666666663</v>
      </c>
      <c r="K769">
        <f t="shared" si="43"/>
        <v>187.28571428571428</v>
      </c>
    </row>
    <row r="770" spans="1:11" x14ac:dyDescent="0.2">
      <c r="A770">
        <v>39</v>
      </c>
      <c r="B770">
        <v>9</v>
      </c>
      <c r="C770">
        <v>14987.2</v>
      </c>
      <c r="D770">
        <v>1124</v>
      </c>
      <c r="E770">
        <v>187.3</v>
      </c>
      <c r="F770">
        <f>VLOOKUP($A770,unit!$A:$G,MATCH(F$1,unit!$A$1:$G$1,0),0)</f>
        <v>0.93330000000000002</v>
      </c>
      <c r="G770">
        <f>VLOOKUP($A770,unit!$A:$G,MATCH(G$1,unit!$A$1:$G$1,0),0)</f>
        <v>0.84</v>
      </c>
      <c r="H770">
        <f>VLOOKUP($A770,unit!$A:$G,MATCH(H$1,unit!$A$1:$G$1,0),0)</f>
        <v>0.7</v>
      </c>
      <c r="I770">
        <f t="shared" si="41"/>
        <v>16058.287795992714</v>
      </c>
      <c r="J770">
        <f t="shared" si="42"/>
        <v>1338.0952380952381</v>
      </c>
      <c r="K770">
        <f t="shared" si="43"/>
        <v>267.57142857142861</v>
      </c>
    </row>
    <row r="771" spans="1:11" x14ac:dyDescent="0.2">
      <c r="A771">
        <v>39</v>
      </c>
      <c r="B771">
        <v>10</v>
      </c>
      <c r="C771">
        <v>21285.9</v>
      </c>
      <c r="D771">
        <v>1596.4</v>
      </c>
      <c r="E771">
        <v>266.10000000000002</v>
      </c>
      <c r="F771">
        <f>VLOOKUP($A771,unit!$A:$G,MATCH(F$1,unit!$A$1:$G$1,0),0)</f>
        <v>0.93330000000000002</v>
      </c>
      <c r="G771">
        <f>VLOOKUP($A771,unit!$A:$G,MATCH(G$1,unit!$A$1:$G$1,0),0)</f>
        <v>0.84</v>
      </c>
      <c r="H771">
        <f>VLOOKUP($A771,unit!$A:$G,MATCH(H$1,unit!$A$1:$G$1,0),0)</f>
        <v>0.7</v>
      </c>
      <c r="I771">
        <f t="shared" ref="I771:I834" si="44">C771/F771*1</f>
        <v>22807.135969141757</v>
      </c>
      <c r="J771">
        <f t="shared" ref="J771:J834" si="45">D771/G771*1</f>
        <v>1900.4761904761906</v>
      </c>
      <c r="K771">
        <f t="shared" ref="K771:K834" si="46">E771/H771*1</f>
        <v>380.14285714285722</v>
      </c>
    </row>
    <row r="772" spans="1:11" x14ac:dyDescent="0.2">
      <c r="A772">
        <v>39</v>
      </c>
      <c r="B772">
        <v>11</v>
      </c>
      <c r="C772">
        <v>30110.1</v>
      </c>
      <c r="D772">
        <v>2258.3000000000002</v>
      </c>
      <c r="E772">
        <v>376.4</v>
      </c>
      <c r="F772">
        <f>VLOOKUP($A772,unit!$A:$G,MATCH(F$1,unit!$A$1:$G$1,0),0)</f>
        <v>0.93330000000000002</v>
      </c>
      <c r="G772">
        <f>VLOOKUP($A772,unit!$A:$G,MATCH(G$1,unit!$A$1:$G$1,0),0)</f>
        <v>0.84</v>
      </c>
      <c r="H772">
        <f>VLOOKUP($A772,unit!$A:$G,MATCH(H$1,unit!$A$1:$G$1,0),0)</f>
        <v>0.7</v>
      </c>
      <c r="I772">
        <f t="shared" si="44"/>
        <v>32261.973641915782</v>
      </c>
      <c r="J772">
        <f t="shared" si="45"/>
        <v>2688.4523809523812</v>
      </c>
      <c r="K772">
        <f t="shared" si="46"/>
        <v>537.71428571428567</v>
      </c>
    </row>
    <row r="773" spans="1:11" x14ac:dyDescent="0.2">
      <c r="A773">
        <v>39</v>
      </c>
      <c r="B773">
        <v>12</v>
      </c>
      <c r="C773">
        <v>42472.2</v>
      </c>
      <c r="D773">
        <v>3185.4</v>
      </c>
      <c r="E773">
        <v>530.9</v>
      </c>
      <c r="F773">
        <f>VLOOKUP($A773,unit!$A:$G,MATCH(F$1,unit!$A$1:$G$1,0),0)</f>
        <v>0.93330000000000002</v>
      </c>
      <c r="G773">
        <f>VLOOKUP($A773,unit!$A:$G,MATCH(G$1,unit!$A$1:$G$1,0),0)</f>
        <v>0.84</v>
      </c>
      <c r="H773">
        <f>VLOOKUP($A773,unit!$A:$G,MATCH(H$1,unit!$A$1:$G$1,0),0)</f>
        <v>0.7</v>
      </c>
      <c r="I773">
        <f t="shared" si="44"/>
        <v>45507.55384120861</v>
      </c>
      <c r="J773">
        <f t="shared" si="45"/>
        <v>3792.1428571428573</v>
      </c>
      <c r="K773">
        <f t="shared" si="46"/>
        <v>758.42857142857144</v>
      </c>
    </row>
    <row r="774" spans="1:11" x14ac:dyDescent="0.2">
      <c r="A774">
        <v>39</v>
      </c>
      <c r="B774">
        <v>13</v>
      </c>
      <c r="C774">
        <v>59790.7</v>
      </c>
      <c r="D774">
        <v>4484.3</v>
      </c>
      <c r="E774">
        <v>747.4</v>
      </c>
      <c r="F774">
        <f>VLOOKUP($A774,unit!$A:$G,MATCH(F$1,unit!$A$1:$G$1,0),0)</f>
        <v>0.93330000000000002</v>
      </c>
      <c r="G774">
        <f>VLOOKUP($A774,unit!$A:$G,MATCH(G$1,unit!$A$1:$G$1,0),0)</f>
        <v>0.84</v>
      </c>
      <c r="H774">
        <f>VLOOKUP($A774,unit!$A:$G,MATCH(H$1,unit!$A$1:$G$1,0),0)</f>
        <v>0.7</v>
      </c>
      <c r="I774">
        <f t="shared" si="44"/>
        <v>64063.752276867024</v>
      </c>
      <c r="J774">
        <f t="shared" si="45"/>
        <v>5338.4523809523816</v>
      </c>
      <c r="K774">
        <f t="shared" si="46"/>
        <v>1067.7142857142858</v>
      </c>
    </row>
    <row r="775" spans="1:11" x14ac:dyDescent="0.2">
      <c r="A775">
        <v>39</v>
      </c>
      <c r="B775">
        <v>14</v>
      </c>
      <c r="C775">
        <v>59790.7</v>
      </c>
      <c r="D775">
        <v>4484.3</v>
      </c>
      <c r="E775">
        <v>747.4</v>
      </c>
      <c r="F775">
        <f>VLOOKUP($A775,unit!$A:$G,MATCH(F$1,unit!$A$1:$G$1,0),0)</f>
        <v>0.93330000000000002</v>
      </c>
      <c r="G775">
        <f>VLOOKUP($A775,unit!$A:$G,MATCH(G$1,unit!$A$1:$G$1,0),0)</f>
        <v>0.84</v>
      </c>
      <c r="H775">
        <f>VLOOKUP($A775,unit!$A:$G,MATCH(H$1,unit!$A$1:$G$1,0),0)</f>
        <v>0.7</v>
      </c>
      <c r="I775">
        <f t="shared" si="44"/>
        <v>64063.752276867024</v>
      </c>
      <c r="J775">
        <f t="shared" si="45"/>
        <v>5338.4523809523816</v>
      </c>
      <c r="K775">
        <f t="shared" si="46"/>
        <v>1067.7142857142858</v>
      </c>
    </row>
    <row r="776" spans="1:11" x14ac:dyDescent="0.2">
      <c r="A776">
        <v>39</v>
      </c>
      <c r="B776">
        <v>15</v>
      </c>
      <c r="C776">
        <v>59790.7</v>
      </c>
      <c r="D776">
        <v>4484.3</v>
      </c>
      <c r="E776">
        <v>747.4</v>
      </c>
      <c r="F776">
        <f>VLOOKUP($A776,unit!$A:$G,MATCH(F$1,unit!$A$1:$G$1,0),0)</f>
        <v>0.93330000000000002</v>
      </c>
      <c r="G776">
        <f>VLOOKUP($A776,unit!$A:$G,MATCH(G$1,unit!$A$1:$G$1,0),0)</f>
        <v>0.84</v>
      </c>
      <c r="H776">
        <f>VLOOKUP($A776,unit!$A:$G,MATCH(H$1,unit!$A$1:$G$1,0),0)</f>
        <v>0.7</v>
      </c>
      <c r="I776">
        <f t="shared" si="44"/>
        <v>64063.752276867024</v>
      </c>
      <c r="J776">
        <f t="shared" si="45"/>
        <v>5338.4523809523816</v>
      </c>
      <c r="K776">
        <f t="shared" si="46"/>
        <v>1067.7142857142858</v>
      </c>
    </row>
    <row r="777" spans="1:11" x14ac:dyDescent="0.2">
      <c r="A777">
        <v>39</v>
      </c>
      <c r="B777">
        <v>16</v>
      </c>
      <c r="C777">
        <v>59790.7</v>
      </c>
      <c r="D777">
        <v>4484.3</v>
      </c>
      <c r="E777">
        <v>747.4</v>
      </c>
      <c r="F777">
        <f>VLOOKUP($A777,unit!$A:$G,MATCH(F$1,unit!$A$1:$G$1,0),0)</f>
        <v>0.93330000000000002</v>
      </c>
      <c r="G777">
        <f>VLOOKUP($A777,unit!$A:$G,MATCH(G$1,unit!$A$1:$G$1,0),0)</f>
        <v>0.84</v>
      </c>
      <c r="H777">
        <f>VLOOKUP($A777,unit!$A:$G,MATCH(H$1,unit!$A$1:$G$1,0),0)</f>
        <v>0.7</v>
      </c>
      <c r="I777">
        <f t="shared" si="44"/>
        <v>64063.752276867024</v>
      </c>
      <c r="J777">
        <f t="shared" si="45"/>
        <v>5338.4523809523816</v>
      </c>
      <c r="K777">
        <f t="shared" si="46"/>
        <v>1067.7142857142858</v>
      </c>
    </row>
    <row r="778" spans="1:11" x14ac:dyDescent="0.2">
      <c r="A778">
        <v>39</v>
      </c>
      <c r="B778">
        <v>17</v>
      </c>
      <c r="C778">
        <v>59790.7</v>
      </c>
      <c r="D778">
        <v>4484.3</v>
      </c>
      <c r="E778">
        <v>747.4</v>
      </c>
      <c r="F778">
        <f>VLOOKUP($A778,unit!$A:$G,MATCH(F$1,unit!$A$1:$G$1,0),0)</f>
        <v>0.93330000000000002</v>
      </c>
      <c r="G778">
        <f>VLOOKUP($A778,unit!$A:$G,MATCH(G$1,unit!$A$1:$G$1,0),0)</f>
        <v>0.84</v>
      </c>
      <c r="H778">
        <f>VLOOKUP($A778,unit!$A:$G,MATCH(H$1,unit!$A$1:$G$1,0),0)</f>
        <v>0.7</v>
      </c>
      <c r="I778">
        <f t="shared" si="44"/>
        <v>64063.752276867024</v>
      </c>
      <c r="J778">
        <f t="shared" si="45"/>
        <v>5338.4523809523816</v>
      </c>
      <c r="K778">
        <f t="shared" si="46"/>
        <v>1067.7142857142858</v>
      </c>
    </row>
    <row r="779" spans="1:11" x14ac:dyDescent="0.2">
      <c r="A779">
        <v>39</v>
      </c>
      <c r="B779">
        <v>18</v>
      </c>
      <c r="C779">
        <v>59790.7</v>
      </c>
      <c r="D779">
        <v>4484.3</v>
      </c>
      <c r="E779">
        <v>747.4</v>
      </c>
      <c r="F779">
        <f>VLOOKUP($A779,unit!$A:$G,MATCH(F$1,unit!$A$1:$G$1,0),0)</f>
        <v>0.93330000000000002</v>
      </c>
      <c r="G779">
        <f>VLOOKUP($A779,unit!$A:$G,MATCH(G$1,unit!$A$1:$G$1,0),0)</f>
        <v>0.84</v>
      </c>
      <c r="H779">
        <f>VLOOKUP($A779,unit!$A:$G,MATCH(H$1,unit!$A$1:$G$1,0),0)</f>
        <v>0.7</v>
      </c>
      <c r="I779">
        <f t="shared" si="44"/>
        <v>64063.752276867024</v>
      </c>
      <c r="J779">
        <f t="shared" si="45"/>
        <v>5338.4523809523816</v>
      </c>
      <c r="K779">
        <f t="shared" si="46"/>
        <v>1067.7142857142858</v>
      </c>
    </row>
    <row r="780" spans="1:11" x14ac:dyDescent="0.2">
      <c r="A780">
        <v>39</v>
      </c>
      <c r="B780">
        <v>19</v>
      </c>
      <c r="C780">
        <v>59790.7</v>
      </c>
      <c r="D780">
        <v>4484.3</v>
      </c>
      <c r="E780">
        <v>747.4</v>
      </c>
      <c r="F780">
        <f>VLOOKUP($A780,unit!$A:$G,MATCH(F$1,unit!$A$1:$G$1,0),0)</f>
        <v>0.93330000000000002</v>
      </c>
      <c r="G780">
        <f>VLOOKUP($A780,unit!$A:$G,MATCH(G$1,unit!$A$1:$G$1,0),0)</f>
        <v>0.84</v>
      </c>
      <c r="H780">
        <f>VLOOKUP($A780,unit!$A:$G,MATCH(H$1,unit!$A$1:$G$1,0),0)</f>
        <v>0.7</v>
      </c>
      <c r="I780">
        <f t="shared" si="44"/>
        <v>64063.752276867024</v>
      </c>
      <c r="J780">
        <f t="shared" si="45"/>
        <v>5338.4523809523816</v>
      </c>
      <c r="K780">
        <f t="shared" si="46"/>
        <v>1067.7142857142858</v>
      </c>
    </row>
    <row r="781" spans="1:11" x14ac:dyDescent="0.2">
      <c r="A781">
        <v>39</v>
      </c>
      <c r="B781">
        <v>20</v>
      </c>
      <c r="C781">
        <v>59790.7</v>
      </c>
      <c r="D781">
        <v>4484.3</v>
      </c>
      <c r="E781">
        <v>747.4</v>
      </c>
      <c r="F781">
        <f>VLOOKUP($A781,unit!$A:$G,MATCH(F$1,unit!$A$1:$G$1,0),0)</f>
        <v>0.93330000000000002</v>
      </c>
      <c r="G781">
        <f>VLOOKUP($A781,unit!$A:$G,MATCH(G$1,unit!$A$1:$G$1,0),0)</f>
        <v>0.84</v>
      </c>
      <c r="H781">
        <f>VLOOKUP($A781,unit!$A:$G,MATCH(H$1,unit!$A$1:$G$1,0),0)</f>
        <v>0.7</v>
      </c>
      <c r="I781">
        <f t="shared" si="44"/>
        <v>64063.752276867024</v>
      </c>
      <c r="J781">
        <f t="shared" si="45"/>
        <v>5338.4523809523816</v>
      </c>
      <c r="K781">
        <f t="shared" si="46"/>
        <v>1067.7142857142858</v>
      </c>
    </row>
    <row r="782" spans="1:11" x14ac:dyDescent="0.2">
      <c r="A782">
        <v>40</v>
      </c>
      <c r="B782">
        <v>1</v>
      </c>
      <c r="C782">
        <v>692.6</v>
      </c>
      <c r="D782">
        <v>58.4</v>
      </c>
      <c r="E782">
        <v>9.5</v>
      </c>
      <c r="F782">
        <f>VLOOKUP($A782,unit!$A:$G,MATCH(F$1,unit!$A$1:$G$1,0),0)</f>
        <v>0.85</v>
      </c>
      <c r="G782">
        <f>VLOOKUP($A782,unit!$A:$G,MATCH(G$1,unit!$A$1:$G$1,0),0)</f>
        <v>0.86</v>
      </c>
      <c r="H782">
        <f>VLOOKUP($A782,unit!$A:$G,MATCH(H$1,unit!$A$1:$G$1,0),0)</f>
        <v>0.7</v>
      </c>
      <c r="I782">
        <f t="shared" si="44"/>
        <v>814.82352941176475</v>
      </c>
      <c r="J782">
        <f t="shared" si="45"/>
        <v>67.906976744186039</v>
      </c>
      <c r="K782">
        <f t="shared" si="46"/>
        <v>13.571428571428573</v>
      </c>
    </row>
    <row r="783" spans="1:11" x14ac:dyDescent="0.2">
      <c r="A783">
        <v>40</v>
      </c>
      <c r="B783">
        <v>2</v>
      </c>
      <c r="C783">
        <v>820.1</v>
      </c>
      <c r="D783">
        <v>69.099999999999994</v>
      </c>
      <c r="E783">
        <v>11.3</v>
      </c>
      <c r="F783">
        <f>VLOOKUP($A783,unit!$A:$G,MATCH(F$1,unit!$A$1:$G$1,0),0)</f>
        <v>0.85</v>
      </c>
      <c r="G783">
        <f>VLOOKUP($A783,unit!$A:$G,MATCH(G$1,unit!$A$1:$G$1,0),0)</f>
        <v>0.86</v>
      </c>
      <c r="H783">
        <f>VLOOKUP($A783,unit!$A:$G,MATCH(H$1,unit!$A$1:$G$1,0),0)</f>
        <v>0.7</v>
      </c>
      <c r="I783">
        <f t="shared" si="44"/>
        <v>964.82352941176475</v>
      </c>
      <c r="J783">
        <f t="shared" si="45"/>
        <v>80.348837209302317</v>
      </c>
      <c r="K783">
        <f t="shared" si="46"/>
        <v>16.142857142857146</v>
      </c>
    </row>
    <row r="784" spans="1:11" x14ac:dyDescent="0.2">
      <c r="A784">
        <v>40</v>
      </c>
      <c r="B784">
        <v>3</v>
      </c>
      <c r="C784">
        <v>1234.2</v>
      </c>
      <c r="D784">
        <v>104.1</v>
      </c>
      <c r="E784">
        <v>16.899999999999999</v>
      </c>
      <c r="F784">
        <f>VLOOKUP($A784,unit!$A:$G,MATCH(F$1,unit!$A$1:$G$1,0),0)</f>
        <v>0.85</v>
      </c>
      <c r="G784">
        <f>VLOOKUP($A784,unit!$A:$G,MATCH(G$1,unit!$A$1:$G$1,0),0)</f>
        <v>0.86</v>
      </c>
      <c r="H784">
        <f>VLOOKUP($A784,unit!$A:$G,MATCH(H$1,unit!$A$1:$G$1,0),0)</f>
        <v>0.7</v>
      </c>
      <c r="I784">
        <f t="shared" si="44"/>
        <v>1452</v>
      </c>
      <c r="J784">
        <f t="shared" si="45"/>
        <v>121.04651162790697</v>
      </c>
      <c r="K784">
        <f t="shared" si="46"/>
        <v>24.142857142857142</v>
      </c>
    </row>
    <row r="785" spans="1:11" x14ac:dyDescent="0.2">
      <c r="A785">
        <v>40</v>
      </c>
      <c r="B785">
        <v>4</v>
      </c>
      <c r="C785">
        <v>1993</v>
      </c>
      <c r="D785">
        <v>168</v>
      </c>
      <c r="E785">
        <v>27.4</v>
      </c>
      <c r="F785">
        <f>VLOOKUP($A785,unit!$A:$G,MATCH(F$1,unit!$A$1:$G$1,0),0)</f>
        <v>0.85</v>
      </c>
      <c r="G785">
        <f>VLOOKUP($A785,unit!$A:$G,MATCH(G$1,unit!$A$1:$G$1,0),0)</f>
        <v>0.86</v>
      </c>
      <c r="H785">
        <f>VLOOKUP($A785,unit!$A:$G,MATCH(H$1,unit!$A$1:$G$1,0),0)</f>
        <v>0.7</v>
      </c>
      <c r="I785">
        <f t="shared" si="44"/>
        <v>2344.7058823529414</v>
      </c>
      <c r="J785">
        <f t="shared" si="45"/>
        <v>195.34883720930233</v>
      </c>
      <c r="K785">
        <f t="shared" si="46"/>
        <v>39.142857142857146</v>
      </c>
    </row>
    <row r="786" spans="1:11" x14ac:dyDescent="0.2">
      <c r="A786">
        <v>40</v>
      </c>
      <c r="B786">
        <v>5</v>
      </c>
      <c r="C786">
        <v>3056.1</v>
      </c>
      <c r="D786">
        <v>257.7</v>
      </c>
      <c r="E786">
        <v>41.9</v>
      </c>
      <c r="F786">
        <f>VLOOKUP($A786,unit!$A:$G,MATCH(F$1,unit!$A$1:$G$1,0),0)</f>
        <v>0.85</v>
      </c>
      <c r="G786">
        <f>VLOOKUP($A786,unit!$A:$G,MATCH(G$1,unit!$A$1:$G$1,0),0)</f>
        <v>0.86</v>
      </c>
      <c r="H786">
        <f>VLOOKUP($A786,unit!$A:$G,MATCH(H$1,unit!$A$1:$G$1,0),0)</f>
        <v>0.7</v>
      </c>
      <c r="I786">
        <f t="shared" si="44"/>
        <v>3595.4117647058824</v>
      </c>
      <c r="J786">
        <f t="shared" si="45"/>
        <v>299.65116279069764</v>
      </c>
      <c r="K786">
        <f t="shared" si="46"/>
        <v>59.857142857142861</v>
      </c>
    </row>
    <row r="787" spans="1:11" x14ac:dyDescent="0.2">
      <c r="A787">
        <v>40</v>
      </c>
      <c r="B787">
        <v>6</v>
      </c>
      <c r="C787">
        <v>4545.3</v>
      </c>
      <c r="D787">
        <v>383.2</v>
      </c>
      <c r="E787">
        <v>62.4</v>
      </c>
      <c r="F787">
        <f>VLOOKUP($A787,unit!$A:$G,MATCH(F$1,unit!$A$1:$G$1,0),0)</f>
        <v>0.85</v>
      </c>
      <c r="G787">
        <f>VLOOKUP($A787,unit!$A:$G,MATCH(G$1,unit!$A$1:$G$1,0),0)</f>
        <v>0.86</v>
      </c>
      <c r="H787">
        <f>VLOOKUP($A787,unit!$A:$G,MATCH(H$1,unit!$A$1:$G$1,0),0)</f>
        <v>0.7</v>
      </c>
      <c r="I787">
        <f t="shared" si="44"/>
        <v>5347.4117647058829</v>
      </c>
      <c r="J787">
        <f t="shared" si="45"/>
        <v>445.58139534883719</v>
      </c>
      <c r="K787">
        <f t="shared" si="46"/>
        <v>89.142857142857153</v>
      </c>
    </row>
    <row r="788" spans="1:11" x14ac:dyDescent="0.2">
      <c r="A788">
        <v>40</v>
      </c>
      <c r="B788">
        <v>7</v>
      </c>
      <c r="C788">
        <v>6631.6</v>
      </c>
      <c r="D788">
        <v>559.1</v>
      </c>
      <c r="E788">
        <v>91</v>
      </c>
      <c r="F788">
        <f>VLOOKUP($A788,unit!$A:$G,MATCH(F$1,unit!$A$1:$G$1,0),0)</f>
        <v>0.85</v>
      </c>
      <c r="G788">
        <f>VLOOKUP($A788,unit!$A:$G,MATCH(G$1,unit!$A$1:$G$1,0),0)</f>
        <v>0.86</v>
      </c>
      <c r="H788">
        <f>VLOOKUP($A788,unit!$A:$G,MATCH(H$1,unit!$A$1:$G$1,0),0)</f>
        <v>0.7</v>
      </c>
      <c r="I788">
        <f t="shared" si="44"/>
        <v>7801.8823529411775</v>
      </c>
      <c r="J788">
        <f t="shared" si="45"/>
        <v>650.11627906976753</v>
      </c>
      <c r="K788">
        <f t="shared" si="46"/>
        <v>130</v>
      </c>
    </row>
    <row r="789" spans="1:11" x14ac:dyDescent="0.2">
      <c r="A789">
        <v>40</v>
      </c>
      <c r="B789">
        <v>8</v>
      </c>
      <c r="C789">
        <v>9554.4</v>
      </c>
      <c r="D789">
        <v>805.6</v>
      </c>
      <c r="E789">
        <v>131.1</v>
      </c>
      <c r="F789">
        <f>VLOOKUP($A789,unit!$A:$G,MATCH(F$1,unit!$A$1:$G$1,0),0)</f>
        <v>0.85</v>
      </c>
      <c r="G789">
        <f>VLOOKUP($A789,unit!$A:$G,MATCH(G$1,unit!$A$1:$G$1,0),0)</f>
        <v>0.86</v>
      </c>
      <c r="H789">
        <f>VLOOKUP($A789,unit!$A:$G,MATCH(H$1,unit!$A$1:$G$1,0),0)</f>
        <v>0.7</v>
      </c>
      <c r="I789">
        <f t="shared" si="44"/>
        <v>11240.470588235294</v>
      </c>
      <c r="J789">
        <f t="shared" si="45"/>
        <v>936.74418604651169</v>
      </c>
      <c r="K789">
        <f t="shared" si="46"/>
        <v>187.28571428571428</v>
      </c>
    </row>
    <row r="790" spans="1:11" x14ac:dyDescent="0.2">
      <c r="A790">
        <v>40</v>
      </c>
      <c r="B790">
        <v>9</v>
      </c>
      <c r="C790">
        <v>13649</v>
      </c>
      <c r="D790">
        <v>1150.8</v>
      </c>
      <c r="E790">
        <v>187.3</v>
      </c>
      <c r="F790">
        <f>VLOOKUP($A790,unit!$A:$G,MATCH(F$1,unit!$A$1:$G$1,0),0)</f>
        <v>0.85</v>
      </c>
      <c r="G790">
        <f>VLOOKUP($A790,unit!$A:$G,MATCH(G$1,unit!$A$1:$G$1,0),0)</f>
        <v>0.86</v>
      </c>
      <c r="H790">
        <f>VLOOKUP($A790,unit!$A:$G,MATCH(H$1,unit!$A$1:$G$1,0),0)</f>
        <v>0.7</v>
      </c>
      <c r="I790">
        <f t="shared" si="44"/>
        <v>16057.64705882353</v>
      </c>
      <c r="J790">
        <f t="shared" si="45"/>
        <v>1338.1395348837209</v>
      </c>
      <c r="K790">
        <f t="shared" si="46"/>
        <v>267.57142857142861</v>
      </c>
    </row>
    <row r="791" spans="1:11" x14ac:dyDescent="0.2">
      <c r="A791">
        <v>40</v>
      </c>
      <c r="B791">
        <v>10</v>
      </c>
      <c r="C791">
        <v>19385.400000000001</v>
      </c>
      <c r="D791">
        <v>1634.5</v>
      </c>
      <c r="E791">
        <v>266.10000000000002</v>
      </c>
      <c r="F791">
        <f>VLOOKUP($A791,unit!$A:$G,MATCH(F$1,unit!$A$1:$G$1,0),0)</f>
        <v>0.85</v>
      </c>
      <c r="G791">
        <f>VLOOKUP($A791,unit!$A:$G,MATCH(G$1,unit!$A$1:$G$1,0),0)</f>
        <v>0.86</v>
      </c>
      <c r="H791">
        <f>VLOOKUP($A791,unit!$A:$G,MATCH(H$1,unit!$A$1:$G$1,0),0)</f>
        <v>0.7</v>
      </c>
      <c r="I791">
        <f t="shared" si="44"/>
        <v>22806.352941176472</v>
      </c>
      <c r="J791">
        <f t="shared" si="45"/>
        <v>1900.5813953488373</v>
      </c>
      <c r="K791">
        <f t="shared" si="46"/>
        <v>380.14285714285722</v>
      </c>
    </row>
    <row r="792" spans="1:11" x14ac:dyDescent="0.2">
      <c r="A792">
        <v>40</v>
      </c>
      <c r="B792">
        <v>11</v>
      </c>
      <c r="C792">
        <v>27421.7</v>
      </c>
      <c r="D792">
        <v>2312</v>
      </c>
      <c r="E792">
        <v>376.4</v>
      </c>
      <c r="F792">
        <f>VLOOKUP($A792,unit!$A:$G,MATCH(F$1,unit!$A$1:$G$1,0),0)</f>
        <v>0.85</v>
      </c>
      <c r="G792">
        <f>VLOOKUP($A792,unit!$A:$G,MATCH(G$1,unit!$A$1:$G$1,0),0)</f>
        <v>0.86</v>
      </c>
      <c r="H792">
        <f>VLOOKUP($A792,unit!$A:$G,MATCH(H$1,unit!$A$1:$G$1,0),0)</f>
        <v>0.7</v>
      </c>
      <c r="I792">
        <f t="shared" si="44"/>
        <v>32260.823529411766</v>
      </c>
      <c r="J792">
        <f t="shared" si="45"/>
        <v>2688.3720930232557</v>
      </c>
      <c r="K792">
        <f t="shared" si="46"/>
        <v>537.71428571428567</v>
      </c>
    </row>
    <row r="793" spans="1:11" x14ac:dyDescent="0.2">
      <c r="A793">
        <v>40</v>
      </c>
      <c r="B793">
        <v>12</v>
      </c>
      <c r="C793">
        <v>38680</v>
      </c>
      <c r="D793">
        <v>3261.3</v>
      </c>
      <c r="E793">
        <v>530.9</v>
      </c>
      <c r="F793">
        <f>VLOOKUP($A793,unit!$A:$G,MATCH(F$1,unit!$A$1:$G$1,0),0)</f>
        <v>0.85</v>
      </c>
      <c r="G793">
        <f>VLOOKUP($A793,unit!$A:$G,MATCH(G$1,unit!$A$1:$G$1,0),0)</f>
        <v>0.86</v>
      </c>
      <c r="H793">
        <f>VLOOKUP($A793,unit!$A:$G,MATCH(H$1,unit!$A$1:$G$1,0),0)</f>
        <v>0.7</v>
      </c>
      <c r="I793">
        <f t="shared" si="44"/>
        <v>45505.882352941175</v>
      </c>
      <c r="J793">
        <f t="shared" si="45"/>
        <v>3792.2093023255816</v>
      </c>
      <c r="K793">
        <f t="shared" si="46"/>
        <v>758.42857142857144</v>
      </c>
    </row>
    <row r="794" spans="1:11" x14ac:dyDescent="0.2">
      <c r="A794">
        <v>40</v>
      </c>
      <c r="B794">
        <v>13</v>
      </c>
      <c r="C794">
        <v>54452.3</v>
      </c>
      <c r="D794">
        <v>4591.1000000000004</v>
      </c>
      <c r="E794">
        <v>747.4</v>
      </c>
      <c r="F794">
        <f>VLOOKUP($A794,unit!$A:$G,MATCH(F$1,unit!$A$1:$G$1,0),0)</f>
        <v>0.85</v>
      </c>
      <c r="G794">
        <f>VLOOKUP($A794,unit!$A:$G,MATCH(G$1,unit!$A$1:$G$1,0),0)</f>
        <v>0.86</v>
      </c>
      <c r="H794">
        <f>VLOOKUP($A794,unit!$A:$G,MATCH(H$1,unit!$A$1:$G$1,0),0)</f>
        <v>0.7</v>
      </c>
      <c r="I794">
        <f t="shared" si="44"/>
        <v>64061.529411764714</v>
      </c>
      <c r="J794">
        <f t="shared" si="45"/>
        <v>5338.4883720930238</v>
      </c>
      <c r="K794">
        <f t="shared" si="46"/>
        <v>1067.7142857142858</v>
      </c>
    </row>
    <row r="795" spans="1:11" x14ac:dyDescent="0.2">
      <c r="A795">
        <v>40</v>
      </c>
      <c r="B795">
        <v>14</v>
      </c>
      <c r="C795">
        <v>54452.3</v>
      </c>
      <c r="D795">
        <v>4591.1000000000004</v>
      </c>
      <c r="E795">
        <v>747.4</v>
      </c>
      <c r="F795">
        <f>VLOOKUP($A795,unit!$A:$G,MATCH(F$1,unit!$A$1:$G$1,0),0)</f>
        <v>0.85</v>
      </c>
      <c r="G795">
        <f>VLOOKUP($A795,unit!$A:$G,MATCH(G$1,unit!$A$1:$G$1,0),0)</f>
        <v>0.86</v>
      </c>
      <c r="H795">
        <f>VLOOKUP($A795,unit!$A:$G,MATCH(H$1,unit!$A$1:$G$1,0),0)</f>
        <v>0.7</v>
      </c>
      <c r="I795">
        <f t="shared" si="44"/>
        <v>64061.529411764714</v>
      </c>
      <c r="J795">
        <f t="shared" si="45"/>
        <v>5338.4883720930238</v>
      </c>
      <c r="K795">
        <f t="shared" si="46"/>
        <v>1067.7142857142858</v>
      </c>
    </row>
    <row r="796" spans="1:11" x14ac:dyDescent="0.2">
      <c r="A796">
        <v>40</v>
      </c>
      <c r="B796">
        <v>15</v>
      </c>
      <c r="C796">
        <v>54452.3</v>
      </c>
      <c r="D796">
        <v>4591.1000000000004</v>
      </c>
      <c r="E796">
        <v>747.4</v>
      </c>
      <c r="F796">
        <f>VLOOKUP($A796,unit!$A:$G,MATCH(F$1,unit!$A$1:$G$1,0),0)</f>
        <v>0.85</v>
      </c>
      <c r="G796">
        <f>VLOOKUP($A796,unit!$A:$G,MATCH(G$1,unit!$A$1:$G$1,0),0)</f>
        <v>0.86</v>
      </c>
      <c r="H796">
        <f>VLOOKUP($A796,unit!$A:$G,MATCH(H$1,unit!$A$1:$G$1,0),0)</f>
        <v>0.7</v>
      </c>
      <c r="I796">
        <f t="shared" si="44"/>
        <v>64061.529411764714</v>
      </c>
      <c r="J796">
        <f t="shared" si="45"/>
        <v>5338.4883720930238</v>
      </c>
      <c r="K796">
        <f t="shared" si="46"/>
        <v>1067.7142857142858</v>
      </c>
    </row>
    <row r="797" spans="1:11" x14ac:dyDescent="0.2">
      <c r="A797">
        <v>40</v>
      </c>
      <c r="B797">
        <v>16</v>
      </c>
      <c r="C797">
        <v>54452.3</v>
      </c>
      <c r="D797">
        <v>4591.1000000000004</v>
      </c>
      <c r="E797">
        <v>747.4</v>
      </c>
      <c r="F797">
        <f>VLOOKUP($A797,unit!$A:$G,MATCH(F$1,unit!$A$1:$G$1,0),0)</f>
        <v>0.85</v>
      </c>
      <c r="G797">
        <f>VLOOKUP($A797,unit!$A:$G,MATCH(G$1,unit!$A$1:$G$1,0),0)</f>
        <v>0.86</v>
      </c>
      <c r="H797">
        <f>VLOOKUP($A797,unit!$A:$G,MATCH(H$1,unit!$A$1:$G$1,0),0)</f>
        <v>0.7</v>
      </c>
      <c r="I797">
        <f t="shared" si="44"/>
        <v>64061.529411764714</v>
      </c>
      <c r="J797">
        <f t="shared" si="45"/>
        <v>5338.4883720930238</v>
      </c>
      <c r="K797">
        <f t="shared" si="46"/>
        <v>1067.7142857142858</v>
      </c>
    </row>
    <row r="798" spans="1:11" x14ac:dyDescent="0.2">
      <c r="A798">
        <v>40</v>
      </c>
      <c r="B798">
        <v>17</v>
      </c>
      <c r="C798">
        <v>54452.3</v>
      </c>
      <c r="D798">
        <v>4591.1000000000004</v>
      </c>
      <c r="E798">
        <v>747.4</v>
      </c>
      <c r="F798">
        <f>VLOOKUP($A798,unit!$A:$G,MATCH(F$1,unit!$A$1:$G$1,0),0)</f>
        <v>0.85</v>
      </c>
      <c r="G798">
        <f>VLOOKUP($A798,unit!$A:$G,MATCH(G$1,unit!$A$1:$G$1,0),0)</f>
        <v>0.86</v>
      </c>
      <c r="H798">
        <f>VLOOKUP($A798,unit!$A:$G,MATCH(H$1,unit!$A$1:$G$1,0),0)</f>
        <v>0.7</v>
      </c>
      <c r="I798">
        <f t="shared" si="44"/>
        <v>64061.529411764714</v>
      </c>
      <c r="J798">
        <f t="shared" si="45"/>
        <v>5338.4883720930238</v>
      </c>
      <c r="K798">
        <f t="shared" si="46"/>
        <v>1067.7142857142858</v>
      </c>
    </row>
    <row r="799" spans="1:11" x14ac:dyDescent="0.2">
      <c r="A799">
        <v>40</v>
      </c>
      <c r="B799">
        <v>18</v>
      </c>
      <c r="C799">
        <v>54452.3</v>
      </c>
      <c r="D799">
        <v>4591.1000000000004</v>
      </c>
      <c r="E799">
        <v>747.4</v>
      </c>
      <c r="F799">
        <f>VLOOKUP($A799,unit!$A:$G,MATCH(F$1,unit!$A$1:$G$1,0),0)</f>
        <v>0.85</v>
      </c>
      <c r="G799">
        <f>VLOOKUP($A799,unit!$A:$G,MATCH(G$1,unit!$A$1:$G$1,0),0)</f>
        <v>0.86</v>
      </c>
      <c r="H799">
        <f>VLOOKUP($A799,unit!$A:$G,MATCH(H$1,unit!$A$1:$G$1,0),0)</f>
        <v>0.7</v>
      </c>
      <c r="I799">
        <f t="shared" si="44"/>
        <v>64061.529411764714</v>
      </c>
      <c r="J799">
        <f t="shared" si="45"/>
        <v>5338.4883720930238</v>
      </c>
      <c r="K799">
        <f t="shared" si="46"/>
        <v>1067.7142857142858</v>
      </c>
    </row>
    <row r="800" spans="1:11" x14ac:dyDescent="0.2">
      <c r="A800">
        <v>40</v>
      </c>
      <c r="B800">
        <v>19</v>
      </c>
      <c r="C800">
        <v>54452.3</v>
      </c>
      <c r="D800">
        <v>4591.1000000000004</v>
      </c>
      <c r="E800">
        <v>747.4</v>
      </c>
      <c r="F800">
        <f>VLOOKUP($A800,unit!$A:$G,MATCH(F$1,unit!$A$1:$G$1,0),0)</f>
        <v>0.85</v>
      </c>
      <c r="G800">
        <f>VLOOKUP($A800,unit!$A:$G,MATCH(G$1,unit!$A$1:$G$1,0),0)</f>
        <v>0.86</v>
      </c>
      <c r="H800">
        <f>VLOOKUP($A800,unit!$A:$G,MATCH(H$1,unit!$A$1:$G$1,0),0)</f>
        <v>0.7</v>
      </c>
      <c r="I800">
        <f t="shared" si="44"/>
        <v>64061.529411764714</v>
      </c>
      <c r="J800">
        <f t="shared" si="45"/>
        <v>5338.4883720930238</v>
      </c>
      <c r="K800">
        <f t="shared" si="46"/>
        <v>1067.7142857142858</v>
      </c>
    </row>
    <row r="801" spans="1:11" x14ac:dyDescent="0.2">
      <c r="A801">
        <v>40</v>
      </c>
      <c r="B801">
        <v>20</v>
      </c>
      <c r="C801">
        <v>54452.3</v>
      </c>
      <c r="D801">
        <v>4591.1000000000004</v>
      </c>
      <c r="E801">
        <v>747.4</v>
      </c>
      <c r="F801">
        <f>VLOOKUP($A801,unit!$A:$G,MATCH(F$1,unit!$A$1:$G$1,0),0)</f>
        <v>0.85</v>
      </c>
      <c r="G801">
        <f>VLOOKUP($A801,unit!$A:$G,MATCH(G$1,unit!$A$1:$G$1,0),0)</f>
        <v>0.86</v>
      </c>
      <c r="H801">
        <f>VLOOKUP($A801,unit!$A:$G,MATCH(H$1,unit!$A$1:$G$1,0),0)</f>
        <v>0.7</v>
      </c>
      <c r="I801">
        <f t="shared" si="44"/>
        <v>64061.529411764714</v>
      </c>
      <c r="J801">
        <f t="shared" si="45"/>
        <v>5338.4883720930238</v>
      </c>
      <c r="K801">
        <f t="shared" si="46"/>
        <v>1067.7142857142858</v>
      </c>
    </row>
    <row r="802" spans="1:11" x14ac:dyDescent="0.2">
      <c r="A802">
        <v>41</v>
      </c>
      <c r="B802">
        <v>1</v>
      </c>
      <c r="C802">
        <v>624.70000000000005</v>
      </c>
      <c r="D802">
        <v>62.5</v>
      </c>
      <c r="E802">
        <v>9.8000000000000007</v>
      </c>
      <c r="F802">
        <f>VLOOKUP($A802,unit!$A:$G,MATCH(F$1,unit!$A$1:$G$1,0),0)</f>
        <v>0.76670000000000005</v>
      </c>
      <c r="G802">
        <f>VLOOKUP($A802,unit!$A:$G,MATCH(G$1,unit!$A$1:$G$1,0),0)</f>
        <v>0.92</v>
      </c>
      <c r="H802">
        <f>VLOOKUP($A802,unit!$A:$G,MATCH(H$1,unit!$A$1:$G$1,0),0)</f>
        <v>0.72</v>
      </c>
      <c r="I802">
        <f t="shared" si="44"/>
        <v>814.79066127559668</v>
      </c>
      <c r="J802">
        <f t="shared" si="45"/>
        <v>67.934782608695656</v>
      </c>
      <c r="K802">
        <f t="shared" si="46"/>
        <v>13.611111111111112</v>
      </c>
    </row>
    <row r="803" spans="1:11" x14ac:dyDescent="0.2">
      <c r="A803">
        <v>41</v>
      </c>
      <c r="B803">
        <v>2</v>
      </c>
      <c r="C803">
        <v>739.7</v>
      </c>
      <c r="D803">
        <v>74</v>
      </c>
      <c r="E803">
        <v>11.6</v>
      </c>
      <c r="F803">
        <f>VLOOKUP($A803,unit!$A:$G,MATCH(F$1,unit!$A$1:$G$1,0),0)</f>
        <v>0.76670000000000005</v>
      </c>
      <c r="G803">
        <f>VLOOKUP($A803,unit!$A:$G,MATCH(G$1,unit!$A$1:$G$1,0),0)</f>
        <v>0.92</v>
      </c>
      <c r="H803">
        <f>VLOOKUP($A803,unit!$A:$G,MATCH(H$1,unit!$A$1:$G$1,0),0)</f>
        <v>0.72</v>
      </c>
      <c r="I803">
        <f t="shared" si="44"/>
        <v>964.78413982000779</v>
      </c>
      <c r="J803">
        <f t="shared" si="45"/>
        <v>80.434782608695642</v>
      </c>
      <c r="K803">
        <f t="shared" si="46"/>
        <v>16.111111111111111</v>
      </c>
    </row>
    <row r="804" spans="1:11" x14ac:dyDescent="0.2">
      <c r="A804">
        <v>41</v>
      </c>
      <c r="B804">
        <v>3</v>
      </c>
      <c r="C804">
        <v>1113.2</v>
      </c>
      <c r="D804">
        <v>111.3</v>
      </c>
      <c r="E804">
        <v>17.399999999999999</v>
      </c>
      <c r="F804">
        <f>VLOOKUP($A804,unit!$A:$G,MATCH(F$1,unit!$A$1:$G$1,0),0)</f>
        <v>0.76670000000000005</v>
      </c>
      <c r="G804">
        <f>VLOOKUP($A804,unit!$A:$G,MATCH(G$1,unit!$A$1:$G$1,0),0)</f>
        <v>0.92</v>
      </c>
      <c r="H804">
        <f>VLOOKUP($A804,unit!$A:$G,MATCH(H$1,unit!$A$1:$G$1,0),0)</f>
        <v>0.72</v>
      </c>
      <c r="I804">
        <f t="shared" si="44"/>
        <v>1451.9368723098996</v>
      </c>
      <c r="J804">
        <f t="shared" si="45"/>
        <v>120.9782608695652</v>
      </c>
      <c r="K804">
        <f t="shared" si="46"/>
        <v>24.166666666666664</v>
      </c>
    </row>
    <row r="805" spans="1:11" x14ac:dyDescent="0.2">
      <c r="A805">
        <v>41</v>
      </c>
      <c r="B805">
        <v>4</v>
      </c>
      <c r="C805">
        <v>1797.6</v>
      </c>
      <c r="D805">
        <v>179.8</v>
      </c>
      <c r="E805">
        <v>28.1</v>
      </c>
      <c r="F805">
        <f>VLOOKUP($A805,unit!$A:$G,MATCH(F$1,unit!$A$1:$G$1,0),0)</f>
        <v>0.76670000000000005</v>
      </c>
      <c r="G805">
        <f>VLOOKUP($A805,unit!$A:$G,MATCH(G$1,unit!$A$1:$G$1,0),0)</f>
        <v>0.92</v>
      </c>
      <c r="H805">
        <f>VLOOKUP($A805,unit!$A:$G,MATCH(H$1,unit!$A$1:$G$1,0),0)</f>
        <v>0.72</v>
      </c>
      <c r="I805">
        <f t="shared" si="44"/>
        <v>2344.5937133168122</v>
      </c>
      <c r="J805">
        <f t="shared" si="45"/>
        <v>195.43478260869566</v>
      </c>
      <c r="K805">
        <f t="shared" si="46"/>
        <v>39.027777777777779</v>
      </c>
    </row>
    <row r="806" spans="1:11" x14ac:dyDescent="0.2">
      <c r="A806">
        <v>41</v>
      </c>
      <c r="B806">
        <v>5</v>
      </c>
      <c r="C806">
        <v>2756.4</v>
      </c>
      <c r="D806">
        <v>275.60000000000002</v>
      </c>
      <c r="E806">
        <v>43.1</v>
      </c>
      <c r="F806">
        <f>VLOOKUP($A806,unit!$A:$G,MATCH(F$1,unit!$A$1:$G$1,0),0)</f>
        <v>0.76670000000000005</v>
      </c>
      <c r="G806">
        <f>VLOOKUP($A806,unit!$A:$G,MATCH(G$1,unit!$A$1:$G$1,0),0)</f>
        <v>0.92</v>
      </c>
      <c r="H806">
        <f>VLOOKUP($A806,unit!$A:$G,MATCH(H$1,unit!$A$1:$G$1,0),0)</f>
        <v>0.72</v>
      </c>
      <c r="I806">
        <f t="shared" si="44"/>
        <v>3595.1480370418676</v>
      </c>
      <c r="J806">
        <f t="shared" si="45"/>
        <v>299.56521739130437</v>
      </c>
      <c r="K806">
        <f t="shared" si="46"/>
        <v>59.861111111111114</v>
      </c>
    </row>
    <row r="807" spans="1:11" x14ac:dyDescent="0.2">
      <c r="A807">
        <v>41</v>
      </c>
      <c r="B807">
        <v>6</v>
      </c>
      <c r="C807">
        <v>4099.7</v>
      </c>
      <c r="D807">
        <v>410</v>
      </c>
      <c r="E807">
        <v>64.2</v>
      </c>
      <c r="F807">
        <f>VLOOKUP($A807,unit!$A:$G,MATCH(F$1,unit!$A$1:$G$1,0),0)</f>
        <v>0.76670000000000005</v>
      </c>
      <c r="G807">
        <f>VLOOKUP($A807,unit!$A:$G,MATCH(G$1,unit!$A$1:$G$1,0),0)</f>
        <v>0.92</v>
      </c>
      <c r="H807">
        <f>VLOOKUP($A807,unit!$A:$G,MATCH(H$1,unit!$A$1:$G$1,0),0)</f>
        <v>0.72</v>
      </c>
      <c r="I807">
        <f t="shared" si="44"/>
        <v>5347.2022955523671</v>
      </c>
      <c r="J807">
        <f t="shared" si="45"/>
        <v>445.65217391304344</v>
      </c>
      <c r="K807">
        <f t="shared" si="46"/>
        <v>89.166666666666671</v>
      </c>
    </row>
    <row r="808" spans="1:11" x14ac:dyDescent="0.2">
      <c r="A808">
        <v>41</v>
      </c>
      <c r="B808">
        <v>7</v>
      </c>
      <c r="C808">
        <v>5981.4</v>
      </c>
      <c r="D808">
        <v>598.1</v>
      </c>
      <c r="E808">
        <v>93.6</v>
      </c>
      <c r="F808">
        <f>VLOOKUP($A808,unit!$A:$G,MATCH(F$1,unit!$A$1:$G$1,0),0)</f>
        <v>0.76670000000000005</v>
      </c>
      <c r="G808">
        <f>VLOOKUP($A808,unit!$A:$G,MATCH(G$1,unit!$A$1:$G$1,0),0)</f>
        <v>0.92</v>
      </c>
      <c r="H808">
        <f>VLOOKUP($A808,unit!$A:$G,MATCH(H$1,unit!$A$1:$G$1,0),0)</f>
        <v>0.72</v>
      </c>
      <c r="I808">
        <f t="shared" si="44"/>
        <v>7801.486891874265</v>
      </c>
      <c r="J808">
        <f t="shared" si="45"/>
        <v>650.10869565217388</v>
      </c>
      <c r="K808">
        <f t="shared" si="46"/>
        <v>130</v>
      </c>
    </row>
    <row r="809" spans="1:11" x14ac:dyDescent="0.2">
      <c r="A809">
        <v>41</v>
      </c>
      <c r="B809">
        <v>8</v>
      </c>
      <c r="C809">
        <v>8617.7000000000007</v>
      </c>
      <c r="D809">
        <v>861.8</v>
      </c>
      <c r="E809">
        <v>134.9</v>
      </c>
      <c r="F809">
        <f>VLOOKUP($A809,unit!$A:$G,MATCH(F$1,unit!$A$1:$G$1,0),0)</f>
        <v>0.76670000000000005</v>
      </c>
      <c r="G809">
        <f>VLOOKUP($A809,unit!$A:$G,MATCH(G$1,unit!$A$1:$G$1,0),0)</f>
        <v>0.92</v>
      </c>
      <c r="H809">
        <f>VLOOKUP($A809,unit!$A:$G,MATCH(H$1,unit!$A$1:$G$1,0),0)</f>
        <v>0.72</v>
      </c>
      <c r="I809">
        <f t="shared" si="44"/>
        <v>11239.989565671058</v>
      </c>
      <c r="J809">
        <f t="shared" si="45"/>
        <v>936.73913043478251</v>
      </c>
      <c r="K809">
        <f t="shared" si="46"/>
        <v>187.36111111111111</v>
      </c>
    </row>
    <row r="810" spans="1:11" x14ac:dyDescent="0.2">
      <c r="A810">
        <v>41</v>
      </c>
      <c r="B810">
        <v>9</v>
      </c>
      <c r="C810">
        <v>12310.9</v>
      </c>
      <c r="D810">
        <v>1231.0999999999999</v>
      </c>
      <c r="E810">
        <v>192.7</v>
      </c>
      <c r="F810">
        <f>VLOOKUP($A810,unit!$A:$G,MATCH(F$1,unit!$A$1:$G$1,0),0)</f>
        <v>0.76670000000000005</v>
      </c>
      <c r="G810">
        <f>VLOOKUP($A810,unit!$A:$G,MATCH(G$1,unit!$A$1:$G$1,0),0)</f>
        <v>0.92</v>
      </c>
      <c r="H810">
        <f>VLOOKUP($A810,unit!$A:$G,MATCH(H$1,unit!$A$1:$G$1,0),0)</f>
        <v>0.72</v>
      </c>
      <c r="I810">
        <f t="shared" si="44"/>
        <v>16056.997521846875</v>
      </c>
      <c r="J810">
        <f t="shared" si="45"/>
        <v>1338.1521739130433</v>
      </c>
      <c r="K810">
        <f t="shared" si="46"/>
        <v>267.63888888888886</v>
      </c>
    </row>
    <row r="811" spans="1:11" x14ac:dyDescent="0.2">
      <c r="A811">
        <v>41</v>
      </c>
      <c r="B811">
        <v>10</v>
      </c>
      <c r="C811">
        <v>17484.900000000001</v>
      </c>
      <c r="D811">
        <v>1748.5</v>
      </c>
      <c r="E811">
        <v>273.7</v>
      </c>
      <c r="F811">
        <f>VLOOKUP($A811,unit!$A:$G,MATCH(F$1,unit!$A$1:$G$1,0),0)</f>
        <v>0.76670000000000005</v>
      </c>
      <c r="G811">
        <f>VLOOKUP($A811,unit!$A:$G,MATCH(G$1,unit!$A$1:$G$1,0),0)</f>
        <v>0.92</v>
      </c>
      <c r="H811">
        <f>VLOOKUP($A811,unit!$A:$G,MATCH(H$1,unit!$A$1:$G$1,0),0)</f>
        <v>0.72</v>
      </c>
      <c r="I811">
        <f t="shared" si="44"/>
        <v>22805.399765227598</v>
      </c>
      <c r="J811">
        <f t="shared" si="45"/>
        <v>1900.5434782608695</v>
      </c>
      <c r="K811">
        <f t="shared" si="46"/>
        <v>380.13888888888891</v>
      </c>
    </row>
    <row r="812" spans="1:11" x14ac:dyDescent="0.2">
      <c r="A812">
        <v>41</v>
      </c>
      <c r="B812">
        <v>11</v>
      </c>
      <c r="C812">
        <v>24733.3</v>
      </c>
      <c r="D812">
        <v>2473.3000000000002</v>
      </c>
      <c r="E812">
        <v>387.1</v>
      </c>
      <c r="F812">
        <f>VLOOKUP($A812,unit!$A:$G,MATCH(F$1,unit!$A$1:$G$1,0),0)</f>
        <v>0.76670000000000005</v>
      </c>
      <c r="G812">
        <f>VLOOKUP($A812,unit!$A:$G,MATCH(G$1,unit!$A$1:$G$1,0),0)</f>
        <v>0.92</v>
      </c>
      <c r="H812">
        <f>VLOOKUP($A812,unit!$A:$G,MATCH(H$1,unit!$A$1:$G$1,0),0)</f>
        <v>0.72</v>
      </c>
      <c r="I812">
        <f t="shared" si="44"/>
        <v>32259.423503325939</v>
      </c>
      <c r="J812">
        <f t="shared" si="45"/>
        <v>2688.3695652173915</v>
      </c>
      <c r="K812">
        <f t="shared" si="46"/>
        <v>537.63888888888891</v>
      </c>
    </row>
    <row r="813" spans="1:11" x14ac:dyDescent="0.2">
      <c r="A813">
        <v>41</v>
      </c>
      <c r="B813">
        <v>12</v>
      </c>
      <c r="C813">
        <v>34887.9</v>
      </c>
      <c r="D813">
        <v>3488.8</v>
      </c>
      <c r="E813">
        <v>546.1</v>
      </c>
      <c r="F813">
        <f>VLOOKUP($A813,unit!$A:$G,MATCH(F$1,unit!$A$1:$G$1,0),0)</f>
        <v>0.76670000000000005</v>
      </c>
      <c r="G813">
        <f>VLOOKUP($A813,unit!$A:$G,MATCH(G$1,unit!$A$1:$G$1,0),0)</f>
        <v>0.92</v>
      </c>
      <c r="H813">
        <f>VLOOKUP($A813,unit!$A:$G,MATCH(H$1,unit!$A$1:$G$1,0),0)</f>
        <v>0.72</v>
      </c>
      <c r="I813">
        <f t="shared" si="44"/>
        <v>45503.978087909221</v>
      </c>
      <c r="J813">
        <f t="shared" si="45"/>
        <v>3792.1739130434785</v>
      </c>
      <c r="K813">
        <f t="shared" si="46"/>
        <v>758.47222222222229</v>
      </c>
    </row>
    <row r="814" spans="1:11" x14ac:dyDescent="0.2">
      <c r="A814">
        <v>41</v>
      </c>
      <c r="B814">
        <v>13</v>
      </c>
      <c r="C814">
        <v>49113.8</v>
      </c>
      <c r="D814">
        <v>4911.3999999999996</v>
      </c>
      <c r="E814">
        <v>768.7</v>
      </c>
      <c r="F814">
        <f>VLOOKUP($A814,unit!$A:$G,MATCH(F$1,unit!$A$1:$G$1,0),0)</f>
        <v>0.76670000000000005</v>
      </c>
      <c r="G814">
        <f>VLOOKUP($A814,unit!$A:$G,MATCH(G$1,unit!$A$1:$G$1,0),0)</f>
        <v>0.92</v>
      </c>
      <c r="H814">
        <f>VLOOKUP($A814,unit!$A:$G,MATCH(H$1,unit!$A$1:$G$1,0),0)</f>
        <v>0.72</v>
      </c>
      <c r="I814">
        <f t="shared" si="44"/>
        <v>64058.693100299985</v>
      </c>
      <c r="J814">
        <f t="shared" si="45"/>
        <v>5338.478260869565</v>
      </c>
      <c r="K814">
        <f t="shared" si="46"/>
        <v>1067.6388888888889</v>
      </c>
    </row>
    <row r="815" spans="1:11" x14ac:dyDescent="0.2">
      <c r="A815">
        <v>41</v>
      </c>
      <c r="B815">
        <v>14</v>
      </c>
      <c r="C815">
        <v>49113.8</v>
      </c>
      <c r="D815">
        <v>4911.3999999999996</v>
      </c>
      <c r="E815">
        <v>768.7</v>
      </c>
      <c r="F815">
        <f>VLOOKUP($A815,unit!$A:$G,MATCH(F$1,unit!$A$1:$G$1,0),0)</f>
        <v>0.76670000000000005</v>
      </c>
      <c r="G815">
        <f>VLOOKUP($A815,unit!$A:$G,MATCH(G$1,unit!$A$1:$G$1,0),0)</f>
        <v>0.92</v>
      </c>
      <c r="H815">
        <f>VLOOKUP($A815,unit!$A:$G,MATCH(H$1,unit!$A$1:$G$1,0),0)</f>
        <v>0.72</v>
      </c>
      <c r="I815">
        <f t="shared" si="44"/>
        <v>64058.693100299985</v>
      </c>
      <c r="J815">
        <f t="shared" si="45"/>
        <v>5338.478260869565</v>
      </c>
      <c r="K815">
        <f t="shared" si="46"/>
        <v>1067.6388888888889</v>
      </c>
    </row>
    <row r="816" spans="1:11" x14ac:dyDescent="0.2">
      <c r="A816">
        <v>41</v>
      </c>
      <c r="B816">
        <v>15</v>
      </c>
      <c r="C816">
        <v>49113.8</v>
      </c>
      <c r="D816">
        <v>4911.3999999999996</v>
      </c>
      <c r="E816">
        <v>768.7</v>
      </c>
      <c r="F816">
        <f>VLOOKUP($A816,unit!$A:$G,MATCH(F$1,unit!$A$1:$G$1,0),0)</f>
        <v>0.76670000000000005</v>
      </c>
      <c r="G816">
        <f>VLOOKUP($A816,unit!$A:$G,MATCH(G$1,unit!$A$1:$G$1,0),0)</f>
        <v>0.92</v>
      </c>
      <c r="H816">
        <f>VLOOKUP($A816,unit!$A:$G,MATCH(H$1,unit!$A$1:$G$1,0),0)</f>
        <v>0.72</v>
      </c>
      <c r="I816">
        <f t="shared" si="44"/>
        <v>64058.693100299985</v>
      </c>
      <c r="J816">
        <f t="shared" si="45"/>
        <v>5338.478260869565</v>
      </c>
      <c r="K816">
        <f t="shared" si="46"/>
        <v>1067.6388888888889</v>
      </c>
    </row>
    <row r="817" spans="1:11" x14ac:dyDescent="0.2">
      <c r="A817">
        <v>41</v>
      </c>
      <c r="B817">
        <v>16</v>
      </c>
      <c r="C817">
        <v>49113.8</v>
      </c>
      <c r="D817">
        <v>4911.3999999999996</v>
      </c>
      <c r="E817">
        <v>768.7</v>
      </c>
      <c r="F817">
        <f>VLOOKUP($A817,unit!$A:$G,MATCH(F$1,unit!$A$1:$G$1,0),0)</f>
        <v>0.76670000000000005</v>
      </c>
      <c r="G817">
        <f>VLOOKUP($A817,unit!$A:$G,MATCH(G$1,unit!$A$1:$G$1,0),0)</f>
        <v>0.92</v>
      </c>
      <c r="H817">
        <f>VLOOKUP($A817,unit!$A:$G,MATCH(H$1,unit!$A$1:$G$1,0),0)</f>
        <v>0.72</v>
      </c>
      <c r="I817">
        <f t="shared" si="44"/>
        <v>64058.693100299985</v>
      </c>
      <c r="J817">
        <f t="shared" si="45"/>
        <v>5338.478260869565</v>
      </c>
      <c r="K817">
        <f t="shared" si="46"/>
        <v>1067.6388888888889</v>
      </c>
    </row>
    <row r="818" spans="1:11" x14ac:dyDescent="0.2">
      <c r="A818">
        <v>41</v>
      </c>
      <c r="B818">
        <v>17</v>
      </c>
      <c r="C818">
        <v>49113.8</v>
      </c>
      <c r="D818">
        <v>4911.3999999999996</v>
      </c>
      <c r="E818">
        <v>768.7</v>
      </c>
      <c r="F818">
        <f>VLOOKUP($A818,unit!$A:$G,MATCH(F$1,unit!$A$1:$G$1,0),0)</f>
        <v>0.76670000000000005</v>
      </c>
      <c r="G818">
        <f>VLOOKUP($A818,unit!$A:$G,MATCH(G$1,unit!$A$1:$G$1,0),0)</f>
        <v>0.92</v>
      </c>
      <c r="H818">
        <f>VLOOKUP($A818,unit!$A:$G,MATCH(H$1,unit!$A$1:$G$1,0),0)</f>
        <v>0.72</v>
      </c>
      <c r="I818">
        <f t="shared" si="44"/>
        <v>64058.693100299985</v>
      </c>
      <c r="J818">
        <f t="shared" si="45"/>
        <v>5338.478260869565</v>
      </c>
      <c r="K818">
        <f t="shared" si="46"/>
        <v>1067.6388888888889</v>
      </c>
    </row>
    <row r="819" spans="1:11" x14ac:dyDescent="0.2">
      <c r="A819">
        <v>41</v>
      </c>
      <c r="B819">
        <v>18</v>
      </c>
      <c r="C819">
        <v>49113.8</v>
      </c>
      <c r="D819">
        <v>4911.3999999999996</v>
      </c>
      <c r="E819">
        <v>768.7</v>
      </c>
      <c r="F819">
        <f>VLOOKUP($A819,unit!$A:$G,MATCH(F$1,unit!$A$1:$G$1,0),0)</f>
        <v>0.76670000000000005</v>
      </c>
      <c r="G819">
        <f>VLOOKUP($A819,unit!$A:$G,MATCH(G$1,unit!$A$1:$G$1,0),0)</f>
        <v>0.92</v>
      </c>
      <c r="H819">
        <f>VLOOKUP($A819,unit!$A:$G,MATCH(H$1,unit!$A$1:$G$1,0),0)</f>
        <v>0.72</v>
      </c>
      <c r="I819">
        <f t="shared" si="44"/>
        <v>64058.693100299985</v>
      </c>
      <c r="J819">
        <f t="shared" si="45"/>
        <v>5338.478260869565</v>
      </c>
      <c r="K819">
        <f t="shared" si="46"/>
        <v>1067.6388888888889</v>
      </c>
    </row>
    <row r="820" spans="1:11" x14ac:dyDescent="0.2">
      <c r="A820">
        <v>41</v>
      </c>
      <c r="B820">
        <v>19</v>
      </c>
      <c r="C820">
        <v>49113.8</v>
      </c>
      <c r="D820">
        <v>4911.3999999999996</v>
      </c>
      <c r="E820">
        <v>768.7</v>
      </c>
      <c r="F820">
        <f>VLOOKUP($A820,unit!$A:$G,MATCH(F$1,unit!$A$1:$G$1,0),0)</f>
        <v>0.76670000000000005</v>
      </c>
      <c r="G820">
        <f>VLOOKUP($A820,unit!$A:$G,MATCH(G$1,unit!$A$1:$G$1,0),0)</f>
        <v>0.92</v>
      </c>
      <c r="H820">
        <f>VLOOKUP($A820,unit!$A:$G,MATCH(H$1,unit!$A$1:$G$1,0),0)</f>
        <v>0.72</v>
      </c>
      <c r="I820">
        <f t="shared" si="44"/>
        <v>64058.693100299985</v>
      </c>
      <c r="J820">
        <f t="shared" si="45"/>
        <v>5338.478260869565</v>
      </c>
      <c r="K820">
        <f t="shared" si="46"/>
        <v>1067.6388888888889</v>
      </c>
    </row>
    <row r="821" spans="1:11" x14ac:dyDescent="0.2">
      <c r="A821">
        <v>41</v>
      </c>
      <c r="B821">
        <v>20</v>
      </c>
      <c r="C821">
        <v>49113.8</v>
      </c>
      <c r="D821">
        <v>4911.3999999999996</v>
      </c>
      <c r="E821">
        <v>768.7</v>
      </c>
      <c r="F821">
        <f>VLOOKUP($A821,unit!$A:$G,MATCH(F$1,unit!$A$1:$G$1,0),0)</f>
        <v>0.76670000000000005</v>
      </c>
      <c r="G821">
        <f>VLOOKUP($A821,unit!$A:$G,MATCH(G$1,unit!$A$1:$G$1,0),0)</f>
        <v>0.92</v>
      </c>
      <c r="H821">
        <f>VLOOKUP($A821,unit!$A:$G,MATCH(H$1,unit!$A$1:$G$1,0),0)</f>
        <v>0.72</v>
      </c>
      <c r="I821">
        <f t="shared" si="44"/>
        <v>64058.693100299985</v>
      </c>
      <c r="J821">
        <f t="shared" si="45"/>
        <v>5338.478260869565</v>
      </c>
      <c r="K821">
        <f t="shared" si="46"/>
        <v>1067.6388888888889</v>
      </c>
    </row>
    <row r="822" spans="1:11" x14ac:dyDescent="0.2">
      <c r="A822">
        <v>42</v>
      </c>
      <c r="B822">
        <v>1</v>
      </c>
      <c r="C822">
        <v>755.1</v>
      </c>
      <c r="D822">
        <v>54.3</v>
      </c>
      <c r="E822">
        <v>10.9</v>
      </c>
      <c r="F822">
        <f>VLOOKUP($A822,unit!$A:$G,MATCH(F$1,unit!$A$1:$G$1,0),0)</f>
        <v>0.92669999999999997</v>
      </c>
      <c r="G822">
        <f>VLOOKUP($A822,unit!$A:$G,MATCH(G$1,unit!$A$1:$G$1,0),0)</f>
        <v>0.8</v>
      </c>
      <c r="H822">
        <f>VLOOKUP($A822,unit!$A:$G,MATCH(H$1,unit!$A$1:$G$1,0),0)</f>
        <v>0.8</v>
      </c>
      <c r="I822">
        <f t="shared" si="44"/>
        <v>814.8268047911946</v>
      </c>
      <c r="J822">
        <f t="shared" si="45"/>
        <v>67.874999999999986</v>
      </c>
      <c r="K822">
        <f t="shared" si="46"/>
        <v>13.625</v>
      </c>
    </row>
    <row r="823" spans="1:11" x14ac:dyDescent="0.2">
      <c r="A823">
        <v>42</v>
      </c>
      <c r="B823">
        <v>2</v>
      </c>
      <c r="C823">
        <v>894.1</v>
      </c>
      <c r="D823">
        <v>64.3</v>
      </c>
      <c r="E823">
        <v>12.9</v>
      </c>
      <c r="F823">
        <f>VLOOKUP($A823,unit!$A:$G,MATCH(F$1,unit!$A$1:$G$1,0),0)</f>
        <v>0.92669999999999997</v>
      </c>
      <c r="G823">
        <f>VLOOKUP($A823,unit!$A:$G,MATCH(G$1,unit!$A$1:$G$1,0),0)</f>
        <v>0.8</v>
      </c>
      <c r="H823">
        <f>VLOOKUP($A823,unit!$A:$G,MATCH(H$1,unit!$A$1:$G$1,0),0)</f>
        <v>0.8</v>
      </c>
      <c r="I823">
        <f t="shared" si="44"/>
        <v>964.82140930182368</v>
      </c>
      <c r="J823">
        <f t="shared" si="45"/>
        <v>80.374999999999986</v>
      </c>
      <c r="K823">
        <f t="shared" si="46"/>
        <v>16.125</v>
      </c>
    </row>
    <row r="824" spans="1:11" x14ac:dyDescent="0.2">
      <c r="A824">
        <v>42</v>
      </c>
      <c r="B824">
        <v>3</v>
      </c>
      <c r="C824">
        <v>1345.6</v>
      </c>
      <c r="D824">
        <v>96.8</v>
      </c>
      <c r="E824">
        <v>19.399999999999999</v>
      </c>
      <c r="F824">
        <f>VLOOKUP($A824,unit!$A:$G,MATCH(F$1,unit!$A$1:$G$1,0),0)</f>
        <v>0.92669999999999997</v>
      </c>
      <c r="G824">
        <f>VLOOKUP($A824,unit!$A:$G,MATCH(G$1,unit!$A$1:$G$1,0),0)</f>
        <v>0.8</v>
      </c>
      <c r="H824">
        <f>VLOOKUP($A824,unit!$A:$G,MATCH(H$1,unit!$A$1:$G$1,0),0)</f>
        <v>0.8</v>
      </c>
      <c r="I824">
        <f t="shared" si="44"/>
        <v>1452.034099492824</v>
      </c>
      <c r="J824">
        <f t="shared" si="45"/>
        <v>120.99999999999999</v>
      </c>
      <c r="K824">
        <f t="shared" si="46"/>
        <v>24.249999999999996</v>
      </c>
    </row>
    <row r="825" spans="1:11" x14ac:dyDescent="0.2">
      <c r="A825">
        <v>42</v>
      </c>
      <c r="B825">
        <v>4</v>
      </c>
      <c r="C825">
        <v>2172.8000000000002</v>
      </c>
      <c r="D825">
        <v>156.30000000000001</v>
      </c>
      <c r="E825">
        <v>31.3</v>
      </c>
      <c r="F825">
        <f>VLOOKUP($A825,unit!$A:$G,MATCH(F$1,unit!$A$1:$G$1,0),0)</f>
        <v>0.92669999999999997</v>
      </c>
      <c r="G825">
        <f>VLOOKUP($A825,unit!$A:$G,MATCH(G$1,unit!$A$1:$G$1,0),0)</f>
        <v>0.8</v>
      </c>
      <c r="H825">
        <f>VLOOKUP($A825,unit!$A:$G,MATCH(H$1,unit!$A$1:$G$1,0),0)</f>
        <v>0.8</v>
      </c>
      <c r="I825">
        <f t="shared" si="44"/>
        <v>2344.663861012194</v>
      </c>
      <c r="J825">
        <f t="shared" si="45"/>
        <v>195.375</v>
      </c>
      <c r="K825">
        <f t="shared" si="46"/>
        <v>39.125</v>
      </c>
    </row>
    <row r="826" spans="1:11" x14ac:dyDescent="0.2">
      <c r="A826">
        <v>42</v>
      </c>
      <c r="B826">
        <v>5</v>
      </c>
      <c r="C826">
        <v>3331.7</v>
      </c>
      <c r="D826">
        <v>239.7</v>
      </c>
      <c r="E826">
        <v>47.9</v>
      </c>
      <c r="F826">
        <f>VLOOKUP($A826,unit!$A:$G,MATCH(F$1,unit!$A$1:$G$1,0),0)</f>
        <v>0.92669999999999997</v>
      </c>
      <c r="G826">
        <f>VLOOKUP($A826,unit!$A:$G,MATCH(G$1,unit!$A$1:$G$1,0),0)</f>
        <v>0.8</v>
      </c>
      <c r="H826">
        <f>VLOOKUP($A826,unit!$A:$G,MATCH(H$1,unit!$A$1:$G$1,0),0)</f>
        <v>0.8</v>
      </c>
      <c r="I826">
        <f t="shared" si="44"/>
        <v>3595.2303873961368</v>
      </c>
      <c r="J826">
        <f t="shared" si="45"/>
        <v>299.62499999999994</v>
      </c>
      <c r="K826">
        <f t="shared" si="46"/>
        <v>59.874999999999993</v>
      </c>
    </row>
    <row r="827" spans="1:11" x14ac:dyDescent="0.2">
      <c r="A827">
        <v>42</v>
      </c>
      <c r="B827">
        <v>6</v>
      </c>
      <c r="C827">
        <v>4955.2</v>
      </c>
      <c r="D827">
        <v>356.5</v>
      </c>
      <c r="E827">
        <v>71.3</v>
      </c>
      <c r="F827">
        <f>VLOOKUP($A827,unit!$A:$G,MATCH(F$1,unit!$A$1:$G$1,0),0)</f>
        <v>0.92669999999999997</v>
      </c>
      <c r="G827">
        <f>VLOOKUP($A827,unit!$A:$G,MATCH(G$1,unit!$A$1:$G$1,0),0)</f>
        <v>0.8</v>
      </c>
      <c r="H827">
        <f>VLOOKUP($A827,unit!$A:$G,MATCH(H$1,unit!$A$1:$G$1,0),0)</f>
        <v>0.8</v>
      </c>
      <c r="I827">
        <f t="shared" si="44"/>
        <v>5347.1457861228009</v>
      </c>
      <c r="J827">
        <f t="shared" si="45"/>
        <v>445.625</v>
      </c>
      <c r="K827">
        <f t="shared" si="46"/>
        <v>89.124999999999986</v>
      </c>
    </row>
    <row r="828" spans="1:11" x14ac:dyDescent="0.2">
      <c r="A828">
        <v>42</v>
      </c>
      <c r="B828">
        <v>7</v>
      </c>
      <c r="C828">
        <v>7229.7</v>
      </c>
      <c r="D828">
        <v>520.1</v>
      </c>
      <c r="E828">
        <v>104</v>
      </c>
      <c r="F828">
        <f>VLOOKUP($A828,unit!$A:$G,MATCH(F$1,unit!$A$1:$G$1,0),0)</f>
        <v>0.92669999999999997</v>
      </c>
      <c r="G828">
        <f>VLOOKUP($A828,unit!$A:$G,MATCH(G$1,unit!$A$1:$G$1,0),0)</f>
        <v>0.8</v>
      </c>
      <c r="H828">
        <f>VLOOKUP($A828,unit!$A:$G,MATCH(H$1,unit!$A$1:$G$1,0),0)</f>
        <v>0.8</v>
      </c>
      <c r="I828">
        <f t="shared" si="44"/>
        <v>7801.5539009388149</v>
      </c>
      <c r="J828">
        <f t="shared" si="45"/>
        <v>650.125</v>
      </c>
      <c r="K828">
        <f t="shared" si="46"/>
        <v>130</v>
      </c>
    </row>
    <row r="829" spans="1:11" x14ac:dyDescent="0.2">
      <c r="A829">
        <v>42</v>
      </c>
      <c r="B829">
        <v>8</v>
      </c>
      <c r="C829">
        <v>10416.200000000001</v>
      </c>
      <c r="D829">
        <v>749.4</v>
      </c>
      <c r="E829">
        <v>149.9</v>
      </c>
      <c r="F829">
        <f>VLOOKUP($A829,unit!$A:$G,MATCH(F$1,unit!$A$1:$G$1,0),0)</f>
        <v>0.92669999999999997</v>
      </c>
      <c r="G829">
        <f>VLOOKUP($A829,unit!$A:$G,MATCH(G$1,unit!$A$1:$G$1,0),0)</f>
        <v>0.8</v>
      </c>
      <c r="H829">
        <f>VLOOKUP($A829,unit!$A:$G,MATCH(H$1,unit!$A$1:$G$1,0),0)</f>
        <v>0.8</v>
      </c>
      <c r="I829">
        <f t="shared" si="44"/>
        <v>11240.099277004425</v>
      </c>
      <c r="J829">
        <f t="shared" si="45"/>
        <v>936.74999999999989</v>
      </c>
      <c r="K829">
        <f t="shared" si="46"/>
        <v>187.375</v>
      </c>
    </row>
    <row r="830" spans="1:11" x14ac:dyDescent="0.2">
      <c r="A830">
        <v>42</v>
      </c>
      <c r="B830">
        <v>9</v>
      </c>
      <c r="C830">
        <v>14880.1</v>
      </c>
      <c r="D830">
        <v>1070.5</v>
      </c>
      <c r="E830">
        <v>214.1</v>
      </c>
      <c r="F830">
        <f>VLOOKUP($A830,unit!$A:$G,MATCH(F$1,unit!$A$1:$G$1,0),0)</f>
        <v>0.92669999999999997</v>
      </c>
      <c r="G830">
        <f>VLOOKUP($A830,unit!$A:$G,MATCH(G$1,unit!$A$1:$G$1,0),0)</f>
        <v>0.8</v>
      </c>
      <c r="H830">
        <f>VLOOKUP($A830,unit!$A:$G,MATCH(H$1,unit!$A$1:$G$1,0),0)</f>
        <v>0.8</v>
      </c>
      <c r="I830">
        <f t="shared" si="44"/>
        <v>16057.084277543974</v>
      </c>
      <c r="J830">
        <f t="shared" si="45"/>
        <v>1338.125</v>
      </c>
      <c r="K830">
        <f t="shared" si="46"/>
        <v>267.625</v>
      </c>
    </row>
    <row r="831" spans="1:11" x14ac:dyDescent="0.2">
      <c r="A831">
        <v>42</v>
      </c>
      <c r="B831">
        <v>10</v>
      </c>
      <c r="C831">
        <v>21133.9</v>
      </c>
      <c r="D831">
        <v>1520.4</v>
      </c>
      <c r="E831">
        <v>304.10000000000002</v>
      </c>
      <c r="F831">
        <f>VLOOKUP($A831,unit!$A:$G,MATCH(F$1,unit!$A$1:$G$1,0),0)</f>
        <v>0.92669999999999997</v>
      </c>
      <c r="G831">
        <f>VLOOKUP($A831,unit!$A:$G,MATCH(G$1,unit!$A$1:$G$1,0),0)</f>
        <v>0.8</v>
      </c>
      <c r="H831">
        <f>VLOOKUP($A831,unit!$A:$G,MATCH(H$1,unit!$A$1:$G$1,0),0)</f>
        <v>0.8</v>
      </c>
      <c r="I831">
        <f t="shared" si="44"/>
        <v>22805.546563073272</v>
      </c>
      <c r="J831">
        <f t="shared" si="45"/>
        <v>1900.5</v>
      </c>
      <c r="K831">
        <f t="shared" si="46"/>
        <v>380.125</v>
      </c>
    </row>
    <row r="832" spans="1:11" x14ac:dyDescent="0.2">
      <c r="A832">
        <v>42</v>
      </c>
      <c r="B832">
        <v>11</v>
      </c>
      <c r="C832">
        <v>29895</v>
      </c>
      <c r="D832">
        <v>2150.6999999999998</v>
      </c>
      <c r="E832">
        <v>430.1</v>
      </c>
      <c r="F832">
        <f>VLOOKUP($A832,unit!$A:$G,MATCH(F$1,unit!$A$1:$G$1,0),0)</f>
        <v>0.92669999999999997</v>
      </c>
      <c r="G832">
        <f>VLOOKUP($A832,unit!$A:$G,MATCH(G$1,unit!$A$1:$G$1,0),0)</f>
        <v>0.8</v>
      </c>
      <c r="H832">
        <f>VLOOKUP($A832,unit!$A:$G,MATCH(H$1,unit!$A$1:$G$1,0),0)</f>
        <v>0.8</v>
      </c>
      <c r="I832">
        <f t="shared" si="44"/>
        <v>32259.630948527032</v>
      </c>
      <c r="J832">
        <f t="shared" si="45"/>
        <v>2688.3749999999995</v>
      </c>
      <c r="K832">
        <f t="shared" si="46"/>
        <v>537.625</v>
      </c>
    </row>
    <row r="833" spans="1:11" x14ac:dyDescent="0.2">
      <c r="A833">
        <v>42</v>
      </c>
      <c r="B833">
        <v>12</v>
      </c>
      <c r="C833">
        <v>42168.800000000003</v>
      </c>
      <c r="D833">
        <v>3033.7</v>
      </c>
      <c r="E833">
        <v>606.70000000000005</v>
      </c>
      <c r="F833">
        <f>VLOOKUP($A833,unit!$A:$G,MATCH(F$1,unit!$A$1:$G$1,0),0)</f>
        <v>0.92669999999999997</v>
      </c>
      <c r="G833">
        <f>VLOOKUP($A833,unit!$A:$G,MATCH(G$1,unit!$A$1:$G$1,0),0)</f>
        <v>0.8</v>
      </c>
      <c r="H833">
        <f>VLOOKUP($A833,unit!$A:$G,MATCH(H$1,unit!$A$1:$G$1,0),0)</f>
        <v>0.8</v>
      </c>
      <c r="I833">
        <f t="shared" si="44"/>
        <v>45504.262436603007</v>
      </c>
      <c r="J833">
        <f t="shared" si="45"/>
        <v>3792.1249999999995</v>
      </c>
      <c r="K833">
        <f t="shared" si="46"/>
        <v>758.375</v>
      </c>
    </row>
    <row r="834" spans="1:11" x14ac:dyDescent="0.2">
      <c r="A834">
        <v>42</v>
      </c>
      <c r="B834">
        <v>13</v>
      </c>
      <c r="C834">
        <v>59363.6</v>
      </c>
      <c r="D834">
        <v>4270.8</v>
      </c>
      <c r="E834">
        <v>854.2</v>
      </c>
      <c r="F834">
        <f>VLOOKUP($A834,unit!$A:$G,MATCH(F$1,unit!$A$1:$G$1,0),0)</f>
        <v>0.92669999999999997</v>
      </c>
      <c r="G834">
        <f>VLOOKUP($A834,unit!$A:$G,MATCH(G$1,unit!$A$1:$G$1,0),0)</f>
        <v>0.8</v>
      </c>
      <c r="H834">
        <f>VLOOKUP($A834,unit!$A:$G,MATCH(H$1,unit!$A$1:$G$1,0),0)</f>
        <v>0.8</v>
      </c>
      <c r="I834">
        <f t="shared" si="44"/>
        <v>64059.134563504907</v>
      </c>
      <c r="J834">
        <f t="shared" si="45"/>
        <v>5338.5</v>
      </c>
      <c r="K834">
        <f t="shared" si="46"/>
        <v>1067.75</v>
      </c>
    </row>
    <row r="835" spans="1:11" x14ac:dyDescent="0.2">
      <c r="A835">
        <v>42</v>
      </c>
      <c r="B835">
        <v>14</v>
      </c>
      <c r="C835">
        <v>59363.6</v>
      </c>
      <c r="D835">
        <v>4270.8</v>
      </c>
      <c r="E835">
        <v>854.2</v>
      </c>
      <c r="F835">
        <f>VLOOKUP($A835,unit!$A:$G,MATCH(F$1,unit!$A$1:$G$1,0),0)</f>
        <v>0.92669999999999997</v>
      </c>
      <c r="G835">
        <f>VLOOKUP($A835,unit!$A:$G,MATCH(G$1,unit!$A$1:$G$1,0),0)</f>
        <v>0.8</v>
      </c>
      <c r="H835">
        <f>VLOOKUP($A835,unit!$A:$G,MATCH(H$1,unit!$A$1:$G$1,0),0)</f>
        <v>0.8</v>
      </c>
      <c r="I835">
        <f t="shared" ref="I835:I898" si="47">C835/F835*1</f>
        <v>64059.134563504907</v>
      </c>
      <c r="J835">
        <f t="shared" ref="J835:J898" si="48">D835/G835*1</f>
        <v>5338.5</v>
      </c>
      <c r="K835">
        <f t="shared" ref="K835:K898" si="49">E835/H835*1</f>
        <v>1067.75</v>
      </c>
    </row>
    <row r="836" spans="1:11" x14ac:dyDescent="0.2">
      <c r="A836">
        <v>42</v>
      </c>
      <c r="B836">
        <v>15</v>
      </c>
      <c r="C836">
        <v>59363.6</v>
      </c>
      <c r="D836">
        <v>4270.8</v>
      </c>
      <c r="E836">
        <v>854.2</v>
      </c>
      <c r="F836">
        <f>VLOOKUP($A836,unit!$A:$G,MATCH(F$1,unit!$A$1:$G$1,0),0)</f>
        <v>0.92669999999999997</v>
      </c>
      <c r="G836">
        <f>VLOOKUP($A836,unit!$A:$G,MATCH(G$1,unit!$A$1:$G$1,0),0)</f>
        <v>0.8</v>
      </c>
      <c r="H836">
        <f>VLOOKUP($A836,unit!$A:$G,MATCH(H$1,unit!$A$1:$G$1,0),0)</f>
        <v>0.8</v>
      </c>
      <c r="I836">
        <f t="shared" si="47"/>
        <v>64059.134563504907</v>
      </c>
      <c r="J836">
        <f t="shared" si="48"/>
        <v>5338.5</v>
      </c>
      <c r="K836">
        <f t="shared" si="49"/>
        <v>1067.75</v>
      </c>
    </row>
    <row r="837" spans="1:11" x14ac:dyDescent="0.2">
      <c r="A837">
        <v>42</v>
      </c>
      <c r="B837">
        <v>16</v>
      </c>
      <c r="C837">
        <v>59363.6</v>
      </c>
      <c r="D837">
        <v>4270.8</v>
      </c>
      <c r="E837">
        <v>854.2</v>
      </c>
      <c r="F837">
        <f>VLOOKUP($A837,unit!$A:$G,MATCH(F$1,unit!$A$1:$G$1,0),0)</f>
        <v>0.92669999999999997</v>
      </c>
      <c r="G837">
        <f>VLOOKUP($A837,unit!$A:$G,MATCH(G$1,unit!$A$1:$G$1,0),0)</f>
        <v>0.8</v>
      </c>
      <c r="H837">
        <f>VLOOKUP($A837,unit!$A:$G,MATCH(H$1,unit!$A$1:$G$1,0),0)</f>
        <v>0.8</v>
      </c>
      <c r="I837">
        <f t="shared" si="47"/>
        <v>64059.134563504907</v>
      </c>
      <c r="J837">
        <f t="shared" si="48"/>
        <v>5338.5</v>
      </c>
      <c r="K837">
        <f t="shared" si="49"/>
        <v>1067.75</v>
      </c>
    </row>
    <row r="838" spans="1:11" x14ac:dyDescent="0.2">
      <c r="A838">
        <v>42</v>
      </c>
      <c r="B838">
        <v>17</v>
      </c>
      <c r="C838">
        <v>59363.6</v>
      </c>
      <c r="D838">
        <v>4270.8</v>
      </c>
      <c r="E838">
        <v>854.2</v>
      </c>
      <c r="F838">
        <f>VLOOKUP($A838,unit!$A:$G,MATCH(F$1,unit!$A$1:$G$1,0),0)</f>
        <v>0.92669999999999997</v>
      </c>
      <c r="G838">
        <f>VLOOKUP($A838,unit!$A:$G,MATCH(G$1,unit!$A$1:$G$1,0),0)</f>
        <v>0.8</v>
      </c>
      <c r="H838">
        <f>VLOOKUP($A838,unit!$A:$G,MATCH(H$1,unit!$A$1:$G$1,0),0)</f>
        <v>0.8</v>
      </c>
      <c r="I838">
        <f t="shared" si="47"/>
        <v>64059.134563504907</v>
      </c>
      <c r="J838">
        <f t="shared" si="48"/>
        <v>5338.5</v>
      </c>
      <c r="K838">
        <f t="shared" si="49"/>
        <v>1067.75</v>
      </c>
    </row>
    <row r="839" spans="1:11" x14ac:dyDescent="0.2">
      <c r="A839">
        <v>42</v>
      </c>
      <c r="B839">
        <v>18</v>
      </c>
      <c r="C839">
        <v>59363.6</v>
      </c>
      <c r="D839">
        <v>4270.8</v>
      </c>
      <c r="E839">
        <v>854.2</v>
      </c>
      <c r="F839">
        <f>VLOOKUP($A839,unit!$A:$G,MATCH(F$1,unit!$A$1:$G$1,0),0)</f>
        <v>0.92669999999999997</v>
      </c>
      <c r="G839">
        <f>VLOOKUP($A839,unit!$A:$G,MATCH(G$1,unit!$A$1:$G$1,0),0)</f>
        <v>0.8</v>
      </c>
      <c r="H839">
        <f>VLOOKUP($A839,unit!$A:$G,MATCH(H$1,unit!$A$1:$G$1,0),0)</f>
        <v>0.8</v>
      </c>
      <c r="I839">
        <f t="shared" si="47"/>
        <v>64059.134563504907</v>
      </c>
      <c r="J839">
        <f t="shared" si="48"/>
        <v>5338.5</v>
      </c>
      <c r="K839">
        <f t="shared" si="49"/>
        <v>1067.75</v>
      </c>
    </row>
    <row r="840" spans="1:11" x14ac:dyDescent="0.2">
      <c r="A840">
        <v>42</v>
      </c>
      <c r="B840">
        <v>19</v>
      </c>
      <c r="C840">
        <v>59363.6</v>
      </c>
      <c r="D840">
        <v>4270.8</v>
      </c>
      <c r="E840">
        <v>854.2</v>
      </c>
      <c r="F840">
        <f>VLOOKUP($A840,unit!$A:$G,MATCH(F$1,unit!$A$1:$G$1,0),0)</f>
        <v>0.92669999999999997</v>
      </c>
      <c r="G840">
        <f>VLOOKUP($A840,unit!$A:$G,MATCH(G$1,unit!$A$1:$G$1,0),0)</f>
        <v>0.8</v>
      </c>
      <c r="H840">
        <f>VLOOKUP($A840,unit!$A:$G,MATCH(H$1,unit!$A$1:$G$1,0),0)</f>
        <v>0.8</v>
      </c>
      <c r="I840">
        <f t="shared" si="47"/>
        <v>64059.134563504907</v>
      </c>
      <c r="J840">
        <f t="shared" si="48"/>
        <v>5338.5</v>
      </c>
      <c r="K840">
        <f t="shared" si="49"/>
        <v>1067.75</v>
      </c>
    </row>
    <row r="841" spans="1:11" x14ac:dyDescent="0.2">
      <c r="A841">
        <v>42</v>
      </c>
      <c r="B841">
        <v>20</v>
      </c>
      <c r="C841">
        <v>59363.6</v>
      </c>
      <c r="D841">
        <v>4270.8</v>
      </c>
      <c r="E841">
        <v>854.2</v>
      </c>
      <c r="F841">
        <f>VLOOKUP($A841,unit!$A:$G,MATCH(F$1,unit!$A$1:$G$1,0),0)</f>
        <v>0.92669999999999997</v>
      </c>
      <c r="G841">
        <f>VLOOKUP($A841,unit!$A:$G,MATCH(G$1,unit!$A$1:$G$1,0),0)</f>
        <v>0.8</v>
      </c>
      <c r="H841">
        <f>VLOOKUP($A841,unit!$A:$G,MATCH(H$1,unit!$A$1:$G$1,0),0)</f>
        <v>0.8</v>
      </c>
      <c r="I841">
        <f t="shared" si="47"/>
        <v>64059.134563504907</v>
      </c>
      <c r="J841">
        <f t="shared" si="48"/>
        <v>5338.5</v>
      </c>
      <c r="K841">
        <f t="shared" si="49"/>
        <v>1067.75</v>
      </c>
    </row>
    <row r="842" spans="1:11" x14ac:dyDescent="0.2">
      <c r="A842">
        <v>43</v>
      </c>
      <c r="B842">
        <v>1</v>
      </c>
      <c r="C842">
        <v>741.5</v>
      </c>
      <c r="D842">
        <v>55.7</v>
      </c>
      <c r="E842">
        <v>10.3</v>
      </c>
      <c r="F842">
        <f>VLOOKUP($A842,unit!$A:$G,MATCH(F$1,unit!$A$1:$G$1,0),0)</f>
        <v>0.91</v>
      </c>
      <c r="G842">
        <f>VLOOKUP($A842,unit!$A:$G,MATCH(G$1,unit!$A$1:$G$1,0),0)</f>
        <v>0.82</v>
      </c>
      <c r="H842">
        <f>VLOOKUP($A842,unit!$A:$G,MATCH(H$1,unit!$A$1:$G$1,0),0)</f>
        <v>0.76</v>
      </c>
      <c r="I842">
        <f t="shared" si="47"/>
        <v>814.83516483516485</v>
      </c>
      <c r="J842">
        <f t="shared" si="48"/>
        <v>67.926829268292693</v>
      </c>
      <c r="K842">
        <f t="shared" si="49"/>
        <v>13.55263157894737</v>
      </c>
    </row>
    <row r="843" spans="1:11" x14ac:dyDescent="0.2">
      <c r="A843">
        <v>43</v>
      </c>
      <c r="B843">
        <v>2</v>
      </c>
      <c r="C843">
        <v>878</v>
      </c>
      <c r="D843">
        <v>65.900000000000006</v>
      </c>
      <c r="E843">
        <v>12.2</v>
      </c>
      <c r="F843">
        <f>VLOOKUP($A843,unit!$A:$G,MATCH(F$1,unit!$A$1:$G$1,0),0)</f>
        <v>0.91</v>
      </c>
      <c r="G843">
        <f>VLOOKUP($A843,unit!$A:$G,MATCH(G$1,unit!$A$1:$G$1,0),0)</f>
        <v>0.82</v>
      </c>
      <c r="H843">
        <f>VLOOKUP($A843,unit!$A:$G,MATCH(H$1,unit!$A$1:$G$1,0),0)</f>
        <v>0.76</v>
      </c>
      <c r="I843">
        <f t="shared" si="47"/>
        <v>964.83516483516485</v>
      </c>
      <c r="J843">
        <f t="shared" si="48"/>
        <v>80.365853658536594</v>
      </c>
      <c r="K843">
        <f t="shared" si="49"/>
        <v>16.052631578947366</v>
      </c>
    </row>
    <row r="844" spans="1:11" x14ac:dyDescent="0.2">
      <c r="A844">
        <v>43</v>
      </c>
      <c r="B844">
        <v>3</v>
      </c>
      <c r="C844">
        <v>1321.4</v>
      </c>
      <c r="D844">
        <v>99.2</v>
      </c>
      <c r="E844">
        <v>18.399999999999999</v>
      </c>
      <c r="F844">
        <f>VLOOKUP($A844,unit!$A:$G,MATCH(F$1,unit!$A$1:$G$1,0),0)</f>
        <v>0.91</v>
      </c>
      <c r="G844">
        <f>VLOOKUP($A844,unit!$A:$G,MATCH(G$1,unit!$A$1:$G$1,0),0)</f>
        <v>0.82</v>
      </c>
      <c r="H844">
        <f>VLOOKUP($A844,unit!$A:$G,MATCH(H$1,unit!$A$1:$G$1,0),0)</f>
        <v>0.76</v>
      </c>
      <c r="I844">
        <f t="shared" si="47"/>
        <v>1452.0879120879122</v>
      </c>
      <c r="J844">
        <f t="shared" si="48"/>
        <v>120.97560975609757</v>
      </c>
      <c r="K844">
        <f t="shared" si="49"/>
        <v>24.210526315789473</v>
      </c>
    </row>
    <row r="845" spans="1:11" x14ac:dyDescent="0.2">
      <c r="A845">
        <v>43</v>
      </c>
      <c r="B845">
        <v>4</v>
      </c>
      <c r="C845">
        <v>2133.6999999999998</v>
      </c>
      <c r="D845">
        <v>160.19999999999999</v>
      </c>
      <c r="E845">
        <v>29.7</v>
      </c>
      <c r="F845">
        <f>VLOOKUP($A845,unit!$A:$G,MATCH(F$1,unit!$A$1:$G$1,0),0)</f>
        <v>0.91</v>
      </c>
      <c r="G845">
        <f>VLOOKUP($A845,unit!$A:$G,MATCH(G$1,unit!$A$1:$G$1,0),0)</f>
        <v>0.82</v>
      </c>
      <c r="H845">
        <f>VLOOKUP($A845,unit!$A:$G,MATCH(H$1,unit!$A$1:$G$1,0),0)</f>
        <v>0.76</v>
      </c>
      <c r="I845">
        <f t="shared" si="47"/>
        <v>2344.7252747252746</v>
      </c>
      <c r="J845">
        <f t="shared" si="48"/>
        <v>195.36585365853659</v>
      </c>
      <c r="K845">
        <f t="shared" si="49"/>
        <v>39.078947368421048</v>
      </c>
    </row>
    <row r="846" spans="1:11" x14ac:dyDescent="0.2">
      <c r="A846">
        <v>43</v>
      </c>
      <c r="B846">
        <v>5</v>
      </c>
      <c r="C846">
        <v>3271.8</v>
      </c>
      <c r="D846">
        <v>245.7</v>
      </c>
      <c r="E846">
        <v>45.5</v>
      </c>
      <c r="F846">
        <f>VLOOKUP($A846,unit!$A:$G,MATCH(F$1,unit!$A$1:$G$1,0),0)</f>
        <v>0.91</v>
      </c>
      <c r="G846">
        <f>VLOOKUP($A846,unit!$A:$G,MATCH(G$1,unit!$A$1:$G$1,0),0)</f>
        <v>0.82</v>
      </c>
      <c r="H846">
        <f>VLOOKUP($A846,unit!$A:$G,MATCH(H$1,unit!$A$1:$G$1,0),0)</f>
        <v>0.76</v>
      </c>
      <c r="I846">
        <f t="shared" si="47"/>
        <v>3595.3846153846152</v>
      </c>
      <c r="J846">
        <f t="shared" si="48"/>
        <v>299.63414634146341</v>
      </c>
      <c r="K846">
        <f t="shared" si="49"/>
        <v>59.868421052631575</v>
      </c>
    </row>
    <row r="847" spans="1:11" x14ac:dyDescent="0.2">
      <c r="A847">
        <v>43</v>
      </c>
      <c r="B847">
        <v>6</v>
      </c>
      <c r="C847">
        <v>4866.1000000000004</v>
      </c>
      <c r="D847">
        <v>365.4</v>
      </c>
      <c r="E847">
        <v>67.7</v>
      </c>
      <c r="F847">
        <f>VLOOKUP($A847,unit!$A:$G,MATCH(F$1,unit!$A$1:$G$1,0),0)</f>
        <v>0.91</v>
      </c>
      <c r="G847">
        <f>VLOOKUP($A847,unit!$A:$G,MATCH(G$1,unit!$A$1:$G$1,0),0)</f>
        <v>0.82</v>
      </c>
      <c r="H847">
        <f>VLOOKUP($A847,unit!$A:$G,MATCH(H$1,unit!$A$1:$G$1,0),0)</f>
        <v>0.76</v>
      </c>
      <c r="I847">
        <f t="shared" si="47"/>
        <v>5347.3626373626375</v>
      </c>
      <c r="J847">
        <f t="shared" si="48"/>
        <v>445.60975609756099</v>
      </c>
      <c r="K847">
        <f t="shared" si="49"/>
        <v>89.078947368421055</v>
      </c>
    </row>
    <row r="848" spans="1:11" x14ac:dyDescent="0.2">
      <c r="A848">
        <v>43</v>
      </c>
      <c r="B848">
        <v>7</v>
      </c>
      <c r="C848">
        <v>7099.7</v>
      </c>
      <c r="D848">
        <v>533.1</v>
      </c>
      <c r="E848">
        <v>98.8</v>
      </c>
      <c r="F848">
        <f>VLOOKUP($A848,unit!$A:$G,MATCH(F$1,unit!$A$1:$G$1,0),0)</f>
        <v>0.91</v>
      </c>
      <c r="G848">
        <f>VLOOKUP($A848,unit!$A:$G,MATCH(G$1,unit!$A$1:$G$1,0),0)</f>
        <v>0.82</v>
      </c>
      <c r="H848">
        <f>VLOOKUP($A848,unit!$A:$G,MATCH(H$1,unit!$A$1:$G$1,0),0)</f>
        <v>0.76</v>
      </c>
      <c r="I848">
        <f t="shared" si="47"/>
        <v>7801.8681318681311</v>
      </c>
      <c r="J848">
        <f t="shared" si="48"/>
        <v>650.12195121951231</v>
      </c>
      <c r="K848">
        <f t="shared" si="49"/>
        <v>130</v>
      </c>
    </row>
    <row r="849" spans="1:11" x14ac:dyDescent="0.2">
      <c r="A849">
        <v>43</v>
      </c>
      <c r="B849">
        <v>8</v>
      </c>
      <c r="C849">
        <v>10228.799999999999</v>
      </c>
      <c r="D849">
        <v>768.1</v>
      </c>
      <c r="E849">
        <v>142.4</v>
      </c>
      <c r="F849">
        <f>VLOOKUP($A849,unit!$A:$G,MATCH(F$1,unit!$A$1:$G$1,0),0)</f>
        <v>0.91</v>
      </c>
      <c r="G849">
        <f>VLOOKUP($A849,unit!$A:$G,MATCH(G$1,unit!$A$1:$G$1,0),0)</f>
        <v>0.82</v>
      </c>
      <c r="H849">
        <f>VLOOKUP($A849,unit!$A:$G,MATCH(H$1,unit!$A$1:$G$1,0),0)</f>
        <v>0.76</v>
      </c>
      <c r="I849">
        <f t="shared" si="47"/>
        <v>11240.43956043956</v>
      </c>
      <c r="J849">
        <f t="shared" si="48"/>
        <v>936.70731707317077</v>
      </c>
      <c r="K849">
        <f t="shared" si="49"/>
        <v>187.36842105263159</v>
      </c>
    </row>
    <row r="850" spans="1:11" x14ac:dyDescent="0.2">
      <c r="A850">
        <v>43</v>
      </c>
      <c r="B850">
        <v>9</v>
      </c>
      <c r="C850">
        <v>14612.5</v>
      </c>
      <c r="D850">
        <v>1097.3</v>
      </c>
      <c r="E850">
        <v>203.4</v>
      </c>
      <c r="F850">
        <f>VLOOKUP($A850,unit!$A:$G,MATCH(F$1,unit!$A$1:$G$1,0),0)</f>
        <v>0.91</v>
      </c>
      <c r="G850">
        <f>VLOOKUP($A850,unit!$A:$G,MATCH(G$1,unit!$A$1:$G$1,0),0)</f>
        <v>0.82</v>
      </c>
      <c r="H850">
        <f>VLOOKUP($A850,unit!$A:$G,MATCH(H$1,unit!$A$1:$G$1,0),0)</f>
        <v>0.76</v>
      </c>
      <c r="I850">
        <f t="shared" si="47"/>
        <v>16057.692307692307</v>
      </c>
      <c r="J850">
        <f t="shared" si="48"/>
        <v>1338.1707317073171</v>
      </c>
      <c r="K850">
        <f t="shared" si="49"/>
        <v>267.63157894736844</v>
      </c>
    </row>
    <row r="851" spans="1:11" x14ac:dyDescent="0.2">
      <c r="A851">
        <v>43</v>
      </c>
      <c r="B851">
        <v>10</v>
      </c>
      <c r="C851">
        <v>20753.8</v>
      </c>
      <c r="D851">
        <v>1558.4</v>
      </c>
      <c r="E851">
        <v>288.89999999999998</v>
      </c>
      <c r="F851">
        <f>VLOOKUP($A851,unit!$A:$G,MATCH(F$1,unit!$A$1:$G$1,0),0)</f>
        <v>0.91</v>
      </c>
      <c r="G851">
        <f>VLOOKUP($A851,unit!$A:$G,MATCH(G$1,unit!$A$1:$G$1,0),0)</f>
        <v>0.82</v>
      </c>
      <c r="H851">
        <f>VLOOKUP($A851,unit!$A:$G,MATCH(H$1,unit!$A$1:$G$1,0),0)</f>
        <v>0.76</v>
      </c>
      <c r="I851">
        <f t="shared" si="47"/>
        <v>22806.373626373625</v>
      </c>
      <c r="J851">
        <f t="shared" si="48"/>
        <v>1900.487804878049</v>
      </c>
      <c r="K851">
        <f t="shared" si="49"/>
        <v>380.13157894736838</v>
      </c>
    </row>
    <row r="852" spans="1:11" x14ac:dyDescent="0.2">
      <c r="A852">
        <v>43</v>
      </c>
      <c r="B852">
        <v>11</v>
      </c>
      <c r="C852">
        <v>29357.3</v>
      </c>
      <c r="D852">
        <v>2204.5</v>
      </c>
      <c r="E852">
        <v>408.6</v>
      </c>
      <c r="F852">
        <f>VLOOKUP($A852,unit!$A:$G,MATCH(F$1,unit!$A$1:$G$1,0),0)</f>
        <v>0.91</v>
      </c>
      <c r="G852">
        <f>VLOOKUP($A852,unit!$A:$G,MATCH(G$1,unit!$A$1:$G$1,0),0)</f>
        <v>0.82</v>
      </c>
      <c r="H852">
        <f>VLOOKUP($A852,unit!$A:$G,MATCH(H$1,unit!$A$1:$G$1,0),0)</f>
        <v>0.76</v>
      </c>
      <c r="I852">
        <f t="shared" si="47"/>
        <v>32260.76923076923</v>
      </c>
      <c r="J852">
        <f t="shared" si="48"/>
        <v>2688.4146341463415</v>
      </c>
      <c r="K852">
        <f t="shared" si="49"/>
        <v>537.63157894736844</v>
      </c>
    </row>
    <row r="853" spans="1:11" x14ac:dyDescent="0.2">
      <c r="A853">
        <v>43</v>
      </c>
      <c r="B853">
        <v>12</v>
      </c>
      <c r="C853">
        <v>41410.400000000001</v>
      </c>
      <c r="D853">
        <v>3109.6</v>
      </c>
      <c r="E853">
        <v>576.4</v>
      </c>
      <c r="F853">
        <f>VLOOKUP($A853,unit!$A:$G,MATCH(F$1,unit!$A$1:$G$1,0),0)</f>
        <v>0.91</v>
      </c>
      <c r="G853">
        <f>VLOOKUP($A853,unit!$A:$G,MATCH(G$1,unit!$A$1:$G$1,0),0)</f>
        <v>0.82</v>
      </c>
      <c r="H853">
        <f>VLOOKUP($A853,unit!$A:$G,MATCH(H$1,unit!$A$1:$G$1,0),0)</f>
        <v>0.76</v>
      </c>
      <c r="I853">
        <f t="shared" si="47"/>
        <v>45505.934065934067</v>
      </c>
      <c r="J853">
        <f t="shared" si="48"/>
        <v>3792.1951219512198</v>
      </c>
      <c r="K853">
        <f t="shared" si="49"/>
        <v>758.42105263157896</v>
      </c>
    </row>
    <row r="854" spans="1:11" x14ac:dyDescent="0.2">
      <c r="A854">
        <v>43</v>
      </c>
      <c r="B854">
        <v>13</v>
      </c>
      <c r="C854">
        <v>58296</v>
      </c>
      <c r="D854">
        <v>4377.5</v>
      </c>
      <c r="E854">
        <v>811.4</v>
      </c>
      <c r="F854">
        <f>VLOOKUP($A854,unit!$A:$G,MATCH(F$1,unit!$A$1:$G$1,0),0)</f>
        <v>0.91</v>
      </c>
      <c r="G854">
        <f>VLOOKUP($A854,unit!$A:$G,MATCH(G$1,unit!$A$1:$G$1,0),0)</f>
        <v>0.82</v>
      </c>
      <c r="H854">
        <f>VLOOKUP($A854,unit!$A:$G,MATCH(H$1,unit!$A$1:$G$1,0),0)</f>
        <v>0.76</v>
      </c>
      <c r="I854">
        <f t="shared" si="47"/>
        <v>64061.538461538461</v>
      </c>
      <c r="J854">
        <f t="shared" si="48"/>
        <v>5338.414634146342</v>
      </c>
      <c r="K854">
        <f t="shared" si="49"/>
        <v>1067.6315789473683</v>
      </c>
    </row>
    <row r="855" spans="1:11" x14ac:dyDescent="0.2">
      <c r="A855">
        <v>43</v>
      </c>
      <c r="B855">
        <v>14</v>
      </c>
      <c r="C855">
        <v>58296</v>
      </c>
      <c r="D855">
        <v>4377.5</v>
      </c>
      <c r="E855">
        <v>811.4</v>
      </c>
      <c r="F855">
        <f>VLOOKUP($A855,unit!$A:$G,MATCH(F$1,unit!$A$1:$G$1,0),0)</f>
        <v>0.91</v>
      </c>
      <c r="G855">
        <f>VLOOKUP($A855,unit!$A:$G,MATCH(G$1,unit!$A$1:$G$1,0),0)</f>
        <v>0.82</v>
      </c>
      <c r="H855">
        <f>VLOOKUP($A855,unit!$A:$G,MATCH(H$1,unit!$A$1:$G$1,0),0)</f>
        <v>0.76</v>
      </c>
      <c r="I855">
        <f t="shared" si="47"/>
        <v>64061.538461538461</v>
      </c>
      <c r="J855">
        <f t="shared" si="48"/>
        <v>5338.414634146342</v>
      </c>
      <c r="K855">
        <f t="shared" si="49"/>
        <v>1067.6315789473683</v>
      </c>
    </row>
    <row r="856" spans="1:11" x14ac:dyDescent="0.2">
      <c r="A856">
        <v>43</v>
      </c>
      <c r="B856">
        <v>15</v>
      </c>
      <c r="C856">
        <v>58296</v>
      </c>
      <c r="D856">
        <v>4377.5</v>
      </c>
      <c r="E856">
        <v>811.4</v>
      </c>
      <c r="F856">
        <f>VLOOKUP($A856,unit!$A:$G,MATCH(F$1,unit!$A$1:$G$1,0),0)</f>
        <v>0.91</v>
      </c>
      <c r="G856">
        <f>VLOOKUP($A856,unit!$A:$G,MATCH(G$1,unit!$A$1:$G$1,0),0)</f>
        <v>0.82</v>
      </c>
      <c r="H856">
        <f>VLOOKUP($A856,unit!$A:$G,MATCH(H$1,unit!$A$1:$G$1,0),0)</f>
        <v>0.76</v>
      </c>
      <c r="I856">
        <f t="shared" si="47"/>
        <v>64061.538461538461</v>
      </c>
      <c r="J856">
        <f t="shared" si="48"/>
        <v>5338.414634146342</v>
      </c>
      <c r="K856">
        <f t="shared" si="49"/>
        <v>1067.6315789473683</v>
      </c>
    </row>
    <row r="857" spans="1:11" x14ac:dyDescent="0.2">
      <c r="A857">
        <v>43</v>
      </c>
      <c r="B857">
        <v>16</v>
      </c>
      <c r="C857">
        <v>58296</v>
      </c>
      <c r="D857">
        <v>4377.5</v>
      </c>
      <c r="E857">
        <v>811.4</v>
      </c>
      <c r="F857">
        <f>VLOOKUP($A857,unit!$A:$G,MATCH(F$1,unit!$A$1:$G$1,0),0)</f>
        <v>0.91</v>
      </c>
      <c r="G857">
        <f>VLOOKUP($A857,unit!$A:$G,MATCH(G$1,unit!$A$1:$G$1,0),0)</f>
        <v>0.82</v>
      </c>
      <c r="H857">
        <f>VLOOKUP($A857,unit!$A:$G,MATCH(H$1,unit!$A$1:$G$1,0),0)</f>
        <v>0.76</v>
      </c>
      <c r="I857">
        <f t="shared" si="47"/>
        <v>64061.538461538461</v>
      </c>
      <c r="J857">
        <f t="shared" si="48"/>
        <v>5338.414634146342</v>
      </c>
      <c r="K857">
        <f t="shared" si="49"/>
        <v>1067.6315789473683</v>
      </c>
    </row>
    <row r="858" spans="1:11" x14ac:dyDescent="0.2">
      <c r="A858">
        <v>43</v>
      </c>
      <c r="B858">
        <v>17</v>
      </c>
      <c r="C858">
        <v>58296</v>
      </c>
      <c r="D858">
        <v>4377.5</v>
      </c>
      <c r="E858">
        <v>811.4</v>
      </c>
      <c r="F858">
        <f>VLOOKUP($A858,unit!$A:$G,MATCH(F$1,unit!$A$1:$G$1,0),0)</f>
        <v>0.91</v>
      </c>
      <c r="G858">
        <f>VLOOKUP($A858,unit!$A:$G,MATCH(G$1,unit!$A$1:$G$1,0),0)</f>
        <v>0.82</v>
      </c>
      <c r="H858">
        <f>VLOOKUP($A858,unit!$A:$G,MATCH(H$1,unit!$A$1:$G$1,0),0)</f>
        <v>0.76</v>
      </c>
      <c r="I858">
        <f t="shared" si="47"/>
        <v>64061.538461538461</v>
      </c>
      <c r="J858">
        <f t="shared" si="48"/>
        <v>5338.414634146342</v>
      </c>
      <c r="K858">
        <f t="shared" si="49"/>
        <v>1067.6315789473683</v>
      </c>
    </row>
    <row r="859" spans="1:11" x14ac:dyDescent="0.2">
      <c r="A859">
        <v>43</v>
      </c>
      <c r="B859">
        <v>18</v>
      </c>
      <c r="C859">
        <v>58296</v>
      </c>
      <c r="D859">
        <v>4377.5</v>
      </c>
      <c r="E859">
        <v>811.4</v>
      </c>
      <c r="F859">
        <f>VLOOKUP($A859,unit!$A:$G,MATCH(F$1,unit!$A$1:$G$1,0),0)</f>
        <v>0.91</v>
      </c>
      <c r="G859">
        <f>VLOOKUP($A859,unit!$A:$G,MATCH(G$1,unit!$A$1:$G$1,0),0)</f>
        <v>0.82</v>
      </c>
      <c r="H859">
        <f>VLOOKUP($A859,unit!$A:$G,MATCH(H$1,unit!$A$1:$G$1,0),0)</f>
        <v>0.76</v>
      </c>
      <c r="I859">
        <f t="shared" si="47"/>
        <v>64061.538461538461</v>
      </c>
      <c r="J859">
        <f t="shared" si="48"/>
        <v>5338.414634146342</v>
      </c>
      <c r="K859">
        <f t="shared" si="49"/>
        <v>1067.6315789473683</v>
      </c>
    </row>
    <row r="860" spans="1:11" x14ac:dyDescent="0.2">
      <c r="A860">
        <v>43</v>
      </c>
      <c r="B860">
        <v>19</v>
      </c>
      <c r="C860">
        <v>58296</v>
      </c>
      <c r="D860">
        <v>4377.5</v>
      </c>
      <c r="E860">
        <v>811.4</v>
      </c>
      <c r="F860">
        <f>VLOOKUP($A860,unit!$A:$G,MATCH(F$1,unit!$A$1:$G$1,0),0)</f>
        <v>0.91</v>
      </c>
      <c r="G860">
        <f>VLOOKUP($A860,unit!$A:$G,MATCH(G$1,unit!$A$1:$G$1,0),0)</f>
        <v>0.82</v>
      </c>
      <c r="H860">
        <f>VLOOKUP($A860,unit!$A:$G,MATCH(H$1,unit!$A$1:$G$1,0),0)</f>
        <v>0.76</v>
      </c>
      <c r="I860">
        <f t="shared" si="47"/>
        <v>64061.538461538461</v>
      </c>
      <c r="J860">
        <f t="shared" si="48"/>
        <v>5338.414634146342</v>
      </c>
      <c r="K860">
        <f t="shared" si="49"/>
        <v>1067.6315789473683</v>
      </c>
    </row>
    <row r="861" spans="1:11" x14ac:dyDescent="0.2">
      <c r="A861">
        <v>43</v>
      </c>
      <c r="B861">
        <v>20</v>
      </c>
      <c r="C861">
        <v>58296</v>
      </c>
      <c r="D861">
        <v>4377.5</v>
      </c>
      <c r="E861">
        <v>811.4</v>
      </c>
      <c r="F861">
        <f>VLOOKUP($A861,unit!$A:$G,MATCH(F$1,unit!$A$1:$G$1,0),0)</f>
        <v>0.91</v>
      </c>
      <c r="G861">
        <f>VLOOKUP($A861,unit!$A:$G,MATCH(G$1,unit!$A$1:$G$1,0),0)</f>
        <v>0.82</v>
      </c>
      <c r="H861">
        <f>VLOOKUP($A861,unit!$A:$G,MATCH(H$1,unit!$A$1:$G$1,0),0)</f>
        <v>0.76</v>
      </c>
      <c r="I861">
        <f t="shared" si="47"/>
        <v>64061.538461538461</v>
      </c>
      <c r="J861">
        <f t="shared" si="48"/>
        <v>5338.414634146342</v>
      </c>
      <c r="K861">
        <f t="shared" si="49"/>
        <v>1067.6315789473683</v>
      </c>
    </row>
    <row r="862" spans="1:11" x14ac:dyDescent="0.2">
      <c r="A862">
        <v>44</v>
      </c>
      <c r="B862">
        <v>1</v>
      </c>
      <c r="C862">
        <v>847.4</v>
      </c>
      <c r="D862">
        <v>49.4</v>
      </c>
      <c r="E862">
        <v>10.9</v>
      </c>
      <c r="F862">
        <f>VLOOKUP($A862,unit!$A:$G,MATCH(F$1,unit!$A$1:$G$1,0),0)</f>
        <v>1.04</v>
      </c>
      <c r="G862">
        <f>VLOOKUP($A862,unit!$A:$G,MATCH(G$1,unit!$A$1:$G$1,0),0)</f>
        <v>0.72799999999999998</v>
      </c>
      <c r="H862">
        <f>VLOOKUP($A862,unit!$A:$G,MATCH(H$1,unit!$A$1:$G$1,0),0)</f>
        <v>0.8</v>
      </c>
      <c r="I862">
        <f t="shared" si="47"/>
        <v>814.80769230769226</v>
      </c>
      <c r="J862">
        <f t="shared" si="48"/>
        <v>67.857142857142861</v>
      </c>
      <c r="K862">
        <f t="shared" si="49"/>
        <v>13.625</v>
      </c>
    </row>
    <row r="863" spans="1:11" x14ac:dyDescent="0.2">
      <c r="A863">
        <v>44</v>
      </c>
      <c r="B863">
        <v>2</v>
      </c>
      <c r="C863">
        <v>1003.4</v>
      </c>
      <c r="D863">
        <v>58.5</v>
      </c>
      <c r="E863">
        <v>12.9</v>
      </c>
      <c r="F863">
        <f>VLOOKUP($A863,unit!$A:$G,MATCH(F$1,unit!$A$1:$G$1,0),0)</f>
        <v>1.04</v>
      </c>
      <c r="G863">
        <f>VLOOKUP($A863,unit!$A:$G,MATCH(G$1,unit!$A$1:$G$1,0),0)</f>
        <v>0.72799999999999998</v>
      </c>
      <c r="H863">
        <f>VLOOKUP($A863,unit!$A:$G,MATCH(H$1,unit!$A$1:$G$1,0),0)</f>
        <v>0.8</v>
      </c>
      <c r="I863">
        <f t="shared" si="47"/>
        <v>964.80769230769226</v>
      </c>
      <c r="J863">
        <f t="shared" si="48"/>
        <v>80.357142857142861</v>
      </c>
      <c r="K863">
        <f t="shared" si="49"/>
        <v>16.125</v>
      </c>
    </row>
    <row r="864" spans="1:11" x14ac:dyDescent="0.2">
      <c r="A864">
        <v>44</v>
      </c>
      <c r="B864">
        <v>3</v>
      </c>
      <c r="C864">
        <v>1510.1</v>
      </c>
      <c r="D864">
        <v>88.1</v>
      </c>
      <c r="E864">
        <v>19.399999999999999</v>
      </c>
      <c r="F864">
        <f>VLOOKUP($A864,unit!$A:$G,MATCH(F$1,unit!$A$1:$G$1,0),0)</f>
        <v>1.04</v>
      </c>
      <c r="G864">
        <f>VLOOKUP($A864,unit!$A:$G,MATCH(G$1,unit!$A$1:$G$1,0),0)</f>
        <v>0.72799999999999998</v>
      </c>
      <c r="H864">
        <f>VLOOKUP($A864,unit!$A:$G,MATCH(H$1,unit!$A$1:$G$1,0),0)</f>
        <v>0.8</v>
      </c>
      <c r="I864">
        <f t="shared" si="47"/>
        <v>1452.0192307692307</v>
      </c>
      <c r="J864">
        <f t="shared" si="48"/>
        <v>121.01648351648352</v>
      </c>
      <c r="K864">
        <f t="shared" si="49"/>
        <v>24.249999999999996</v>
      </c>
    </row>
    <row r="865" spans="1:11" x14ac:dyDescent="0.2">
      <c r="A865">
        <v>44</v>
      </c>
      <c r="B865">
        <v>4</v>
      </c>
      <c r="C865">
        <v>2438.5</v>
      </c>
      <c r="D865">
        <v>142.19999999999999</v>
      </c>
      <c r="E865">
        <v>31.3</v>
      </c>
      <c r="F865">
        <f>VLOOKUP($A865,unit!$A:$G,MATCH(F$1,unit!$A$1:$G$1,0),0)</f>
        <v>1.04</v>
      </c>
      <c r="G865">
        <f>VLOOKUP($A865,unit!$A:$G,MATCH(G$1,unit!$A$1:$G$1,0),0)</f>
        <v>0.72799999999999998</v>
      </c>
      <c r="H865">
        <f>VLOOKUP($A865,unit!$A:$G,MATCH(H$1,unit!$A$1:$G$1,0),0)</f>
        <v>0.8</v>
      </c>
      <c r="I865">
        <f t="shared" si="47"/>
        <v>2344.7115384615386</v>
      </c>
      <c r="J865">
        <f t="shared" si="48"/>
        <v>195.32967032967031</v>
      </c>
      <c r="K865">
        <f t="shared" si="49"/>
        <v>39.125</v>
      </c>
    </row>
    <row r="866" spans="1:11" x14ac:dyDescent="0.2">
      <c r="A866">
        <v>44</v>
      </c>
      <c r="B866">
        <v>5</v>
      </c>
      <c r="C866">
        <v>3739.2</v>
      </c>
      <c r="D866">
        <v>218.1</v>
      </c>
      <c r="E866">
        <v>47.9</v>
      </c>
      <c r="F866">
        <f>VLOOKUP($A866,unit!$A:$G,MATCH(F$1,unit!$A$1:$G$1,0),0)</f>
        <v>1.04</v>
      </c>
      <c r="G866">
        <f>VLOOKUP($A866,unit!$A:$G,MATCH(G$1,unit!$A$1:$G$1,0),0)</f>
        <v>0.72799999999999998</v>
      </c>
      <c r="H866">
        <f>VLOOKUP($A866,unit!$A:$G,MATCH(H$1,unit!$A$1:$G$1,0),0)</f>
        <v>0.8</v>
      </c>
      <c r="I866">
        <f t="shared" si="47"/>
        <v>3595.3846153846152</v>
      </c>
      <c r="J866">
        <f t="shared" si="48"/>
        <v>299.58791208791212</v>
      </c>
      <c r="K866">
        <f t="shared" si="49"/>
        <v>59.874999999999993</v>
      </c>
    </row>
    <row r="867" spans="1:11" x14ac:dyDescent="0.2">
      <c r="A867">
        <v>44</v>
      </c>
      <c r="B867">
        <v>6</v>
      </c>
      <c r="C867">
        <v>5561.3</v>
      </c>
      <c r="D867">
        <v>324.39999999999998</v>
      </c>
      <c r="E867">
        <v>71.3</v>
      </c>
      <c r="F867">
        <f>VLOOKUP($A867,unit!$A:$G,MATCH(F$1,unit!$A$1:$G$1,0),0)</f>
        <v>1.04</v>
      </c>
      <c r="G867">
        <f>VLOOKUP($A867,unit!$A:$G,MATCH(G$1,unit!$A$1:$G$1,0),0)</f>
        <v>0.72799999999999998</v>
      </c>
      <c r="H867">
        <f>VLOOKUP($A867,unit!$A:$G,MATCH(H$1,unit!$A$1:$G$1,0),0)</f>
        <v>0.8</v>
      </c>
      <c r="I867">
        <f t="shared" si="47"/>
        <v>5347.4038461538457</v>
      </c>
      <c r="J867">
        <f t="shared" si="48"/>
        <v>445.60439560439556</v>
      </c>
      <c r="K867">
        <f t="shared" si="49"/>
        <v>89.124999999999986</v>
      </c>
    </row>
    <row r="868" spans="1:11" x14ac:dyDescent="0.2">
      <c r="A868">
        <v>44</v>
      </c>
      <c r="B868">
        <v>7</v>
      </c>
      <c r="C868">
        <v>8114</v>
      </c>
      <c r="D868">
        <v>473.3</v>
      </c>
      <c r="E868">
        <v>104</v>
      </c>
      <c r="F868">
        <f>VLOOKUP($A868,unit!$A:$G,MATCH(F$1,unit!$A$1:$G$1,0),0)</f>
        <v>1.04</v>
      </c>
      <c r="G868">
        <f>VLOOKUP($A868,unit!$A:$G,MATCH(G$1,unit!$A$1:$G$1,0),0)</f>
        <v>0.72799999999999998</v>
      </c>
      <c r="H868">
        <f>VLOOKUP($A868,unit!$A:$G,MATCH(H$1,unit!$A$1:$G$1,0),0)</f>
        <v>0.8</v>
      </c>
      <c r="I868">
        <f t="shared" si="47"/>
        <v>7801.9230769230762</v>
      </c>
      <c r="J868">
        <f t="shared" si="48"/>
        <v>650.13736263736268</v>
      </c>
      <c r="K868">
        <f t="shared" si="49"/>
        <v>130</v>
      </c>
    </row>
    <row r="869" spans="1:11" x14ac:dyDescent="0.2">
      <c r="A869">
        <v>44</v>
      </c>
      <c r="B869">
        <v>8</v>
      </c>
      <c r="C869">
        <v>11690.1</v>
      </c>
      <c r="D869">
        <v>681.9</v>
      </c>
      <c r="E869">
        <v>149.9</v>
      </c>
      <c r="F869">
        <f>VLOOKUP($A869,unit!$A:$G,MATCH(F$1,unit!$A$1:$G$1,0),0)</f>
        <v>1.04</v>
      </c>
      <c r="G869">
        <f>VLOOKUP($A869,unit!$A:$G,MATCH(G$1,unit!$A$1:$G$1,0),0)</f>
        <v>0.72799999999999998</v>
      </c>
      <c r="H869">
        <f>VLOOKUP($A869,unit!$A:$G,MATCH(H$1,unit!$A$1:$G$1,0),0)</f>
        <v>0.8</v>
      </c>
      <c r="I869">
        <f t="shared" si="47"/>
        <v>11240.48076923077</v>
      </c>
      <c r="J869">
        <f t="shared" si="48"/>
        <v>936.67582417582412</v>
      </c>
      <c r="K869">
        <f t="shared" si="49"/>
        <v>187.375</v>
      </c>
    </row>
    <row r="870" spans="1:11" x14ac:dyDescent="0.2">
      <c r="A870">
        <v>44</v>
      </c>
      <c r="B870">
        <v>9</v>
      </c>
      <c r="C870">
        <v>16700</v>
      </c>
      <c r="D870">
        <v>974.2</v>
      </c>
      <c r="E870">
        <v>214.1</v>
      </c>
      <c r="F870">
        <f>VLOOKUP($A870,unit!$A:$G,MATCH(F$1,unit!$A$1:$G$1,0),0)</f>
        <v>1.04</v>
      </c>
      <c r="G870">
        <f>VLOOKUP($A870,unit!$A:$G,MATCH(G$1,unit!$A$1:$G$1,0),0)</f>
        <v>0.72799999999999998</v>
      </c>
      <c r="H870">
        <f>VLOOKUP($A870,unit!$A:$G,MATCH(H$1,unit!$A$1:$G$1,0),0)</f>
        <v>0.8</v>
      </c>
      <c r="I870">
        <f t="shared" si="47"/>
        <v>16057.692307692307</v>
      </c>
      <c r="J870">
        <f t="shared" si="48"/>
        <v>1338.1868131868132</v>
      </c>
      <c r="K870">
        <f t="shared" si="49"/>
        <v>267.625</v>
      </c>
    </row>
    <row r="871" spans="1:11" x14ac:dyDescent="0.2">
      <c r="A871">
        <v>44</v>
      </c>
      <c r="B871">
        <v>10</v>
      </c>
      <c r="C871">
        <v>23718.6</v>
      </c>
      <c r="D871">
        <v>1383.6</v>
      </c>
      <c r="E871">
        <v>304.10000000000002</v>
      </c>
      <c r="F871">
        <f>VLOOKUP($A871,unit!$A:$G,MATCH(F$1,unit!$A$1:$G$1,0),0)</f>
        <v>1.04</v>
      </c>
      <c r="G871">
        <f>VLOOKUP($A871,unit!$A:$G,MATCH(G$1,unit!$A$1:$G$1,0),0)</f>
        <v>0.72799999999999998</v>
      </c>
      <c r="H871">
        <f>VLOOKUP($A871,unit!$A:$G,MATCH(H$1,unit!$A$1:$G$1,0),0)</f>
        <v>0.8</v>
      </c>
      <c r="I871">
        <f t="shared" si="47"/>
        <v>22806.346153846152</v>
      </c>
      <c r="J871">
        <f t="shared" si="48"/>
        <v>1900.5494505494505</v>
      </c>
      <c r="K871">
        <f t="shared" si="49"/>
        <v>380.125</v>
      </c>
    </row>
    <row r="872" spans="1:11" x14ac:dyDescent="0.2">
      <c r="A872">
        <v>44</v>
      </c>
      <c r="B872">
        <v>11</v>
      </c>
      <c r="C872">
        <v>33551.199999999997</v>
      </c>
      <c r="D872">
        <v>1957.2</v>
      </c>
      <c r="E872">
        <v>430.1</v>
      </c>
      <c r="F872">
        <f>VLOOKUP($A872,unit!$A:$G,MATCH(F$1,unit!$A$1:$G$1,0),0)</f>
        <v>1.04</v>
      </c>
      <c r="G872">
        <f>VLOOKUP($A872,unit!$A:$G,MATCH(G$1,unit!$A$1:$G$1,0),0)</f>
        <v>0.72799999999999998</v>
      </c>
      <c r="H872">
        <f>VLOOKUP($A872,unit!$A:$G,MATCH(H$1,unit!$A$1:$G$1,0),0)</f>
        <v>0.8</v>
      </c>
      <c r="I872">
        <f t="shared" si="47"/>
        <v>32260.769230769227</v>
      </c>
      <c r="J872">
        <f t="shared" si="48"/>
        <v>2688.4615384615386</v>
      </c>
      <c r="K872">
        <f t="shared" si="49"/>
        <v>537.625</v>
      </c>
    </row>
    <row r="873" spans="1:11" x14ac:dyDescent="0.2">
      <c r="A873">
        <v>44</v>
      </c>
      <c r="B873">
        <v>12</v>
      </c>
      <c r="C873">
        <v>47326.1</v>
      </c>
      <c r="D873">
        <v>2760.7</v>
      </c>
      <c r="E873">
        <v>606.70000000000005</v>
      </c>
      <c r="F873">
        <f>VLOOKUP($A873,unit!$A:$G,MATCH(F$1,unit!$A$1:$G$1,0),0)</f>
        <v>1.04</v>
      </c>
      <c r="G873">
        <f>VLOOKUP($A873,unit!$A:$G,MATCH(G$1,unit!$A$1:$G$1,0),0)</f>
        <v>0.72799999999999998</v>
      </c>
      <c r="H873">
        <f>VLOOKUP($A873,unit!$A:$G,MATCH(H$1,unit!$A$1:$G$1,0),0)</f>
        <v>0.8</v>
      </c>
      <c r="I873">
        <f t="shared" si="47"/>
        <v>45505.865384615383</v>
      </c>
      <c r="J873">
        <f t="shared" si="48"/>
        <v>3792.1703296703295</v>
      </c>
      <c r="K873">
        <f t="shared" si="49"/>
        <v>758.375</v>
      </c>
    </row>
    <row r="874" spans="1:11" x14ac:dyDescent="0.2">
      <c r="A874">
        <v>44</v>
      </c>
      <c r="B874">
        <v>13</v>
      </c>
      <c r="C874">
        <v>66623.899999999994</v>
      </c>
      <c r="D874">
        <v>3886.4</v>
      </c>
      <c r="E874">
        <v>854.2</v>
      </c>
      <c r="F874">
        <f>VLOOKUP($A874,unit!$A:$G,MATCH(F$1,unit!$A$1:$G$1,0),0)</f>
        <v>1.04</v>
      </c>
      <c r="G874">
        <f>VLOOKUP($A874,unit!$A:$G,MATCH(G$1,unit!$A$1:$G$1,0),0)</f>
        <v>0.72799999999999998</v>
      </c>
      <c r="H874">
        <f>VLOOKUP($A874,unit!$A:$G,MATCH(H$1,unit!$A$1:$G$1,0),0)</f>
        <v>0.8</v>
      </c>
      <c r="I874">
        <f t="shared" si="47"/>
        <v>64061.442307692298</v>
      </c>
      <c r="J874">
        <f t="shared" si="48"/>
        <v>5338.461538461539</v>
      </c>
      <c r="K874">
        <f t="shared" si="49"/>
        <v>1067.75</v>
      </c>
    </row>
    <row r="875" spans="1:11" x14ac:dyDescent="0.2">
      <c r="A875">
        <v>44</v>
      </c>
      <c r="B875">
        <v>14</v>
      </c>
      <c r="C875">
        <v>66623.899999999994</v>
      </c>
      <c r="D875">
        <v>3886.4</v>
      </c>
      <c r="E875">
        <v>854.2</v>
      </c>
      <c r="F875">
        <f>VLOOKUP($A875,unit!$A:$G,MATCH(F$1,unit!$A$1:$G$1,0),0)</f>
        <v>1.04</v>
      </c>
      <c r="G875">
        <f>VLOOKUP($A875,unit!$A:$G,MATCH(G$1,unit!$A$1:$G$1,0),0)</f>
        <v>0.72799999999999998</v>
      </c>
      <c r="H875">
        <f>VLOOKUP($A875,unit!$A:$G,MATCH(H$1,unit!$A$1:$G$1,0),0)</f>
        <v>0.8</v>
      </c>
      <c r="I875">
        <f t="shared" si="47"/>
        <v>64061.442307692298</v>
      </c>
      <c r="J875">
        <f t="shared" si="48"/>
        <v>5338.461538461539</v>
      </c>
      <c r="K875">
        <f t="shared" si="49"/>
        <v>1067.75</v>
      </c>
    </row>
    <row r="876" spans="1:11" x14ac:dyDescent="0.2">
      <c r="A876">
        <v>44</v>
      </c>
      <c r="B876">
        <v>15</v>
      </c>
      <c r="C876">
        <v>66623.899999999994</v>
      </c>
      <c r="D876">
        <v>3886.4</v>
      </c>
      <c r="E876">
        <v>854.2</v>
      </c>
      <c r="F876">
        <f>VLOOKUP($A876,unit!$A:$G,MATCH(F$1,unit!$A$1:$G$1,0),0)</f>
        <v>1.04</v>
      </c>
      <c r="G876">
        <f>VLOOKUP($A876,unit!$A:$G,MATCH(G$1,unit!$A$1:$G$1,0),0)</f>
        <v>0.72799999999999998</v>
      </c>
      <c r="H876">
        <f>VLOOKUP($A876,unit!$A:$G,MATCH(H$1,unit!$A$1:$G$1,0),0)</f>
        <v>0.8</v>
      </c>
      <c r="I876">
        <f t="shared" si="47"/>
        <v>64061.442307692298</v>
      </c>
      <c r="J876">
        <f t="shared" si="48"/>
        <v>5338.461538461539</v>
      </c>
      <c r="K876">
        <f t="shared" si="49"/>
        <v>1067.75</v>
      </c>
    </row>
    <row r="877" spans="1:11" x14ac:dyDescent="0.2">
      <c r="A877">
        <v>44</v>
      </c>
      <c r="B877">
        <v>16</v>
      </c>
      <c r="C877">
        <v>66623.899999999994</v>
      </c>
      <c r="D877">
        <v>3886.4</v>
      </c>
      <c r="E877">
        <v>854.2</v>
      </c>
      <c r="F877">
        <f>VLOOKUP($A877,unit!$A:$G,MATCH(F$1,unit!$A$1:$G$1,0),0)</f>
        <v>1.04</v>
      </c>
      <c r="G877">
        <f>VLOOKUP($A877,unit!$A:$G,MATCH(G$1,unit!$A$1:$G$1,0),0)</f>
        <v>0.72799999999999998</v>
      </c>
      <c r="H877">
        <f>VLOOKUP($A877,unit!$A:$G,MATCH(H$1,unit!$A$1:$G$1,0),0)</f>
        <v>0.8</v>
      </c>
      <c r="I877">
        <f t="shared" si="47"/>
        <v>64061.442307692298</v>
      </c>
      <c r="J877">
        <f t="shared" si="48"/>
        <v>5338.461538461539</v>
      </c>
      <c r="K877">
        <f t="shared" si="49"/>
        <v>1067.75</v>
      </c>
    </row>
    <row r="878" spans="1:11" x14ac:dyDescent="0.2">
      <c r="A878">
        <v>44</v>
      </c>
      <c r="B878">
        <v>17</v>
      </c>
      <c r="C878">
        <v>66623.899999999994</v>
      </c>
      <c r="D878">
        <v>3886.4</v>
      </c>
      <c r="E878">
        <v>854.2</v>
      </c>
      <c r="F878">
        <f>VLOOKUP($A878,unit!$A:$G,MATCH(F$1,unit!$A$1:$G$1,0),0)</f>
        <v>1.04</v>
      </c>
      <c r="G878">
        <f>VLOOKUP($A878,unit!$A:$G,MATCH(G$1,unit!$A$1:$G$1,0),0)</f>
        <v>0.72799999999999998</v>
      </c>
      <c r="H878">
        <f>VLOOKUP($A878,unit!$A:$G,MATCH(H$1,unit!$A$1:$G$1,0),0)</f>
        <v>0.8</v>
      </c>
      <c r="I878">
        <f t="shared" si="47"/>
        <v>64061.442307692298</v>
      </c>
      <c r="J878">
        <f t="shared" si="48"/>
        <v>5338.461538461539</v>
      </c>
      <c r="K878">
        <f t="shared" si="49"/>
        <v>1067.75</v>
      </c>
    </row>
    <row r="879" spans="1:11" x14ac:dyDescent="0.2">
      <c r="A879">
        <v>44</v>
      </c>
      <c r="B879">
        <v>18</v>
      </c>
      <c r="C879">
        <v>66623.899999999994</v>
      </c>
      <c r="D879">
        <v>3886.4</v>
      </c>
      <c r="E879">
        <v>854.2</v>
      </c>
      <c r="F879">
        <f>VLOOKUP($A879,unit!$A:$G,MATCH(F$1,unit!$A$1:$G$1,0),0)</f>
        <v>1.04</v>
      </c>
      <c r="G879">
        <f>VLOOKUP($A879,unit!$A:$G,MATCH(G$1,unit!$A$1:$G$1,0),0)</f>
        <v>0.72799999999999998</v>
      </c>
      <c r="H879">
        <f>VLOOKUP($A879,unit!$A:$G,MATCH(H$1,unit!$A$1:$G$1,0),0)</f>
        <v>0.8</v>
      </c>
      <c r="I879">
        <f t="shared" si="47"/>
        <v>64061.442307692298</v>
      </c>
      <c r="J879">
        <f t="shared" si="48"/>
        <v>5338.461538461539</v>
      </c>
      <c r="K879">
        <f t="shared" si="49"/>
        <v>1067.75</v>
      </c>
    </row>
    <row r="880" spans="1:11" x14ac:dyDescent="0.2">
      <c r="A880">
        <v>44</v>
      </c>
      <c r="B880">
        <v>19</v>
      </c>
      <c r="C880">
        <v>66623.899999999994</v>
      </c>
      <c r="D880">
        <v>3886.4</v>
      </c>
      <c r="E880">
        <v>854.2</v>
      </c>
      <c r="F880">
        <f>VLOOKUP($A880,unit!$A:$G,MATCH(F$1,unit!$A$1:$G$1,0),0)</f>
        <v>1.04</v>
      </c>
      <c r="G880">
        <f>VLOOKUP($A880,unit!$A:$G,MATCH(G$1,unit!$A$1:$G$1,0),0)</f>
        <v>0.72799999999999998</v>
      </c>
      <c r="H880">
        <f>VLOOKUP($A880,unit!$A:$G,MATCH(H$1,unit!$A$1:$G$1,0),0)</f>
        <v>0.8</v>
      </c>
      <c r="I880">
        <f t="shared" si="47"/>
        <v>64061.442307692298</v>
      </c>
      <c r="J880">
        <f t="shared" si="48"/>
        <v>5338.461538461539</v>
      </c>
      <c r="K880">
        <f t="shared" si="49"/>
        <v>1067.75</v>
      </c>
    </row>
    <row r="881" spans="1:11" x14ac:dyDescent="0.2">
      <c r="A881">
        <v>44</v>
      </c>
      <c r="B881">
        <v>20</v>
      </c>
      <c r="C881">
        <v>66623.899999999994</v>
      </c>
      <c r="D881">
        <v>3886.4</v>
      </c>
      <c r="E881">
        <v>854.2</v>
      </c>
      <c r="F881">
        <f>VLOOKUP($A881,unit!$A:$G,MATCH(F$1,unit!$A$1:$G$1,0),0)</f>
        <v>1.04</v>
      </c>
      <c r="G881">
        <f>VLOOKUP($A881,unit!$A:$G,MATCH(G$1,unit!$A$1:$G$1,0),0)</f>
        <v>0.72799999999999998</v>
      </c>
      <c r="H881">
        <f>VLOOKUP($A881,unit!$A:$G,MATCH(H$1,unit!$A$1:$G$1,0),0)</f>
        <v>0.8</v>
      </c>
      <c r="I881">
        <f t="shared" si="47"/>
        <v>64061.442307692298</v>
      </c>
      <c r="J881">
        <f t="shared" si="48"/>
        <v>5338.461538461539</v>
      </c>
      <c r="K881">
        <f t="shared" si="49"/>
        <v>1067.75</v>
      </c>
    </row>
    <row r="882" spans="1:11" x14ac:dyDescent="0.2">
      <c r="A882">
        <v>45</v>
      </c>
      <c r="B882">
        <v>1</v>
      </c>
      <c r="C882">
        <v>733.4</v>
      </c>
      <c r="D882">
        <v>57</v>
      </c>
      <c r="E882">
        <v>10.3</v>
      </c>
      <c r="F882">
        <f>VLOOKUP($A882,unit!$A:$G,MATCH(F$1,unit!$A$1:$G$1,0),0)</f>
        <v>0.9</v>
      </c>
      <c r="G882">
        <f>VLOOKUP($A882,unit!$A:$G,MATCH(G$1,unit!$A$1:$G$1,0),0)</f>
        <v>0.84</v>
      </c>
      <c r="H882">
        <f>VLOOKUP($A882,unit!$A:$G,MATCH(H$1,unit!$A$1:$G$1,0),0)</f>
        <v>0.76</v>
      </c>
      <c r="I882">
        <f t="shared" si="47"/>
        <v>814.8888888888888</v>
      </c>
      <c r="J882">
        <f t="shared" si="48"/>
        <v>67.857142857142861</v>
      </c>
      <c r="K882">
        <f t="shared" si="49"/>
        <v>13.55263157894737</v>
      </c>
    </row>
    <row r="883" spans="1:11" x14ac:dyDescent="0.2">
      <c r="A883">
        <v>45</v>
      </c>
      <c r="B883">
        <v>2</v>
      </c>
      <c r="C883">
        <v>868.4</v>
      </c>
      <c r="D883">
        <v>67.5</v>
      </c>
      <c r="E883">
        <v>12.2</v>
      </c>
      <c r="F883">
        <f>VLOOKUP($A883,unit!$A:$G,MATCH(F$1,unit!$A$1:$G$1,0),0)</f>
        <v>0.9</v>
      </c>
      <c r="G883">
        <f>VLOOKUP($A883,unit!$A:$G,MATCH(G$1,unit!$A$1:$G$1,0),0)</f>
        <v>0.84</v>
      </c>
      <c r="H883">
        <f>VLOOKUP($A883,unit!$A:$G,MATCH(H$1,unit!$A$1:$G$1,0),0)</f>
        <v>0.76</v>
      </c>
      <c r="I883">
        <f t="shared" si="47"/>
        <v>964.8888888888888</v>
      </c>
      <c r="J883">
        <f t="shared" si="48"/>
        <v>80.357142857142861</v>
      </c>
      <c r="K883">
        <f t="shared" si="49"/>
        <v>16.052631578947366</v>
      </c>
    </row>
    <row r="884" spans="1:11" x14ac:dyDescent="0.2">
      <c r="A884">
        <v>45</v>
      </c>
      <c r="B884">
        <v>3</v>
      </c>
      <c r="C884">
        <v>1306.9000000000001</v>
      </c>
      <c r="D884">
        <v>101.6</v>
      </c>
      <c r="E884">
        <v>18.399999999999999</v>
      </c>
      <c r="F884">
        <f>VLOOKUP($A884,unit!$A:$G,MATCH(F$1,unit!$A$1:$G$1,0),0)</f>
        <v>0.9</v>
      </c>
      <c r="G884">
        <f>VLOOKUP($A884,unit!$A:$G,MATCH(G$1,unit!$A$1:$G$1,0),0)</f>
        <v>0.84</v>
      </c>
      <c r="H884">
        <f>VLOOKUP($A884,unit!$A:$G,MATCH(H$1,unit!$A$1:$G$1,0),0)</f>
        <v>0.76</v>
      </c>
      <c r="I884">
        <f t="shared" si="47"/>
        <v>1452.1111111111111</v>
      </c>
      <c r="J884">
        <f t="shared" si="48"/>
        <v>120.95238095238095</v>
      </c>
      <c r="K884">
        <f t="shared" si="49"/>
        <v>24.210526315789473</v>
      </c>
    </row>
    <row r="885" spans="1:11" x14ac:dyDescent="0.2">
      <c r="A885">
        <v>45</v>
      </c>
      <c r="B885">
        <v>4</v>
      </c>
      <c r="C885">
        <v>2110.3000000000002</v>
      </c>
      <c r="D885">
        <v>164.1</v>
      </c>
      <c r="E885">
        <v>29.7</v>
      </c>
      <c r="F885">
        <f>VLOOKUP($A885,unit!$A:$G,MATCH(F$1,unit!$A$1:$G$1,0),0)</f>
        <v>0.9</v>
      </c>
      <c r="G885">
        <f>VLOOKUP($A885,unit!$A:$G,MATCH(G$1,unit!$A$1:$G$1,0),0)</f>
        <v>0.84</v>
      </c>
      <c r="H885">
        <f>VLOOKUP($A885,unit!$A:$G,MATCH(H$1,unit!$A$1:$G$1,0),0)</f>
        <v>0.76</v>
      </c>
      <c r="I885">
        <f t="shared" si="47"/>
        <v>2344.7777777777778</v>
      </c>
      <c r="J885">
        <f t="shared" si="48"/>
        <v>195.35714285714286</v>
      </c>
      <c r="K885">
        <f t="shared" si="49"/>
        <v>39.078947368421048</v>
      </c>
    </row>
    <row r="886" spans="1:11" x14ac:dyDescent="0.2">
      <c r="A886">
        <v>45</v>
      </c>
      <c r="B886">
        <v>5</v>
      </c>
      <c r="C886">
        <v>3235.8</v>
      </c>
      <c r="D886">
        <v>251.7</v>
      </c>
      <c r="E886">
        <v>45.5</v>
      </c>
      <c r="F886">
        <f>VLOOKUP($A886,unit!$A:$G,MATCH(F$1,unit!$A$1:$G$1,0),0)</f>
        <v>0.9</v>
      </c>
      <c r="G886">
        <f>VLOOKUP($A886,unit!$A:$G,MATCH(G$1,unit!$A$1:$G$1,0),0)</f>
        <v>0.84</v>
      </c>
      <c r="H886">
        <f>VLOOKUP($A886,unit!$A:$G,MATCH(H$1,unit!$A$1:$G$1,0),0)</f>
        <v>0.76</v>
      </c>
      <c r="I886">
        <f t="shared" si="47"/>
        <v>3595.3333333333335</v>
      </c>
      <c r="J886">
        <f t="shared" si="48"/>
        <v>299.64285714285717</v>
      </c>
      <c r="K886">
        <f t="shared" si="49"/>
        <v>59.868421052631575</v>
      </c>
    </row>
    <row r="887" spans="1:11" x14ac:dyDescent="0.2">
      <c r="A887">
        <v>45</v>
      </c>
      <c r="B887">
        <v>6</v>
      </c>
      <c r="C887">
        <v>4812.7</v>
      </c>
      <c r="D887">
        <v>374.3</v>
      </c>
      <c r="E887">
        <v>67.7</v>
      </c>
      <c r="F887">
        <f>VLOOKUP($A887,unit!$A:$G,MATCH(F$1,unit!$A$1:$G$1,0),0)</f>
        <v>0.9</v>
      </c>
      <c r="G887">
        <f>VLOOKUP($A887,unit!$A:$G,MATCH(G$1,unit!$A$1:$G$1,0),0)</f>
        <v>0.84</v>
      </c>
      <c r="H887">
        <f>VLOOKUP($A887,unit!$A:$G,MATCH(H$1,unit!$A$1:$G$1,0),0)</f>
        <v>0.76</v>
      </c>
      <c r="I887">
        <f t="shared" si="47"/>
        <v>5347.4444444444443</v>
      </c>
      <c r="J887">
        <f t="shared" si="48"/>
        <v>445.59523809523813</v>
      </c>
      <c r="K887">
        <f t="shared" si="49"/>
        <v>89.078947368421055</v>
      </c>
    </row>
    <row r="888" spans="1:11" x14ac:dyDescent="0.2">
      <c r="A888">
        <v>45</v>
      </c>
      <c r="B888">
        <v>7</v>
      </c>
      <c r="C888">
        <v>7021.7</v>
      </c>
      <c r="D888">
        <v>546.1</v>
      </c>
      <c r="E888">
        <v>98.8</v>
      </c>
      <c r="F888">
        <f>VLOOKUP($A888,unit!$A:$G,MATCH(F$1,unit!$A$1:$G$1,0),0)</f>
        <v>0.9</v>
      </c>
      <c r="G888">
        <f>VLOOKUP($A888,unit!$A:$G,MATCH(G$1,unit!$A$1:$G$1,0),0)</f>
        <v>0.84</v>
      </c>
      <c r="H888">
        <f>VLOOKUP($A888,unit!$A:$G,MATCH(H$1,unit!$A$1:$G$1,0),0)</f>
        <v>0.76</v>
      </c>
      <c r="I888">
        <f t="shared" si="47"/>
        <v>7801.8888888888887</v>
      </c>
      <c r="J888">
        <f t="shared" si="48"/>
        <v>650.11904761904771</v>
      </c>
      <c r="K888">
        <f t="shared" si="49"/>
        <v>130</v>
      </c>
    </row>
    <row r="889" spans="1:11" x14ac:dyDescent="0.2">
      <c r="A889">
        <v>45</v>
      </c>
      <c r="B889">
        <v>8</v>
      </c>
      <c r="C889">
        <v>10116.4</v>
      </c>
      <c r="D889">
        <v>786.8</v>
      </c>
      <c r="E889">
        <v>142.4</v>
      </c>
      <c r="F889">
        <f>VLOOKUP($A889,unit!$A:$G,MATCH(F$1,unit!$A$1:$G$1,0),0)</f>
        <v>0.9</v>
      </c>
      <c r="G889">
        <f>VLOOKUP($A889,unit!$A:$G,MATCH(G$1,unit!$A$1:$G$1,0),0)</f>
        <v>0.84</v>
      </c>
      <c r="H889">
        <f>VLOOKUP($A889,unit!$A:$G,MATCH(H$1,unit!$A$1:$G$1,0),0)</f>
        <v>0.76</v>
      </c>
      <c r="I889">
        <f t="shared" si="47"/>
        <v>11240.444444444443</v>
      </c>
      <c r="J889">
        <f t="shared" si="48"/>
        <v>936.66666666666663</v>
      </c>
      <c r="K889">
        <f t="shared" si="49"/>
        <v>187.36842105263159</v>
      </c>
    </row>
    <row r="890" spans="1:11" x14ac:dyDescent="0.2">
      <c r="A890">
        <v>45</v>
      </c>
      <c r="B890">
        <v>9</v>
      </c>
      <c r="C890">
        <v>14451.9</v>
      </c>
      <c r="D890">
        <v>1124</v>
      </c>
      <c r="E890">
        <v>203.4</v>
      </c>
      <c r="F890">
        <f>VLOOKUP($A890,unit!$A:$G,MATCH(F$1,unit!$A$1:$G$1,0),0)</f>
        <v>0.9</v>
      </c>
      <c r="G890">
        <f>VLOOKUP($A890,unit!$A:$G,MATCH(G$1,unit!$A$1:$G$1,0),0)</f>
        <v>0.84</v>
      </c>
      <c r="H890">
        <f>VLOOKUP($A890,unit!$A:$G,MATCH(H$1,unit!$A$1:$G$1,0),0)</f>
        <v>0.76</v>
      </c>
      <c r="I890">
        <f t="shared" si="47"/>
        <v>16057.666666666666</v>
      </c>
      <c r="J890">
        <f t="shared" si="48"/>
        <v>1338.0952380952381</v>
      </c>
      <c r="K890">
        <f t="shared" si="49"/>
        <v>267.63157894736844</v>
      </c>
    </row>
    <row r="891" spans="1:11" x14ac:dyDescent="0.2">
      <c r="A891">
        <v>45</v>
      </c>
      <c r="B891">
        <v>10</v>
      </c>
      <c r="C891">
        <v>20525.7</v>
      </c>
      <c r="D891">
        <v>1596.4</v>
      </c>
      <c r="E891">
        <v>288.89999999999998</v>
      </c>
      <c r="F891">
        <f>VLOOKUP($A891,unit!$A:$G,MATCH(F$1,unit!$A$1:$G$1,0),0)</f>
        <v>0.9</v>
      </c>
      <c r="G891">
        <f>VLOOKUP($A891,unit!$A:$G,MATCH(G$1,unit!$A$1:$G$1,0),0)</f>
        <v>0.84</v>
      </c>
      <c r="H891">
        <f>VLOOKUP($A891,unit!$A:$G,MATCH(H$1,unit!$A$1:$G$1,0),0)</f>
        <v>0.76</v>
      </c>
      <c r="I891">
        <f t="shared" si="47"/>
        <v>22806.333333333332</v>
      </c>
      <c r="J891">
        <f t="shared" si="48"/>
        <v>1900.4761904761906</v>
      </c>
      <c r="K891">
        <f t="shared" si="49"/>
        <v>380.13157894736838</v>
      </c>
    </row>
    <row r="892" spans="1:11" x14ac:dyDescent="0.2">
      <c r="A892">
        <v>45</v>
      </c>
      <c r="B892">
        <v>11</v>
      </c>
      <c r="C892">
        <v>29034.7</v>
      </c>
      <c r="D892">
        <v>2258.3000000000002</v>
      </c>
      <c r="E892">
        <v>408.6</v>
      </c>
      <c r="F892">
        <f>VLOOKUP($A892,unit!$A:$G,MATCH(F$1,unit!$A$1:$G$1,0),0)</f>
        <v>0.9</v>
      </c>
      <c r="G892">
        <f>VLOOKUP($A892,unit!$A:$G,MATCH(G$1,unit!$A$1:$G$1,0),0)</f>
        <v>0.84</v>
      </c>
      <c r="H892">
        <f>VLOOKUP($A892,unit!$A:$G,MATCH(H$1,unit!$A$1:$G$1,0),0)</f>
        <v>0.76</v>
      </c>
      <c r="I892">
        <f t="shared" si="47"/>
        <v>32260.777777777777</v>
      </c>
      <c r="J892">
        <f t="shared" si="48"/>
        <v>2688.4523809523812</v>
      </c>
      <c r="K892">
        <f t="shared" si="49"/>
        <v>537.63157894736844</v>
      </c>
    </row>
    <row r="893" spans="1:11" x14ac:dyDescent="0.2">
      <c r="A893">
        <v>45</v>
      </c>
      <c r="B893">
        <v>12</v>
      </c>
      <c r="C893">
        <v>40955.300000000003</v>
      </c>
      <c r="D893">
        <v>3185.4</v>
      </c>
      <c r="E893">
        <v>576.4</v>
      </c>
      <c r="F893">
        <f>VLOOKUP($A893,unit!$A:$G,MATCH(F$1,unit!$A$1:$G$1,0),0)</f>
        <v>0.9</v>
      </c>
      <c r="G893">
        <f>VLOOKUP($A893,unit!$A:$G,MATCH(G$1,unit!$A$1:$G$1,0),0)</f>
        <v>0.84</v>
      </c>
      <c r="H893">
        <f>VLOOKUP($A893,unit!$A:$G,MATCH(H$1,unit!$A$1:$G$1,0),0)</f>
        <v>0.76</v>
      </c>
      <c r="I893">
        <f t="shared" si="47"/>
        <v>45505.888888888891</v>
      </c>
      <c r="J893">
        <f t="shared" si="48"/>
        <v>3792.1428571428573</v>
      </c>
      <c r="K893">
        <f t="shared" si="49"/>
        <v>758.42105263157896</v>
      </c>
    </row>
    <row r="894" spans="1:11" x14ac:dyDescent="0.2">
      <c r="A894">
        <v>45</v>
      </c>
      <c r="B894">
        <v>13</v>
      </c>
      <c r="C894">
        <v>57655.3</v>
      </c>
      <c r="D894">
        <v>4484.3</v>
      </c>
      <c r="E894">
        <v>811.4</v>
      </c>
      <c r="F894">
        <f>VLOOKUP($A894,unit!$A:$G,MATCH(F$1,unit!$A$1:$G$1,0),0)</f>
        <v>0.9</v>
      </c>
      <c r="G894">
        <f>VLOOKUP($A894,unit!$A:$G,MATCH(G$1,unit!$A$1:$G$1,0),0)</f>
        <v>0.84</v>
      </c>
      <c r="H894">
        <f>VLOOKUP($A894,unit!$A:$G,MATCH(H$1,unit!$A$1:$G$1,0),0)</f>
        <v>0.76</v>
      </c>
      <c r="I894">
        <f t="shared" si="47"/>
        <v>64061.444444444445</v>
      </c>
      <c r="J894">
        <f t="shared" si="48"/>
        <v>5338.4523809523816</v>
      </c>
      <c r="K894">
        <f t="shared" si="49"/>
        <v>1067.6315789473683</v>
      </c>
    </row>
    <row r="895" spans="1:11" x14ac:dyDescent="0.2">
      <c r="A895">
        <v>45</v>
      </c>
      <c r="B895">
        <v>14</v>
      </c>
      <c r="C895">
        <v>57655.3</v>
      </c>
      <c r="D895">
        <v>4484.3</v>
      </c>
      <c r="E895">
        <v>811.4</v>
      </c>
      <c r="F895">
        <f>VLOOKUP($A895,unit!$A:$G,MATCH(F$1,unit!$A$1:$G$1,0),0)</f>
        <v>0.9</v>
      </c>
      <c r="G895">
        <f>VLOOKUP($A895,unit!$A:$G,MATCH(G$1,unit!$A$1:$G$1,0),0)</f>
        <v>0.84</v>
      </c>
      <c r="H895">
        <f>VLOOKUP($A895,unit!$A:$G,MATCH(H$1,unit!$A$1:$G$1,0),0)</f>
        <v>0.76</v>
      </c>
      <c r="I895">
        <f t="shared" si="47"/>
        <v>64061.444444444445</v>
      </c>
      <c r="J895">
        <f t="shared" si="48"/>
        <v>5338.4523809523816</v>
      </c>
      <c r="K895">
        <f t="shared" si="49"/>
        <v>1067.6315789473683</v>
      </c>
    </row>
    <row r="896" spans="1:11" x14ac:dyDescent="0.2">
      <c r="A896">
        <v>45</v>
      </c>
      <c r="B896">
        <v>15</v>
      </c>
      <c r="C896">
        <v>57655.3</v>
      </c>
      <c r="D896">
        <v>4484.3</v>
      </c>
      <c r="E896">
        <v>811.4</v>
      </c>
      <c r="F896">
        <f>VLOOKUP($A896,unit!$A:$G,MATCH(F$1,unit!$A$1:$G$1,0),0)</f>
        <v>0.9</v>
      </c>
      <c r="G896">
        <f>VLOOKUP($A896,unit!$A:$G,MATCH(G$1,unit!$A$1:$G$1,0),0)</f>
        <v>0.84</v>
      </c>
      <c r="H896">
        <f>VLOOKUP($A896,unit!$A:$G,MATCH(H$1,unit!$A$1:$G$1,0),0)</f>
        <v>0.76</v>
      </c>
      <c r="I896">
        <f t="shared" si="47"/>
        <v>64061.444444444445</v>
      </c>
      <c r="J896">
        <f t="shared" si="48"/>
        <v>5338.4523809523816</v>
      </c>
      <c r="K896">
        <f t="shared" si="49"/>
        <v>1067.6315789473683</v>
      </c>
    </row>
    <row r="897" spans="1:11" x14ac:dyDescent="0.2">
      <c r="A897">
        <v>45</v>
      </c>
      <c r="B897">
        <v>16</v>
      </c>
      <c r="C897">
        <v>57655.3</v>
      </c>
      <c r="D897">
        <v>4484.3</v>
      </c>
      <c r="E897">
        <v>811.4</v>
      </c>
      <c r="F897">
        <f>VLOOKUP($A897,unit!$A:$G,MATCH(F$1,unit!$A$1:$G$1,0),0)</f>
        <v>0.9</v>
      </c>
      <c r="G897">
        <f>VLOOKUP($A897,unit!$A:$G,MATCH(G$1,unit!$A$1:$G$1,0),0)</f>
        <v>0.84</v>
      </c>
      <c r="H897">
        <f>VLOOKUP($A897,unit!$A:$G,MATCH(H$1,unit!$A$1:$G$1,0),0)</f>
        <v>0.76</v>
      </c>
      <c r="I897">
        <f t="shared" si="47"/>
        <v>64061.444444444445</v>
      </c>
      <c r="J897">
        <f t="shared" si="48"/>
        <v>5338.4523809523816</v>
      </c>
      <c r="K897">
        <f t="shared" si="49"/>
        <v>1067.6315789473683</v>
      </c>
    </row>
    <row r="898" spans="1:11" x14ac:dyDescent="0.2">
      <c r="A898">
        <v>45</v>
      </c>
      <c r="B898">
        <v>17</v>
      </c>
      <c r="C898">
        <v>57655.3</v>
      </c>
      <c r="D898">
        <v>4484.3</v>
      </c>
      <c r="E898">
        <v>811.4</v>
      </c>
      <c r="F898">
        <f>VLOOKUP($A898,unit!$A:$G,MATCH(F$1,unit!$A$1:$G$1,0),0)</f>
        <v>0.9</v>
      </c>
      <c r="G898">
        <f>VLOOKUP($A898,unit!$A:$G,MATCH(G$1,unit!$A$1:$G$1,0),0)</f>
        <v>0.84</v>
      </c>
      <c r="H898">
        <f>VLOOKUP($A898,unit!$A:$G,MATCH(H$1,unit!$A$1:$G$1,0),0)</f>
        <v>0.76</v>
      </c>
      <c r="I898">
        <f t="shared" si="47"/>
        <v>64061.444444444445</v>
      </c>
      <c r="J898">
        <f t="shared" si="48"/>
        <v>5338.4523809523816</v>
      </c>
      <c r="K898">
        <f t="shared" si="49"/>
        <v>1067.6315789473683</v>
      </c>
    </row>
    <row r="899" spans="1:11" x14ac:dyDescent="0.2">
      <c r="A899">
        <v>45</v>
      </c>
      <c r="B899">
        <v>18</v>
      </c>
      <c r="C899">
        <v>57655.3</v>
      </c>
      <c r="D899">
        <v>4484.3</v>
      </c>
      <c r="E899">
        <v>811.4</v>
      </c>
      <c r="F899">
        <f>VLOOKUP($A899,unit!$A:$G,MATCH(F$1,unit!$A$1:$G$1,0),0)</f>
        <v>0.9</v>
      </c>
      <c r="G899">
        <f>VLOOKUP($A899,unit!$A:$G,MATCH(G$1,unit!$A$1:$G$1,0),0)</f>
        <v>0.84</v>
      </c>
      <c r="H899">
        <f>VLOOKUP($A899,unit!$A:$G,MATCH(H$1,unit!$A$1:$G$1,0),0)</f>
        <v>0.76</v>
      </c>
      <c r="I899">
        <f t="shared" ref="I899:I962" si="50">C899/F899*1</f>
        <v>64061.444444444445</v>
      </c>
      <c r="J899">
        <f t="shared" ref="J899:J962" si="51">D899/G899*1</f>
        <v>5338.4523809523816</v>
      </c>
      <c r="K899">
        <f t="shared" ref="K899:K962" si="52">E899/H899*1</f>
        <v>1067.6315789473683</v>
      </c>
    </row>
    <row r="900" spans="1:11" x14ac:dyDescent="0.2">
      <c r="A900">
        <v>45</v>
      </c>
      <c r="B900">
        <v>19</v>
      </c>
      <c r="C900">
        <v>57655.3</v>
      </c>
      <c r="D900">
        <v>4484.3</v>
      </c>
      <c r="E900">
        <v>811.4</v>
      </c>
      <c r="F900">
        <f>VLOOKUP($A900,unit!$A:$G,MATCH(F$1,unit!$A$1:$G$1,0),0)</f>
        <v>0.9</v>
      </c>
      <c r="G900">
        <f>VLOOKUP($A900,unit!$A:$G,MATCH(G$1,unit!$A$1:$G$1,0),0)</f>
        <v>0.84</v>
      </c>
      <c r="H900">
        <f>VLOOKUP($A900,unit!$A:$G,MATCH(H$1,unit!$A$1:$G$1,0),0)</f>
        <v>0.76</v>
      </c>
      <c r="I900">
        <f t="shared" si="50"/>
        <v>64061.444444444445</v>
      </c>
      <c r="J900">
        <f t="shared" si="51"/>
        <v>5338.4523809523816</v>
      </c>
      <c r="K900">
        <f t="shared" si="52"/>
        <v>1067.6315789473683</v>
      </c>
    </row>
    <row r="901" spans="1:11" x14ac:dyDescent="0.2">
      <c r="A901">
        <v>45</v>
      </c>
      <c r="B901">
        <v>20</v>
      </c>
      <c r="C901">
        <v>57655.3</v>
      </c>
      <c r="D901">
        <v>4484.3</v>
      </c>
      <c r="E901">
        <v>811.4</v>
      </c>
      <c r="F901">
        <f>VLOOKUP($A901,unit!$A:$G,MATCH(F$1,unit!$A$1:$G$1,0),0)</f>
        <v>0.9</v>
      </c>
      <c r="G901">
        <f>VLOOKUP($A901,unit!$A:$G,MATCH(G$1,unit!$A$1:$G$1,0),0)</f>
        <v>0.84</v>
      </c>
      <c r="H901">
        <f>VLOOKUP($A901,unit!$A:$G,MATCH(H$1,unit!$A$1:$G$1,0),0)</f>
        <v>0.76</v>
      </c>
      <c r="I901">
        <f t="shared" si="50"/>
        <v>64061.444444444445</v>
      </c>
      <c r="J901">
        <f t="shared" si="51"/>
        <v>5338.4523809523816</v>
      </c>
      <c r="K901">
        <f t="shared" si="52"/>
        <v>1067.6315789473683</v>
      </c>
    </row>
    <row r="902" spans="1:11" x14ac:dyDescent="0.2">
      <c r="A902">
        <v>46</v>
      </c>
      <c r="B902">
        <v>1</v>
      </c>
      <c r="C902">
        <v>850.2</v>
      </c>
      <c r="D902">
        <v>48.3</v>
      </c>
      <c r="E902">
        <v>12</v>
      </c>
      <c r="F902">
        <f>VLOOKUP($A902,unit!$A:$G,MATCH(F$1,unit!$A$1:$G$1,0),0)</f>
        <v>1.0432999999999999</v>
      </c>
      <c r="G902">
        <f>VLOOKUP($A902,unit!$A:$G,MATCH(G$1,unit!$A$1:$G$1,0),0)</f>
        <v>0.71199999999999997</v>
      </c>
      <c r="H902">
        <f>VLOOKUP($A902,unit!$A:$G,MATCH(H$1,unit!$A$1:$G$1,0),0)</f>
        <v>0.88</v>
      </c>
      <c r="I902">
        <f t="shared" si="50"/>
        <v>814.91421451164581</v>
      </c>
      <c r="J902">
        <f t="shared" si="51"/>
        <v>67.837078651685388</v>
      </c>
      <c r="K902">
        <f t="shared" si="52"/>
        <v>13.636363636363637</v>
      </c>
    </row>
    <row r="903" spans="1:11" x14ac:dyDescent="0.2">
      <c r="A903">
        <v>46</v>
      </c>
      <c r="B903">
        <v>2</v>
      </c>
      <c r="C903">
        <v>1006.7</v>
      </c>
      <c r="D903">
        <v>57.2</v>
      </c>
      <c r="E903">
        <v>14.2</v>
      </c>
      <c r="F903">
        <f>VLOOKUP($A903,unit!$A:$G,MATCH(F$1,unit!$A$1:$G$1,0),0)</f>
        <v>1.0432999999999999</v>
      </c>
      <c r="G903">
        <f>VLOOKUP($A903,unit!$A:$G,MATCH(G$1,unit!$A$1:$G$1,0),0)</f>
        <v>0.71199999999999997</v>
      </c>
      <c r="H903">
        <f>VLOOKUP($A903,unit!$A:$G,MATCH(H$1,unit!$A$1:$G$1,0),0)</f>
        <v>0.88</v>
      </c>
      <c r="I903">
        <f t="shared" si="50"/>
        <v>964.91900699702876</v>
      </c>
      <c r="J903">
        <f t="shared" si="51"/>
        <v>80.337078651685403</v>
      </c>
      <c r="K903">
        <f t="shared" si="52"/>
        <v>16.136363636363637</v>
      </c>
    </row>
    <row r="904" spans="1:11" x14ac:dyDescent="0.2">
      <c r="A904">
        <v>46</v>
      </c>
      <c r="B904">
        <v>3</v>
      </c>
      <c r="C904">
        <v>1515</v>
      </c>
      <c r="D904">
        <v>86.2</v>
      </c>
      <c r="E904">
        <v>21.3</v>
      </c>
      <c r="F904">
        <f>VLOOKUP($A904,unit!$A:$G,MATCH(F$1,unit!$A$1:$G$1,0),0)</f>
        <v>1.0432999999999999</v>
      </c>
      <c r="G904">
        <f>VLOOKUP($A904,unit!$A:$G,MATCH(G$1,unit!$A$1:$G$1,0),0)</f>
        <v>0.71199999999999997</v>
      </c>
      <c r="H904">
        <f>VLOOKUP($A904,unit!$A:$G,MATCH(H$1,unit!$A$1:$G$1,0),0)</f>
        <v>0.88</v>
      </c>
      <c r="I904">
        <f t="shared" si="50"/>
        <v>1452.1230710246334</v>
      </c>
      <c r="J904">
        <f t="shared" si="51"/>
        <v>121.06741573033709</v>
      </c>
      <c r="K904">
        <f t="shared" si="52"/>
        <v>24.204545454545457</v>
      </c>
    </row>
    <row r="905" spans="1:11" x14ac:dyDescent="0.2">
      <c r="A905">
        <v>46</v>
      </c>
      <c r="B905">
        <v>4</v>
      </c>
      <c r="C905">
        <v>2446.4</v>
      </c>
      <c r="D905">
        <v>139.1</v>
      </c>
      <c r="E905">
        <v>34.4</v>
      </c>
      <c r="F905">
        <f>VLOOKUP($A905,unit!$A:$G,MATCH(F$1,unit!$A$1:$G$1,0),0)</f>
        <v>1.0432999999999999</v>
      </c>
      <c r="G905">
        <f>VLOOKUP($A905,unit!$A:$G,MATCH(G$1,unit!$A$1:$G$1,0),0)</f>
        <v>0.71199999999999997</v>
      </c>
      <c r="H905">
        <f>VLOOKUP($A905,unit!$A:$G,MATCH(H$1,unit!$A$1:$G$1,0),0)</f>
        <v>0.88</v>
      </c>
      <c r="I905">
        <f t="shared" si="50"/>
        <v>2344.8672481548933</v>
      </c>
      <c r="J905">
        <f t="shared" si="51"/>
        <v>195.36516853932585</v>
      </c>
      <c r="K905">
        <f t="shared" si="52"/>
        <v>39.090909090909086</v>
      </c>
    </row>
    <row r="906" spans="1:11" x14ac:dyDescent="0.2">
      <c r="A906">
        <v>46</v>
      </c>
      <c r="B906">
        <v>5</v>
      </c>
      <c r="C906">
        <v>3751.2</v>
      </c>
      <c r="D906">
        <v>213.3</v>
      </c>
      <c r="E906">
        <v>52.7</v>
      </c>
      <c r="F906">
        <f>VLOOKUP($A906,unit!$A:$G,MATCH(F$1,unit!$A$1:$G$1,0),0)</f>
        <v>1.0432999999999999</v>
      </c>
      <c r="G906">
        <f>VLOOKUP($A906,unit!$A:$G,MATCH(G$1,unit!$A$1:$G$1,0),0)</f>
        <v>0.71199999999999997</v>
      </c>
      <c r="H906">
        <f>VLOOKUP($A906,unit!$A:$G,MATCH(H$1,unit!$A$1:$G$1,0),0)</f>
        <v>0.88</v>
      </c>
      <c r="I906">
        <f t="shared" si="50"/>
        <v>3595.5142336815875</v>
      </c>
      <c r="J906">
        <f t="shared" si="51"/>
        <v>299.57865168539331</v>
      </c>
      <c r="K906">
        <f t="shared" si="52"/>
        <v>59.88636363636364</v>
      </c>
    </row>
    <row r="907" spans="1:11" x14ac:dyDescent="0.2">
      <c r="A907">
        <v>46</v>
      </c>
      <c r="B907">
        <v>6</v>
      </c>
      <c r="C907">
        <v>5579.1</v>
      </c>
      <c r="D907">
        <v>317.3</v>
      </c>
      <c r="E907">
        <v>78.400000000000006</v>
      </c>
      <c r="F907">
        <f>VLOOKUP($A907,unit!$A:$G,MATCH(F$1,unit!$A$1:$G$1,0),0)</f>
        <v>1.0432999999999999</v>
      </c>
      <c r="G907">
        <f>VLOOKUP($A907,unit!$A:$G,MATCH(G$1,unit!$A$1:$G$1,0),0)</f>
        <v>0.71199999999999997</v>
      </c>
      <c r="H907">
        <f>VLOOKUP($A907,unit!$A:$G,MATCH(H$1,unit!$A$1:$G$1,0),0)</f>
        <v>0.88</v>
      </c>
      <c r="I907">
        <f t="shared" si="50"/>
        <v>5347.5510399693294</v>
      </c>
      <c r="J907">
        <f t="shared" si="51"/>
        <v>445.64606741573039</v>
      </c>
      <c r="K907">
        <f t="shared" si="52"/>
        <v>89.090909090909093</v>
      </c>
    </row>
    <row r="908" spans="1:11" x14ac:dyDescent="0.2">
      <c r="A908">
        <v>46</v>
      </c>
      <c r="B908">
        <v>7</v>
      </c>
      <c r="C908">
        <v>8140</v>
      </c>
      <c r="D908">
        <v>462.9</v>
      </c>
      <c r="E908">
        <v>114.4</v>
      </c>
      <c r="F908">
        <f>VLOOKUP($A908,unit!$A:$G,MATCH(F$1,unit!$A$1:$G$1,0),0)</f>
        <v>1.0432999999999999</v>
      </c>
      <c r="G908">
        <f>VLOOKUP($A908,unit!$A:$G,MATCH(G$1,unit!$A$1:$G$1,0),0)</f>
        <v>0.71199999999999997</v>
      </c>
      <c r="H908">
        <f>VLOOKUP($A908,unit!$A:$G,MATCH(H$1,unit!$A$1:$G$1,0),0)</f>
        <v>0.88</v>
      </c>
      <c r="I908">
        <f t="shared" si="50"/>
        <v>7802.1662033930807</v>
      </c>
      <c r="J908">
        <f t="shared" si="51"/>
        <v>650.14044943820227</v>
      </c>
      <c r="K908">
        <f t="shared" si="52"/>
        <v>130</v>
      </c>
    </row>
    <row r="909" spans="1:11" x14ac:dyDescent="0.2">
      <c r="A909">
        <v>46</v>
      </c>
      <c r="B909">
        <v>8</v>
      </c>
      <c r="C909">
        <v>11727.5</v>
      </c>
      <c r="D909">
        <v>666.9</v>
      </c>
      <c r="E909">
        <v>164.9</v>
      </c>
      <c r="F909">
        <f>VLOOKUP($A909,unit!$A:$G,MATCH(F$1,unit!$A$1:$G$1,0),0)</f>
        <v>1.0432999999999999</v>
      </c>
      <c r="G909">
        <f>VLOOKUP($A909,unit!$A:$G,MATCH(G$1,unit!$A$1:$G$1,0),0)</f>
        <v>0.71199999999999997</v>
      </c>
      <c r="H909">
        <f>VLOOKUP($A909,unit!$A:$G,MATCH(H$1,unit!$A$1:$G$1,0),0)</f>
        <v>0.88</v>
      </c>
      <c r="I909">
        <f t="shared" si="50"/>
        <v>11240.774465637882</v>
      </c>
      <c r="J909">
        <f t="shared" si="51"/>
        <v>936.65730337078651</v>
      </c>
      <c r="K909">
        <f t="shared" si="52"/>
        <v>187.38636363636365</v>
      </c>
    </row>
    <row r="910" spans="1:11" x14ac:dyDescent="0.2">
      <c r="A910">
        <v>46</v>
      </c>
      <c r="B910">
        <v>9</v>
      </c>
      <c r="C910">
        <v>16753.5</v>
      </c>
      <c r="D910">
        <v>952.8</v>
      </c>
      <c r="E910">
        <v>235.5</v>
      </c>
      <c r="F910">
        <f>VLOOKUP($A910,unit!$A:$G,MATCH(F$1,unit!$A$1:$G$1,0),0)</f>
        <v>1.0432999999999999</v>
      </c>
      <c r="G910">
        <f>VLOOKUP($A910,unit!$A:$G,MATCH(G$1,unit!$A$1:$G$1,0),0)</f>
        <v>0.71199999999999997</v>
      </c>
      <c r="H910">
        <f>VLOOKUP($A910,unit!$A:$G,MATCH(H$1,unit!$A$1:$G$1,0),0)</f>
        <v>0.88</v>
      </c>
      <c r="I910">
        <f t="shared" si="50"/>
        <v>16058.180772548645</v>
      </c>
      <c r="J910">
        <f t="shared" si="51"/>
        <v>1338.2022471910113</v>
      </c>
      <c r="K910">
        <f t="shared" si="52"/>
        <v>267.61363636363637</v>
      </c>
    </row>
    <row r="911" spans="1:11" x14ac:dyDescent="0.2">
      <c r="A911">
        <v>46</v>
      </c>
      <c r="B911">
        <v>10</v>
      </c>
      <c r="C911">
        <v>23794.6</v>
      </c>
      <c r="D911">
        <v>1353.2</v>
      </c>
      <c r="E911">
        <v>334.5</v>
      </c>
      <c r="F911">
        <f>VLOOKUP($A911,unit!$A:$G,MATCH(F$1,unit!$A$1:$G$1,0),0)</f>
        <v>1.0432999999999999</v>
      </c>
      <c r="G911">
        <f>VLOOKUP($A911,unit!$A:$G,MATCH(G$1,unit!$A$1:$G$1,0),0)</f>
        <v>0.71199999999999997</v>
      </c>
      <c r="H911">
        <f>VLOOKUP($A911,unit!$A:$G,MATCH(H$1,unit!$A$1:$G$1,0),0)</f>
        <v>0.88</v>
      </c>
      <c r="I911">
        <f t="shared" si="50"/>
        <v>22807.054538483659</v>
      </c>
      <c r="J911">
        <f t="shared" si="51"/>
        <v>1900.5617977528091</v>
      </c>
      <c r="K911">
        <f t="shared" si="52"/>
        <v>380.11363636363637</v>
      </c>
    </row>
    <row r="912" spans="1:11" x14ac:dyDescent="0.2">
      <c r="A912">
        <v>46</v>
      </c>
      <c r="B912">
        <v>11</v>
      </c>
      <c r="C912">
        <v>33658.800000000003</v>
      </c>
      <c r="D912">
        <v>1914.1</v>
      </c>
      <c r="E912">
        <v>473.2</v>
      </c>
      <c r="F912">
        <f>VLOOKUP($A912,unit!$A:$G,MATCH(F$1,unit!$A$1:$G$1,0),0)</f>
        <v>1.0432999999999999</v>
      </c>
      <c r="G912">
        <f>VLOOKUP($A912,unit!$A:$G,MATCH(G$1,unit!$A$1:$G$1,0),0)</f>
        <v>0.71199999999999997</v>
      </c>
      <c r="H912">
        <f>VLOOKUP($A912,unit!$A:$G,MATCH(H$1,unit!$A$1:$G$1,0),0)</f>
        <v>0.88</v>
      </c>
      <c r="I912">
        <f t="shared" si="50"/>
        <v>32261.861401322731</v>
      </c>
      <c r="J912">
        <f t="shared" si="51"/>
        <v>2688.3426966292136</v>
      </c>
      <c r="K912">
        <f t="shared" si="52"/>
        <v>537.72727272727275</v>
      </c>
    </row>
    <row r="913" spans="1:11" x14ac:dyDescent="0.2">
      <c r="A913">
        <v>46</v>
      </c>
      <c r="B913">
        <v>12</v>
      </c>
      <c r="C913">
        <v>47477.8</v>
      </c>
      <c r="D913">
        <v>2700</v>
      </c>
      <c r="E913">
        <v>667.4</v>
      </c>
      <c r="F913">
        <f>VLOOKUP($A913,unit!$A:$G,MATCH(F$1,unit!$A$1:$G$1,0),0)</f>
        <v>1.0432999999999999</v>
      </c>
      <c r="G913">
        <f>VLOOKUP($A913,unit!$A:$G,MATCH(G$1,unit!$A$1:$G$1,0),0)</f>
        <v>0.71199999999999997</v>
      </c>
      <c r="H913">
        <f>VLOOKUP($A913,unit!$A:$G,MATCH(H$1,unit!$A$1:$G$1,0),0)</f>
        <v>0.88</v>
      </c>
      <c r="I913">
        <f t="shared" si="50"/>
        <v>45507.332502635873</v>
      </c>
      <c r="J913">
        <f t="shared" si="51"/>
        <v>3792.1348314606744</v>
      </c>
      <c r="K913">
        <f t="shared" si="52"/>
        <v>758.40909090909088</v>
      </c>
    </row>
    <row r="914" spans="1:11" x14ac:dyDescent="0.2">
      <c r="A914">
        <v>46</v>
      </c>
      <c r="B914">
        <v>13</v>
      </c>
      <c r="C914">
        <v>66837.5</v>
      </c>
      <c r="D914">
        <v>3801</v>
      </c>
      <c r="E914">
        <v>939.6</v>
      </c>
      <c r="F914">
        <f>VLOOKUP($A914,unit!$A:$G,MATCH(F$1,unit!$A$1:$G$1,0),0)</f>
        <v>1.0432999999999999</v>
      </c>
      <c r="G914">
        <f>VLOOKUP($A914,unit!$A:$G,MATCH(G$1,unit!$A$1:$G$1,0),0)</f>
        <v>0.71199999999999997</v>
      </c>
      <c r="H914">
        <f>VLOOKUP($A914,unit!$A:$G,MATCH(H$1,unit!$A$1:$G$1,0),0)</f>
        <v>0.88</v>
      </c>
      <c r="I914">
        <f t="shared" si="50"/>
        <v>64063.548356177518</v>
      </c>
      <c r="J914">
        <f t="shared" si="51"/>
        <v>5338.4831460674159</v>
      </c>
      <c r="K914">
        <f t="shared" si="52"/>
        <v>1067.7272727272727</v>
      </c>
    </row>
    <row r="915" spans="1:11" x14ac:dyDescent="0.2">
      <c r="A915">
        <v>46</v>
      </c>
      <c r="B915">
        <v>14</v>
      </c>
      <c r="C915">
        <v>66837.5</v>
      </c>
      <c r="D915">
        <v>3801</v>
      </c>
      <c r="E915">
        <v>939.6</v>
      </c>
      <c r="F915">
        <f>VLOOKUP($A915,unit!$A:$G,MATCH(F$1,unit!$A$1:$G$1,0),0)</f>
        <v>1.0432999999999999</v>
      </c>
      <c r="G915">
        <f>VLOOKUP($A915,unit!$A:$G,MATCH(G$1,unit!$A$1:$G$1,0),0)</f>
        <v>0.71199999999999997</v>
      </c>
      <c r="H915">
        <f>VLOOKUP($A915,unit!$A:$G,MATCH(H$1,unit!$A$1:$G$1,0),0)</f>
        <v>0.88</v>
      </c>
      <c r="I915">
        <f t="shared" si="50"/>
        <v>64063.548356177518</v>
      </c>
      <c r="J915">
        <f t="shared" si="51"/>
        <v>5338.4831460674159</v>
      </c>
      <c r="K915">
        <f t="shared" si="52"/>
        <v>1067.7272727272727</v>
      </c>
    </row>
    <row r="916" spans="1:11" x14ac:dyDescent="0.2">
      <c r="A916">
        <v>46</v>
      </c>
      <c r="B916">
        <v>15</v>
      </c>
      <c r="C916">
        <v>66837.5</v>
      </c>
      <c r="D916">
        <v>3801</v>
      </c>
      <c r="E916">
        <v>939.6</v>
      </c>
      <c r="F916">
        <f>VLOOKUP($A916,unit!$A:$G,MATCH(F$1,unit!$A$1:$G$1,0),0)</f>
        <v>1.0432999999999999</v>
      </c>
      <c r="G916">
        <f>VLOOKUP($A916,unit!$A:$G,MATCH(G$1,unit!$A$1:$G$1,0),0)</f>
        <v>0.71199999999999997</v>
      </c>
      <c r="H916">
        <f>VLOOKUP($A916,unit!$A:$G,MATCH(H$1,unit!$A$1:$G$1,0),0)</f>
        <v>0.88</v>
      </c>
      <c r="I916">
        <f t="shared" si="50"/>
        <v>64063.548356177518</v>
      </c>
      <c r="J916">
        <f t="shared" si="51"/>
        <v>5338.4831460674159</v>
      </c>
      <c r="K916">
        <f t="shared" si="52"/>
        <v>1067.7272727272727</v>
      </c>
    </row>
    <row r="917" spans="1:11" x14ac:dyDescent="0.2">
      <c r="A917">
        <v>46</v>
      </c>
      <c r="B917">
        <v>16</v>
      </c>
      <c r="C917">
        <v>66837.5</v>
      </c>
      <c r="D917">
        <v>3801</v>
      </c>
      <c r="E917">
        <v>939.6</v>
      </c>
      <c r="F917">
        <f>VLOOKUP($A917,unit!$A:$G,MATCH(F$1,unit!$A$1:$G$1,0),0)</f>
        <v>1.0432999999999999</v>
      </c>
      <c r="G917">
        <f>VLOOKUP($A917,unit!$A:$G,MATCH(G$1,unit!$A$1:$G$1,0),0)</f>
        <v>0.71199999999999997</v>
      </c>
      <c r="H917">
        <f>VLOOKUP($A917,unit!$A:$G,MATCH(H$1,unit!$A$1:$G$1,0),0)</f>
        <v>0.88</v>
      </c>
      <c r="I917">
        <f t="shared" si="50"/>
        <v>64063.548356177518</v>
      </c>
      <c r="J917">
        <f t="shared" si="51"/>
        <v>5338.4831460674159</v>
      </c>
      <c r="K917">
        <f t="shared" si="52"/>
        <v>1067.7272727272727</v>
      </c>
    </row>
    <row r="918" spans="1:11" x14ac:dyDescent="0.2">
      <c r="A918">
        <v>46</v>
      </c>
      <c r="B918">
        <v>17</v>
      </c>
      <c r="C918">
        <v>66837.5</v>
      </c>
      <c r="D918">
        <v>3801</v>
      </c>
      <c r="E918">
        <v>939.6</v>
      </c>
      <c r="F918">
        <f>VLOOKUP($A918,unit!$A:$G,MATCH(F$1,unit!$A$1:$G$1,0),0)</f>
        <v>1.0432999999999999</v>
      </c>
      <c r="G918">
        <f>VLOOKUP($A918,unit!$A:$G,MATCH(G$1,unit!$A$1:$G$1,0),0)</f>
        <v>0.71199999999999997</v>
      </c>
      <c r="H918">
        <f>VLOOKUP($A918,unit!$A:$G,MATCH(H$1,unit!$A$1:$G$1,0),0)</f>
        <v>0.88</v>
      </c>
      <c r="I918">
        <f t="shared" si="50"/>
        <v>64063.548356177518</v>
      </c>
      <c r="J918">
        <f t="shared" si="51"/>
        <v>5338.4831460674159</v>
      </c>
      <c r="K918">
        <f t="shared" si="52"/>
        <v>1067.7272727272727</v>
      </c>
    </row>
    <row r="919" spans="1:11" x14ac:dyDescent="0.2">
      <c r="A919">
        <v>46</v>
      </c>
      <c r="B919">
        <v>18</v>
      </c>
      <c r="C919">
        <v>66837.5</v>
      </c>
      <c r="D919">
        <v>3801</v>
      </c>
      <c r="E919">
        <v>939.6</v>
      </c>
      <c r="F919">
        <f>VLOOKUP($A919,unit!$A:$G,MATCH(F$1,unit!$A$1:$G$1,0),0)</f>
        <v>1.0432999999999999</v>
      </c>
      <c r="G919">
        <f>VLOOKUP($A919,unit!$A:$G,MATCH(G$1,unit!$A$1:$G$1,0),0)</f>
        <v>0.71199999999999997</v>
      </c>
      <c r="H919">
        <f>VLOOKUP($A919,unit!$A:$G,MATCH(H$1,unit!$A$1:$G$1,0),0)</f>
        <v>0.88</v>
      </c>
      <c r="I919">
        <f t="shared" si="50"/>
        <v>64063.548356177518</v>
      </c>
      <c r="J919">
        <f t="shared" si="51"/>
        <v>5338.4831460674159</v>
      </c>
      <c r="K919">
        <f t="shared" si="52"/>
        <v>1067.7272727272727</v>
      </c>
    </row>
    <row r="920" spans="1:11" x14ac:dyDescent="0.2">
      <c r="A920">
        <v>46</v>
      </c>
      <c r="B920">
        <v>19</v>
      </c>
      <c r="C920">
        <v>66837.5</v>
      </c>
      <c r="D920">
        <v>3801</v>
      </c>
      <c r="E920">
        <v>939.6</v>
      </c>
      <c r="F920">
        <f>VLOOKUP($A920,unit!$A:$G,MATCH(F$1,unit!$A$1:$G$1,0),0)</f>
        <v>1.0432999999999999</v>
      </c>
      <c r="G920">
        <f>VLOOKUP($A920,unit!$A:$G,MATCH(G$1,unit!$A$1:$G$1,0),0)</f>
        <v>0.71199999999999997</v>
      </c>
      <c r="H920">
        <f>VLOOKUP($A920,unit!$A:$G,MATCH(H$1,unit!$A$1:$G$1,0),0)</f>
        <v>0.88</v>
      </c>
      <c r="I920">
        <f t="shared" si="50"/>
        <v>64063.548356177518</v>
      </c>
      <c r="J920">
        <f t="shared" si="51"/>
        <v>5338.4831460674159</v>
      </c>
      <c r="K920">
        <f t="shared" si="52"/>
        <v>1067.7272727272727</v>
      </c>
    </row>
    <row r="921" spans="1:11" x14ac:dyDescent="0.2">
      <c r="A921">
        <v>46</v>
      </c>
      <c r="B921">
        <v>20</v>
      </c>
      <c r="C921">
        <v>66837.5</v>
      </c>
      <c r="D921">
        <v>3801</v>
      </c>
      <c r="E921">
        <v>939.6</v>
      </c>
      <c r="F921">
        <f>VLOOKUP($A921,unit!$A:$G,MATCH(F$1,unit!$A$1:$G$1,0),0)</f>
        <v>1.0432999999999999</v>
      </c>
      <c r="G921">
        <f>VLOOKUP($A921,unit!$A:$G,MATCH(G$1,unit!$A$1:$G$1,0),0)</f>
        <v>0.71199999999999997</v>
      </c>
      <c r="H921">
        <f>VLOOKUP($A921,unit!$A:$G,MATCH(H$1,unit!$A$1:$G$1,0),0)</f>
        <v>0.88</v>
      </c>
      <c r="I921">
        <f t="shared" si="50"/>
        <v>64063.548356177518</v>
      </c>
      <c r="J921">
        <f t="shared" si="51"/>
        <v>5338.4831460674159</v>
      </c>
      <c r="K921">
        <f t="shared" si="52"/>
        <v>1067.7272727272727</v>
      </c>
    </row>
    <row r="922" spans="1:11" x14ac:dyDescent="0.2">
      <c r="A922">
        <v>49</v>
      </c>
      <c r="B922">
        <v>1</v>
      </c>
      <c r="C922">
        <v>850.2</v>
      </c>
      <c r="D922">
        <v>48.3</v>
      </c>
      <c r="E922">
        <v>12</v>
      </c>
      <c r="F922">
        <f>VLOOKUP($A922,unit!$A:$G,MATCH(F$1,unit!$A$1:$G$1,0),0)</f>
        <v>1.0432999999999999</v>
      </c>
      <c r="G922">
        <f>VLOOKUP($A922,unit!$A:$G,MATCH(G$1,unit!$A$1:$G$1,0),0)</f>
        <v>0.71199999999999997</v>
      </c>
      <c r="H922">
        <f>VLOOKUP($A922,unit!$A:$G,MATCH(H$1,unit!$A$1:$G$1,0),0)</f>
        <v>0.88</v>
      </c>
      <c r="I922">
        <f t="shared" si="50"/>
        <v>814.91421451164581</v>
      </c>
      <c r="J922">
        <f t="shared" si="51"/>
        <v>67.837078651685388</v>
      </c>
      <c r="K922">
        <f t="shared" si="52"/>
        <v>13.636363636363637</v>
      </c>
    </row>
    <row r="923" spans="1:11" x14ac:dyDescent="0.2">
      <c r="A923">
        <v>49</v>
      </c>
      <c r="B923">
        <v>2</v>
      </c>
      <c r="C923">
        <v>1006.7</v>
      </c>
      <c r="D923">
        <v>57.2</v>
      </c>
      <c r="E923">
        <v>14.2</v>
      </c>
      <c r="F923">
        <f>VLOOKUP($A923,unit!$A:$G,MATCH(F$1,unit!$A$1:$G$1,0),0)</f>
        <v>1.0432999999999999</v>
      </c>
      <c r="G923">
        <f>VLOOKUP($A923,unit!$A:$G,MATCH(G$1,unit!$A$1:$G$1,0),0)</f>
        <v>0.71199999999999997</v>
      </c>
      <c r="H923">
        <f>VLOOKUP($A923,unit!$A:$G,MATCH(H$1,unit!$A$1:$G$1,0),0)</f>
        <v>0.88</v>
      </c>
      <c r="I923">
        <f t="shared" si="50"/>
        <v>964.91900699702876</v>
      </c>
      <c r="J923">
        <f t="shared" si="51"/>
        <v>80.337078651685403</v>
      </c>
      <c r="K923">
        <f t="shared" si="52"/>
        <v>16.136363636363637</v>
      </c>
    </row>
    <row r="924" spans="1:11" x14ac:dyDescent="0.2">
      <c r="A924">
        <v>49</v>
      </c>
      <c r="B924">
        <v>3</v>
      </c>
      <c r="C924">
        <v>1515</v>
      </c>
      <c r="D924">
        <v>86.2</v>
      </c>
      <c r="E924">
        <v>21.3</v>
      </c>
      <c r="F924">
        <f>VLOOKUP($A924,unit!$A:$G,MATCH(F$1,unit!$A$1:$G$1,0),0)</f>
        <v>1.0432999999999999</v>
      </c>
      <c r="G924">
        <f>VLOOKUP($A924,unit!$A:$G,MATCH(G$1,unit!$A$1:$G$1,0),0)</f>
        <v>0.71199999999999997</v>
      </c>
      <c r="H924">
        <f>VLOOKUP($A924,unit!$A:$G,MATCH(H$1,unit!$A$1:$G$1,0),0)</f>
        <v>0.88</v>
      </c>
      <c r="I924">
        <f t="shared" si="50"/>
        <v>1452.1230710246334</v>
      </c>
      <c r="J924">
        <f t="shared" si="51"/>
        <v>121.06741573033709</v>
      </c>
      <c r="K924">
        <f t="shared" si="52"/>
        <v>24.204545454545457</v>
      </c>
    </row>
    <row r="925" spans="1:11" x14ac:dyDescent="0.2">
      <c r="A925">
        <v>49</v>
      </c>
      <c r="B925">
        <v>4</v>
      </c>
      <c r="C925">
        <v>2446.4</v>
      </c>
      <c r="D925">
        <v>139.1</v>
      </c>
      <c r="E925">
        <v>34.4</v>
      </c>
      <c r="F925">
        <f>VLOOKUP($A925,unit!$A:$G,MATCH(F$1,unit!$A$1:$G$1,0),0)</f>
        <v>1.0432999999999999</v>
      </c>
      <c r="G925">
        <f>VLOOKUP($A925,unit!$A:$G,MATCH(G$1,unit!$A$1:$G$1,0),0)</f>
        <v>0.71199999999999997</v>
      </c>
      <c r="H925">
        <f>VLOOKUP($A925,unit!$A:$G,MATCH(H$1,unit!$A$1:$G$1,0),0)</f>
        <v>0.88</v>
      </c>
      <c r="I925">
        <f t="shared" si="50"/>
        <v>2344.8672481548933</v>
      </c>
      <c r="J925">
        <f t="shared" si="51"/>
        <v>195.36516853932585</v>
      </c>
      <c r="K925">
        <f t="shared" si="52"/>
        <v>39.090909090909086</v>
      </c>
    </row>
    <row r="926" spans="1:11" x14ac:dyDescent="0.2">
      <c r="A926">
        <v>49</v>
      </c>
      <c r="B926">
        <v>5</v>
      </c>
      <c r="C926">
        <v>3751.2</v>
      </c>
      <c r="D926">
        <v>213.3</v>
      </c>
      <c r="E926">
        <v>52.7</v>
      </c>
      <c r="F926">
        <f>VLOOKUP($A926,unit!$A:$G,MATCH(F$1,unit!$A$1:$G$1,0),0)</f>
        <v>1.0432999999999999</v>
      </c>
      <c r="G926">
        <f>VLOOKUP($A926,unit!$A:$G,MATCH(G$1,unit!$A$1:$G$1,0),0)</f>
        <v>0.71199999999999997</v>
      </c>
      <c r="H926">
        <f>VLOOKUP($A926,unit!$A:$G,MATCH(H$1,unit!$A$1:$G$1,0),0)</f>
        <v>0.88</v>
      </c>
      <c r="I926">
        <f t="shared" si="50"/>
        <v>3595.5142336815875</v>
      </c>
      <c r="J926">
        <f t="shared" si="51"/>
        <v>299.57865168539331</v>
      </c>
      <c r="K926">
        <f t="shared" si="52"/>
        <v>59.88636363636364</v>
      </c>
    </row>
    <row r="927" spans="1:11" x14ac:dyDescent="0.2">
      <c r="A927">
        <v>49</v>
      </c>
      <c r="B927">
        <v>6</v>
      </c>
      <c r="C927">
        <v>5579.1</v>
      </c>
      <c r="D927">
        <v>317.3</v>
      </c>
      <c r="E927">
        <v>78.400000000000006</v>
      </c>
      <c r="F927">
        <f>VLOOKUP($A927,unit!$A:$G,MATCH(F$1,unit!$A$1:$G$1,0),0)</f>
        <v>1.0432999999999999</v>
      </c>
      <c r="G927">
        <f>VLOOKUP($A927,unit!$A:$G,MATCH(G$1,unit!$A$1:$G$1,0),0)</f>
        <v>0.71199999999999997</v>
      </c>
      <c r="H927">
        <f>VLOOKUP($A927,unit!$A:$G,MATCH(H$1,unit!$A$1:$G$1,0),0)</f>
        <v>0.88</v>
      </c>
      <c r="I927">
        <f t="shared" si="50"/>
        <v>5347.5510399693294</v>
      </c>
      <c r="J927">
        <f t="shared" si="51"/>
        <v>445.64606741573039</v>
      </c>
      <c r="K927">
        <f t="shared" si="52"/>
        <v>89.090909090909093</v>
      </c>
    </row>
    <row r="928" spans="1:11" x14ac:dyDescent="0.2">
      <c r="A928">
        <v>49</v>
      </c>
      <c r="B928">
        <v>7</v>
      </c>
      <c r="C928">
        <v>8140</v>
      </c>
      <c r="D928">
        <v>462.9</v>
      </c>
      <c r="E928">
        <v>114.4</v>
      </c>
      <c r="F928">
        <f>VLOOKUP($A928,unit!$A:$G,MATCH(F$1,unit!$A$1:$G$1,0),0)</f>
        <v>1.0432999999999999</v>
      </c>
      <c r="G928">
        <f>VLOOKUP($A928,unit!$A:$G,MATCH(G$1,unit!$A$1:$G$1,0),0)</f>
        <v>0.71199999999999997</v>
      </c>
      <c r="H928">
        <f>VLOOKUP($A928,unit!$A:$G,MATCH(H$1,unit!$A$1:$G$1,0),0)</f>
        <v>0.88</v>
      </c>
      <c r="I928">
        <f t="shared" si="50"/>
        <v>7802.1662033930807</v>
      </c>
      <c r="J928">
        <f t="shared" si="51"/>
        <v>650.14044943820227</v>
      </c>
      <c r="K928">
        <f t="shared" si="52"/>
        <v>130</v>
      </c>
    </row>
    <row r="929" spans="1:11" x14ac:dyDescent="0.2">
      <c r="A929">
        <v>49</v>
      </c>
      <c r="B929">
        <v>8</v>
      </c>
      <c r="C929">
        <v>11727.5</v>
      </c>
      <c r="D929">
        <v>666.9</v>
      </c>
      <c r="E929">
        <v>164.9</v>
      </c>
      <c r="F929">
        <f>VLOOKUP($A929,unit!$A:$G,MATCH(F$1,unit!$A$1:$G$1,0),0)</f>
        <v>1.0432999999999999</v>
      </c>
      <c r="G929">
        <f>VLOOKUP($A929,unit!$A:$G,MATCH(G$1,unit!$A$1:$G$1,0),0)</f>
        <v>0.71199999999999997</v>
      </c>
      <c r="H929">
        <f>VLOOKUP($A929,unit!$A:$G,MATCH(H$1,unit!$A$1:$G$1,0),0)</f>
        <v>0.88</v>
      </c>
      <c r="I929">
        <f t="shared" si="50"/>
        <v>11240.774465637882</v>
      </c>
      <c r="J929">
        <f t="shared" si="51"/>
        <v>936.65730337078651</v>
      </c>
      <c r="K929">
        <f t="shared" si="52"/>
        <v>187.38636363636365</v>
      </c>
    </row>
    <row r="930" spans="1:11" x14ac:dyDescent="0.2">
      <c r="A930">
        <v>49</v>
      </c>
      <c r="B930">
        <v>9</v>
      </c>
      <c r="C930">
        <v>16753.5</v>
      </c>
      <c r="D930">
        <v>952.8</v>
      </c>
      <c r="E930">
        <v>235.5</v>
      </c>
      <c r="F930">
        <f>VLOOKUP($A930,unit!$A:$G,MATCH(F$1,unit!$A$1:$G$1,0),0)</f>
        <v>1.0432999999999999</v>
      </c>
      <c r="G930">
        <f>VLOOKUP($A930,unit!$A:$G,MATCH(G$1,unit!$A$1:$G$1,0),0)</f>
        <v>0.71199999999999997</v>
      </c>
      <c r="H930">
        <f>VLOOKUP($A930,unit!$A:$G,MATCH(H$1,unit!$A$1:$G$1,0),0)</f>
        <v>0.88</v>
      </c>
      <c r="I930">
        <f t="shared" si="50"/>
        <v>16058.180772548645</v>
      </c>
      <c r="J930">
        <f t="shared" si="51"/>
        <v>1338.2022471910113</v>
      </c>
      <c r="K930">
        <f t="shared" si="52"/>
        <v>267.61363636363637</v>
      </c>
    </row>
    <row r="931" spans="1:11" x14ac:dyDescent="0.2">
      <c r="A931">
        <v>49</v>
      </c>
      <c r="B931">
        <v>10</v>
      </c>
      <c r="C931">
        <v>23794.6</v>
      </c>
      <c r="D931">
        <v>1353.2</v>
      </c>
      <c r="E931">
        <v>334.5</v>
      </c>
      <c r="F931">
        <f>VLOOKUP($A931,unit!$A:$G,MATCH(F$1,unit!$A$1:$G$1,0),0)</f>
        <v>1.0432999999999999</v>
      </c>
      <c r="G931">
        <f>VLOOKUP($A931,unit!$A:$G,MATCH(G$1,unit!$A$1:$G$1,0),0)</f>
        <v>0.71199999999999997</v>
      </c>
      <c r="H931">
        <f>VLOOKUP($A931,unit!$A:$G,MATCH(H$1,unit!$A$1:$G$1,0),0)</f>
        <v>0.88</v>
      </c>
      <c r="I931">
        <f t="shared" si="50"/>
        <v>22807.054538483659</v>
      </c>
      <c r="J931">
        <f t="shared" si="51"/>
        <v>1900.5617977528091</v>
      </c>
      <c r="K931">
        <f t="shared" si="52"/>
        <v>380.11363636363637</v>
      </c>
    </row>
    <row r="932" spans="1:11" x14ac:dyDescent="0.2">
      <c r="A932">
        <v>49</v>
      </c>
      <c r="B932">
        <v>11</v>
      </c>
      <c r="C932">
        <v>33658.800000000003</v>
      </c>
      <c r="D932">
        <v>1914.1</v>
      </c>
      <c r="E932">
        <v>473.2</v>
      </c>
      <c r="F932">
        <f>VLOOKUP($A932,unit!$A:$G,MATCH(F$1,unit!$A$1:$G$1,0),0)</f>
        <v>1.0432999999999999</v>
      </c>
      <c r="G932">
        <f>VLOOKUP($A932,unit!$A:$G,MATCH(G$1,unit!$A$1:$G$1,0),0)</f>
        <v>0.71199999999999997</v>
      </c>
      <c r="H932">
        <f>VLOOKUP($A932,unit!$A:$G,MATCH(H$1,unit!$A$1:$G$1,0),0)</f>
        <v>0.88</v>
      </c>
      <c r="I932">
        <f t="shared" si="50"/>
        <v>32261.861401322731</v>
      </c>
      <c r="J932">
        <f t="shared" si="51"/>
        <v>2688.3426966292136</v>
      </c>
      <c r="K932">
        <f t="shared" si="52"/>
        <v>537.72727272727275</v>
      </c>
    </row>
    <row r="933" spans="1:11" x14ac:dyDescent="0.2">
      <c r="A933">
        <v>49</v>
      </c>
      <c r="B933">
        <v>12</v>
      </c>
      <c r="C933">
        <v>47477.8</v>
      </c>
      <c r="D933">
        <v>2700</v>
      </c>
      <c r="E933">
        <v>667.4</v>
      </c>
      <c r="F933">
        <f>VLOOKUP($A933,unit!$A:$G,MATCH(F$1,unit!$A$1:$G$1,0),0)</f>
        <v>1.0432999999999999</v>
      </c>
      <c r="G933">
        <f>VLOOKUP($A933,unit!$A:$G,MATCH(G$1,unit!$A$1:$G$1,0),0)</f>
        <v>0.71199999999999997</v>
      </c>
      <c r="H933">
        <f>VLOOKUP($A933,unit!$A:$G,MATCH(H$1,unit!$A$1:$G$1,0),0)</f>
        <v>0.88</v>
      </c>
      <c r="I933">
        <f t="shared" si="50"/>
        <v>45507.332502635873</v>
      </c>
      <c r="J933">
        <f t="shared" si="51"/>
        <v>3792.1348314606744</v>
      </c>
      <c r="K933">
        <f t="shared" si="52"/>
        <v>758.40909090909088</v>
      </c>
    </row>
    <row r="934" spans="1:11" x14ac:dyDescent="0.2">
      <c r="A934">
        <v>49</v>
      </c>
      <c r="B934">
        <v>13</v>
      </c>
      <c r="C934">
        <v>66837.5</v>
      </c>
      <c r="D934">
        <v>3801</v>
      </c>
      <c r="E934">
        <v>939.6</v>
      </c>
      <c r="F934">
        <f>VLOOKUP($A934,unit!$A:$G,MATCH(F$1,unit!$A$1:$G$1,0),0)</f>
        <v>1.0432999999999999</v>
      </c>
      <c r="G934">
        <f>VLOOKUP($A934,unit!$A:$G,MATCH(G$1,unit!$A$1:$G$1,0),0)</f>
        <v>0.71199999999999997</v>
      </c>
      <c r="H934">
        <f>VLOOKUP($A934,unit!$A:$G,MATCH(H$1,unit!$A$1:$G$1,0),0)</f>
        <v>0.88</v>
      </c>
      <c r="I934">
        <f t="shared" si="50"/>
        <v>64063.548356177518</v>
      </c>
      <c r="J934">
        <f t="shared" si="51"/>
        <v>5338.4831460674159</v>
      </c>
      <c r="K934">
        <f t="shared" si="52"/>
        <v>1067.7272727272727</v>
      </c>
    </row>
    <row r="935" spans="1:11" x14ac:dyDescent="0.2">
      <c r="A935">
        <v>49</v>
      </c>
      <c r="B935">
        <v>14</v>
      </c>
      <c r="C935">
        <v>66837.5</v>
      </c>
      <c r="D935">
        <v>3801</v>
      </c>
      <c r="E935">
        <v>939.6</v>
      </c>
      <c r="F935">
        <f>VLOOKUP($A935,unit!$A:$G,MATCH(F$1,unit!$A$1:$G$1,0),0)</f>
        <v>1.0432999999999999</v>
      </c>
      <c r="G935">
        <f>VLOOKUP($A935,unit!$A:$G,MATCH(G$1,unit!$A$1:$G$1,0),0)</f>
        <v>0.71199999999999997</v>
      </c>
      <c r="H935">
        <f>VLOOKUP($A935,unit!$A:$G,MATCH(H$1,unit!$A$1:$G$1,0),0)</f>
        <v>0.88</v>
      </c>
      <c r="I935">
        <f t="shared" si="50"/>
        <v>64063.548356177518</v>
      </c>
      <c r="J935">
        <f t="shared" si="51"/>
        <v>5338.4831460674159</v>
      </c>
      <c r="K935">
        <f t="shared" si="52"/>
        <v>1067.7272727272727</v>
      </c>
    </row>
    <row r="936" spans="1:11" x14ac:dyDescent="0.2">
      <c r="A936">
        <v>49</v>
      </c>
      <c r="B936">
        <v>15</v>
      </c>
      <c r="C936">
        <v>66837.5</v>
      </c>
      <c r="D936">
        <v>3801</v>
      </c>
      <c r="E936">
        <v>939.6</v>
      </c>
      <c r="F936">
        <f>VLOOKUP($A936,unit!$A:$G,MATCH(F$1,unit!$A$1:$G$1,0),0)</f>
        <v>1.0432999999999999</v>
      </c>
      <c r="G936">
        <f>VLOOKUP($A936,unit!$A:$G,MATCH(G$1,unit!$A$1:$G$1,0),0)</f>
        <v>0.71199999999999997</v>
      </c>
      <c r="H936">
        <f>VLOOKUP($A936,unit!$A:$G,MATCH(H$1,unit!$A$1:$G$1,0),0)</f>
        <v>0.88</v>
      </c>
      <c r="I936">
        <f t="shared" si="50"/>
        <v>64063.548356177518</v>
      </c>
      <c r="J936">
        <f t="shared" si="51"/>
        <v>5338.4831460674159</v>
      </c>
      <c r="K936">
        <f t="shared" si="52"/>
        <v>1067.7272727272727</v>
      </c>
    </row>
    <row r="937" spans="1:11" x14ac:dyDescent="0.2">
      <c r="A937">
        <v>49</v>
      </c>
      <c r="B937">
        <v>16</v>
      </c>
      <c r="C937">
        <v>66837.5</v>
      </c>
      <c r="D937">
        <v>3801</v>
      </c>
      <c r="E937">
        <v>939.6</v>
      </c>
      <c r="F937">
        <f>VLOOKUP($A937,unit!$A:$G,MATCH(F$1,unit!$A$1:$G$1,0),0)</f>
        <v>1.0432999999999999</v>
      </c>
      <c r="G937">
        <f>VLOOKUP($A937,unit!$A:$G,MATCH(G$1,unit!$A$1:$G$1,0),0)</f>
        <v>0.71199999999999997</v>
      </c>
      <c r="H937">
        <f>VLOOKUP($A937,unit!$A:$G,MATCH(H$1,unit!$A$1:$G$1,0),0)</f>
        <v>0.88</v>
      </c>
      <c r="I937">
        <f t="shared" si="50"/>
        <v>64063.548356177518</v>
      </c>
      <c r="J937">
        <f t="shared" si="51"/>
        <v>5338.4831460674159</v>
      </c>
      <c r="K937">
        <f t="shared" si="52"/>
        <v>1067.7272727272727</v>
      </c>
    </row>
    <row r="938" spans="1:11" x14ac:dyDescent="0.2">
      <c r="A938">
        <v>49</v>
      </c>
      <c r="B938">
        <v>17</v>
      </c>
      <c r="C938">
        <v>66837.5</v>
      </c>
      <c r="D938">
        <v>3801</v>
      </c>
      <c r="E938">
        <v>939.6</v>
      </c>
      <c r="F938">
        <f>VLOOKUP($A938,unit!$A:$G,MATCH(F$1,unit!$A$1:$G$1,0),0)</f>
        <v>1.0432999999999999</v>
      </c>
      <c r="G938">
        <f>VLOOKUP($A938,unit!$A:$G,MATCH(G$1,unit!$A$1:$G$1,0),0)</f>
        <v>0.71199999999999997</v>
      </c>
      <c r="H938">
        <f>VLOOKUP($A938,unit!$A:$G,MATCH(H$1,unit!$A$1:$G$1,0),0)</f>
        <v>0.88</v>
      </c>
      <c r="I938">
        <f t="shared" si="50"/>
        <v>64063.548356177518</v>
      </c>
      <c r="J938">
        <f t="shared" si="51"/>
        <v>5338.4831460674159</v>
      </c>
      <c r="K938">
        <f t="shared" si="52"/>
        <v>1067.7272727272727</v>
      </c>
    </row>
    <row r="939" spans="1:11" x14ac:dyDescent="0.2">
      <c r="A939">
        <v>49</v>
      </c>
      <c r="B939">
        <v>18</v>
      </c>
      <c r="C939">
        <v>66837.5</v>
      </c>
      <c r="D939">
        <v>3801</v>
      </c>
      <c r="E939">
        <v>939.6</v>
      </c>
      <c r="F939">
        <f>VLOOKUP($A939,unit!$A:$G,MATCH(F$1,unit!$A$1:$G$1,0),0)</f>
        <v>1.0432999999999999</v>
      </c>
      <c r="G939">
        <f>VLOOKUP($A939,unit!$A:$G,MATCH(G$1,unit!$A$1:$G$1,0),0)</f>
        <v>0.71199999999999997</v>
      </c>
      <c r="H939">
        <f>VLOOKUP($A939,unit!$A:$G,MATCH(H$1,unit!$A$1:$G$1,0),0)</f>
        <v>0.88</v>
      </c>
      <c r="I939">
        <f t="shared" si="50"/>
        <v>64063.548356177518</v>
      </c>
      <c r="J939">
        <f t="shared" si="51"/>
        <v>5338.4831460674159</v>
      </c>
      <c r="K939">
        <f t="shared" si="52"/>
        <v>1067.7272727272727</v>
      </c>
    </row>
    <row r="940" spans="1:11" x14ac:dyDescent="0.2">
      <c r="A940">
        <v>49</v>
      </c>
      <c r="B940">
        <v>19</v>
      </c>
      <c r="C940">
        <v>66837.5</v>
      </c>
      <c r="D940">
        <v>3801</v>
      </c>
      <c r="E940">
        <v>939.6</v>
      </c>
      <c r="F940">
        <f>VLOOKUP($A940,unit!$A:$G,MATCH(F$1,unit!$A$1:$G$1,0),0)</f>
        <v>1.0432999999999999</v>
      </c>
      <c r="G940">
        <f>VLOOKUP($A940,unit!$A:$G,MATCH(G$1,unit!$A$1:$G$1,0),0)</f>
        <v>0.71199999999999997</v>
      </c>
      <c r="H940">
        <f>VLOOKUP($A940,unit!$A:$G,MATCH(H$1,unit!$A$1:$G$1,0),0)</f>
        <v>0.88</v>
      </c>
      <c r="I940">
        <f t="shared" si="50"/>
        <v>64063.548356177518</v>
      </c>
      <c r="J940">
        <f t="shared" si="51"/>
        <v>5338.4831460674159</v>
      </c>
      <c r="K940">
        <f t="shared" si="52"/>
        <v>1067.7272727272727</v>
      </c>
    </row>
    <row r="941" spans="1:11" x14ac:dyDescent="0.2">
      <c r="A941">
        <v>49</v>
      </c>
      <c r="B941">
        <v>20</v>
      </c>
      <c r="C941">
        <v>66837.5</v>
      </c>
      <c r="D941">
        <v>3801</v>
      </c>
      <c r="E941">
        <v>939.6</v>
      </c>
      <c r="F941">
        <f>VLOOKUP($A941,unit!$A:$G,MATCH(F$1,unit!$A$1:$G$1,0),0)</f>
        <v>1.0432999999999999</v>
      </c>
      <c r="G941">
        <f>VLOOKUP($A941,unit!$A:$G,MATCH(G$1,unit!$A$1:$G$1,0),0)</f>
        <v>0.71199999999999997</v>
      </c>
      <c r="H941">
        <f>VLOOKUP($A941,unit!$A:$G,MATCH(H$1,unit!$A$1:$G$1,0),0)</f>
        <v>0.88</v>
      </c>
      <c r="I941">
        <f t="shared" si="50"/>
        <v>64063.548356177518</v>
      </c>
      <c r="J941">
        <f t="shared" si="51"/>
        <v>5338.4831460674159</v>
      </c>
      <c r="K941">
        <f t="shared" si="52"/>
        <v>1067.7272727272727</v>
      </c>
    </row>
    <row r="942" spans="1:11" x14ac:dyDescent="0.2">
      <c r="A942">
        <v>51</v>
      </c>
      <c r="B942">
        <v>1</v>
      </c>
      <c r="C942">
        <v>733.4</v>
      </c>
      <c r="D942">
        <v>56.8</v>
      </c>
      <c r="E942">
        <v>10.6</v>
      </c>
      <c r="F942">
        <f>VLOOKUP($A942,unit!$A:$G,MATCH(F$1,unit!$A$1:$G$1,0),0)</f>
        <v>0.9</v>
      </c>
      <c r="G942">
        <f>VLOOKUP($A942,unit!$A:$G,MATCH(G$1,unit!$A$1:$G$1,0),0)</f>
        <v>0.83599999999999997</v>
      </c>
      <c r="H942">
        <f>VLOOKUP($A942,unit!$A:$G,MATCH(H$1,unit!$A$1:$G$1,0),0)</f>
        <v>0.78</v>
      </c>
      <c r="I942">
        <f t="shared" si="50"/>
        <v>814.8888888888888</v>
      </c>
      <c r="J942">
        <f t="shared" si="51"/>
        <v>67.942583732057415</v>
      </c>
      <c r="K942">
        <f t="shared" si="52"/>
        <v>13.589743589743589</v>
      </c>
    </row>
    <row r="943" spans="1:11" x14ac:dyDescent="0.2">
      <c r="A943">
        <v>51</v>
      </c>
      <c r="B943">
        <v>2</v>
      </c>
      <c r="C943">
        <v>868.4</v>
      </c>
      <c r="D943">
        <v>67.2</v>
      </c>
      <c r="E943">
        <v>12.5</v>
      </c>
      <c r="F943">
        <f>VLOOKUP($A943,unit!$A:$G,MATCH(F$1,unit!$A$1:$G$1,0),0)</f>
        <v>0.9</v>
      </c>
      <c r="G943">
        <f>VLOOKUP($A943,unit!$A:$G,MATCH(G$1,unit!$A$1:$G$1,0),0)</f>
        <v>0.83599999999999997</v>
      </c>
      <c r="H943">
        <f>VLOOKUP($A943,unit!$A:$G,MATCH(H$1,unit!$A$1:$G$1,0),0)</f>
        <v>0.78</v>
      </c>
      <c r="I943">
        <f t="shared" si="50"/>
        <v>964.8888888888888</v>
      </c>
      <c r="J943">
        <f t="shared" si="51"/>
        <v>80.382775119617236</v>
      </c>
      <c r="K943">
        <f t="shared" si="52"/>
        <v>16.025641025641026</v>
      </c>
    </row>
    <row r="944" spans="1:11" x14ac:dyDescent="0.2">
      <c r="A944">
        <v>51</v>
      </c>
      <c r="B944">
        <v>3</v>
      </c>
      <c r="C944">
        <v>1306.9000000000001</v>
      </c>
      <c r="D944">
        <v>101.2</v>
      </c>
      <c r="E944">
        <v>18.899999999999999</v>
      </c>
      <c r="F944">
        <f>VLOOKUP($A944,unit!$A:$G,MATCH(F$1,unit!$A$1:$G$1,0),0)</f>
        <v>0.9</v>
      </c>
      <c r="G944">
        <f>VLOOKUP($A944,unit!$A:$G,MATCH(G$1,unit!$A$1:$G$1,0),0)</f>
        <v>0.83599999999999997</v>
      </c>
      <c r="H944">
        <f>VLOOKUP($A944,unit!$A:$G,MATCH(H$1,unit!$A$1:$G$1,0),0)</f>
        <v>0.78</v>
      </c>
      <c r="I944">
        <f t="shared" si="50"/>
        <v>1452.1111111111111</v>
      </c>
      <c r="J944">
        <f t="shared" si="51"/>
        <v>121.05263157894737</v>
      </c>
      <c r="K944">
        <f t="shared" si="52"/>
        <v>24.230769230769226</v>
      </c>
    </row>
    <row r="945" spans="1:11" x14ac:dyDescent="0.2">
      <c r="A945">
        <v>51</v>
      </c>
      <c r="B945">
        <v>4</v>
      </c>
      <c r="C945">
        <v>2110.3000000000002</v>
      </c>
      <c r="D945">
        <v>163.4</v>
      </c>
      <c r="E945">
        <v>30.5</v>
      </c>
      <c r="F945">
        <f>VLOOKUP($A945,unit!$A:$G,MATCH(F$1,unit!$A$1:$G$1,0),0)</f>
        <v>0.9</v>
      </c>
      <c r="G945">
        <f>VLOOKUP($A945,unit!$A:$G,MATCH(G$1,unit!$A$1:$G$1,0),0)</f>
        <v>0.83599999999999997</v>
      </c>
      <c r="H945">
        <f>VLOOKUP($A945,unit!$A:$G,MATCH(H$1,unit!$A$1:$G$1,0),0)</f>
        <v>0.78</v>
      </c>
      <c r="I945">
        <f t="shared" si="50"/>
        <v>2344.7777777777778</v>
      </c>
      <c r="J945">
        <f t="shared" si="51"/>
        <v>195.45454545454547</v>
      </c>
      <c r="K945">
        <f t="shared" si="52"/>
        <v>39.102564102564102</v>
      </c>
    </row>
    <row r="946" spans="1:11" x14ac:dyDescent="0.2">
      <c r="A946">
        <v>51</v>
      </c>
      <c r="B946">
        <v>5</v>
      </c>
      <c r="C946">
        <v>3235.8</v>
      </c>
      <c r="D946">
        <v>250.5</v>
      </c>
      <c r="E946">
        <v>46.7</v>
      </c>
      <c r="F946">
        <f>VLOOKUP($A946,unit!$A:$G,MATCH(F$1,unit!$A$1:$G$1,0),0)</f>
        <v>0.9</v>
      </c>
      <c r="G946">
        <f>VLOOKUP($A946,unit!$A:$G,MATCH(G$1,unit!$A$1:$G$1,0),0)</f>
        <v>0.83599999999999997</v>
      </c>
      <c r="H946">
        <f>VLOOKUP($A946,unit!$A:$G,MATCH(H$1,unit!$A$1:$G$1,0),0)</f>
        <v>0.78</v>
      </c>
      <c r="I946">
        <f t="shared" si="50"/>
        <v>3595.3333333333335</v>
      </c>
      <c r="J946">
        <f t="shared" si="51"/>
        <v>299.64114832535887</v>
      </c>
      <c r="K946">
        <f t="shared" si="52"/>
        <v>59.871794871794876</v>
      </c>
    </row>
    <row r="947" spans="1:11" x14ac:dyDescent="0.2">
      <c r="A947">
        <v>51</v>
      </c>
      <c r="B947">
        <v>6</v>
      </c>
      <c r="C947">
        <v>4812.7</v>
      </c>
      <c r="D947">
        <v>372.5</v>
      </c>
      <c r="E947">
        <v>69.5</v>
      </c>
      <c r="F947">
        <f>VLOOKUP($A947,unit!$A:$G,MATCH(F$1,unit!$A$1:$G$1,0),0)</f>
        <v>0.9</v>
      </c>
      <c r="G947">
        <f>VLOOKUP($A947,unit!$A:$G,MATCH(G$1,unit!$A$1:$G$1,0),0)</f>
        <v>0.83599999999999997</v>
      </c>
      <c r="H947">
        <f>VLOOKUP($A947,unit!$A:$G,MATCH(H$1,unit!$A$1:$G$1,0),0)</f>
        <v>0.78</v>
      </c>
      <c r="I947">
        <f t="shared" si="50"/>
        <v>5347.4444444444443</v>
      </c>
      <c r="J947">
        <f t="shared" si="51"/>
        <v>445.57416267942585</v>
      </c>
      <c r="K947">
        <f t="shared" si="52"/>
        <v>89.102564102564102</v>
      </c>
    </row>
    <row r="948" spans="1:11" x14ac:dyDescent="0.2">
      <c r="A948">
        <v>51</v>
      </c>
      <c r="B948">
        <v>7</v>
      </c>
      <c r="C948">
        <v>7021.7</v>
      </c>
      <c r="D948">
        <v>543.5</v>
      </c>
      <c r="E948">
        <v>101.4</v>
      </c>
      <c r="F948">
        <f>VLOOKUP($A948,unit!$A:$G,MATCH(F$1,unit!$A$1:$G$1,0),0)</f>
        <v>0.9</v>
      </c>
      <c r="G948">
        <f>VLOOKUP($A948,unit!$A:$G,MATCH(G$1,unit!$A$1:$G$1,0),0)</f>
        <v>0.83599999999999997</v>
      </c>
      <c r="H948">
        <f>VLOOKUP($A948,unit!$A:$G,MATCH(H$1,unit!$A$1:$G$1,0),0)</f>
        <v>0.78</v>
      </c>
      <c r="I948">
        <f t="shared" si="50"/>
        <v>7801.8888888888887</v>
      </c>
      <c r="J948">
        <f t="shared" si="51"/>
        <v>650.11961722488036</v>
      </c>
      <c r="K948">
        <f t="shared" si="52"/>
        <v>130</v>
      </c>
    </row>
    <row r="949" spans="1:11" x14ac:dyDescent="0.2">
      <c r="A949">
        <v>51</v>
      </c>
      <c r="B949">
        <v>8</v>
      </c>
      <c r="C949">
        <v>10116.4</v>
      </c>
      <c r="D949">
        <v>783.1</v>
      </c>
      <c r="E949">
        <v>146.1</v>
      </c>
      <c r="F949">
        <f>VLOOKUP($A949,unit!$A:$G,MATCH(F$1,unit!$A$1:$G$1,0),0)</f>
        <v>0.9</v>
      </c>
      <c r="G949">
        <f>VLOOKUP($A949,unit!$A:$G,MATCH(G$1,unit!$A$1:$G$1,0),0)</f>
        <v>0.83599999999999997</v>
      </c>
      <c r="H949">
        <f>VLOOKUP($A949,unit!$A:$G,MATCH(H$1,unit!$A$1:$G$1,0),0)</f>
        <v>0.78</v>
      </c>
      <c r="I949">
        <f t="shared" si="50"/>
        <v>11240.444444444443</v>
      </c>
      <c r="J949">
        <f t="shared" si="51"/>
        <v>936.72248803827756</v>
      </c>
      <c r="K949">
        <f t="shared" si="52"/>
        <v>187.30769230769229</v>
      </c>
    </row>
    <row r="950" spans="1:11" x14ac:dyDescent="0.2">
      <c r="A950">
        <v>51</v>
      </c>
      <c r="B950">
        <v>9</v>
      </c>
      <c r="C950">
        <v>14451.9</v>
      </c>
      <c r="D950">
        <v>1118.7</v>
      </c>
      <c r="E950">
        <v>208.8</v>
      </c>
      <c r="F950">
        <f>VLOOKUP($A950,unit!$A:$G,MATCH(F$1,unit!$A$1:$G$1,0),0)</f>
        <v>0.9</v>
      </c>
      <c r="G950">
        <f>VLOOKUP($A950,unit!$A:$G,MATCH(G$1,unit!$A$1:$G$1,0),0)</f>
        <v>0.83599999999999997</v>
      </c>
      <c r="H950">
        <f>VLOOKUP($A950,unit!$A:$G,MATCH(H$1,unit!$A$1:$G$1,0),0)</f>
        <v>0.78</v>
      </c>
      <c r="I950">
        <f t="shared" si="50"/>
        <v>16057.666666666666</v>
      </c>
      <c r="J950">
        <f t="shared" si="51"/>
        <v>1338.1578947368423</v>
      </c>
      <c r="K950">
        <f t="shared" si="52"/>
        <v>267.69230769230768</v>
      </c>
    </row>
    <row r="951" spans="1:11" x14ac:dyDescent="0.2">
      <c r="A951">
        <v>51</v>
      </c>
      <c r="B951">
        <v>10</v>
      </c>
      <c r="C951">
        <v>20525.7</v>
      </c>
      <c r="D951">
        <v>1588.8</v>
      </c>
      <c r="E951">
        <v>296.5</v>
      </c>
      <c r="F951">
        <f>VLOOKUP($A951,unit!$A:$G,MATCH(F$1,unit!$A$1:$G$1,0),0)</f>
        <v>0.9</v>
      </c>
      <c r="G951">
        <f>VLOOKUP($A951,unit!$A:$G,MATCH(G$1,unit!$A$1:$G$1,0),0)</f>
        <v>0.83599999999999997</v>
      </c>
      <c r="H951">
        <f>VLOOKUP($A951,unit!$A:$G,MATCH(H$1,unit!$A$1:$G$1,0),0)</f>
        <v>0.78</v>
      </c>
      <c r="I951">
        <f t="shared" si="50"/>
        <v>22806.333333333332</v>
      </c>
      <c r="J951">
        <f t="shared" si="51"/>
        <v>1900.4784688995217</v>
      </c>
      <c r="K951">
        <f t="shared" si="52"/>
        <v>380.12820512820514</v>
      </c>
    </row>
    <row r="952" spans="1:11" x14ac:dyDescent="0.2">
      <c r="A952">
        <v>51</v>
      </c>
      <c r="B952">
        <v>11</v>
      </c>
      <c r="C952">
        <v>29034.7</v>
      </c>
      <c r="D952">
        <v>2247.5</v>
      </c>
      <c r="E952">
        <v>419.4</v>
      </c>
      <c r="F952">
        <f>VLOOKUP($A952,unit!$A:$G,MATCH(F$1,unit!$A$1:$G$1,0),0)</f>
        <v>0.9</v>
      </c>
      <c r="G952">
        <f>VLOOKUP($A952,unit!$A:$G,MATCH(G$1,unit!$A$1:$G$1,0),0)</f>
        <v>0.83599999999999997</v>
      </c>
      <c r="H952">
        <f>VLOOKUP($A952,unit!$A:$G,MATCH(H$1,unit!$A$1:$G$1,0),0)</f>
        <v>0.78</v>
      </c>
      <c r="I952">
        <f t="shared" si="50"/>
        <v>32260.777777777777</v>
      </c>
      <c r="J952">
        <f t="shared" si="51"/>
        <v>2688.3971291866028</v>
      </c>
      <c r="K952">
        <f t="shared" si="52"/>
        <v>537.69230769230762</v>
      </c>
    </row>
    <row r="953" spans="1:11" x14ac:dyDescent="0.2">
      <c r="A953">
        <v>51</v>
      </c>
      <c r="B953">
        <v>12</v>
      </c>
      <c r="C953">
        <v>40955.300000000003</v>
      </c>
      <c r="D953">
        <v>3170.2</v>
      </c>
      <c r="E953">
        <v>591.6</v>
      </c>
      <c r="F953">
        <f>VLOOKUP($A953,unit!$A:$G,MATCH(F$1,unit!$A$1:$G$1,0),0)</f>
        <v>0.9</v>
      </c>
      <c r="G953">
        <f>VLOOKUP($A953,unit!$A:$G,MATCH(G$1,unit!$A$1:$G$1,0),0)</f>
        <v>0.83599999999999997</v>
      </c>
      <c r="H953">
        <f>VLOOKUP($A953,unit!$A:$G,MATCH(H$1,unit!$A$1:$G$1,0),0)</f>
        <v>0.78</v>
      </c>
      <c r="I953">
        <f t="shared" si="50"/>
        <v>45505.888888888891</v>
      </c>
      <c r="J953">
        <f t="shared" si="51"/>
        <v>3792.1052631578946</v>
      </c>
      <c r="K953">
        <f t="shared" si="52"/>
        <v>758.46153846153845</v>
      </c>
    </row>
    <row r="954" spans="1:11" x14ac:dyDescent="0.2">
      <c r="A954">
        <v>51</v>
      </c>
      <c r="B954">
        <v>13</v>
      </c>
      <c r="C954">
        <v>57655.3</v>
      </c>
      <c r="D954">
        <v>4463</v>
      </c>
      <c r="E954">
        <v>832.8</v>
      </c>
      <c r="F954">
        <f>VLOOKUP($A954,unit!$A:$G,MATCH(F$1,unit!$A$1:$G$1,0),0)</f>
        <v>0.9</v>
      </c>
      <c r="G954">
        <f>VLOOKUP($A954,unit!$A:$G,MATCH(G$1,unit!$A$1:$G$1,0),0)</f>
        <v>0.83599999999999997</v>
      </c>
      <c r="H954">
        <f>VLOOKUP($A954,unit!$A:$G,MATCH(H$1,unit!$A$1:$G$1,0),0)</f>
        <v>0.78</v>
      </c>
      <c r="I954">
        <f t="shared" si="50"/>
        <v>64061.444444444445</v>
      </c>
      <c r="J954">
        <f t="shared" si="51"/>
        <v>5338.5167464114838</v>
      </c>
      <c r="K954">
        <f t="shared" si="52"/>
        <v>1067.6923076923076</v>
      </c>
    </row>
    <row r="955" spans="1:11" x14ac:dyDescent="0.2">
      <c r="A955">
        <v>51</v>
      </c>
      <c r="B955">
        <v>14</v>
      </c>
      <c r="C955">
        <v>57655.3</v>
      </c>
      <c r="D955">
        <v>4463</v>
      </c>
      <c r="E955">
        <v>832.8</v>
      </c>
      <c r="F955">
        <f>VLOOKUP($A955,unit!$A:$G,MATCH(F$1,unit!$A$1:$G$1,0),0)</f>
        <v>0.9</v>
      </c>
      <c r="G955">
        <f>VLOOKUP($A955,unit!$A:$G,MATCH(G$1,unit!$A$1:$G$1,0),0)</f>
        <v>0.83599999999999997</v>
      </c>
      <c r="H955">
        <f>VLOOKUP($A955,unit!$A:$G,MATCH(H$1,unit!$A$1:$G$1,0),0)</f>
        <v>0.78</v>
      </c>
      <c r="I955">
        <f t="shared" si="50"/>
        <v>64061.444444444445</v>
      </c>
      <c r="J955">
        <f t="shared" si="51"/>
        <v>5338.5167464114838</v>
      </c>
      <c r="K955">
        <f t="shared" si="52"/>
        <v>1067.6923076923076</v>
      </c>
    </row>
    <row r="956" spans="1:11" x14ac:dyDescent="0.2">
      <c r="A956">
        <v>51</v>
      </c>
      <c r="B956">
        <v>15</v>
      </c>
      <c r="C956">
        <v>57655.3</v>
      </c>
      <c r="D956">
        <v>4463</v>
      </c>
      <c r="E956">
        <v>832.8</v>
      </c>
      <c r="F956">
        <f>VLOOKUP($A956,unit!$A:$G,MATCH(F$1,unit!$A$1:$G$1,0),0)</f>
        <v>0.9</v>
      </c>
      <c r="G956">
        <f>VLOOKUP($A956,unit!$A:$G,MATCH(G$1,unit!$A$1:$G$1,0),0)</f>
        <v>0.83599999999999997</v>
      </c>
      <c r="H956">
        <f>VLOOKUP($A956,unit!$A:$G,MATCH(H$1,unit!$A$1:$G$1,0),0)</f>
        <v>0.78</v>
      </c>
      <c r="I956">
        <f t="shared" si="50"/>
        <v>64061.444444444445</v>
      </c>
      <c r="J956">
        <f t="shared" si="51"/>
        <v>5338.5167464114838</v>
      </c>
      <c r="K956">
        <f t="shared" si="52"/>
        <v>1067.6923076923076</v>
      </c>
    </row>
    <row r="957" spans="1:11" x14ac:dyDescent="0.2">
      <c r="A957">
        <v>51</v>
      </c>
      <c r="B957">
        <v>16</v>
      </c>
      <c r="C957">
        <v>57655.3</v>
      </c>
      <c r="D957">
        <v>4463</v>
      </c>
      <c r="E957">
        <v>832.8</v>
      </c>
      <c r="F957">
        <f>VLOOKUP($A957,unit!$A:$G,MATCH(F$1,unit!$A$1:$G$1,0),0)</f>
        <v>0.9</v>
      </c>
      <c r="G957">
        <f>VLOOKUP($A957,unit!$A:$G,MATCH(G$1,unit!$A$1:$G$1,0),0)</f>
        <v>0.83599999999999997</v>
      </c>
      <c r="H957">
        <f>VLOOKUP($A957,unit!$A:$G,MATCH(H$1,unit!$A$1:$G$1,0),0)</f>
        <v>0.78</v>
      </c>
      <c r="I957">
        <f t="shared" si="50"/>
        <v>64061.444444444445</v>
      </c>
      <c r="J957">
        <f t="shared" si="51"/>
        <v>5338.5167464114838</v>
      </c>
      <c r="K957">
        <f t="shared" si="52"/>
        <v>1067.6923076923076</v>
      </c>
    </row>
    <row r="958" spans="1:11" x14ac:dyDescent="0.2">
      <c r="A958">
        <v>51</v>
      </c>
      <c r="B958">
        <v>17</v>
      </c>
      <c r="C958">
        <v>57655.3</v>
      </c>
      <c r="D958">
        <v>4463</v>
      </c>
      <c r="E958">
        <v>832.8</v>
      </c>
      <c r="F958">
        <f>VLOOKUP($A958,unit!$A:$G,MATCH(F$1,unit!$A$1:$G$1,0),0)</f>
        <v>0.9</v>
      </c>
      <c r="G958">
        <f>VLOOKUP($A958,unit!$A:$G,MATCH(G$1,unit!$A$1:$G$1,0),0)</f>
        <v>0.83599999999999997</v>
      </c>
      <c r="H958">
        <f>VLOOKUP($A958,unit!$A:$G,MATCH(H$1,unit!$A$1:$G$1,0),0)</f>
        <v>0.78</v>
      </c>
      <c r="I958">
        <f t="shared" si="50"/>
        <v>64061.444444444445</v>
      </c>
      <c r="J958">
        <f t="shared" si="51"/>
        <v>5338.5167464114838</v>
      </c>
      <c r="K958">
        <f t="shared" si="52"/>
        <v>1067.6923076923076</v>
      </c>
    </row>
    <row r="959" spans="1:11" x14ac:dyDescent="0.2">
      <c r="A959">
        <v>51</v>
      </c>
      <c r="B959">
        <v>18</v>
      </c>
      <c r="C959">
        <v>57655.3</v>
      </c>
      <c r="D959">
        <v>4463</v>
      </c>
      <c r="E959">
        <v>832.8</v>
      </c>
      <c r="F959">
        <f>VLOOKUP($A959,unit!$A:$G,MATCH(F$1,unit!$A$1:$G$1,0),0)</f>
        <v>0.9</v>
      </c>
      <c r="G959">
        <f>VLOOKUP($A959,unit!$A:$G,MATCH(G$1,unit!$A$1:$G$1,0),0)</f>
        <v>0.83599999999999997</v>
      </c>
      <c r="H959">
        <f>VLOOKUP($A959,unit!$A:$G,MATCH(H$1,unit!$A$1:$G$1,0),0)</f>
        <v>0.78</v>
      </c>
      <c r="I959">
        <f t="shared" si="50"/>
        <v>64061.444444444445</v>
      </c>
      <c r="J959">
        <f t="shared" si="51"/>
        <v>5338.5167464114838</v>
      </c>
      <c r="K959">
        <f t="shared" si="52"/>
        <v>1067.6923076923076</v>
      </c>
    </row>
    <row r="960" spans="1:11" x14ac:dyDescent="0.2">
      <c r="A960">
        <v>51</v>
      </c>
      <c r="B960">
        <v>19</v>
      </c>
      <c r="C960">
        <v>57655.3</v>
      </c>
      <c r="D960">
        <v>4463</v>
      </c>
      <c r="E960">
        <v>832.8</v>
      </c>
      <c r="F960">
        <f>VLOOKUP($A960,unit!$A:$G,MATCH(F$1,unit!$A$1:$G$1,0),0)</f>
        <v>0.9</v>
      </c>
      <c r="G960">
        <f>VLOOKUP($A960,unit!$A:$G,MATCH(G$1,unit!$A$1:$G$1,0),0)</f>
        <v>0.83599999999999997</v>
      </c>
      <c r="H960">
        <f>VLOOKUP($A960,unit!$A:$G,MATCH(H$1,unit!$A$1:$G$1,0),0)</f>
        <v>0.78</v>
      </c>
      <c r="I960">
        <f t="shared" si="50"/>
        <v>64061.444444444445</v>
      </c>
      <c r="J960">
        <f t="shared" si="51"/>
        <v>5338.5167464114838</v>
      </c>
      <c r="K960">
        <f t="shared" si="52"/>
        <v>1067.6923076923076</v>
      </c>
    </row>
    <row r="961" spans="1:11" x14ac:dyDescent="0.2">
      <c r="A961">
        <v>51</v>
      </c>
      <c r="B961">
        <v>20</v>
      </c>
      <c r="C961">
        <v>57655.3</v>
      </c>
      <c r="D961">
        <v>4463</v>
      </c>
      <c r="E961">
        <v>832.8</v>
      </c>
      <c r="F961">
        <f>VLOOKUP($A961,unit!$A:$G,MATCH(F$1,unit!$A$1:$G$1,0),0)</f>
        <v>0.9</v>
      </c>
      <c r="G961">
        <f>VLOOKUP($A961,unit!$A:$G,MATCH(G$1,unit!$A$1:$G$1,0),0)</f>
        <v>0.83599999999999997</v>
      </c>
      <c r="H961">
        <f>VLOOKUP($A961,unit!$A:$G,MATCH(H$1,unit!$A$1:$G$1,0),0)</f>
        <v>0.78</v>
      </c>
      <c r="I961">
        <f t="shared" si="50"/>
        <v>64061.444444444445</v>
      </c>
      <c r="J961">
        <f t="shared" si="51"/>
        <v>5338.5167464114838</v>
      </c>
      <c r="K961">
        <f t="shared" si="52"/>
        <v>1067.6923076923076</v>
      </c>
    </row>
    <row r="962" spans="1:11" x14ac:dyDescent="0.2">
      <c r="A962">
        <v>55</v>
      </c>
      <c r="B962">
        <v>1</v>
      </c>
      <c r="C962">
        <v>760.5</v>
      </c>
      <c r="D962">
        <v>57</v>
      </c>
      <c r="E962">
        <v>10.3</v>
      </c>
      <c r="F962">
        <f>VLOOKUP($A962,unit!$A:$G,MATCH(F$1,unit!$A$1:$G$1,0),0)</f>
        <v>0.93330000000000002</v>
      </c>
      <c r="G962">
        <f>VLOOKUP($A962,unit!$A:$G,MATCH(G$1,unit!$A$1:$G$1,0),0)</f>
        <v>0.84</v>
      </c>
      <c r="H962">
        <f>VLOOKUP($A962,unit!$A:$G,MATCH(H$1,unit!$A$1:$G$1,0),0)</f>
        <v>0.76</v>
      </c>
      <c r="I962">
        <f t="shared" si="50"/>
        <v>814.85053037608486</v>
      </c>
      <c r="J962">
        <f t="shared" si="51"/>
        <v>67.857142857142861</v>
      </c>
      <c r="K962">
        <f t="shared" si="52"/>
        <v>13.55263157894737</v>
      </c>
    </row>
    <row r="963" spans="1:11" x14ac:dyDescent="0.2">
      <c r="A963">
        <v>55</v>
      </c>
      <c r="B963">
        <v>2</v>
      </c>
      <c r="C963">
        <v>900.5</v>
      </c>
      <c r="D963">
        <v>67.5</v>
      </c>
      <c r="E963">
        <v>12.2</v>
      </c>
      <c r="F963">
        <f>VLOOKUP($A963,unit!$A:$G,MATCH(F$1,unit!$A$1:$G$1,0),0)</f>
        <v>0.93330000000000002</v>
      </c>
      <c r="G963">
        <f>VLOOKUP($A963,unit!$A:$G,MATCH(G$1,unit!$A$1:$G$1,0),0)</f>
        <v>0.84</v>
      </c>
      <c r="H963">
        <f>VLOOKUP($A963,unit!$A:$G,MATCH(H$1,unit!$A$1:$G$1,0),0)</f>
        <v>0.76</v>
      </c>
      <c r="I963">
        <f t="shared" ref="I963:I1026" si="53">C963/F963*1</f>
        <v>964.8558877102754</v>
      </c>
      <c r="J963">
        <f t="shared" ref="J963:J1026" si="54">D963/G963*1</f>
        <v>80.357142857142861</v>
      </c>
      <c r="K963">
        <f t="shared" ref="K963:K1026" si="55">E963/H963*1</f>
        <v>16.052631578947366</v>
      </c>
    </row>
    <row r="964" spans="1:11" x14ac:dyDescent="0.2">
      <c r="A964">
        <v>55</v>
      </c>
      <c r="B964">
        <v>3</v>
      </c>
      <c r="C964">
        <v>1355.3</v>
      </c>
      <c r="D964">
        <v>101.6</v>
      </c>
      <c r="E964">
        <v>18.399999999999999</v>
      </c>
      <c r="F964">
        <f>VLOOKUP($A964,unit!$A:$G,MATCH(F$1,unit!$A$1:$G$1,0),0)</f>
        <v>0.93330000000000002</v>
      </c>
      <c r="G964">
        <f>VLOOKUP($A964,unit!$A:$G,MATCH(G$1,unit!$A$1:$G$1,0),0)</f>
        <v>0.84</v>
      </c>
      <c r="H964">
        <f>VLOOKUP($A964,unit!$A:$G,MATCH(H$1,unit!$A$1:$G$1,0),0)</f>
        <v>0.76</v>
      </c>
      <c r="I964">
        <f t="shared" si="53"/>
        <v>1452.1590056787741</v>
      </c>
      <c r="J964">
        <f t="shared" si="54"/>
        <v>120.95238095238095</v>
      </c>
      <c r="K964">
        <f t="shared" si="55"/>
        <v>24.210526315789473</v>
      </c>
    </row>
    <row r="965" spans="1:11" x14ac:dyDescent="0.2">
      <c r="A965">
        <v>55</v>
      </c>
      <c r="B965">
        <v>4</v>
      </c>
      <c r="C965">
        <v>2188.4</v>
      </c>
      <c r="D965">
        <v>164.1</v>
      </c>
      <c r="E965">
        <v>29.7</v>
      </c>
      <c r="F965">
        <f>VLOOKUP($A965,unit!$A:$G,MATCH(F$1,unit!$A$1:$G$1,0),0)</f>
        <v>0.93330000000000002</v>
      </c>
      <c r="G965">
        <f>VLOOKUP($A965,unit!$A:$G,MATCH(G$1,unit!$A$1:$G$1,0),0)</f>
        <v>0.84</v>
      </c>
      <c r="H965">
        <f>VLOOKUP($A965,unit!$A:$G,MATCH(H$1,unit!$A$1:$G$1,0),0)</f>
        <v>0.76</v>
      </c>
      <c r="I965">
        <f t="shared" si="53"/>
        <v>2344.7980285010181</v>
      </c>
      <c r="J965">
        <f t="shared" si="54"/>
        <v>195.35714285714286</v>
      </c>
      <c r="K965">
        <f t="shared" si="55"/>
        <v>39.078947368421048</v>
      </c>
    </row>
    <row r="966" spans="1:11" x14ac:dyDescent="0.2">
      <c r="A966">
        <v>55</v>
      </c>
      <c r="B966">
        <v>5</v>
      </c>
      <c r="C966">
        <v>3355.7</v>
      </c>
      <c r="D966">
        <v>251.7</v>
      </c>
      <c r="E966">
        <v>45.5</v>
      </c>
      <c r="F966">
        <f>VLOOKUP($A966,unit!$A:$G,MATCH(F$1,unit!$A$1:$G$1,0),0)</f>
        <v>0.93330000000000002</v>
      </c>
      <c r="G966">
        <f>VLOOKUP($A966,unit!$A:$G,MATCH(G$1,unit!$A$1:$G$1,0),0)</f>
        <v>0.84</v>
      </c>
      <c r="H966">
        <f>VLOOKUP($A966,unit!$A:$G,MATCH(H$1,unit!$A$1:$G$1,0),0)</f>
        <v>0.76</v>
      </c>
      <c r="I966">
        <f t="shared" si="53"/>
        <v>3595.5212686167361</v>
      </c>
      <c r="J966">
        <f t="shared" si="54"/>
        <v>299.64285714285717</v>
      </c>
      <c r="K966">
        <f t="shared" si="55"/>
        <v>59.868421052631575</v>
      </c>
    </row>
    <row r="967" spans="1:11" x14ac:dyDescent="0.2">
      <c r="A967">
        <v>55</v>
      </c>
      <c r="B967">
        <v>6</v>
      </c>
      <c r="C967">
        <v>4990.8999999999996</v>
      </c>
      <c r="D967">
        <v>374.3</v>
      </c>
      <c r="E967">
        <v>67.7</v>
      </c>
      <c r="F967">
        <f>VLOOKUP($A967,unit!$A:$G,MATCH(F$1,unit!$A$1:$G$1,0),0)</f>
        <v>0.93330000000000002</v>
      </c>
      <c r="G967">
        <f>VLOOKUP($A967,unit!$A:$G,MATCH(G$1,unit!$A$1:$G$1,0),0)</f>
        <v>0.84</v>
      </c>
      <c r="H967">
        <f>VLOOKUP($A967,unit!$A:$G,MATCH(H$1,unit!$A$1:$G$1,0),0)</f>
        <v>0.76</v>
      </c>
      <c r="I967">
        <f t="shared" si="53"/>
        <v>5347.5838422800807</v>
      </c>
      <c r="J967">
        <f t="shared" si="54"/>
        <v>445.59523809523813</v>
      </c>
      <c r="K967">
        <f t="shared" si="55"/>
        <v>89.078947368421055</v>
      </c>
    </row>
    <row r="968" spans="1:11" x14ac:dyDescent="0.2">
      <c r="A968">
        <v>55</v>
      </c>
      <c r="B968">
        <v>7</v>
      </c>
      <c r="C968">
        <v>7281.8</v>
      </c>
      <c r="D968">
        <v>546.1</v>
      </c>
      <c r="E968">
        <v>98.8</v>
      </c>
      <c r="F968">
        <f>VLOOKUP($A968,unit!$A:$G,MATCH(F$1,unit!$A$1:$G$1,0),0)</f>
        <v>0.93330000000000002</v>
      </c>
      <c r="G968">
        <f>VLOOKUP($A968,unit!$A:$G,MATCH(G$1,unit!$A$1:$G$1,0),0)</f>
        <v>0.84</v>
      </c>
      <c r="H968">
        <f>VLOOKUP($A968,unit!$A:$G,MATCH(H$1,unit!$A$1:$G$1,0),0)</f>
        <v>0.76</v>
      </c>
      <c r="I968">
        <f t="shared" si="53"/>
        <v>7802.207221686489</v>
      </c>
      <c r="J968">
        <f t="shared" si="54"/>
        <v>650.11904761904771</v>
      </c>
      <c r="K968">
        <f t="shared" si="55"/>
        <v>130</v>
      </c>
    </row>
    <row r="969" spans="1:11" x14ac:dyDescent="0.2">
      <c r="A969">
        <v>55</v>
      </c>
      <c r="B969">
        <v>8</v>
      </c>
      <c r="C969">
        <v>10491.1</v>
      </c>
      <c r="D969">
        <v>786.8</v>
      </c>
      <c r="E969">
        <v>142.4</v>
      </c>
      <c r="F969">
        <f>VLOOKUP($A969,unit!$A:$G,MATCH(F$1,unit!$A$1:$G$1,0),0)</f>
        <v>0.93330000000000002</v>
      </c>
      <c r="G969">
        <f>VLOOKUP($A969,unit!$A:$G,MATCH(G$1,unit!$A$1:$G$1,0),0)</f>
        <v>0.84</v>
      </c>
      <c r="H969">
        <f>VLOOKUP($A969,unit!$A:$G,MATCH(H$1,unit!$A$1:$G$1,0),0)</f>
        <v>0.76</v>
      </c>
      <c r="I969">
        <f t="shared" si="53"/>
        <v>11240.865745205187</v>
      </c>
      <c r="J969">
        <f t="shared" si="54"/>
        <v>936.66666666666663</v>
      </c>
      <c r="K969">
        <f t="shared" si="55"/>
        <v>187.36842105263159</v>
      </c>
    </row>
    <row r="970" spans="1:11" x14ac:dyDescent="0.2">
      <c r="A970">
        <v>55</v>
      </c>
      <c r="B970">
        <v>9</v>
      </c>
      <c r="C970">
        <v>14987.2</v>
      </c>
      <c r="D970">
        <v>1124</v>
      </c>
      <c r="E970">
        <v>203.4</v>
      </c>
      <c r="F970">
        <f>VLOOKUP($A970,unit!$A:$G,MATCH(F$1,unit!$A$1:$G$1,0),0)</f>
        <v>0.93330000000000002</v>
      </c>
      <c r="G970">
        <f>VLOOKUP($A970,unit!$A:$G,MATCH(G$1,unit!$A$1:$G$1,0),0)</f>
        <v>0.84</v>
      </c>
      <c r="H970">
        <f>VLOOKUP($A970,unit!$A:$G,MATCH(H$1,unit!$A$1:$G$1,0),0)</f>
        <v>0.76</v>
      </c>
      <c r="I970">
        <f t="shared" si="53"/>
        <v>16058.287795992714</v>
      </c>
      <c r="J970">
        <f t="shared" si="54"/>
        <v>1338.0952380952381</v>
      </c>
      <c r="K970">
        <f t="shared" si="55"/>
        <v>267.63157894736844</v>
      </c>
    </row>
    <row r="971" spans="1:11" x14ac:dyDescent="0.2">
      <c r="A971">
        <v>55</v>
      </c>
      <c r="B971">
        <v>10</v>
      </c>
      <c r="C971">
        <v>21285.9</v>
      </c>
      <c r="D971">
        <v>1596.4</v>
      </c>
      <c r="E971">
        <v>288.89999999999998</v>
      </c>
      <c r="F971">
        <f>VLOOKUP($A971,unit!$A:$G,MATCH(F$1,unit!$A$1:$G$1,0),0)</f>
        <v>0.93330000000000002</v>
      </c>
      <c r="G971">
        <f>VLOOKUP($A971,unit!$A:$G,MATCH(G$1,unit!$A$1:$G$1,0),0)</f>
        <v>0.84</v>
      </c>
      <c r="H971">
        <f>VLOOKUP($A971,unit!$A:$G,MATCH(H$1,unit!$A$1:$G$1,0),0)</f>
        <v>0.76</v>
      </c>
      <c r="I971">
        <f t="shared" si="53"/>
        <v>22807.135969141757</v>
      </c>
      <c r="J971">
        <f t="shared" si="54"/>
        <v>1900.4761904761906</v>
      </c>
      <c r="K971">
        <f t="shared" si="55"/>
        <v>380.13157894736838</v>
      </c>
    </row>
    <row r="972" spans="1:11" x14ac:dyDescent="0.2">
      <c r="A972">
        <v>55</v>
      </c>
      <c r="B972">
        <v>11</v>
      </c>
      <c r="C972">
        <v>30110.1</v>
      </c>
      <c r="D972">
        <v>2258.3000000000002</v>
      </c>
      <c r="E972">
        <v>408.6</v>
      </c>
      <c r="F972">
        <f>VLOOKUP($A972,unit!$A:$G,MATCH(F$1,unit!$A$1:$G$1,0),0)</f>
        <v>0.93330000000000002</v>
      </c>
      <c r="G972">
        <f>VLOOKUP($A972,unit!$A:$G,MATCH(G$1,unit!$A$1:$G$1,0),0)</f>
        <v>0.84</v>
      </c>
      <c r="H972">
        <f>VLOOKUP($A972,unit!$A:$G,MATCH(H$1,unit!$A$1:$G$1,0),0)</f>
        <v>0.76</v>
      </c>
      <c r="I972">
        <f t="shared" si="53"/>
        <v>32261.973641915782</v>
      </c>
      <c r="J972">
        <f t="shared" si="54"/>
        <v>2688.4523809523812</v>
      </c>
      <c r="K972">
        <f t="shared" si="55"/>
        <v>537.63157894736844</v>
      </c>
    </row>
    <row r="973" spans="1:11" x14ac:dyDescent="0.2">
      <c r="A973">
        <v>55</v>
      </c>
      <c r="B973">
        <v>12</v>
      </c>
      <c r="C973">
        <v>42472.2</v>
      </c>
      <c r="D973">
        <v>3185.4</v>
      </c>
      <c r="E973">
        <v>576.4</v>
      </c>
      <c r="F973">
        <f>VLOOKUP($A973,unit!$A:$G,MATCH(F$1,unit!$A$1:$G$1,0),0)</f>
        <v>0.93330000000000002</v>
      </c>
      <c r="G973">
        <f>VLOOKUP($A973,unit!$A:$G,MATCH(G$1,unit!$A$1:$G$1,0),0)</f>
        <v>0.84</v>
      </c>
      <c r="H973">
        <f>VLOOKUP($A973,unit!$A:$G,MATCH(H$1,unit!$A$1:$G$1,0),0)</f>
        <v>0.76</v>
      </c>
      <c r="I973">
        <f t="shared" si="53"/>
        <v>45507.55384120861</v>
      </c>
      <c r="J973">
        <f t="shared" si="54"/>
        <v>3792.1428571428573</v>
      </c>
      <c r="K973">
        <f t="shared" si="55"/>
        <v>758.42105263157896</v>
      </c>
    </row>
    <row r="974" spans="1:11" x14ac:dyDescent="0.2">
      <c r="A974">
        <v>55</v>
      </c>
      <c r="B974">
        <v>13</v>
      </c>
      <c r="C974">
        <v>59790.7</v>
      </c>
      <c r="D974">
        <v>4484.3</v>
      </c>
      <c r="E974">
        <v>811.4</v>
      </c>
      <c r="F974">
        <f>VLOOKUP($A974,unit!$A:$G,MATCH(F$1,unit!$A$1:$G$1,0),0)</f>
        <v>0.93330000000000002</v>
      </c>
      <c r="G974">
        <f>VLOOKUP($A974,unit!$A:$G,MATCH(G$1,unit!$A$1:$G$1,0),0)</f>
        <v>0.84</v>
      </c>
      <c r="H974">
        <f>VLOOKUP($A974,unit!$A:$G,MATCH(H$1,unit!$A$1:$G$1,0),0)</f>
        <v>0.76</v>
      </c>
      <c r="I974">
        <f t="shared" si="53"/>
        <v>64063.752276867024</v>
      </c>
      <c r="J974">
        <f t="shared" si="54"/>
        <v>5338.4523809523816</v>
      </c>
      <c r="K974">
        <f t="shared" si="55"/>
        <v>1067.6315789473683</v>
      </c>
    </row>
    <row r="975" spans="1:11" x14ac:dyDescent="0.2">
      <c r="A975">
        <v>55</v>
      </c>
      <c r="B975">
        <v>14</v>
      </c>
      <c r="C975">
        <v>59790.7</v>
      </c>
      <c r="D975">
        <v>4484.3</v>
      </c>
      <c r="E975">
        <v>811.4</v>
      </c>
      <c r="F975">
        <f>VLOOKUP($A975,unit!$A:$G,MATCH(F$1,unit!$A$1:$G$1,0),0)</f>
        <v>0.93330000000000002</v>
      </c>
      <c r="G975">
        <f>VLOOKUP($A975,unit!$A:$G,MATCH(G$1,unit!$A$1:$G$1,0),0)</f>
        <v>0.84</v>
      </c>
      <c r="H975">
        <f>VLOOKUP($A975,unit!$A:$G,MATCH(H$1,unit!$A$1:$G$1,0),0)</f>
        <v>0.76</v>
      </c>
      <c r="I975">
        <f t="shared" si="53"/>
        <v>64063.752276867024</v>
      </c>
      <c r="J975">
        <f t="shared" si="54"/>
        <v>5338.4523809523816</v>
      </c>
      <c r="K975">
        <f t="shared" si="55"/>
        <v>1067.6315789473683</v>
      </c>
    </row>
    <row r="976" spans="1:11" x14ac:dyDescent="0.2">
      <c r="A976">
        <v>55</v>
      </c>
      <c r="B976">
        <v>15</v>
      </c>
      <c r="C976">
        <v>59790.7</v>
      </c>
      <c r="D976">
        <v>4484.3</v>
      </c>
      <c r="E976">
        <v>811.4</v>
      </c>
      <c r="F976">
        <f>VLOOKUP($A976,unit!$A:$G,MATCH(F$1,unit!$A$1:$G$1,0),0)</f>
        <v>0.93330000000000002</v>
      </c>
      <c r="G976">
        <f>VLOOKUP($A976,unit!$A:$G,MATCH(G$1,unit!$A$1:$G$1,0),0)</f>
        <v>0.84</v>
      </c>
      <c r="H976">
        <f>VLOOKUP($A976,unit!$A:$G,MATCH(H$1,unit!$A$1:$G$1,0),0)</f>
        <v>0.76</v>
      </c>
      <c r="I976">
        <f t="shared" si="53"/>
        <v>64063.752276867024</v>
      </c>
      <c r="J976">
        <f t="shared" si="54"/>
        <v>5338.4523809523816</v>
      </c>
      <c r="K976">
        <f t="shared" si="55"/>
        <v>1067.6315789473683</v>
      </c>
    </row>
    <row r="977" spans="1:11" x14ac:dyDescent="0.2">
      <c r="A977">
        <v>55</v>
      </c>
      <c r="B977">
        <v>16</v>
      </c>
      <c r="C977">
        <v>59790.7</v>
      </c>
      <c r="D977">
        <v>4484.3</v>
      </c>
      <c r="E977">
        <v>811.4</v>
      </c>
      <c r="F977">
        <f>VLOOKUP($A977,unit!$A:$G,MATCH(F$1,unit!$A$1:$G$1,0),0)</f>
        <v>0.93330000000000002</v>
      </c>
      <c r="G977">
        <f>VLOOKUP($A977,unit!$A:$G,MATCH(G$1,unit!$A$1:$G$1,0),0)</f>
        <v>0.84</v>
      </c>
      <c r="H977">
        <f>VLOOKUP($A977,unit!$A:$G,MATCH(H$1,unit!$A$1:$G$1,0),0)</f>
        <v>0.76</v>
      </c>
      <c r="I977">
        <f t="shared" si="53"/>
        <v>64063.752276867024</v>
      </c>
      <c r="J977">
        <f t="shared" si="54"/>
        <v>5338.4523809523816</v>
      </c>
      <c r="K977">
        <f t="shared" si="55"/>
        <v>1067.6315789473683</v>
      </c>
    </row>
    <row r="978" spans="1:11" x14ac:dyDescent="0.2">
      <c r="A978">
        <v>55</v>
      </c>
      <c r="B978">
        <v>17</v>
      </c>
      <c r="C978">
        <v>59790.7</v>
      </c>
      <c r="D978">
        <v>4484.3</v>
      </c>
      <c r="E978">
        <v>811.4</v>
      </c>
      <c r="F978">
        <f>VLOOKUP($A978,unit!$A:$G,MATCH(F$1,unit!$A$1:$G$1,0),0)</f>
        <v>0.93330000000000002</v>
      </c>
      <c r="G978">
        <f>VLOOKUP($A978,unit!$A:$G,MATCH(G$1,unit!$A$1:$G$1,0),0)</f>
        <v>0.84</v>
      </c>
      <c r="H978">
        <f>VLOOKUP($A978,unit!$A:$G,MATCH(H$1,unit!$A$1:$G$1,0),0)</f>
        <v>0.76</v>
      </c>
      <c r="I978">
        <f t="shared" si="53"/>
        <v>64063.752276867024</v>
      </c>
      <c r="J978">
        <f t="shared" si="54"/>
        <v>5338.4523809523816</v>
      </c>
      <c r="K978">
        <f t="shared" si="55"/>
        <v>1067.6315789473683</v>
      </c>
    </row>
    <row r="979" spans="1:11" x14ac:dyDescent="0.2">
      <c r="A979">
        <v>55</v>
      </c>
      <c r="B979">
        <v>18</v>
      </c>
      <c r="C979">
        <v>59790.7</v>
      </c>
      <c r="D979">
        <v>4484.3</v>
      </c>
      <c r="E979">
        <v>811.4</v>
      </c>
      <c r="F979">
        <f>VLOOKUP($A979,unit!$A:$G,MATCH(F$1,unit!$A$1:$G$1,0),0)</f>
        <v>0.93330000000000002</v>
      </c>
      <c r="G979">
        <f>VLOOKUP($A979,unit!$A:$G,MATCH(G$1,unit!$A$1:$G$1,0),0)</f>
        <v>0.84</v>
      </c>
      <c r="H979">
        <f>VLOOKUP($A979,unit!$A:$G,MATCH(H$1,unit!$A$1:$G$1,0),0)</f>
        <v>0.76</v>
      </c>
      <c r="I979">
        <f t="shared" si="53"/>
        <v>64063.752276867024</v>
      </c>
      <c r="J979">
        <f t="shared" si="54"/>
        <v>5338.4523809523816</v>
      </c>
      <c r="K979">
        <f t="shared" si="55"/>
        <v>1067.6315789473683</v>
      </c>
    </row>
    <row r="980" spans="1:11" x14ac:dyDescent="0.2">
      <c r="A980">
        <v>55</v>
      </c>
      <c r="B980">
        <v>19</v>
      </c>
      <c r="C980">
        <v>59790.7</v>
      </c>
      <c r="D980">
        <v>4484.3</v>
      </c>
      <c r="E980">
        <v>811.4</v>
      </c>
      <c r="F980">
        <f>VLOOKUP($A980,unit!$A:$G,MATCH(F$1,unit!$A$1:$G$1,0),0)</f>
        <v>0.93330000000000002</v>
      </c>
      <c r="G980">
        <f>VLOOKUP($A980,unit!$A:$G,MATCH(G$1,unit!$A$1:$G$1,0),0)</f>
        <v>0.84</v>
      </c>
      <c r="H980">
        <f>VLOOKUP($A980,unit!$A:$G,MATCH(H$1,unit!$A$1:$G$1,0),0)</f>
        <v>0.76</v>
      </c>
      <c r="I980">
        <f t="shared" si="53"/>
        <v>64063.752276867024</v>
      </c>
      <c r="J980">
        <f t="shared" si="54"/>
        <v>5338.4523809523816</v>
      </c>
      <c r="K980">
        <f t="shared" si="55"/>
        <v>1067.6315789473683</v>
      </c>
    </row>
    <row r="981" spans="1:11" x14ac:dyDescent="0.2">
      <c r="A981">
        <v>55</v>
      </c>
      <c r="B981">
        <v>20</v>
      </c>
      <c r="C981">
        <v>59790.7</v>
      </c>
      <c r="D981">
        <v>4484.3</v>
      </c>
      <c r="E981">
        <v>811.4</v>
      </c>
      <c r="F981">
        <f>VLOOKUP($A981,unit!$A:$G,MATCH(F$1,unit!$A$1:$G$1,0),0)</f>
        <v>0.93330000000000002</v>
      </c>
      <c r="G981">
        <f>VLOOKUP($A981,unit!$A:$G,MATCH(G$1,unit!$A$1:$G$1,0),0)</f>
        <v>0.84</v>
      </c>
      <c r="H981">
        <f>VLOOKUP($A981,unit!$A:$G,MATCH(H$1,unit!$A$1:$G$1,0),0)</f>
        <v>0.76</v>
      </c>
      <c r="I981">
        <f t="shared" si="53"/>
        <v>64063.752276867024</v>
      </c>
      <c r="J981">
        <f t="shared" si="54"/>
        <v>5338.4523809523816</v>
      </c>
      <c r="K981">
        <f t="shared" si="55"/>
        <v>1067.6315789473683</v>
      </c>
    </row>
    <row r="982" spans="1:11" x14ac:dyDescent="0.2">
      <c r="A982">
        <v>56</v>
      </c>
      <c r="B982">
        <v>1</v>
      </c>
      <c r="C982">
        <v>833.9</v>
      </c>
      <c r="D982">
        <v>51.1</v>
      </c>
      <c r="E982">
        <v>11.7</v>
      </c>
      <c r="F982">
        <f>VLOOKUP($A982,unit!$A:$G,MATCH(F$1,unit!$A$1:$G$1,0),0)</f>
        <v>1.0233000000000001</v>
      </c>
      <c r="G982">
        <f>VLOOKUP($A982,unit!$A:$G,MATCH(G$1,unit!$A$1:$G$1,0),0)</f>
        <v>0.752</v>
      </c>
      <c r="H982">
        <f>VLOOKUP($A982,unit!$A:$G,MATCH(H$1,unit!$A$1:$G$1,0),0)</f>
        <v>0.86</v>
      </c>
      <c r="I982">
        <f t="shared" si="53"/>
        <v>814.91253786768289</v>
      </c>
      <c r="J982">
        <f t="shared" si="54"/>
        <v>67.952127659574472</v>
      </c>
      <c r="K982">
        <f t="shared" si="55"/>
        <v>13.604651162790697</v>
      </c>
    </row>
    <row r="983" spans="1:11" x14ac:dyDescent="0.2">
      <c r="A983">
        <v>56</v>
      </c>
      <c r="B983">
        <v>2</v>
      </c>
      <c r="C983">
        <v>987.4</v>
      </c>
      <c r="D983">
        <v>60.5</v>
      </c>
      <c r="E983">
        <v>13.8</v>
      </c>
      <c r="F983">
        <f>VLOOKUP($A983,unit!$A:$G,MATCH(F$1,unit!$A$1:$G$1,0),0)</f>
        <v>1.0233000000000001</v>
      </c>
      <c r="G983">
        <f>VLOOKUP($A983,unit!$A:$G,MATCH(G$1,unit!$A$1:$G$1,0),0)</f>
        <v>0.752</v>
      </c>
      <c r="H983">
        <f>VLOOKUP($A983,unit!$A:$G,MATCH(H$1,unit!$A$1:$G$1,0),0)</f>
        <v>0.86</v>
      </c>
      <c r="I983">
        <f t="shared" si="53"/>
        <v>964.91742402032628</v>
      </c>
      <c r="J983">
        <f t="shared" si="54"/>
        <v>80.452127659574472</v>
      </c>
      <c r="K983">
        <f t="shared" si="55"/>
        <v>16.046511627906977</v>
      </c>
    </row>
    <row r="984" spans="1:11" x14ac:dyDescent="0.2">
      <c r="A984">
        <v>56</v>
      </c>
      <c r="B984">
        <v>3</v>
      </c>
      <c r="C984">
        <v>1485.9</v>
      </c>
      <c r="D984">
        <v>91</v>
      </c>
      <c r="E984">
        <v>20.8</v>
      </c>
      <c r="F984">
        <f>VLOOKUP($A984,unit!$A:$G,MATCH(F$1,unit!$A$1:$G$1,0),0)</f>
        <v>1.0233000000000001</v>
      </c>
      <c r="G984">
        <f>VLOOKUP($A984,unit!$A:$G,MATCH(G$1,unit!$A$1:$G$1,0),0)</f>
        <v>0.752</v>
      </c>
      <c r="H984">
        <f>VLOOKUP($A984,unit!$A:$G,MATCH(H$1,unit!$A$1:$G$1,0),0)</f>
        <v>0.86</v>
      </c>
      <c r="I984">
        <f t="shared" si="53"/>
        <v>1452.0668425681617</v>
      </c>
      <c r="J984">
        <f t="shared" si="54"/>
        <v>121.01063829787233</v>
      </c>
      <c r="K984">
        <f t="shared" si="55"/>
        <v>24.186046511627907</v>
      </c>
    </row>
    <row r="985" spans="1:11" x14ac:dyDescent="0.2">
      <c r="A985">
        <v>56</v>
      </c>
      <c r="B985">
        <v>4</v>
      </c>
      <c r="C985">
        <v>2399.5</v>
      </c>
      <c r="D985">
        <v>146.9</v>
      </c>
      <c r="E985">
        <v>33.6</v>
      </c>
      <c r="F985">
        <f>VLOOKUP($A985,unit!$A:$G,MATCH(F$1,unit!$A$1:$G$1,0),0)</f>
        <v>1.0233000000000001</v>
      </c>
      <c r="G985">
        <f>VLOOKUP($A985,unit!$A:$G,MATCH(G$1,unit!$A$1:$G$1,0),0)</f>
        <v>0.752</v>
      </c>
      <c r="H985">
        <f>VLOOKUP($A985,unit!$A:$G,MATCH(H$1,unit!$A$1:$G$1,0),0)</f>
        <v>0.86</v>
      </c>
      <c r="I985">
        <f t="shared" si="53"/>
        <v>2344.8646535717776</v>
      </c>
      <c r="J985">
        <f t="shared" si="54"/>
        <v>195.34574468085108</v>
      </c>
      <c r="K985">
        <f t="shared" si="55"/>
        <v>39.069767441860471</v>
      </c>
    </row>
    <row r="986" spans="1:11" x14ac:dyDescent="0.2">
      <c r="A986">
        <v>56</v>
      </c>
      <c r="B986">
        <v>5</v>
      </c>
      <c r="C986">
        <v>3679.3</v>
      </c>
      <c r="D986">
        <v>225.3</v>
      </c>
      <c r="E986">
        <v>51.5</v>
      </c>
      <c r="F986">
        <f>VLOOKUP($A986,unit!$A:$G,MATCH(F$1,unit!$A$1:$G$1,0),0)</f>
        <v>1.0233000000000001</v>
      </c>
      <c r="G986">
        <f>VLOOKUP($A986,unit!$A:$G,MATCH(G$1,unit!$A$1:$G$1,0),0)</f>
        <v>0.752</v>
      </c>
      <c r="H986">
        <f>VLOOKUP($A986,unit!$A:$G,MATCH(H$1,unit!$A$1:$G$1,0),0)</f>
        <v>0.86</v>
      </c>
      <c r="I986">
        <f t="shared" si="53"/>
        <v>3595.5242841786376</v>
      </c>
      <c r="J986">
        <f t="shared" si="54"/>
        <v>299.60106382978722</v>
      </c>
      <c r="K986">
        <f t="shared" si="55"/>
        <v>59.883720930232556</v>
      </c>
    </row>
    <row r="987" spans="1:11" x14ac:dyDescent="0.2">
      <c r="A987">
        <v>56</v>
      </c>
      <c r="B987">
        <v>6</v>
      </c>
      <c r="C987">
        <v>5472.2</v>
      </c>
      <c r="D987">
        <v>335.1</v>
      </c>
      <c r="E987">
        <v>76.599999999999994</v>
      </c>
      <c r="F987">
        <f>VLOOKUP($A987,unit!$A:$G,MATCH(F$1,unit!$A$1:$G$1,0),0)</f>
        <v>1.0233000000000001</v>
      </c>
      <c r="G987">
        <f>VLOOKUP($A987,unit!$A:$G,MATCH(G$1,unit!$A$1:$G$1,0),0)</f>
        <v>0.752</v>
      </c>
      <c r="H987">
        <f>VLOOKUP($A987,unit!$A:$G,MATCH(H$1,unit!$A$1:$G$1,0),0)</f>
        <v>0.86</v>
      </c>
      <c r="I987">
        <f t="shared" si="53"/>
        <v>5347.6008990520859</v>
      </c>
      <c r="J987">
        <f t="shared" si="54"/>
        <v>445.61170212765961</v>
      </c>
      <c r="K987">
        <f t="shared" si="55"/>
        <v>89.069767441860463</v>
      </c>
    </row>
    <row r="988" spans="1:11" x14ac:dyDescent="0.2">
      <c r="A988">
        <v>56</v>
      </c>
      <c r="B988">
        <v>7</v>
      </c>
      <c r="C988">
        <v>7983.9</v>
      </c>
      <c r="D988">
        <v>488.9</v>
      </c>
      <c r="E988">
        <v>111.8</v>
      </c>
      <c r="F988">
        <f>VLOOKUP($A988,unit!$A:$G,MATCH(F$1,unit!$A$1:$G$1,0),0)</f>
        <v>1.0233000000000001</v>
      </c>
      <c r="G988">
        <f>VLOOKUP($A988,unit!$A:$G,MATCH(G$1,unit!$A$1:$G$1,0),0)</f>
        <v>0.752</v>
      </c>
      <c r="H988">
        <f>VLOOKUP($A988,unit!$A:$G,MATCH(H$1,unit!$A$1:$G$1,0),0)</f>
        <v>0.86</v>
      </c>
      <c r="I988">
        <f t="shared" si="53"/>
        <v>7802.1108179419516</v>
      </c>
      <c r="J988">
        <f t="shared" si="54"/>
        <v>650.13297872340422</v>
      </c>
      <c r="K988">
        <f t="shared" si="55"/>
        <v>130</v>
      </c>
    </row>
    <row r="989" spans="1:11" x14ac:dyDescent="0.2">
      <c r="A989">
        <v>56</v>
      </c>
      <c r="B989">
        <v>8</v>
      </c>
      <c r="C989">
        <v>11502.7</v>
      </c>
      <c r="D989">
        <v>704.4</v>
      </c>
      <c r="E989">
        <v>161.1</v>
      </c>
      <c r="F989">
        <f>VLOOKUP($A989,unit!$A:$G,MATCH(F$1,unit!$A$1:$G$1,0),0)</f>
        <v>1.0233000000000001</v>
      </c>
      <c r="G989">
        <f>VLOOKUP($A989,unit!$A:$G,MATCH(G$1,unit!$A$1:$G$1,0),0)</f>
        <v>0.752</v>
      </c>
      <c r="H989">
        <f>VLOOKUP($A989,unit!$A:$G,MATCH(H$1,unit!$A$1:$G$1,0),0)</f>
        <v>0.86</v>
      </c>
      <c r="I989">
        <f t="shared" si="53"/>
        <v>11240.789602267174</v>
      </c>
      <c r="J989">
        <f t="shared" si="54"/>
        <v>936.70212765957444</v>
      </c>
      <c r="K989">
        <f t="shared" si="55"/>
        <v>187.32558139534882</v>
      </c>
    </row>
    <row r="990" spans="1:11" x14ac:dyDescent="0.2">
      <c r="A990">
        <v>56</v>
      </c>
      <c r="B990">
        <v>9</v>
      </c>
      <c r="C990">
        <v>16432.400000000001</v>
      </c>
      <c r="D990">
        <v>1006.3</v>
      </c>
      <c r="E990">
        <v>230.2</v>
      </c>
      <c r="F990">
        <f>VLOOKUP($A990,unit!$A:$G,MATCH(F$1,unit!$A$1:$G$1,0),0)</f>
        <v>1.0233000000000001</v>
      </c>
      <c r="G990">
        <f>VLOOKUP($A990,unit!$A:$G,MATCH(G$1,unit!$A$1:$G$1,0),0)</f>
        <v>0.752</v>
      </c>
      <c r="H990">
        <f>VLOOKUP($A990,unit!$A:$G,MATCH(H$1,unit!$A$1:$G$1,0),0)</f>
        <v>0.86</v>
      </c>
      <c r="I990">
        <f t="shared" si="53"/>
        <v>16058.24293950943</v>
      </c>
      <c r="J990">
        <f t="shared" si="54"/>
        <v>1338.1648936170211</v>
      </c>
      <c r="K990">
        <f t="shared" si="55"/>
        <v>267.67441860465118</v>
      </c>
    </row>
    <row r="991" spans="1:11" x14ac:dyDescent="0.2">
      <c r="A991">
        <v>56</v>
      </c>
      <c r="B991">
        <v>10</v>
      </c>
      <c r="C991">
        <v>23338.5</v>
      </c>
      <c r="D991">
        <v>1429.2</v>
      </c>
      <c r="E991">
        <v>326.89999999999998</v>
      </c>
      <c r="F991">
        <f>VLOOKUP($A991,unit!$A:$G,MATCH(F$1,unit!$A$1:$G$1,0),0)</f>
        <v>1.0233000000000001</v>
      </c>
      <c r="G991">
        <f>VLOOKUP($A991,unit!$A:$G,MATCH(G$1,unit!$A$1:$G$1,0),0)</f>
        <v>0.752</v>
      </c>
      <c r="H991">
        <f>VLOOKUP($A991,unit!$A:$G,MATCH(H$1,unit!$A$1:$G$1,0),0)</f>
        <v>0.86</v>
      </c>
      <c r="I991">
        <f t="shared" si="53"/>
        <v>22807.094693638228</v>
      </c>
      <c r="J991">
        <f t="shared" si="54"/>
        <v>1900.5319148936171</v>
      </c>
      <c r="K991">
        <f t="shared" si="55"/>
        <v>380.11627906976742</v>
      </c>
    </row>
    <row r="992" spans="1:11" x14ac:dyDescent="0.2">
      <c r="A992">
        <v>56</v>
      </c>
      <c r="B992">
        <v>11</v>
      </c>
      <c r="C992">
        <v>33013.599999999999</v>
      </c>
      <c r="D992">
        <v>2021.7</v>
      </c>
      <c r="E992">
        <v>462.4</v>
      </c>
      <c r="F992">
        <f>VLOOKUP($A992,unit!$A:$G,MATCH(F$1,unit!$A$1:$G$1,0),0)</f>
        <v>1.0233000000000001</v>
      </c>
      <c r="G992">
        <f>VLOOKUP($A992,unit!$A:$G,MATCH(G$1,unit!$A$1:$G$1,0),0)</f>
        <v>0.752</v>
      </c>
      <c r="H992">
        <f>VLOOKUP($A992,unit!$A:$G,MATCH(H$1,unit!$A$1:$G$1,0),0)</f>
        <v>0.86</v>
      </c>
      <c r="I992">
        <f t="shared" si="53"/>
        <v>32261.897781686694</v>
      </c>
      <c r="J992">
        <f t="shared" si="54"/>
        <v>2688.4308510638298</v>
      </c>
      <c r="K992">
        <f t="shared" si="55"/>
        <v>537.67441860465112</v>
      </c>
    </row>
    <row r="993" spans="1:11" x14ac:dyDescent="0.2">
      <c r="A993">
        <v>56</v>
      </c>
      <c r="B993">
        <v>12</v>
      </c>
      <c r="C993">
        <v>46567.7</v>
      </c>
      <c r="D993">
        <v>2851.7</v>
      </c>
      <c r="E993">
        <v>652.29999999999995</v>
      </c>
      <c r="F993">
        <f>VLOOKUP($A993,unit!$A:$G,MATCH(F$1,unit!$A$1:$G$1,0),0)</f>
        <v>1.0233000000000001</v>
      </c>
      <c r="G993">
        <f>VLOOKUP($A993,unit!$A:$G,MATCH(G$1,unit!$A$1:$G$1,0),0)</f>
        <v>0.752</v>
      </c>
      <c r="H993">
        <f>VLOOKUP($A993,unit!$A:$G,MATCH(H$1,unit!$A$1:$G$1,0),0)</f>
        <v>0.86</v>
      </c>
      <c r="I993">
        <f t="shared" si="53"/>
        <v>45507.37809049154</v>
      </c>
      <c r="J993">
        <f t="shared" si="54"/>
        <v>3792.1542553191489</v>
      </c>
      <c r="K993">
        <f t="shared" si="55"/>
        <v>758.48837209302326</v>
      </c>
    </row>
    <row r="994" spans="1:11" x14ac:dyDescent="0.2">
      <c r="A994">
        <v>56</v>
      </c>
      <c r="B994">
        <v>13</v>
      </c>
      <c r="C994">
        <v>65556.3</v>
      </c>
      <c r="D994">
        <v>4014.5</v>
      </c>
      <c r="E994">
        <v>918.2</v>
      </c>
      <c r="F994">
        <f>VLOOKUP($A994,unit!$A:$G,MATCH(F$1,unit!$A$1:$G$1,0),0)</f>
        <v>1.0233000000000001</v>
      </c>
      <c r="G994">
        <f>VLOOKUP($A994,unit!$A:$G,MATCH(G$1,unit!$A$1:$G$1,0),0)</f>
        <v>0.752</v>
      </c>
      <c r="H994">
        <f>VLOOKUP($A994,unit!$A:$G,MATCH(H$1,unit!$A$1:$G$1,0),0)</f>
        <v>0.86</v>
      </c>
      <c r="I994">
        <f t="shared" si="53"/>
        <v>64063.617707417179</v>
      </c>
      <c r="J994">
        <f t="shared" si="54"/>
        <v>5338.4308510638293</v>
      </c>
      <c r="K994">
        <f t="shared" si="55"/>
        <v>1067.6744186046512</v>
      </c>
    </row>
    <row r="995" spans="1:11" x14ac:dyDescent="0.2">
      <c r="A995">
        <v>56</v>
      </c>
      <c r="B995">
        <v>14</v>
      </c>
      <c r="C995">
        <v>65556.3</v>
      </c>
      <c r="D995">
        <v>4014.5</v>
      </c>
      <c r="E995">
        <v>918.2</v>
      </c>
      <c r="F995">
        <f>VLOOKUP($A995,unit!$A:$G,MATCH(F$1,unit!$A$1:$G$1,0),0)</f>
        <v>1.0233000000000001</v>
      </c>
      <c r="G995">
        <f>VLOOKUP($A995,unit!$A:$G,MATCH(G$1,unit!$A$1:$G$1,0),0)</f>
        <v>0.752</v>
      </c>
      <c r="H995">
        <f>VLOOKUP($A995,unit!$A:$G,MATCH(H$1,unit!$A$1:$G$1,0),0)</f>
        <v>0.86</v>
      </c>
      <c r="I995">
        <f t="shared" si="53"/>
        <v>64063.617707417179</v>
      </c>
      <c r="J995">
        <f t="shared" si="54"/>
        <v>5338.4308510638293</v>
      </c>
      <c r="K995">
        <f t="shared" si="55"/>
        <v>1067.6744186046512</v>
      </c>
    </row>
    <row r="996" spans="1:11" x14ac:dyDescent="0.2">
      <c r="A996">
        <v>56</v>
      </c>
      <c r="B996">
        <v>15</v>
      </c>
      <c r="C996">
        <v>65556.3</v>
      </c>
      <c r="D996">
        <v>4014.5</v>
      </c>
      <c r="E996">
        <v>918.2</v>
      </c>
      <c r="F996">
        <f>VLOOKUP($A996,unit!$A:$G,MATCH(F$1,unit!$A$1:$G$1,0),0)</f>
        <v>1.0233000000000001</v>
      </c>
      <c r="G996">
        <f>VLOOKUP($A996,unit!$A:$G,MATCH(G$1,unit!$A$1:$G$1,0),0)</f>
        <v>0.752</v>
      </c>
      <c r="H996">
        <f>VLOOKUP($A996,unit!$A:$G,MATCH(H$1,unit!$A$1:$G$1,0),0)</f>
        <v>0.86</v>
      </c>
      <c r="I996">
        <f t="shared" si="53"/>
        <v>64063.617707417179</v>
      </c>
      <c r="J996">
        <f t="shared" si="54"/>
        <v>5338.4308510638293</v>
      </c>
      <c r="K996">
        <f t="shared" si="55"/>
        <v>1067.6744186046512</v>
      </c>
    </row>
    <row r="997" spans="1:11" x14ac:dyDescent="0.2">
      <c r="A997">
        <v>56</v>
      </c>
      <c r="B997">
        <v>16</v>
      </c>
      <c r="C997">
        <v>65556.3</v>
      </c>
      <c r="D997">
        <v>4014.5</v>
      </c>
      <c r="E997">
        <v>918.2</v>
      </c>
      <c r="F997">
        <f>VLOOKUP($A997,unit!$A:$G,MATCH(F$1,unit!$A$1:$G$1,0),0)</f>
        <v>1.0233000000000001</v>
      </c>
      <c r="G997">
        <f>VLOOKUP($A997,unit!$A:$G,MATCH(G$1,unit!$A$1:$G$1,0),0)</f>
        <v>0.752</v>
      </c>
      <c r="H997">
        <f>VLOOKUP($A997,unit!$A:$G,MATCH(H$1,unit!$A$1:$G$1,0),0)</f>
        <v>0.86</v>
      </c>
      <c r="I997">
        <f t="shared" si="53"/>
        <v>64063.617707417179</v>
      </c>
      <c r="J997">
        <f t="shared" si="54"/>
        <v>5338.4308510638293</v>
      </c>
      <c r="K997">
        <f t="shared" si="55"/>
        <v>1067.6744186046512</v>
      </c>
    </row>
    <row r="998" spans="1:11" x14ac:dyDescent="0.2">
      <c r="A998">
        <v>56</v>
      </c>
      <c r="B998">
        <v>17</v>
      </c>
      <c r="C998">
        <v>65556.3</v>
      </c>
      <c r="D998">
        <v>4014.5</v>
      </c>
      <c r="E998">
        <v>918.2</v>
      </c>
      <c r="F998">
        <f>VLOOKUP($A998,unit!$A:$G,MATCH(F$1,unit!$A$1:$G$1,0),0)</f>
        <v>1.0233000000000001</v>
      </c>
      <c r="G998">
        <f>VLOOKUP($A998,unit!$A:$G,MATCH(G$1,unit!$A$1:$G$1,0),0)</f>
        <v>0.752</v>
      </c>
      <c r="H998">
        <f>VLOOKUP($A998,unit!$A:$G,MATCH(H$1,unit!$A$1:$G$1,0),0)</f>
        <v>0.86</v>
      </c>
      <c r="I998">
        <f t="shared" si="53"/>
        <v>64063.617707417179</v>
      </c>
      <c r="J998">
        <f t="shared" si="54"/>
        <v>5338.4308510638293</v>
      </c>
      <c r="K998">
        <f t="shared" si="55"/>
        <v>1067.6744186046512</v>
      </c>
    </row>
    <row r="999" spans="1:11" x14ac:dyDescent="0.2">
      <c r="A999">
        <v>56</v>
      </c>
      <c r="B999">
        <v>18</v>
      </c>
      <c r="C999">
        <v>65556.3</v>
      </c>
      <c r="D999">
        <v>4014.5</v>
      </c>
      <c r="E999">
        <v>918.2</v>
      </c>
      <c r="F999">
        <f>VLOOKUP($A999,unit!$A:$G,MATCH(F$1,unit!$A$1:$G$1,0),0)</f>
        <v>1.0233000000000001</v>
      </c>
      <c r="G999">
        <f>VLOOKUP($A999,unit!$A:$G,MATCH(G$1,unit!$A$1:$G$1,0),0)</f>
        <v>0.752</v>
      </c>
      <c r="H999">
        <f>VLOOKUP($A999,unit!$A:$G,MATCH(H$1,unit!$A$1:$G$1,0),0)</f>
        <v>0.86</v>
      </c>
      <c r="I999">
        <f t="shared" si="53"/>
        <v>64063.617707417179</v>
      </c>
      <c r="J999">
        <f t="shared" si="54"/>
        <v>5338.4308510638293</v>
      </c>
      <c r="K999">
        <f t="shared" si="55"/>
        <v>1067.6744186046512</v>
      </c>
    </row>
    <row r="1000" spans="1:11" x14ac:dyDescent="0.2">
      <c r="A1000">
        <v>56</v>
      </c>
      <c r="B1000">
        <v>19</v>
      </c>
      <c r="C1000">
        <v>65556.3</v>
      </c>
      <c r="D1000">
        <v>4014.5</v>
      </c>
      <c r="E1000">
        <v>918.2</v>
      </c>
      <c r="F1000">
        <f>VLOOKUP($A1000,unit!$A:$G,MATCH(F$1,unit!$A$1:$G$1,0),0)</f>
        <v>1.0233000000000001</v>
      </c>
      <c r="G1000">
        <f>VLOOKUP($A1000,unit!$A:$G,MATCH(G$1,unit!$A$1:$G$1,0),0)</f>
        <v>0.752</v>
      </c>
      <c r="H1000">
        <f>VLOOKUP($A1000,unit!$A:$G,MATCH(H$1,unit!$A$1:$G$1,0),0)</f>
        <v>0.86</v>
      </c>
      <c r="I1000">
        <f t="shared" si="53"/>
        <v>64063.617707417179</v>
      </c>
      <c r="J1000">
        <f t="shared" si="54"/>
        <v>5338.4308510638293</v>
      </c>
      <c r="K1000">
        <f t="shared" si="55"/>
        <v>1067.6744186046512</v>
      </c>
    </row>
    <row r="1001" spans="1:11" x14ac:dyDescent="0.2">
      <c r="A1001">
        <v>56</v>
      </c>
      <c r="B1001">
        <v>20</v>
      </c>
      <c r="C1001">
        <v>65556.3</v>
      </c>
      <c r="D1001">
        <v>4014.5</v>
      </c>
      <c r="E1001">
        <v>918.2</v>
      </c>
      <c r="F1001">
        <f>VLOOKUP($A1001,unit!$A:$G,MATCH(F$1,unit!$A$1:$G$1,0),0)</f>
        <v>1.0233000000000001</v>
      </c>
      <c r="G1001">
        <f>VLOOKUP($A1001,unit!$A:$G,MATCH(G$1,unit!$A$1:$G$1,0),0)</f>
        <v>0.752</v>
      </c>
      <c r="H1001">
        <f>VLOOKUP($A1001,unit!$A:$G,MATCH(H$1,unit!$A$1:$G$1,0),0)</f>
        <v>0.86</v>
      </c>
      <c r="I1001">
        <f t="shared" si="53"/>
        <v>64063.617707417179</v>
      </c>
      <c r="J1001">
        <f t="shared" si="54"/>
        <v>5338.4308510638293</v>
      </c>
      <c r="K1001">
        <f t="shared" si="55"/>
        <v>1067.6744186046512</v>
      </c>
    </row>
    <row r="1002" spans="1:11" x14ac:dyDescent="0.2">
      <c r="A1002">
        <v>2006</v>
      </c>
      <c r="B1002">
        <v>1</v>
      </c>
      <c r="C1002">
        <v>760.5</v>
      </c>
      <c r="D1002">
        <v>51.6</v>
      </c>
      <c r="E1002">
        <v>9.5</v>
      </c>
      <c r="F1002">
        <f>VLOOKUP($A1002,unit!$A:$G,MATCH(F$1,unit!$A$1:$G$1,0),0)</f>
        <v>0.93330000000000002</v>
      </c>
      <c r="G1002">
        <f>VLOOKUP($A1002,unit!$A:$G,MATCH(G$1,unit!$A$1:$G$1,0),0)</f>
        <v>0.76</v>
      </c>
      <c r="H1002">
        <f>VLOOKUP($A1002,unit!$A:$G,MATCH(H$1,unit!$A$1:$G$1,0),0)</f>
        <v>0.7</v>
      </c>
      <c r="I1002">
        <f t="shared" si="53"/>
        <v>814.85053037608486</v>
      </c>
      <c r="J1002">
        <f t="shared" si="54"/>
        <v>67.89473684210526</v>
      </c>
      <c r="K1002">
        <f t="shared" si="55"/>
        <v>13.571428571428573</v>
      </c>
    </row>
    <row r="1003" spans="1:11" x14ac:dyDescent="0.2">
      <c r="A1003">
        <v>2006</v>
      </c>
      <c r="B1003">
        <v>2</v>
      </c>
      <c r="C1003">
        <v>900.5</v>
      </c>
      <c r="D1003">
        <v>61.1</v>
      </c>
      <c r="E1003">
        <v>11.3</v>
      </c>
      <c r="F1003">
        <f>VLOOKUP($A1003,unit!$A:$G,MATCH(F$1,unit!$A$1:$G$1,0),0)</f>
        <v>0.93330000000000002</v>
      </c>
      <c r="G1003">
        <f>VLOOKUP($A1003,unit!$A:$G,MATCH(G$1,unit!$A$1:$G$1,0),0)</f>
        <v>0.76</v>
      </c>
      <c r="H1003">
        <f>VLOOKUP($A1003,unit!$A:$G,MATCH(H$1,unit!$A$1:$G$1,0),0)</f>
        <v>0.7</v>
      </c>
      <c r="I1003">
        <f t="shared" si="53"/>
        <v>964.8558877102754</v>
      </c>
      <c r="J1003">
        <f t="shared" si="54"/>
        <v>80.39473684210526</v>
      </c>
      <c r="K1003">
        <f t="shared" si="55"/>
        <v>16.142857142857146</v>
      </c>
    </row>
    <row r="1004" spans="1:11" x14ac:dyDescent="0.2">
      <c r="A1004">
        <v>2006</v>
      </c>
      <c r="B1004">
        <v>3</v>
      </c>
      <c r="C1004">
        <v>1355.3</v>
      </c>
      <c r="D1004">
        <v>92</v>
      </c>
      <c r="E1004">
        <v>16.899999999999999</v>
      </c>
      <c r="F1004">
        <f>VLOOKUP($A1004,unit!$A:$G,MATCH(F$1,unit!$A$1:$G$1,0),0)</f>
        <v>0.93330000000000002</v>
      </c>
      <c r="G1004">
        <f>VLOOKUP($A1004,unit!$A:$G,MATCH(G$1,unit!$A$1:$G$1,0),0)</f>
        <v>0.76</v>
      </c>
      <c r="H1004">
        <f>VLOOKUP($A1004,unit!$A:$G,MATCH(H$1,unit!$A$1:$G$1,0),0)</f>
        <v>0.7</v>
      </c>
      <c r="I1004">
        <f t="shared" si="53"/>
        <v>1452.1590056787741</v>
      </c>
      <c r="J1004">
        <f t="shared" si="54"/>
        <v>121.05263157894737</v>
      </c>
      <c r="K1004">
        <f t="shared" si="55"/>
        <v>24.142857142857142</v>
      </c>
    </row>
    <row r="1005" spans="1:11" x14ac:dyDescent="0.2">
      <c r="A1005">
        <v>2006</v>
      </c>
      <c r="B1005">
        <v>4</v>
      </c>
      <c r="C1005">
        <v>2188.4</v>
      </c>
      <c r="D1005">
        <v>148.5</v>
      </c>
      <c r="E1005">
        <v>27.4</v>
      </c>
      <c r="F1005">
        <f>VLOOKUP($A1005,unit!$A:$G,MATCH(F$1,unit!$A$1:$G$1,0),0)</f>
        <v>0.93330000000000002</v>
      </c>
      <c r="G1005">
        <f>VLOOKUP($A1005,unit!$A:$G,MATCH(G$1,unit!$A$1:$G$1,0),0)</f>
        <v>0.76</v>
      </c>
      <c r="H1005">
        <f>VLOOKUP($A1005,unit!$A:$G,MATCH(H$1,unit!$A$1:$G$1,0),0)</f>
        <v>0.7</v>
      </c>
      <c r="I1005">
        <f t="shared" si="53"/>
        <v>2344.7980285010181</v>
      </c>
      <c r="J1005">
        <f t="shared" si="54"/>
        <v>195.39473684210526</v>
      </c>
      <c r="K1005">
        <f t="shared" si="55"/>
        <v>39.142857142857146</v>
      </c>
    </row>
    <row r="1006" spans="1:11" x14ac:dyDescent="0.2">
      <c r="A1006">
        <v>2006</v>
      </c>
      <c r="B1006">
        <v>5</v>
      </c>
      <c r="C1006">
        <v>3355.7</v>
      </c>
      <c r="D1006">
        <v>227.7</v>
      </c>
      <c r="E1006">
        <v>41.9</v>
      </c>
      <c r="F1006">
        <f>VLOOKUP($A1006,unit!$A:$G,MATCH(F$1,unit!$A$1:$G$1,0),0)</f>
        <v>0.93330000000000002</v>
      </c>
      <c r="G1006">
        <f>VLOOKUP($A1006,unit!$A:$G,MATCH(G$1,unit!$A$1:$G$1,0),0)</f>
        <v>0.76</v>
      </c>
      <c r="H1006">
        <f>VLOOKUP($A1006,unit!$A:$G,MATCH(H$1,unit!$A$1:$G$1,0),0)</f>
        <v>0.7</v>
      </c>
      <c r="I1006">
        <f t="shared" si="53"/>
        <v>3595.5212686167361</v>
      </c>
      <c r="J1006">
        <f t="shared" si="54"/>
        <v>299.60526315789474</v>
      </c>
      <c r="K1006">
        <f t="shared" si="55"/>
        <v>59.857142857142861</v>
      </c>
    </row>
    <row r="1007" spans="1:11" x14ac:dyDescent="0.2">
      <c r="A1007">
        <v>2006</v>
      </c>
      <c r="B1007">
        <v>6</v>
      </c>
      <c r="C1007">
        <v>4990.8999999999996</v>
      </c>
      <c r="D1007">
        <v>338.7</v>
      </c>
      <c r="E1007">
        <v>62.4</v>
      </c>
      <c r="F1007">
        <f>VLOOKUP($A1007,unit!$A:$G,MATCH(F$1,unit!$A$1:$G$1,0),0)</f>
        <v>0.93330000000000002</v>
      </c>
      <c r="G1007">
        <f>VLOOKUP($A1007,unit!$A:$G,MATCH(G$1,unit!$A$1:$G$1,0),0)</f>
        <v>0.76</v>
      </c>
      <c r="H1007">
        <f>VLOOKUP($A1007,unit!$A:$G,MATCH(H$1,unit!$A$1:$G$1,0),0)</f>
        <v>0.7</v>
      </c>
      <c r="I1007">
        <f t="shared" si="53"/>
        <v>5347.5838422800807</v>
      </c>
      <c r="J1007">
        <f t="shared" si="54"/>
        <v>445.65789473684208</v>
      </c>
      <c r="K1007">
        <f t="shared" si="55"/>
        <v>89.142857142857153</v>
      </c>
    </row>
    <row r="1008" spans="1:11" x14ac:dyDescent="0.2">
      <c r="A1008">
        <v>2006</v>
      </c>
      <c r="B1008">
        <v>7</v>
      </c>
      <c r="C1008">
        <v>7281.8</v>
      </c>
      <c r="D1008">
        <v>494.1</v>
      </c>
      <c r="E1008">
        <v>91</v>
      </c>
      <c r="F1008">
        <f>VLOOKUP($A1008,unit!$A:$G,MATCH(F$1,unit!$A$1:$G$1,0),0)</f>
        <v>0.93330000000000002</v>
      </c>
      <c r="G1008">
        <f>VLOOKUP($A1008,unit!$A:$G,MATCH(G$1,unit!$A$1:$G$1,0),0)</f>
        <v>0.76</v>
      </c>
      <c r="H1008">
        <f>VLOOKUP($A1008,unit!$A:$G,MATCH(H$1,unit!$A$1:$G$1,0),0)</f>
        <v>0.7</v>
      </c>
      <c r="I1008">
        <f t="shared" si="53"/>
        <v>7802.207221686489</v>
      </c>
      <c r="J1008">
        <f t="shared" si="54"/>
        <v>650.13157894736844</v>
      </c>
      <c r="K1008">
        <f t="shared" si="55"/>
        <v>130</v>
      </c>
    </row>
    <row r="1009" spans="1:11" x14ac:dyDescent="0.2">
      <c r="A1009">
        <v>2006</v>
      </c>
      <c r="B1009">
        <v>8</v>
      </c>
      <c r="C1009">
        <v>10491.1</v>
      </c>
      <c r="D1009">
        <v>711.9</v>
      </c>
      <c r="E1009">
        <v>131.1</v>
      </c>
      <c r="F1009">
        <f>VLOOKUP($A1009,unit!$A:$G,MATCH(F$1,unit!$A$1:$G$1,0),0)</f>
        <v>0.93330000000000002</v>
      </c>
      <c r="G1009">
        <f>VLOOKUP($A1009,unit!$A:$G,MATCH(G$1,unit!$A$1:$G$1,0),0)</f>
        <v>0.76</v>
      </c>
      <c r="H1009">
        <f>VLOOKUP($A1009,unit!$A:$G,MATCH(H$1,unit!$A$1:$G$1,0),0)</f>
        <v>0.7</v>
      </c>
      <c r="I1009">
        <f t="shared" si="53"/>
        <v>11240.865745205187</v>
      </c>
      <c r="J1009">
        <f t="shared" si="54"/>
        <v>936.71052631578948</v>
      </c>
      <c r="K1009">
        <f t="shared" si="55"/>
        <v>187.28571428571428</v>
      </c>
    </row>
    <row r="1010" spans="1:11" x14ac:dyDescent="0.2">
      <c r="A1010">
        <v>2006</v>
      </c>
      <c r="B1010">
        <v>9</v>
      </c>
      <c r="C1010">
        <v>14987.2</v>
      </c>
      <c r="D1010">
        <v>1017</v>
      </c>
      <c r="E1010">
        <v>187.3</v>
      </c>
      <c r="F1010">
        <f>VLOOKUP($A1010,unit!$A:$G,MATCH(F$1,unit!$A$1:$G$1,0),0)</f>
        <v>0.93330000000000002</v>
      </c>
      <c r="G1010">
        <f>VLOOKUP($A1010,unit!$A:$G,MATCH(G$1,unit!$A$1:$G$1,0),0)</f>
        <v>0.76</v>
      </c>
      <c r="H1010">
        <f>VLOOKUP($A1010,unit!$A:$G,MATCH(H$1,unit!$A$1:$G$1,0),0)</f>
        <v>0.7</v>
      </c>
      <c r="I1010">
        <f t="shared" si="53"/>
        <v>16058.287795992714</v>
      </c>
      <c r="J1010">
        <f t="shared" si="54"/>
        <v>1338.1578947368421</v>
      </c>
      <c r="K1010">
        <f t="shared" si="55"/>
        <v>267.57142857142861</v>
      </c>
    </row>
    <row r="1011" spans="1:11" x14ac:dyDescent="0.2">
      <c r="A1011">
        <v>2006</v>
      </c>
      <c r="B1011">
        <v>10</v>
      </c>
      <c r="C1011">
        <v>21285.9</v>
      </c>
      <c r="D1011">
        <v>1444.4</v>
      </c>
      <c r="E1011">
        <v>266.10000000000002</v>
      </c>
      <c r="F1011">
        <f>VLOOKUP($A1011,unit!$A:$G,MATCH(F$1,unit!$A$1:$G$1,0),0)</f>
        <v>0.93330000000000002</v>
      </c>
      <c r="G1011">
        <f>VLOOKUP($A1011,unit!$A:$G,MATCH(G$1,unit!$A$1:$G$1,0),0)</f>
        <v>0.76</v>
      </c>
      <c r="H1011">
        <f>VLOOKUP($A1011,unit!$A:$G,MATCH(H$1,unit!$A$1:$G$1,0),0)</f>
        <v>0.7</v>
      </c>
      <c r="I1011">
        <f t="shared" si="53"/>
        <v>22807.135969141757</v>
      </c>
      <c r="J1011">
        <f t="shared" si="54"/>
        <v>1900.5263157894738</v>
      </c>
      <c r="K1011">
        <f t="shared" si="55"/>
        <v>380.14285714285722</v>
      </c>
    </row>
    <row r="1012" spans="1:11" x14ac:dyDescent="0.2">
      <c r="A1012">
        <v>2006</v>
      </c>
      <c r="B1012">
        <v>11</v>
      </c>
      <c r="C1012">
        <v>30110.1</v>
      </c>
      <c r="D1012">
        <v>2043.2</v>
      </c>
      <c r="E1012">
        <v>376.4</v>
      </c>
      <c r="F1012">
        <f>VLOOKUP($A1012,unit!$A:$G,MATCH(F$1,unit!$A$1:$G$1,0),0)</f>
        <v>0.93330000000000002</v>
      </c>
      <c r="G1012">
        <f>VLOOKUP($A1012,unit!$A:$G,MATCH(G$1,unit!$A$1:$G$1,0),0)</f>
        <v>0.76</v>
      </c>
      <c r="H1012">
        <f>VLOOKUP($A1012,unit!$A:$G,MATCH(H$1,unit!$A$1:$G$1,0),0)</f>
        <v>0.7</v>
      </c>
      <c r="I1012">
        <f t="shared" si="53"/>
        <v>32261.973641915782</v>
      </c>
      <c r="J1012">
        <f t="shared" si="54"/>
        <v>2688.4210526315792</v>
      </c>
      <c r="K1012">
        <f t="shared" si="55"/>
        <v>537.71428571428567</v>
      </c>
    </row>
    <row r="1013" spans="1:11" x14ac:dyDescent="0.2">
      <c r="A1013">
        <v>2006</v>
      </c>
      <c r="B1013">
        <v>12</v>
      </c>
      <c r="C1013">
        <v>42472.2</v>
      </c>
      <c r="D1013">
        <v>2882</v>
      </c>
      <c r="E1013">
        <v>530.9</v>
      </c>
      <c r="F1013">
        <f>VLOOKUP($A1013,unit!$A:$G,MATCH(F$1,unit!$A$1:$G$1,0),0)</f>
        <v>0.93330000000000002</v>
      </c>
      <c r="G1013">
        <f>VLOOKUP($A1013,unit!$A:$G,MATCH(G$1,unit!$A$1:$G$1,0),0)</f>
        <v>0.76</v>
      </c>
      <c r="H1013">
        <f>VLOOKUP($A1013,unit!$A:$G,MATCH(H$1,unit!$A$1:$G$1,0),0)</f>
        <v>0.7</v>
      </c>
      <c r="I1013">
        <f t="shared" si="53"/>
        <v>45507.55384120861</v>
      </c>
      <c r="J1013">
        <f t="shared" si="54"/>
        <v>3792.1052631578946</v>
      </c>
      <c r="K1013">
        <f t="shared" si="55"/>
        <v>758.42857142857144</v>
      </c>
    </row>
    <row r="1014" spans="1:11" x14ac:dyDescent="0.2">
      <c r="A1014">
        <v>2006</v>
      </c>
      <c r="B1014">
        <v>13</v>
      </c>
      <c r="C1014">
        <v>59790.7</v>
      </c>
      <c r="D1014">
        <v>4057.2</v>
      </c>
      <c r="E1014">
        <v>747.4</v>
      </c>
      <c r="F1014">
        <f>VLOOKUP($A1014,unit!$A:$G,MATCH(F$1,unit!$A$1:$G$1,0),0)</f>
        <v>0.93330000000000002</v>
      </c>
      <c r="G1014">
        <f>VLOOKUP($A1014,unit!$A:$G,MATCH(G$1,unit!$A$1:$G$1,0),0)</f>
        <v>0.76</v>
      </c>
      <c r="H1014">
        <f>VLOOKUP($A1014,unit!$A:$G,MATCH(H$1,unit!$A$1:$G$1,0),0)</f>
        <v>0.7</v>
      </c>
      <c r="I1014">
        <f t="shared" si="53"/>
        <v>64063.752276867024</v>
      </c>
      <c r="J1014">
        <f t="shared" si="54"/>
        <v>5338.4210526315783</v>
      </c>
      <c r="K1014">
        <f t="shared" si="55"/>
        <v>1067.7142857142858</v>
      </c>
    </row>
    <row r="1015" spans="1:11" x14ac:dyDescent="0.2">
      <c r="A1015">
        <v>2006</v>
      </c>
      <c r="B1015">
        <v>14</v>
      </c>
      <c r="C1015">
        <v>59790.7</v>
      </c>
      <c r="D1015">
        <v>4057.2</v>
      </c>
      <c r="E1015">
        <v>747.4</v>
      </c>
      <c r="F1015">
        <f>VLOOKUP($A1015,unit!$A:$G,MATCH(F$1,unit!$A$1:$G$1,0),0)</f>
        <v>0.93330000000000002</v>
      </c>
      <c r="G1015">
        <f>VLOOKUP($A1015,unit!$A:$G,MATCH(G$1,unit!$A$1:$G$1,0),0)</f>
        <v>0.76</v>
      </c>
      <c r="H1015">
        <f>VLOOKUP($A1015,unit!$A:$G,MATCH(H$1,unit!$A$1:$G$1,0),0)</f>
        <v>0.7</v>
      </c>
      <c r="I1015">
        <f t="shared" si="53"/>
        <v>64063.752276867024</v>
      </c>
      <c r="J1015">
        <f t="shared" si="54"/>
        <v>5338.4210526315783</v>
      </c>
      <c r="K1015">
        <f t="shared" si="55"/>
        <v>1067.7142857142858</v>
      </c>
    </row>
    <row r="1016" spans="1:11" x14ac:dyDescent="0.2">
      <c r="A1016">
        <v>2006</v>
      </c>
      <c r="B1016">
        <v>15</v>
      </c>
      <c r="C1016">
        <v>59790.7</v>
      </c>
      <c r="D1016">
        <v>4057.2</v>
      </c>
      <c r="E1016">
        <v>747.4</v>
      </c>
      <c r="F1016">
        <f>VLOOKUP($A1016,unit!$A:$G,MATCH(F$1,unit!$A$1:$G$1,0),0)</f>
        <v>0.93330000000000002</v>
      </c>
      <c r="G1016">
        <f>VLOOKUP($A1016,unit!$A:$G,MATCH(G$1,unit!$A$1:$G$1,0),0)</f>
        <v>0.76</v>
      </c>
      <c r="H1016">
        <f>VLOOKUP($A1016,unit!$A:$G,MATCH(H$1,unit!$A$1:$G$1,0),0)</f>
        <v>0.7</v>
      </c>
      <c r="I1016">
        <f t="shared" si="53"/>
        <v>64063.752276867024</v>
      </c>
      <c r="J1016">
        <f t="shared" si="54"/>
        <v>5338.4210526315783</v>
      </c>
      <c r="K1016">
        <f t="shared" si="55"/>
        <v>1067.7142857142858</v>
      </c>
    </row>
    <row r="1017" spans="1:11" x14ac:dyDescent="0.2">
      <c r="A1017">
        <v>2006</v>
      </c>
      <c r="B1017">
        <v>16</v>
      </c>
      <c r="C1017">
        <v>59790.7</v>
      </c>
      <c r="D1017">
        <v>4057.2</v>
      </c>
      <c r="E1017">
        <v>747.4</v>
      </c>
      <c r="F1017">
        <f>VLOOKUP($A1017,unit!$A:$G,MATCH(F$1,unit!$A$1:$G$1,0),0)</f>
        <v>0.93330000000000002</v>
      </c>
      <c r="G1017">
        <f>VLOOKUP($A1017,unit!$A:$G,MATCH(G$1,unit!$A$1:$G$1,0),0)</f>
        <v>0.76</v>
      </c>
      <c r="H1017">
        <f>VLOOKUP($A1017,unit!$A:$G,MATCH(H$1,unit!$A$1:$G$1,0),0)</f>
        <v>0.7</v>
      </c>
      <c r="I1017">
        <f t="shared" si="53"/>
        <v>64063.752276867024</v>
      </c>
      <c r="J1017">
        <f t="shared" si="54"/>
        <v>5338.4210526315783</v>
      </c>
      <c r="K1017">
        <f t="shared" si="55"/>
        <v>1067.7142857142858</v>
      </c>
    </row>
    <row r="1018" spans="1:11" x14ac:dyDescent="0.2">
      <c r="A1018">
        <v>2006</v>
      </c>
      <c r="B1018">
        <v>17</v>
      </c>
      <c r="C1018">
        <v>59790.7</v>
      </c>
      <c r="D1018">
        <v>4057.2</v>
      </c>
      <c r="E1018">
        <v>747.4</v>
      </c>
      <c r="F1018">
        <f>VLOOKUP($A1018,unit!$A:$G,MATCH(F$1,unit!$A$1:$G$1,0),0)</f>
        <v>0.93330000000000002</v>
      </c>
      <c r="G1018">
        <f>VLOOKUP($A1018,unit!$A:$G,MATCH(G$1,unit!$A$1:$G$1,0),0)</f>
        <v>0.76</v>
      </c>
      <c r="H1018">
        <f>VLOOKUP($A1018,unit!$A:$G,MATCH(H$1,unit!$A$1:$G$1,0),0)</f>
        <v>0.7</v>
      </c>
      <c r="I1018">
        <f t="shared" si="53"/>
        <v>64063.752276867024</v>
      </c>
      <c r="J1018">
        <f t="shared" si="54"/>
        <v>5338.4210526315783</v>
      </c>
      <c r="K1018">
        <f t="shared" si="55"/>
        <v>1067.7142857142858</v>
      </c>
    </row>
    <row r="1019" spans="1:11" x14ac:dyDescent="0.2">
      <c r="A1019">
        <v>2006</v>
      </c>
      <c r="B1019">
        <v>18</v>
      </c>
      <c r="C1019">
        <v>59790.7</v>
      </c>
      <c r="D1019">
        <v>4057.2</v>
      </c>
      <c r="E1019">
        <v>747.4</v>
      </c>
      <c r="F1019">
        <f>VLOOKUP($A1019,unit!$A:$G,MATCH(F$1,unit!$A$1:$G$1,0),0)</f>
        <v>0.93330000000000002</v>
      </c>
      <c r="G1019">
        <f>VLOOKUP($A1019,unit!$A:$G,MATCH(G$1,unit!$A$1:$G$1,0),0)</f>
        <v>0.76</v>
      </c>
      <c r="H1019">
        <f>VLOOKUP($A1019,unit!$A:$G,MATCH(H$1,unit!$A$1:$G$1,0),0)</f>
        <v>0.7</v>
      </c>
      <c r="I1019">
        <f t="shared" si="53"/>
        <v>64063.752276867024</v>
      </c>
      <c r="J1019">
        <f t="shared" si="54"/>
        <v>5338.4210526315783</v>
      </c>
      <c r="K1019">
        <f t="shared" si="55"/>
        <v>1067.7142857142858</v>
      </c>
    </row>
    <row r="1020" spans="1:11" x14ac:dyDescent="0.2">
      <c r="A1020">
        <v>2006</v>
      </c>
      <c r="B1020">
        <v>19</v>
      </c>
      <c r="C1020">
        <v>59790.7</v>
      </c>
      <c r="D1020">
        <v>4057.2</v>
      </c>
      <c r="E1020">
        <v>747.4</v>
      </c>
      <c r="F1020">
        <f>VLOOKUP($A1020,unit!$A:$G,MATCH(F$1,unit!$A$1:$G$1,0),0)</f>
        <v>0.93330000000000002</v>
      </c>
      <c r="G1020">
        <f>VLOOKUP($A1020,unit!$A:$G,MATCH(G$1,unit!$A$1:$G$1,0),0)</f>
        <v>0.76</v>
      </c>
      <c r="H1020">
        <f>VLOOKUP($A1020,unit!$A:$G,MATCH(H$1,unit!$A$1:$G$1,0),0)</f>
        <v>0.7</v>
      </c>
      <c r="I1020">
        <f t="shared" si="53"/>
        <v>64063.752276867024</v>
      </c>
      <c r="J1020">
        <f t="shared" si="54"/>
        <v>5338.4210526315783</v>
      </c>
      <c r="K1020">
        <f t="shared" si="55"/>
        <v>1067.7142857142858</v>
      </c>
    </row>
    <row r="1021" spans="1:11" x14ac:dyDescent="0.2">
      <c r="A1021">
        <v>2006</v>
      </c>
      <c r="B1021">
        <v>20</v>
      </c>
      <c r="C1021">
        <v>59790.7</v>
      </c>
      <c r="D1021">
        <v>4057.2</v>
      </c>
      <c r="E1021">
        <v>747.4</v>
      </c>
      <c r="F1021">
        <f>VLOOKUP($A1021,unit!$A:$G,MATCH(F$1,unit!$A$1:$G$1,0),0)</f>
        <v>0.93330000000000002</v>
      </c>
      <c r="G1021">
        <f>VLOOKUP($A1021,unit!$A:$G,MATCH(G$1,unit!$A$1:$G$1,0),0)</f>
        <v>0.76</v>
      </c>
      <c r="H1021">
        <f>VLOOKUP($A1021,unit!$A:$G,MATCH(H$1,unit!$A$1:$G$1,0),0)</f>
        <v>0.7</v>
      </c>
      <c r="I1021">
        <f t="shared" si="53"/>
        <v>64063.752276867024</v>
      </c>
      <c r="J1021">
        <f t="shared" si="54"/>
        <v>5338.4210526315783</v>
      </c>
      <c r="K1021">
        <f t="shared" si="55"/>
        <v>1067.7142857142858</v>
      </c>
    </row>
    <row r="1022" spans="1:11" x14ac:dyDescent="0.2">
      <c r="A1022">
        <v>1004</v>
      </c>
      <c r="B1022">
        <v>1</v>
      </c>
      <c r="C1022">
        <v>543.20000000000005</v>
      </c>
      <c r="D1022">
        <v>63.8</v>
      </c>
      <c r="E1022">
        <v>9.5</v>
      </c>
      <c r="F1022">
        <f>VLOOKUP($A1022,unit!$A:$G,MATCH(F$1,unit!$A$1:$G$1,0),0)</f>
        <v>0.66669999999999996</v>
      </c>
      <c r="G1022">
        <f>VLOOKUP($A1022,unit!$A:$G,MATCH(G$1,unit!$A$1:$G$1,0),0)</f>
        <v>0.94</v>
      </c>
      <c r="H1022">
        <f>VLOOKUP($A1022,unit!$A:$G,MATCH(H$1,unit!$A$1:$G$1,0),0)</f>
        <v>0.7</v>
      </c>
      <c r="I1022">
        <f t="shared" si="53"/>
        <v>814.75926203689824</v>
      </c>
      <c r="J1022">
        <f t="shared" si="54"/>
        <v>67.872340425531917</v>
      </c>
      <c r="K1022">
        <f t="shared" si="55"/>
        <v>13.571428571428573</v>
      </c>
    </row>
    <row r="1023" spans="1:11" x14ac:dyDescent="0.2">
      <c r="A1023">
        <v>1004</v>
      </c>
      <c r="B1023">
        <v>2</v>
      </c>
      <c r="C1023">
        <v>643.20000000000005</v>
      </c>
      <c r="D1023">
        <v>75.599999999999994</v>
      </c>
      <c r="E1023">
        <v>11.3</v>
      </c>
      <c r="F1023">
        <f>VLOOKUP($A1023,unit!$A:$G,MATCH(F$1,unit!$A$1:$G$1,0),0)</f>
        <v>0.66669999999999996</v>
      </c>
      <c r="G1023">
        <f>VLOOKUP($A1023,unit!$A:$G,MATCH(G$1,unit!$A$1:$G$1,0),0)</f>
        <v>0.94</v>
      </c>
      <c r="H1023">
        <f>VLOOKUP($A1023,unit!$A:$G,MATCH(H$1,unit!$A$1:$G$1,0),0)</f>
        <v>0.7</v>
      </c>
      <c r="I1023">
        <f t="shared" si="53"/>
        <v>964.75176241187955</v>
      </c>
      <c r="J1023">
        <f t="shared" si="54"/>
        <v>80.425531914893611</v>
      </c>
      <c r="K1023">
        <f t="shared" si="55"/>
        <v>16.142857142857146</v>
      </c>
    </row>
    <row r="1024" spans="1:11" x14ac:dyDescent="0.2">
      <c r="A1024">
        <v>1004</v>
      </c>
      <c r="B1024">
        <v>3</v>
      </c>
      <c r="C1024">
        <v>968</v>
      </c>
      <c r="D1024">
        <v>113.7</v>
      </c>
      <c r="E1024">
        <v>16.899999999999999</v>
      </c>
      <c r="F1024">
        <f>VLOOKUP($A1024,unit!$A:$G,MATCH(F$1,unit!$A$1:$G$1,0),0)</f>
        <v>0.66669999999999996</v>
      </c>
      <c r="G1024">
        <f>VLOOKUP($A1024,unit!$A:$G,MATCH(G$1,unit!$A$1:$G$1,0),0)</f>
        <v>0.94</v>
      </c>
      <c r="H1024">
        <f>VLOOKUP($A1024,unit!$A:$G,MATCH(H$1,unit!$A$1:$G$1,0),0)</f>
        <v>0.7</v>
      </c>
      <c r="I1024">
        <f t="shared" si="53"/>
        <v>1451.9274036298186</v>
      </c>
      <c r="J1024">
        <f t="shared" si="54"/>
        <v>120.95744680851065</v>
      </c>
      <c r="K1024">
        <f t="shared" si="55"/>
        <v>24.142857142857142</v>
      </c>
    </row>
    <row r="1025" spans="1:11" x14ac:dyDescent="0.2">
      <c r="A1025">
        <v>1004</v>
      </c>
      <c r="B1025">
        <v>4</v>
      </c>
      <c r="C1025">
        <v>1563.2</v>
      </c>
      <c r="D1025">
        <v>183.7</v>
      </c>
      <c r="E1025">
        <v>27.4</v>
      </c>
      <c r="F1025">
        <f>VLOOKUP($A1025,unit!$A:$G,MATCH(F$1,unit!$A$1:$G$1,0),0)</f>
        <v>0.66669999999999996</v>
      </c>
      <c r="G1025">
        <f>VLOOKUP($A1025,unit!$A:$G,MATCH(G$1,unit!$A$1:$G$1,0),0)</f>
        <v>0.94</v>
      </c>
      <c r="H1025">
        <f>VLOOKUP($A1025,unit!$A:$G,MATCH(H$1,unit!$A$1:$G$1,0),0)</f>
        <v>0.7</v>
      </c>
      <c r="I1025">
        <f t="shared" si="53"/>
        <v>2344.6827658617071</v>
      </c>
      <c r="J1025">
        <f t="shared" si="54"/>
        <v>195.42553191489361</v>
      </c>
      <c r="K1025">
        <f t="shared" si="55"/>
        <v>39.142857142857146</v>
      </c>
    </row>
    <row r="1026" spans="1:11" x14ac:dyDescent="0.2">
      <c r="A1026">
        <v>1004</v>
      </c>
      <c r="B1026">
        <v>5</v>
      </c>
      <c r="C1026">
        <v>2396.9</v>
      </c>
      <c r="D1026">
        <v>281.60000000000002</v>
      </c>
      <c r="E1026">
        <v>41.9</v>
      </c>
      <c r="F1026">
        <f>VLOOKUP($A1026,unit!$A:$G,MATCH(F$1,unit!$A$1:$G$1,0),0)</f>
        <v>0.66669999999999996</v>
      </c>
      <c r="G1026">
        <f>VLOOKUP($A1026,unit!$A:$G,MATCH(G$1,unit!$A$1:$G$1,0),0)</f>
        <v>0.94</v>
      </c>
      <c r="H1026">
        <f>VLOOKUP($A1026,unit!$A:$G,MATCH(H$1,unit!$A$1:$G$1,0),0)</f>
        <v>0.7</v>
      </c>
      <c r="I1026">
        <f t="shared" si="53"/>
        <v>3595.170241487926</v>
      </c>
      <c r="J1026">
        <f t="shared" si="54"/>
        <v>299.57446808510645</v>
      </c>
      <c r="K1026">
        <f t="shared" si="55"/>
        <v>59.857142857142861</v>
      </c>
    </row>
    <row r="1027" spans="1:11" x14ac:dyDescent="0.2">
      <c r="A1027">
        <v>1004</v>
      </c>
      <c r="B1027">
        <v>6</v>
      </c>
      <c r="C1027">
        <v>3564.9</v>
      </c>
      <c r="D1027">
        <v>418.9</v>
      </c>
      <c r="E1027">
        <v>62.4</v>
      </c>
      <c r="F1027">
        <f>VLOOKUP($A1027,unit!$A:$G,MATCH(F$1,unit!$A$1:$G$1,0),0)</f>
        <v>0.66669999999999996</v>
      </c>
      <c r="G1027">
        <f>VLOOKUP($A1027,unit!$A:$G,MATCH(G$1,unit!$A$1:$G$1,0),0)</f>
        <v>0.94</v>
      </c>
      <c r="H1027">
        <f>VLOOKUP($A1027,unit!$A:$G,MATCH(H$1,unit!$A$1:$G$1,0),0)</f>
        <v>0.7</v>
      </c>
      <c r="I1027">
        <f t="shared" ref="I1027:I1090" si="56">C1027/F1027*1</f>
        <v>5347.0826458677075</v>
      </c>
      <c r="J1027">
        <f t="shared" ref="J1027:J1090" si="57">D1027/G1027*1</f>
        <v>445.63829787234044</v>
      </c>
      <c r="K1027">
        <f t="shared" ref="K1027:K1090" si="58">E1027/H1027*1</f>
        <v>89.142857142857153</v>
      </c>
    </row>
    <row r="1028" spans="1:11" x14ac:dyDescent="0.2">
      <c r="A1028">
        <v>1004</v>
      </c>
      <c r="B1028">
        <v>7</v>
      </c>
      <c r="C1028">
        <v>5201.3</v>
      </c>
      <c r="D1028">
        <v>611.1</v>
      </c>
      <c r="E1028">
        <v>91</v>
      </c>
      <c r="F1028">
        <f>VLOOKUP($A1028,unit!$A:$G,MATCH(F$1,unit!$A$1:$G$1,0),0)</f>
        <v>0.66669999999999996</v>
      </c>
      <c r="G1028">
        <f>VLOOKUP($A1028,unit!$A:$G,MATCH(G$1,unit!$A$1:$G$1,0),0)</f>
        <v>0.94</v>
      </c>
      <c r="H1028">
        <f>VLOOKUP($A1028,unit!$A:$G,MATCH(H$1,unit!$A$1:$G$1,0),0)</f>
        <v>0.7</v>
      </c>
      <c r="I1028">
        <f t="shared" si="56"/>
        <v>7801.5599220039003</v>
      </c>
      <c r="J1028">
        <f t="shared" si="57"/>
        <v>650.10638297872345</v>
      </c>
      <c r="K1028">
        <f t="shared" si="58"/>
        <v>130</v>
      </c>
    </row>
    <row r="1029" spans="1:11" x14ac:dyDescent="0.2">
      <c r="A1029">
        <v>1004</v>
      </c>
      <c r="B1029">
        <v>8</v>
      </c>
      <c r="C1029">
        <v>7493.6</v>
      </c>
      <c r="D1029">
        <v>880.5</v>
      </c>
      <c r="E1029">
        <v>131.1</v>
      </c>
      <c r="F1029">
        <f>VLOOKUP($A1029,unit!$A:$G,MATCH(F$1,unit!$A$1:$G$1,0),0)</f>
        <v>0.66669999999999996</v>
      </c>
      <c r="G1029">
        <f>VLOOKUP($A1029,unit!$A:$G,MATCH(G$1,unit!$A$1:$G$1,0),0)</f>
        <v>0.94</v>
      </c>
      <c r="H1029">
        <f>VLOOKUP($A1029,unit!$A:$G,MATCH(H$1,unit!$A$1:$G$1,0),0)</f>
        <v>0.7</v>
      </c>
      <c r="I1029">
        <f t="shared" si="56"/>
        <v>11239.838008099596</v>
      </c>
      <c r="J1029">
        <f t="shared" si="57"/>
        <v>936.70212765957456</v>
      </c>
      <c r="K1029">
        <f t="shared" si="58"/>
        <v>187.28571428571428</v>
      </c>
    </row>
    <row r="1030" spans="1:11" x14ac:dyDescent="0.2">
      <c r="A1030">
        <v>1004</v>
      </c>
      <c r="B1030">
        <v>9</v>
      </c>
      <c r="C1030">
        <v>10705.1</v>
      </c>
      <c r="D1030">
        <v>1257.9000000000001</v>
      </c>
      <c r="E1030">
        <v>187.3</v>
      </c>
      <c r="F1030">
        <f>VLOOKUP($A1030,unit!$A:$G,MATCH(F$1,unit!$A$1:$G$1,0),0)</f>
        <v>0.66669999999999996</v>
      </c>
      <c r="G1030">
        <f>VLOOKUP($A1030,unit!$A:$G,MATCH(G$1,unit!$A$1:$G$1,0),0)</f>
        <v>0.94</v>
      </c>
      <c r="H1030">
        <f>VLOOKUP($A1030,unit!$A:$G,MATCH(H$1,unit!$A$1:$G$1,0),0)</f>
        <v>0.7</v>
      </c>
      <c r="I1030">
        <f t="shared" si="56"/>
        <v>16056.84715764212</v>
      </c>
      <c r="J1030">
        <f t="shared" si="57"/>
        <v>1338.1914893617022</v>
      </c>
      <c r="K1030">
        <f t="shared" si="58"/>
        <v>267.57142857142861</v>
      </c>
    </row>
    <row r="1031" spans="1:11" x14ac:dyDescent="0.2">
      <c r="A1031">
        <v>1004</v>
      </c>
      <c r="B1031">
        <v>10</v>
      </c>
      <c r="C1031">
        <v>15204.2</v>
      </c>
      <c r="D1031">
        <v>1786.5</v>
      </c>
      <c r="E1031">
        <v>266.10000000000002</v>
      </c>
      <c r="F1031">
        <f>VLOOKUP($A1031,unit!$A:$G,MATCH(F$1,unit!$A$1:$G$1,0),0)</f>
        <v>0.66669999999999996</v>
      </c>
      <c r="G1031">
        <f>VLOOKUP($A1031,unit!$A:$G,MATCH(G$1,unit!$A$1:$G$1,0),0)</f>
        <v>0.94</v>
      </c>
      <c r="H1031">
        <f>VLOOKUP($A1031,unit!$A:$G,MATCH(H$1,unit!$A$1:$G$1,0),0)</f>
        <v>0.7</v>
      </c>
      <c r="I1031">
        <f t="shared" si="56"/>
        <v>22805.1597420129</v>
      </c>
      <c r="J1031">
        <f t="shared" si="57"/>
        <v>1900.5319148936171</v>
      </c>
      <c r="K1031">
        <f t="shared" si="58"/>
        <v>380.14285714285722</v>
      </c>
    </row>
    <row r="1032" spans="1:11" x14ac:dyDescent="0.2">
      <c r="A1032">
        <v>1004</v>
      </c>
      <c r="B1032">
        <v>11</v>
      </c>
      <c r="C1032">
        <v>21507.200000000001</v>
      </c>
      <c r="D1032">
        <v>2527.1</v>
      </c>
      <c r="E1032">
        <v>376.4</v>
      </c>
      <c r="F1032">
        <f>VLOOKUP($A1032,unit!$A:$G,MATCH(F$1,unit!$A$1:$G$1,0),0)</f>
        <v>0.66669999999999996</v>
      </c>
      <c r="G1032">
        <f>VLOOKUP($A1032,unit!$A:$G,MATCH(G$1,unit!$A$1:$G$1,0),0)</f>
        <v>0.94</v>
      </c>
      <c r="H1032">
        <f>VLOOKUP($A1032,unit!$A:$G,MATCH(H$1,unit!$A$1:$G$1,0),0)</f>
        <v>0.7</v>
      </c>
      <c r="I1032">
        <f t="shared" si="56"/>
        <v>32259.187040647972</v>
      </c>
      <c r="J1032">
        <f t="shared" si="57"/>
        <v>2688.4042553191489</v>
      </c>
      <c r="K1032">
        <f t="shared" si="58"/>
        <v>537.71428571428567</v>
      </c>
    </row>
    <row r="1033" spans="1:11" x14ac:dyDescent="0.2">
      <c r="A1033">
        <v>1004</v>
      </c>
      <c r="B1033">
        <v>12</v>
      </c>
      <c r="C1033">
        <v>30337.3</v>
      </c>
      <c r="D1033">
        <v>3564.6</v>
      </c>
      <c r="E1033">
        <v>530.9</v>
      </c>
      <c r="F1033">
        <f>VLOOKUP($A1033,unit!$A:$G,MATCH(F$1,unit!$A$1:$G$1,0),0)</f>
        <v>0.66669999999999996</v>
      </c>
      <c r="G1033">
        <f>VLOOKUP($A1033,unit!$A:$G,MATCH(G$1,unit!$A$1:$G$1,0),0)</f>
        <v>0.94</v>
      </c>
      <c r="H1033">
        <f>VLOOKUP($A1033,unit!$A:$G,MATCH(H$1,unit!$A$1:$G$1,0),0)</f>
        <v>0.7</v>
      </c>
      <c r="I1033">
        <f t="shared" si="56"/>
        <v>45503.67481625919</v>
      </c>
      <c r="J1033">
        <f t="shared" si="57"/>
        <v>3792.127659574468</v>
      </c>
      <c r="K1033">
        <f t="shared" si="58"/>
        <v>758.42857142857144</v>
      </c>
    </row>
    <row r="1034" spans="1:11" x14ac:dyDescent="0.2">
      <c r="A1034">
        <v>1004</v>
      </c>
      <c r="B1034">
        <v>13</v>
      </c>
      <c r="C1034">
        <v>42707.7</v>
      </c>
      <c r="D1034">
        <v>5018.1000000000004</v>
      </c>
      <c r="E1034">
        <v>747.4</v>
      </c>
      <c r="F1034">
        <f>VLOOKUP($A1034,unit!$A:$G,MATCH(F$1,unit!$A$1:$G$1,0),0)</f>
        <v>0.66669999999999996</v>
      </c>
      <c r="G1034">
        <f>VLOOKUP($A1034,unit!$A:$G,MATCH(G$1,unit!$A$1:$G$1,0),0)</f>
        <v>0.94</v>
      </c>
      <c r="H1034">
        <f>VLOOKUP($A1034,unit!$A:$G,MATCH(H$1,unit!$A$1:$G$1,0),0)</f>
        <v>0.7</v>
      </c>
      <c r="I1034">
        <f t="shared" si="56"/>
        <v>64058.347082645865</v>
      </c>
      <c r="J1034">
        <f t="shared" si="57"/>
        <v>5338.4042553191493</v>
      </c>
      <c r="K1034">
        <f t="shared" si="58"/>
        <v>1067.7142857142858</v>
      </c>
    </row>
    <row r="1035" spans="1:11" x14ac:dyDescent="0.2">
      <c r="A1035">
        <v>1004</v>
      </c>
      <c r="B1035">
        <v>14</v>
      </c>
      <c r="C1035">
        <v>42707.7</v>
      </c>
      <c r="D1035">
        <v>5018.1000000000004</v>
      </c>
      <c r="E1035">
        <v>747.4</v>
      </c>
      <c r="F1035">
        <f>VLOOKUP($A1035,unit!$A:$G,MATCH(F$1,unit!$A$1:$G$1,0),0)</f>
        <v>0.66669999999999996</v>
      </c>
      <c r="G1035">
        <f>VLOOKUP($A1035,unit!$A:$G,MATCH(G$1,unit!$A$1:$G$1,0),0)</f>
        <v>0.94</v>
      </c>
      <c r="H1035">
        <f>VLOOKUP($A1035,unit!$A:$G,MATCH(H$1,unit!$A$1:$G$1,0),0)</f>
        <v>0.7</v>
      </c>
      <c r="I1035">
        <f t="shared" si="56"/>
        <v>64058.347082645865</v>
      </c>
      <c r="J1035">
        <f t="shared" si="57"/>
        <v>5338.4042553191493</v>
      </c>
      <c r="K1035">
        <f t="shared" si="58"/>
        <v>1067.7142857142858</v>
      </c>
    </row>
    <row r="1036" spans="1:11" x14ac:dyDescent="0.2">
      <c r="A1036">
        <v>1004</v>
      </c>
      <c r="B1036">
        <v>15</v>
      </c>
      <c r="C1036">
        <v>42707.7</v>
      </c>
      <c r="D1036">
        <v>5018.1000000000004</v>
      </c>
      <c r="E1036">
        <v>747.4</v>
      </c>
      <c r="F1036">
        <f>VLOOKUP($A1036,unit!$A:$G,MATCH(F$1,unit!$A$1:$G$1,0),0)</f>
        <v>0.66669999999999996</v>
      </c>
      <c r="G1036">
        <f>VLOOKUP($A1036,unit!$A:$G,MATCH(G$1,unit!$A$1:$G$1,0),0)</f>
        <v>0.94</v>
      </c>
      <c r="H1036">
        <f>VLOOKUP($A1036,unit!$A:$G,MATCH(H$1,unit!$A$1:$G$1,0),0)</f>
        <v>0.7</v>
      </c>
      <c r="I1036">
        <f t="shared" si="56"/>
        <v>64058.347082645865</v>
      </c>
      <c r="J1036">
        <f t="shared" si="57"/>
        <v>5338.4042553191493</v>
      </c>
      <c r="K1036">
        <f t="shared" si="58"/>
        <v>1067.7142857142858</v>
      </c>
    </row>
    <row r="1037" spans="1:11" x14ac:dyDescent="0.2">
      <c r="A1037">
        <v>1004</v>
      </c>
      <c r="B1037">
        <v>16</v>
      </c>
      <c r="C1037">
        <v>42707.7</v>
      </c>
      <c r="D1037">
        <v>5018.1000000000004</v>
      </c>
      <c r="E1037">
        <v>747.4</v>
      </c>
      <c r="F1037">
        <f>VLOOKUP($A1037,unit!$A:$G,MATCH(F$1,unit!$A$1:$G$1,0),0)</f>
        <v>0.66669999999999996</v>
      </c>
      <c r="G1037">
        <f>VLOOKUP($A1037,unit!$A:$G,MATCH(G$1,unit!$A$1:$G$1,0),0)</f>
        <v>0.94</v>
      </c>
      <c r="H1037">
        <f>VLOOKUP($A1037,unit!$A:$G,MATCH(H$1,unit!$A$1:$G$1,0),0)</f>
        <v>0.7</v>
      </c>
      <c r="I1037">
        <f t="shared" si="56"/>
        <v>64058.347082645865</v>
      </c>
      <c r="J1037">
        <f t="shared" si="57"/>
        <v>5338.4042553191493</v>
      </c>
      <c r="K1037">
        <f t="shared" si="58"/>
        <v>1067.7142857142858</v>
      </c>
    </row>
    <row r="1038" spans="1:11" x14ac:dyDescent="0.2">
      <c r="A1038">
        <v>1004</v>
      </c>
      <c r="B1038">
        <v>17</v>
      </c>
      <c r="C1038">
        <v>42707.7</v>
      </c>
      <c r="D1038">
        <v>5018.1000000000004</v>
      </c>
      <c r="E1038">
        <v>747.4</v>
      </c>
      <c r="F1038">
        <f>VLOOKUP($A1038,unit!$A:$G,MATCH(F$1,unit!$A$1:$G$1,0),0)</f>
        <v>0.66669999999999996</v>
      </c>
      <c r="G1038">
        <f>VLOOKUP($A1038,unit!$A:$G,MATCH(G$1,unit!$A$1:$G$1,0),0)</f>
        <v>0.94</v>
      </c>
      <c r="H1038">
        <f>VLOOKUP($A1038,unit!$A:$G,MATCH(H$1,unit!$A$1:$G$1,0),0)</f>
        <v>0.7</v>
      </c>
      <c r="I1038">
        <f t="shared" si="56"/>
        <v>64058.347082645865</v>
      </c>
      <c r="J1038">
        <f t="shared" si="57"/>
        <v>5338.4042553191493</v>
      </c>
      <c r="K1038">
        <f t="shared" si="58"/>
        <v>1067.7142857142858</v>
      </c>
    </row>
    <row r="1039" spans="1:11" x14ac:dyDescent="0.2">
      <c r="A1039">
        <v>1004</v>
      </c>
      <c r="B1039">
        <v>18</v>
      </c>
      <c r="C1039">
        <v>42707.7</v>
      </c>
      <c r="D1039">
        <v>5018.1000000000004</v>
      </c>
      <c r="E1039">
        <v>747.4</v>
      </c>
      <c r="F1039">
        <f>VLOOKUP($A1039,unit!$A:$G,MATCH(F$1,unit!$A$1:$G$1,0),0)</f>
        <v>0.66669999999999996</v>
      </c>
      <c r="G1039">
        <f>VLOOKUP($A1039,unit!$A:$G,MATCH(G$1,unit!$A$1:$G$1,0),0)</f>
        <v>0.94</v>
      </c>
      <c r="H1039">
        <f>VLOOKUP($A1039,unit!$A:$G,MATCH(H$1,unit!$A$1:$G$1,0),0)</f>
        <v>0.7</v>
      </c>
      <c r="I1039">
        <f t="shared" si="56"/>
        <v>64058.347082645865</v>
      </c>
      <c r="J1039">
        <f t="shared" si="57"/>
        <v>5338.4042553191493</v>
      </c>
      <c r="K1039">
        <f t="shared" si="58"/>
        <v>1067.7142857142858</v>
      </c>
    </row>
    <row r="1040" spans="1:11" x14ac:dyDescent="0.2">
      <c r="A1040">
        <v>1004</v>
      </c>
      <c r="B1040">
        <v>19</v>
      </c>
      <c r="C1040">
        <v>42707.7</v>
      </c>
      <c r="D1040">
        <v>5018.1000000000004</v>
      </c>
      <c r="E1040">
        <v>747.4</v>
      </c>
      <c r="F1040">
        <f>VLOOKUP($A1040,unit!$A:$G,MATCH(F$1,unit!$A$1:$G$1,0),0)</f>
        <v>0.66669999999999996</v>
      </c>
      <c r="G1040">
        <f>VLOOKUP($A1040,unit!$A:$G,MATCH(G$1,unit!$A$1:$G$1,0),0)</f>
        <v>0.94</v>
      </c>
      <c r="H1040">
        <f>VLOOKUP($A1040,unit!$A:$G,MATCH(H$1,unit!$A$1:$G$1,0),0)</f>
        <v>0.7</v>
      </c>
      <c r="I1040">
        <f t="shared" si="56"/>
        <v>64058.347082645865</v>
      </c>
      <c r="J1040">
        <f t="shared" si="57"/>
        <v>5338.4042553191493</v>
      </c>
      <c r="K1040">
        <f t="shared" si="58"/>
        <v>1067.7142857142858</v>
      </c>
    </row>
    <row r="1041" spans="1:11" x14ac:dyDescent="0.2">
      <c r="A1041">
        <v>1004</v>
      </c>
      <c r="B1041">
        <v>20</v>
      </c>
      <c r="C1041">
        <v>42707.7</v>
      </c>
      <c r="D1041">
        <v>5018.1000000000004</v>
      </c>
      <c r="E1041">
        <v>747.4</v>
      </c>
      <c r="F1041">
        <f>VLOOKUP($A1041,unit!$A:$G,MATCH(F$1,unit!$A$1:$G$1,0),0)</f>
        <v>0.66669999999999996</v>
      </c>
      <c r="G1041">
        <f>VLOOKUP($A1041,unit!$A:$G,MATCH(G$1,unit!$A$1:$G$1,0),0)</f>
        <v>0.94</v>
      </c>
      <c r="H1041">
        <f>VLOOKUP($A1041,unit!$A:$G,MATCH(H$1,unit!$A$1:$G$1,0),0)</f>
        <v>0.7</v>
      </c>
      <c r="I1041">
        <f t="shared" si="56"/>
        <v>64058.347082645865</v>
      </c>
      <c r="J1041">
        <f t="shared" si="57"/>
        <v>5338.4042553191493</v>
      </c>
      <c r="K1041">
        <f t="shared" si="58"/>
        <v>1067.7142857142858</v>
      </c>
    </row>
    <row r="1042" spans="1:11" x14ac:dyDescent="0.2">
      <c r="A1042">
        <v>1005</v>
      </c>
      <c r="B1042">
        <v>1</v>
      </c>
      <c r="C1042">
        <v>869.2</v>
      </c>
      <c r="D1042">
        <v>46.2</v>
      </c>
      <c r="E1042">
        <v>9.5</v>
      </c>
      <c r="F1042">
        <f>VLOOKUP($A1042,unit!$A:$G,MATCH(F$1,unit!$A$1:$G$1,0),0)</f>
        <v>1.0667</v>
      </c>
      <c r="G1042">
        <f>VLOOKUP($A1042,unit!$A:$G,MATCH(G$1,unit!$A$1:$G$1,0),0)</f>
        <v>0.68</v>
      </c>
      <c r="H1042">
        <f>VLOOKUP($A1042,unit!$A:$G,MATCH(H$1,unit!$A$1:$G$1,0),0)</f>
        <v>0.7</v>
      </c>
      <c r="I1042">
        <f t="shared" si="56"/>
        <v>814.84953595200159</v>
      </c>
      <c r="J1042">
        <f t="shared" si="57"/>
        <v>67.941176470588232</v>
      </c>
      <c r="K1042">
        <f t="shared" si="58"/>
        <v>13.571428571428573</v>
      </c>
    </row>
    <row r="1043" spans="1:11" x14ac:dyDescent="0.2">
      <c r="A1043">
        <v>1005</v>
      </c>
      <c r="B1043">
        <v>2</v>
      </c>
      <c r="C1043">
        <v>1029.2</v>
      </c>
      <c r="D1043">
        <v>54.7</v>
      </c>
      <c r="E1043">
        <v>11.3</v>
      </c>
      <c r="F1043">
        <f>VLOOKUP($A1043,unit!$A:$G,MATCH(F$1,unit!$A$1:$G$1,0),0)</f>
        <v>1.0667</v>
      </c>
      <c r="G1043">
        <f>VLOOKUP($A1043,unit!$A:$G,MATCH(G$1,unit!$A$1:$G$1,0),0)</f>
        <v>0.68</v>
      </c>
      <c r="H1043">
        <f>VLOOKUP($A1043,unit!$A:$G,MATCH(H$1,unit!$A$1:$G$1,0),0)</f>
        <v>0.7</v>
      </c>
      <c r="I1043">
        <f t="shared" si="56"/>
        <v>964.84484859848135</v>
      </c>
      <c r="J1043">
        <f t="shared" si="57"/>
        <v>80.441176470588232</v>
      </c>
      <c r="K1043">
        <f t="shared" si="58"/>
        <v>16.142857142857146</v>
      </c>
    </row>
    <row r="1044" spans="1:11" x14ac:dyDescent="0.2">
      <c r="A1044">
        <v>1005</v>
      </c>
      <c r="B1044">
        <v>3</v>
      </c>
      <c r="C1044">
        <v>1548.9</v>
      </c>
      <c r="D1044">
        <v>82.3</v>
      </c>
      <c r="E1044">
        <v>16.899999999999999</v>
      </c>
      <c r="F1044">
        <f>VLOOKUP($A1044,unit!$A:$G,MATCH(F$1,unit!$A$1:$G$1,0),0)</f>
        <v>1.0667</v>
      </c>
      <c r="G1044">
        <f>VLOOKUP($A1044,unit!$A:$G,MATCH(G$1,unit!$A$1:$G$1,0),0)</f>
        <v>0.68</v>
      </c>
      <c r="H1044">
        <f>VLOOKUP($A1044,unit!$A:$G,MATCH(H$1,unit!$A$1:$G$1,0),0)</f>
        <v>0.7</v>
      </c>
      <c r="I1044">
        <f t="shared" si="56"/>
        <v>1452.0483734883287</v>
      </c>
      <c r="J1044">
        <f t="shared" si="57"/>
        <v>121.02941176470587</v>
      </c>
      <c r="K1044">
        <f t="shared" si="58"/>
        <v>24.142857142857142</v>
      </c>
    </row>
    <row r="1045" spans="1:11" x14ac:dyDescent="0.2">
      <c r="A1045">
        <v>1005</v>
      </c>
      <c r="B1045">
        <v>4</v>
      </c>
      <c r="C1045">
        <v>2501.1</v>
      </c>
      <c r="D1045">
        <v>132.9</v>
      </c>
      <c r="E1045">
        <v>27.4</v>
      </c>
      <c r="F1045">
        <f>VLOOKUP($A1045,unit!$A:$G,MATCH(F$1,unit!$A$1:$G$1,0),0)</f>
        <v>1.0667</v>
      </c>
      <c r="G1045">
        <f>VLOOKUP($A1045,unit!$A:$G,MATCH(G$1,unit!$A$1:$G$1,0),0)</f>
        <v>0.68</v>
      </c>
      <c r="H1045">
        <f>VLOOKUP($A1045,unit!$A:$G,MATCH(H$1,unit!$A$1:$G$1,0),0)</f>
        <v>0.7</v>
      </c>
      <c r="I1045">
        <f t="shared" si="56"/>
        <v>2344.7079778756915</v>
      </c>
      <c r="J1045">
        <f t="shared" si="57"/>
        <v>195.44117647058823</v>
      </c>
      <c r="K1045">
        <f t="shared" si="58"/>
        <v>39.142857142857146</v>
      </c>
    </row>
    <row r="1046" spans="1:11" x14ac:dyDescent="0.2">
      <c r="A1046">
        <v>1005</v>
      </c>
      <c r="B1046">
        <v>5</v>
      </c>
      <c r="C1046">
        <v>3835.1</v>
      </c>
      <c r="D1046">
        <v>203.7</v>
      </c>
      <c r="E1046">
        <v>41.9</v>
      </c>
      <c r="F1046">
        <f>VLOOKUP($A1046,unit!$A:$G,MATCH(F$1,unit!$A$1:$G$1,0),0)</f>
        <v>1.0667</v>
      </c>
      <c r="G1046">
        <f>VLOOKUP($A1046,unit!$A:$G,MATCH(G$1,unit!$A$1:$G$1,0),0)</f>
        <v>0.68</v>
      </c>
      <c r="H1046">
        <f>VLOOKUP($A1046,unit!$A:$G,MATCH(H$1,unit!$A$1:$G$1,0),0)</f>
        <v>0.7</v>
      </c>
      <c r="I1046">
        <f t="shared" si="56"/>
        <v>3595.2938970657165</v>
      </c>
      <c r="J1046">
        <f t="shared" si="57"/>
        <v>299.55882352941171</v>
      </c>
      <c r="K1046">
        <f t="shared" si="58"/>
        <v>59.857142857142861</v>
      </c>
    </row>
    <row r="1047" spans="1:11" x14ac:dyDescent="0.2">
      <c r="A1047">
        <v>1005</v>
      </c>
      <c r="B1047">
        <v>6</v>
      </c>
      <c r="C1047">
        <v>5703.9</v>
      </c>
      <c r="D1047">
        <v>303</v>
      </c>
      <c r="E1047">
        <v>62.4</v>
      </c>
      <c r="F1047">
        <f>VLOOKUP($A1047,unit!$A:$G,MATCH(F$1,unit!$A$1:$G$1,0),0)</f>
        <v>1.0667</v>
      </c>
      <c r="G1047">
        <f>VLOOKUP($A1047,unit!$A:$G,MATCH(G$1,unit!$A$1:$G$1,0),0)</f>
        <v>0.68</v>
      </c>
      <c r="H1047">
        <f>VLOOKUP($A1047,unit!$A:$G,MATCH(H$1,unit!$A$1:$G$1,0),0)</f>
        <v>0.7</v>
      </c>
      <c r="I1047">
        <f t="shared" si="56"/>
        <v>5347.2391487766008</v>
      </c>
      <c r="J1047">
        <f t="shared" si="57"/>
        <v>445.58823529411762</v>
      </c>
      <c r="K1047">
        <f t="shared" si="58"/>
        <v>89.142857142857153</v>
      </c>
    </row>
    <row r="1048" spans="1:11" x14ac:dyDescent="0.2">
      <c r="A1048">
        <v>1005</v>
      </c>
      <c r="B1048">
        <v>7</v>
      </c>
      <c r="C1048">
        <v>8322</v>
      </c>
      <c r="D1048">
        <v>442.1</v>
      </c>
      <c r="E1048">
        <v>91</v>
      </c>
      <c r="F1048">
        <f>VLOOKUP($A1048,unit!$A:$G,MATCH(F$1,unit!$A$1:$G$1,0),0)</f>
        <v>1.0667</v>
      </c>
      <c r="G1048">
        <f>VLOOKUP($A1048,unit!$A:$G,MATCH(G$1,unit!$A$1:$G$1,0),0)</f>
        <v>0.68</v>
      </c>
      <c r="H1048">
        <f>VLOOKUP($A1048,unit!$A:$G,MATCH(H$1,unit!$A$1:$G$1,0),0)</f>
        <v>0.7</v>
      </c>
      <c r="I1048">
        <f t="shared" si="56"/>
        <v>7801.6311990250306</v>
      </c>
      <c r="J1048">
        <f t="shared" si="57"/>
        <v>650.14705882352939</v>
      </c>
      <c r="K1048">
        <f t="shared" si="58"/>
        <v>130</v>
      </c>
    </row>
    <row r="1049" spans="1:11" x14ac:dyDescent="0.2">
      <c r="A1049">
        <v>1005</v>
      </c>
      <c r="B1049">
        <v>8</v>
      </c>
      <c r="C1049">
        <v>11989.8</v>
      </c>
      <c r="D1049">
        <v>637</v>
      </c>
      <c r="E1049">
        <v>131.1</v>
      </c>
      <c r="F1049">
        <f>VLOOKUP($A1049,unit!$A:$G,MATCH(F$1,unit!$A$1:$G$1,0),0)</f>
        <v>1.0667</v>
      </c>
      <c r="G1049">
        <f>VLOOKUP($A1049,unit!$A:$G,MATCH(G$1,unit!$A$1:$G$1,0),0)</f>
        <v>0.68</v>
      </c>
      <c r="H1049">
        <f>VLOOKUP($A1049,unit!$A:$G,MATCH(H$1,unit!$A$1:$G$1,0),0)</f>
        <v>0.7</v>
      </c>
      <c r="I1049">
        <f t="shared" si="56"/>
        <v>11240.086247304771</v>
      </c>
      <c r="J1049">
        <f t="shared" si="57"/>
        <v>936.76470588235293</v>
      </c>
      <c r="K1049">
        <f t="shared" si="58"/>
        <v>187.28571428571428</v>
      </c>
    </row>
    <row r="1050" spans="1:11" x14ac:dyDescent="0.2">
      <c r="A1050">
        <v>1005</v>
      </c>
      <c r="B1050">
        <v>9</v>
      </c>
      <c r="C1050">
        <v>17128.2</v>
      </c>
      <c r="D1050">
        <v>909.9</v>
      </c>
      <c r="E1050">
        <v>187.3</v>
      </c>
      <c r="F1050">
        <f>VLOOKUP($A1050,unit!$A:$G,MATCH(F$1,unit!$A$1:$G$1,0),0)</f>
        <v>1.0667</v>
      </c>
      <c r="G1050">
        <f>VLOOKUP($A1050,unit!$A:$G,MATCH(G$1,unit!$A$1:$G$1,0),0)</f>
        <v>0.68</v>
      </c>
      <c r="H1050">
        <f>VLOOKUP($A1050,unit!$A:$G,MATCH(H$1,unit!$A$1:$G$1,0),0)</f>
        <v>0.7</v>
      </c>
      <c r="I1050">
        <f t="shared" si="56"/>
        <v>16057.185712946472</v>
      </c>
      <c r="J1050">
        <f t="shared" si="57"/>
        <v>1338.0882352941176</v>
      </c>
      <c r="K1050">
        <f t="shared" si="58"/>
        <v>267.57142857142861</v>
      </c>
    </row>
    <row r="1051" spans="1:11" x14ac:dyDescent="0.2">
      <c r="A1051">
        <v>1005</v>
      </c>
      <c r="B1051">
        <v>10</v>
      </c>
      <c r="C1051">
        <v>24326.799999999999</v>
      </c>
      <c r="D1051">
        <v>1292.4000000000001</v>
      </c>
      <c r="E1051">
        <v>266.10000000000002</v>
      </c>
      <c r="F1051">
        <f>VLOOKUP($A1051,unit!$A:$G,MATCH(F$1,unit!$A$1:$G$1,0),0)</f>
        <v>1.0667</v>
      </c>
      <c r="G1051">
        <f>VLOOKUP($A1051,unit!$A:$G,MATCH(G$1,unit!$A$1:$G$1,0),0)</f>
        <v>0.68</v>
      </c>
      <c r="H1051">
        <f>VLOOKUP($A1051,unit!$A:$G,MATCH(H$1,unit!$A$1:$G$1,0),0)</f>
        <v>0.7</v>
      </c>
      <c r="I1051">
        <f t="shared" si="56"/>
        <v>22805.662323052406</v>
      </c>
      <c r="J1051">
        <f t="shared" si="57"/>
        <v>1900.5882352941176</v>
      </c>
      <c r="K1051">
        <f t="shared" si="58"/>
        <v>380.14285714285722</v>
      </c>
    </row>
    <row r="1052" spans="1:11" x14ac:dyDescent="0.2">
      <c r="A1052">
        <v>1005</v>
      </c>
      <c r="B1052">
        <v>11</v>
      </c>
      <c r="C1052">
        <v>34411.5</v>
      </c>
      <c r="D1052">
        <v>1828.1</v>
      </c>
      <c r="E1052">
        <v>376.4</v>
      </c>
      <c r="F1052">
        <f>VLOOKUP($A1052,unit!$A:$G,MATCH(F$1,unit!$A$1:$G$1,0),0)</f>
        <v>1.0667</v>
      </c>
      <c r="G1052">
        <f>VLOOKUP($A1052,unit!$A:$G,MATCH(G$1,unit!$A$1:$G$1,0),0)</f>
        <v>0.68</v>
      </c>
      <c r="H1052">
        <f>VLOOKUP($A1052,unit!$A:$G,MATCH(H$1,unit!$A$1:$G$1,0),0)</f>
        <v>0.7</v>
      </c>
      <c r="I1052">
        <f t="shared" si="56"/>
        <v>32259.773132089624</v>
      </c>
      <c r="J1052">
        <f t="shared" si="57"/>
        <v>2688.3823529411761</v>
      </c>
      <c r="K1052">
        <f t="shared" si="58"/>
        <v>537.71428571428567</v>
      </c>
    </row>
    <row r="1053" spans="1:11" x14ac:dyDescent="0.2">
      <c r="A1053">
        <v>1005</v>
      </c>
      <c r="B1053">
        <v>12</v>
      </c>
      <c r="C1053">
        <v>48539.6</v>
      </c>
      <c r="D1053">
        <v>2578.6999999999998</v>
      </c>
      <c r="E1053">
        <v>530.9</v>
      </c>
      <c r="F1053">
        <f>VLOOKUP($A1053,unit!$A:$G,MATCH(F$1,unit!$A$1:$G$1,0),0)</f>
        <v>1.0667</v>
      </c>
      <c r="G1053">
        <f>VLOOKUP($A1053,unit!$A:$G,MATCH(G$1,unit!$A$1:$G$1,0),0)</f>
        <v>0.68</v>
      </c>
      <c r="H1053">
        <f>VLOOKUP($A1053,unit!$A:$G,MATCH(H$1,unit!$A$1:$G$1,0),0)</f>
        <v>0.7</v>
      </c>
      <c r="I1053">
        <f t="shared" si="56"/>
        <v>45504.452985844189</v>
      </c>
      <c r="J1053">
        <f t="shared" si="57"/>
        <v>3792.2058823529405</v>
      </c>
      <c r="K1053">
        <f t="shared" si="58"/>
        <v>758.42857142857144</v>
      </c>
    </row>
    <row r="1054" spans="1:11" x14ac:dyDescent="0.2">
      <c r="A1054">
        <v>1005</v>
      </c>
      <c r="B1054">
        <v>13</v>
      </c>
      <c r="C1054">
        <v>68332.3</v>
      </c>
      <c r="D1054">
        <v>3630.2</v>
      </c>
      <c r="E1054">
        <v>747.4</v>
      </c>
      <c r="F1054">
        <f>VLOOKUP($A1054,unit!$A:$G,MATCH(F$1,unit!$A$1:$G$1,0),0)</f>
        <v>1.0667</v>
      </c>
      <c r="G1054">
        <f>VLOOKUP($A1054,unit!$A:$G,MATCH(G$1,unit!$A$1:$G$1,0),0)</f>
        <v>0.68</v>
      </c>
      <c r="H1054">
        <f>VLOOKUP($A1054,unit!$A:$G,MATCH(H$1,unit!$A$1:$G$1,0),0)</f>
        <v>0.7</v>
      </c>
      <c r="I1054">
        <f t="shared" si="56"/>
        <v>64059.529389706579</v>
      </c>
      <c r="J1054">
        <f t="shared" si="57"/>
        <v>5338.5294117647054</v>
      </c>
      <c r="K1054">
        <f t="shared" si="58"/>
        <v>1067.7142857142858</v>
      </c>
    </row>
    <row r="1055" spans="1:11" x14ac:dyDescent="0.2">
      <c r="A1055">
        <v>1005</v>
      </c>
      <c r="B1055">
        <v>14</v>
      </c>
      <c r="C1055">
        <v>68332.3</v>
      </c>
      <c r="D1055">
        <v>3630.2</v>
      </c>
      <c r="E1055">
        <v>747.4</v>
      </c>
      <c r="F1055">
        <f>VLOOKUP($A1055,unit!$A:$G,MATCH(F$1,unit!$A$1:$G$1,0),0)</f>
        <v>1.0667</v>
      </c>
      <c r="G1055">
        <f>VLOOKUP($A1055,unit!$A:$G,MATCH(G$1,unit!$A$1:$G$1,0),0)</f>
        <v>0.68</v>
      </c>
      <c r="H1055">
        <f>VLOOKUP($A1055,unit!$A:$G,MATCH(H$1,unit!$A$1:$G$1,0),0)</f>
        <v>0.7</v>
      </c>
      <c r="I1055">
        <f t="shared" si="56"/>
        <v>64059.529389706579</v>
      </c>
      <c r="J1055">
        <f t="shared" si="57"/>
        <v>5338.5294117647054</v>
      </c>
      <c r="K1055">
        <f t="shared" si="58"/>
        <v>1067.7142857142858</v>
      </c>
    </row>
    <row r="1056" spans="1:11" x14ac:dyDescent="0.2">
      <c r="A1056">
        <v>1005</v>
      </c>
      <c r="B1056">
        <v>15</v>
      </c>
      <c r="C1056">
        <v>68332.3</v>
      </c>
      <c r="D1056">
        <v>3630.2</v>
      </c>
      <c r="E1056">
        <v>747.4</v>
      </c>
      <c r="F1056">
        <f>VLOOKUP($A1056,unit!$A:$G,MATCH(F$1,unit!$A$1:$G$1,0),0)</f>
        <v>1.0667</v>
      </c>
      <c r="G1056">
        <f>VLOOKUP($A1056,unit!$A:$G,MATCH(G$1,unit!$A$1:$G$1,0),0)</f>
        <v>0.68</v>
      </c>
      <c r="H1056">
        <f>VLOOKUP($A1056,unit!$A:$G,MATCH(H$1,unit!$A$1:$G$1,0),0)</f>
        <v>0.7</v>
      </c>
      <c r="I1056">
        <f t="shared" si="56"/>
        <v>64059.529389706579</v>
      </c>
      <c r="J1056">
        <f t="shared" si="57"/>
        <v>5338.5294117647054</v>
      </c>
      <c r="K1056">
        <f t="shared" si="58"/>
        <v>1067.7142857142858</v>
      </c>
    </row>
    <row r="1057" spans="1:11" x14ac:dyDescent="0.2">
      <c r="A1057">
        <v>1005</v>
      </c>
      <c r="B1057">
        <v>16</v>
      </c>
      <c r="C1057">
        <v>68332.3</v>
      </c>
      <c r="D1057">
        <v>3630.2</v>
      </c>
      <c r="E1057">
        <v>747.4</v>
      </c>
      <c r="F1057">
        <f>VLOOKUP($A1057,unit!$A:$G,MATCH(F$1,unit!$A$1:$G$1,0),0)</f>
        <v>1.0667</v>
      </c>
      <c r="G1057">
        <f>VLOOKUP($A1057,unit!$A:$G,MATCH(G$1,unit!$A$1:$G$1,0),0)</f>
        <v>0.68</v>
      </c>
      <c r="H1057">
        <f>VLOOKUP($A1057,unit!$A:$G,MATCH(H$1,unit!$A$1:$G$1,0),0)</f>
        <v>0.7</v>
      </c>
      <c r="I1057">
        <f t="shared" si="56"/>
        <v>64059.529389706579</v>
      </c>
      <c r="J1057">
        <f t="shared" si="57"/>
        <v>5338.5294117647054</v>
      </c>
      <c r="K1057">
        <f t="shared" si="58"/>
        <v>1067.7142857142858</v>
      </c>
    </row>
    <row r="1058" spans="1:11" x14ac:dyDescent="0.2">
      <c r="A1058">
        <v>1005</v>
      </c>
      <c r="B1058">
        <v>17</v>
      </c>
      <c r="C1058">
        <v>68332.3</v>
      </c>
      <c r="D1058">
        <v>3630.2</v>
      </c>
      <c r="E1058">
        <v>747.4</v>
      </c>
      <c r="F1058">
        <f>VLOOKUP($A1058,unit!$A:$G,MATCH(F$1,unit!$A$1:$G$1,0),0)</f>
        <v>1.0667</v>
      </c>
      <c r="G1058">
        <f>VLOOKUP($A1058,unit!$A:$G,MATCH(G$1,unit!$A$1:$G$1,0),0)</f>
        <v>0.68</v>
      </c>
      <c r="H1058">
        <f>VLOOKUP($A1058,unit!$A:$G,MATCH(H$1,unit!$A$1:$G$1,0),0)</f>
        <v>0.7</v>
      </c>
      <c r="I1058">
        <f t="shared" si="56"/>
        <v>64059.529389706579</v>
      </c>
      <c r="J1058">
        <f t="shared" si="57"/>
        <v>5338.5294117647054</v>
      </c>
      <c r="K1058">
        <f t="shared" si="58"/>
        <v>1067.7142857142858</v>
      </c>
    </row>
    <row r="1059" spans="1:11" x14ac:dyDescent="0.2">
      <c r="A1059">
        <v>1005</v>
      </c>
      <c r="B1059">
        <v>18</v>
      </c>
      <c r="C1059">
        <v>68332.3</v>
      </c>
      <c r="D1059">
        <v>3630.2</v>
      </c>
      <c r="E1059">
        <v>747.4</v>
      </c>
      <c r="F1059">
        <f>VLOOKUP($A1059,unit!$A:$G,MATCH(F$1,unit!$A$1:$G$1,0),0)</f>
        <v>1.0667</v>
      </c>
      <c r="G1059">
        <f>VLOOKUP($A1059,unit!$A:$G,MATCH(G$1,unit!$A$1:$G$1,0),0)</f>
        <v>0.68</v>
      </c>
      <c r="H1059">
        <f>VLOOKUP($A1059,unit!$A:$G,MATCH(H$1,unit!$A$1:$G$1,0),0)</f>
        <v>0.7</v>
      </c>
      <c r="I1059">
        <f t="shared" si="56"/>
        <v>64059.529389706579</v>
      </c>
      <c r="J1059">
        <f t="shared" si="57"/>
        <v>5338.5294117647054</v>
      </c>
      <c r="K1059">
        <f t="shared" si="58"/>
        <v>1067.7142857142858</v>
      </c>
    </row>
    <row r="1060" spans="1:11" x14ac:dyDescent="0.2">
      <c r="A1060">
        <v>1005</v>
      </c>
      <c r="B1060">
        <v>19</v>
      </c>
      <c r="C1060">
        <v>68332.3</v>
      </c>
      <c r="D1060">
        <v>3630.2</v>
      </c>
      <c r="E1060">
        <v>747.4</v>
      </c>
      <c r="F1060">
        <f>VLOOKUP($A1060,unit!$A:$G,MATCH(F$1,unit!$A$1:$G$1,0),0)</f>
        <v>1.0667</v>
      </c>
      <c r="G1060">
        <f>VLOOKUP($A1060,unit!$A:$G,MATCH(G$1,unit!$A$1:$G$1,0),0)</f>
        <v>0.68</v>
      </c>
      <c r="H1060">
        <f>VLOOKUP($A1060,unit!$A:$G,MATCH(H$1,unit!$A$1:$G$1,0),0)</f>
        <v>0.7</v>
      </c>
      <c r="I1060">
        <f t="shared" si="56"/>
        <v>64059.529389706579</v>
      </c>
      <c r="J1060">
        <f t="shared" si="57"/>
        <v>5338.5294117647054</v>
      </c>
      <c r="K1060">
        <f t="shared" si="58"/>
        <v>1067.7142857142858</v>
      </c>
    </row>
    <row r="1061" spans="1:11" x14ac:dyDescent="0.2">
      <c r="A1061">
        <v>1005</v>
      </c>
      <c r="B1061">
        <v>20</v>
      </c>
      <c r="C1061">
        <v>68332.3</v>
      </c>
      <c r="D1061">
        <v>3630.2</v>
      </c>
      <c r="E1061">
        <v>747.4</v>
      </c>
      <c r="F1061">
        <f>VLOOKUP($A1061,unit!$A:$G,MATCH(F$1,unit!$A$1:$G$1,0),0)</f>
        <v>1.0667</v>
      </c>
      <c r="G1061">
        <f>VLOOKUP($A1061,unit!$A:$G,MATCH(G$1,unit!$A$1:$G$1,0),0)</f>
        <v>0.68</v>
      </c>
      <c r="H1061">
        <f>VLOOKUP($A1061,unit!$A:$G,MATCH(H$1,unit!$A$1:$G$1,0),0)</f>
        <v>0.7</v>
      </c>
      <c r="I1061">
        <f t="shared" si="56"/>
        <v>64059.529389706579</v>
      </c>
      <c r="J1061">
        <f t="shared" si="57"/>
        <v>5338.5294117647054</v>
      </c>
      <c r="K1061">
        <f t="shared" si="58"/>
        <v>1067.7142857142858</v>
      </c>
    </row>
    <row r="1062" spans="1:11" x14ac:dyDescent="0.2">
      <c r="A1062">
        <v>1006</v>
      </c>
      <c r="B1062">
        <v>1</v>
      </c>
      <c r="C1062">
        <v>760.5</v>
      </c>
      <c r="D1062">
        <v>51.6</v>
      </c>
      <c r="E1062">
        <v>9.5</v>
      </c>
      <c r="F1062">
        <f>VLOOKUP($A1062,unit!$A:$G,MATCH(F$1,unit!$A$1:$G$1,0),0)</f>
        <v>0.93330000000000002</v>
      </c>
      <c r="G1062">
        <f>VLOOKUP($A1062,unit!$A:$G,MATCH(G$1,unit!$A$1:$G$1,0),0)</f>
        <v>0.76</v>
      </c>
      <c r="H1062">
        <f>VLOOKUP($A1062,unit!$A:$G,MATCH(H$1,unit!$A$1:$G$1,0),0)</f>
        <v>0.7</v>
      </c>
      <c r="I1062">
        <f t="shared" si="56"/>
        <v>814.85053037608486</v>
      </c>
      <c r="J1062">
        <f t="shared" si="57"/>
        <v>67.89473684210526</v>
      </c>
      <c r="K1062">
        <f t="shared" si="58"/>
        <v>13.571428571428573</v>
      </c>
    </row>
    <row r="1063" spans="1:11" x14ac:dyDescent="0.2">
      <c r="A1063">
        <v>1006</v>
      </c>
      <c r="B1063">
        <v>2</v>
      </c>
      <c r="C1063">
        <v>900.5</v>
      </c>
      <c r="D1063">
        <v>61.1</v>
      </c>
      <c r="E1063">
        <v>11.3</v>
      </c>
      <c r="F1063">
        <f>VLOOKUP($A1063,unit!$A:$G,MATCH(F$1,unit!$A$1:$G$1,0),0)</f>
        <v>0.93330000000000002</v>
      </c>
      <c r="G1063">
        <f>VLOOKUP($A1063,unit!$A:$G,MATCH(G$1,unit!$A$1:$G$1,0),0)</f>
        <v>0.76</v>
      </c>
      <c r="H1063">
        <f>VLOOKUP($A1063,unit!$A:$G,MATCH(H$1,unit!$A$1:$G$1,0),0)</f>
        <v>0.7</v>
      </c>
      <c r="I1063">
        <f t="shared" si="56"/>
        <v>964.8558877102754</v>
      </c>
      <c r="J1063">
        <f t="shared" si="57"/>
        <v>80.39473684210526</v>
      </c>
      <c r="K1063">
        <f t="shared" si="58"/>
        <v>16.142857142857146</v>
      </c>
    </row>
    <row r="1064" spans="1:11" x14ac:dyDescent="0.2">
      <c r="A1064">
        <v>1006</v>
      </c>
      <c r="B1064">
        <v>3</v>
      </c>
      <c r="C1064">
        <v>1355.3</v>
      </c>
      <c r="D1064">
        <v>92</v>
      </c>
      <c r="E1064">
        <v>16.899999999999999</v>
      </c>
      <c r="F1064">
        <f>VLOOKUP($A1064,unit!$A:$G,MATCH(F$1,unit!$A$1:$G$1,0),0)</f>
        <v>0.93330000000000002</v>
      </c>
      <c r="G1064">
        <f>VLOOKUP($A1064,unit!$A:$G,MATCH(G$1,unit!$A$1:$G$1,0),0)</f>
        <v>0.76</v>
      </c>
      <c r="H1064">
        <f>VLOOKUP($A1064,unit!$A:$G,MATCH(H$1,unit!$A$1:$G$1,0),0)</f>
        <v>0.7</v>
      </c>
      <c r="I1064">
        <f t="shared" si="56"/>
        <v>1452.1590056787741</v>
      </c>
      <c r="J1064">
        <f t="shared" si="57"/>
        <v>121.05263157894737</v>
      </c>
      <c r="K1064">
        <f t="shared" si="58"/>
        <v>24.142857142857142</v>
      </c>
    </row>
    <row r="1065" spans="1:11" x14ac:dyDescent="0.2">
      <c r="A1065">
        <v>1006</v>
      </c>
      <c r="B1065">
        <v>4</v>
      </c>
      <c r="C1065">
        <v>2188.4</v>
      </c>
      <c r="D1065">
        <v>148.5</v>
      </c>
      <c r="E1065">
        <v>27.4</v>
      </c>
      <c r="F1065">
        <f>VLOOKUP($A1065,unit!$A:$G,MATCH(F$1,unit!$A$1:$G$1,0),0)</f>
        <v>0.93330000000000002</v>
      </c>
      <c r="G1065">
        <f>VLOOKUP($A1065,unit!$A:$G,MATCH(G$1,unit!$A$1:$G$1,0),0)</f>
        <v>0.76</v>
      </c>
      <c r="H1065">
        <f>VLOOKUP($A1065,unit!$A:$G,MATCH(H$1,unit!$A$1:$G$1,0),0)</f>
        <v>0.7</v>
      </c>
      <c r="I1065">
        <f t="shared" si="56"/>
        <v>2344.7980285010181</v>
      </c>
      <c r="J1065">
        <f t="shared" si="57"/>
        <v>195.39473684210526</v>
      </c>
      <c r="K1065">
        <f t="shared" si="58"/>
        <v>39.142857142857146</v>
      </c>
    </row>
    <row r="1066" spans="1:11" x14ac:dyDescent="0.2">
      <c r="A1066">
        <v>1006</v>
      </c>
      <c r="B1066">
        <v>5</v>
      </c>
      <c r="C1066">
        <v>3355.7</v>
      </c>
      <c r="D1066">
        <v>227.7</v>
      </c>
      <c r="E1066">
        <v>41.9</v>
      </c>
      <c r="F1066">
        <f>VLOOKUP($A1066,unit!$A:$G,MATCH(F$1,unit!$A$1:$G$1,0),0)</f>
        <v>0.93330000000000002</v>
      </c>
      <c r="G1066">
        <f>VLOOKUP($A1066,unit!$A:$G,MATCH(G$1,unit!$A$1:$G$1,0),0)</f>
        <v>0.76</v>
      </c>
      <c r="H1066">
        <f>VLOOKUP($A1066,unit!$A:$G,MATCH(H$1,unit!$A$1:$G$1,0),0)</f>
        <v>0.7</v>
      </c>
      <c r="I1066">
        <f t="shared" si="56"/>
        <v>3595.5212686167361</v>
      </c>
      <c r="J1066">
        <f t="shared" si="57"/>
        <v>299.60526315789474</v>
      </c>
      <c r="K1066">
        <f t="shared" si="58"/>
        <v>59.857142857142861</v>
      </c>
    </row>
    <row r="1067" spans="1:11" x14ac:dyDescent="0.2">
      <c r="A1067">
        <v>1006</v>
      </c>
      <c r="B1067">
        <v>6</v>
      </c>
      <c r="C1067">
        <v>4990.8999999999996</v>
      </c>
      <c r="D1067">
        <v>338.7</v>
      </c>
      <c r="E1067">
        <v>62.4</v>
      </c>
      <c r="F1067">
        <f>VLOOKUP($A1067,unit!$A:$G,MATCH(F$1,unit!$A$1:$G$1,0),0)</f>
        <v>0.93330000000000002</v>
      </c>
      <c r="G1067">
        <f>VLOOKUP($A1067,unit!$A:$G,MATCH(G$1,unit!$A$1:$G$1,0),0)</f>
        <v>0.76</v>
      </c>
      <c r="H1067">
        <f>VLOOKUP($A1067,unit!$A:$G,MATCH(H$1,unit!$A$1:$G$1,0),0)</f>
        <v>0.7</v>
      </c>
      <c r="I1067">
        <f t="shared" si="56"/>
        <v>5347.5838422800807</v>
      </c>
      <c r="J1067">
        <f t="shared" si="57"/>
        <v>445.65789473684208</v>
      </c>
      <c r="K1067">
        <f t="shared" si="58"/>
        <v>89.142857142857153</v>
      </c>
    </row>
    <row r="1068" spans="1:11" x14ac:dyDescent="0.2">
      <c r="A1068">
        <v>1006</v>
      </c>
      <c r="B1068">
        <v>7</v>
      </c>
      <c r="C1068">
        <v>7281.8</v>
      </c>
      <c r="D1068">
        <v>494.1</v>
      </c>
      <c r="E1068">
        <v>91</v>
      </c>
      <c r="F1068">
        <f>VLOOKUP($A1068,unit!$A:$G,MATCH(F$1,unit!$A$1:$G$1,0),0)</f>
        <v>0.93330000000000002</v>
      </c>
      <c r="G1068">
        <f>VLOOKUP($A1068,unit!$A:$G,MATCH(G$1,unit!$A$1:$G$1,0),0)</f>
        <v>0.76</v>
      </c>
      <c r="H1068">
        <f>VLOOKUP($A1068,unit!$A:$G,MATCH(H$1,unit!$A$1:$G$1,0),0)</f>
        <v>0.7</v>
      </c>
      <c r="I1068">
        <f t="shared" si="56"/>
        <v>7802.207221686489</v>
      </c>
      <c r="J1068">
        <f t="shared" si="57"/>
        <v>650.13157894736844</v>
      </c>
      <c r="K1068">
        <f t="shared" si="58"/>
        <v>130</v>
      </c>
    </row>
    <row r="1069" spans="1:11" x14ac:dyDescent="0.2">
      <c r="A1069">
        <v>1006</v>
      </c>
      <c r="B1069">
        <v>8</v>
      </c>
      <c r="C1069">
        <v>10491.1</v>
      </c>
      <c r="D1069">
        <v>711.9</v>
      </c>
      <c r="E1069">
        <v>131.1</v>
      </c>
      <c r="F1069">
        <f>VLOOKUP($A1069,unit!$A:$G,MATCH(F$1,unit!$A$1:$G$1,0),0)</f>
        <v>0.93330000000000002</v>
      </c>
      <c r="G1069">
        <f>VLOOKUP($A1069,unit!$A:$G,MATCH(G$1,unit!$A$1:$G$1,0),0)</f>
        <v>0.76</v>
      </c>
      <c r="H1069">
        <f>VLOOKUP($A1069,unit!$A:$G,MATCH(H$1,unit!$A$1:$G$1,0),0)</f>
        <v>0.7</v>
      </c>
      <c r="I1069">
        <f t="shared" si="56"/>
        <v>11240.865745205187</v>
      </c>
      <c r="J1069">
        <f t="shared" si="57"/>
        <v>936.71052631578948</v>
      </c>
      <c r="K1069">
        <f t="shared" si="58"/>
        <v>187.28571428571428</v>
      </c>
    </row>
    <row r="1070" spans="1:11" x14ac:dyDescent="0.2">
      <c r="A1070">
        <v>1006</v>
      </c>
      <c r="B1070">
        <v>9</v>
      </c>
      <c r="C1070">
        <v>14987.2</v>
      </c>
      <c r="D1070">
        <v>1017</v>
      </c>
      <c r="E1070">
        <v>187.3</v>
      </c>
      <c r="F1070">
        <f>VLOOKUP($A1070,unit!$A:$G,MATCH(F$1,unit!$A$1:$G$1,0),0)</f>
        <v>0.93330000000000002</v>
      </c>
      <c r="G1070">
        <f>VLOOKUP($A1070,unit!$A:$G,MATCH(G$1,unit!$A$1:$G$1,0),0)</f>
        <v>0.76</v>
      </c>
      <c r="H1070">
        <f>VLOOKUP($A1070,unit!$A:$G,MATCH(H$1,unit!$A$1:$G$1,0),0)</f>
        <v>0.7</v>
      </c>
      <c r="I1070">
        <f t="shared" si="56"/>
        <v>16058.287795992714</v>
      </c>
      <c r="J1070">
        <f t="shared" si="57"/>
        <v>1338.1578947368421</v>
      </c>
      <c r="K1070">
        <f t="shared" si="58"/>
        <v>267.57142857142861</v>
      </c>
    </row>
    <row r="1071" spans="1:11" x14ac:dyDescent="0.2">
      <c r="A1071">
        <v>1006</v>
      </c>
      <c r="B1071">
        <v>10</v>
      </c>
      <c r="C1071">
        <v>21285.9</v>
      </c>
      <c r="D1071">
        <v>1444.4</v>
      </c>
      <c r="E1071">
        <v>266.10000000000002</v>
      </c>
      <c r="F1071">
        <f>VLOOKUP($A1071,unit!$A:$G,MATCH(F$1,unit!$A$1:$G$1,0),0)</f>
        <v>0.93330000000000002</v>
      </c>
      <c r="G1071">
        <f>VLOOKUP($A1071,unit!$A:$G,MATCH(G$1,unit!$A$1:$G$1,0),0)</f>
        <v>0.76</v>
      </c>
      <c r="H1071">
        <f>VLOOKUP($A1071,unit!$A:$G,MATCH(H$1,unit!$A$1:$G$1,0),0)</f>
        <v>0.7</v>
      </c>
      <c r="I1071">
        <f t="shared" si="56"/>
        <v>22807.135969141757</v>
      </c>
      <c r="J1071">
        <f t="shared" si="57"/>
        <v>1900.5263157894738</v>
      </c>
      <c r="K1071">
        <f t="shared" si="58"/>
        <v>380.14285714285722</v>
      </c>
    </row>
    <row r="1072" spans="1:11" x14ac:dyDescent="0.2">
      <c r="A1072">
        <v>1006</v>
      </c>
      <c r="B1072">
        <v>11</v>
      </c>
      <c r="C1072">
        <v>30110.1</v>
      </c>
      <c r="D1072">
        <v>2043.2</v>
      </c>
      <c r="E1072">
        <v>376.4</v>
      </c>
      <c r="F1072">
        <f>VLOOKUP($A1072,unit!$A:$G,MATCH(F$1,unit!$A$1:$G$1,0),0)</f>
        <v>0.93330000000000002</v>
      </c>
      <c r="G1072">
        <f>VLOOKUP($A1072,unit!$A:$G,MATCH(G$1,unit!$A$1:$G$1,0),0)</f>
        <v>0.76</v>
      </c>
      <c r="H1072">
        <f>VLOOKUP($A1072,unit!$A:$G,MATCH(H$1,unit!$A$1:$G$1,0),0)</f>
        <v>0.7</v>
      </c>
      <c r="I1072">
        <f t="shared" si="56"/>
        <v>32261.973641915782</v>
      </c>
      <c r="J1072">
        <f t="shared" si="57"/>
        <v>2688.4210526315792</v>
      </c>
      <c r="K1072">
        <f t="shared" si="58"/>
        <v>537.71428571428567</v>
      </c>
    </row>
    <row r="1073" spans="1:11" x14ac:dyDescent="0.2">
      <c r="A1073">
        <v>1006</v>
      </c>
      <c r="B1073">
        <v>12</v>
      </c>
      <c r="C1073">
        <v>42472.2</v>
      </c>
      <c r="D1073">
        <v>2882</v>
      </c>
      <c r="E1073">
        <v>530.9</v>
      </c>
      <c r="F1073">
        <f>VLOOKUP($A1073,unit!$A:$G,MATCH(F$1,unit!$A$1:$G$1,0),0)</f>
        <v>0.93330000000000002</v>
      </c>
      <c r="G1073">
        <f>VLOOKUP($A1073,unit!$A:$G,MATCH(G$1,unit!$A$1:$G$1,0),0)</f>
        <v>0.76</v>
      </c>
      <c r="H1073">
        <f>VLOOKUP($A1073,unit!$A:$G,MATCH(H$1,unit!$A$1:$G$1,0),0)</f>
        <v>0.7</v>
      </c>
      <c r="I1073">
        <f t="shared" si="56"/>
        <v>45507.55384120861</v>
      </c>
      <c r="J1073">
        <f t="shared" si="57"/>
        <v>3792.1052631578946</v>
      </c>
      <c r="K1073">
        <f t="shared" si="58"/>
        <v>758.42857142857144</v>
      </c>
    </row>
    <row r="1074" spans="1:11" x14ac:dyDescent="0.2">
      <c r="A1074">
        <v>1006</v>
      </c>
      <c r="B1074">
        <v>13</v>
      </c>
      <c r="C1074">
        <v>59790.7</v>
      </c>
      <c r="D1074">
        <v>4057.2</v>
      </c>
      <c r="E1074">
        <v>747.4</v>
      </c>
      <c r="F1074">
        <f>VLOOKUP($A1074,unit!$A:$G,MATCH(F$1,unit!$A$1:$G$1,0),0)</f>
        <v>0.93330000000000002</v>
      </c>
      <c r="G1074">
        <f>VLOOKUP($A1074,unit!$A:$G,MATCH(G$1,unit!$A$1:$G$1,0),0)</f>
        <v>0.76</v>
      </c>
      <c r="H1074">
        <f>VLOOKUP($A1074,unit!$A:$G,MATCH(H$1,unit!$A$1:$G$1,0),0)</f>
        <v>0.7</v>
      </c>
      <c r="I1074">
        <f t="shared" si="56"/>
        <v>64063.752276867024</v>
      </c>
      <c r="J1074">
        <f t="shared" si="57"/>
        <v>5338.4210526315783</v>
      </c>
      <c r="K1074">
        <f t="shared" si="58"/>
        <v>1067.7142857142858</v>
      </c>
    </row>
    <row r="1075" spans="1:11" x14ac:dyDescent="0.2">
      <c r="A1075">
        <v>1006</v>
      </c>
      <c r="B1075">
        <v>14</v>
      </c>
      <c r="C1075">
        <v>59790.7</v>
      </c>
      <c r="D1075">
        <v>4057.2</v>
      </c>
      <c r="E1075">
        <v>747.4</v>
      </c>
      <c r="F1075">
        <f>VLOOKUP($A1075,unit!$A:$G,MATCH(F$1,unit!$A$1:$G$1,0),0)</f>
        <v>0.93330000000000002</v>
      </c>
      <c r="G1075">
        <f>VLOOKUP($A1075,unit!$A:$G,MATCH(G$1,unit!$A$1:$G$1,0),0)</f>
        <v>0.76</v>
      </c>
      <c r="H1075">
        <f>VLOOKUP($A1075,unit!$A:$G,MATCH(H$1,unit!$A$1:$G$1,0),0)</f>
        <v>0.7</v>
      </c>
      <c r="I1075">
        <f t="shared" si="56"/>
        <v>64063.752276867024</v>
      </c>
      <c r="J1075">
        <f t="shared" si="57"/>
        <v>5338.4210526315783</v>
      </c>
      <c r="K1075">
        <f t="shared" si="58"/>
        <v>1067.7142857142858</v>
      </c>
    </row>
    <row r="1076" spans="1:11" x14ac:dyDescent="0.2">
      <c r="A1076">
        <v>1006</v>
      </c>
      <c r="B1076">
        <v>15</v>
      </c>
      <c r="C1076">
        <v>59790.7</v>
      </c>
      <c r="D1076">
        <v>4057.2</v>
      </c>
      <c r="E1076">
        <v>747.4</v>
      </c>
      <c r="F1076">
        <f>VLOOKUP($A1076,unit!$A:$G,MATCH(F$1,unit!$A$1:$G$1,0),0)</f>
        <v>0.93330000000000002</v>
      </c>
      <c r="G1076">
        <f>VLOOKUP($A1076,unit!$A:$G,MATCH(G$1,unit!$A$1:$G$1,0),0)</f>
        <v>0.76</v>
      </c>
      <c r="H1076">
        <f>VLOOKUP($A1076,unit!$A:$G,MATCH(H$1,unit!$A$1:$G$1,0),0)</f>
        <v>0.7</v>
      </c>
      <c r="I1076">
        <f t="shared" si="56"/>
        <v>64063.752276867024</v>
      </c>
      <c r="J1076">
        <f t="shared" si="57"/>
        <v>5338.4210526315783</v>
      </c>
      <c r="K1076">
        <f t="shared" si="58"/>
        <v>1067.7142857142858</v>
      </c>
    </row>
    <row r="1077" spans="1:11" x14ac:dyDescent="0.2">
      <c r="A1077">
        <v>1006</v>
      </c>
      <c r="B1077">
        <v>16</v>
      </c>
      <c r="C1077">
        <v>59790.7</v>
      </c>
      <c r="D1077">
        <v>4057.2</v>
      </c>
      <c r="E1077">
        <v>747.4</v>
      </c>
      <c r="F1077">
        <f>VLOOKUP($A1077,unit!$A:$G,MATCH(F$1,unit!$A$1:$G$1,0),0)</f>
        <v>0.93330000000000002</v>
      </c>
      <c r="G1077">
        <f>VLOOKUP($A1077,unit!$A:$G,MATCH(G$1,unit!$A$1:$G$1,0),0)</f>
        <v>0.76</v>
      </c>
      <c r="H1077">
        <f>VLOOKUP($A1077,unit!$A:$G,MATCH(H$1,unit!$A$1:$G$1,0),0)</f>
        <v>0.7</v>
      </c>
      <c r="I1077">
        <f t="shared" si="56"/>
        <v>64063.752276867024</v>
      </c>
      <c r="J1077">
        <f t="shared" si="57"/>
        <v>5338.4210526315783</v>
      </c>
      <c r="K1077">
        <f t="shared" si="58"/>
        <v>1067.7142857142858</v>
      </c>
    </row>
    <row r="1078" spans="1:11" x14ac:dyDescent="0.2">
      <c r="A1078">
        <v>1006</v>
      </c>
      <c r="B1078">
        <v>17</v>
      </c>
      <c r="C1078">
        <v>59790.7</v>
      </c>
      <c r="D1078">
        <v>4057.2</v>
      </c>
      <c r="E1078">
        <v>747.4</v>
      </c>
      <c r="F1078">
        <f>VLOOKUP($A1078,unit!$A:$G,MATCH(F$1,unit!$A$1:$G$1,0),0)</f>
        <v>0.93330000000000002</v>
      </c>
      <c r="G1078">
        <f>VLOOKUP($A1078,unit!$A:$G,MATCH(G$1,unit!$A$1:$G$1,0),0)</f>
        <v>0.76</v>
      </c>
      <c r="H1078">
        <f>VLOOKUP($A1078,unit!$A:$G,MATCH(H$1,unit!$A$1:$G$1,0),0)</f>
        <v>0.7</v>
      </c>
      <c r="I1078">
        <f t="shared" si="56"/>
        <v>64063.752276867024</v>
      </c>
      <c r="J1078">
        <f t="shared" si="57"/>
        <v>5338.4210526315783</v>
      </c>
      <c r="K1078">
        <f t="shared" si="58"/>
        <v>1067.7142857142858</v>
      </c>
    </row>
    <row r="1079" spans="1:11" x14ac:dyDescent="0.2">
      <c r="A1079">
        <v>1006</v>
      </c>
      <c r="B1079">
        <v>18</v>
      </c>
      <c r="C1079">
        <v>59790.7</v>
      </c>
      <c r="D1079">
        <v>4057.2</v>
      </c>
      <c r="E1079">
        <v>747.4</v>
      </c>
      <c r="F1079">
        <f>VLOOKUP($A1079,unit!$A:$G,MATCH(F$1,unit!$A$1:$G$1,0),0)</f>
        <v>0.93330000000000002</v>
      </c>
      <c r="G1079">
        <f>VLOOKUP($A1079,unit!$A:$G,MATCH(G$1,unit!$A$1:$G$1,0),0)</f>
        <v>0.76</v>
      </c>
      <c r="H1079">
        <f>VLOOKUP($A1079,unit!$A:$G,MATCH(H$1,unit!$A$1:$G$1,0),0)</f>
        <v>0.7</v>
      </c>
      <c r="I1079">
        <f t="shared" si="56"/>
        <v>64063.752276867024</v>
      </c>
      <c r="J1079">
        <f t="shared" si="57"/>
        <v>5338.4210526315783</v>
      </c>
      <c r="K1079">
        <f t="shared" si="58"/>
        <v>1067.7142857142858</v>
      </c>
    </row>
    <row r="1080" spans="1:11" x14ac:dyDescent="0.2">
      <c r="A1080">
        <v>1006</v>
      </c>
      <c r="B1080">
        <v>19</v>
      </c>
      <c r="C1080">
        <v>59790.7</v>
      </c>
      <c r="D1080">
        <v>4057.2</v>
      </c>
      <c r="E1080">
        <v>747.4</v>
      </c>
      <c r="F1080">
        <f>VLOOKUP($A1080,unit!$A:$G,MATCH(F$1,unit!$A$1:$G$1,0),0)</f>
        <v>0.93330000000000002</v>
      </c>
      <c r="G1080">
        <f>VLOOKUP($A1080,unit!$A:$G,MATCH(G$1,unit!$A$1:$G$1,0),0)</f>
        <v>0.76</v>
      </c>
      <c r="H1080">
        <f>VLOOKUP($A1080,unit!$A:$G,MATCH(H$1,unit!$A$1:$G$1,0),0)</f>
        <v>0.7</v>
      </c>
      <c r="I1080">
        <f t="shared" si="56"/>
        <v>64063.752276867024</v>
      </c>
      <c r="J1080">
        <f t="shared" si="57"/>
        <v>5338.4210526315783</v>
      </c>
      <c r="K1080">
        <f t="shared" si="58"/>
        <v>1067.7142857142858</v>
      </c>
    </row>
    <row r="1081" spans="1:11" x14ac:dyDescent="0.2">
      <c r="A1081">
        <v>1006</v>
      </c>
      <c r="B1081">
        <v>20</v>
      </c>
      <c r="C1081">
        <v>59790.7</v>
      </c>
      <c r="D1081">
        <v>4057.2</v>
      </c>
      <c r="E1081">
        <v>747.4</v>
      </c>
      <c r="F1081">
        <f>VLOOKUP($A1081,unit!$A:$G,MATCH(F$1,unit!$A$1:$G$1,0),0)</f>
        <v>0.93330000000000002</v>
      </c>
      <c r="G1081">
        <f>VLOOKUP($A1081,unit!$A:$G,MATCH(G$1,unit!$A$1:$G$1,0),0)</f>
        <v>0.76</v>
      </c>
      <c r="H1081">
        <f>VLOOKUP($A1081,unit!$A:$G,MATCH(H$1,unit!$A$1:$G$1,0),0)</f>
        <v>0.7</v>
      </c>
      <c r="I1081">
        <f t="shared" si="56"/>
        <v>64063.752276867024</v>
      </c>
      <c r="J1081">
        <f t="shared" si="57"/>
        <v>5338.4210526315783</v>
      </c>
      <c r="K1081">
        <f t="shared" si="58"/>
        <v>1067.7142857142858</v>
      </c>
    </row>
    <row r="1082" spans="1:11" x14ac:dyDescent="0.2">
      <c r="A1082">
        <v>1007</v>
      </c>
      <c r="B1082">
        <v>1</v>
      </c>
      <c r="C1082">
        <v>760.5</v>
      </c>
      <c r="D1082">
        <v>51.6</v>
      </c>
      <c r="E1082">
        <v>9.5</v>
      </c>
      <c r="F1082">
        <f>VLOOKUP($A1082,unit!$A:$G,MATCH(F$1,unit!$A$1:$G$1,0),0)</f>
        <v>0.93330000000000002</v>
      </c>
      <c r="G1082">
        <f>VLOOKUP($A1082,unit!$A:$G,MATCH(G$1,unit!$A$1:$G$1,0),0)</f>
        <v>0.76</v>
      </c>
      <c r="H1082">
        <f>VLOOKUP($A1082,unit!$A:$G,MATCH(H$1,unit!$A$1:$G$1,0),0)</f>
        <v>0.7</v>
      </c>
      <c r="I1082">
        <f t="shared" si="56"/>
        <v>814.85053037608486</v>
      </c>
      <c r="J1082">
        <f t="shared" si="57"/>
        <v>67.89473684210526</v>
      </c>
      <c r="K1082">
        <f t="shared" si="58"/>
        <v>13.571428571428573</v>
      </c>
    </row>
    <row r="1083" spans="1:11" x14ac:dyDescent="0.2">
      <c r="A1083">
        <v>1007</v>
      </c>
      <c r="B1083">
        <v>2</v>
      </c>
      <c r="C1083">
        <v>900.5</v>
      </c>
      <c r="D1083">
        <v>61.1</v>
      </c>
      <c r="E1083">
        <v>11.3</v>
      </c>
      <c r="F1083">
        <f>VLOOKUP($A1083,unit!$A:$G,MATCH(F$1,unit!$A$1:$G$1,0),0)</f>
        <v>0.93330000000000002</v>
      </c>
      <c r="G1083">
        <f>VLOOKUP($A1083,unit!$A:$G,MATCH(G$1,unit!$A$1:$G$1,0),0)</f>
        <v>0.76</v>
      </c>
      <c r="H1083">
        <f>VLOOKUP($A1083,unit!$A:$G,MATCH(H$1,unit!$A$1:$G$1,0),0)</f>
        <v>0.7</v>
      </c>
      <c r="I1083">
        <f t="shared" si="56"/>
        <v>964.8558877102754</v>
      </c>
      <c r="J1083">
        <f t="shared" si="57"/>
        <v>80.39473684210526</v>
      </c>
      <c r="K1083">
        <f t="shared" si="58"/>
        <v>16.142857142857146</v>
      </c>
    </row>
    <row r="1084" spans="1:11" x14ac:dyDescent="0.2">
      <c r="A1084">
        <v>1007</v>
      </c>
      <c r="B1084">
        <v>3</v>
      </c>
      <c r="C1084">
        <v>1355.3</v>
      </c>
      <c r="D1084">
        <v>92</v>
      </c>
      <c r="E1084">
        <v>16.899999999999999</v>
      </c>
      <c r="F1084">
        <f>VLOOKUP($A1084,unit!$A:$G,MATCH(F$1,unit!$A$1:$G$1,0),0)</f>
        <v>0.93330000000000002</v>
      </c>
      <c r="G1084">
        <f>VLOOKUP($A1084,unit!$A:$G,MATCH(G$1,unit!$A$1:$G$1,0),0)</f>
        <v>0.76</v>
      </c>
      <c r="H1084">
        <f>VLOOKUP($A1084,unit!$A:$G,MATCH(H$1,unit!$A$1:$G$1,0),0)</f>
        <v>0.7</v>
      </c>
      <c r="I1084">
        <f t="shared" si="56"/>
        <v>1452.1590056787741</v>
      </c>
      <c r="J1084">
        <f t="shared" si="57"/>
        <v>121.05263157894737</v>
      </c>
      <c r="K1084">
        <f t="shared" si="58"/>
        <v>24.142857142857142</v>
      </c>
    </row>
    <row r="1085" spans="1:11" x14ac:dyDescent="0.2">
      <c r="A1085">
        <v>1007</v>
      </c>
      <c r="B1085">
        <v>4</v>
      </c>
      <c r="C1085">
        <v>2188.4</v>
      </c>
      <c r="D1085">
        <v>148.5</v>
      </c>
      <c r="E1085">
        <v>27.4</v>
      </c>
      <c r="F1085">
        <f>VLOOKUP($A1085,unit!$A:$G,MATCH(F$1,unit!$A$1:$G$1,0),0)</f>
        <v>0.93330000000000002</v>
      </c>
      <c r="G1085">
        <f>VLOOKUP($A1085,unit!$A:$G,MATCH(G$1,unit!$A$1:$G$1,0),0)</f>
        <v>0.76</v>
      </c>
      <c r="H1085">
        <f>VLOOKUP($A1085,unit!$A:$G,MATCH(H$1,unit!$A$1:$G$1,0),0)</f>
        <v>0.7</v>
      </c>
      <c r="I1085">
        <f t="shared" si="56"/>
        <v>2344.7980285010181</v>
      </c>
      <c r="J1085">
        <f t="shared" si="57"/>
        <v>195.39473684210526</v>
      </c>
      <c r="K1085">
        <f t="shared" si="58"/>
        <v>39.142857142857146</v>
      </c>
    </row>
    <row r="1086" spans="1:11" x14ac:dyDescent="0.2">
      <c r="A1086">
        <v>1007</v>
      </c>
      <c r="B1086">
        <v>5</v>
      </c>
      <c r="C1086">
        <v>3355.7</v>
      </c>
      <c r="D1086">
        <v>227.7</v>
      </c>
      <c r="E1086">
        <v>41.9</v>
      </c>
      <c r="F1086">
        <f>VLOOKUP($A1086,unit!$A:$G,MATCH(F$1,unit!$A$1:$G$1,0),0)</f>
        <v>0.93330000000000002</v>
      </c>
      <c r="G1086">
        <f>VLOOKUP($A1086,unit!$A:$G,MATCH(G$1,unit!$A$1:$G$1,0),0)</f>
        <v>0.76</v>
      </c>
      <c r="H1086">
        <f>VLOOKUP($A1086,unit!$A:$G,MATCH(H$1,unit!$A$1:$G$1,0),0)</f>
        <v>0.7</v>
      </c>
      <c r="I1086">
        <f t="shared" si="56"/>
        <v>3595.5212686167361</v>
      </c>
      <c r="J1086">
        <f t="shared" si="57"/>
        <v>299.60526315789474</v>
      </c>
      <c r="K1086">
        <f t="shared" si="58"/>
        <v>59.857142857142861</v>
      </c>
    </row>
    <row r="1087" spans="1:11" x14ac:dyDescent="0.2">
      <c r="A1087">
        <v>1007</v>
      </c>
      <c r="B1087">
        <v>6</v>
      </c>
      <c r="C1087">
        <v>4990.8999999999996</v>
      </c>
      <c r="D1087">
        <v>338.7</v>
      </c>
      <c r="E1087">
        <v>62.4</v>
      </c>
      <c r="F1087">
        <f>VLOOKUP($A1087,unit!$A:$G,MATCH(F$1,unit!$A$1:$G$1,0),0)</f>
        <v>0.93330000000000002</v>
      </c>
      <c r="G1087">
        <f>VLOOKUP($A1087,unit!$A:$G,MATCH(G$1,unit!$A$1:$G$1,0),0)</f>
        <v>0.76</v>
      </c>
      <c r="H1087">
        <f>VLOOKUP($A1087,unit!$A:$G,MATCH(H$1,unit!$A$1:$G$1,0),0)</f>
        <v>0.7</v>
      </c>
      <c r="I1087">
        <f t="shared" si="56"/>
        <v>5347.5838422800807</v>
      </c>
      <c r="J1087">
        <f t="shared" si="57"/>
        <v>445.65789473684208</v>
      </c>
      <c r="K1087">
        <f t="shared" si="58"/>
        <v>89.142857142857153</v>
      </c>
    </row>
    <row r="1088" spans="1:11" x14ac:dyDescent="0.2">
      <c r="A1088">
        <v>1007</v>
      </c>
      <c r="B1088">
        <v>7</v>
      </c>
      <c r="C1088">
        <v>7281.8</v>
      </c>
      <c r="D1088">
        <v>494.1</v>
      </c>
      <c r="E1088">
        <v>91</v>
      </c>
      <c r="F1088">
        <f>VLOOKUP($A1088,unit!$A:$G,MATCH(F$1,unit!$A$1:$G$1,0),0)</f>
        <v>0.93330000000000002</v>
      </c>
      <c r="G1088">
        <f>VLOOKUP($A1088,unit!$A:$G,MATCH(G$1,unit!$A$1:$G$1,0),0)</f>
        <v>0.76</v>
      </c>
      <c r="H1088">
        <f>VLOOKUP($A1088,unit!$A:$G,MATCH(H$1,unit!$A$1:$G$1,0),0)</f>
        <v>0.7</v>
      </c>
      <c r="I1088">
        <f t="shared" si="56"/>
        <v>7802.207221686489</v>
      </c>
      <c r="J1088">
        <f t="shared" si="57"/>
        <v>650.13157894736844</v>
      </c>
      <c r="K1088">
        <f t="shared" si="58"/>
        <v>130</v>
      </c>
    </row>
    <row r="1089" spans="1:11" x14ac:dyDescent="0.2">
      <c r="A1089">
        <v>1007</v>
      </c>
      <c r="B1089">
        <v>8</v>
      </c>
      <c r="C1089">
        <v>10491.1</v>
      </c>
      <c r="D1089">
        <v>711.9</v>
      </c>
      <c r="E1089">
        <v>131.1</v>
      </c>
      <c r="F1089">
        <f>VLOOKUP($A1089,unit!$A:$G,MATCH(F$1,unit!$A$1:$G$1,0),0)</f>
        <v>0.93330000000000002</v>
      </c>
      <c r="G1089">
        <f>VLOOKUP($A1089,unit!$A:$G,MATCH(G$1,unit!$A$1:$G$1,0),0)</f>
        <v>0.76</v>
      </c>
      <c r="H1089">
        <f>VLOOKUP($A1089,unit!$A:$G,MATCH(H$1,unit!$A$1:$G$1,0),0)</f>
        <v>0.7</v>
      </c>
      <c r="I1089">
        <f t="shared" si="56"/>
        <v>11240.865745205187</v>
      </c>
      <c r="J1089">
        <f t="shared" si="57"/>
        <v>936.71052631578948</v>
      </c>
      <c r="K1089">
        <f t="shared" si="58"/>
        <v>187.28571428571428</v>
      </c>
    </row>
    <row r="1090" spans="1:11" x14ac:dyDescent="0.2">
      <c r="A1090">
        <v>1007</v>
      </c>
      <c r="B1090">
        <v>9</v>
      </c>
      <c r="C1090">
        <v>14987.2</v>
      </c>
      <c r="D1090">
        <v>1017</v>
      </c>
      <c r="E1090">
        <v>187.3</v>
      </c>
      <c r="F1090">
        <f>VLOOKUP($A1090,unit!$A:$G,MATCH(F$1,unit!$A$1:$G$1,0),0)</f>
        <v>0.93330000000000002</v>
      </c>
      <c r="G1090">
        <f>VLOOKUP($A1090,unit!$A:$G,MATCH(G$1,unit!$A$1:$G$1,0),0)</f>
        <v>0.76</v>
      </c>
      <c r="H1090">
        <f>VLOOKUP($A1090,unit!$A:$G,MATCH(H$1,unit!$A$1:$G$1,0),0)</f>
        <v>0.7</v>
      </c>
      <c r="I1090">
        <f t="shared" si="56"/>
        <v>16058.287795992714</v>
      </c>
      <c r="J1090">
        <f t="shared" si="57"/>
        <v>1338.1578947368421</v>
      </c>
      <c r="K1090">
        <f t="shared" si="58"/>
        <v>267.57142857142861</v>
      </c>
    </row>
    <row r="1091" spans="1:11" x14ac:dyDescent="0.2">
      <c r="A1091">
        <v>1007</v>
      </c>
      <c r="B1091">
        <v>10</v>
      </c>
      <c r="C1091">
        <v>21285.9</v>
      </c>
      <c r="D1091">
        <v>1444.4</v>
      </c>
      <c r="E1091">
        <v>266.10000000000002</v>
      </c>
      <c r="F1091">
        <f>VLOOKUP($A1091,unit!$A:$G,MATCH(F$1,unit!$A$1:$G$1,0),0)</f>
        <v>0.93330000000000002</v>
      </c>
      <c r="G1091">
        <f>VLOOKUP($A1091,unit!$A:$G,MATCH(G$1,unit!$A$1:$G$1,0),0)</f>
        <v>0.76</v>
      </c>
      <c r="H1091">
        <f>VLOOKUP($A1091,unit!$A:$G,MATCH(H$1,unit!$A$1:$G$1,0),0)</f>
        <v>0.7</v>
      </c>
      <c r="I1091">
        <f t="shared" ref="I1091:I1154" si="59">C1091/F1091*1</f>
        <v>22807.135969141757</v>
      </c>
      <c r="J1091">
        <f t="shared" ref="J1091:J1154" si="60">D1091/G1091*1</f>
        <v>1900.5263157894738</v>
      </c>
      <c r="K1091">
        <f t="shared" ref="K1091:K1154" si="61">E1091/H1091*1</f>
        <v>380.14285714285722</v>
      </c>
    </row>
    <row r="1092" spans="1:11" x14ac:dyDescent="0.2">
      <c r="A1092">
        <v>1007</v>
      </c>
      <c r="B1092">
        <v>11</v>
      </c>
      <c r="C1092">
        <v>30110.1</v>
      </c>
      <c r="D1092">
        <v>2043.2</v>
      </c>
      <c r="E1092">
        <v>376.4</v>
      </c>
      <c r="F1092">
        <f>VLOOKUP($A1092,unit!$A:$G,MATCH(F$1,unit!$A$1:$G$1,0),0)</f>
        <v>0.93330000000000002</v>
      </c>
      <c r="G1092">
        <f>VLOOKUP($A1092,unit!$A:$G,MATCH(G$1,unit!$A$1:$G$1,0),0)</f>
        <v>0.76</v>
      </c>
      <c r="H1092">
        <f>VLOOKUP($A1092,unit!$A:$G,MATCH(H$1,unit!$A$1:$G$1,0),0)</f>
        <v>0.7</v>
      </c>
      <c r="I1092">
        <f t="shared" si="59"/>
        <v>32261.973641915782</v>
      </c>
      <c r="J1092">
        <f t="shared" si="60"/>
        <v>2688.4210526315792</v>
      </c>
      <c r="K1092">
        <f t="shared" si="61"/>
        <v>537.71428571428567</v>
      </c>
    </row>
    <row r="1093" spans="1:11" x14ac:dyDescent="0.2">
      <c r="A1093">
        <v>1007</v>
      </c>
      <c r="B1093">
        <v>12</v>
      </c>
      <c r="C1093">
        <v>42472.2</v>
      </c>
      <c r="D1093">
        <v>2882</v>
      </c>
      <c r="E1093">
        <v>530.9</v>
      </c>
      <c r="F1093">
        <f>VLOOKUP($A1093,unit!$A:$G,MATCH(F$1,unit!$A$1:$G$1,0),0)</f>
        <v>0.93330000000000002</v>
      </c>
      <c r="G1093">
        <f>VLOOKUP($A1093,unit!$A:$G,MATCH(G$1,unit!$A$1:$G$1,0),0)</f>
        <v>0.76</v>
      </c>
      <c r="H1093">
        <f>VLOOKUP($A1093,unit!$A:$G,MATCH(H$1,unit!$A$1:$G$1,0),0)</f>
        <v>0.7</v>
      </c>
      <c r="I1093">
        <f t="shared" si="59"/>
        <v>45507.55384120861</v>
      </c>
      <c r="J1093">
        <f t="shared" si="60"/>
        <v>3792.1052631578946</v>
      </c>
      <c r="K1093">
        <f t="shared" si="61"/>
        <v>758.42857142857144</v>
      </c>
    </row>
    <row r="1094" spans="1:11" x14ac:dyDescent="0.2">
      <c r="A1094">
        <v>1007</v>
      </c>
      <c r="B1094">
        <v>13</v>
      </c>
      <c r="C1094">
        <v>59790.7</v>
      </c>
      <c r="D1094">
        <v>4057.2</v>
      </c>
      <c r="E1094">
        <v>747.4</v>
      </c>
      <c r="F1094">
        <f>VLOOKUP($A1094,unit!$A:$G,MATCH(F$1,unit!$A$1:$G$1,0),0)</f>
        <v>0.93330000000000002</v>
      </c>
      <c r="G1094">
        <f>VLOOKUP($A1094,unit!$A:$G,MATCH(G$1,unit!$A$1:$G$1,0),0)</f>
        <v>0.76</v>
      </c>
      <c r="H1094">
        <f>VLOOKUP($A1094,unit!$A:$G,MATCH(H$1,unit!$A$1:$G$1,0),0)</f>
        <v>0.7</v>
      </c>
      <c r="I1094">
        <f t="shared" si="59"/>
        <v>64063.752276867024</v>
      </c>
      <c r="J1094">
        <f t="shared" si="60"/>
        <v>5338.4210526315783</v>
      </c>
      <c r="K1094">
        <f t="shared" si="61"/>
        <v>1067.7142857142858</v>
      </c>
    </row>
    <row r="1095" spans="1:11" x14ac:dyDescent="0.2">
      <c r="A1095">
        <v>1007</v>
      </c>
      <c r="B1095">
        <v>14</v>
      </c>
      <c r="C1095">
        <v>59790.7</v>
      </c>
      <c r="D1095">
        <v>4057.2</v>
      </c>
      <c r="E1095">
        <v>747.4</v>
      </c>
      <c r="F1095">
        <f>VLOOKUP($A1095,unit!$A:$G,MATCH(F$1,unit!$A$1:$G$1,0),0)</f>
        <v>0.93330000000000002</v>
      </c>
      <c r="G1095">
        <f>VLOOKUP($A1095,unit!$A:$G,MATCH(G$1,unit!$A$1:$G$1,0),0)</f>
        <v>0.76</v>
      </c>
      <c r="H1095">
        <f>VLOOKUP($A1095,unit!$A:$G,MATCH(H$1,unit!$A$1:$G$1,0),0)</f>
        <v>0.7</v>
      </c>
      <c r="I1095">
        <f t="shared" si="59"/>
        <v>64063.752276867024</v>
      </c>
      <c r="J1095">
        <f t="shared" si="60"/>
        <v>5338.4210526315783</v>
      </c>
      <c r="K1095">
        <f t="shared" si="61"/>
        <v>1067.7142857142858</v>
      </c>
    </row>
    <row r="1096" spans="1:11" x14ac:dyDescent="0.2">
      <c r="A1096">
        <v>1007</v>
      </c>
      <c r="B1096">
        <v>15</v>
      </c>
      <c r="C1096">
        <v>59790.7</v>
      </c>
      <c r="D1096">
        <v>4057.2</v>
      </c>
      <c r="E1096">
        <v>747.4</v>
      </c>
      <c r="F1096">
        <f>VLOOKUP($A1096,unit!$A:$G,MATCH(F$1,unit!$A$1:$G$1,0),0)</f>
        <v>0.93330000000000002</v>
      </c>
      <c r="G1096">
        <f>VLOOKUP($A1096,unit!$A:$G,MATCH(G$1,unit!$A$1:$G$1,0),0)</f>
        <v>0.76</v>
      </c>
      <c r="H1096">
        <f>VLOOKUP($A1096,unit!$A:$G,MATCH(H$1,unit!$A$1:$G$1,0),0)</f>
        <v>0.7</v>
      </c>
      <c r="I1096">
        <f t="shared" si="59"/>
        <v>64063.752276867024</v>
      </c>
      <c r="J1096">
        <f t="shared" si="60"/>
        <v>5338.4210526315783</v>
      </c>
      <c r="K1096">
        <f t="shared" si="61"/>
        <v>1067.7142857142858</v>
      </c>
    </row>
    <row r="1097" spans="1:11" x14ac:dyDescent="0.2">
      <c r="A1097">
        <v>1007</v>
      </c>
      <c r="B1097">
        <v>16</v>
      </c>
      <c r="C1097">
        <v>59790.7</v>
      </c>
      <c r="D1097">
        <v>4057.2</v>
      </c>
      <c r="E1097">
        <v>747.4</v>
      </c>
      <c r="F1097">
        <f>VLOOKUP($A1097,unit!$A:$G,MATCH(F$1,unit!$A$1:$G$1,0),0)</f>
        <v>0.93330000000000002</v>
      </c>
      <c r="G1097">
        <f>VLOOKUP($A1097,unit!$A:$G,MATCH(G$1,unit!$A$1:$G$1,0),0)</f>
        <v>0.76</v>
      </c>
      <c r="H1097">
        <f>VLOOKUP($A1097,unit!$A:$G,MATCH(H$1,unit!$A$1:$G$1,0),0)</f>
        <v>0.7</v>
      </c>
      <c r="I1097">
        <f t="shared" si="59"/>
        <v>64063.752276867024</v>
      </c>
      <c r="J1097">
        <f t="shared" si="60"/>
        <v>5338.4210526315783</v>
      </c>
      <c r="K1097">
        <f t="shared" si="61"/>
        <v>1067.7142857142858</v>
      </c>
    </row>
    <row r="1098" spans="1:11" x14ac:dyDescent="0.2">
      <c r="A1098">
        <v>1007</v>
      </c>
      <c r="B1098">
        <v>17</v>
      </c>
      <c r="C1098">
        <v>59790.7</v>
      </c>
      <c r="D1098">
        <v>4057.2</v>
      </c>
      <c r="E1098">
        <v>747.4</v>
      </c>
      <c r="F1098">
        <f>VLOOKUP($A1098,unit!$A:$G,MATCH(F$1,unit!$A$1:$G$1,0),0)</f>
        <v>0.93330000000000002</v>
      </c>
      <c r="G1098">
        <f>VLOOKUP($A1098,unit!$A:$G,MATCH(G$1,unit!$A$1:$G$1,0),0)</f>
        <v>0.76</v>
      </c>
      <c r="H1098">
        <f>VLOOKUP($A1098,unit!$A:$G,MATCH(H$1,unit!$A$1:$G$1,0),0)</f>
        <v>0.7</v>
      </c>
      <c r="I1098">
        <f t="shared" si="59"/>
        <v>64063.752276867024</v>
      </c>
      <c r="J1098">
        <f t="shared" si="60"/>
        <v>5338.4210526315783</v>
      </c>
      <c r="K1098">
        <f t="shared" si="61"/>
        <v>1067.7142857142858</v>
      </c>
    </row>
    <row r="1099" spans="1:11" x14ac:dyDescent="0.2">
      <c r="A1099">
        <v>1007</v>
      </c>
      <c r="B1099">
        <v>18</v>
      </c>
      <c r="C1099">
        <v>59790.7</v>
      </c>
      <c r="D1099">
        <v>4057.2</v>
      </c>
      <c r="E1099">
        <v>747.4</v>
      </c>
      <c r="F1099">
        <f>VLOOKUP($A1099,unit!$A:$G,MATCH(F$1,unit!$A$1:$G$1,0),0)</f>
        <v>0.93330000000000002</v>
      </c>
      <c r="G1099">
        <f>VLOOKUP($A1099,unit!$A:$G,MATCH(G$1,unit!$A$1:$G$1,0),0)</f>
        <v>0.76</v>
      </c>
      <c r="H1099">
        <f>VLOOKUP($A1099,unit!$A:$G,MATCH(H$1,unit!$A$1:$G$1,0),0)</f>
        <v>0.7</v>
      </c>
      <c r="I1099">
        <f t="shared" si="59"/>
        <v>64063.752276867024</v>
      </c>
      <c r="J1099">
        <f t="shared" si="60"/>
        <v>5338.4210526315783</v>
      </c>
      <c r="K1099">
        <f t="shared" si="61"/>
        <v>1067.7142857142858</v>
      </c>
    </row>
    <row r="1100" spans="1:11" x14ac:dyDescent="0.2">
      <c r="A1100">
        <v>1007</v>
      </c>
      <c r="B1100">
        <v>19</v>
      </c>
      <c r="C1100">
        <v>59790.7</v>
      </c>
      <c r="D1100">
        <v>4057.2</v>
      </c>
      <c r="E1100">
        <v>747.4</v>
      </c>
      <c r="F1100">
        <f>VLOOKUP($A1100,unit!$A:$G,MATCH(F$1,unit!$A$1:$G$1,0),0)</f>
        <v>0.93330000000000002</v>
      </c>
      <c r="G1100">
        <f>VLOOKUP($A1100,unit!$A:$G,MATCH(G$1,unit!$A$1:$G$1,0),0)</f>
        <v>0.76</v>
      </c>
      <c r="H1100">
        <f>VLOOKUP($A1100,unit!$A:$G,MATCH(H$1,unit!$A$1:$G$1,0),0)</f>
        <v>0.7</v>
      </c>
      <c r="I1100">
        <f t="shared" si="59"/>
        <v>64063.752276867024</v>
      </c>
      <c r="J1100">
        <f t="shared" si="60"/>
        <v>5338.4210526315783</v>
      </c>
      <c r="K1100">
        <f t="shared" si="61"/>
        <v>1067.7142857142858</v>
      </c>
    </row>
    <row r="1101" spans="1:11" x14ac:dyDescent="0.2">
      <c r="A1101">
        <v>1007</v>
      </c>
      <c r="B1101">
        <v>20</v>
      </c>
      <c r="C1101">
        <v>59790.7</v>
      </c>
      <c r="D1101">
        <v>4057.2</v>
      </c>
      <c r="E1101">
        <v>747.4</v>
      </c>
      <c r="F1101">
        <f>VLOOKUP($A1101,unit!$A:$G,MATCH(F$1,unit!$A$1:$G$1,0),0)</f>
        <v>0.93330000000000002</v>
      </c>
      <c r="G1101">
        <f>VLOOKUP($A1101,unit!$A:$G,MATCH(G$1,unit!$A$1:$G$1,0),0)</f>
        <v>0.76</v>
      </c>
      <c r="H1101">
        <f>VLOOKUP($A1101,unit!$A:$G,MATCH(H$1,unit!$A$1:$G$1,0),0)</f>
        <v>0.7</v>
      </c>
      <c r="I1101">
        <f t="shared" si="59"/>
        <v>64063.752276867024</v>
      </c>
      <c r="J1101">
        <f t="shared" si="60"/>
        <v>5338.4210526315783</v>
      </c>
      <c r="K1101">
        <f t="shared" si="61"/>
        <v>1067.7142857142858</v>
      </c>
    </row>
    <row r="1102" spans="1:11" x14ac:dyDescent="0.2">
      <c r="A1102">
        <v>3003</v>
      </c>
      <c r="B1102">
        <v>1</v>
      </c>
      <c r="C1102">
        <v>760.5</v>
      </c>
      <c r="D1102">
        <v>51.6</v>
      </c>
      <c r="E1102">
        <v>10</v>
      </c>
      <c r="F1102">
        <f>VLOOKUP($A1102,unit!$A:$G,MATCH(F$1,unit!$A$1:$G$1,0),0)</f>
        <v>0.93330000000000002</v>
      </c>
      <c r="G1102">
        <f>VLOOKUP($A1102,unit!$A:$G,MATCH(G$1,unit!$A$1:$G$1,0),0)</f>
        <v>0.76</v>
      </c>
      <c r="H1102">
        <f>VLOOKUP($A1102,unit!$A:$G,MATCH(H$1,unit!$A$1:$G$1,0),0)</f>
        <v>0.74</v>
      </c>
      <c r="I1102">
        <f t="shared" si="59"/>
        <v>814.85053037608486</v>
      </c>
      <c r="J1102">
        <f t="shared" si="60"/>
        <v>67.89473684210526</v>
      </c>
      <c r="K1102">
        <f t="shared" si="61"/>
        <v>13.513513513513514</v>
      </c>
    </row>
    <row r="1103" spans="1:11" x14ac:dyDescent="0.2">
      <c r="A1103">
        <v>3003</v>
      </c>
      <c r="B1103">
        <v>2</v>
      </c>
      <c r="C1103">
        <v>900.5</v>
      </c>
      <c r="D1103">
        <v>61.1</v>
      </c>
      <c r="E1103">
        <v>11.9</v>
      </c>
      <c r="F1103">
        <f>VLOOKUP($A1103,unit!$A:$G,MATCH(F$1,unit!$A$1:$G$1,0),0)</f>
        <v>0.93330000000000002</v>
      </c>
      <c r="G1103">
        <f>VLOOKUP($A1103,unit!$A:$G,MATCH(G$1,unit!$A$1:$G$1,0),0)</f>
        <v>0.76</v>
      </c>
      <c r="H1103">
        <f>VLOOKUP($A1103,unit!$A:$G,MATCH(H$1,unit!$A$1:$G$1,0),0)</f>
        <v>0.74</v>
      </c>
      <c r="I1103">
        <f t="shared" si="59"/>
        <v>964.8558877102754</v>
      </c>
      <c r="J1103">
        <f t="shared" si="60"/>
        <v>80.39473684210526</v>
      </c>
      <c r="K1103">
        <f t="shared" si="61"/>
        <v>16.081081081081081</v>
      </c>
    </row>
    <row r="1104" spans="1:11" x14ac:dyDescent="0.2">
      <c r="A1104">
        <v>3003</v>
      </c>
      <c r="B1104">
        <v>3</v>
      </c>
      <c r="C1104">
        <v>1355.3</v>
      </c>
      <c r="D1104">
        <v>92</v>
      </c>
      <c r="E1104">
        <v>17.899999999999999</v>
      </c>
      <c r="F1104">
        <f>VLOOKUP($A1104,unit!$A:$G,MATCH(F$1,unit!$A$1:$G$1,0),0)</f>
        <v>0.93330000000000002</v>
      </c>
      <c r="G1104">
        <f>VLOOKUP($A1104,unit!$A:$G,MATCH(G$1,unit!$A$1:$G$1,0),0)</f>
        <v>0.76</v>
      </c>
      <c r="H1104">
        <f>VLOOKUP($A1104,unit!$A:$G,MATCH(H$1,unit!$A$1:$G$1,0),0)</f>
        <v>0.74</v>
      </c>
      <c r="I1104">
        <f t="shared" si="59"/>
        <v>1452.1590056787741</v>
      </c>
      <c r="J1104">
        <f t="shared" si="60"/>
        <v>121.05263157894737</v>
      </c>
      <c r="K1104">
        <f t="shared" si="61"/>
        <v>24.189189189189186</v>
      </c>
    </row>
    <row r="1105" spans="1:11" x14ac:dyDescent="0.2">
      <c r="A1105">
        <v>3003</v>
      </c>
      <c r="B1105">
        <v>4</v>
      </c>
      <c r="C1105">
        <v>2188.4</v>
      </c>
      <c r="D1105">
        <v>148.5</v>
      </c>
      <c r="E1105">
        <v>28.9</v>
      </c>
      <c r="F1105">
        <f>VLOOKUP($A1105,unit!$A:$G,MATCH(F$1,unit!$A$1:$G$1,0),0)</f>
        <v>0.93330000000000002</v>
      </c>
      <c r="G1105">
        <f>VLOOKUP($A1105,unit!$A:$G,MATCH(G$1,unit!$A$1:$G$1,0),0)</f>
        <v>0.76</v>
      </c>
      <c r="H1105">
        <f>VLOOKUP($A1105,unit!$A:$G,MATCH(H$1,unit!$A$1:$G$1,0),0)</f>
        <v>0.74</v>
      </c>
      <c r="I1105">
        <f t="shared" si="59"/>
        <v>2344.7980285010181</v>
      </c>
      <c r="J1105">
        <f t="shared" si="60"/>
        <v>195.39473684210526</v>
      </c>
      <c r="K1105">
        <f t="shared" si="61"/>
        <v>39.054054054054049</v>
      </c>
    </row>
    <row r="1106" spans="1:11" x14ac:dyDescent="0.2">
      <c r="A1106">
        <v>3003</v>
      </c>
      <c r="B1106">
        <v>5</v>
      </c>
      <c r="C1106">
        <v>3355.7</v>
      </c>
      <c r="D1106">
        <v>227.7</v>
      </c>
      <c r="E1106">
        <v>44.3</v>
      </c>
      <c r="F1106">
        <f>VLOOKUP($A1106,unit!$A:$G,MATCH(F$1,unit!$A$1:$G$1,0),0)</f>
        <v>0.93330000000000002</v>
      </c>
      <c r="G1106">
        <f>VLOOKUP($A1106,unit!$A:$G,MATCH(G$1,unit!$A$1:$G$1,0),0)</f>
        <v>0.76</v>
      </c>
      <c r="H1106">
        <f>VLOOKUP($A1106,unit!$A:$G,MATCH(H$1,unit!$A$1:$G$1,0),0)</f>
        <v>0.74</v>
      </c>
      <c r="I1106">
        <f t="shared" si="59"/>
        <v>3595.5212686167361</v>
      </c>
      <c r="J1106">
        <f t="shared" si="60"/>
        <v>299.60526315789474</v>
      </c>
      <c r="K1106">
        <f t="shared" si="61"/>
        <v>59.864864864864863</v>
      </c>
    </row>
    <row r="1107" spans="1:11" x14ac:dyDescent="0.2">
      <c r="A1107">
        <v>3003</v>
      </c>
      <c r="B1107">
        <v>6</v>
      </c>
      <c r="C1107">
        <v>4990.8999999999996</v>
      </c>
      <c r="D1107">
        <v>338.7</v>
      </c>
      <c r="E1107">
        <v>66</v>
      </c>
      <c r="F1107">
        <f>VLOOKUP($A1107,unit!$A:$G,MATCH(F$1,unit!$A$1:$G$1,0),0)</f>
        <v>0.93330000000000002</v>
      </c>
      <c r="G1107">
        <f>VLOOKUP($A1107,unit!$A:$G,MATCH(G$1,unit!$A$1:$G$1,0),0)</f>
        <v>0.76</v>
      </c>
      <c r="H1107">
        <f>VLOOKUP($A1107,unit!$A:$G,MATCH(H$1,unit!$A$1:$G$1,0),0)</f>
        <v>0.74</v>
      </c>
      <c r="I1107">
        <f t="shared" si="59"/>
        <v>5347.5838422800807</v>
      </c>
      <c r="J1107">
        <f t="shared" si="60"/>
        <v>445.65789473684208</v>
      </c>
      <c r="K1107">
        <f t="shared" si="61"/>
        <v>89.189189189189193</v>
      </c>
    </row>
    <row r="1108" spans="1:11" x14ac:dyDescent="0.2">
      <c r="A1108">
        <v>3003</v>
      </c>
      <c r="B1108">
        <v>7</v>
      </c>
      <c r="C1108">
        <v>7281.8</v>
      </c>
      <c r="D1108">
        <v>494.1</v>
      </c>
      <c r="E1108">
        <v>96.2</v>
      </c>
      <c r="F1108">
        <f>VLOOKUP($A1108,unit!$A:$G,MATCH(F$1,unit!$A$1:$G$1,0),0)</f>
        <v>0.93330000000000002</v>
      </c>
      <c r="G1108">
        <f>VLOOKUP($A1108,unit!$A:$G,MATCH(G$1,unit!$A$1:$G$1,0),0)</f>
        <v>0.76</v>
      </c>
      <c r="H1108">
        <f>VLOOKUP($A1108,unit!$A:$G,MATCH(H$1,unit!$A$1:$G$1,0),0)</f>
        <v>0.74</v>
      </c>
      <c r="I1108">
        <f t="shared" si="59"/>
        <v>7802.207221686489</v>
      </c>
      <c r="J1108">
        <f t="shared" si="60"/>
        <v>650.13157894736844</v>
      </c>
      <c r="K1108">
        <f t="shared" si="61"/>
        <v>130</v>
      </c>
    </row>
    <row r="1109" spans="1:11" x14ac:dyDescent="0.2">
      <c r="A1109">
        <v>3003</v>
      </c>
      <c r="B1109">
        <v>8</v>
      </c>
      <c r="C1109">
        <v>10491.1</v>
      </c>
      <c r="D1109">
        <v>711.9</v>
      </c>
      <c r="E1109">
        <v>138.6</v>
      </c>
      <c r="F1109">
        <f>VLOOKUP($A1109,unit!$A:$G,MATCH(F$1,unit!$A$1:$G$1,0),0)</f>
        <v>0.93330000000000002</v>
      </c>
      <c r="G1109">
        <f>VLOOKUP($A1109,unit!$A:$G,MATCH(G$1,unit!$A$1:$G$1,0),0)</f>
        <v>0.76</v>
      </c>
      <c r="H1109">
        <f>VLOOKUP($A1109,unit!$A:$G,MATCH(H$1,unit!$A$1:$G$1,0),0)</f>
        <v>0.74</v>
      </c>
      <c r="I1109">
        <f t="shared" si="59"/>
        <v>11240.865745205187</v>
      </c>
      <c r="J1109">
        <f t="shared" si="60"/>
        <v>936.71052631578948</v>
      </c>
      <c r="K1109">
        <f t="shared" si="61"/>
        <v>187.29729729729729</v>
      </c>
    </row>
    <row r="1110" spans="1:11" x14ac:dyDescent="0.2">
      <c r="A1110">
        <v>3003</v>
      </c>
      <c r="B1110">
        <v>9</v>
      </c>
      <c r="C1110">
        <v>14987.2</v>
      </c>
      <c r="D1110">
        <v>1017</v>
      </c>
      <c r="E1110">
        <v>198</v>
      </c>
      <c r="F1110">
        <f>VLOOKUP($A1110,unit!$A:$G,MATCH(F$1,unit!$A$1:$G$1,0),0)</f>
        <v>0.93330000000000002</v>
      </c>
      <c r="G1110">
        <f>VLOOKUP($A1110,unit!$A:$G,MATCH(G$1,unit!$A$1:$G$1,0),0)</f>
        <v>0.76</v>
      </c>
      <c r="H1110">
        <f>VLOOKUP($A1110,unit!$A:$G,MATCH(H$1,unit!$A$1:$G$1,0),0)</f>
        <v>0.74</v>
      </c>
      <c r="I1110">
        <f t="shared" si="59"/>
        <v>16058.287795992714</v>
      </c>
      <c r="J1110">
        <f t="shared" si="60"/>
        <v>1338.1578947368421</v>
      </c>
      <c r="K1110">
        <f t="shared" si="61"/>
        <v>267.56756756756755</v>
      </c>
    </row>
    <row r="1111" spans="1:11" x14ac:dyDescent="0.2">
      <c r="A1111">
        <v>3003</v>
      </c>
      <c r="B1111">
        <v>10</v>
      </c>
      <c r="C1111">
        <v>21285.9</v>
      </c>
      <c r="D1111">
        <v>1444.4</v>
      </c>
      <c r="E1111">
        <v>281.3</v>
      </c>
      <c r="F1111">
        <f>VLOOKUP($A1111,unit!$A:$G,MATCH(F$1,unit!$A$1:$G$1,0),0)</f>
        <v>0.93330000000000002</v>
      </c>
      <c r="G1111">
        <f>VLOOKUP($A1111,unit!$A:$G,MATCH(G$1,unit!$A$1:$G$1,0),0)</f>
        <v>0.76</v>
      </c>
      <c r="H1111">
        <f>VLOOKUP($A1111,unit!$A:$G,MATCH(H$1,unit!$A$1:$G$1,0),0)</f>
        <v>0.74</v>
      </c>
      <c r="I1111">
        <f t="shared" si="59"/>
        <v>22807.135969141757</v>
      </c>
      <c r="J1111">
        <f t="shared" si="60"/>
        <v>1900.5263157894738</v>
      </c>
      <c r="K1111">
        <f t="shared" si="61"/>
        <v>380.13513513513516</v>
      </c>
    </row>
    <row r="1112" spans="1:11" x14ac:dyDescent="0.2">
      <c r="A1112">
        <v>3003</v>
      </c>
      <c r="B1112">
        <v>11</v>
      </c>
      <c r="C1112">
        <v>30110.1</v>
      </c>
      <c r="D1112">
        <v>2043.2</v>
      </c>
      <c r="E1112">
        <v>397.9</v>
      </c>
      <c r="F1112">
        <f>VLOOKUP($A1112,unit!$A:$G,MATCH(F$1,unit!$A$1:$G$1,0),0)</f>
        <v>0.93330000000000002</v>
      </c>
      <c r="G1112">
        <f>VLOOKUP($A1112,unit!$A:$G,MATCH(G$1,unit!$A$1:$G$1,0),0)</f>
        <v>0.76</v>
      </c>
      <c r="H1112">
        <f>VLOOKUP($A1112,unit!$A:$G,MATCH(H$1,unit!$A$1:$G$1,0),0)</f>
        <v>0.74</v>
      </c>
      <c r="I1112">
        <f t="shared" si="59"/>
        <v>32261.973641915782</v>
      </c>
      <c r="J1112">
        <f t="shared" si="60"/>
        <v>2688.4210526315792</v>
      </c>
      <c r="K1112">
        <f t="shared" si="61"/>
        <v>537.70270270270271</v>
      </c>
    </row>
    <row r="1113" spans="1:11" x14ac:dyDescent="0.2">
      <c r="A1113">
        <v>3003</v>
      </c>
      <c r="B1113">
        <v>12</v>
      </c>
      <c r="C1113">
        <v>42472.2</v>
      </c>
      <c r="D1113">
        <v>2882</v>
      </c>
      <c r="E1113">
        <v>561.20000000000005</v>
      </c>
      <c r="F1113">
        <f>VLOOKUP($A1113,unit!$A:$G,MATCH(F$1,unit!$A$1:$G$1,0),0)</f>
        <v>0.93330000000000002</v>
      </c>
      <c r="G1113">
        <f>VLOOKUP($A1113,unit!$A:$G,MATCH(G$1,unit!$A$1:$G$1,0),0)</f>
        <v>0.76</v>
      </c>
      <c r="H1113">
        <f>VLOOKUP($A1113,unit!$A:$G,MATCH(H$1,unit!$A$1:$G$1,0),0)</f>
        <v>0.74</v>
      </c>
      <c r="I1113">
        <f t="shared" si="59"/>
        <v>45507.55384120861</v>
      </c>
      <c r="J1113">
        <f t="shared" si="60"/>
        <v>3792.1052631578946</v>
      </c>
      <c r="K1113">
        <f t="shared" si="61"/>
        <v>758.37837837837844</v>
      </c>
    </row>
    <row r="1114" spans="1:11" x14ac:dyDescent="0.2">
      <c r="A1114">
        <v>3003</v>
      </c>
      <c r="B1114">
        <v>13</v>
      </c>
      <c r="C1114">
        <v>59790.7</v>
      </c>
      <c r="D1114">
        <v>4057.2</v>
      </c>
      <c r="E1114">
        <v>790.1</v>
      </c>
      <c r="F1114">
        <f>VLOOKUP($A1114,unit!$A:$G,MATCH(F$1,unit!$A$1:$G$1,0),0)</f>
        <v>0.93330000000000002</v>
      </c>
      <c r="G1114">
        <f>VLOOKUP($A1114,unit!$A:$G,MATCH(G$1,unit!$A$1:$G$1,0),0)</f>
        <v>0.76</v>
      </c>
      <c r="H1114">
        <f>VLOOKUP($A1114,unit!$A:$G,MATCH(H$1,unit!$A$1:$G$1,0),0)</f>
        <v>0.74</v>
      </c>
      <c r="I1114">
        <f t="shared" si="59"/>
        <v>64063.752276867024</v>
      </c>
      <c r="J1114">
        <f t="shared" si="60"/>
        <v>5338.4210526315783</v>
      </c>
      <c r="K1114">
        <f t="shared" si="61"/>
        <v>1067.7027027027027</v>
      </c>
    </row>
    <row r="1115" spans="1:11" x14ac:dyDescent="0.2">
      <c r="A1115">
        <v>3003</v>
      </c>
      <c r="B1115">
        <v>14</v>
      </c>
      <c r="C1115">
        <v>59790.7</v>
      </c>
      <c r="D1115">
        <v>4057.2</v>
      </c>
      <c r="E1115">
        <v>790.1</v>
      </c>
      <c r="F1115">
        <f>VLOOKUP($A1115,unit!$A:$G,MATCH(F$1,unit!$A$1:$G$1,0),0)</f>
        <v>0.93330000000000002</v>
      </c>
      <c r="G1115">
        <f>VLOOKUP($A1115,unit!$A:$G,MATCH(G$1,unit!$A$1:$G$1,0),0)</f>
        <v>0.76</v>
      </c>
      <c r="H1115">
        <f>VLOOKUP($A1115,unit!$A:$G,MATCH(H$1,unit!$A$1:$G$1,0),0)</f>
        <v>0.74</v>
      </c>
      <c r="I1115">
        <f t="shared" si="59"/>
        <v>64063.752276867024</v>
      </c>
      <c r="J1115">
        <f t="shared" si="60"/>
        <v>5338.4210526315783</v>
      </c>
      <c r="K1115">
        <f t="shared" si="61"/>
        <v>1067.7027027027027</v>
      </c>
    </row>
    <row r="1116" spans="1:11" x14ac:dyDescent="0.2">
      <c r="A1116">
        <v>3003</v>
      </c>
      <c r="B1116">
        <v>15</v>
      </c>
      <c r="C1116">
        <v>59790.7</v>
      </c>
      <c r="D1116">
        <v>4057.2</v>
      </c>
      <c r="E1116">
        <v>790.1</v>
      </c>
      <c r="F1116">
        <f>VLOOKUP($A1116,unit!$A:$G,MATCH(F$1,unit!$A$1:$G$1,0),0)</f>
        <v>0.93330000000000002</v>
      </c>
      <c r="G1116">
        <f>VLOOKUP($A1116,unit!$A:$G,MATCH(G$1,unit!$A$1:$G$1,0),0)</f>
        <v>0.76</v>
      </c>
      <c r="H1116">
        <f>VLOOKUP($A1116,unit!$A:$G,MATCH(H$1,unit!$A$1:$G$1,0),0)</f>
        <v>0.74</v>
      </c>
      <c r="I1116">
        <f t="shared" si="59"/>
        <v>64063.752276867024</v>
      </c>
      <c r="J1116">
        <f t="shared" si="60"/>
        <v>5338.4210526315783</v>
      </c>
      <c r="K1116">
        <f t="shared" si="61"/>
        <v>1067.7027027027027</v>
      </c>
    </row>
    <row r="1117" spans="1:11" x14ac:dyDescent="0.2">
      <c r="A1117">
        <v>3003</v>
      </c>
      <c r="B1117">
        <v>16</v>
      </c>
      <c r="C1117">
        <v>59790.7</v>
      </c>
      <c r="D1117">
        <v>4057.2</v>
      </c>
      <c r="E1117">
        <v>790.1</v>
      </c>
      <c r="F1117">
        <f>VLOOKUP($A1117,unit!$A:$G,MATCH(F$1,unit!$A$1:$G$1,0),0)</f>
        <v>0.93330000000000002</v>
      </c>
      <c r="G1117">
        <f>VLOOKUP($A1117,unit!$A:$G,MATCH(G$1,unit!$A$1:$G$1,0),0)</f>
        <v>0.76</v>
      </c>
      <c r="H1117">
        <f>VLOOKUP($A1117,unit!$A:$G,MATCH(H$1,unit!$A$1:$G$1,0),0)</f>
        <v>0.74</v>
      </c>
      <c r="I1117">
        <f t="shared" si="59"/>
        <v>64063.752276867024</v>
      </c>
      <c r="J1117">
        <f t="shared" si="60"/>
        <v>5338.4210526315783</v>
      </c>
      <c r="K1117">
        <f t="shared" si="61"/>
        <v>1067.7027027027027</v>
      </c>
    </row>
    <row r="1118" spans="1:11" x14ac:dyDescent="0.2">
      <c r="A1118">
        <v>3003</v>
      </c>
      <c r="B1118">
        <v>17</v>
      </c>
      <c r="C1118">
        <v>59790.7</v>
      </c>
      <c r="D1118">
        <v>4057.2</v>
      </c>
      <c r="E1118">
        <v>790.1</v>
      </c>
      <c r="F1118">
        <f>VLOOKUP($A1118,unit!$A:$G,MATCH(F$1,unit!$A$1:$G$1,0),0)</f>
        <v>0.93330000000000002</v>
      </c>
      <c r="G1118">
        <f>VLOOKUP($A1118,unit!$A:$G,MATCH(G$1,unit!$A$1:$G$1,0),0)</f>
        <v>0.76</v>
      </c>
      <c r="H1118">
        <f>VLOOKUP($A1118,unit!$A:$G,MATCH(H$1,unit!$A$1:$G$1,0),0)</f>
        <v>0.74</v>
      </c>
      <c r="I1118">
        <f t="shared" si="59"/>
        <v>64063.752276867024</v>
      </c>
      <c r="J1118">
        <f t="shared" si="60"/>
        <v>5338.4210526315783</v>
      </c>
      <c r="K1118">
        <f t="shared" si="61"/>
        <v>1067.7027027027027</v>
      </c>
    </row>
    <row r="1119" spans="1:11" x14ac:dyDescent="0.2">
      <c r="A1119">
        <v>3003</v>
      </c>
      <c r="B1119">
        <v>18</v>
      </c>
      <c r="C1119">
        <v>59790.7</v>
      </c>
      <c r="D1119">
        <v>4057.2</v>
      </c>
      <c r="E1119">
        <v>790.1</v>
      </c>
      <c r="F1119">
        <f>VLOOKUP($A1119,unit!$A:$G,MATCH(F$1,unit!$A$1:$G$1,0),0)</f>
        <v>0.93330000000000002</v>
      </c>
      <c r="G1119">
        <f>VLOOKUP($A1119,unit!$A:$G,MATCH(G$1,unit!$A$1:$G$1,0),0)</f>
        <v>0.76</v>
      </c>
      <c r="H1119">
        <f>VLOOKUP($A1119,unit!$A:$G,MATCH(H$1,unit!$A$1:$G$1,0),0)</f>
        <v>0.74</v>
      </c>
      <c r="I1119">
        <f t="shared" si="59"/>
        <v>64063.752276867024</v>
      </c>
      <c r="J1119">
        <f t="shared" si="60"/>
        <v>5338.4210526315783</v>
      </c>
      <c r="K1119">
        <f t="shared" si="61"/>
        <v>1067.7027027027027</v>
      </c>
    </row>
    <row r="1120" spans="1:11" x14ac:dyDescent="0.2">
      <c r="A1120">
        <v>3003</v>
      </c>
      <c r="B1120">
        <v>19</v>
      </c>
      <c r="C1120">
        <v>59790.7</v>
      </c>
      <c r="D1120">
        <v>4057.2</v>
      </c>
      <c r="E1120">
        <v>790.1</v>
      </c>
      <c r="F1120">
        <f>VLOOKUP($A1120,unit!$A:$G,MATCH(F$1,unit!$A$1:$G$1,0),0)</f>
        <v>0.93330000000000002</v>
      </c>
      <c r="G1120">
        <f>VLOOKUP($A1120,unit!$A:$G,MATCH(G$1,unit!$A$1:$G$1,0),0)</f>
        <v>0.76</v>
      </c>
      <c r="H1120">
        <f>VLOOKUP($A1120,unit!$A:$G,MATCH(H$1,unit!$A$1:$G$1,0),0)</f>
        <v>0.74</v>
      </c>
      <c r="I1120">
        <f t="shared" si="59"/>
        <v>64063.752276867024</v>
      </c>
      <c r="J1120">
        <f t="shared" si="60"/>
        <v>5338.4210526315783</v>
      </c>
      <c r="K1120">
        <f t="shared" si="61"/>
        <v>1067.7027027027027</v>
      </c>
    </row>
    <row r="1121" spans="1:11" x14ac:dyDescent="0.2">
      <c r="A1121">
        <v>3003</v>
      </c>
      <c r="B1121">
        <v>20</v>
      </c>
      <c r="C1121">
        <v>59790.7</v>
      </c>
      <c r="D1121">
        <v>4057.2</v>
      </c>
      <c r="E1121">
        <v>790.1</v>
      </c>
      <c r="F1121">
        <f>VLOOKUP($A1121,unit!$A:$G,MATCH(F$1,unit!$A$1:$G$1,0),0)</f>
        <v>0.93330000000000002</v>
      </c>
      <c r="G1121">
        <f>VLOOKUP($A1121,unit!$A:$G,MATCH(G$1,unit!$A$1:$G$1,0),0)</f>
        <v>0.76</v>
      </c>
      <c r="H1121">
        <f>VLOOKUP($A1121,unit!$A:$G,MATCH(H$1,unit!$A$1:$G$1,0),0)</f>
        <v>0.74</v>
      </c>
      <c r="I1121">
        <f t="shared" si="59"/>
        <v>64063.752276867024</v>
      </c>
      <c r="J1121">
        <f t="shared" si="60"/>
        <v>5338.4210526315783</v>
      </c>
      <c r="K1121">
        <f t="shared" si="61"/>
        <v>1067.7027027027027</v>
      </c>
    </row>
    <row r="1122" spans="1:11" x14ac:dyDescent="0.2">
      <c r="A1122">
        <v>1008</v>
      </c>
      <c r="B1122">
        <v>1</v>
      </c>
      <c r="C1122">
        <v>760.5</v>
      </c>
      <c r="D1122">
        <v>51.6</v>
      </c>
      <c r="E1122">
        <v>9.5</v>
      </c>
      <c r="F1122">
        <f>VLOOKUP($A1122,unit!$A:$G,MATCH(F$1,unit!$A$1:$G$1,0),0)</f>
        <v>0.93330000000000002</v>
      </c>
      <c r="G1122">
        <f>VLOOKUP($A1122,unit!$A:$G,MATCH(G$1,unit!$A$1:$G$1,0),0)</f>
        <v>0.76</v>
      </c>
      <c r="H1122">
        <f>VLOOKUP($A1122,unit!$A:$G,MATCH(H$1,unit!$A$1:$G$1,0),0)</f>
        <v>0.7</v>
      </c>
      <c r="I1122">
        <f t="shared" si="59"/>
        <v>814.85053037608486</v>
      </c>
      <c r="J1122">
        <f t="shared" si="60"/>
        <v>67.89473684210526</v>
      </c>
      <c r="K1122">
        <f t="shared" si="61"/>
        <v>13.571428571428573</v>
      </c>
    </row>
    <row r="1123" spans="1:11" x14ac:dyDescent="0.2">
      <c r="A1123">
        <v>1008</v>
      </c>
      <c r="B1123">
        <v>2</v>
      </c>
      <c r="C1123">
        <v>900.5</v>
      </c>
      <c r="D1123">
        <v>61.1</v>
      </c>
      <c r="E1123">
        <v>11.3</v>
      </c>
      <c r="F1123">
        <f>VLOOKUP($A1123,unit!$A:$G,MATCH(F$1,unit!$A$1:$G$1,0),0)</f>
        <v>0.93330000000000002</v>
      </c>
      <c r="G1123">
        <f>VLOOKUP($A1123,unit!$A:$G,MATCH(G$1,unit!$A$1:$G$1,0),0)</f>
        <v>0.76</v>
      </c>
      <c r="H1123">
        <f>VLOOKUP($A1123,unit!$A:$G,MATCH(H$1,unit!$A$1:$G$1,0),0)</f>
        <v>0.7</v>
      </c>
      <c r="I1123">
        <f t="shared" si="59"/>
        <v>964.8558877102754</v>
      </c>
      <c r="J1123">
        <f t="shared" si="60"/>
        <v>80.39473684210526</v>
      </c>
      <c r="K1123">
        <f t="shared" si="61"/>
        <v>16.142857142857146</v>
      </c>
    </row>
    <row r="1124" spans="1:11" x14ac:dyDescent="0.2">
      <c r="A1124">
        <v>1008</v>
      </c>
      <c r="B1124">
        <v>3</v>
      </c>
      <c r="C1124">
        <v>1355.3</v>
      </c>
      <c r="D1124">
        <v>92</v>
      </c>
      <c r="E1124">
        <v>16.899999999999999</v>
      </c>
      <c r="F1124">
        <f>VLOOKUP($A1124,unit!$A:$G,MATCH(F$1,unit!$A$1:$G$1,0),0)</f>
        <v>0.93330000000000002</v>
      </c>
      <c r="G1124">
        <f>VLOOKUP($A1124,unit!$A:$G,MATCH(G$1,unit!$A$1:$G$1,0),0)</f>
        <v>0.76</v>
      </c>
      <c r="H1124">
        <f>VLOOKUP($A1124,unit!$A:$G,MATCH(H$1,unit!$A$1:$G$1,0),0)</f>
        <v>0.7</v>
      </c>
      <c r="I1124">
        <f t="shared" si="59"/>
        <v>1452.1590056787741</v>
      </c>
      <c r="J1124">
        <f t="shared" si="60"/>
        <v>121.05263157894737</v>
      </c>
      <c r="K1124">
        <f t="shared" si="61"/>
        <v>24.142857142857142</v>
      </c>
    </row>
    <row r="1125" spans="1:11" x14ac:dyDescent="0.2">
      <c r="A1125">
        <v>1008</v>
      </c>
      <c r="B1125">
        <v>4</v>
      </c>
      <c r="C1125">
        <v>2188.4</v>
      </c>
      <c r="D1125">
        <v>148.5</v>
      </c>
      <c r="E1125">
        <v>27.4</v>
      </c>
      <c r="F1125">
        <f>VLOOKUP($A1125,unit!$A:$G,MATCH(F$1,unit!$A$1:$G$1,0),0)</f>
        <v>0.93330000000000002</v>
      </c>
      <c r="G1125">
        <f>VLOOKUP($A1125,unit!$A:$G,MATCH(G$1,unit!$A$1:$G$1,0),0)</f>
        <v>0.76</v>
      </c>
      <c r="H1125">
        <f>VLOOKUP($A1125,unit!$A:$G,MATCH(H$1,unit!$A$1:$G$1,0),0)</f>
        <v>0.7</v>
      </c>
      <c r="I1125">
        <f t="shared" si="59"/>
        <v>2344.7980285010181</v>
      </c>
      <c r="J1125">
        <f t="shared" si="60"/>
        <v>195.39473684210526</v>
      </c>
      <c r="K1125">
        <f t="shared" si="61"/>
        <v>39.142857142857146</v>
      </c>
    </row>
    <row r="1126" spans="1:11" x14ac:dyDescent="0.2">
      <c r="A1126">
        <v>1008</v>
      </c>
      <c r="B1126">
        <v>5</v>
      </c>
      <c r="C1126">
        <v>3355.7</v>
      </c>
      <c r="D1126">
        <v>227.7</v>
      </c>
      <c r="E1126">
        <v>41.9</v>
      </c>
      <c r="F1126">
        <f>VLOOKUP($A1126,unit!$A:$G,MATCH(F$1,unit!$A$1:$G$1,0),0)</f>
        <v>0.93330000000000002</v>
      </c>
      <c r="G1126">
        <f>VLOOKUP($A1126,unit!$A:$G,MATCH(G$1,unit!$A$1:$G$1,0),0)</f>
        <v>0.76</v>
      </c>
      <c r="H1126">
        <f>VLOOKUP($A1126,unit!$A:$G,MATCH(H$1,unit!$A$1:$G$1,0),0)</f>
        <v>0.7</v>
      </c>
      <c r="I1126">
        <f t="shared" si="59"/>
        <v>3595.5212686167361</v>
      </c>
      <c r="J1126">
        <f t="shared" si="60"/>
        <v>299.60526315789474</v>
      </c>
      <c r="K1126">
        <f t="shared" si="61"/>
        <v>59.857142857142861</v>
      </c>
    </row>
    <row r="1127" spans="1:11" x14ac:dyDescent="0.2">
      <c r="A1127">
        <v>1008</v>
      </c>
      <c r="B1127">
        <v>6</v>
      </c>
      <c r="C1127">
        <v>4990.8999999999996</v>
      </c>
      <c r="D1127">
        <v>338.7</v>
      </c>
      <c r="E1127">
        <v>62.4</v>
      </c>
      <c r="F1127">
        <f>VLOOKUP($A1127,unit!$A:$G,MATCH(F$1,unit!$A$1:$G$1,0),0)</f>
        <v>0.93330000000000002</v>
      </c>
      <c r="G1127">
        <f>VLOOKUP($A1127,unit!$A:$G,MATCH(G$1,unit!$A$1:$G$1,0),0)</f>
        <v>0.76</v>
      </c>
      <c r="H1127">
        <f>VLOOKUP($A1127,unit!$A:$G,MATCH(H$1,unit!$A$1:$G$1,0),0)</f>
        <v>0.7</v>
      </c>
      <c r="I1127">
        <f t="shared" si="59"/>
        <v>5347.5838422800807</v>
      </c>
      <c r="J1127">
        <f t="shared" si="60"/>
        <v>445.65789473684208</v>
      </c>
      <c r="K1127">
        <f t="shared" si="61"/>
        <v>89.142857142857153</v>
      </c>
    </row>
    <row r="1128" spans="1:11" x14ac:dyDescent="0.2">
      <c r="A1128">
        <v>1008</v>
      </c>
      <c r="B1128">
        <v>7</v>
      </c>
      <c r="C1128">
        <v>7281.8</v>
      </c>
      <c r="D1128">
        <v>494.1</v>
      </c>
      <c r="E1128">
        <v>91</v>
      </c>
      <c r="F1128">
        <f>VLOOKUP($A1128,unit!$A:$G,MATCH(F$1,unit!$A$1:$G$1,0),0)</f>
        <v>0.93330000000000002</v>
      </c>
      <c r="G1128">
        <f>VLOOKUP($A1128,unit!$A:$G,MATCH(G$1,unit!$A$1:$G$1,0),0)</f>
        <v>0.76</v>
      </c>
      <c r="H1128">
        <f>VLOOKUP($A1128,unit!$A:$G,MATCH(H$1,unit!$A$1:$G$1,0),0)</f>
        <v>0.7</v>
      </c>
      <c r="I1128">
        <f t="shared" si="59"/>
        <v>7802.207221686489</v>
      </c>
      <c r="J1128">
        <f t="shared" si="60"/>
        <v>650.13157894736844</v>
      </c>
      <c r="K1128">
        <f t="shared" si="61"/>
        <v>130</v>
      </c>
    </row>
    <row r="1129" spans="1:11" x14ac:dyDescent="0.2">
      <c r="A1129">
        <v>1008</v>
      </c>
      <c r="B1129">
        <v>8</v>
      </c>
      <c r="C1129">
        <v>10491.1</v>
      </c>
      <c r="D1129">
        <v>711.9</v>
      </c>
      <c r="E1129">
        <v>131.1</v>
      </c>
      <c r="F1129">
        <f>VLOOKUP($A1129,unit!$A:$G,MATCH(F$1,unit!$A$1:$G$1,0),0)</f>
        <v>0.93330000000000002</v>
      </c>
      <c r="G1129">
        <f>VLOOKUP($A1129,unit!$A:$G,MATCH(G$1,unit!$A$1:$G$1,0),0)</f>
        <v>0.76</v>
      </c>
      <c r="H1129">
        <f>VLOOKUP($A1129,unit!$A:$G,MATCH(H$1,unit!$A$1:$G$1,0),0)</f>
        <v>0.7</v>
      </c>
      <c r="I1129">
        <f t="shared" si="59"/>
        <v>11240.865745205187</v>
      </c>
      <c r="J1129">
        <f t="shared" si="60"/>
        <v>936.71052631578948</v>
      </c>
      <c r="K1129">
        <f t="shared" si="61"/>
        <v>187.28571428571428</v>
      </c>
    </row>
    <row r="1130" spans="1:11" x14ac:dyDescent="0.2">
      <c r="A1130">
        <v>1008</v>
      </c>
      <c r="B1130">
        <v>9</v>
      </c>
      <c r="C1130">
        <v>14987.2</v>
      </c>
      <c r="D1130">
        <v>1017</v>
      </c>
      <c r="E1130">
        <v>187.3</v>
      </c>
      <c r="F1130">
        <f>VLOOKUP($A1130,unit!$A:$G,MATCH(F$1,unit!$A$1:$G$1,0),0)</f>
        <v>0.93330000000000002</v>
      </c>
      <c r="G1130">
        <f>VLOOKUP($A1130,unit!$A:$G,MATCH(G$1,unit!$A$1:$G$1,0),0)</f>
        <v>0.76</v>
      </c>
      <c r="H1130">
        <f>VLOOKUP($A1130,unit!$A:$G,MATCH(H$1,unit!$A$1:$G$1,0),0)</f>
        <v>0.7</v>
      </c>
      <c r="I1130">
        <f t="shared" si="59"/>
        <v>16058.287795992714</v>
      </c>
      <c r="J1130">
        <f t="shared" si="60"/>
        <v>1338.1578947368421</v>
      </c>
      <c r="K1130">
        <f t="shared" si="61"/>
        <v>267.57142857142861</v>
      </c>
    </row>
    <row r="1131" spans="1:11" x14ac:dyDescent="0.2">
      <c r="A1131">
        <v>1008</v>
      </c>
      <c r="B1131">
        <v>10</v>
      </c>
      <c r="C1131">
        <v>21285.9</v>
      </c>
      <c r="D1131">
        <v>1444.4</v>
      </c>
      <c r="E1131">
        <v>266.10000000000002</v>
      </c>
      <c r="F1131">
        <f>VLOOKUP($A1131,unit!$A:$G,MATCH(F$1,unit!$A$1:$G$1,0),0)</f>
        <v>0.93330000000000002</v>
      </c>
      <c r="G1131">
        <f>VLOOKUP($A1131,unit!$A:$G,MATCH(G$1,unit!$A$1:$G$1,0),0)</f>
        <v>0.76</v>
      </c>
      <c r="H1131">
        <f>VLOOKUP($A1131,unit!$A:$G,MATCH(H$1,unit!$A$1:$G$1,0),0)</f>
        <v>0.7</v>
      </c>
      <c r="I1131">
        <f t="shared" si="59"/>
        <v>22807.135969141757</v>
      </c>
      <c r="J1131">
        <f t="shared" si="60"/>
        <v>1900.5263157894738</v>
      </c>
      <c r="K1131">
        <f t="shared" si="61"/>
        <v>380.14285714285722</v>
      </c>
    </row>
    <row r="1132" spans="1:11" x14ac:dyDescent="0.2">
      <c r="A1132">
        <v>1008</v>
      </c>
      <c r="B1132">
        <v>11</v>
      </c>
      <c r="C1132">
        <v>30110.1</v>
      </c>
      <c r="D1132">
        <v>2043.2</v>
      </c>
      <c r="E1132">
        <v>376.4</v>
      </c>
      <c r="F1132">
        <f>VLOOKUP($A1132,unit!$A:$G,MATCH(F$1,unit!$A$1:$G$1,0),0)</f>
        <v>0.93330000000000002</v>
      </c>
      <c r="G1132">
        <f>VLOOKUP($A1132,unit!$A:$G,MATCH(G$1,unit!$A$1:$G$1,0),0)</f>
        <v>0.76</v>
      </c>
      <c r="H1132">
        <f>VLOOKUP($A1132,unit!$A:$G,MATCH(H$1,unit!$A$1:$G$1,0),0)</f>
        <v>0.7</v>
      </c>
      <c r="I1132">
        <f t="shared" si="59"/>
        <v>32261.973641915782</v>
      </c>
      <c r="J1132">
        <f t="shared" si="60"/>
        <v>2688.4210526315792</v>
      </c>
      <c r="K1132">
        <f t="shared" si="61"/>
        <v>537.71428571428567</v>
      </c>
    </row>
    <row r="1133" spans="1:11" x14ac:dyDescent="0.2">
      <c r="A1133">
        <v>1008</v>
      </c>
      <c r="B1133">
        <v>12</v>
      </c>
      <c r="C1133">
        <v>42472.2</v>
      </c>
      <c r="D1133">
        <v>2882</v>
      </c>
      <c r="E1133">
        <v>530.9</v>
      </c>
      <c r="F1133">
        <f>VLOOKUP($A1133,unit!$A:$G,MATCH(F$1,unit!$A$1:$G$1,0),0)</f>
        <v>0.93330000000000002</v>
      </c>
      <c r="G1133">
        <f>VLOOKUP($A1133,unit!$A:$G,MATCH(G$1,unit!$A$1:$G$1,0),0)</f>
        <v>0.76</v>
      </c>
      <c r="H1133">
        <f>VLOOKUP($A1133,unit!$A:$G,MATCH(H$1,unit!$A$1:$G$1,0),0)</f>
        <v>0.7</v>
      </c>
      <c r="I1133">
        <f t="shared" si="59"/>
        <v>45507.55384120861</v>
      </c>
      <c r="J1133">
        <f t="shared" si="60"/>
        <v>3792.1052631578946</v>
      </c>
      <c r="K1133">
        <f t="shared" si="61"/>
        <v>758.42857142857144</v>
      </c>
    </row>
    <row r="1134" spans="1:11" x14ac:dyDescent="0.2">
      <c r="A1134">
        <v>1008</v>
      </c>
      <c r="B1134">
        <v>13</v>
      </c>
      <c r="C1134">
        <v>59790.7</v>
      </c>
      <c r="D1134">
        <v>4057.2</v>
      </c>
      <c r="E1134">
        <v>747.4</v>
      </c>
      <c r="F1134">
        <f>VLOOKUP($A1134,unit!$A:$G,MATCH(F$1,unit!$A$1:$G$1,0),0)</f>
        <v>0.93330000000000002</v>
      </c>
      <c r="G1134">
        <f>VLOOKUP($A1134,unit!$A:$G,MATCH(G$1,unit!$A$1:$G$1,0),0)</f>
        <v>0.76</v>
      </c>
      <c r="H1134">
        <f>VLOOKUP($A1134,unit!$A:$G,MATCH(H$1,unit!$A$1:$G$1,0),0)</f>
        <v>0.7</v>
      </c>
      <c r="I1134">
        <f t="shared" si="59"/>
        <v>64063.752276867024</v>
      </c>
      <c r="J1134">
        <f t="shared" si="60"/>
        <v>5338.4210526315783</v>
      </c>
      <c r="K1134">
        <f t="shared" si="61"/>
        <v>1067.7142857142858</v>
      </c>
    </row>
    <row r="1135" spans="1:11" x14ac:dyDescent="0.2">
      <c r="A1135">
        <v>1008</v>
      </c>
      <c r="B1135">
        <v>14</v>
      </c>
      <c r="C1135">
        <v>59790.7</v>
      </c>
      <c r="D1135">
        <v>4057.2</v>
      </c>
      <c r="E1135">
        <v>747.4</v>
      </c>
      <c r="F1135">
        <f>VLOOKUP($A1135,unit!$A:$G,MATCH(F$1,unit!$A$1:$G$1,0),0)</f>
        <v>0.93330000000000002</v>
      </c>
      <c r="G1135">
        <f>VLOOKUP($A1135,unit!$A:$G,MATCH(G$1,unit!$A$1:$G$1,0),0)</f>
        <v>0.76</v>
      </c>
      <c r="H1135">
        <f>VLOOKUP($A1135,unit!$A:$G,MATCH(H$1,unit!$A$1:$G$1,0),0)</f>
        <v>0.7</v>
      </c>
      <c r="I1135">
        <f t="shared" si="59"/>
        <v>64063.752276867024</v>
      </c>
      <c r="J1135">
        <f t="shared" si="60"/>
        <v>5338.4210526315783</v>
      </c>
      <c r="K1135">
        <f t="shared" si="61"/>
        <v>1067.7142857142858</v>
      </c>
    </row>
    <row r="1136" spans="1:11" x14ac:dyDescent="0.2">
      <c r="A1136">
        <v>1008</v>
      </c>
      <c r="B1136">
        <v>15</v>
      </c>
      <c r="C1136">
        <v>59790.7</v>
      </c>
      <c r="D1136">
        <v>4057.2</v>
      </c>
      <c r="E1136">
        <v>747.4</v>
      </c>
      <c r="F1136">
        <f>VLOOKUP($A1136,unit!$A:$G,MATCH(F$1,unit!$A$1:$G$1,0),0)</f>
        <v>0.93330000000000002</v>
      </c>
      <c r="G1136">
        <f>VLOOKUP($A1136,unit!$A:$G,MATCH(G$1,unit!$A$1:$G$1,0),0)</f>
        <v>0.76</v>
      </c>
      <c r="H1136">
        <f>VLOOKUP($A1136,unit!$A:$G,MATCH(H$1,unit!$A$1:$G$1,0),0)</f>
        <v>0.7</v>
      </c>
      <c r="I1136">
        <f t="shared" si="59"/>
        <v>64063.752276867024</v>
      </c>
      <c r="J1136">
        <f t="shared" si="60"/>
        <v>5338.4210526315783</v>
      </c>
      <c r="K1136">
        <f t="shared" si="61"/>
        <v>1067.7142857142858</v>
      </c>
    </row>
    <row r="1137" spans="1:11" x14ac:dyDescent="0.2">
      <c r="A1137">
        <v>1008</v>
      </c>
      <c r="B1137">
        <v>16</v>
      </c>
      <c r="C1137">
        <v>59790.7</v>
      </c>
      <c r="D1137">
        <v>4057.2</v>
      </c>
      <c r="E1137">
        <v>747.4</v>
      </c>
      <c r="F1137">
        <f>VLOOKUP($A1137,unit!$A:$G,MATCH(F$1,unit!$A$1:$G$1,0),0)</f>
        <v>0.93330000000000002</v>
      </c>
      <c r="G1137">
        <f>VLOOKUP($A1137,unit!$A:$G,MATCH(G$1,unit!$A$1:$G$1,0),0)</f>
        <v>0.76</v>
      </c>
      <c r="H1137">
        <f>VLOOKUP($A1137,unit!$A:$G,MATCH(H$1,unit!$A$1:$G$1,0),0)</f>
        <v>0.7</v>
      </c>
      <c r="I1137">
        <f t="shared" si="59"/>
        <v>64063.752276867024</v>
      </c>
      <c r="J1137">
        <f t="shared" si="60"/>
        <v>5338.4210526315783</v>
      </c>
      <c r="K1137">
        <f t="shared" si="61"/>
        <v>1067.7142857142858</v>
      </c>
    </row>
    <row r="1138" spans="1:11" x14ac:dyDescent="0.2">
      <c r="A1138">
        <v>1008</v>
      </c>
      <c r="B1138">
        <v>17</v>
      </c>
      <c r="C1138">
        <v>59790.7</v>
      </c>
      <c r="D1138">
        <v>4057.2</v>
      </c>
      <c r="E1138">
        <v>747.4</v>
      </c>
      <c r="F1138">
        <f>VLOOKUP($A1138,unit!$A:$G,MATCH(F$1,unit!$A$1:$G$1,0),0)</f>
        <v>0.93330000000000002</v>
      </c>
      <c r="G1138">
        <f>VLOOKUP($A1138,unit!$A:$G,MATCH(G$1,unit!$A$1:$G$1,0),0)</f>
        <v>0.76</v>
      </c>
      <c r="H1138">
        <f>VLOOKUP($A1138,unit!$A:$G,MATCH(H$1,unit!$A$1:$G$1,0),0)</f>
        <v>0.7</v>
      </c>
      <c r="I1138">
        <f t="shared" si="59"/>
        <v>64063.752276867024</v>
      </c>
      <c r="J1138">
        <f t="shared" si="60"/>
        <v>5338.4210526315783</v>
      </c>
      <c r="K1138">
        <f t="shared" si="61"/>
        <v>1067.7142857142858</v>
      </c>
    </row>
    <row r="1139" spans="1:11" x14ac:dyDescent="0.2">
      <c r="A1139">
        <v>1008</v>
      </c>
      <c r="B1139">
        <v>18</v>
      </c>
      <c r="C1139">
        <v>59790.7</v>
      </c>
      <c r="D1139">
        <v>4057.2</v>
      </c>
      <c r="E1139">
        <v>747.4</v>
      </c>
      <c r="F1139">
        <f>VLOOKUP($A1139,unit!$A:$G,MATCH(F$1,unit!$A$1:$G$1,0),0)</f>
        <v>0.93330000000000002</v>
      </c>
      <c r="G1139">
        <f>VLOOKUP($A1139,unit!$A:$G,MATCH(G$1,unit!$A$1:$G$1,0),0)</f>
        <v>0.76</v>
      </c>
      <c r="H1139">
        <f>VLOOKUP($A1139,unit!$A:$G,MATCH(H$1,unit!$A$1:$G$1,0),0)</f>
        <v>0.7</v>
      </c>
      <c r="I1139">
        <f t="shared" si="59"/>
        <v>64063.752276867024</v>
      </c>
      <c r="J1139">
        <f t="shared" si="60"/>
        <v>5338.4210526315783</v>
      </c>
      <c r="K1139">
        <f t="shared" si="61"/>
        <v>1067.7142857142858</v>
      </c>
    </row>
    <row r="1140" spans="1:11" x14ac:dyDescent="0.2">
      <c r="A1140">
        <v>1008</v>
      </c>
      <c r="B1140">
        <v>19</v>
      </c>
      <c r="C1140">
        <v>59790.7</v>
      </c>
      <c r="D1140">
        <v>4057.2</v>
      </c>
      <c r="E1140">
        <v>747.4</v>
      </c>
      <c r="F1140">
        <f>VLOOKUP($A1140,unit!$A:$G,MATCH(F$1,unit!$A$1:$G$1,0),0)</f>
        <v>0.93330000000000002</v>
      </c>
      <c r="G1140">
        <f>VLOOKUP($A1140,unit!$A:$G,MATCH(G$1,unit!$A$1:$G$1,0),0)</f>
        <v>0.76</v>
      </c>
      <c r="H1140">
        <f>VLOOKUP($A1140,unit!$A:$G,MATCH(H$1,unit!$A$1:$G$1,0),0)</f>
        <v>0.7</v>
      </c>
      <c r="I1140">
        <f t="shared" si="59"/>
        <v>64063.752276867024</v>
      </c>
      <c r="J1140">
        <f t="shared" si="60"/>
        <v>5338.4210526315783</v>
      </c>
      <c r="K1140">
        <f t="shared" si="61"/>
        <v>1067.7142857142858</v>
      </c>
    </row>
    <row r="1141" spans="1:11" x14ac:dyDescent="0.2">
      <c r="A1141">
        <v>1008</v>
      </c>
      <c r="B1141">
        <v>20</v>
      </c>
      <c r="C1141">
        <v>59790.7</v>
      </c>
      <c r="D1141">
        <v>4057.2</v>
      </c>
      <c r="E1141">
        <v>747.4</v>
      </c>
      <c r="F1141">
        <f>VLOOKUP($A1141,unit!$A:$G,MATCH(F$1,unit!$A$1:$G$1,0),0)</f>
        <v>0.93330000000000002</v>
      </c>
      <c r="G1141">
        <f>VLOOKUP($A1141,unit!$A:$G,MATCH(G$1,unit!$A$1:$G$1,0),0)</f>
        <v>0.76</v>
      </c>
      <c r="H1141">
        <f>VLOOKUP($A1141,unit!$A:$G,MATCH(H$1,unit!$A$1:$G$1,0),0)</f>
        <v>0.7</v>
      </c>
      <c r="I1141">
        <f t="shared" si="59"/>
        <v>64063.752276867024</v>
      </c>
      <c r="J1141">
        <f t="shared" si="60"/>
        <v>5338.4210526315783</v>
      </c>
      <c r="K1141">
        <f t="shared" si="61"/>
        <v>1067.7142857142858</v>
      </c>
    </row>
    <row r="1142" spans="1:11" x14ac:dyDescent="0.2">
      <c r="A1142">
        <v>1009</v>
      </c>
      <c r="B1142">
        <v>1</v>
      </c>
      <c r="C1142">
        <v>760.5</v>
      </c>
      <c r="D1142">
        <v>51.6</v>
      </c>
      <c r="E1142">
        <v>9.5</v>
      </c>
      <c r="F1142">
        <f>VLOOKUP($A1142,unit!$A:$G,MATCH(F$1,unit!$A$1:$G$1,0),0)</f>
        <v>0.93330000000000002</v>
      </c>
      <c r="G1142">
        <f>VLOOKUP($A1142,unit!$A:$G,MATCH(G$1,unit!$A$1:$G$1,0),0)</f>
        <v>0.76</v>
      </c>
      <c r="H1142">
        <f>VLOOKUP($A1142,unit!$A:$G,MATCH(H$1,unit!$A$1:$G$1,0),0)</f>
        <v>0.7</v>
      </c>
      <c r="I1142">
        <f t="shared" si="59"/>
        <v>814.85053037608486</v>
      </c>
      <c r="J1142">
        <f t="shared" si="60"/>
        <v>67.89473684210526</v>
      </c>
      <c r="K1142">
        <f t="shared" si="61"/>
        <v>13.571428571428573</v>
      </c>
    </row>
    <row r="1143" spans="1:11" x14ac:dyDescent="0.2">
      <c r="A1143">
        <v>1009</v>
      </c>
      <c r="B1143">
        <v>2</v>
      </c>
      <c r="C1143">
        <v>900.5</v>
      </c>
      <c r="D1143">
        <v>61.1</v>
      </c>
      <c r="E1143">
        <v>11.3</v>
      </c>
      <c r="F1143">
        <f>VLOOKUP($A1143,unit!$A:$G,MATCH(F$1,unit!$A$1:$G$1,0),0)</f>
        <v>0.93330000000000002</v>
      </c>
      <c r="G1143">
        <f>VLOOKUP($A1143,unit!$A:$G,MATCH(G$1,unit!$A$1:$G$1,0),0)</f>
        <v>0.76</v>
      </c>
      <c r="H1143">
        <f>VLOOKUP($A1143,unit!$A:$G,MATCH(H$1,unit!$A$1:$G$1,0),0)</f>
        <v>0.7</v>
      </c>
      <c r="I1143">
        <f t="shared" si="59"/>
        <v>964.8558877102754</v>
      </c>
      <c r="J1143">
        <f t="shared" si="60"/>
        <v>80.39473684210526</v>
      </c>
      <c r="K1143">
        <f t="shared" si="61"/>
        <v>16.142857142857146</v>
      </c>
    </row>
    <row r="1144" spans="1:11" x14ac:dyDescent="0.2">
      <c r="A1144">
        <v>1009</v>
      </c>
      <c r="B1144">
        <v>3</v>
      </c>
      <c r="C1144">
        <v>1355.3</v>
      </c>
      <c r="D1144">
        <v>92</v>
      </c>
      <c r="E1144">
        <v>16.899999999999999</v>
      </c>
      <c r="F1144">
        <f>VLOOKUP($A1144,unit!$A:$G,MATCH(F$1,unit!$A$1:$G$1,0),0)</f>
        <v>0.93330000000000002</v>
      </c>
      <c r="G1144">
        <f>VLOOKUP($A1144,unit!$A:$G,MATCH(G$1,unit!$A$1:$G$1,0),0)</f>
        <v>0.76</v>
      </c>
      <c r="H1144">
        <f>VLOOKUP($A1144,unit!$A:$G,MATCH(H$1,unit!$A$1:$G$1,0),0)</f>
        <v>0.7</v>
      </c>
      <c r="I1144">
        <f t="shared" si="59"/>
        <v>1452.1590056787741</v>
      </c>
      <c r="J1144">
        <f t="shared" si="60"/>
        <v>121.05263157894737</v>
      </c>
      <c r="K1144">
        <f t="shared" si="61"/>
        <v>24.142857142857142</v>
      </c>
    </row>
    <row r="1145" spans="1:11" x14ac:dyDescent="0.2">
      <c r="A1145">
        <v>1009</v>
      </c>
      <c r="B1145">
        <v>4</v>
      </c>
      <c r="C1145">
        <v>2188.4</v>
      </c>
      <c r="D1145">
        <v>148.5</v>
      </c>
      <c r="E1145">
        <v>27.4</v>
      </c>
      <c r="F1145">
        <f>VLOOKUP($A1145,unit!$A:$G,MATCH(F$1,unit!$A$1:$G$1,0),0)</f>
        <v>0.93330000000000002</v>
      </c>
      <c r="G1145">
        <f>VLOOKUP($A1145,unit!$A:$G,MATCH(G$1,unit!$A$1:$G$1,0),0)</f>
        <v>0.76</v>
      </c>
      <c r="H1145">
        <f>VLOOKUP($A1145,unit!$A:$G,MATCH(H$1,unit!$A$1:$G$1,0),0)</f>
        <v>0.7</v>
      </c>
      <c r="I1145">
        <f t="shared" si="59"/>
        <v>2344.7980285010181</v>
      </c>
      <c r="J1145">
        <f t="shared" si="60"/>
        <v>195.39473684210526</v>
      </c>
      <c r="K1145">
        <f t="shared" si="61"/>
        <v>39.142857142857146</v>
      </c>
    </row>
    <row r="1146" spans="1:11" x14ac:dyDescent="0.2">
      <c r="A1146">
        <v>1009</v>
      </c>
      <c r="B1146">
        <v>5</v>
      </c>
      <c r="C1146">
        <v>3355.7</v>
      </c>
      <c r="D1146">
        <v>227.7</v>
      </c>
      <c r="E1146">
        <v>41.9</v>
      </c>
      <c r="F1146">
        <f>VLOOKUP($A1146,unit!$A:$G,MATCH(F$1,unit!$A$1:$G$1,0),0)</f>
        <v>0.93330000000000002</v>
      </c>
      <c r="G1146">
        <f>VLOOKUP($A1146,unit!$A:$G,MATCH(G$1,unit!$A$1:$G$1,0),0)</f>
        <v>0.76</v>
      </c>
      <c r="H1146">
        <f>VLOOKUP($A1146,unit!$A:$G,MATCH(H$1,unit!$A$1:$G$1,0),0)</f>
        <v>0.7</v>
      </c>
      <c r="I1146">
        <f t="shared" si="59"/>
        <v>3595.5212686167361</v>
      </c>
      <c r="J1146">
        <f t="shared" si="60"/>
        <v>299.60526315789474</v>
      </c>
      <c r="K1146">
        <f t="shared" si="61"/>
        <v>59.857142857142861</v>
      </c>
    </row>
    <row r="1147" spans="1:11" x14ac:dyDescent="0.2">
      <c r="A1147">
        <v>1009</v>
      </c>
      <c r="B1147">
        <v>6</v>
      </c>
      <c r="C1147">
        <v>4990.8999999999996</v>
      </c>
      <c r="D1147">
        <v>338.7</v>
      </c>
      <c r="E1147">
        <v>62.4</v>
      </c>
      <c r="F1147">
        <f>VLOOKUP($A1147,unit!$A:$G,MATCH(F$1,unit!$A$1:$G$1,0),0)</f>
        <v>0.93330000000000002</v>
      </c>
      <c r="G1147">
        <f>VLOOKUP($A1147,unit!$A:$G,MATCH(G$1,unit!$A$1:$G$1,0),0)</f>
        <v>0.76</v>
      </c>
      <c r="H1147">
        <f>VLOOKUP($A1147,unit!$A:$G,MATCH(H$1,unit!$A$1:$G$1,0),0)</f>
        <v>0.7</v>
      </c>
      <c r="I1147">
        <f t="shared" si="59"/>
        <v>5347.5838422800807</v>
      </c>
      <c r="J1147">
        <f t="shared" si="60"/>
        <v>445.65789473684208</v>
      </c>
      <c r="K1147">
        <f t="shared" si="61"/>
        <v>89.142857142857153</v>
      </c>
    </row>
    <row r="1148" spans="1:11" x14ac:dyDescent="0.2">
      <c r="A1148">
        <v>1009</v>
      </c>
      <c r="B1148">
        <v>7</v>
      </c>
      <c r="C1148">
        <v>7281.8</v>
      </c>
      <c r="D1148">
        <v>494.1</v>
      </c>
      <c r="E1148">
        <v>91</v>
      </c>
      <c r="F1148">
        <f>VLOOKUP($A1148,unit!$A:$G,MATCH(F$1,unit!$A$1:$G$1,0),0)</f>
        <v>0.93330000000000002</v>
      </c>
      <c r="G1148">
        <f>VLOOKUP($A1148,unit!$A:$G,MATCH(G$1,unit!$A$1:$G$1,0),0)</f>
        <v>0.76</v>
      </c>
      <c r="H1148">
        <f>VLOOKUP($A1148,unit!$A:$G,MATCH(H$1,unit!$A$1:$G$1,0),0)</f>
        <v>0.7</v>
      </c>
      <c r="I1148">
        <f t="shared" si="59"/>
        <v>7802.207221686489</v>
      </c>
      <c r="J1148">
        <f t="shared" si="60"/>
        <v>650.13157894736844</v>
      </c>
      <c r="K1148">
        <f t="shared" si="61"/>
        <v>130</v>
      </c>
    </row>
    <row r="1149" spans="1:11" x14ac:dyDescent="0.2">
      <c r="A1149">
        <v>1009</v>
      </c>
      <c r="B1149">
        <v>8</v>
      </c>
      <c r="C1149">
        <v>10491.1</v>
      </c>
      <c r="D1149">
        <v>711.9</v>
      </c>
      <c r="E1149">
        <v>131.1</v>
      </c>
      <c r="F1149">
        <f>VLOOKUP($A1149,unit!$A:$G,MATCH(F$1,unit!$A$1:$G$1,0),0)</f>
        <v>0.93330000000000002</v>
      </c>
      <c r="G1149">
        <f>VLOOKUP($A1149,unit!$A:$G,MATCH(G$1,unit!$A$1:$G$1,0),0)</f>
        <v>0.76</v>
      </c>
      <c r="H1149">
        <f>VLOOKUP($A1149,unit!$A:$G,MATCH(H$1,unit!$A$1:$G$1,0),0)</f>
        <v>0.7</v>
      </c>
      <c r="I1149">
        <f t="shared" si="59"/>
        <v>11240.865745205187</v>
      </c>
      <c r="J1149">
        <f t="shared" si="60"/>
        <v>936.71052631578948</v>
      </c>
      <c r="K1149">
        <f t="shared" si="61"/>
        <v>187.28571428571428</v>
      </c>
    </row>
    <row r="1150" spans="1:11" x14ac:dyDescent="0.2">
      <c r="A1150">
        <v>1009</v>
      </c>
      <c r="B1150">
        <v>9</v>
      </c>
      <c r="C1150">
        <v>14987.2</v>
      </c>
      <c r="D1150">
        <v>1017</v>
      </c>
      <c r="E1150">
        <v>187.3</v>
      </c>
      <c r="F1150">
        <f>VLOOKUP($A1150,unit!$A:$G,MATCH(F$1,unit!$A$1:$G$1,0),0)</f>
        <v>0.93330000000000002</v>
      </c>
      <c r="G1150">
        <f>VLOOKUP($A1150,unit!$A:$G,MATCH(G$1,unit!$A$1:$G$1,0),0)</f>
        <v>0.76</v>
      </c>
      <c r="H1150">
        <f>VLOOKUP($A1150,unit!$A:$G,MATCH(H$1,unit!$A$1:$G$1,0),0)</f>
        <v>0.7</v>
      </c>
      <c r="I1150">
        <f t="shared" si="59"/>
        <v>16058.287795992714</v>
      </c>
      <c r="J1150">
        <f t="shared" si="60"/>
        <v>1338.1578947368421</v>
      </c>
      <c r="K1150">
        <f t="shared" si="61"/>
        <v>267.57142857142861</v>
      </c>
    </row>
    <row r="1151" spans="1:11" x14ac:dyDescent="0.2">
      <c r="A1151">
        <v>1009</v>
      </c>
      <c r="B1151">
        <v>10</v>
      </c>
      <c r="C1151">
        <v>21285.9</v>
      </c>
      <c r="D1151">
        <v>1444.4</v>
      </c>
      <c r="E1151">
        <v>266.10000000000002</v>
      </c>
      <c r="F1151">
        <f>VLOOKUP($A1151,unit!$A:$G,MATCH(F$1,unit!$A$1:$G$1,0),0)</f>
        <v>0.93330000000000002</v>
      </c>
      <c r="G1151">
        <f>VLOOKUP($A1151,unit!$A:$G,MATCH(G$1,unit!$A$1:$G$1,0),0)</f>
        <v>0.76</v>
      </c>
      <c r="H1151">
        <f>VLOOKUP($A1151,unit!$A:$G,MATCH(H$1,unit!$A$1:$G$1,0),0)</f>
        <v>0.7</v>
      </c>
      <c r="I1151">
        <f t="shared" si="59"/>
        <v>22807.135969141757</v>
      </c>
      <c r="J1151">
        <f t="shared" si="60"/>
        <v>1900.5263157894738</v>
      </c>
      <c r="K1151">
        <f t="shared" si="61"/>
        <v>380.14285714285722</v>
      </c>
    </row>
    <row r="1152" spans="1:11" x14ac:dyDescent="0.2">
      <c r="A1152">
        <v>1009</v>
      </c>
      <c r="B1152">
        <v>11</v>
      </c>
      <c r="C1152">
        <v>30110.1</v>
      </c>
      <c r="D1152">
        <v>2043.2</v>
      </c>
      <c r="E1152">
        <v>376.4</v>
      </c>
      <c r="F1152">
        <f>VLOOKUP($A1152,unit!$A:$G,MATCH(F$1,unit!$A$1:$G$1,0),0)</f>
        <v>0.93330000000000002</v>
      </c>
      <c r="G1152">
        <f>VLOOKUP($A1152,unit!$A:$G,MATCH(G$1,unit!$A$1:$G$1,0),0)</f>
        <v>0.76</v>
      </c>
      <c r="H1152">
        <f>VLOOKUP($A1152,unit!$A:$G,MATCH(H$1,unit!$A$1:$G$1,0),0)</f>
        <v>0.7</v>
      </c>
      <c r="I1152">
        <f t="shared" si="59"/>
        <v>32261.973641915782</v>
      </c>
      <c r="J1152">
        <f t="shared" si="60"/>
        <v>2688.4210526315792</v>
      </c>
      <c r="K1152">
        <f t="shared" si="61"/>
        <v>537.71428571428567</v>
      </c>
    </row>
    <row r="1153" spans="1:11" x14ac:dyDescent="0.2">
      <c r="A1153">
        <v>1009</v>
      </c>
      <c r="B1153">
        <v>12</v>
      </c>
      <c r="C1153">
        <v>42472.2</v>
      </c>
      <c r="D1153">
        <v>2882</v>
      </c>
      <c r="E1153">
        <v>530.9</v>
      </c>
      <c r="F1153">
        <f>VLOOKUP($A1153,unit!$A:$G,MATCH(F$1,unit!$A$1:$G$1,0),0)</f>
        <v>0.93330000000000002</v>
      </c>
      <c r="G1153">
        <f>VLOOKUP($A1153,unit!$A:$G,MATCH(G$1,unit!$A$1:$G$1,0),0)</f>
        <v>0.76</v>
      </c>
      <c r="H1153">
        <f>VLOOKUP($A1153,unit!$A:$G,MATCH(H$1,unit!$A$1:$G$1,0),0)</f>
        <v>0.7</v>
      </c>
      <c r="I1153">
        <f t="shared" si="59"/>
        <v>45507.55384120861</v>
      </c>
      <c r="J1153">
        <f t="shared" si="60"/>
        <v>3792.1052631578946</v>
      </c>
      <c r="K1153">
        <f t="shared" si="61"/>
        <v>758.42857142857144</v>
      </c>
    </row>
    <row r="1154" spans="1:11" x14ac:dyDescent="0.2">
      <c r="A1154">
        <v>1009</v>
      </c>
      <c r="B1154">
        <v>13</v>
      </c>
      <c r="C1154">
        <v>59790.7</v>
      </c>
      <c r="D1154">
        <v>4057.2</v>
      </c>
      <c r="E1154">
        <v>747.4</v>
      </c>
      <c r="F1154">
        <f>VLOOKUP($A1154,unit!$A:$G,MATCH(F$1,unit!$A$1:$G$1,0),0)</f>
        <v>0.93330000000000002</v>
      </c>
      <c r="G1154">
        <f>VLOOKUP($A1154,unit!$A:$G,MATCH(G$1,unit!$A$1:$G$1,0),0)</f>
        <v>0.76</v>
      </c>
      <c r="H1154">
        <f>VLOOKUP($A1154,unit!$A:$G,MATCH(H$1,unit!$A$1:$G$1,0),0)</f>
        <v>0.7</v>
      </c>
      <c r="I1154">
        <f t="shared" si="59"/>
        <v>64063.752276867024</v>
      </c>
      <c r="J1154">
        <f t="shared" si="60"/>
        <v>5338.4210526315783</v>
      </c>
      <c r="K1154">
        <f t="shared" si="61"/>
        <v>1067.7142857142858</v>
      </c>
    </row>
    <row r="1155" spans="1:11" x14ac:dyDescent="0.2">
      <c r="A1155">
        <v>1009</v>
      </c>
      <c r="B1155">
        <v>14</v>
      </c>
      <c r="C1155">
        <v>59790.7</v>
      </c>
      <c r="D1155">
        <v>4057.2</v>
      </c>
      <c r="E1155">
        <v>747.4</v>
      </c>
      <c r="F1155">
        <f>VLOOKUP($A1155,unit!$A:$G,MATCH(F$1,unit!$A$1:$G$1,0),0)</f>
        <v>0.93330000000000002</v>
      </c>
      <c r="G1155">
        <f>VLOOKUP($A1155,unit!$A:$G,MATCH(G$1,unit!$A$1:$G$1,0),0)</f>
        <v>0.76</v>
      </c>
      <c r="H1155">
        <f>VLOOKUP($A1155,unit!$A:$G,MATCH(H$1,unit!$A$1:$G$1,0),0)</f>
        <v>0.7</v>
      </c>
      <c r="I1155">
        <f t="shared" ref="I1155:I1218" si="62">C1155/F1155*1</f>
        <v>64063.752276867024</v>
      </c>
      <c r="J1155">
        <f t="shared" ref="J1155:J1218" si="63">D1155/G1155*1</f>
        <v>5338.4210526315783</v>
      </c>
      <c r="K1155">
        <f t="shared" ref="K1155:K1218" si="64">E1155/H1155*1</f>
        <v>1067.7142857142858</v>
      </c>
    </row>
    <row r="1156" spans="1:11" x14ac:dyDescent="0.2">
      <c r="A1156">
        <v>1009</v>
      </c>
      <c r="B1156">
        <v>15</v>
      </c>
      <c r="C1156">
        <v>59790.7</v>
      </c>
      <c r="D1156">
        <v>4057.2</v>
      </c>
      <c r="E1156">
        <v>747.4</v>
      </c>
      <c r="F1156">
        <f>VLOOKUP($A1156,unit!$A:$G,MATCH(F$1,unit!$A$1:$G$1,0),0)</f>
        <v>0.93330000000000002</v>
      </c>
      <c r="G1156">
        <f>VLOOKUP($A1156,unit!$A:$G,MATCH(G$1,unit!$A$1:$G$1,0),0)</f>
        <v>0.76</v>
      </c>
      <c r="H1156">
        <f>VLOOKUP($A1156,unit!$A:$G,MATCH(H$1,unit!$A$1:$G$1,0),0)</f>
        <v>0.7</v>
      </c>
      <c r="I1156">
        <f t="shared" si="62"/>
        <v>64063.752276867024</v>
      </c>
      <c r="J1156">
        <f t="shared" si="63"/>
        <v>5338.4210526315783</v>
      </c>
      <c r="K1156">
        <f t="shared" si="64"/>
        <v>1067.7142857142858</v>
      </c>
    </row>
    <row r="1157" spans="1:11" x14ac:dyDescent="0.2">
      <c r="A1157">
        <v>1009</v>
      </c>
      <c r="B1157">
        <v>16</v>
      </c>
      <c r="C1157">
        <v>59790.7</v>
      </c>
      <c r="D1157">
        <v>4057.2</v>
      </c>
      <c r="E1157">
        <v>747.4</v>
      </c>
      <c r="F1157">
        <f>VLOOKUP($A1157,unit!$A:$G,MATCH(F$1,unit!$A$1:$G$1,0),0)</f>
        <v>0.93330000000000002</v>
      </c>
      <c r="G1157">
        <f>VLOOKUP($A1157,unit!$A:$G,MATCH(G$1,unit!$A$1:$G$1,0),0)</f>
        <v>0.76</v>
      </c>
      <c r="H1157">
        <f>VLOOKUP($A1157,unit!$A:$G,MATCH(H$1,unit!$A$1:$G$1,0),0)</f>
        <v>0.7</v>
      </c>
      <c r="I1157">
        <f t="shared" si="62"/>
        <v>64063.752276867024</v>
      </c>
      <c r="J1157">
        <f t="shared" si="63"/>
        <v>5338.4210526315783</v>
      </c>
      <c r="K1157">
        <f t="shared" si="64"/>
        <v>1067.7142857142858</v>
      </c>
    </row>
    <row r="1158" spans="1:11" x14ac:dyDescent="0.2">
      <c r="A1158">
        <v>1009</v>
      </c>
      <c r="B1158">
        <v>17</v>
      </c>
      <c r="C1158">
        <v>59790.7</v>
      </c>
      <c r="D1158">
        <v>4057.2</v>
      </c>
      <c r="E1158">
        <v>747.4</v>
      </c>
      <c r="F1158">
        <f>VLOOKUP($A1158,unit!$A:$G,MATCH(F$1,unit!$A$1:$G$1,0),0)</f>
        <v>0.93330000000000002</v>
      </c>
      <c r="G1158">
        <f>VLOOKUP($A1158,unit!$A:$G,MATCH(G$1,unit!$A$1:$G$1,0),0)</f>
        <v>0.76</v>
      </c>
      <c r="H1158">
        <f>VLOOKUP($A1158,unit!$A:$G,MATCH(H$1,unit!$A$1:$G$1,0),0)</f>
        <v>0.7</v>
      </c>
      <c r="I1158">
        <f t="shared" si="62"/>
        <v>64063.752276867024</v>
      </c>
      <c r="J1158">
        <f t="shared" si="63"/>
        <v>5338.4210526315783</v>
      </c>
      <c r="K1158">
        <f t="shared" si="64"/>
        <v>1067.7142857142858</v>
      </c>
    </row>
    <row r="1159" spans="1:11" x14ac:dyDescent="0.2">
      <c r="A1159">
        <v>1009</v>
      </c>
      <c r="B1159">
        <v>18</v>
      </c>
      <c r="C1159">
        <v>59790.7</v>
      </c>
      <c r="D1159">
        <v>4057.2</v>
      </c>
      <c r="E1159">
        <v>747.4</v>
      </c>
      <c r="F1159">
        <f>VLOOKUP($A1159,unit!$A:$G,MATCH(F$1,unit!$A$1:$G$1,0),0)</f>
        <v>0.93330000000000002</v>
      </c>
      <c r="G1159">
        <f>VLOOKUP($A1159,unit!$A:$G,MATCH(G$1,unit!$A$1:$G$1,0),0)</f>
        <v>0.76</v>
      </c>
      <c r="H1159">
        <f>VLOOKUP($A1159,unit!$A:$G,MATCH(H$1,unit!$A$1:$G$1,0),0)</f>
        <v>0.7</v>
      </c>
      <c r="I1159">
        <f t="shared" si="62"/>
        <v>64063.752276867024</v>
      </c>
      <c r="J1159">
        <f t="shared" si="63"/>
        <v>5338.4210526315783</v>
      </c>
      <c r="K1159">
        <f t="shared" si="64"/>
        <v>1067.7142857142858</v>
      </c>
    </row>
    <row r="1160" spans="1:11" x14ac:dyDescent="0.2">
      <c r="A1160">
        <v>1009</v>
      </c>
      <c r="B1160">
        <v>19</v>
      </c>
      <c r="C1160">
        <v>59790.7</v>
      </c>
      <c r="D1160">
        <v>4057.2</v>
      </c>
      <c r="E1160">
        <v>747.4</v>
      </c>
      <c r="F1160">
        <f>VLOOKUP($A1160,unit!$A:$G,MATCH(F$1,unit!$A$1:$G$1,0),0)</f>
        <v>0.93330000000000002</v>
      </c>
      <c r="G1160">
        <f>VLOOKUP($A1160,unit!$A:$G,MATCH(G$1,unit!$A$1:$G$1,0),0)</f>
        <v>0.76</v>
      </c>
      <c r="H1160">
        <f>VLOOKUP($A1160,unit!$A:$G,MATCH(H$1,unit!$A$1:$G$1,0),0)</f>
        <v>0.7</v>
      </c>
      <c r="I1160">
        <f t="shared" si="62"/>
        <v>64063.752276867024</v>
      </c>
      <c r="J1160">
        <f t="shared" si="63"/>
        <v>5338.4210526315783</v>
      </c>
      <c r="K1160">
        <f t="shared" si="64"/>
        <v>1067.7142857142858</v>
      </c>
    </row>
    <row r="1161" spans="1:11" x14ac:dyDescent="0.2">
      <c r="A1161">
        <v>1009</v>
      </c>
      <c r="B1161">
        <v>20</v>
      </c>
      <c r="C1161">
        <v>59790.7</v>
      </c>
      <c r="D1161">
        <v>4057.2</v>
      </c>
      <c r="E1161">
        <v>747.4</v>
      </c>
      <c r="F1161">
        <f>VLOOKUP($A1161,unit!$A:$G,MATCH(F$1,unit!$A$1:$G$1,0),0)</f>
        <v>0.93330000000000002</v>
      </c>
      <c r="G1161">
        <f>VLOOKUP($A1161,unit!$A:$G,MATCH(G$1,unit!$A$1:$G$1,0),0)</f>
        <v>0.76</v>
      </c>
      <c r="H1161">
        <f>VLOOKUP($A1161,unit!$A:$G,MATCH(H$1,unit!$A$1:$G$1,0),0)</f>
        <v>0.7</v>
      </c>
      <c r="I1161">
        <f t="shared" si="62"/>
        <v>64063.752276867024</v>
      </c>
      <c r="J1161">
        <f t="shared" si="63"/>
        <v>5338.4210526315783</v>
      </c>
      <c r="K1161">
        <f t="shared" si="64"/>
        <v>1067.7142857142858</v>
      </c>
    </row>
    <row r="1162" spans="1:11" x14ac:dyDescent="0.2">
      <c r="A1162">
        <v>4003</v>
      </c>
      <c r="B1162">
        <v>1</v>
      </c>
      <c r="C1162">
        <v>760.5</v>
      </c>
      <c r="D1162">
        <v>51.6</v>
      </c>
      <c r="E1162">
        <v>9.5</v>
      </c>
      <c r="F1162">
        <f>VLOOKUP($A1162,unit!$A:$G,MATCH(F$1,unit!$A$1:$G$1,0),0)</f>
        <v>0.93330000000000002</v>
      </c>
      <c r="G1162">
        <f>VLOOKUP($A1162,unit!$A:$G,MATCH(G$1,unit!$A$1:$G$1,0),0)</f>
        <v>0.76</v>
      </c>
      <c r="H1162">
        <f>VLOOKUP($A1162,unit!$A:$G,MATCH(H$1,unit!$A$1:$G$1,0),0)</f>
        <v>0.7</v>
      </c>
      <c r="I1162">
        <f t="shared" si="62"/>
        <v>814.85053037608486</v>
      </c>
      <c r="J1162">
        <f t="shared" si="63"/>
        <v>67.89473684210526</v>
      </c>
      <c r="K1162">
        <f t="shared" si="64"/>
        <v>13.571428571428573</v>
      </c>
    </row>
    <row r="1163" spans="1:11" x14ac:dyDescent="0.2">
      <c r="A1163">
        <v>4003</v>
      </c>
      <c r="B1163">
        <v>2</v>
      </c>
      <c r="C1163">
        <v>900.5</v>
      </c>
      <c r="D1163">
        <v>61.1</v>
      </c>
      <c r="E1163">
        <v>11.3</v>
      </c>
      <c r="F1163">
        <f>VLOOKUP($A1163,unit!$A:$G,MATCH(F$1,unit!$A$1:$G$1,0),0)</f>
        <v>0.93330000000000002</v>
      </c>
      <c r="G1163">
        <f>VLOOKUP($A1163,unit!$A:$G,MATCH(G$1,unit!$A$1:$G$1,0),0)</f>
        <v>0.76</v>
      </c>
      <c r="H1163">
        <f>VLOOKUP($A1163,unit!$A:$G,MATCH(H$1,unit!$A$1:$G$1,0),0)</f>
        <v>0.7</v>
      </c>
      <c r="I1163">
        <f t="shared" si="62"/>
        <v>964.8558877102754</v>
      </c>
      <c r="J1163">
        <f t="shared" si="63"/>
        <v>80.39473684210526</v>
      </c>
      <c r="K1163">
        <f t="shared" si="64"/>
        <v>16.142857142857146</v>
      </c>
    </row>
    <row r="1164" spans="1:11" x14ac:dyDescent="0.2">
      <c r="A1164">
        <v>4003</v>
      </c>
      <c r="B1164">
        <v>3</v>
      </c>
      <c r="C1164">
        <v>1355.3</v>
      </c>
      <c r="D1164">
        <v>92</v>
      </c>
      <c r="E1164">
        <v>16.899999999999999</v>
      </c>
      <c r="F1164">
        <f>VLOOKUP($A1164,unit!$A:$G,MATCH(F$1,unit!$A$1:$G$1,0),0)</f>
        <v>0.93330000000000002</v>
      </c>
      <c r="G1164">
        <f>VLOOKUP($A1164,unit!$A:$G,MATCH(G$1,unit!$A$1:$G$1,0),0)</f>
        <v>0.76</v>
      </c>
      <c r="H1164">
        <f>VLOOKUP($A1164,unit!$A:$G,MATCH(H$1,unit!$A$1:$G$1,0),0)</f>
        <v>0.7</v>
      </c>
      <c r="I1164">
        <f t="shared" si="62"/>
        <v>1452.1590056787741</v>
      </c>
      <c r="J1164">
        <f t="shared" si="63"/>
        <v>121.05263157894737</v>
      </c>
      <c r="K1164">
        <f t="shared" si="64"/>
        <v>24.142857142857142</v>
      </c>
    </row>
    <row r="1165" spans="1:11" x14ac:dyDescent="0.2">
      <c r="A1165">
        <v>4003</v>
      </c>
      <c r="B1165">
        <v>4</v>
      </c>
      <c r="C1165">
        <v>2188.4</v>
      </c>
      <c r="D1165">
        <v>148.5</v>
      </c>
      <c r="E1165">
        <v>27.4</v>
      </c>
      <c r="F1165">
        <f>VLOOKUP($A1165,unit!$A:$G,MATCH(F$1,unit!$A$1:$G$1,0),0)</f>
        <v>0.93330000000000002</v>
      </c>
      <c r="G1165">
        <f>VLOOKUP($A1165,unit!$A:$G,MATCH(G$1,unit!$A$1:$G$1,0),0)</f>
        <v>0.76</v>
      </c>
      <c r="H1165">
        <f>VLOOKUP($A1165,unit!$A:$G,MATCH(H$1,unit!$A$1:$G$1,0),0)</f>
        <v>0.7</v>
      </c>
      <c r="I1165">
        <f t="shared" si="62"/>
        <v>2344.7980285010181</v>
      </c>
      <c r="J1165">
        <f t="shared" si="63"/>
        <v>195.39473684210526</v>
      </c>
      <c r="K1165">
        <f t="shared" si="64"/>
        <v>39.142857142857146</v>
      </c>
    </row>
    <row r="1166" spans="1:11" x14ac:dyDescent="0.2">
      <c r="A1166">
        <v>4003</v>
      </c>
      <c r="B1166">
        <v>5</v>
      </c>
      <c r="C1166">
        <v>3355.7</v>
      </c>
      <c r="D1166">
        <v>227.7</v>
      </c>
      <c r="E1166">
        <v>41.9</v>
      </c>
      <c r="F1166">
        <f>VLOOKUP($A1166,unit!$A:$G,MATCH(F$1,unit!$A$1:$G$1,0),0)</f>
        <v>0.93330000000000002</v>
      </c>
      <c r="G1166">
        <f>VLOOKUP($A1166,unit!$A:$G,MATCH(G$1,unit!$A$1:$G$1,0),0)</f>
        <v>0.76</v>
      </c>
      <c r="H1166">
        <f>VLOOKUP($A1166,unit!$A:$G,MATCH(H$1,unit!$A$1:$G$1,0),0)</f>
        <v>0.7</v>
      </c>
      <c r="I1166">
        <f t="shared" si="62"/>
        <v>3595.5212686167361</v>
      </c>
      <c r="J1166">
        <f t="shared" si="63"/>
        <v>299.60526315789474</v>
      </c>
      <c r="K1166">
        <f t="shared" si="64"/>
        <v>59.857142857142861</v>
      </c>
    </row>
    <row r="1167" spans="1:11" x14ac:dyDescent="0.2">
      <c r="A1167">
        <v>4003</v>
      </c>
      <c r="B1167">
        <v>6</v>
      </c>
      <c r="C1167">
        <v>4990.8999999999996</v>
      </c>
      <c r="D1167">
        <v>338.7</v>
      </c>
      <c r="E1167">
        <v>62.4</v>
      </c>
      <c r="F1167">
        <f>VLOOKUP($A1167,unit!$A:$G,MATCH(F$1,unit!$A$1:$G$1,0),0)</f>
        <v>0.93330000000000002</v>
      </c>
      <c r="G1167">
        <f>VLOOKUP($A1167,unit!$A:$G,MATCH(G$1,unit!$A$1:$G$1,0),0)</f>
        <v>0.76</v>
      </c>
      <c r="H1167">
        <f>VLOOKUP($A1167,unit!$A:$G,MATCH(H$1,unit!$A$1:$G$1,0),0)</f>
        <v>0.7</v>
      </c>
      <c r="I1167">
        <f t="shared" si="62"/>
        <v>5347.5838422800807</v>
      </c>
      <c r="J1167">
        <f t="shared" si="63"/>
        <v>445.65789473684208</v>
      </c>
      <c r="K1167">
        <f t="shared" si="64"/>
        <v>89.142857142857153</v>
      </c>
    </row>
    <row r="1168" spans="1:11" x14ac:dyDescent="0.2">
      <c r="A1168">
        <v>4003</v>
      </c>
      <c r="B1168">
        <v>7</v>
      </c>
      <c r="C1168">
        <v>7281.8</v>
      </c>
      <c r="D1168">
        <v>494.1</v>
      </c>
      <c r="E1168">
        <v>91</v>
      </c>
      <c r="F1168">
        <f>VLOOKUP($A1168,unit!$A:$G,MATCH(F$1,unit!$A$1:$G$1,0),0)</f>
        <v>0.93330000000000002</v>
      </c>
      <c r="G1168">
        <f>VLOOKUP($A1168,unit!$A:$G,MATCH(G$1,unit!$A$1:$G$1,0),0)</f>
        <v>0.76</v>
      </c>
      <c r="H1168">
        <f>VLOOKUP($A1168,unit!$A:$G,MATCH(H$1,unit!$A$1:$G$1,0),0)</f>
        <v>0.7</v>
      </c>
      <c r="I1168">
        <f t="shared" si="62"/>
        <v>7802.207221686489</v>
      </c>
      <c r="J1168">
        <f t="shared" si="63"/>
        <v>650.13157894736844</v>
      </c>
      <c r="K1168">
        <f t="shared" si="64"/>
        <v>130</v>
      </c>
    </row>
    <row r="1169" spans="1:11" x14ac:dyDescent="0.2">
      <c r="A1169">
        <v>4003</v>
      </c>
      <c r="B1169">
        <v>8</v>
      </c>
      <c r="C1169">
        <v>10491.1</v>
      </c>
      <c r="D1169">
        <v>711.9</v>
      </c>
      <c r="E1169">
        <v>131.1</v>
      </c>
      <c r="F1169">
        <f>VLOOKUP($A1169,unit!$A:$G,MATCH(F$1,unit!$A$1:$G$1,0),0)</f>
        <v>0.93330000000000002</v>
      </c>
      <c r="G1169">
        <f>VLOOKUP($A1169,unit!$A:$G,MATCH(G$1,unit!$A$1:$G$1,0),0)</f>
        <v>0.76</v>
      </c>
      <c r="H1169">
        <f>VLOOKUP($A1169,unit!$A:$G,MATCH(H$1,unit!$A$1:$G$1,0),0)</f>
        <v>0.7</v>
      </c>
      <c r="I1169">
        <f t="shared" si="62"/>
        <v>11240.865745205187</v>
      </c>
      <c r="J1169">
        <f t="shared" si="63"/>
        <v>936.71052631578948</v>
      </c>
      <c r="K1169">
        <f t="shared" si="64"/>
        <v>187.28571428571428</v>
      </c>
    </row>
    <row r="1170" spans="1:11" x14ac:dyDescent="0.2">
      <c r="A1170">
        <v>4003</v>
      </c>
      <c r="B1170">
        <v>9</v>
      </c>
      <c r="C1170">
        <v>14987.2</v>
      </c>
      <c r="D1170">
        <v>1017</v>
      </c>
      <c r="E1170">
        <v>187.3</v>
      </c>
      <c r="F1170">
        <f>VLOOKUP($A1170,unit!$A:$G,MATCH(F$1,unit!$A$1:$G$1,0),0)</f>
        <v>0.93330000000000002</v>
      </c>
      <c r="G1170">
        <f>VLOOKUP($A1170,unit!$A:$G,MATCH(G$1,unit!$A$1:$G$1,0),0)</f>
        <v>0.76</v>
      </c>
      <c r="H1170">
        <f>VLOOKUP($A1170,unit!$A:$G,MATCH(H$1,unit!$A$1:$G$1,0),0)</f>
        <v>0.7</v>
      </c>
      <c r="I1170">
        <f t="shared" si="62"/>
        <v>16058.287795992714</v>
      </c>
      <c r="J1170">
        <f t="shared" si="63"/>
        <v>1338.1578947368421</v>
      </c>
      <c r="K1170">
        <f t="shared" si="64"/>
        <v>267.57142857142861</v>
      </c>
    </row>
    <row r="1171" spans="1:11" x14ac:dyDescent="0.2">
      <c r="A1171">
        <v>4003</v>
      </c>
      <c r="B1171">
        <v>10</v>
      </c>
      <c r="C1171">
        <v>21285.9</v>
      </c>
      <c r="D1171">
        <v>1444.4</v>
      </c>
      <c r="E1171">
        <v>266.10000000000002</v>
      </c>
      <c r="F1171">
        <f>VLOOKUP($A1171,unit!$A:$G,MATCH(F$1,unit!$A$1:$G$1,0),0)</f>
        <v>0.93330000000000002</v>
      </c>
      <c r="G1171">
        <f>VLOOKUP($A1171,unit!$A:$G,MATCH(G$1,unit!$A$1:$G$1,0),0)</f>
        <v>0.76</v>
      </c>
      <c r="H1171">
        <f>VLOOKUP($A1171,unit!$A:$G,MATCH(H$1,unit!$A$1:$G$1,0),0)</f>
        <v>0.7</v>
      </c>
      <c r="I1171">
        <f t="shared" si="62"/>
        <v>22807.135969141757</v>
      </c>
      <c r="J1171">
        <f t="shared" si="63"/>
        <v>1900.5263157894738</v>
      </c>
      <c r="K1171">
        <f t="shared" si="64"/>
        <v>380.14285714285722</v>
      </c>
    </row>
    <row r="1172" spans="1:11" x14ac:dyDescent="0.2">
      <c r="A1172">
        <v>4003</v>
      </c>
      <c r="B1172">
        <v>11</v>
      </c>
      <c r="C1172">
        <v>30110.1</v>
      </c>
      <c r="D1172">
        <v>2043.2</v>
      </c>
      <c r="E1172">
        <v>376.4</v>
      </c>
      <c r="F1172">
        <f>VLOOKUP($A1172,unit!$A:$G,MATCH(F$1,unit!$A$1:$G$1,0),0)</f>
        <v>0.93330000000000002</v>
      </c>
      <c r="G1172">
        <f>VLOOKUP($A1172,unit!$A:$G,MATCH(G$1,unit!$A$1:$G$1,0),0)</f>
        <v>0.76</v>
      </c>
      <c r="H1172">
        <f>VLOOKUP($A1172,unit!$A:$G,MATCH(H$1,unit!$A$1:$G$1,0),0)</f>
        <v>0.7</v>
      </c>
      <c r="I1172">
        <f t="shared" si="62"/>
        <v>32261.973641915782</v>
      </c>
      <c r="J1172">
        <f t="shared" si="63"/>
        <v>2688.4210526315792</v>
      </c>
      <c r="K1172">
        <f t="shared" si="64"/>
        <v>537.71428571428567</v>
      </c>
    </row>
    <row r="1173" spans="1:11" x14ac:dyDescent="0.2">
      <c r="A1173">
        <v>4003</v>
      </c>
      <c r="B1173">
        <v>12</v>
      </c>
      <c r="C1173">
        <v>42472.2</v>
      </c>
      <c r="D1173">
        <v>2882</v>
      </c>
      <c r="E1173">
        <v>530.9</v>
      </c>
      <c r="F1173">
        <f>VLOOKUP($A1173,unit!$A:$G,MATCH(F$1,unit!$A$1:$G$1,0),0)</f>
        <v>0.93330000000000002</v>
      </c>
      <c r="G1173">
        <f>VLOOKUP($A1173,unit!$A:$G,MATCH(G$1,unit!$A$1:$G$1,0),0)</f>
        <v>0.76</v>
      </c>
      <c r="H1173">
        <f>VLOOKUP($A1173,unit!$A:$G,MATCH(H$1,unit!$A$1:$G$1,0),0)</f>
        <v>0.7</v>
      </c>
      <c r="I1173">
        <f t="shared" si="62"/>
        <v>45507.55384120861</v>
      </c>
      <c r="J1173">
        <f t="shared" si="63"/>
        <v>3792.1052631578946</v>
      </c>
      <c r="K1173">
        <f t="shared" si="64"/>
        <v>758.42857142857144</v>
      </c>
    </row>
    <row r="1174" spans="1:11" x14ac:dyDescent="0.2">
      <c r="A1174">
        <v>4003</v>
      </c>
      <c r="B1174">
        <v>13</v>
      </c>
      <c r="C1174">
        <v>59790.7</v>
      </c>
      <c r="D1174">
        <v>4057.2</v>
      </c>
      <c r="E1174">
        <v>747.4</v>
      </c>
      <c r="F1174">
        <f>VLOOKUP($A1174,unit!$A:$G,MATCH(F$1,unit!$A$1:$G$1,0),0)</f>
        <v>0.93330000000000002</v>
      </c>
      <c r="G1174">
        <f>VLOOKUP($A1174,unit!$A:$G,MATCH(G$1,unit!$A$1:$G$1,0),0)</f>
        <v>0.76</v>
      </c>
      <c r="H1174">
        <f>VLOOKUP($A1174,unit!$A:$G,MATCH(H$1,unit!$A$1:$G$1,0),0)</f>
        <v>0.7</v>
      </c>
      <c r="I1174">
        <f t="shared" si="62"/>
        <v>64063.752276867024</v>
      </c>
      <c r="J1174">
        <f t="shared" si="63"/>
        <v>5338.4210526315783</v>
      </c>
      <c r="K1174">
        <f t="shared" si="64"/>
        <v>1067.7142857142858</v>
      </c>
    </row>
    <row r="1175" spans="1:11" x14ac:dyDescent="0.2">
      <c r="A1175">
        <v>4003</v>
      </c>
      <c r="B1175">
        <v>14</v>
      </c>
      <c r="C1175">
        <v>59790.7</v>
      </c>
      <c r="D1175">
        <v>4057.2</v>
      </c>
      <c r="E1175">
        <v>747.4</v>
      </c>
      <c r="F1175">
        <f>VLOOKUP($A1175,unit!$A:$G,MATCH(F$1,unit!$A$1:$G$1,0),0)</f>
        <v>0.93330000000000002</v>
      </c>
      <c r="G1175">
        <f>VLOOKUP($A1175,unit!$A:$G,MATCH(G$1,unit!$A$1:$G$1,0),0)</f>
        <v>0.76</v>
      </c>
      <c r="H1175">
        <f>VLOOKUP($A1175,unit!$A:$G,MATCH(H$1,unit!$A$1:$G$1,0),0)</f>
        <v>0.7</v>
      </c>
      <c r="I1175">
        <f t="shared" si="62"/>
        <v>64063.752276867024</v>
      </c>
      <c r="J1175">
        <f t="shared" si="63"/>
        <v>5338.4210526315783</v>
      </c>
      <c r="K1175">
        <f t="shared" si="64"/>
        <v>1067.7142857142858</v>
      </c>
    </row>
    <row r="1176" spans="1:11" x14ac:dyDescent="0.2">
      <c r="A1176">
        <v>4003</v>
      </c>
      <c r="B1176">
        <v>15</v>
      </c>
      <c r="C1176">
        <v>59790.7</v>
      </c>
      <c r="D1176">
        <v>4057.2</v>
      </c>
      <c r="E1176">
        <v>747.4</v>
      </c>
      <c r="F1176">
        <f>VLOOKUP($A1176,unit!$A:$G,MATCH(F$1,unit!$A$1:$G$1,0),0)</f>
        <v>0.93330000000000002</v>
      </c>
      <c r="G1176">
        <f>VLOOKUP($A1176,unit!$A:$G,MATCH(G$1,unit!$A$1:$G$1,0),0)</f>
        <v>0.76</v>
      </c>
      <c r="H1176">
        <f>VLOOKUP($A1176,unit!$A:$G,MATCH(H$1,unit!$A$1:$G$1,0),0)</f>
        <v>0.7</v>
      </c>
      <c r="I1176">
        <f t="shared" si="62"/>
        <v>64063.752276867024</v>
      </c>
      <c r="J1176">
        <f t="shared" si="63"/>
        <v>5338.4210526315783</v>
      </c>
      <c r="K1176">
        <f t="shared" si="64"/>
        <v>1067.7142857142858</v>
      </c>
    </row>
    <row r="1177" spans="1:11" x14ac:dyDescent="0.2">
      <c r="A1177">
        <v>4003</v>
      </c>
      <c r="B1177">
        <v>16</v>
      </c>
      <c r="C1177">
        <v>59790.7</v>
      </c>
      <c r="D1177">
        <v>4057.2</v>
      </c>
      <c r="E1177">
        <v>747.4</v>
      </c>
      <c r="F1177">
        <f>VLOOKUP($A1177,unit!$A:$G,MATCH(F$1,unit!$A$1:$G$1,0),0)</f>
        <v>0.93330000000000002</v>
      </c>
      <c r="G1177">
        <f>VLOOKUP($A1177,unit!$A:$G,MATCH(G$1,unit!$A$1:$G$1,0),0)</f>
        <v>0.76</v>
      </c>
      <c r="H1177">
        <f>VLOOKUP($A1177,unit!$A:$G,MATCH(H$1,unit!$A$1:$G$1,0),0)</f>
        <v>0.7</v>
      </c>
      <c r="I1177">
        <f t="shared" si="62"/>
        <v>64063.752276867024</v>
      </c>
      <c r="J1177">
        <f t="shared" si="63"/>
        <v>5338.4210526315783</v>
      </c>
      <c r="K1177">
        <f t="shared" si="64"/>
        <v>1067.7142857142858</v>
      </c>
    </row>
    <row r="1178" spans="1:11" x14ac:dyDescent="0.2">
      <c r="A1178">
        <v>4003</v>
      </c>
      <c r="B1178">
        <v>17</v>
      </c>
      <c r="C1178">
        <v>59790.7</v>
      </c>
      <c r="D1178">
        <v>4057.2</v>
      </c>
      <c r="E1178">
        <v>747.4</v>
      </c>
      <c r="F1178">
        <f>VLOOKUP($A1178,unit!$A:$G,MATCH(F$1,unit!$A$1:$G$1,0),0)</f>
        <v>0.93330000000000002</v>
      </c>
      <c r="G1178">
        <f>VLOOKUP($A1178,unit!$A:$G,MATCH(G$1,unit!$A$1:$G$1,0),0)</f>
        <v>0.76</v>
      </c>
      <c r="H1178">
        <f>VLOOKUP($A1178,unit!$A:$G,MATCH(H$1,unit!$A$1:$G$1,0),0)</f>
        <v>0.7</v>
      </c>
      <c r="I1178">
        <f t="shared" si="62"/>
        <v>64063.752276867024</v>
      </c>
      <c r="J1178">
        <f t="shared" si="63"/>
        <v>5338.4210526315783</v>
      </c>
      <c r="K1178">
        <f t="shared" si="64"/>
        <v>1067.7142857142858</v>
      </c>
    </row>
    <row r="1179" spans="1:11" x14ac:dyDescent="0.2">
      <c r="A1179">
        <v>4003</v>
      </c>
      <c r="B1179">
        <v>18</v>
      </c>
      <c r="C1179">
        <v>59790.7</v>
      </c>
      <c r="D1179">
        <v>4057.2</v>
      </c>
      <c r="E1179">
        <v>747.4</v>
      </c>
      <c r="F1179">
        <f>VLOOKUP($A1179,unit!$A:$G,MATCH(F$1,unit!$A$1:$G$1,0),0)</f>
        <v>0.93330000000000002</v>
      </c>
      <c r="G1179">
        <f>VLOOKUP($A1179,unit!$A:$G,MATCH(G$1,unit!$A$1:$G$1,0),0)</f>
        <v>0.76</v>
      </c>
      <c r="H1179">
        <f>VLOOKUP($A1179,unit!$A:$G,MATCH(H$1,unit!$A$1:$G$1,0),0)</f>
        <v>0.7</v>
      </c>
      <c r="I1179">
        <f t="shared" si="62"/>
        <v>64063.752276867024</v>
      </c>
      <c r="J1179">
        <f t="shared" si="63"/>
        <v>5338.4210526315783</v>
      </c>
      <c r="K1179">
        <f t="shared" si="64"/>
        <v>1067.7142857142858</v>
      </c>
    </row>
    <row r="1180" spans="1:11" x14ac:dyDescent="0.2">
      <c r="A1180">
        <v>4003</v>
      </c>
      <c r="B1180">
        <v>19</v>
      </c>
      <c r="C1180">
        <v>59790.7</v>
      </c>
      <c r="D1180">
        <v>4057.2</v>
      </c>
      <c r="E1180">
        <v>747.4</v>
      </c>
      <c r="F1180">
        <f>VLOOKUP($A1180,unit!$A:$G,MATCH(F$1,unit!$A$1:$G$1,0),0)</f>
        <v>0.93330000000000002</v>
      </c>
      <c r="G1180">
        <f>VLOOKUP($A1180,unit!$A:$G,MATCH(G$1,unit!$A$1:$G$1,0),0)</f>
        <v>0.76</v>
      </c>
      <c r="H1180">
        <f>VLOOKUP($A1180,unit!$A:$G,MATCH(H$1,unit!$A$1:$G$1,0),0)</f>
        <v>0.7</v>
      </c>
      <c r="I1180">
        <f t="shared" si="62"/>
        <v>64063.752276867024</v>
      </c>
      <c r="J1180">
        <f t="shared" si="63"/>
        <v>5338.4210526315783</v>
      </c>
      <c r="K1180">
        <f t="shared" si="64"/>
        <v>1067.7142857142858</v>
      </c>
    </row>
    <row r="1181" spans="1:11" x14ac:dyDescent="0.2">
      <c r="A1181">
        <v>4003</v>
      </c>
      <c r="B1181">
        <v>20</v>
      </c>
      <c r="C1181">
        <v>59790.7</v>
      </c>
      <c r="D1181">
        <v>4057.2</v>
      </c>
      <c r="E1181">
        <v>747.4</v>
      </c>
      <c r="F1181">
        <f>VLOOKUP($A1181,unit!$A:$G,MATCH(F$1,unit!$A$1:$G$1,0),0)</f>
        <v>0.93330000000000002</v>
      </c>
      <c r="G1181">
        <f>VLOOKUP($A1181,unit!$A:$G,MATCH(G$1,unit!$A$1:$G$1,0),0)</f>
        <v>0.76</v>
      </c>
      <c r="H1181">
        <f>VLOOKUP($A1181,unit!$A:$G,MATCH(H$1,unit!$A$1:$G$1,0),0)</f>
        <v>0.7</v>
      </c>
      <c r="I1181">
        <f t="shared" si="62"/>
        <v>64063.752276867024</v>
      </c>
      <c r="J1181">
        <f t="shared" si="63"/>
        <v>5338.4210526315783</v>
      </c>
      <c r="K1181">
        <f t="shared" si="64"/>
        <v>1067.7142857142858</v>
      </c>
    </row>
    <row r="1182" spans="1:11" x14ac:dyDescent="0.2">
      <c r="A1182">
        <v>1010</v>
      </c>
      <c r="B1182">
        <v>1</v>
      </c>
      <c r="C1182">
        <v>760.5</v>
      </c>
      <c r="D1182">
        <v>51.6</v>
      </c>
      <c r="E1182">
        <v>9.5</v>
      </c>
      <c r="F1182">
        <f>VLOOKUP($A1182,unit!$A:$G,MATCH(F$1,unit!$A$1:$G$1,0),0)</f>
        <v>0.93330000000000002</v>
      </c>
      <c r="G1182">
        <f>VLOOKUP($A1182,unit!$A:$G,MATCH(G$1,unit!$A$1:$G$1,0),0)</f>
        <v>0.76</v>
      </c>
      <c r="H1182">
        <f>VLOOKUP($A1182,unit!$A:$G,MATCH(H$1,unit!$A$1:$G$1,0),0)</f>
        <v>0.7</v>
      </c>
      <c r="I1182">
        <f t="shared" si="62"/>
        <v>814.85053037608486</v>
      </c>
      <c r="J1182">
        <f t="shared" si="63"/>
        <v>67.89473684210526</v>
      </c>
      <c r="K1182">
        <f t="shared" si="64"/>
        <v>13.571428571428573</v>
      </c>
    </row>
    <row r="1183" spans="1:11" x14ac:dyDescent="0.2">
      <c r="A1183">
        <v>1010</v>
      </c>
      <c r="B1183">
        <v>2</v>
      </c>
      <c r="C1183">
        <v>900.5</v>
      </c>
      <c r="D1183">
        <v>61.1</v>
      </c>
      <c r="E1183">
        <v>11.3</v>
      </c>
      <c r="F1183">
        <f>VLOOKUP($A1183,unit!$A:$G,MATCH(F$1,unit!$A$1:$G$1,0),0)</f>
        <v>0.93330000000000002</v>
      </c>
      <c r="G1183">
        <f>VLOOKUP($A1183,unit!$A:$G,MATCH(G$1,unit!$A$1:$G$1,0),0)</f>
        <v>0.76</v>
      </c>
      <c r="H1183">
        <f>VLOOKUP($A1183,unit!$A:$G,MATCH(H$1,unit!$A$1:$G$1,0),0)</f>
        <v>0.7</v>
      </c>
      <c r="I1183">
        <f t="shared" si="62"/>
        <v>964.8558877102754</v>
      </c>
      <c r="J1183">
        <f t="shared" si="63"/>
        <v>80.39473684210526</v>
      </c>
      <c r="K1183">
        <f t="shared" si="64"/>
        <v>16.142857142857146</v>
      </c>
    </row>
    <row r="1184" spans="1:11" x14ac:dyDescent="0.2">
      <c r="A1184">
        <v>1010</v>
      </c>
      <c r="B1184">
        <v>3</v>
      </c>
      <c r="C1184">
        <v>1355.3</v>
      </c>
      <c r="D1184">
        <v>92</v>
      </c>
      <c r="E1184">
        <v>16.899999999999999</v>
      </c>
      <c r="F1184">
        <f>VLOOKUP($A1184,unit!$A:$G,MATCH(F$1,unit!$A$1:$G$1,0),0)</f>
        <v>0.93330000000000002</v>
      </c>
      <c r="G1184">
        <f>VLOOKUP($A1184,unit!$A:$G,MATCH(G$1,unit!$A$1:$G$1,0),0)</f>
        <v>0.76</v>
      </c>
      <c r="H1184">
        <f>VLOOKUP($A1184,unit!$A:$G,MATCH(H$1,unit!$A$1:$G$1,0),0)</f>
        <v>0.7</v>
      </c>
      <c r="I1184">
        <f t="shared" si="62"/>
        <v>1452.1590056787741</v>
      </c>
      <c r="J1184">
        <f t="shared" si="63"/>
        <v>121.05263157894737</v>
      </c>
      <c r="K1184">
        <f t="shared" si="64"/>
        <v>24.142857142857142</v>
      </c>
    </row>
    <row r="1185" spans="1:11" x14ac:dyDescent="0.2">
      <c r="A1185">
        <v>1010</v>
      </c>
      <c r="B1185">
        <v>4</v>
      </c>
      <c r="C1185">
        <v>2188.4</v>
      </c>
      <c r="D1185">
        <v>148.5</v>
      </c>
      <c r="E1185">
        <v>27.4</v>
      </c>
      <c r="F1185">
        <f>VLOOKUP($A1185,unit!$A:$G,MATCH(F$1,unit!$A$1:$G$1,0),0)</f>
        <v>0.93330000000000002</v>
      </c>
      <c r="G1185">
        <f>VLOOKUP($A1185,unit!$A:$G,MATCH(G$1,unit!$A$1:$G$1,0),0)</f>
        <v>0.76</v>
      </c>
      <c r="H1185">
        <f>VLOOKUP($A1185,unit!$A:$G,MATCH(H$1,unit!$A$1:$G$1,0),0)</f>
        <v>0.7</v>
      </c>
      <c r="I1185">
        <f t="shared" si="62"/>
        <v>2344.7980285010181</v>
      </c>
      <c r="J1185">
        <f t="shared" si="63"/>
        <v>195.39473684210526</v>
      </c>
      <c r="K1185">
        <f t="shared" si="64"/>
        <v>39.142857142857146</v>
      </c>
    </row>
    <row r="1186" spans="1:11" x14ac:dyDescent="0.2">
      <c r="A1186">
        <v>1010</v>
      </c>
      <c r="B1186">
        <v>5</v>
      </c>
      <c r="C1186">
        <v>3355.7</v>
      </c>
      <c r="D1186">
        <v>227.7</v>
      </c>
      <c r="E1186">
        <v>41.9</v>
      </c>
      <c r="F1186">
        <f>VLOOKUP($A1186,unit!$A:$G,MATCH(F$1,unit!$A$1:$G$1,0),0)</f>
        <v>0.93330000000000002</v>
      </c>
      <c r="G1186">
        <f>VLOOKUP($A1186,unit!$A:$G,MATCH(G$1,unit!$A$1:$G$1,0),0)</f>
        <v>0.76</v>
      </c>
      <c r="H1186">
        <f>VLOOKUP($A1186,unit!$A:$G,MATCH(H$1,unit!$A$1:$G$1,0),0)</f>
        <v>0.7</v>
      </c>
      <c r="I1186">
        <f t="shared" si="62"/>
        <v>3595.5212686167361</v>
      </c>
      <c r="J1186">
        <f t="shared" si="63"/>
        <v>299.60526315789474</v>
      </c>
      <c r="K1186">
        <f t="shared" si="64"/>
        <v>59.857142857142861</v>
      </c>
    </row>
    <row r="1187" spans="1:11" x14ac:dyDescent="0.2">
      <c r="A1187">
        <v>1010</v>
      </c>
      <c r="B1187">
        <v>6</v>
      </c>
      <c r="C1187">
        <v>4990.8999999999996</v>
      </c>
      <c r="D1187">
        <v>338.7</v>
      </c>
      <c r="E1187">
        <v>62.4</v>
      </c>
      <c r="F1187">
        <f>VLOOKUP($A1187,unit!$A:$G,MATCH(F$1,unit!$A$1:$G$1,0),0)</f>
        <v>0.93330000000000002</v>
      </c>
      <c r="G1187">
        <f>VLOOKUP($A1187,unit!$A:$G,MATCH(G$1,unit!$A$1:$G$1,0),0)</f>
        <v>0.76</v>
      </c>
      <c r="H1187">
        <f>VLOOKUP($A1187,unit!$A:$G,MATCH(H$1,unit!$A$1:$G$1,0),0)</f>
        <v>0.7</v>
      </c>
      <c r="I1187">
        <f t="shared" si="62"/>
        <v>5347.5838422800807</v>
      </c>
      <c r="J1187">
        <f t="shared" si="63"/>
        <v>445.65789473684208</v>
      </c>
      <c r="K1187">
        <f t="shared" si="64"/>
        <v>89.142857142857153</v>
      </c>
    </row>
    <row r="1188" spans="1:11" x14ac:dyDescent="0.2">
      <c r="A1188">
        <v>1010</v>
      </c>
      <c r="B1188">
        <v>7</v>
      </c>
      <c r="C1188">
        <v>7281.8</v>
      </c>
      <c r="D1188">
        <v>494.1</v>
      </c>
      <c r="E1188">
        <v>91</v>
      </c>
      <c r="F1188">
        <f>VLOOKUP($A1188,unit!$A:$G,MATCH(F$1,unit!$A$1:$G$1,0),0)</f>
        <v>0.93330000000000002</v>
      </c>
      <c r="G1188">
        <f>VLOOKUP($A1188,unit!$A:$G,MATCH(G$1,unit!$A$1:$G$1,0),0)</f>
        <v>0.76</v>
      </c>
      <c r="H1188">
        <f>VLOOKUP($A1188,unit!$A:$G,MATCH(H$1,unit!$A$1:$G$1,0),0)</f>
        <v>0.7</v>
      </c>
      <c r="I1188">
        <f t="shared" si="62"/>
        <v>7802.207221686489</v>
      </c>
      <c r="J1188">
        <f t="shared" si="63"/>
        <v>650.13157894736844</v>
      </c>
      <c r="K1188">
        <f t="shared" si="64"/>
        <v>130</v>
      </c>
    </row>
    <row r="1189" spans="1:11" x14ac:dyDescent="0.2">
      <c r="A1189">
        <v>1010</v>
      </c>
      <c r="B1189">
        <v>8</v>
      </c>
      <c r="C1189">
        <v>10491.1</v>
      </c>
      <c r="D1189">
        <v>711.9</v>
      </c>
      <c r="E1189">
        <v>131.1</v>
      </c>
      <c r="F1189">
        <f>VLOOKUP($A1189,unit!$A:$G,MATCH(F$1,unit!$A$1:$G$1,0),0)</f>
        <v>0.93330000000000002</v>
      </c>
      <c r="G1189">
        <f>VLOOKUP($A1189,unit!$A:$G,MATCH(G$1,unit!$A$1:$G$1,0),0)</f>
        <v>0.76</v>
      </c>
      <c r="H1189">
        <f>VLOOKUP($A1189,unit!$A:$G,MATCH(H$1,unit!$A$1:$G$1,0),0)</f>
        <v>0.7</v>
      </c>
      <c r="I1189">
        <f t="shared" si="62"/>
        <v>11240.865745205187</v>
      </c>
      <c r="J1189">
        <f t="shared" si="63"/>
        <v>936.71052631578948</v>
      </c>
      <c r="K1189">
        <f t="shared" si="64"/>
        <v>187.28571428571428</v>
      </c>
    </row>
    <row r="1190" spans="1:11" x14ac:dyDescent="0.2">
      <c r="A1190">
        <v>1010</v>
      </c>
      <c r="B1190">
        <v>9</v>
      </c>
      <c r="C1190">
        <v>14987.2</v>
      </c>
      <c r="D1190">
        <v>1017</v>
      </c>
      <c r="E1190">
        <v>187.3</v>
      </c>
      <c r="F1190">
        <f>VLOOKUP($A1190,unit!$A:$G,MATCH(F$1,unit!$A$1:$G$1,0),0)</f>
        <v>0.93330000000000002</v>
      </c>
      <c r="G1190">
        <f>VLOOKUP($A1190,unit!$A:$G,MATCH(G$1,unit!$A$1:$G$1,0),0)</f>
        <v>0.76</v>
      </c>
      <c r="H1190">
        <f>VLOOKUP($A1190,unit!$A:$G,MATCH(H$1,unit!$A$1:$G$1,0),0)</f>
        <v>0.7</v>
      </c>
      <c r="I1190">
        <f t="shared" si="62"/>
        <v>16058.287795992714</v>
      </c>
      <c r="J1190">
        <f t="shared" si="63"/>
        <v>1338.1578947368421</v>
      </c>
      <c r="K1190">
        <f t="shared" si="64"/>
        <v>267.57142857142861</v>
      </c>
    </row>
    <row r="1191" spans="1:11" x14ac:dyDescent="0.2">
      <c r="A1191">
        <v>1010</v>
      </c>
      <c r="B1191">
        <v>10</v>
      </c>
      <c r="C1191">
        <v>21285.9</v>
      </c>
      <c r="D1191">
        <v>1444.4</v>
      </c>
      <c r="E1191">
        <v>266.10000000000002</v>
      </c>
      <c r="F1191">
        <f>VLOOKUP($A1191,unit!$A:$G,MATCH(F$1,unit!$A$1:$G$1,0),0)</f>
        <v>0.93330000000000002</v>
      </c>
      <c r="G1191">
        <f>VLOOKUP($A1191,unit!$A:$G,MATCH(G$1,unit!$A$1:$G$1,0),0)</f>
        <v>0.76</v>
      </c>
      <c r="H1191">
        <f>VLOOKUP($A1191,unit!$A:$G,MATCH(H$1,unit!$A$1:$G$1,0),0)</f>
        <v>0.7</v>
      </c>
      <c r="I1191">
        <f t="shared" si="62"/>
        <v>22807.135969141757</v>
      </c>
      <c r="J1191">
        <f t="shared" si="63"/>
        <v>1900.5263157894738</v>
      </c>
      <c r="K1191">
        <f t="shared" si="64"/>
        <v>380.14285714285722</v>
      </c>
    </row>
    <row r="1192" spans="1:11" x14ac:dyDescent="0.2">
      <c r="A1192">
        <v>1010</v>
      </c>
      <c r="B1192">
        <v>11</v>
      </c>
      <c r="C1192">
        <v>30110.1</v>
      </c>
      <c r="D1192">
        <v>2043.2</v>
      </c>
      <c r="E1192">
        <v>376.4</v>
      </c>
      <c r="F1192">
        <f>VLOOKUP($A1192,unit!$A:$G,MATCH(F$1,unit!$A$1:$G$1,0),0)</f>
        <v>0.93330000000000002</v>
      </c>
      <c r="G1192">
        <f>VLOOKUP($A1192,unit!$A:$G,MATCH(G$1,unit!$A$1:$G$1,0),0)</f>
        <v>0.76</v>
      </c>
      <c r="H1192">
        <f>VLOOKUP($A1192,unit!$A:$G,MATCH(H$1,unit!$A$1:$G$1,0),0)</f>
        <v>0.7</v>
      </c>
      <c r="I1192">
        <f t="shared" si="62"/>
        <v>32261.973641915782</v>
      </c>
      <c r="J1192">
        <f t="shared" si="63"/>
        <v>2688.4210526315792</v>
      </c>
      <c r="K1192">
        <f t="shared" si="64"/>
        <v>537.71428571428567</v>
      </c>
    </row>
    <row r="1193" spans="1:11" x14ac:dyDescent="0.2">
      <c r="A1193">
        <v>1010</v>
      </c>
      <c r="B1193">
        <v>12</v>
      </c>
      <c r="C1193">
        <v>42472.2</v>
      </c>
      <c r="D1193">
        <v>2882</v>
      </c>
      <c r="E1193">
        <v>530.9</v>
      </c>
      <c r="F1193">
        <f>VLOOKUP($A1193,unit!$A:$G,MATCH(F$1,unit!$A$1:$G$1,0),0)</f>
        <v>0.93330000000000002</v>
      </c>
      <c r="G1193">
        <f>VLOOKUP($A1193,unit!$A:$G,MATCH(G$1,unit!$A$1:$G$1,0),0)</f>
        <v>0.76</v>
      </c>
      <c r="H1193">
        <f>VLOOKUP($A1193,unit!$A:$G,MATCH(H$1,unit!$A$1:$G$1,0),0)</f>
        <v>0.7</v>
      </c>
      <c r="I1193">
        <f t="shared" si="62"/>
        <v>45507.55384120861</v>
      </c>
      <c r="J1193">
        <f t="shared" si="63"/>
        <v>3792.1052631578946</v>
      </c>
      <c r="K1193">
        <f t="shared" si="64"/>
        <v>758.42857142857144</v>
      </c>
    </row>
    <row r="1194" spans="1:11" x14ac:dyDescent="0.2">
      <c r="A1194">
        <v>1010</v>
      </c>
      <c r="B1194">
        <v>13</v>
      </c>
      <c r="C1194">
        <v>59790.7</v>
      </c>
      <c r="D1194">
        <v>4057.2</v>
      </c>
      <c r="E1194">
        <v>747.4</v>
      </c>
      <c r="F1194">
        <f>VLOOKUP($A1194,unit!$A:$G,MATCH(F$1,unit!$A$1:$G$1,0),0)</f>
        <v>0.93330000000000002</v>
      </c>
      <c r="G1194">
        <f>VLOOKUP($A1194,unit!$A:$G,MATCH(G$1,unit!$A$1:$G$1,0),0)</f>
        <v>0.76</v>
      </c>
      <c r="H1194">
        <f>VLOOKUP($A1194,unit!$A:$G,MATCH(H$1,unit!$A$1:$G$1,0),0)</f>
        <v>0.7</v>
      </c>
      <c r="I1194">
        <f t="shared" si="62"/>
        <v>64063.752276867024</v>
      </c>
      <c r="J1194">
        <f t="shared" si="63"/>
        <v>5338.4210526315783</v>
      </c>
      <c r="K1194">
        <f t="shared" si="64"/>
        <v>1067.7142857142858</v>
      </c>
    </row>
    <row r="1195" spans="1:11" x14ac:dyDescent="0.2">
      <c r="A1195">
        <v>1010</v>
      </c>
      <c r="B1195">
        <v>14</v>
      </c>
      <c r="C1195">
        <v>59790.7</v>
      </c>
      <c r="D1195">
        <v>4057.2</v>
      </c>
      <c r="E1195">
        <v>747.4</v>
      </c>
      <c r="F1195">
        <f>VLOOKUP($A1195,unit!$A:$G,MATCH(F$1,unit!$A$1:$G$1,0),0)</f>
        <v>0.93330000000000002</v>
      </c>
      <c r="G1195">
        <f>VLOOKUP($A1195,unit!$A:$G,MATCH(G$1,unit!$A$1:$G$1,0),0)</f>
        <v>0.76</v>
      </c>
      <c r="H1195">
        <f>VLOOKUP($A1195,unit!$A:$G,MATCH(H$1,unit!$A$1:$G$1,0),0)</f>
        <v>0.7</v>
      </c>
      <c r="I1195">
        <f t="shared" si="62"/>
        <v>64063.752276867024</v>
      </c>
      <c r="J1195">
        <f t="shared" si="63"/>
        <v>5338.4210526315783</v>
      </c>
      <c r="K1195">
        <f t="shared" si="64"/>
        <v>1067.7142857142858</v>
      </c>
    </row>
    <row r="1196" spans="1:11" x14ac:dyDescent="0.2">
      <c r="A1196">
        <v>1010</v>
      </c>
      <c r="B1196">
        <v>15</v>
      </c>
      <c r="C1196">
        <v>59790.7</v>
      </c>
      <c r="D1196">
        <v>4057.2</v>
      </c>
      <c r="E1196">
        <v>747.4</v>
      </c>
      <c r="F1196">
        <f>VLOOKUP($A1196,unit!$A:$G,MATCH(F$1,unit!$A$1:$G$1,0),0)</f>
        <v>0.93330000000000002</v>
      </c>
      <c r="G1196">
        <f>VLOOKUP($A1196,unit!$A:$G,MATCH(G$1,unit!$A$1:$G$1,0),0)</f>
        <v>0.76</v>
      </c>
      <c r="H1196">
        <f>VLOOKUP($A1196,unit!$A:$G,MATCH(H$1,unit!$A$1:$G$1,0),0)</f>
        <v>0.7</v>
      </c>
      <c r="I1196">
        <f t="shared" si="62"/>
        <v>64063.752276867024</v>
      </c>
      <c r="J1196">
        <f t="shared" si="63"/>
        <v>5338.4210526315783</v>
      </c>
      <c r="K1196">
        <f t="shared" si="64"/>
        <v>1067.7142857142858</v>
      </c>
    </row>
    <row r="1197" spans="1:11" x14ac:dyDescent="0.2">
      <c r="A1197">
        <v>1010</v>
      </c>
      <c r="B1197">
        <v>16</v>
      </c>
      <c r="C1197">
        <v>59790.7</v>
      </c>
      <c r="D1197">
        <v>4057.2</v>
      </c>
      <c r="E1197">
        <v>747.4</v>
      </c>
      <c r="F1197">
        <f>VLOOKUP($A1197,unit!$A:$G,MATCH(F$1,unit!$A$1:$G$1,0),0)</f>
        <v>0.93330000000000002</v>
      </c>
      <c r="G1197">
        <f>VLOOKUP($A1197,unit!$A:$G,MATCH(G$1,unit!$A$1:$G$1,0),0)</f>
        <v>0.76</v>
      </c>
      <c r="H1197">
        <f>VLOOKUP($A1197,unit!$A:$G,MATCH(H$1,unit!$A$1:$G$1,0),0)</f>
        <v>0.7</v>
      </c>
      <c r="I1197">
        <f t="shared" si="62"/>
        <v>64063.752276867024</v>
      </c>
      <c r="J1197">
        <f t="shared" si="63"/>
        <v>5338.4210526315783</v>
      </c>
      <c r="K1197">
        <f t="shared" si="64"/>
        <v>1067.7142857142858</v>
      </c>
    </row>
    <row r="1198" spans="1:11" x14ac:dyDescent="0.2">
      <c r="A1198">
        <v>1010</v>
      </c>
      <c r="B1198">
        <v>17</v>
      </c>
      <c r="C1198">
        <v>59790.7</v>
      </c>
      <c r="D1198">
        <v>4057.2</v>
      </c>
      <c r="E1198">
        <v>747.4</v>
      </c>
      <c r="F1198">
        <f>VLOOKUP($A1198,unit!$A:$G,MATCH(F$1,unit!$A$1:$G$1,0),0)</f>
        <v>0.93330000000000002</v>
      </c>
      <c r="G1198">
        <f>VLOOKUP($A1198,unit!$A:$G,MATCH(G$1,unit!$A$1:$G$1,0),0)</f>
        <v>0.76</v>
      </c>
      <c r="H1198">
        <f>VLOOKUP($A1198,unit!$A:$G,MATCH(H$1,unit!$A$1:$G$1,0),0)</f>
        <v>0.7</v>
      </c>
      <c r="I1198">
        <f t="shared" si="62"/>
        <v>64063.752276867024</v>
      </c>
      <c r="J1198">
        <f t="shared" si="63"/>
        <v>5338.4210526315783</v>
      </c>
      <c r="K1198">
        <f t="shared" si="64"/>
        <v>1067.7142857142858</v>
      </c>
    </row>
    <row r="1199" spans="1:11" x14ac:dyDescent="0.2">
      <c r="A1199">
        <v>1010</v>
      </c>
      <c r="B1199">
        <v>18</v>
      </c>
      <c r="C1199">
        <v>59790.7</v>
      </c>
      <c r="D1199">
        <v>4057.2</v>
      </c>
      <c r="E1199">
        <v>747.4</v>
      </c>
      <c r="F1199">
        <f>VLOOKUP($A1199,unit!$A:$G,MATCH(F$1,unit!$A$1:$G$1,0),0)</f>
        <v>0.93330000000000002</v>
      </c>
      <c r="G1199">
        <f>VLOOKUP($A1199,unit!$A:$G,MATCH(G$1,unit!$A$1:$G$1,0),0)</f>
        <v>0.76</v>
      </c>
      <c r="H1199">
        <f>VLOOKUP($A1199,unit!$A:$G,MATCH(H$1,unit!$A$1:$G$1,0),0)</f>
        <v>0.7</v>
      </c>
      <c r="I1199">
        <f t="shared" si="62"/>
        <v>64063.752276867024</v>
      </c>
      <c r="J1199">
        <f t="shared" si="63"/>
        <v>5338.4210526315783</v>
      </c>
      <c r="K1199">
        <f t="shared" si="64"/>
        <v>1067.7142857142858</v>
      </c>
    </row>
    <row r="1200" spans="1:11" x14ac:dyDescent="0.2">
      <c r="A1200">
        <v>1010</v>
      </c>
      <c r="B1200">
        <v>19</v>
      </c>
      <c r="C1200">
        <v>59790.7</v>
      </c>
      <c r="D1200">
        <v>4057.2</v>
      </c>
      <c r="E1200">
        <v>747.4</v>
      </c>
      <c r="F1200">
        <f>VLOOKUP($A1200,unit!$A:$G,MATCH(F$1,unit!$A$1:$G$1,0),0)</f>
        <v>0.93330000000000002</v>
      </c>
      <c r="G1200">
        <f>VLOOKUP($A1200,unit!$A:$G,MATCH(G$1,unit!$A$1:$G$1,0),0)</f>
        <v>0.76</v>
      </c>
      <c r="H1200">
        <f>VLOOKUP($A1200,unit!$A:$G,MATCH(H$1,unit!$A$1:$G$1,0),0)</f>
        <v>0.7</v>
      </c>
      <c r="I1200">
        <f t="shared" si="62"/>
        <v>64063.752276867024</v>
      </c>
      <c r="J1200">
        <f t="shared" si="63"/>
        <v>5338.4210526315783</v>
      </c>
      <c r="K1200">
        <f t="shared" si="64"/>
        <v>1067.7142857142858</v>
      </c>
    </row>
    <row r="1201" spans="1:11" x14ac:dyDescent="0.2">
      <c r="A1201">
        <v>1010</v>
      </c>
      <c r="B1201">
        <v>20</v>
      </c>
      <c r="C1201">
        <v>59790.7</v>
      </c>
      <c r="D1201">
        <v>4057.2</v>
      </c>
      <c r="E1201">
        <v>747.4</v>
      </c>
      <c r="F1201">
        <f>VLOOKUP($A1201,unit!$A:$G,MATCH(F$1,unit!$A$1:$G$1,0),0)</f>
        <v>0.93330000000000002</v>
      </c>
      <c r="G1201">
        <f>VLOOKUP($A1201,unit!$A:$G,MATCH(G$1,unit!$A$1:$G$1,0),0)</f>
        <v>0.76</v>
      </c>
      <c r="H1201">
        <f>VLOOKUP($A1201,unit!$A:$G,MATCH(H$1,unit!$A$1:$G$1,0),0)</f>
        <v>0.7</v>
      </c>
      <c r="I1201">
        <f t="shared" si="62"/>
        <v>64063.752276867024</v>
      </c>
      <c r="J1201">
        <f t="shared" si="63"/>
        <v>5338.4210526315783</v>
      </c>
      <c r="K1201">
        <f t="shared" si="64"/>
        <v>1067.7142857142858</v>
      </c>
    </row>
    <row r="1202" spans="1:11" x14ac:dyDescent="0.2">
      <c r="A1202">
        <v>1011</v>
      </c>
      <c r="B1202">
        <v>1</v>
      </c>
      <c r="C1202">
        <v>760.5</v>
      </c>
      <c r="D1202">
        <v>51.6</v>
      </c>
      <c r="E1202">
        <v>9.5</v>
      </c>
      <c r="F1202">
        <f>VLOOKUP($A1202,unit!$A:$G,MATCH(F$1,unit!$A$1:$G$1,0),0)</f>
        <v>0.93330000000000002</v>
      </c>
      <c r="G1202">
        <f>VLOOKUP($A1202,unit!$A:$G,MATCH(G$1,unit!$A$1:$G$1,0),0)</f>
        <v>0.76</v>
      </c>
      <c r="H1202">
        <f>VLOOKUP($A1202,unit!$A:$G,MATCH(H$1,unit!$A$1:$G$1,0),0)</f>
        <v>0.7</v>
      </c>
      <c r="I1202">
        <f t="shared" si="62"/>
        <v>814.85053037608486</v>
      </c>
      <c r="J1202">
        <f t="shared" si="63"/>
        <v>67.89473684210526</v>
      </c>
      <c r="K1202">
        <f t="shared" si="64"/>
        <v>13.571428571428573</v>
      </c>
    </row>
    <row r="1203" spans="1:11" x14ac:dyDescent="0.2">
      <c r="A1203">
        <v>1011</v>
      </c>
      <c r="B1203">
        <v>2</v>
      </c>
      <c r="C1203">
        <v>900.5</v>
      </c>
      <c r="D1203">
        <v>61.1</v>
      </c>
      <c r="E1203">
        <v>11.3</v>
      </c>
      <c r="F1203">
        <f>VLOOKUP($A1203,unit!$A:$G,MATCH(F$1,unit!$A$1:$G$1,0),0)</f>
        <v>0.93330000000000002</v>
      </c>
      <c r="G1203">
        <f>VLOOKUP($A1203,unit!$A:$G,MATCH(G$1,unit!$A$1:$G$1,0),0)</f>
        <v>0.76</v>
      </c>
      <c r="H1203">
        <f>VLOOKUP($A1203,unit!$A:$G,MATCH(H$1,unit!$A$1:$G$1,0),0)</f>
        <v>0.7</v>
      </c>
      <c r="I1203">
        <f t="shared" si="62"/>
        <v>964.8558877102754</v>
      </c>
      <c r="J1203">
        <f t="shared" si="63"/>
        <v>80.39473684210526</v>
      </c>
      <c r="K1203">
        <f t="shared" si="64"/>
        <v>16.142857142857146</v>
      </c>
    </row>
    <row r="1204" spans="1:11" x14ac:dyDescent="0.2">
      <c r="A1204">
        <v>1011</v>
      </c>
      <c r="B1204">
        <v>3</v>
      </c>
      <c r="C1204">
        <v>1355.3</v>
      </c>
      <c r="D1204">
        <v>92</v>
      </c>
      <c r="E1204">
        <v>16.899999999999999</v>
      </c>
      <c r="F1204">
        <f>VLOOKUP($A1204,unit!$A:$G,MATCH(F$1,unit!$A$1:$G$1,0),0)</f>
        <v>0.93330000000000002</v>
      </c>
      <c r="G1204">
        <f>VLOOKUP($A1204,unit!$A:$G,MATCH(G$1,unit!$A$1:$G$1,0),0)</f>
        <v>0.76</v>
      </c>
      <c r="H1204">
        <f>VLOOKUP($A1204,unit!$A:$G,MATCH(H$1,unit!$A$1:$G$1,0),0)</f>
        <v>0.7</v>
      </c>
      <c r="I1204">
        <f t="shared" si="62"/>
        <v>1452.1590056787741</v>
      </c>
      <c r="J1204">
        <f t="shared" si="63"/>
        <v>121.05263157894737</v>
      </c>
      <c r="K1204">
        <f t="shared" si="64"/>
        <v>24.142857142857142</v>
      </c>
    </row>
    <row r="1205" spans="1:11" x14ac:dyDescent="0.2">
      <c r="A1205">
        <v>1011</v>
      </c>
      <c r="B1205">
        <v>4</v>
      </c>
      <c r="C1205">
        <v>2188.4</v>
      </c>
      <c r="D1205">
        <v>148.5</v>
      </c>
      <c r="E1205">
        <v>27.4</v>
      </c>
      <c r="F1205">
        <f>VLOOKUP($A1205,unit!$A:$G,MATCH(F$1,unit!$A$1:$G$1,0),0)</f>
        <v>0.93330000000000002</v>
      </c>
      <c r="G1205">
        <f>VLOOKUP($A1205,unit!$A:$G,MATCH(G$1,unit!$A$1:$G$1,0),0)</f>
        <v>0.76</v>
      </c>
      <c r="H1205">
        <f>VLOOKUP($A1205,unit!$A:$G,MATCH(H$1,unit!$A$1:$G$1,0),0)</f>
        <v>0.7</v>
      </c>
      <c r="I1205">
        <f t="shared" si="62"/>
        <v>2344.7980285010181</v>
      </c>
      <c r="J1205">
        <f t="shared" si="63"/>
        <v>195.39473684210526</v>
      </c>
      <c r="K1205">
        <f t="shared" si="64"/>
        <v>39.142857142857146</v>
      </c>
    </row>
    <row r="1206" spans="1:11" x14ac:dyDescent="0.2">
      <c r="A1206">
        <v>1011</v>
      </c>
      <c r="B1206">
        <v>5</v>
      </c>
      <c r="C1206">
        <v>3355.7</v>
      </c>
      <c r="D1206">
        <v>227.7</v>
      </c>
      <c r="E1206">
        <v>41.9</v>
      </c>
      <c r="F1206">
        <f>VLOOKUP($A1206,unit!$A:$G,MATCH(F$1,unit!$A$1:$G$1,0),0)</f>
        <v>0.93330000000000002</v>
      </c>
      <c r="G1206">
        <f>VLOOKUP($A1206,unit!$A:$G,MATCH(G$1,unit!$A$1:$G$1,0),0)</f>
        <v>0.76</v>
      </c>
      <c r="H1206">
        <f>VLOOKUP($A1206,unit!$A:$G,MATCH(H$1,unit!$A$1:$G$1,0),0)</f>
        <v>0.7</v>
      </c>
      <c r="I1206">
        <f t="shared" si="62"/>
        <v>3595.5212686167361</v>
      </c>
      <c r="J1206">
        <f t="shared" si="63"/>
        <v>299.60526315789474</v>
      </c>
      <c r="K1206">
        <f t="shared" si="64"/>
        <v>59.857142857142861</v>
      </c>
    </row>
    <row r="1207" spans="1:11" x14ac:dyDescent="0.2">
      <c r="A1207">
        <v>1011</v>
      </c>
      <c r="B1207">
        <v>6</v>
      </c>
      <c r="C1207">
        <v>4990.8999999999996</v>
      </c>
      <c r="D1207">
        <v>338.7</v>
      </c>
      <c r="E1207">
        <v>62.4</v>
      </c>
      <c r="F1207">
        <f>VLOOKUP($A1207,unit!$A:$G,MATCH(F$1,unit!$A$1:$G$1,0),0)</f>
        <v>0.93330000000000002</v>
      </c>
      <c r="G1207">
        <f>VLOOKUP($A1207,unit!$A:$G,MATCH(G$1,unit!$A$1:$G$1,0),0)</f>
        <v>0.76</v>
      </c>
      <c r="H1207">
        <f>VLOOKUP($A1207,unit!$A:$G,MATCH(H$1,unit!$A$1:$G$1,0),0)</f>
        <v>0.7</v>
      </c>
      <c r="I1207">
        <f t="shared" si="62"/>
        <v>5347.5838422800807</v>
      </c>
      <c r="J1207">
        <f t="shared" si="63"/>
        <v>445.65789473684208</v>
      </c>
      <c r="K1207">
        <f t="shared" si="64"/>
        <v>89.142857142857153</v>
      </c>
    </row>
    <row r="1208" spans="1:11" x14ac:dyDescent="0.2">
      <c r="A1208">
        <v>1011</v>
      </c>
      <c r="B1208">
        <v>7</v>
      </c>
      <c r="C1208">
        <v>7281.8</v>
      </c>
      <c r="D1208">
        <v>494.1</v>
      </c>
      <c r="E1208">
        <v>91</v>
      </c>
      <c r="F1208">
        <f>VLOOKUP($A1208,unit!$A:$G,MATCH(F$1,unit!$A$1:$G$1,0),0)</f>
        <v>0.93330000000000002</v>
      </c>
      <c r="G1208">
        <f>VLOOKUP($A1208,unit!$A:$G,MATCH(G$1,unit!$A$1:$G$1,0),0)</f>
        <v>0.76</v>
      </c>
      <c r="H1208">
        <f>VLOOKUP($A1208,unit!$A:$G,MATCH(H$1,unit!$A$1:$G$1,0),0)</f>
        <v>0.7</v>
      </c>
      <c r="I1208">
        <f t="shared" si="62"/>
        <v>7802.207221686489</v>
      </c>
      <c r="J1208">
        <f t="shared" si="63"/>
        <v>650.13157894736844</v>
      </c>
      <c r="K1208">
        <f t="shared" si="64"/>
        <v>130</v>
      </c>
    </row>
    <row r="1209" spans="1:11" x14ac:dyDescent="0.2">
      <c r="A1209">
        <v>1011</v>
      </c>
      <c r="B1209">
        <v>8</v>
      </c>
      <c r="C1209">
        <v>10491.1</v>
      </c>
      <c r="D1209">
        <v>711.9</v>
      </c>
      <c r="E1209">
        <v>131.1</v>
      </c>
      <c r="F1209">
        <f>VLOOKUP($A1209,unit!$A:$G,MATCH(F$1,unit!$A$1:$G$1,0),0)</f>
        <v>0.93330000000000002</v>
      </c>
      <c r="G1209">
        <f>VLOOKUP($A1209,unit!$A:$G,MATCH(G$1,unit!$A$1:$G$1,0),0)</f>
        <v>0.76</v>
      </c>
      <c r="H1209">
        <f>VLOOKUP($A1209,unit!$A:$G,MATCH(H$1,unit!$A$1:$G$1,0),0)</f>
        <v>0.7</v>
      </c>
      <c r="I1209">
        <f t="shared" si="62"/>
        <v>11240.865745205187</v>
      </c>
      <c r="J1209">
        <f t="shared" si="63"/>
        <v>936.71052631578948</v>
      </c>
      <c r="K1209">
        <f t="shared" si="64"/>
        <v>187.28571428571428</v>
      </c>
    </row>
    <row r="1210" spans="1:11" x14ac:dyDescent="0.2">
      <c r="A1210">
        <v>1011</v>
      </c>
      <c r="B1210">
        <v>9</v>
      </c>
      <c r="C1210">
        <v>14987.2</v>
      </c>
      <c r="D1210">
        <v>1017</v>
      </c>
      <c r="E1210">
        <v>187.3</v>
      </c>
      <c r="F1210">
        <f>VLOOKUP($A1210,unit!$A:$G,MATCH(F$1,unit!$A$1:$G$1,0),0)</f>
        <v>0.93330000000000002</v>
      </c>
      <c r="G1210">
        <f>VLOOKUP($A1210,unit!$A:$G,MATCH(G$1,unit!$A$1:$G$1,0),0)</f>
        <v>0.76</v>
      </c>
      <c r="H1210">
        <f>VLOOKUP($A1210,unit!$A:$G,MATCH(H$1,unit!$A$1:$G$1,0),0)</f>
        <v>0.7</v>
      </c>
      <c r="I1210">
        <f t="shared" si="62"/>
        <v>16058.287795992714</v>
      </c>
      <c r="J1210">
        <f t="shared" si="63"/>
        <v>1338.1578947368421</v>
      </c>
      <c r="K1210">
        <f t="shared" si="64"/>
        <v>267.57142857142861</v>
      </c>
    </row>
    <row r="1211" spans="1:11" x14ac:dyDescent="0.2">
      <c r="A1211">
        <v>1011</v>
      </c>
      <c r="B1211">
        <v>10</v>
      </c>
      <c r="C1211">
        <v>21285.9</v>
      </c>
      <c r="D1211">
        <v>1444.4</v>
      </c>
      <c r="E1211">
        <v>266.10000000000002</v>
      </c>
      <c r="F1211">
        <f>VLOOKUP($A1211,unit!$A:$G,MATCH(F$1,unit!$A$1:$G$1,0),0)</f>
        <v>0.93330000000000002</v>
      </c>
      <c r="G1211">
        <f>VLOOKUP($A1211,unit!$A:$G,MATCH(G$1,unit!$A$1:$G$1,0),0)</f>
        <v>0.76</v>
      </c>
      <c r="H1211">
        <f>VLOOKUP($A1211,unit!$A:$G,MATCH(H$1,unit!$A$1:$G$1,0),0)</f>
        <v>0.7</v>
      </c>
      <c r="I1211">
        <f t="shared" si="62"/>
        <v>22807.135969141757</v>
      </c>
      <c r="J1211">
        <f t="shared" si="63"/>
        <v>1900.5263157894738</v>
      </c>
      <c r="K1211">
        <f t="shared" si="64"/>
        <v>380.14285714285722</v>
      </c>
    </row>
    <row r="1212" spans="1:11" x14ac:dyDescent="0.2">
      <c r="A1212">
        <v>1011</v>
      </c>
      <c r="B1212">
        <v>11</v>
      </c>
      <c r="C1212">
        <v>30110.1</v>
      </c>
      <c r="D1212">
        <v>2043.2</v>
      </c>
      <c r="E1212">
        <v>376.4</v>
      </c>
      <c r="F1212">
        <f>VLOOKUP($A1212,unit!$A:$G,MATCH(F$1,unit!$A$1:$G$1,0),0)</f>
        <v>0.93330000000000002</v>
      </c>
      <c r="G1212">
        <f>VLOOKUP($A1212,unit!$A:$G,MATCH(G$1,unit!$A$1:$G$1,0),0)</f>
        <v>0.76</v>
      </c>
      <c r="H1212">
        <f>VLOOKUP($A1212,unit!$A:$G,MATCH(H$1,unit!$A$1:$G$1,0),0)</f>
        <v>0.7</v>
      </c>
      <c r="I1212">
        <f t="shared" si="62"/>
        <v>32261.973641915782</v>
      </c>
      <c r="J1212">
        <f t="shared" si="63"/>
        <v>2688.4210526315792</v>
      </c>
      <c r="K1212">
        <f t="shared" si="64"/>
        <v>537.71428571428567</v>
      </c>
    </row>
    <row r="1213" spans="1:11" x14ac:dyDescent="0.2">
      <c r="A1213">
        <v>1011</v>
      </c>
      <c r="B1213">
        <v>12</v>
      </c>
      <c r="C1213">
        <v>42472.2</v>
      </c>
      <c r="D1213">
        <v>2882</v>
      </c>
      <c r="E1213">
        <v>530.9</v>
      </c>
      <c r="F1213">
        <f>VLOOKUP($A1213,unit!$A:$G,MATCH(F$1,unit!$A$1:$G$1,0),0)</f>
        <v>0.93330000000000002</v>
      </c>
      <c r="G1213">
        <f>VLOOKUP($A1213,unit!$A:$G,MATCH(G$1,unit!$A$1:$G$1,0),0)</f>
        <v>0.76</v>
      </c>
      <c r="H1213">
        <f>VLOOKUP($A1213,unit!$A:$G,MATCH(H$1,unit!$A$1:$G$1,0),0)</f>
        <v>0.7</v>
      </c>
      <c r="I1213">
        <f t="shared" si="62"/>
        <v>45507.55384120861</v>
      </c>
      <c r="J1213">
        <f t="shared" si="63"/>
        <v>3792.1052631578946</v>
      </c>
      <c r="K1213">
        <f t="shared" si="64"/>
        <v>758.42857142857144</v>
      </c>
    </row>
    <row r="1214" spans="1:11" x14ac:dyDescent="0.2">
      <c r="A1214">
        <v>1011</v>
      </c>
      <c r="B1214">
        <v>13</v>
      </c>
      <c r="C1214">
        <v>59790.7</v>
      </c>
      <c r="D1214">
        <v>4057.2</v>
      </c>
      <c r="E1214">
        <v>747.4</v>
      </c>
      <c r="F1214">
        <f>VLOOKUP($A1214,unit!$A:$G,MATCH(F$1,unit!$A$1:$G$1,0),0)</f>
        <v>0.93330000000000002</v>
      </c>
      <c r="G1214">
        <f>VLOOKUP($A1214,unit!$A:$G,MATCH(G$1,unit!$A$1:$G$1,0),0)</f>
        <v>0.76</v>
      </c>
      <c r="H1214">
        <f>VLOOKUP($A1214,unit!$A:$G,MATCH(H$1,unit!$A$1:$G$1,0),0)</f>
        <v>0.7</v>
      </c>
      <c r="I1214">
        <f t="shared" si="62"/>
        <v>64063.752276867024</v>
      </c>
      <c r="J1214">
        <f t="shared" si="63"/>
        <v>5338.4210526315783</v>
      </c>
      <c r="K1214">
        <f t="shared" si="64"/>
        <v>1067.7142857142858</v>
      </c>
    </row>
    <row r="1215" spans="1:11" x14ac:dyDescent="0.2">
      <c r="A1215">
        <v>1011</v>
      </c>
      <c r="B1215">
        <v>14</v>
      </c>
      <c r="C1215">
        <v>59790.7</v>
      </c>
      <c r="D1215">
        <v>4057.2</v>
      </c>
      <c r="E1215">
        <v>747.4</v>
      </c>
      <c r="F1215">
        <f>VLOOKUP($A1215,unit!$A:$G,MATCH(F$1,unit!$A$1:$G$1,0),0)</f>
        <v>0.93330000000000002</v>
      </c>
      <c r="G1215">
        <f>VLOOKUP($A1215,unit!$A:$G,MATCH(G$1,unit!$A$1:$G$1,0),0)</f>
        <v>0.76</v>
      </c>
      <c r="H1215">
        <f>VLOOKUP($A1215,unit!$A:$G,MATCH(H$1,unit!$A$1:$G$1,0),0)</f>
        <v>0.7</v>
      </c>
      <c r="I1215">
        <f t="shared" si="62"/>
        <v>64063.752276867024</v>
      </c>
      <c r="J1215">
        <f t="shared" si="63"/>
        <v>5338.4210526315783</v>
      </c>
      <c r="K1215">
        <f t="shared" si="64"/>
        <v>1067.7142857142858</v>
      </c>
    </row>
    <row r="1216" spans="1:11" x14ac:dyDescent="0.2">
      <c r="A1216">
        <v>1011</v>
      </c>
      <c r="B1216">
        <v>15</v>
      </c>
      <c r="C1216">
        <v>59790.7</v>
      </c>
      <c r="D1216">
        <v>4057.2</v>
      </c>
      <c r="E1216">
        <v>747.4</v>
      </c>
      <c r="F1216">
        <f>VLOOKUP($A1216,unit!$A:$G,MATCH(F$1,unit!$A$1:$G$1,0),0)</f>
        <v>0.93330000000000002</v>
      </c>
      <c r="G1216">
        <f>VLOOKUP($A1216,unit!$A:$G,MATCH(G$1,unit!$A$1:$G$1,0),0)</f>
        <v>0.76</v>
      </c>
      <c r="H1216">
        <f>VLOOKUP($A1216,unit!$A:$G,MATCH(H$1,unit!$A$1:$G$1,0),0)</f>
        <v>0.7</v>
      </c>
      <c r="I1216">
        <f t="shared" si="62"/>
        <v>64063.752276867024</v>
      </c>
      <c r="J1216">
        <f t="shared" si="63"/>
        <v>5338.4210526315783</v>
      </c>
      <c r="K1216">
        <f t="shared" si="64"/>
        <v>1067.7142857142858</v>
      </c>
    </row>
    <row r="1217" spans="1:11" x14ac:dyDescent="0.2">
      <c r="A1217">
        <v>1011</v>
      </c>
      <c r="B1217">
        <v>16</v>
      </c>
      <c r="C1217">
        <v>59790.7</v>
      </c>
      <c r="D1217">
        <v>4057.2</v>
      </c>
      <c r="E1217">
        <v>747.4</v>
      </c>
      <c r="F1217">
        <f>VLOOKUP($A1217,unit!$A:$G,MATCH(F$1,unit!$A$1:$G$1,0),0)</f>
        <v>0.93330000000000002</v>
      </c>
      <c r="G1217">
        <f>VLOOKUP($A1217,unit!$A:$G,MATCH(G$1,unit!$A$1:$G$1,0),0)</f>
        <v>0.76</v>
      </c>
      <c r="H1217">
        <f>VLOOKUP($A1217,unit!$A:$G,MATCH(H$1,unit!$A$1:$G$1,0),0)</f>
        <v>0.7</v>
      </c>
      <c r="I1217">
        <f t="shared" si="62"/>
        <v>64063.752276867024</v>
      </c>
      <c r="J1217">
        <f t="shared" si="63"/>
        <v>5338.4210526315783</v>
      </c>
      <c r="K1217">
        <f t="shared" si="64"/>
        <v>1067.7142857142858</v>
      </c>
    </row>
    <row r="1218" spans="1:11" x14ac:dyDescent="0.2">
      <c r="A1218">
        <v>1011</v>
      </c>
      <c r="B1218">
        <v>17</v>
      </c>
      <c r="C1218">
        <v>59790.7</v>
      </c>
      <c r="D1218">
        <v>4057.2</v>
      </c>
      <c r="E1218">
        <v>747.4</v>
      </c>
      <c r="F1218">
        <f>VLOOKUP($A1218,unit!$A:$G,MATCH(F$1,unit!$A$1:$G$1,0),0)</f>
        <v>0.93330000000000002</v>
      </c>
      <c r="G1218">
        <f>VLOOKUP($A1218,unit!$A:$G,MATCH(G$1,unit!$A$1:$G$1,0),0)</f>
        <v>0.76</v>
      </c>
      <c r="H1218">
        <f>VLOOKUP($A1218,unit!$A:$G,MATCH(H$1,unit!$A$1:$G$1,0),0)</f>
        <v>0.7</v>
      </c>
      <c r="I1218">
        <f t="shared" si="62"/>
        <v>64063.752276867024</v>
      </c>
      <c r="J1218">
        <f t="shared" si="63"/>
        <v>5338.4210526315783</v>
      </c>
      <c r="K1218">
        <f t="shared" si="64"/>
        <v>1067.7142857142858</v>
      </c>
    </row>
    <row r="1219" spans="1:11" x14ac:dyDescent="0.2">
      <c r="A1219">
        <v>1011</v>
      </c>
      <c r="B1219">
        <v>18</v>
      </c>
      <c r="C1219">
        <v>59790.7</v>
      </c>
      <c r="D1219">
        <v>4057.2</v>
      </c>
      <c r="E1219">
        <v>747.4</v>
      </c>
      <c r="F1219">
        <f>VLOOKUP($A1219,unit!$A:$G,MATCH(F$1,unit!$A$1:$G$1,0),0)</f>
        <v>0.93330000000000002</v>
      </c>
      <c r="G1219">
        <f>VLOOKUP($A1219,unit!$A:$G,MATCH(G$1,unit!$A$1:$G$1,0),0)</f>
        <v>0.76</v>
      </c>
      <c r="H1219">
        <f>VLOOKUP($A1219,unit!$A:$G,MATCH(H$1,unit!$A$1:$G$1,0),0)</f>
        <v>0.7</v>
      </c>
      <c r="I1219">
        <f t="shared" ref="I1219:I1282" si="65">C1219/F1219*1</f>
        <v>64063.752276867024</v>
      </c>
      <c r="J1219">
        <f t="shared" ref="J1219:J1282" si="66">D1219/G1219*1</f>
        <v>5338.4210526315783</v>
      </c>
      <c r="K1219">
        <f t="shared" ref="K1219:K1282" si="67">E1219/H1219*1</f>
        <v>1067.7142857142858</v>
      </c>
    </row>
    <row r="1220" spans="1:11" x14ac:dyDescent="0.2">
      <c r="A1220">
        <v>1011</v>
      </c>
      <c r="B1220">
        <v>19</v>
      </c>
      <c r="C1220">
        <v>59790.7</v>
      </c>
      <c r="D1220">
        <v>4057.2</v>
      </c>
      <c r="E1220">
        <v>747.4</v>
      </c>
      <c r="F1220">
        <f>VLOOKUP($A1220,unit!$A:$G,MATCH(F$1,unit!$A$1:$G$1,0),0)</f>
        <v>0.93330000000000002</v>
      </c>
      <c r="G1220">
        <f>VLOOKUP($A1220,unit!$A:$G,MATCH(G$1,unit!$A$1:$G$1,0),0)</f>
        <v>0.76</v>
      </c>
      <c r="H1220">
        <f>VLOOKUP($A1220,unit!$A:$G,MATCH(H$1,unit!$A$1:$G$1,0),0)</f>
        <v>0.7</v>
      </c>
      <c r="I1220">
        <f t="shared" si="65"/>
        <v>64063.752276867024</v>
      </c>
      <c r="J1220">
        <f t="shared" si="66"/>
        <v>5338.4210526315783</v>
      </c>
      <c r="K1220">
        <f t="shared" si="67"/>
        <v>1067.7142857142858</v>
      </c>
    </row>
    <row r="1221" spans="1:11" x14ac:dyDescent="0.2">
      <c r="A1221">
        <v>1011</v>
      </c>
      <c r="B1221">
        <v>20</v>
      </c>
      <c r="C1221">
        <v>59790.7</v>
      </c>
      <c r="D1221">
        <v>4057.2</v>
      </c>
      <c r="E1221">
        <v>747.4</v>
      </c>
      <c r="F1221">
        <f>VLOOKUP($A1221,unit!$A:$G,MATCH(F$1,unit!$A$1:$G$1,0),0)</f>
        <v>0.93330000000000002</v>
      </c>
      <c r="G1221">
        <f>VLOOKUP($A1221,unit!$A:$G,MATCH(G$1,unit!$A$1:$G$1,0),0)</f>
        <v>0.76</v>
      </c>
      <c r="H1221">
        <f>VLOOKUP($A1221,unit!$A:$G,MATCH(H$1,unit!$A$1:$G$1,0),0)</f>
        <v>0.7</v>
      </c>
      <c r="I1221">
        <f t="shared" si="65"/>
        <v>64063.752276867024</v>
      </c>
      <c r="J1221">
        <f t="shared" si="66"/>
        <v>5338.4210526315783</v>
      </c>
      <c r="K1221">
        <f t="shared" si="67"/>
        <v>1067.7142857142858</v>
      </c>
    </row>
    <row r="1222" spans="1:11" x14ac:dyDescent="0.2">
      <c r="A1222">
        <v>1012</v>
      </c>
      <c r="B1222">
        <v>1</v>
      </c>
      <c r="C1222">
        <v>814.8</v>
      </c>
      <c r="D1222">
        <v>52.2</v>
      </c>
      <c r="E1222">
        <v>9.5</v>
      </c>
      <c r="F1222">
        <f>VLOOKUP($A1222,unit!$A:$G,MATCH(F$1,unit!$A$1:$G$1,0),0)</f>
        <v>1</v>
      </c>
      <c r="G1222">
        <f>VLOOKUP($A1222,unit!$A:$G,MATCH(G$1,unit!$A$1:$G$1,0),0)</f>
        <v>0.76800000000000002</v>
      </c>
      <c r="H1222">
        <f>VLOOKUP($A1222,unit!$A:$G,MATCH(H$1,unit!$A$1:$G$1,0),0)</f>
        <v>0.7</v>
      </c>
      <c r="I1222">
        <f t="shared" si="65"/>
        <v>814.8</v>
      </c>
      <c r="J1222">
        <f t="shared" si="66"/>
        <v>67.96875</v>
      </c>
      <c r="K1222">
        <f t="shared" si="67"/>
        <v>13.571428571428573</v>
      </c>
    </row>
    <row r="1223" spans="1:11" x14ac:dyDescent="0.2">
      <c r="A1223">
        <v>1012</v>
      </c>
      <c r="B1223">
        <v>2</v>
      </c>
      <c r="C1223">
        <v>964.8</v>
      </c>
      <c r="D1223">
        <v>61.8</v>
      </c>
      <c r="E1223">
        <v>11.3</v>
      </c>
      <c r="F1223">
        <f>VLOOKUP($A1223,unit!$A:$G,MATCH(F$1,unit!$A$1:$G$1,0),0)</f>
        <v>1</v>
      </c>
      <c r="G1223">
        <f>VLOOKUP($A1223,unit!$A:$G,MATCH(G$1,unit!$A$1:$G$1,0),0)</f>
        <v>0.76800000000000002</v>
      </c>
      <c r="H1223">
        <f>VLOOKUP($A1223,unit!$A:$G,MATCH(H$1,unit!$A$1:$G$1,0),0)</f>
        <v>0.7</v>
      </c>
      <c r="I1223">
        <f t="shared" si="65"/>
        <v>964.8</v>
      </c>
      <c r="J1223">
        <f t="shared" si="66"/>
        <v>80.46875</v>
      </c>
      <c r="K1223">
        <f t="shared" si="67"/>
        <v>16.142857142857146</v>
      </c>
    </row>
    <row r="1224" spans="1:11" x14ac:dyDescent="0.2">
      <c r="A1224">
        <v>1012</v>
      </c>
      <c r="B1224">
        <v>3</v>
      </c>
      <c r="C1224">
        <v>1452.1</v>
      </c>
      <c r="D1224">
        <v>92.9</v>
      </c>
      <c r="E1224">
        <v>16.899999999999999</v>
      </c>
      <c r="F1224">
        <f>VLOOKUP($A1224,unit!$A:$G,MATCH(F$1,unit!$A$1:$G$1,0),0)</f>
        <v>1</v>
      </c>
      <c r="G1224">
        <f>VLOOKUP($A1224,unit!$A:$G,MATCH(G$1,unit!$A$1:$G$1,0),0)</f>
        <v>0.76800000000000002</v>
      </c>
      <c r="H1224">
        <f>VLOOKUP($A1224,unit!$A:$G,MATCH(H$1,unit!$A$1:$G$1,0),0)</f>
        <v>0.7</v>
      </c>
      <c r="I1224">
        <f t="shared" si="65"/>
        <v>1452.1</v>
      </c>
      <c r="J1224">
        <f t="shared" si="66"/>
        <v>120.96354166666667</v>
      </c>
      <c r="K1224">
        <f t="shared" si="67"/>
        <v>24.142857142857142</v>
      </c>
    </row>
    <row r="1225" spans="1:11" x14ac:dyDescent="0.2">
      <c r="A1225">
        <v>1012</v>
      </c>
      <c r="B1225">
        <v>4</v>
      </c>
      <c r="C1225">
        <v>2344.8000000000002</v>
      </c>
      <c r="D1225">
        <v>150.1</v>
      </c>
      <c r="E1225">
        <v>27.4</v>
      </c>
      <c r="F1225">
        <f>VLOOKUP($A1225,unit!$A:$G,MATCH(F$1,unit!$A$1:$G$1,0),0)</f>
        <v>1</v>
      </c>
      <c r="G1225">
        <f>VLOOKUP($A1225,unit!$A:$G,MATCH(G$1,unit!$A$1:$G$1,0),0)</f>
        <v>0.76800000000000002</v>
      </c>
      <c r="H1225">
        <f>VLOOKUP($A1225,unit!$A:$G,MATCH(H$1,unit!$A$1:$G$1,0),0)</f>
        <v>0.7</v>
      </c>
      <c r="I1225">
        <f t="shared" si="65"/>
        <v>2344.8000000000002</v>
      </c>
      <c r="J1225">
        <f t="shared" si="66"/>
        <v>195.44270833333331</v>
      </c>
      <c r="K1225">
        <f t="shared" si="67"/>
        <v>39.142857142857146</v>
      </c>
    </row>
    <row r="1226" spans="1:11" x14ac:dyDescent="0.2">
      <c r="A1226">
        <v>1012</v>
      </c>
      <c r="B1226">
        <v>5</v>
      </c>
      <c r="C1226">
        <v>3595.4</v>
      </c>
      <c r="D1226">
        <v>230.1</v>
      </c>
      <c r="E1226">
        <v>41.9</v>
      </c>
      <c r="F1226">
        <f>VLOOKUP($A1226,unit!$A:$G,MATCH(F$1,unit!$A$1:$G$1,0),0)</f>
        <v>1</v>
      </c>
      <c r="G1226">
        <f>VLOOKUP($A1226,unit!$A:$G,MATCH(G$1,unit!$A$1:$G$1,0),0)</f>
        <v>0.76800000000000002</v>
      </c>
      <c r="H1226">
        <f>VLOOKUP($A1226,unit!$A:$G,MATCH(H$1,unit!$A$1:$G$1,0),0)</f>
        <v>0.7</v>
      </c>
      <c r="I1226">
        <f t="shared" si="65"/>
        <v>3595.4</v>
      </c>
      <c r="J1226">
        <f t="shared" si="66"/>
        <v>299.609375</v>
      </c>
      <c r="K1226">
        <f t="shared" si="67"/>
        <v>59.857142857142861</v>
      </c>
    </row>
    <row r="1227" spans="1:11" x14ac:dyDescent="0.2">
      <c r="A1227">
        <v>1012</v>
      </c>
      <c r="B1227">
        <v>6</v>
      </c>
      <c r="C1227">
        <v>5347.4</v>
      </c>
      <c r="D1227">
        <v>342.2</v>
      </c>
      <c r="E1227">
        <v>62.4</v>
      </c>
      <c r="F1227">
        <f>VLOOKUP($A1227,unit!$A:$G,MATCH(F$1,unit!$A$1:$G$1,0),0)</f>
        <v>1</v>
      </c>
      <c r="G1227">
        <f>VLOOKUP($A1227,unit!$A:$G,MATCH(G$1,unit!$A$1:$G$1,0),0)</f>
        <v>0.76800000000000002</v>
      </c>
      <c r="H1227">
        <f>VLOOKUP($A1227,unit!$A:$G,MATCH(H$1,unit!$A$1:$G$1,0),0)</f>
        <v>0.7</v>
      </c>
      <c r="I1227">
        <f t="shared" si="65"/>
        <v>5347.4</v>
      </c>
      <c r="J1227">
        <f t="shared" si="66"/>
        <v>445.57291666666663</v>
      </c>
      <c r="K1227">
        <f t="shared" si="67"/>
        <v>89.142857142857153</v>
      </c>
    </row>
    <row r="1228" spans="1:11" x14ac:dyDescent="0.2">
      <c r="A1228">
        <v>1012</v>
      </c>
      <c r="B1228">
        <v>7</v>
      </c>
      <c r="C1228">
        <v>7801.9</v>
      </c>
      <c r="D1228">
        <v>499.3</v>
      </c>
      <c r="E1228">
        <v>91</v>
      </c>
      <c r="F1228">
        <f>VLOOKUP($A1228,unit!$A:$G,MATCH(F$1,unit!$A$1:$G$1,0),0)</f>
        <v>1</v>
      </c>
      <c r="G1228">
        <f>VLOOKUP($A1228,unit!$A:$G,MATCH(G$1,unit!$A$1:$G$1,0),0)</f>
        <v>0.76800000000000002</v>
      </c>
      <c r="H1228">
        <f>VLOOKUP($A1228,unit!$A:$G,MATCH(H$1,unit!$A$1:$G$1,0),0)</f>
        <v>0.7</v>
      </c>
      <c r="I1228">
        <f t="shared" si="65"/>
        <v>7801.9</v>
      </c>
      <c r="J1228">
        <f t="shared" si="66"/>
        <v>650.13020833333337</v>
      </c>
      <c r="K1228">
        <f t="shared" si="67"/>
        <v>130</v>
      </c>
    </row>
    <row r="1229" spans="1:11" x14ac:dyDescent="0.2">
      <c r="A1229">
        <v>1012</v>
      </c>
      <c r="B1229">
        <v>8</v>
      </c>
      <c r="C1229">
        <v>11240.5</v>
      </c>
      <c r="D1229">
        <v>719.4</v>
      </c>
      <c r="E1229">
        <v>131.1</v>
      </c>
      <c r="F1229">
        <f>VLOOKUP($A1229,unit!$A:$G,MATCH(F$1,unit!$A$1:$G$1,0),0)</f>
        <v>1</v>
      </c>
      <c r="G1229">
        <f>VLOOKUP($A1229,unit!$A:$G,MATCH(G$1,unit!$A$1:$G$1,0),0)</f>
        <v>0.76800000000000002</v>
      </c>
      <c r="H1229">
        <f>VLOOKUP($A1229,unit!$A:$G,MATCH(H$1,unit!$A$1:$G$1,0),0)</f>
        <v>0.7</v>
      </c>
      <c r="I1229">
        <f t="shared" si="65"/>
        <v>11240.5</v>
      </c>
      <c r="J1229">
        <f t="shared" si="66"/>
        <v>936.71875</v>
      </c>
      <c r="K1229">
        <f t="shared" si="67"/>
        <v>187.28571428571428</v>
      </c>
    </row>
    <row r="1230" spans="1:11" x14ac:dyDescent="0.2">
      <c r="A1230">
        <v>1012</v>
      </c>
      <c r="B1230">
        <v>9</v>
      </c>
      <c r="C1230">
        <v>16057.7</v>
      </c>
      <c r="D1230">
        <v>1027.7</v>
      </c>
      <c r="E1230">
        <v>187.3</v>
      </c>
      <c r="F1230">
        <f>VLOOKUP($A1230,unit!$A:$G,MATCH(F$1,unit!$A$1:$G$1,0),0)</f>
        <v>1</v>
      </c>
      <c r="G1230">
        <f>VLOOKUP($A1230,unit!$A:$G,MATCH(G$1,unit!$A$1:$G$1,0),0)</f>
        <v>0.76800000000000002</v>
      </c>
      <c r="H1230">
        <f>VLOOKUP($A1230,unit!$A:$G,MATCH(H$1,unit!$A$1:$G$1,0),0)</f>
        <v>0.7</v>
      </c>
      <c r="I1230">
        <f t="shared" si="65"/>
        <v>16057.7</v>
      </c>
      <c r="J1230">
        <f t="shared" si="66"/>
        <v>1338.1510416666667</v>
      </c>
      <c r="K1230">
        <f t="shared" si="67"/>
        <v>267.57142857142861</v>
      </c>
    </row>
    <row r="1231" spans="1:11" x14ac:dyDescent="0.2">
      <c r="A1231">
        <v>1012</v>
      </c>
      <c r="B1231">
        <v>10</v>
      </c>
      <c r="C1231">
        <v>22806.400000000001</v>
      </c>
      <c r="D1231">
        <v>1459.6</v>
      </c>
      <c r="E1231">
        <v>266.10000000000002</v>
      </c>
      <c r="F1231">
        <f>VLOOKUP($A1231,unit!$A:$G,MATCH(F$1,unit!$A$1:$G$1,0),0)</f>
        <v>1</v>
      </c>
      <c r="G1231">
        <f>VLOOKUP($A1231,unit!$A:$G,MATCH(G$1,unit!$A$1:$G$1,0),0)</f>
        <v>0.76800000000000002</v>
      </c>
      <c r="H1231">
        <f>VLOOKUP($A1231,unit!$A:$G,MATCH(H$1,unit!$A$1:$G$1,0),0)</f>
        <v>0.7</v>
      </c>
      <c r="I1231">
        <f t="shared" si="65"/>
        <v>22806.400000000001</v>
      </c>
      <c r="J1231">
        <f t="shared" si="66"/>
        <v>1900.5208333333333</v>
      </c>
      <c r="K1231">
        <f t="shared" si="67"/>
        <v>380.14285714285722</v>
      </c>
    </row>
    <row r="1232" spans="1:11" x14ac:dyDescent="0.2">
      <c r="A1232">
        <v>1012</v>
      </c>
      <c r="B1232">
        <v>11</v>
      </c>
      <c r="C1232">
        <v>32260.799999999999</v>
      </c>
      <c r="D1232">
        <v>2064.6999999999998</v>
      </c>
      <c r="E1232">
        <v>376.4</v>
      </c>
      <c r="F1232">
        <f>VLOOKUP($A1232,unit!$A:$G,MATCH(F$1,unit!$A$1:$G$1,0),0)</f>
        <v>1</v>
      </c>
      <c r="G1232">
        <f>VLOOKUP($A1232,unit!$A:$G,MATCH(G$1,unit!$A$1:$G$1,0),0)</f>
        <v>0.76800000000000002</v>
      </c>
      <c r="H1232">
        <f>VLOOKUP($A1232,unit!$A:$G,MATCH(H$1,unit!$A$1:$G$1,0),0)</f>
        <v>0.7</v>
      </c>
      <c r="I1232">
        <f t="shared" si="65"/>
        <v>32260.799999999999</v>
      </c>
      <c r="J1232">
        <f t="shared" si="66"/>
        <v>2688.411458333333</v>
      </c>
      <c r="K1232">
        <f t="shared" si="67"/>
        <v>537.71428571428567</v>
      </c>
    </row>
    <row r="1233" spans="1:11" x14ac:dyDescent="0.2">
      <c r="A1233">
        <v>1012</v>
      </c>
      <c r="B1233">
        <v>12</v>
      </c>
      <c r="C1233">
        <v>45505.9</v>
      </c>
      <c r="D1233">
        <v>2912.4</v>
      </c>
      <c r="E1233">
        <v>530.9</v>
      </c>
      <c r="F1233">
        <f>VLOOKUP($A1233,unit!$A:$G,MATCH(F$1,unit!$A$1:$G$1,0),0)</f>
        <v>1</v>
      </c>
      <c r="G1233">
        <f>VLOOKUP($A1233,unit!$A:$G,MATCH(G$1,unit!$A$1:$G$1,0),0)</f>
        <v>0.76800000000000002</v>
      </c>
      <c r="H1233">
        <f>VLOOKUP($A1233,unit!$A:$G,MATCH(H$1,unit!$A$1:$G$1,0),0)</f>
        <v>0.7</v>
      </c>
      <c r="I1233">
        <f t="shared" si="65"/>
        <v>45505.9</v>
      </c>
      <c r="J1233">
        <f t="shared" si="66"/>
        <v>3792.1875</v>
      </c>
      <c r="K1233">
        <f t="shared" si="67"/>
        <v>758.42857142857144</v>
      </c>
    </row>
    <row r="1234" spans="1:11" x14ac:dyDescent="0.2">
      <c r="A1234">
        <v>1012</v>
      </c>
      <c r="B1234">
        <v>13</v>
      </c>
      <c r="C1234">
        <v>64061.5</v>
      </c>
      <c r="D1234">
        <v>4099.8999999999996</v>
      </c>
      <c r="E1234">
        <v>747.4</v>
      </c>
      <c r="F1234">
        <f>VLOOKUP($A1234,unit!$A:$G,MATCH(F$1,unit!$A$1:$G$1,0),0)</f>
        <v>1</v>
      </c>
      <c r="G1234">
        <f>VLOOKUP($A1234,unit!$A:$G,MATCH(G$1,unit!$A$1:$G$1,0),0)</f>
        <v>0.76800000000000002</v>
      </c>
      <c r="H1234">
        <f>VLOOKUP($A1234,unit!$A:$G,MATCH(H$1,unit!$A$1:$G$1,0),0)</f>
        <v>0.7</v>
      </c>
      <c r="I1234">
        <f t="shared" si="65"/>
        <v>64061.5</v>
      </c>
      <c r="J1234">
        <f t="shared" si="66"/>
        <v>5338.411458333333</v>
      </c>
      <c r="K1234">
        <f t="shared" si="67"/>
        <v>1067.7142857142858</v>
      </c>
    </row>
    <row r="1235" spans="1:11" x14ac:dyDescent="0.2">
      <c r="A1235">
        <v>1012</v>
      </c>
      <c r="B1235">
        <v>14</v>
      </c>
      <c r="C1235">
        <v>64061.5</v>
      </c>
      <c r="D1235">
        <v>4099.8999999999996</v>
      </c>
      <c r="E1235">
        <v>747.4</v>
      </c>
      <c r="F1235">
        <f>VLOOKUP($A1235,unit!$A:$G,MATCH(F$1,unit!$A$1:$G$1,0),0)</f>
        <v>1</v>
      </c>
      <c r="G1235">
        <f>VLOOKUP($A1235,unit!$A:$G,MATCH(G$1,unit!$A$1:$G$1,0),0)</f>
        <v>0.76800000000000002</v>
      </c>
      <c r="H1235">
        <f>VLOOKUP($A1235,unit!$A:$G,MATCH(H$1,unit!$A$1:$G$1,0),0)</f>
        <v>0.7</v>
      </c>
      <c r="I1235">
        <f t="shared" si="65"/>
        <v>64061.5</v>
      </c>
      <c r="J1235">
        <f t="shared" si="66"/>
        <v>5338.411458333333</v>
      </c>
      <c r="K1235">
        <f t="shared" si="67"/>
        <v>1067.7142857142858</v>
      </c>
    </row>
    <row r="1236" spans="1:11" x14ac:dyDescent="0.2">
      <c r="A1236">
        <v>1012</v>
      </c>
      <c r="B1236">
        <v>15</v>
      </c>
      <c r="C1236">
        <v>64061.5</v>
      </c>
      <c r="D1236">
        <v>4099.8999999999996</v>
      </c>
      <c r="E1236">
        <v>747.4</v>
      </c>
      <c r="F1236">
        <f>VLOOKUP($A1236,unit!$A:$G,MATCH(F$1,unit!$A$1:$G$1,0),0)</f>
        <v>1</v>
      </c>
      <c r="G1236">
        <f>VLOOKUP($A1236,unit!$A:$G,MATCH(G$1,unit!$A$1:$G$1,0),0)</f>
        <v>0.76800000000000002</v>
      </c>
      <c r="H1236">
        <f>VLOOKUP($A1236,unit!$A:$G,MATCH(H$1,unit!$A$1:$G$1,0),0)</f>
        <v>0.7</v>
      </c>
      <c r="I1236">
        <f t="shared" si="65"/>
        <v>64061.5</v>
      </c>
      <c r="J1236">
        <f t="shared" si="66"/>
        <v>5338.411458333333</v>
      </c>
      <c r="K1236">
        <f t="shared" si="67"/>
        <v>1067.7142857142858</v>
      </c>
    </row>
    <row r="1237" spans="1:11" x14ac:dyDescent="0.2">
      <c r="A1237">
        <v>1012</v>
      </c>
      <c r="B1237">
        <v>16</v>
      </c>
      <c r="C1237">
        <v>64061.5</v>
      </c>
      <c r="D1237">
        <v>4099.8999999999996</v>
      </c>
      <c r="E1237">
        <v>747.4</v>
      </c>
      <c r="F1237">
        <f>VLOOKUP($A1237,unit!$A:$G,MATCH(F$1,unit!$A$1:$G$1,0),0)</f>
        <v>1</v>
      </c>
      <c r="G1237">
        <f>VLOOKUP($A1237,unit!$A:$G,MATCH(G$1,unit!$A$1:$G$1,0),0)</f>
        <v>0.76800000000000002</v>
      </c>
      <c r="H1237">
        <f>VLOOKUP($A1237,unit!$A:$G,MATCH(H$1,unit!$A$1:$G$1,0),0)</f>
        <v>0.7</v>
      </c>
      <c r="I1237">
        <f t="shared" si="65"/>
        <v>64061.5</v>
      </c>
      <c r="J1237">
        <f t="shared" si="66"/>
        <v>5338.411458333333</v>
      </c>
      <c r="K1237">
        <f t="shared" si="67"/>
        <v>1067.7142857142858</v>
      </c>
    </row>
    <row r="1238" spans="1:11" x14ac:dyDescent="0.2">
      <c r="A1238">
        <v>1012</v>
      </c>
      <c r="B1238">
        <v>17</v>
      </c>
      <c r="C1238">
        <v>64061.5</v>
      </c>
      <c r="D1238">
        <v>4099.8999999999996</v>
      </c>
      <c r="E1238">
        <v>747.4</v>
      </c>
      <c r="F1238">
        <f>VLOOKUP($A1238,unit!$A:$G,MATCH(F$1,unit!$A$1:$G$1,0),0)</f>
        <v>1</v>
      </c>
      <c r="G1238">
        <f>VLOOKUP($A1238,unit!$A:$G,MATCH(G$1,unit!$A$1:$G$1,0),0)</f>
        <v>0.76800000000000002</v>
      </c>
      <c r="H1238">
        <f>VLOOKUP($A1238,unit!$A:$G,MATCH(H$1,unit!$A$1:$G$1,0),0)</f>
        <v>0.7</v>
      </c>
      <c r="I1238">
        <f t="shared" si="65"/>
        <v>64061.5</v>
      </c>
      <c r="J1238">
        <f t="shared" si="66"/>
        <v>5338.411458333333</v>
      </c>
      <c r="K1238">
        <f t="shared" si="67"/>
        <v>1067.7142857142858</v>
      </c>
    </row>
    <row r="1239" spans="1:11" x14ac:dyDescent="0.2">
      <c r="A1239">
        <v>1012</v>
      </c>
      <c r="B1239">
        <v>18</v>
      </c>
      <c r="C1239">
        <v>64061.5</v>
      </c>
      <c r="D1239">
        <v>4099.8999999999996</v>
      </c>
      <c r="E1239">
        <v>747.4</v>
      </c>
      <c r="F1239">
        <f>VLOOKUP($A1239,unit!$A:$G,MATCH(F$1,unit!$A$1:$G$1,0),0)</f>
        <v>1</v>
      </c>
      <c r="G1239">
        <f>VLOOKUP($A1239,unit!$A:$G,MATCH(G$1,unit!$A$1:$G$1,0),0)</f>
        <v>0.76800000000000002</v>
      </c>
      <c r="H1239">
        <f>VLOOKUP($A1239,unit!$A:$G,MATCH(H$1,unit!$A$1:$G$1,0),0)</f>
        <v>0.7</v>
      </c>
      <c r="I1239">
        <f t="shared" si="65"/>
        <v>64061.5</v>
      </c>
      <c r="J1239">
        <f t="shared" si="66"/>
        <v>5338.411458333333</v>
      </c>
      <c r="K1239">
        <f t="shared" si="67"/>
        <v>1067.7142857142858</v>
      </c>
    </row>
    <row r="1240" spans="1:11" x14ac:dyDescent="0.2">
      <c r="A1240">
        <v>1012</v>
      </c>
      <c r="B1240">
        <v>19</v>
      </c>
      <c r="C1240">
        <v>64061.5</v>
      </c>
      <c r="D1240">
        <v>4099.8999999999996</v>
      </c>
      <c r="E1240">
        <v>747.4</v>
      </c>
      <c r="F1240">
        <f>VLOOKUP($A1240,unit!$A:$G,MATCH(F$1,unit!$A$1:$G$1,0),0)</f>
        <v>1</v>
      </c>
      <c r="G1240">
        <f>VLOOKUP($A1240,unit!$A:$G,MATCH(G$1,unit!$A$1:$G$1,0),0)</f>
        <v>0.76800000000000002</v>
      </c>
      <c r="H1240">
        <f>VLOOKUP($A1240,unit!$A:$G,MATCH(H$1,unit!$A$1:$G$1,0),0)</f>
        <v>0.7</v>
      </c>
      <c r="I1240">
        <f t="shared" si="65"/>
        <v>64061.5</v>
      </c>
      <c r="J1240">
        <f t="shared" si="66"/>
        <v>5338.411458333333</v>
      </c>
      <c r="K1240">
        <f t="shared" si="67"/>
        <v>1067.7142857142858</v>
      </c>
    </row>
    <row r="1241" spans="1:11" x14ac:dyDescent="0.2">
      <c r="A1241">
        <v>1012</v>
      </c>
      <c r="B1241">
        <v>20</v>
      </c>
      <c r="C1241">
        <v>64061.5</v>
      </c>
      <c r="D1241">
        <v>4099.8999999999996</v>
      </c>
      <c r="E1241">
        <v>747.4</v>
      </c>
      <c r="F1241">
        <f>VLOOKUP($A1241,unit!$A:$G,MATCH(F$1,unit!$A$1:$G$1,0),0)</f>
        <v>1</v>
      </c>
      <c r="G1241">
        <f>VLOOKUP($A1241,unit!$A:$G,MATCH(G$1,unit!$A$1:$G$1,0),0)</f>
        <v>0.76800000000000002</v>
      </c>
      <c r="H1241">
        <f>VLOOKUP($A1241,unit!$A:$G,MATCH(H$1,unit!$A$1:$G$1,0),0)</f>
        <v>0.7</v>
      </c>
      <c r="I1241">
        <f t="shared" si="65"/>
        <v>64061.5</v>
      </c>
      <c r="J1241">
        <f t="shared" si="66"/>
        <v>5338.411458333333</v>
      </c>
      <c r="K1241">
        <f t="shared" si="67"/>
        <v>1067.7142857142858</v>
      </c>
    </row>
    <row r="1242" spans="1:11" x14ac:dyDescent="0.2">
      <c r="A1242">
        <v>1013</v>
      </c>
      <c r="B1242">
        <v>1</v>
      </c>
      <c r="C1242">
        <v>679</v>
      </c>
      <c r="D1242">
        <v>58.4</v>
      </c>
      <c r="E1242">
        <v>9.5</v>
      </c>
      <c r="F1242">
        <f>VLOOKUP($A1242,unit!$A:$G,MATCH(F$1,unit!$A$1:$G$1,0),0)</f>
        <v>0.83330000000000004</v>
      </c>
      <c r="G1242">
        <f>VLOOKUP($A1242,unit!$A:$G,MATCH(G$1,unit!$A$1:$G$1,0),0)</f>
        <v>0.86</v>
      </c>
      <c r="H1242">
        <f>VLOOKUP($A1242,unit!$A:$G,MATCH(H$1,unit!$A$1:$G$1,0),0)</f>
        <v>0.7</v>
      </c>
      <c r="I1242">
        <f t="shared" si="65"/>
        <v>814.8325933037321</v>
      </c>
      <c r="J1242">
        <f t="shared" si="66"/>
        <v>67.906976744186039</v>
      </c>
      <c r="K1242">
        <f t="shared" si="67"/>
        <v>13.571428571428573</v>
      </c>
    </row>
    <row r="1243" spans="1:11" x14ac:dyDescent="0.2">
      <c r="A1243">
        <v>1013</v>
      </c>
      <c r="B1243">
        <v>2</v>
      </c>
      <c r="C1243">
        <v>804</v>
      </c>
      <c r="D1243">
        <v>69.099999999999994</v>
      </c>
      <c r="E1243">
        <v>11.3</v>
      </c>
      <c r="F1243">
        <f>VLOOKUP($A1243,unit!$A:$G,MATCH(F$1,unit!$A$1:$G$1,0),0)</f>
        <v>0.83330000000000004</v>
      </c>
      <c r="G1243">
        <f>VLOOKUP($A1243,unit!$A:$G,MATCH(G$1,unit!$A$1:$G$1,0),0)</f>
        <v>0.86</v>
      </c>
      <c r="H1243">
        <f>VLOOKUP($A1243,unit!$A:$G,MATCH(H$1,unit!$A$1:$G$1,0),0)</f>
        <v>0.7</v>
      </c>
      <c r="I1243">
        <f t="shared" si="65"/>
        <v>964.83859354374169</v>
      </c>
      <c r="J1243">
        <f t="shared" si="66"/>
        <v>80.348837209302317</v>
      </c>
      <c r="K1243">
        <f t="shared" si="67"/>
        <v>16.142857142857146</v>
      </c>
    </row>
    <row r="1244" spans="1:11" x14ac:dyDescent="0.2">
      <c r="A1244">
        <v>1013</v>
      </c>
      <c r="B1244">
        <v>3</v>
      </c>
      <c r="C1244">
        <v>1210</v>
      </c>
      <c r="D1244">
        <v>104.1</v>
      </c>
      <c r="E1244">
        <v>16.899999999999999</v>
      </c>
      <c r="F1244">
        <f>VLOOKUP($A1244,unit!$A:$G,MATCH(F$1,unit!$A$1:$G$1,0),0)</f>
        <v>0.83330000000000004</v>
      </c>
      <c r="G1244">
        <f>VLOOKUP($A1244,unit!$A:$G,MATCH(G$1,unit!$A$1:$G$1,0),0)</f>
        <v>0.86</v>
      </c>
      <c r="H1244">
        <f>VLOOKUP($A1244,unit!$A:$G,MATCH(H$1,unit!$A$1:$G$1,0),0)</f>
        <v>0.7</v>
      </c>
      <c r="I1244">
        <f t="shared" si="65"/>
        <v>1452.0580823232929</v>
      </c>
      <c r="J1244">
        <f t="shared" si="66"/>
        <v>121.04651162790697</v>
      </c>
      <c r="K1244">
        <f t="shared" si="67"/>
        <v>24.142857142857142</v>
      </c>
    </row>
    <row r="1245" spans="1:11" x14ac:dyDescent="0.2">
      <c r="A1245">
        <v>1013</v>
      </c>
      <c r="B1245">
        <v>4</v>
      </c>
      <c r="C1245">
        <v>1954</v>
      </c>
      <c r="D1245">
        <v>168</v>
      </c>
      <c r="E1245">
        <v>27.4</v>
      </c>
      <c r="F1245">
        <f>VLOOKUP($A1245,unit!$A:$G,MATCH(F$1,unit!$A$1:$G$1,0),0)</f>
        <v>0.83330000000000004</v>
      </c>
      <c r="G1245">
        <f>VLOOKUP($A1245,unit!$A:$G,MATCH(G$1,unit!$A$1:$G$1,0),0)</f>
        <v>0.86</v>
      </c>
      <c r="H1245">
        <f>VLOOKUP($A1245,unit!$A:$G,MATCH(H$1,unit!$A$1:$G$1,0),0)</f>
        <v>0.7</v>
      </c>
      <c r="I1245">
        <f t="shared" si="65"/>
        <v>2344.8937957518301</v>
      </c>
      <c r="J1245">
        <f t="shared" si="66"/>
        <v>195.34883720930233</v>
      </c>
      <c r="K1245">
        <f t="shared" si="67"/>
        <v>39.142857142857146</v>
      </c>
    </row>
    <row r="1246" spans="1:11" x14ac:dyDescent="0.2">
      <c r="A1246">
        <v>1013</v>
      </c>
      <c r="B1246">
        <v>5</v>
      </c>
      <c r="C1246">
        <v>2996.1</v>
      </c>
      <c r="D1246">
        <v>257.7</v>
      </c>
      <c r="E1246">
        <v>41.9</v>
      </c>
      <c r="F1246">
        <f>VLOOKUP($A1246,unit!$A:$G,MATCH(F$1,unit!$A$1:$G$1,0),0)</f>
        <v>0.83330000000000004</v>
      </c>
      <c r="G1246">
        <f>VLOOKUP($A1246,unit!$A:$G,MATCH(G$1,unit!$A$1:$G$1,0),0)</f>
        <v>0.86</v>
      </c>
      <c r="H1246">
        <f>VLOOKUP($A1246,unit!$A:$G,MATCH(H$1,unit!$A$1:$G$1,0),0)</f>
        <v>0.7</v>
      </c>
      <c r="I1246">
        <f t="shared" si="65"/>
        <v>3595.4638185527419</v>
      </c>
      <c r="J1246">
        <f t="shared" si="66"/>
        <v>299.65116279069764</v>
      </c>
      <c r="K1246">
        <f t="shared" si="67"/>
        <v>59.857142857142861</v>
      </c>
    </row>
    <row r="1247" spans="1:11" x14ac:dyDescent="0.2">
      <c r="A1247">
        <v>1013</v>
      </c>
      <c r="B1247">
        <v>6</v>
      </c>
      <c r="C1247">
        <v>4456.2</v>
      </c>
      <c r="D1247">
        <v>383.2</v>
      </c>
      <c r="E1247">
        <v>62.4</v>
      </c>
      <c r="F1247">
        <f>VLOOKUP($A1247,unit!$A:$G,MATCH(F$1,unit!$A$1:$G$1,0),0)</f>
        <v>0.83330000000000004</v>
      </c>
      <c r="G1247">
        <f>VLOOKUP($A1247,unit!$A:$G,MATCH(G$1,unit!$A$1:$G$1,0),0)</f>
        <v>0.86</v>
      </c>
      <c r="H1247">
        <f>VLOOKUP($A1247,unit!$A:$G,MATCH(H$1,unit!$A$1:$G$1,0),0)</f>
        <v>0.7</v>
      </c>
      <c r="I1247">
        <f t="shared" si="65"/>
        <v>5347.6539061562462</v>
      </c>
      <c r="J1247">
        <f t="shared" si="66"/>
        <v>445.58139534883719</v>
      </c>
      <c r="K1247">
        <f t="shared" si="67"/>
        <v>89.142857142857153</v>
      </c>
    </row>
    <row r="1248" spans="1:11" x14ac:dyDescent="0.2">
      <c r="A1248">
        <v>1013</v>
      </c>
      <c r="B1248">
        <v>7</v>
      </c>
      <c r="C1248">
        <v>6501.6</v>
      </c>
      <c r="D1248">
        <v>559.1</v>
      </c>
      <c r="E1248">
        <v>91</v>
      </c>
      <c r="F1248">
        <f>VLOOKUP($A1248,unit!$A:$G,MATCH(F$1,unit!$A$1:$G$1,0),0)</f>
        <v>0.83330000000000004</v>
      </c>
      <c r="G1248">
        <f>VLOOKUP($A1248,unit!$A:$G,MATCH(G$1,unit!$A$1:$G$1,0),0)</f>
        <v>0.86</v>
      </c>
      <c r="H1248">
        <f>VLOOKUP($A1248,unit!$A:$G,MATCH(H$1,unit!$A$1:$G$1,0),0)</f>
        <v>0.7</v>
      </c>
      <c r="I1248">
        <f t="shared" si="65"/>
        <v>7802.2320892835714</v>
      </c>
      <c r="J1248">
        <f t="shared" si="66"/>
        <v>650.11627906976753</v>
      </c>
      <c r="K1248">
        <f t="shared" si="67"/>
        <v>130</v>
      </c>
    </row>
    <row r="1249" spans="1:11" x14ac:dyDescent="0.2">
      <c r="A1249">
        <v>1013</v>
      </c>
      <c r="B1249">
        <v>8</v>
      </c>
      <c r="C1249">
        <v>9367</v>
      </c>
      <c r="D1249">
        <v>805.6</v>
      </c>
      <c r="E1249">
        <v>131.1</v>
      </c>
      <c r="F1249">
        <f>VLOOKUP($A1249,unit!$A:$G,MATCH(F$1,unit!$A$1:$G$1,0),0)</f>
        <v>0.83330000000000004</v>
      </c>
      <c r="G1249">
        <f>VLOOKUP($A1249,unit!$A:$G,MATCH(G$1,unit!$A$1:$G$1,0),0)</f>
        <v>0.86</v>
      </c>
      <c r="H1249">
        <f>VLOOKUP($A1249,unit!$A:$G,MATCH(H$1,unit!$A$1:$G$1,0),0)</f>
        <v>0.7</v>
      </c>
      <c r="I1249">
        <f t="shared" si="65"/>
        <v>11240.849633985359</v>
      </c>
      <c r="J1249">
        <f t="shared" si="66"/>
        <v>936.74418604651169</v>
      </c>
      <c r="K1249">
        <f t="shared" si="67"/>
        <v>187.28571428571428</v>
      </c>
    </row>
    <row r="1250" spans="1:11" x14ac:dyDescent="0.2">
      <c r="A1250">
        <v>1013</v>
      </c>
      <c r="B1250">
        <v>9</v>
      </c>
      <c r="C1250">
        <v>13381.4</v>
      </c>
      <c r="D1250">
        <v>1150.8</v>
      </c>
      <c r="E1250">
        <v>187.3</v>
      </c>
      <c r="F1250">
        <f>VLOOKUP($A1250,unit!$A:$G,MATCH(F$1,unit!$A$1:$G$1,0),0)</f>
        <v>0.83330000000000004</v>
      </c>
      <c r="G1250">
        <f>VLOOKUP($A1250,unit!$A:$G,MATCH(G$1,unit!$A$1:$G$1,0),0)</f>
        <v>0.86</v>
      </c>
      <c r="H1250">
        <f>VLOOKUP($A1250,unit!$A:$G,MATCH(H$1,unit!$A$1:$G$1,0),0)</f>
        <v>0.7</v>
      </c>
      <c r="I1250">
        <f t="shared" si="65"/>
        <v>16058.322332893315</v>
      </c>
      <c r="J1250">
        <f t="shared" si="66"/>
        <v>1338.1395348837209</v>
      </c>
      <c r="K1250">
        <f t="shared" si="67"/>
        <v>267.57142857142861</v>
      </c>
    </row>
    <row r="1251" spans="1:11" x14ac:dyDescent="0.2">
      <c r="A1251">
        <v>1013</v>
      </c>
      <c r="B1251">
        <v>10</v>
      </c>
      <c r="C1251">
        <v>19005.3</v>
      </c>
      <c r="D1251">
        <v>1634.5</v>
      </c>
      <c r="E1251">
        <v>266.10000000000002</v>
      </c>
      <c r="F1251">
        <f>VLOOKUP($A1251,unit!$A:$G,MATCH(F$1,unit!$A$1:$G$1,0),0)</f>
        <v>0.83330000000000004</v>
      </c>
      <c r="G1251">
        <f>VLOOKUP($A1251,unit!$A:$G,MATCH(G$1,unit!$A$1:$G$1,0),0)</f>
        <v>0.86</v>
      </c>
      <c r="H1251">
        <f>VLOOKUP($A1251,unit!$A:$G,MATCH(H$1,unit!$A$1:$G$1,0),0)</f>
        <v>0.7</v>
      </c>
      <c r="I1251">
        <f t="shared" si="65"/>
        <v>22807.272290891633</v>
      </c>
      <c r="J1251">
        <f t="shared" si="66"/>
        <v>1900.5813953488373</v>
      </c>
      <c r="K1251">
        <f t="shared" si="67"/>
        <v>380.14285714285722</v>
      </c>
    </row>
    <row r="1252" spans="1:11" x14ac:dyDescent="0.2">
      <c r="A1252">
        <v>1013</v>
      </c>
      <c r="B1252">
        <v>11</v>
      </c>
      <c r="C1252">
        <v>26884</v>
      </c>
      <c r="D1252">
        <v>2312</v>
      </c>
      <c r="E1252">
        <v>376.4</v>
      </c>
      <c r="F1252">
        <f>VLOOKUP($A1252,unit!$A:$G,MATCH(F$1,unit!$A$1:$G$1,0),0)</f>
        <v>0.83330000000000004</v>
      </c>
      <c r="G1252">
        <f>VLOOKUP($A1252,unit!$A:$G,MATCH(G$1,unit!$A$1:$G$1,0),0)</f>
        <v>0.86</v>
      </c>
      <c r="H1252">
        <f>VLOOKUP($A1252,unit!$A:$G,MATCH(H$1,unit!$A$1:$G$1,0),0)</f>
        <v>0.7</v>
      </c>
      <c r="I1252">
        <f t="shared" si="65"/>
        <v>32262.090483619344</v>
      </c>
      <c r="J1252">
        <f t="shared" si="66"/>
        <v>2688.3720930232557</v>
      </c>
      <c r="K1252">
        <f t="shared" si="67"/>
        <v>537.71428571428567</v>
      </c>
    </row>
    <row r="1253" spans="1:11" x14ac:dyDescent="0.2">
      <c r="A1253">
        <v>1013</v>
      </c>
      <c r="B1253">
        <v>12</v>
      </c>
      <c r="C1253">
        <v>37921.599999999999</v>
      </c>
      <c r="D1253">
        <v>3261.3</v>
      </c>
      <c r="E1253">
        <v>530.9</v>
      </c>
      <c r="F1253">
        <f>VLOOKUP($A1253,unit!$A:$G,MATCH(F$1,unit!$A$1:$G$1,0),0)</f>
        <v>0.83330000000000004</v>
      </c>
      <c r="G1253">
        <f>VLOOKUP($A1253,unit!$A:$G,MATCH(G$1,unit!$A$1:$G$1,0),0)</f>
        <v>0.86</v>
      </c>
      <c r="H1253">
        <f>VLOOKUP($A1253,unit!$A:$G,MATCH(H$1,unit!$A$1:$G$1,0),0)</f>
        <v>0.7</v>
      </c>
      <c r="I1253">
        <f t="shared" si="65"/>
        <v>45507.740309612382</v>
      </c>
      <c r="J1253">
        <f t="shared" si="66"/>
        <v>3792.2093023255816</v>
      </c>
      <c r="K1253">
        <f t="shared" si="67"/>
        <v>758.42857142857144</v>
      </c>
    </row>
    <row r="1254" spans="1:11" x14ac:dyDescent="0.2">
      <c r="A1254">
        <v>1013</v>
      </c>
      <c r="B1254">
        <v>13</v>
      </c>
      <c r="C1254">
        <v>53384.6</v>
      </c>
      <c r="D1254">
        <v>4591.1000000000004</v>
      </c>
      <c r="E1254">
        <v>747.4</v>
      </c>
      <c r="F1254">
        <f>VLOOKUP($A1254,unit!$A:$G,MATCH(F$1,unit!$A$1:$G$1,0),0)</f>
        <v>0.83330000000000004</v>
      </c>
      <c r="G1254">
        <f>VLOOKUP($A1254,unit!$A:$G,MATCH(G$1,unit!$A$1:$G$1,0),0)</f>
        <v>0.86</v>
      </c>
      <c r="H1254">
        <f>VLOOKUP($A1254,unit!$A:$G,MATCH(H$1,unit!$A$1:$G$1,0),0)</f>
        <v>0.7</v>
      </c>
      <c r="I1254">
        <f t="shared" si="65"/>
        <v>64064.082563302531</v>
      </c>
      <c r="J1254">
        <f t="shared" si="66"/>
        <v>5338.4883720930238</v>
      </c>
      <c r="K1254">
        <f t="shared" si="67"/>
        <v>1067.7142857142858</v>
      </c>
    </row>
    <row r="1255" spans="1:11" x14ac:dyDescent="0.2">
      <c r="A1255">
        <v>1013</v>
      </c>
      <c r="B1255">
        <v>14</v>
      </c>
      <c r="C1255">
        <v>53384.6</v>
      </c>
      <c r="D1255">
        <v>4591.1000000000004</v>
      </c>
      <c r="E1255">
        <v>747.4</v>
      </c>
      <c r="F1255">
        <f>VLOOKUP($A1255,unit!$A:$G,MATCH(F$1,unit!$A$1:$G$1,0),0)</f>
        <v>0.83330000000000004</v>
      </c>
      <c r="G1255">
        <f>VLOOKUP($A1255,unit!$A:$G,MATCH(G$1,unit!$A$1:$G$1,0),0)</f>
        <v>0.86</v>
      </c>
      <c r="H1255">
        <f>VLOOKUP($A1255,unit!$A:$G,MATCH(H$1,unit!$A$1:$G$1,0),0)</f>
        <v>0.7</v>
      </c>
      <c r="I1255">
        <f t="shared" si="65"/>
        <v>64064.082563302531</v>
      </c>
      <c r="J1255">
        <f t="shared" si="66"/>
        <v>5338.4883720930238</v>
      </c>
      <c r="K1255">
        <f t="shared" si="67"/>
        <v>1067.7142857142858</v>
      </c>
    </row>
    <row r="1256" spans="1:11" x14ac:dyDescent="0.2">
      <c r="A1256">
        <v>1013</v>
      </c>
      <c r="B1256">
        <v>15</v>
      </c>
      <c r="C1256">
        <v>53384.6</v>
      </c>
      <c r="D1256">
        <v>4591.1000000000004</v>
      </c>
      <c r="E1256">
        <v>747.4</v>
      </c>
      <c r="F1256">
        <f>VLOOKUP($A1256,unit!$A:$G,MATCH(F$1,unit!$A$1:$G$1,0),0)</f>
        <v>0.83330000000000004</v>
      </c>
      <c r="G1256">
        <f>VLOOKUP($A1256,unit!$A:$G,MATCH(G$1,unit!$A$1:$G$1,0),0)</f>
        <v>0.86</v>
      </c>
      <c r="H1256">
        <f>VLOOKUP($A1256,unit!$A:$G,MATCH(H$1,unit!$A$1:$G$1,0),0)</f>
        <v>0.7</v>
      </c>
      <c r="I1256">
        <f t="shared" si="65"/>
        <v>64064.082563302531</v>
      </c>
      <c r="J1256">
        <f t="shared" si="66"/>
        <v>5338.4883720930238</v>
      </c>
      <c r="K1256">
        <f t="shared" si="67"/>
        <v>1067.7142857142858</v>
      </c>
    </row>
    <row r="1257" spans="1:11" x14ac:dyDescent="0.2">
      <c r="A1257">
        <v>1013</v>
      </c>
      <c r="B1257">
        <v>16</v>
      </c>
      <c r="C1257">
        <v>53384.6</v>
      </c>
      <c r="D1257">
        <v>4591.1000000000004</v>
      </c>
      <c r="E1257">
        <v>747.4</v>
      </c>
      <c r="F1257">
        <f>VLOOKUP($A1257,unit!$A:$G,MATCH(F$1,unit!$A$1:$G$1,0),0)</f>
        <v>0.83330000000000004</v>
      </c>
      <c r="G1257">
        <f>VLOOKUP($A1257,unit!$A:$G,MATCH(G$1,unit!$A$1:$G$1,0),0)</f>
        <v>0.86</v>
      </c>
      <c r="H1257">
        <f>VLOOKUP($A1257,unit!$A:$G,MATCH(H$1,unit!$A$1:$G$1,0),0)</f>
        <v>0.7</v>
      </c>
      <c r="I1257">
        <f t="shared" si="65"/>
        <v>64064.082563302531</v>
      </c>
      <c r="J1257">
        <f t="shared" si="66"/>
        <v>5338.4883720930238</v>
      </c>
      <c r="K1257">
        <f t="shared" si="67"/>
        <v>1067.7142857142858</v>
      </c>
    </row>
    <row r="1258" spans="1:11" x14ac:dyDescent="0.2">
      <c r="A1258">
        <v>1013</v>
      </c>
      <c r="B1258">
        <v>17</v>
      </c>
      <c r="C1258">
        <v>53384.6</v>
      </c>
      <c r="D1258">
        <v>4591.1000000000004</v>
      </c>
      <c r="E1258">
        <v>747.4</v>
      </c>
      <c r="F1258">
        <f>VLOOKUP($A1258,unit!$A:$G,MATCH(F$1,unit!$A$1:$G$1,0),0)</f>
        <v>0.83330000000000004</v>
      </c>
      <c r="G1258">
        <f>VLOOKUP($A1258,unit!$A:$G,MATCH(G$1,unit!$A$1:$G$1,0),0)</f>
        <v>0.86</v>
      </c>
      <c r="H1258">
        <f>VLOOKUP($A1258,unit!$A:$G,MATCH(H$1,unit!$A$1:$G$1,0),0)</f>
        <v>0.7</v>
      </c>
      <c r="I1258">
        <f t="shared" si="65"/>
        <v>64064.082563302531</v>
      </c>
      <c r="J1258">
        <f t="shared" si="66"/>
        <v>5338.4883720930238</v>
      </c>
      <c r="K1258">
        <f t="shared" si="67"/>
        <v>1067.7142857142858</v>
      </c>
    </row>
    <row r="1259" spans="1:11" x14ac:dyDescent="0.2">
      <c r="A1259">
        <v>1013</v>
      </c>
      <c r="B1259">
        <v>18</v>
      </c>
      <c r="C1259">
        <v>53384.6</v>
      </c>
      <c r="D1259">
        <v>4591.1000000000004</v>
      </c>
      <c r="E1259">
        <v>747.4</v>
      </c>
      <c r="F1259">
        <f>VLOOKUP($A1259,unit!$A:$G,MATCH(F$1,unit!$A$1:$G$1,0),0)</f>
        <v>0.83330000000000004</v>
      </c>
      <c r="G1259">
        <f>VLOOKUP($A1259,unit!$A:$G,MATCH(G$1,unit!$A$1:$G$1,0),0)</f>
        <v>0.86</v>
      </c>
      <c r="H1259">
        <f>VLOOKUP($A1259,unit!$A:$G,MATCH(H$1,unit!$A$1:$G$1,0),0)</f>
        <v>0.7</v>
      </c>
      <c r="I1259">
        <f t="shared" si="65"/>
        <v>64064.082563302531</v>
      </c>
      <c r="J1259">
        <f t="shared" si="66"/>
        <v>5338.4883720930238</v>
      </c>
      <c r="K1259">
        <f t="shared" si="67"/>
        <v>1067.7142857142858</v>
      </c>
    </row>
    <row r="1260" spans="1:11" x14ac:dyDescent="0.2">
      <c r="A1260">
        <v>1013</v>
      </c>
      <c r="B1260">
        <v>19</v>
      </c>
      <c r="C1260">
        <v>53384.6</v>
      </c>
      <c r="D1260">
        <v>4591.1000000000004</v>
      </c>
      <c r="E1260">
        <v>747.4</v>
      </c>
      <c r="F1260">
        <f>VLOOKUP($A1260,unit!$A:$G,MATCH(F$1,unit!$A$1:$G$1,0),0)</f>
        <v>0.83330000000000004</v>
      </c>
      <c r="G1260">
        <f>VLOOKUP($A1260,unit!$A:$G,MATCH(G$1,unit!$A$1:$G$1,0),0)</f>
        <v>0.86</v>
      </c>
      <c r="H1260">
        <f>VLOOKUP($A1260,unit!$A:$G,MATCH(H$1,unit!$A$1:$G$1,0),0)</f>
        <v>0.7</v>
      </c>
      <c r="I1260">
        <f t="shared" si="65"/>
        <v>64064.082563302531</v>
      </c>
      <c r="J1260">
        <f t="shared" si="66"/>
        <v>5338.4883720930238</v>
      </c>
      <c r="K1260">
        <f t="shared" si="67"/>
        <v>1067.7142857142858</v>
      </c>
    </row>
    <row r="1261" spans="1:11" x14ac:dyDescent="0.2">
      <c r="A1261">
        <v>1013</v>
      </c>
      <c r="B1261">
        <v>20</v>
      </c>
      <c r="C1261">
        <v>53384.6</v>
      </c>
      <c r="D1261">
        <v>4591.1000000000004</v>
      </c>
      <c r="E1261">
        <v>747.4</v>
      </c>
      <c r="F1261">
        <f>VLOOKUP($A1261,unit!$A:$G,MATCH(F$1,unit!$A$1:$G$1,0),0)</f>
        <v>0.83330000000000004</v>
      </c>
      <c r="G1261">
        <f>VLOOKUP($A1261,unit!$A:$G,MATCH(G$1,unit!$A$1:$G$1,0),0)</f>
        <v>0.86</v>
      </c>
      <c r="H1261">
        <f>VLOOKUP($A1261,unit!$A:$G,MATCH(H$1,unit!$A$1:$G$1,0),0)</f>
        <v>0.7</v>
      </c>
      <c r="I1261">
        <f t="shared" si="65"/>
        <v>64064.082563302531</v>
      </c>
      <c r="J1261">
        <f t="shared" si="66"/>
        <v>5338.4883720930238</v>
      </c>
      <c r="K1261">
        <f t="shared" si="67"/>
        <v>1067.7142857142858</v>
      </c>
    </row>
    <row r="1262" spans="1:11" x14ac:dyDescent="0.2">
      <c r="A1262">
        <v>4004</v>
      </c>
      <c r="B1262">
        <v>1</v>
      </c>
      <c r="C1262">
        <v>733.4</v>
      </c>
      <c r="D1262">
        <v>57</v>
      </c>
      <c r="E1262">
        <v>10.3</v>
      </c>
      <c r="F1262">
        <f>VLOOKUP($A1262,unit!$A:$G,MATCH(F$1,unit!$A$1:$G$1,0),0)</f>
        <v>0.9</v>
      </c>
      <c r="G1262">
        <f>VLOOKUP($A1262,unit!$A:$G,MATCH(G$1,unit!$A$1:$G$1,0),0)</f>
        <v>0.84</v>
      </c>
      <c r="H1262">
        <f>VLOOKUP($A1262,unit!$A:$G,MATCH(H$1,unit!$A$1:$G$1,0),0)</f>
        <v>0.76</v>
      </c>
      <c r="I1262">
        <f t="shared" si="65"/>
        <v>814.8888888888888</v>
      </c>
      <c r="J1262">
        <f t="shared" si="66"/>
        <v>67.857142857142861</v>
      </c>
      <c r="K1262">
        <f t="shared" si="67"/>
        <v>13.55263157894737</v>
      </c>
    </row>
    <row r="1263" spans="1:11" x14ac:dyDescent="0.2">
      <c r="A1263">
        <v>4004</v>
      </c>
      <c r="B1263">
        <v>2</v>
      </c>
      <c r="C1263">
        <v>868.4</v>
      </c>
      <c r="D1263">
        <v>67.5</v>
      </c>
      <c r="E1263">
        <v>12.2</v>
      </c>
      <c r="F1263">
        <f>VLOOKUP($A1263,unit!$A:$G,MATCH(F$1,unit!$A$1:$G$1,0),0)</f>
        <v>0.9</v>
      </c>
      <c r="G1263">
        <f>VLOOKUP($A1263,unit!$A:$G,MATCH(G$1,unit!$A$1:$G$1,0),0)</f>
        <v>0.84</v>
      </c>
      <c r="H1263">
        <f>VLOOKUP($A1263,unit!$A:$G,MATCH(H$1,unit!$A$1:$G$1,0),0)</f>
        <v>0.76</v>
      </c>
      <c r="I1263">
        <f t="shared" si="65"/>
        <v>964.8888888888888</v>
      </c>
      <c r="J1263">
        <f t="shared" si="66"/>
        <v>80.357142857142861</v>
      </c>
      <c r="K1263">
        <f t="shared" si="67"/>
        <v>16.052631578947366</v>
      </c>
    </row>
    <row r="1264" spans="1:11" x14ac:dyDescent="0.2">
      <c r="A1264">
        <v>4004</v>
      </c>
      <c r="B1264">
        <v>3</v>
      </c>
      <c r="C1264">
        <v>1306.9000000000001</v>
      </c>
      <c r="D1264">
        <v>101.6</v>
      </c>
      <c r="E1264">
        <v>18.399999999999999</v>
      </c>
      <c r="F1264">
        <f>VLOOKUP($A1264,unit!$A:$G,MATCH(F$1,unit!$A$1:$G$1,0),0)</f>
        <v>0.9</v>
      </c>
      <c r="G1264">
        <f>VLOOKUP($A1264,unit!$A:$G,MATCH(G$1,unit!$A$1:$G$1,0),0)</f>
        <v>0.84</v>
      </c>
      <c r="H1264">
        <f>VLOOKUP($A1264,unit!$A:$G,MATCH(H$1,unit!$A$1:$G$1,0),0)</f>
        <v>0.76</v>
      </c>
      <c r="I1264">
        <f t="shared" si="65"/>
        <v>1452.1111111111111</v>
      </c>
      <c r="J1264">
        <f t="shared" si="66"/>
        <v>120.95238095238095</v>
      </c>
      <c r="K1264">
        <f t="shared" si="67"/>
        <v>24.210526315789473</v>
      </c>
    </row>
    <row r="1265" spans="1:11" x14ac:dyDescent="0.2">
      <c r="A1265">
        <v>4004</v>
      </c>
      <c r="B1265">
        <v>4</v>
      </c>
      <c r="C1265">
        <v>2110.3000000000002</v>
      </c>
      <c r="D1265">
        <v>164.1</v>
      </c>
      <c r="E1265">
        <v>29.7</v>
      </c>
      <c r="F1265">
        <f>VLOOKUP($A1265,unit!$A:$G,MATCH(F$1,unit!$A$1:$G$1,0),0)</f>
        <v>0.9</v>
      </c>
      <c r="G1265">
        <f>VLOOKUP($A1265,unit!$A:$G,MATCH(G$1,unit!$A$1:$G$1,0),0)</f>
        <v>0.84</v>
      </c>
      <c r="H1265">
        <f>VLOOKUP($A1265,unit!$A:$G,MATCH(H$1,unit!$A$1:$G$1,0),0)</f>
        <v>0.76</v>
      </c>
      <c r="I1265">
        <f t="shared" si="65"/>
        <v>2344.7777777777778</v>
      </c>
      <c r="J1265">
        <f t="shared" si="66"/>
        <v>195.35714285714286</v>
      </c>
      <c r="K1265">
        <f t="shared" si="67"/>
        <v>39.078947368421048</v>
      </c>
    </row>
    <row r="1266" spans="1:11" x14ac:dyDescent="0.2">
      <c r="A1266">
        <v>4004</v>
      </c>
      <c r="B1266">
        <v>5</v>
      </c>
      <c r="C1266">
        <v>3235.8</v>
      </c>
      <c r="D1266">
        <v>251.7</v>
      </c>
      <c r="E1266">
        <v>45.5</v>
      </c>
      <c r="F1266">
        <f>VLOOKUP($A1266,unit!$A:$G,MATCH(F$1,unit!$A$1:$G$1,0),0)</f>
        <v>0.9</v>
      </c>
      <c r="G1266">
        <f>VLOOKUP($A1266,unit!$A:$G,MATCH(G$1,unit!$A$1:$G$1,0),0)</f>
        <v>0.84</v>
      </c>
      <c r="H1266">
        <f>VLOOKUP($A1266,unit!$A:$G,MATCH(H$1,unit!$A$1:$G$1,0),0)</f>
        <v>0.76</v>
      </c>
      <c r="I1266">
        <f t="shared" si="65"/>
        <v>3595.3333333333335</v>
      </c>
      <c r="J1266">
        <f t="shared" si="66"/>
        <v>299.64285714285717</v>
      </c>
      <c r="K1266">
        <f t="shared" si="67"/>
        <v>59.868421052631575</v>
      </c>
    </row>
    <row r="1267" spans="1:11" x14ac:dyDescent="0.2">
      <c r="A1267">
        <v>4004</v>
      </c>
      <c r="B1267">
        <v>6</v>
      </c>
      <c r="C1267">
        <v>4812.7</v>
      </c>
      <c r="D1267">
        <v>374.3</v>
      </c>
      <c r="E1267">
        <v>67.7</v>
      </c>
      <c r="F1267">
        <f>VLOOKUP($A1267,unit!$A:$G,MATCH(F$1,unit!$A$1:$G$1,0),0)</f>
        <v>0.9</v>
      </c>
      <c r="G1267">
        <f>VLOOKUP($A1267,unit!$A:$G,MATCH(G$1,unit!$A$1:$G$1,0),0)</f>
        <v>0.84</v>
      </c>
      <c r="H1267">
        <f>VLOOKUP($A1267,unit!$A:$G,MATCH(H$1,unit!$A$1:$G$1,0),0)</f>
        <v>0.76</v>
      </c>
      <c r="I1267">
        <f t="shared" si="65"/>
        <v>5347.4444444444443</v>
      </c>
      <c r="J1267">
        <f t="shared" si="66"/>
        <v>445.59523809523813</v>
      </c>
      <c r="K1267">
        <f t="shared" si="67"/>
        <v>89.078947368421055</v>
      </c>
    </row>
    <row r="1268" spans="1:11" x14ac:dyDescent="0.2">
      <c r="A1268">
        <v>4004</v>
      </c>
      <c r="B1268">
        <v>7</v>
      </c>
      <c r="C1268">
        <v>7021.7</v>
      </c>
      <c r="D1268">
        <v>546.1</v>
      </c>
      <c r="E1268">
        <v>98.8</v>
      </c>
      <c r="F1268">
        <f>VLOOKUP($A1268,unit!$A:$G,MATCH(F$1,unit!$A$1:$G$1,0),0)</f>
        <v>0.9</v>
      </c>
      <c r="G1268">
        <f>VLOOKUP($A1268,unit!$A:$G,MATCH(G$1,unit!$A$1:$G$1,0),0)</f>
        <v>0.84</v>
      </c>
      <c r="H1268">
        <f>VLOOKUP($A1268,unit!$A:$G,MATCH(H$1,unit!$A$1:$G$1,0),0)</f>
        <v>0.76</v>
      </c>
      <c r="I1268">
        <f t="shared" si="65"/>
        <v>7801.8888888888887</v>
      </c>
      <c r="J1268">
        <f t="shared" si="66"/>
        <v>650.11904761904771</v>
      </c>
      <c r="K1268">
        <f t="shared" si="67"/>
        <v>130</v>
      </c>
    </row>
    <row r="1269" spans="1:11" x14ac:dyDescent="0.2">
      <c r="A1269">
        <v>4004</v>
      </c>
      <c r="B1269">
        <v>8</v>
      </c>
      <c r="C1269">
        <v>10116.4</v>
      </c>
      <c r="D1269">
        <v>786.8</v>
      </c>
      <c r="E1269">
        <v>142.4</v>
      </c>
      <c r="F1269">
        <f>VLOOKUP($A1269,unit!$A:$G,MATCH(F$1,unit!$A$1:$G$1,0),0)</f>
        <v>0.9</v>
      </c>
      <c r="G1269">
        <f>VLOOKUP($A1269,unit!$A:$G,MATCH(G$1,unit!$A$1:$G$1,0),0)</f>
        <v>0.84</v>
      </c>
      <c r="H1269">
        <f>VLOOKUP($A1269,unit!$A:$G,MATCH(H$1,unit!$A$1:$G$1,0),0)</f>
        <v>0.76</v>
      </c>
      <c r="I1269">
        <f t="shared" si="65"/>
        <v>11240.444444444443</v>
      </c>
      <c r="J1269">
        <f t="shared" si="66"/>
        <v>936.66666666666663</v>
      </c>
      <c r="K1269">
        <f t="shared" si="67"/>
        <v>187.36842105263159</v>
      </c>
    </row>
    <row r="1270" spans="1:11" x14ac:dyDescent="0.2">
      <c r="A1270">
        <v>4004</v>
      </c>
      <c r="B1270">
        <v>9</v>
      </c>
      <c r="C1270">
        <v>14451.9</v>
      </c>
      <c r="D1270">
        <v>1124</v>
      </c>
      <c r="E1270">
        <v>203.4</v>
      </c>
      <c r="F1270">
        <f>VLOOKUP($A1270,unit!$A:$G,MATCH(F$1,unit!$A$1:$G$1,0),0)</f>
        <v>0.9</v>
      </c>
      <c r="G1270">
        <f>VLOOKUP($A1270,unit!$A:$G,MATCH(G$1,unit!$A$1:$G$1,0),0)</f>
        <v>0.84</v>
      </c>
      <c r="H1270">
        <f>VLOOKUP($A1270,unit!$A:$G,MATCH(H$1,unit!$A$1:$G$1,0),0)</f>
        <v>0.76</v>
      </c>
      <c r="I1270">
        <f t="shared" si="65"/>
        <v>16057.666666666666</v>
      </c>
      <c r="J1270">
        <f t="shared" si="66"/>
        <v>1338.0952380952381</v>
      </c>
      <c r="K1270">
        <f t="shared" si="67"/>
        <v>267.63157894736844</v>
      </c>
    </row>
    <row r="1271" spans="1:11" x14ac:dyDescent="0.2">
      <c r="A1271">
        <v>4004</v>
      </c>
      <c r="B1271">
        <v>10</v>
      </c>
      <c r="C1271">
        <v>20525.7</v>
      </c>
      <c r="D1271">
        <v>1596.4</v>
      </c>
      <c r="E1271">
        <v>288.89999999999998</v>
      </c>
      <c r="F1271">
        <f>VLOOKUP($A1271,unit!$A:$G,MATCH(F$1,unit!$A$1:$G$1,0),0)</f>
        <v>0.9</v>
      </c>
      <c r="G1271">
        <f>VLOOKUP($A1271,unit!$A:$G,MATCH(G$1,unit!$A$1:$G$1,0),0)</f>
        <v>0.84</v>
      </c>
      <c r="H1271">
        <f>VLOOKUP($A1271,unit!$A:$G,MATCH(H$1,unit!$A$1:$G$1,0),0)</f>
        <v>0.76</v>
      </c>
      <c r="I1271">
        <f t="shared" si="65"/>
        <v>22806.333333333332</v>
      </c>
      <c r="J1271">
        <f t="shared" si="66"/>
        <v>1900.4761904761906</v>
      </c>
      <c r="K1271">
        <f t="shared" si="67"/>
        <v>380.13157894736838</v>
      </c>
    </row>
    <row r="1272" spans="1:11" x14ac:dyDescent="0.2">
      <c r="A1272">
        <v>4004</v>
      </c>
      <c r="B1272">
        <v>11</v>
      </c>
      <c r="C1272">
        <v>29034.7</v>
      </c>
      <c r="D1272">
        <v>2258.3000000000002</v>
      </c>
      <c r="E1272">
        <v>408.6</v>
      </c>
      <c r="F1272">
        <f>VLOOKUP($A1272,unit!$A:$G,MATCH(F$1,unit!$A$1:$G$1,0),0)</f>
        <v>0.9</v>
      </c>
      <c r="G1272">
        <f>VLOOKUP($A1272,unit!$A:$G,MATCH(G$1,unit!$A$1:$G$1,0),0)</f>
        <v>0.84</v>
      </c>
      <c r="H1272">
        <f>VLOOKUP($A1272,unit!$A:$G,MATCH(H$1,unit!$A$1:$G$1,0),0)</f>
        <v>0.76</v>
      </c>
      <c r="I1272">
        <f t="shared" si="65"/>
        <v>32260.777777777777</v>
      </c>
      <c r="J1272">
        <f t="shared" si="66"/>
        <v>2688.4523809523812</v>
      </c>
      <c r="K1272">
        <f t="shared" si="67"/>
        <v>537.63157894736844</v>
      </c>
    </row>
    <row r="1273" spans="1:11" x14ac:dyDescent="0.2">
      <c r="A1273">
        <v>4004</v>
      </c>
      <c r="B1273">
        <v>12</v>
      </c>
      <c r="C1273">
        <v>40955.300000000003</v>
      </c>
      <c r="D1273">
        <v>3185.4</v>
      </c>
      <c r="E1273">
        <v>576.4</v>
      </c>
      <c r="F1273">
        <f>VLOOKUP($A1273,unit!$A:$G,MATCH(F$1,unit!$A$1:$G$1,0),0)</f>
        <v>0.9</v>
      </c>
      <c r="G1273">
        <f>VLOOKUP($A1273,unit!$A:$G,MATCH(G$1,unit!$A$1:$G$1,0),0)</f>
        <v>0.84</v>
      </c>
      <c r="H1273">
        <f>VLOOKUP($A1273,unit!$A:$G,MATCH(H$1,unit!$A$1:$G$1,0),0)</f>
        <v>0.76</v>
      </c>
      <c r="I1273">
        <f t="shared" si="65"/>
        <v>45505.888888888891</v>
      </c>
      <c r="J1273">
        <f t="shared" si="66"/>
        <v>3792.1428571428573</v>
      </c>
      <c r="K1273">
        <f t="shared" si="67"/>
        <v>758.42105263157896</v>
      </c>
    </row>
    <row r="1274" spans="1:11" x14ac:dyDescent="0.2">
      <c r="A1274">
        <v>4004</v>
      </c>
      <c r="B1274">
        <v>13</v>
      </c>
      <c r="C1274">
        <v>57655.3</v>
      </c>
      <c r="D1274">
        <v>4484.3</v>
      </c>
      <c r="E1274">
        <v>811.4</v>
      </c>
      <c r="F1274">
        <f>VLOOKUP($A1274,unit!$A:$G,MATCH(F$1,unit!$A$1:$G$1,0),0)</f>
        <v>0.9</v>
      </c>
      <c r="G1274">
        <f>VLOOKUP($A1274,unit!$A:$G,MATCH(G$1,unit!$A$1:$G$1,0),0)</f>
        <v>0.84</v>
      </c>
      <c r="H1274">
        <f>VLOOKUP($A1274,unit!$A:$G,MATCH(H$1,unit!$A$1:$G$1,0),0)</f>
        <v>0.76</v>
      </c>
      <c r="I1274">
        <f t="shared" si="65"/>
        <v>64061.444444444445</v>
      </c>
      <c r="J1274">
        <f t="shared" si="66"/>
        <v>5338.4523809523816</v>
      </c>
      <c r="K1274">
        <f t="shared" si="67"/>
        <v>1067.6315789473683</v>
      </c>
    </row>
    <row r="1275" spans="1:11" x14ac:dyDescent="0.2">
      <c r="A1275">
        <v>4004</v>
      </c>
      <c r="B1275">
        <v>14</v>
      </c>
      <c r="C1275">
        <v>57655.3</v>
      </c>
      <c r="D1275">
        <v>4484.3</v>
      </c>
      <c r="E1275">
        <v>811.4</v>
      </c>
      <c r="F1275">
        <f>VLOOKUP($A1275,unit!$A:$G,MATCH(F$1,unit!$A$1:$G$1,0),0)</f>
        <v>0.9</v>
      </c>
      <c r="G1275">
        <f>VLOOKUP($A1275,unit!$A:$G,MATCH(G$1,unit!$A$1:$G$1,0),0)</f>
        <v>0.84</v>
      </c>
      <c r="H1275">
        <f>VLOOKUP($A1275,unit!$A:$G,MATCH(H$1,unit!$A$1:$G$1,0),0)</f>
        <v>0.76</v>
      </c>
      <c r="I1275">
        <f t="shared" si="65"/>
        <v>64061.444444444445</v>
      </c>
      <c r="J1275">
        <f t="shared" si="66"/>
        <v>5338.4523809523816</v>
      </c>
      <c r="K1275">
        <f t="shared" si="67"/>
        <v>1067.6315789473683</v>
      </c>
    </row>
    <row r="1276" spans="1:11" x14ac:dyDescent="0.2">
      <c r="A1276">
        <v>4004</v>
      </c>
      <c r="B1276">
        <v>15</v>
      </c>
      <c r="C1276">
        <v>57655.3</v>
      </c>
      <c r="D1276">
        <v>4484.3</v>
      </c>
      <c r="E1276">
        <v>811.4</v>
      </c>
      <c r="F1276">
        <f>VLOOKUP($A1276,unit!$A:$G,MATCH(F$1,unit!$A$1:$G$1,0),0)</f>
        <v>0.9</v>
      </c>
      <c r="G1276">
        <f>VLOOKUP($A1276,unit!$A:$G,MATCH(G$1,unit!$A$1:$G$1,0),0)</f>
        <v>0.84</v>
      </c>
      <c r="H1276">
        <f>VLOOKUP($A1276,unit!$A:$G,MATCH(H$1,unit!$A$1:$G$1,0),0)</f>
        <v>0.76</v>
      </c>
      <c r="I1276">
        <f t="shared" si="65"/>
        <v>64061.444444444445</v>
      </c>
      <c r="J1276">
        <f t="shared" si="66"/>
        <v>5338.4523809523816</v>
      </c>
      <c r="K1276">
        <f t="shared" si="67"/>
        <v>1067.6315789473683</v>
      </c>
    </row>
    <row r="1277" spans="1:11" x14ac:dyDescent="0.2">
      <c r="A1277">
        <v>4004</v>
      </c>
      <c r="B1277">
        <v>16</v>
      </c>
      <c r="C1277">
        <v>57655.3</v>
      </c>
      <c r="D1277">
        <v>4484.3</v>
      </c>
      <c r="E1277">
        <v>811.4</v>
      </c>
      <c r="F1277">
        <f>VLOOKUP($A1277,unit!$A:$G,MATCH(F$1,unit!$A$1:$G$1,0),0)</f>
        <v>0.9</v>
      </c>
      <c r="G1277">
        <f>VLOOKUP($A1277,unit!$A:$G,MATCH(G$1,unit!$A$1:$G$1,0),0)</f>
        <v>0.84</v>
      </c>
      <c r="H1277">
        <f>VLOOKUP($A1277,unit!$A:$G,MATCH(H$1,unit!$A$1:$G$1,0),0)</f>
        <v>0.76</v>
      </c>
      <c r="I1277">
        <f t="shared" si="65"/>
        <v>64061.444444444445</v>
      </c>
      <c r="J1277">
        <f t="shared" si="66"/>
        <v>5338.4523809523816</v>
      </c>
      <c r="K1277">
        <f t="shared" si="67"/>
        <v>1067.6315789473683</v>
      </c>
    </row>
    <row r="1278" spans="1:11" x14ac:dyDescent="0.2">
      <c r="A1278">
        <v>4004</v>
      </c>
      <c r="B1278">
        <v>17</v>
      </c>
      <c r="C1278">
        <v>57655.3</v>
      </c>
      <c r="D1278">
        <v>4484.3</v>
      </c>
      <c r="E1278">
        <v>811.4</v>
      </c>
      <c r="F1278">
        <f>VLOOKUP($A1278,unit!$A:$G,MATCH(F$1,unit!$A$1:$G$1,0),0)</f>
        <v>0.9</v>
      </c>
      <c r="G1278">
        <f>VLOOKUP($A1278,unit!$A:$G,MATCH(G$1,unit!$A$1:$G$1,0),0)</f>
        <v>0.84</v>
      </c>
      <c r="H1278">
        <f>VLOOKUP($A1278,unit!$A:$G,MATCH(H$1,unit!$A$1:$G$1,0),0)</f>
        <v>0.76</v>
      </c>
      <c r="I1278">
        <f t="shared" si="65"/>
        <v>64061.444444444445</v>
      </c>
      <c r="J1278">
        <f t="shared" si="66"/>
        <v>5338.4523809523816</v>
      </c>
      <c r="K1278">
        <f t="shared" si="67"/>
        <v>1067.6315789473683</v>
      </c>
    </row>
    <row r="1279" spans="1:11" x14ac:dyDescent="0.2">
      <c r="A1279">
        <v>4004</v>
      </c>
      <c r="B1279">
        <v>18</v>
      </c>
      <c r="C1279">
        <v>57655.3</v>
      </c>
      <c r="D1279">
        <v>4484.3</v>
      </c>
      <c r="E1279">
        <v>811.4</v>
      </c>
      <c r="F1279">
        <f>VLOOKUP($A1279,unit!$A:$G,MATCH(F$1,unit!$A$1:$G$1,0),0)</f>
        <v>0.9</v>
      </c>
      <c r="G1279">
        <f>VLOOKUP($A1279,unit!$A:$G,MATCH(G$1,unit!$A$1:$G$1,0),0)</f>
        <v>0.84</v>
      </c>
      <c r="H1279">
        <f>VLOOKUP($A1279,unit!$A:$G,MATCH(H$1,unit!$A$1:$G$1,0),0)</f>
        <v>0.76</v>
      </c>
      <c r="I1279">
        <f t="shared" si="65"/>
        <v>64061.444444444445</v>
      </c>
      <c r="J1279">
        <f t="shared" si="66"/>
        <v>5338.4523809523816</v>
      </c>
      <c r="K1279">
        <f t="shared" si="67"/>
        <v>1067.6315789473683</v>
      </c>
    </row>
    <row r="1280" spans="1:11" x14ac:dyDescent="0.2">
      <c r="A1280">
        <v>4004</v>
      </c>
      <c r="B1280">
        <v>19</v>
      </c>
      <c r="C1280">
        <v>57655.3</v>
      </c>
      <c r="D1280">
        <v>4484.3</v>
      </c>
      <c r="E1280">
        <v>811.4</v>
      </c>
      <c r="F1280">
        <f>VLOOKUP($A1280,unit!$A:$G,MATCH(F$1,unit!$A$1:$G$1,0),0)</f>
        <v>0.9</v>
      </c>
      <c r="G1280">
        <f>VLOOKUP($A1280,unit!$A:$G,MATCH(G$1,unit!$A$1:$G$1,0),0)</f>
        <v>0.84</v>
      </c>
      <c r="H1280">
        <f>VLOOKUP($A1280,unit!$A:$G,MATCH(H$1,unit!$A$1:$G$1,0),0)</f>
        <v>0.76</v>
      </c>
      <c r="I1280">
        <f t="shared" si="65"/>
        <v>64061.444444444445</v>
      </c>
      <c r="J1280">
        <f t="shared" si="66"/>
        <v>5338.4523809523816</v>
      </c>
      <c r="K1280">
        <f t="shared" si="67"/>
        <v>1067.6315789473683</v>
      </c>
    </row>
    <row r="1281" spans="1:11" x14ac:dyDescent="0.2">
      <c r="A1281">
        <v>4004</v>
      </c>
      <c r="B1281">
        <v>20</v>
      </c>
      <c r="C1281">
        <v>57655.3</v>
      </c>
      <c r="D1281">
        <v>4484.3</v>
      </c>
      <c r="E1281">
        <v>811.4</v>
      </c>
      <c r="F1281">
        <f>VLOOKUP($A1281,unit!$A:$G,MATCH(F$1,unit!$A$1:$G$1,0),0)</f>
        <v>0.9</v>
      </c>
      <c r="G1281">
        <f>VLOOKUP($A1281,unit!$A:$G,MATCH(G$1,unit!$A$1:$G$1,0),0)</f>
        <v>0.84</v>
      </c>
      <c r="H1281">
        <f>VLOOKUP($A1281,unit!$A:$G,MATCH(H$1,unit!$A$1:$G$1,0),0)</f>
        <v>0.76</v>
      </c>
      <c r="I1281">
        <f t="shared" si="65"/>
        <v>64061.444444444445</v>
      </c>
      <c r="J1281">
        <f t="shared" si="66"/>
        <v>5338.4523809523816</v>
      </c>
      <c r="K1281">
        <f t="shared" si="67"/>
        <v>1067.6315789473683</v>
      </c>
    </row>
    <row r="1282" spans="1:11" x14ac:dyDescent="0.2">
      <c r="A1282">
        <v>4002</v>
      </c>
      <c r="B1282">
        <v>1</v>
      </c>
      <c r="C1282">
        <v>760.5</v>
      </c>
      <c r="D1282">
        <v>51.6</v>
      </c>
      <c r="E1282">
        <v>9.5</v>
      </c>
      <c r="F1282">
        <f>VLOOKUP($A1282,unit!$A:$G,MATCH(F$1,unit!$A$1:$G$1,0),0)</f>
        <v>0.93330000000000002</v>
      </c>
      <c r="G1282">
        <f>VLOOKUP($A1282,unit!$A:$G,MATCH(G$1,unit!$A$1:$G$1,0),0)</f>
        <v>0.76</v>
      </c>
      <c r="H1282">
        <f>VLOOKUP($A1282,unit!$A:$G,MATCH(H$1,unit!$A$1:$G$1,0),0)</f>
        <v>0.7</v>
      </c>
      <c r="I1282">
        <f t="shared" si="65"/>
        <v>814.85053037608486</v>
      </c>
      <c r="J1282">
        <f t="shared" si="66"/>
        <v>67.89473684210526</v>
      </c>
      <c r="K1282">
        <f t="shared" si="67"/>
        <v>13.571428571428573</v>
      </c>
    </row>
    <row r="1283" spans="1:11" x14ac:dyDescent="0.2">
      <c r="A1283">
        <v>4002</v>
      </c>
      <c r="B1283">
        <v>2</v>
      </c>
      <c r="C1283">
        <v>900.5</v>
      </c>
      <c r="D1283">
        <v>61.1</v>
      </c>
      <c r="E1283">
        <v>11.3</v>
      </c>
      <c r="F1283">
        <f>VLOOKUP($A1283,unit!$A:$G,MATCH(F$1,unit!$A$1:$G$1,0),0)</f>
        <v>0.93330000000000002</v>
      </c>
      <c r="G1283">
        <f>VLOOKUP($A1283,unit!$A:$G,MATCH(G$1,unit!$A$1:$G$1,0),0)</f>
        <v>0.76</v>
      </c>
      <c r="H1283">
        <f>VLOOKUP($A1283,unit!$A:$G,MATCH(H$1,unit!$A$1:$G$1,0),0)</f>
        <v>0.7</v>
      </c>
      <c r="I1283">
        <f t="shared" ref="I1283:I1346" si="68">C1283/F1283*1</f>
        <v>964.8558877102754</v>
      </c>
      <c r="J1283">
        <f t="shared" ref="J1283:J1346" si="69">D1283/G1283*1</f>
        <v>80.39473684210526</v>
      </c>
      <c r="K1283">
        <f t="shared" ref="K1283:K1346" si="70">E1283/H1283*1</f>
        <v>16.142857142857146</v>
      </c>
    </row>
    <row r="1284" spans="1:11" x14ac:dyDescent="0.2">
      <c r="A1284">
        <v>4002</v>
      </c>
      <c r="B1284">
        <v>3</v>
      </c>
      <c r="C1284">
        <v>1355.3</v>
      </c>
      <c r="D1284">
        <v>92</v>
      </c>
      <c r="E1284">
        <v>16.899999999999999</v>
      </c>
      <c r="F1284">
        <f>VLOOKUP($A1284,unit!$A:$G,MATCH(F$1,unit!$A$1:$G$1,0),0)</f>
        <v>0.93330000000000002</v>
      </c>
      <c r="G1284">
        <f>VLOOKUP($A1284,unit!$A:$G,MATCH(G$1,unit!$A$1:$G$1,0),0)</f>
        <v>0.76</v>
      </c>
      <c r="H1284">
        <f>VLOOKUP($A1284,unit!$A:$G,MATCH(H$1,unit!$A$1:$G$1,0),0)</f>
        <v>0.7</v>
      </c>
      <c r="I1284">
        <f t="shared" si="68"/>
        <v>1452.1590056787741</v>
      </c>
      <c r="J1284">
        <f t="shared" si="69"/>
        <v>121.05263157894737</v>
      </c>
      <c r="K1284">
        <f t="shared" si="70"/>
        <v>24.142857142857142</v>
      </c>
    </row>
    <row r="1285" spans="1:11" x14ac:dyDescent="0.2">
      <c r="A1285">
        <v>4002</v>
      </c>
      <c r="B1285">
        <v>4</v>
      </c>
      <c r="C1285">
        <v>2188.4</v>
      </c>
      <c r="D1285">
        <v>148.5</v>
      </c>
      <c r="E1285">
        <v>27.4</v>
      </c>
      <c r="F1285">
        <f>VLOOKUP($A1285,unit!$A:$G,MATCH(F$1,unit!$A$1:$G$1,0),0)</f>
        <v>0.93330000000000002</v>
      </c>
      <c r="G1285">
        <f>VLOOKUP($A1285,unit!$A:$G,MATCH(G$1,unit!$A$1:$G$1,0),0)</f>
        <v>0.76</v>
      </c>
      <c r="H1285">
        <f>VLOOKUP($A1285,unit!$A:$G,MATCH(H$1,unit!$A$1:$G$1,0),0)</f>
        <v>0.7</v>
      </c>
      <c r="I1285">
        <f t="shared" si="68"/>
        <v>2344.7980285010181</v>
      </c>
      <c r="J1285">
        <f t="shared" si="69"/>
        <v>195.39473684210526</v>
      </c>
      <c r="K1285">
        <f t="shared" si="70"/>
        <v>39.142857142857146</v>
      </c>
    </row>
    <row r="1286" spans="1:11" x14ac:dyDescent="0.2">
      <c r="A1286">
        <v>4002</v>
      </c>
      <c r="B1286">
        <v>5</v>
      </c>
      <c r="C1286">
        <v>3355.7</v>
      </c>
      <c r="D1286">
        <v>227.7</v>
      </c>
      <c r="E1286">
        <v>41.9</v>
      </c>
      <c r="F1286">
        <f>VLOOKUP($A1286,unit!$A:$G,MATCH(F$1,unit!$A$1:$G$1,0),0)</f>
        <v>0.93330000000000002</v>
      </c>
      <c r="G1286">
        <f>VLOOKUP($A1286,unit!$A:$G,MATCH(G$1,unit!$A$1:$G$1,0),0)</f>
        <v>0.76</v>
      </c>
      <c r="H1286">
        <f>VLOOKUP($A1286,unit!$A:$G,MATCH(H$1,unit!$A$1:$G$1,0),0)</f>
        <v>0.7</v>
      </c>
      <c r="I1286">
        <f t="shared" si="68"/>
        <v>3595.5212686167361</v>
      </c>
      <c r="J1286">
        <f t="shared" si="69"/>
        <v>299.60526315789474</v>
      </c>
      <c r="K1286">
        <f t="shared" si="70"/>
        <v>59.857142857142861</v>
      </c>
    </row>
    <row r="1287" spans="1:11" x14ac:dyDescent="0.2">
      <c r="A1287">
        <v>4002</v>
      </c>
      <c r="B1287">
        <v>6</v>
      </c>
      <c r="C1287">
        <v>4990.8999999999996</v>
      </c>
      <c r="D1287">
        <v>338.7</v>
      </c>
      <c r="E1287">
        <v>62.4</v>
      </c>
      <c r="F1287">
        <f>VLOOKUP($A1287,unit!$A:$G,MATCH(F$1,unit!$A$1:$G$1,0),0)</f>
        <v>0.93330000000000002</v>
      </c>
      <c r="G1287">
        <f>VLOOKUP($A1287,unit!$A:$G,MATCH(G$1,unit!$A$1:$G$1,0),0)</f>
        <v>0.76</v>
      </c>
      <c r="H1287">
        <f>VLOOKUP($A1287,unit!$A:$G,MATCH(H$1,unit!$A$1:$G$1,0),0)</f>
        <v>0.7</v>
      </c>
      <c r="I1287">
        <f t="shared" si="68"/>
        <v>5347.5838422800807</v>
      </c>
      <c r="J1287">
        <f t="shared" si="69"/>
        <v>445.65789473684208</v>
      </c>
      <c r="K1287">
        <f t="shared" si="70"/>
        <v>89.142857142857153</v>
      </c>
    </row>
    <row r="1288" spans="1:11" x14ac:dyDescent="0.2">
      <c r="A1288">
        <v>4002</v>
      </c>
      <c r="B1288">
        <v>7</v>
      </c>
      <c r="C1288">
        <v>7281.8</v>
      </c>
      <c r="D1288">
        <v>494.1</v>
      </c>
      <c r="E1288">
        <v>91</v>
      </c>
      <c r="F1288">
        <f>VLOOKUP($A1288,unit!$A:$G,MATCH(F$1,unit!$A$1:$G$1,0),0)</f>
        <v>0.93330000000000002</v>
      </c>
      <c r="G1288">
        <f>VLOOKUP($A1288,unit!$A:$G,MATCH(G$1,unit!$A$1:$G$1,0),0)</f>
        <v>0.76</v>
      </c>
      <c r="H1288">
        <f>VLOOKUP($A1288,unit!$A:$G,MATCH(H$1,unit!$A$1:$G$1,0),0)</f>
        <v>0.7</v>
      </c>
      <c r="I1288">
        <f t="shared" si="68"/>
        <v>7802.207221686489</v>
      </c>
      <c r="J1288">
        <f t="shared" si="69"/>
        <v>650.13157894736844</v>
      </c>
      <c r="K1288">
        <f t="shared" si="70"/>
        <v>130</v>
      </c>
    </row>
    <row r="1289" spans="1:11" x14ac:dyDescent="0.2">
      <c r="A1289">
        <v>4002</v>
      </c>
      <c r="B1289">
        <v>8</v>
      </c>
      <c r="C1289">
        <v>10491.1</v>
      </c>
      <c r="D1289">
        <v>711.9</v>
      </c>
      <c r="E1289">
        <v>131.1</v>
      </c>
      <c r="F1289">
        <f>VLOOKUP($A1289,unit!$A:$G,MATCH(F$1,unit!$A$1:$G$1,0),0)</f>
        <v>0.93330000000000002</v>
      </c>
      <c r="G1289">
        <f>VLOOKUP($A1289,unit!$A:$G,MATCH(G$1,unit!$A$1:$G$1,0),0)</f>
        <v>0.76</v>
      </c>
      <c r="H1289">
        <f>VLOOKUP($A1289,unit!$A:$G,MATCH(H$1,unit!$A$1:$G$1,0),0)</f>
        <v>0.7</v>
      </c>
      <c r="I1289">
        <f t="shared" si="68"/>
        <v>11240.865745205187</v>
      </c>
      <c r="J1289">
        <f t="shared" si="69"/>
        <v>936.71052631578948</v>
      </c>
      <c r="K1289">
        <f t="shared" si="70"/>
        <v>187.28571428571428</v>
      </c>
    </row>
    <row r="1290" spans="1:11" x14ac:dyDescent="0.2">
      <c r="A1290">
        <v>4002</v>
      </c>
      <c r="B1290">
        <v>9</v>
      </c>
      <c r="C1290">
        <v>14987.2</v>
      </c>
      <c r="D1290">
        <v>1017</v>
      </c>
      <c r="E1290">
        <v>187.3</v>
      </c>
      <c r="F1290">
        <f>VLOOKUP($A1290,unit!$A:$G,MATCH(F$1,unit!$A$1:$G$1,0),0)</f>
        <v>0.93330000000000002</v>
      </c>
      <c r="G1290">
        <f>VLOOKUP($A1290,unit!$A:$G,MATCH(G$1,unit!$A$1:$G$1,0),0)</f>
        <v>0.76</v>
      </c>
      <c r="H1290">
        <f>VLOOKUP($A1290,unit!$A:$G,MATCH(H$1,unit!$A$1:$G$1,0),0)</f>
        <v>0.7</v>
      </c>
      <c r="I1290">
        <f t="shared" si="68"/>
        <v>16058.287795992714</v>
      </c>
      <c r="J1290">
        <f t="shared" si="69"/>
        <v>1338.1578947368421</v>
      </c>
      <c r="K1290">
        <f t="shared" si="70"/>
        <v>267.57142857142861</v>
      </c>
    </row>
    <row r="1291" spans="1:11" x14ac:dyDescent="0.2">
      <c r="A1291">
        <v>4002</v>
      </c>
      <c r="B1291">
        <v>10</v>
      </c>
      <c r="C1291">
        <v>21285.9</v>
      </c>
      <c r="D1291">
        <v>1444.4</v>
      </c>
      <c r="E1291">
        <v>266.10000000000002</v>
      </c>
      <c r="F1291">
        <f>VLOOKUP($A1291,unit!$A:$G,MATCH(F$1,unit!$A$1:$G$1,0),0)</f>
        <v>0.93330000000000002</v>
      </c>
      <c r="G1291">
        <f>VLOOKUP($A1291,unit!$A:$G,MATCH(G$1,unit!$A$1:$G$1,0),0)</f>
        <v>0.76</v>
      </c>
      <c r="H1291">
        <f>VLOOKUP($A1291,unit!$A:$G,MATCH(H$1,unit!$A$1:$G$1,0),0)</f>
        <v>0.7</v>
      </c>
      <c r="I1291">
        <f t="shared" si="68"/>
        <v>22807.135969141757</v>
      </c>
      <c r="J1291">
        <f t="shared" si="69"/>
        <v>1900.5263157894738</v>
      </c>
      <c r="K1291">
        <f t="shared" si="70"/>
        <v>380.14285714285722</v>
      </c>
    </row>
    <row r="1292" spans="1:11" x14ac:dyDescent="0.2">
      <c r="A1292">
        <v>4002</v>
      </c>
      <c r="B1292">
        <v>11</v>
      </c>
      <c r="C1292">
        <v>30110.1</v>
      </c>
      <c r="D1292">
        <v>2043.2</v>
      </c>
      <c r="E1292">
        <v>376.4</v>
      </c>
      <c r="F1292">
        <f>VLOOKUP($A1292,unit!$A:$G,MATCH(F$1,unit!$A$1:$G$1,0),0)</f>
        <v>0.93330000000000002</v>
      </c>
      <c r="G1292">
        <f>VLOOKUP($A1292,unit!$A:$G,MATCH(G$1,unit!$A$1:$G$1,0),0)</f>
        <v>0.76</v>
      </c>
      <c r="H1292">
        <f>VLOOKUP($A1292,unit!$A:$G,MATCH(H$1,unit!$A$1:$G$1,0),0)</f>
        <v>0.7</v>
      </c>
      <c r="I1292">
        <f t="shared" si="68"/>
        <v>32261.973641915782</v>
      </c>
      <c r="J1292">
        <f t="shared" si="69"/>
        <v>2688.4210526315792</v>
      </c>
      <c r="K1292">
        <f t="shared" si="70"/>
        <v>537.71428571428567</v>
      </c>
    </row>
    <row r="1293" spans="1:11" x14ac:dyDescent="0.2">
      <c r="A1293">
        <v>4002</v>
      </c>
      <c r="B1293">
        <v>12</v>
      </c>
      <c r="C1293">
        <v>42472.2</v>
      </c>
      <c r="D1293">
        <v>2882</v>
      </c>
      <c r="E1293">
        <v>530.9</v>
      </c>
      <c r="F1293">
        <f>VLOOKUP($A1293,unit!$A:$G,MATCH(F$1,unit!$A$1:$G$1,0),0)</f>
        <v>0.93330000000000002</v>
      </c>
      <c r="G1293">
        <f>VLOOKUP($A1293,unit!$A:$G,MATCH(G$1,unit!$A$1:$G$1,0),0)</f>
        <v>0.76</v>
      </c>
      <c r="H1293">
        <f>VLOOKUP($A1293,unit!$A:$G,MATCH(H$1,unit!$A$1:$G$1,0),0)</f>
        <v>0.7</v>
      </c>
      <c r="I1293">
        <f t="shared" si="68"/>
        <v>45507.55384120861</v>
      </c>
      <c r="J1293">
        <f t="shared" si="69"/>
        <v>3792.1052631578946</v>
      </c>
      <c r="K1293">
        <f t="shared" si="70"/>
        <v>758.42857142857144</v>
      </c>
    </row>
    <row r="1294" spans="1:11" x14ac:dyDescent="0.2">
      <c r="A1294">
        <v>4002</v>
      </c>
      <c r="B1294">
        <v>13</v>
      </c>
      <c r="C1294">
        <v>59790.7</v>
      </c>
      <c r="D1294">
        <v>4057.2</v>
      </c>
      <c r="E1294">
        <v>747.4</v>
      </c>
      <c r="F1294">
        <f>VLOOKUP($A1294,unit!$A:$G,MATCH(F$1,unit!$A$1:$G$1,0),0)</f>
        <v>0.93330000000000002</v>
      </c>
      <c r="G1294">
        <f>VLOOKUP($A1294,unit!$A:$G,MATCH(G$1,unit!$A$1:$G$1,0),0)</f>
        <v>0.76</v>
      </c>
      <c r="H1294">
        <f>VLOOKUP($A1294,unit!$A:$G,MATCH(H$1,unit!$A$1:$G$1,0),0)</f>
        <v>0.7</v>
      </c>
      <c r="I1294">
        <f t="shared" si="68"/>
        <v>64063.752276867024</v>
      </c>
      <c r="J1294">
        <f t="shared" si="69"/>
        <v>5338.4210526315783</v>
      </c>
      <c r="K1294">
        <f t="shared" si="70"/>
        <v>1067.7142857142858</v>
      </c>
    </row>
    <row r="1295" spans="1:11" x14ac:dyDescent="0.2">
      <c r="A1295">
        <v>4002</v>
      </c>
      <c r="B1295">
        <v>14</v>
      </c>
      <c r="C1295">
        <v>59790.7</v>
      </c>
      <c r="D1295">
        <v>4057.2</v>
      </c>
      <c r="E1295">
        <v>747.4</v>
      </c>
      <c r="F1295">
        <f>VLOOKUP($A1295,unit!$A:$G,MATCH(F$1,unit!$A$1:$G$1,0),0)</f>
        <v>0.93330000000000002</v>
      </c>
      <c r="G1295">
        <f>VLOOKUP($A1295,unit!$A:$G,MATCH(G$1,unit!$A$1:$G$1,0),0)</f>
        <v>0.76</v>
      </c>
      <c r="H1295">
        <f>VLOOKUP($A1295,unit!$A:$G,MATCH(H$1,unit!$A$1:$G$1,0),0)</f>
        <v>0.7</v>
      </c>
      <c r="I1295">
        <f t="shared" si="68"/>
        <v>64063.752276867024</v>
      </c>
      <c r="J1295">
        <f t="shared" si="69"/>
        <v>5338.4210526315783</v>
      </c>
      <c r="K1295">
        <f t="shared" si="70"/>
        <v>1067.7142857142858</v>
      </c>
    </row>
    <row r="1296" spans="1:11" x14ac:dyDescent="0.2">
      <c r="A1296">
        <v>4002</v>
      </c>
      <c r="B1296">
        <v>15</v>
      </c>
      <c r="C1296">
        <v>59790.7</v>
      </c>
      <c r="D1296">
        <v>4057.2</v>
      </c>
      <c r="E1296">
        <v>747.4</v>
      </c>
      <c r="F1296">
        <f>VLOOKUP($A1296,unit!$A:$G,MATCH(F$1,unit!$A$1:$G$1,0),0)</f>
        <v>0.93330000000000002</v>
      </c>
      <c r="G1296">
        <f>VLOOKUP($A1296,unit!$A:$G,MATCH(G$1,unit!$A$1:$G$1,0),0)</f>
        <v>0.76</v>
      </c>
      <c r="H1296">
        <f>VLOOKUP($A1296,unit!$A:$G,MATCH(H$1,unit!$A$1:$G$1,0),0)</f>
        <v>0.7</v>
      </c>
      <c r="I1296">
        <f t="shared" si="68"/>
        <v>64063.752276867024</v>
      </c>
      <c r="J1296">
        <f t="shared" si="69"/>
        <v>5338.4210526315783</v>
      </c>
      <c r="K1296">
        <f t="shared" si="70"/>
        <v>1067.7142857142858</v>
      </c>
    </row>
    <row r="1297" spans="1:11" x14ac:dyDescent="0.2">
      <c r="A1297">
        <v>4002</v>
      </c>
      <c r="B1297">
        <v>16</v>
      </c>
      <c r="C1297">
        <v>59790.7</v>
      </c>
      <c r="D1297">
        <v>4057.2</v>
      </c>
      <c r="E1297">
        <v>747.4</v>
      </c>
      <c r="F1297">
        <f>VLOOKUP($A1297,unit!$A:$G,MATCH(F$1,unit!$A$1:$G$1,0),0)</f>
        <v>0.93330000000000002</v>
      </c>
      <c r="G1297">
        <f>VLOOKUP($A1297,unit!$A:$G,MATCH(G$1,unit!$A$1:$G$1,0),0)</f>
        <v>0.76</v>
      </c>
      <c r="H1297">
        <f>VLOOKUP($A1297,unit!$A:$G,MATCH(H$1,unit!$A$1:$G$1,0),0)</f>
        <v>0.7</v>
      </c>
      <c r="I1297">
        <f t="shared" si="68"/>
        <v>64063.752276867024</v>
      </c>
      <c r="J1297">
        <f t="shared" si="69"/>
        <v>5338.4210526315783</v>
      </c>
      <c r="K1297">
        <f t="shared" si="70"/>
        <v>1067.7142857142858</v>
      </c>
    </row>
    <row r="1298" spans="1:11" x14ac:dyDescent="0.2">
      <c r="A1298">
        <v>4002</v>
      </c>
      <c r="B1298">
        <v>17</v>
      </c>
      <c r="C1298">
        <v>59790.7</v>
      </c>
      <c r="D1298">
        <v>4057.2</v>
      </c>
      <c r="E1298">
        <v>747.4</v>
      </c>
      <c r="F1298">
        <f>VLOOKUP($A1298,unit!$A:$G,MATCH(F$1,unit!$A$1:$G$1,0),0)</f>
        <v>0.93330000000000002</v>
      </c>
      <c r="G1298">
        <f>VLOOKUP($A1298,unit!$A:$G,MATCH(G$1,unit!$A$1:$G$1,0),0)</f>
        <v>0.76</v>
      </c>
      <c r="H1298">
        <f>VLOOKUP($A1298,unit!$A:$G,MATCH(H$1,unit!$A$1:$G$1,0),0)</f>
        <v>0.7</v>
      </c>
      <c r="I1298">
        <f t="shared" si="68"/>
        <v>64063.752276867024</v>
      </c>
      <c r="J1298">
        <f t="shared" si="69"/>
        <v>5338.4210526315783</v>
      </c>
      <c r="K1298">
        <f t="shared" si="70"/>
        <v>1067.7142857142858</v>
      </c>
    </row>
    <row r="1299" spans="1:11" x14ac:dyDescent="0.2">
      <c r="A1299">
        <v>4002</v>
      </c>
      <c r="B1299">
        <v>18</v>
      </c>
      <c r="C1299">
        <v>59790.7</v>
      </c>
      <c r="D1299">
        <v>4057.2</v>
      </c>
      <c r="E1299">
        <v>747.4</v>
      </c>
      <c r="F1299">
        <f>VLOOKUP($A1299,unit!$A:$G,MATCH(F$1,unit!$A$1:$G$1,0),0)</f>
        <v>0.93330000000000002</v>
      </c>
      <c r="G1299">
        <f>VLOOKUP($A1299,unit!$A:$G,MATCH(G$1,unit!$A$1:$G$1,0),0)</f>
        <v>0.76</v>
      </c>
      <c r="H1299">
        <f>VLOOKUP($A1299,unit!$A:$G,MATCH(H$1,unit!$A$1:$G$1,0),0)</f>
        <v>0.7</v>
      </c>
      <c r="I1299">
        <f t="shared" si="68"/>
        <v>64063.752276867024</v>
      </c>
      <c r="J1299">
        <f t="shared" si="69"/>
        <v>5338.4210526315783</v>
      </c>
      <c r="K1299">
        <f t="shared" si="70"/>
        <v>1067.7142857142858</v>
      </c>
    </row>
    <row r="1300" spans="1:11" x14ac:dyDescent="0.2">
      <c r="A1300">
        <v>4002</v>
      </c>
      <c r="B1300">
        <v>19</v>
      </c>
      <c r="C1300">
        <v>59790.7</v>
      </c>
      <c r="D1300">
        <v>4057.2</v>
      </c>
      <c r="E1300">
        <v>747.4</v>
      </c>
      <c r="F1300">
        <f>VLOOKUP($A1300,unit!$A:$G,MATCH(F$1,unit!$A$1:$G$1,0),0)</f>
        <v>0.93330000000000002</v>
      </c>
      <c r="G1300">
        <f>VLOOKUP($A1300,unit!$A:$G,MATCH(G$1,unit!$A$1:$G$1,0),0)</f>
        <v>0.76</v>
      </c>
      <c r="H1300">
        <f>VLOOKUP($A1300,unit!$A:$G,MATCH(H$1,unit!$A$1:$G$1,0),0)</f>
        <v>0.7</v>
      </c>
      <c r="I1300">
        <f t="shared" si="68"/>
        <v>64063.752276867024</v>
      </c>
      <c r="J1300">
        <f t="shared" si="69"/>
        <v>5338.4210526315783</v>
      </c>
      <c r="K1300">
        <f t="shared" si="70"/>
        <v>1067.7142857142858</v>
      </c>
    </row>
    <row r="1301" spans="1:11" x14ac:dyDescent="0.2">
      <c r="A1301">
        <v>4002</v>
      </c>
      <c r="B1301">
        <v>20</v>
      </c>
      <c r="C1301">
        <v>59790.7</v>
      </c>
      <c r="D1301">
        <v>4057.2</v>
      </c>
      <c r="E1301">
        <v>747.4</v>
      </c>
      <c r="F1301">
        <f>VLOOKUP($A1301,unit!$A:$G,MATCH(F$1,unit!$A$1:$G$1,0),0)</f>
        <v>0.93330000000000002</v>
      </c>
      <c r="G1301">
        <f>VLOOKUP($A1301,unit!$A:$G,MATCH(G$1,unit!$A$1:$G$1,0),0)</f>
        <v>0.76</v>
      </c>
      <c r="H1301">
        <f>VLOOKUP($A1301,unit!$A:$G,MATCH(H$1,unit!$A$1:$G$1,0),0)</f>
        <v>0.7</v>
      </c>
      <c r="I1301">
        <f t="shared" si="68"/>
        <v>64063.752276867024</v>
      </c>
      <c r="J1301">
        <f t="shared" si="69"/>
        <v>5338.4210526315783</v>
      </c>
      <c r="K1301">
        <f t="shared" si="70"/>
        <v>1067.7142857142858</v>
      </c>
    </row>
    <row r="1302" spans="1:11" x14ac:dyDescent="0.2">
      <c r="A1302">
        <v>3002</v>
      </c>
      <c r="B1302">
        <v>1</v>
      </c>
      <c r="C1302">
        <v>760.5</v>
      </c>
      <c r="D1302">
        <v>51.6</v>
      </c>
      <c r="E1302">
        <v>9.5</v>
      </c>
      <c r="F1302">
        <f>VLOOKUP($A1302,unit!$A:$G,MATCH(F$1,unit!$A$1:$G$1,0),0)</f>
        <v>0.93330000000000002</v>
      </c>
      <c r="G1302">
        <f>VLOOKUP($A1302,unit!$A:$G,MATCH(G$1,unit!$A$1:$G$1,0),0)</f>
        <v>0.76</v>
      </c>
      <c r="H1302">
        <f>VLOOKUP($A1302,unit!$A:$G,MATCH(H$1,unit!$A$1:$G$1,0),0)</f>
        <v>0.7</v>
      </c>
      <c r="I1302">
        <f t="shared" si="68"/>
        <v>814.85053037608486</v>
      </c>
      <c r="J1302">
        <f t="shared" si="69"/>
        <v>67.89473684210526</v>
      </c>
      <c r="K1302">
        <f t="shared" si="70"/>
        <v>13.571428571428573</v>
      </c>
    </row>
    <row r="1303" spans="1:11" x14ac:dyDescent="0.2">
      <c r="A1303">
        <v>3002</v>
      </c>
      <c r="B1303">
        <v>2</v>
      </c>
      <c r="C1303">
        <v>900.5</v>
      </c>
      <c r="D1303">
        <v>61.1</v>
      </c>
      <c r="E1303">
        <v>11.3</v>
      </c>
      <c r="F1303">
        <f>VLOOKUP($A1303,unit!$A:$G,MATCH(F$1,unit!$A$1:$G$1,0),0)</f>
        <v>0.93330000000000002</v>
      </c>
      <c r="G1303">
        <f>VLOOKUP($A1303,unit!$A:$G,MATCH(G$1,unit!$A$1:$G$1,0),0)</f>
        <v>0.76</v>
      </c>
      <c r="H1303">
        <f>VLOOKUP($A1303,unit!$A:$G,MATCH(H$1,unit!$A$1:$G$1,0),0)</f>
        <v>0.7</v>
      </c>
      <c r="I1303">
        <f t="shared" si="68"/>
        <v>964.8558877102754</v>
      </c>
      <c r="J1303">
        <f t="shared" si="69"/>
        <v>80.39473684210526</v>
      </c>
      <c r="K1303">
        <f t="shared" si="70"/>
        <v>16.142857142857146</v>
      </c>
    </row>
    <row r="1304" spans="1:11" x14ac:dyDescent="0.2">
      <c r="A1304">
        <v>3002</v>
      </c>
      <c r="B1304">
        <v>3</v>
      </c>
      <c r="C1304">
        <v>1355.3</v>
      </c>
      <c r="D1304">
        <v>92</v>
      </c>
      <c r="E1304">
        <v>16.899999999999999</v>
      </c>
      <c r="F1304">
        <f>VLOOKUP($A1304,unit!$A:$G,MATCH(F$1,unit!$A$1:$G$1,0),0)</f>
        <v>0.93330000000000002</v>
      </c>
      <c r="G1304">
        <f>VLOOKUP($A1304,unit!$A:$G,MATCH(G$1,unit!$A$1:$G$1,0),0)</f>
        <v>0.76</v>
      </c>
      <c r="H1304">
        <f>VLOOKUP($A1304,unit!$A:$G,MATCH(H$1,unit!$A$1:$G$1,0),0)</f>
        <v>0.7</v>
      </c>
      <c r="I1304">
        <f t="shared" si="68"/>
        <v>1452.1590056787741</v>
      </c>
      <c r="J1304">
        <f t="shared" si="69"/>
        <v>121.05263157894737</v>
      </c>
      <c r="K1304">
        <f t="shared" si="70"/>
        <v>24.142857142857142</v>
      </c>
    </row>
    <row r="1305" spans="1:11" x14ac:dyDescent="0.2">
      <c r="A1305">
        <v>3002</v>
      </c>
      <c r="B1305">
        <v>4</v>
      </c>
      <c r="C1305">
        <v>2188.4</v>
      </c>
      <c r="D1305">
        <v>148.5</v>
      </c>
      <c r="E1305">
        <v>27.4</v>
      </c>
      <c r="F1305">
        <f>VLOOKUP($A1305,unit!$A:$G,MATCH(F$1,unit!$A$1:$G$1,0),0)</f>
        <v>0.93330000000000002</v>
      </c>
      <c r="G1305">
        <f>VLOOKUP($A1305,unit!$A:$G,MATCH(G$1,unit!$A$1:$G$1,0),0)</f>
        <v>0.76</v>
      </c>
      <c r="H1305">
        <f>VLOOKUP($A1305,unit!$A:$G,MATCH(H$1,unit!$A$1:$G$1,0),0)</f>
        <v>0.7</v>
      </c>
      <c r="I1305">
        <f t="shared" si="68"/>
        <v>2344.7980285010181</v>
      </c>
      <c r="J1305">
        <f t="shared" si="69"/>
        <v>195.39473684210526</v>
      </c>
      <c r="K1305">
        <f t="shared" si="70"/>
        <v>39.142857142857146</v>
      </c>
    </row>
    <row r="1306" spans="1:11" x14ac:dyDescent="0.2">
      <c r="A1306">
        <v>3002</v>
      </c>
      <c r="B1306">
        <v>5</v>
      </c>
      <c r="C1306">
        <v>3355.7</v>
      </c>
      <c r="D1306">
        <v>227.7</v>
      </c>
      <c r="E1306">
        <v>41.9</v>
      </c>
      <c r="F1306">
        <f>VLOOKUP($A1306,unit!$A:$G,MATCH(F$1,unit!$A$1:$G$1,0),0)</f>
        <v>0.93330000000000002</v>
      </c>
      <c r="G1306">
        <f>VLOOKUP($A1306,unit!$A:$G,MATCH(G$1,unit!$A$1:$G$1,0),0)</f>
        <v>0.76</v>
      </c>
      <c r="H1306">
        <f>VLOOKUP($A1306,unit!$A:$G,MATCH(H$1,unit!$A$1:$G$1,0),0)</f>
        <v>0.7</v>
      </c>
      <c r="I1306">
        <f t="shared" si="68"/>
        <v>3595.5212686167361</v>
      </c>
      <c r="J1306">
        <f t="shared" si="69"/>
        <v>299.60526315789474</v>
      </c>
      <c r="K1306">
        <f t="shared" si="70"/>
        <v>59.857142857142861</v>
      </c>
    </row>
    <row r="1307" spans="1:11" x14ac:dyDescent="0.2">
      <c r="A1307">
        <v>3002</v>
      </c>
      <c r="B1307">
        <v>6</v>
      </c>
      <c r="C1307">
        <v>4990.8999999999996</v>
      </c>
      <c r="D1307">
        <v>338.7</v>
      </c>
      <c r="E1307">
        <v>62.4</v>
      </c>
      <c r="F1307">
        <f>VLOOKUP($A1307,unit!$A:$G,MATCH(F$1,unit!$A$1:$G$1,0),0)</f>
        <v>0.93330000000000002</v>
      </c>
      <c r="G1307">
        <f>VLOOKUP($A1307,unit!$A:$G,MATCH(G$1,unit!$A$1:$G$1,0),0)</f>
        <v>0.76</v>
      </c>
      <c r="H1307">
        <f>VLOOKUP($A1307,unit!$A:$G,MATCH(H$1,unit!$A$1:$G$1,0),0)</f>
        <v>0.7</v>
      </c>
      <c r="I1307">
        <f t="shared" si="68"/>
        <v>5347.5838422800807</v>
      </c>
      <c r="J1307">
        <f t="shared" si="69"/>
        <v>445.65789473684208</v>
      </c>
      <c r="K1307">
        <f t="shared" si="70"/>
        <v>89.142857142857153</v>
      </c>
    </row>
    <row r="1308" spans="1:11" x14ac:dyDescent="0.2">
      <c r="A1308">
        <v>3002</v>
      </c>
      <c r="B1308">
        <v>7</v>
      </c>
      <c r="C1308">
        <v>7281.8</v>
      </c>
      <c r="D1308">
        <v>494.1</v>
      </c>
      <c r="E1308">
        <v>91</v>
      </c>
      <c r="F1308">
        <f>VLOOKUP($A1308,unit!$A:$G,MATCH(F$1,unit!$A$1:$G$1,0),0)</f>
        <v>0.93330000000000002</v>
      </c>
      <c r="G1308">
        <f>VLOOKUP($A1308,unit!$A:$G,MATCH(G$1,unit!$A$1:$G$1,0),0)</f>
        <v>0.76</v>
      </c>
      <c r="H1308">
        <f>VLOOKUP($A1308,unit!$A:$G,MATCH(H$1,unit!$A$1:$G$1,0),0)</f>
        <v>0.7</v>
      </c>
      <c r="I1308">
        <f t="shared" si="68"/>
        <v>7802.207221686489</v>
      </c>
      <c r="J1308">
        <f t="shared" si="69"/>
        <v>650.13157894736844</v>
      </c>
      <c r="K1308">
        <f t="shared" si="70"/>
        <v>130</v>
      </c>
    </row>
    <row r="1309" spans="1:11" x14ac:dyDescent="0.2">
      <c r="A1309">
        <v>3002</v>
      </c>
      <c r="B1309">
        <v>8</v>
      </c>
      <c r="C1309">
        <v>10491.1</v>
      </c>
      <c r="D1309">
        <v>711.9</v>
      </c>
      <c r="E1309">
        <v>131.1</v>
      </c>
      <c r="F1309">
        <f>VLOOKUP($A1309,unit!$A:$G,MATCH(F$1,unit!$A$1:$G$1,0),0)</f>
        <v>0.93330000000000002</v>
      </c>
      <c r="G1309">
        <f>VLOOKUP($A1309,unit!$A:$G,MATCH(G$1,unit!$A$1:$G$1,0),0)</f>
        <v>0.76</v>
      </c>
      <c r="H1309">
        <f>VLOOKUP($A1309,unit!$A:$G,MATCH(H$1,unit!$A$1:$G$1,0),0)</f>
        <v>0.7</v>
      </c>
      <c r="I1309">
        <f t="shared" si="68"/>
        <v>11240.865745205187</v>
      </c>
      <c r="J1309">
        <f t="shared" si="69"/>
        <v>936.71052631578948</v>
      </c>
      <c r="K1309">
        <f t="shared" si="70"/>
        <v>187.28571428571428</v>
      </c>
    </row>
    <row r="1310" spans="1:11" x14ac:dyDescent="0.2">
      <c r="A1310">
        <v>3002</v>
      </c>
      <c r="B1310">
        <v>9</v>
      </c>
      <c r="C1310">
        <v>14987.2</v>
      </c>
      <c r="D1310">
        <v>1017</v>
      </c>
      <c r="E1310">
        <v>187.3</v>
      </c>
      <c r="F1310">
        <f>VLOOKUP($A1310,unit!$A:$G,MATCH(F$1,unit!$A$1:$G$1,0),0)</f>
        <v>0.93330000000000002</v>
      </c>
      <c r="G1310">
        <f>VLOOKUP($A1310,unit!$A:$G,MATCH(G$1,unit!$A$1:$G$1,0),0)</f>
        <v>0.76</v>
      </c>
      <c r="H1310">
        <f>VLOOKUP($A1310,unit!$A:$G,MATCH(H$1,unit!$A$1:$G$1,0),0)</f>
        <v>0.7</v>
      </c>
      <c r="I1310">
        <f t="shared" si="68"/>
        <v>16058.287795992714</v>
      </c>
      <c r="J1310">
        <f t="shared" si="69"/>
        <v>1338.1578947368421</v>
      </c>
      <c r="K1310">
        <f t="shared" si="70"/>
        <v>267.57142857142861</v>
      </c>
    </row>
    <row r="1311" spans="1:11" x14ac:dyDescent="0.2">
      <c r="A1311">
        <v>3002</v>
      </c>
      <c r="B1311">
        <v>10</v>
      </c>
      <c r="C1311">
        <v>21285.9</v>
      </c>
      <c r="D1311">
        <v>1444.4</v>
      </c>
      <c r="E1311">
        <v>266.10000000000002</v>
      </c>
      <c r="F1311">
        <f>VLOOKUP($A1311,unit!$A:$G,MATCH(F$1,unit!$A$1:$G$1,0),0)</f>
        <v>0.93330000000000002</v>
      </c>
      <c r="G1311">
        <f>VLOOKUP($A1311,unit!$A:$G,MATCH(G$1,unit!$A$1:$G$1,0),0)</f>
        <v>0.76</v>
      </c>
      <c r="H1311">
        <f>VLOOKUP($A1311,unit!$A:$G,MATCH(H$1,unit!$A$1:$G$1,0),0)</f>
        <v>0.7</v>
      </c>
      <c r="I1311">
        <f t="shared" si="68"/>
        <v>22807.135969141757</v>
      </c>
      <c r="J1311">
        <f t="shared" si="69"/>
        <v>1900.5263157894738</v>
      </c>
      <c r="K1311">
        <f t="shared" si="70"/>
        <v>380.14285714285722</v>
      </c>
    </row>
    <row r="1312" spans="1:11" x14ac:dyDescent="0.2">
      <c r="A1312">
        <v>3002</v>
      </c>
      <c r="B1312">
        <v>11</v>
      </c>
      <c r="C1312">
        <v>30110.1</v>
      </c>
      <c r="D1312">
        <v>2043.2</v>
      </c>
      <c r="E1312">
        <v>376.4</v>
      </c>
      <c r="F1312">
        <f>VLOOKUP($A1312,unit!$A:$G,MATCH(F$1,unit!$A$1:$G$1,0),0)</f>
        <v>0.93330000000000002</v>
      </c>
      <c r="G1312">
        <f>VLOOKUP($A1312,unit!$A:$G,MATCH(G$1,unit!$A$1:$G$1,0),0)</f>
        <v>0.76</v>
      </c>
      <c r="H1312">
        <f>VLOOKUP($A1312,unit!$A:$G,MATCH(H$1,unit!$A$1:$G$1,0),0)</f>
        <v>0.7</v>
      </c>
      <c r="I1312">
        <f t="shared" si="68"/>
        <v>32261.973641915782</v>
      </c>
      <c r="J1312">
        <f t="shared" si="69"/>
        <v>2688.4210526315792</v>
      </c>
      <c r="K1312">
        <f t="shared" si="70"/>
        <v>537.71428571428567</v>
      </c>
    </row>
    <row r="1313" spans="1:11" x14ac:dyDescent="0.2">
      <c r="A1313">
        <v>3002</v>
      </c>
      <c r="B1313">
        <v>12</v>
      </c>
      <c r="C1313">
        <v>42472.2</v>
      </c>
      <c r="D1313">
        <v>2882</v>
      </c>
      <c r="E1313">
        <v>530.9</v>
      </c>
      <c r="F1313">
        <f>VLOOKUP($A1313,unit!$A:$G,MATCH(F$1,unit!$A$1:$G$1,0),0)</f>
        <v>0.93330000000000002</v>
      </c>
      <c r="G1313">
        <f>VLOOKUP($A1313,unit!$A:$G,MATCH(G$1,unit!$A$1:$G$1,0),0)</f>
        <v>0.76</v>
      </c>
      <c r="H1313">
        <f>VLOOKUP($A1313,unit!$A:$G,MATCH(H$1,unit!$A$1:$G$1,0),0)</f>
        <v>0.7</v>
      </c>
      <c r="I1313">
        <f t="shared" si="68"/>
        <v>45507.55384120861</v>
      </c>
      <c r="J1313">
        <f t="shared" si="69"/>
        <v>3792.1052631578946</v>
      </c>
      <c r="K1313">
        <f t="shared" si="70"/>
        <v>758.42857142857144</v>
      </c>
    </row>
    <row r="1314" spans="1:11" x14ac:dyDescent="0.2">
      <c r="A1314">
        <v>3002</v>
      </c>
      <c r="B1314">
        <v>13</v>
      </c>
      <c r="C1314">
        <v>59790.7</v>
      </c>
      <c r="D1314">
        <v>4057.2</v>
      </c>
      <c r="E1314">
        <v>747.4</v>
      </c>
      <c r="F1314">
        <f>VLOOKUP($A1314,unit!$A:$G,MATCH(F$1,unit!$A$1:$G$1,0),0)</f>
        <v>0.93330000000000002</v>
      </c>
      <c r="G1314">
        <f>VLOOKUP($A1314,unit!$A:$G,MATCH(G$1,unit!$A$1:$G$1,0),0)</f>
        <v>0.76</v>
      </c>
      <c r="H1314">
        <f>VLOOKUP($A1314,unit!$A:$G,MATCH(H$1,unit!$A$1:$G$1,0),0)</f>
        <v>0.7</v>
      </c>
      <c r="I1314">
        <f t="shared" si="68"/>
        <v>64063.752276867024</v>
      </c>
      <c r="J1314">
        <f t="shared" si="69"/>
        <v>5338.4210526315783</v>
      </c>
      <c r="K1314">
        <f t="shared" si="70"/>
        <v>1067.7142857142858</v>
      </c>
    </row>
    <row r="1315" spans="1:11" x14ac:dyDescent="0.2">
      <c r="A1315">
        <v>3002</v>
      </c>
      <c r="B1315">
        <v>14</v>
      </c>
      <c r="C1315">
        <v>59790.7</v>
      </c>
      <c r="D1315">
        <v>4057.2</v>
      </c>
      <c r="E1315">
        <v>747.4</v>
      </c>
      <c r="F1315">
        <f>VLOOKUP($A1315,unit!$A:$G,MATCH(F$1,unit!$A$1:$G$1,0),0)</f>
        <v>0.93330000000000002</v>
      </c>
      <c r="G1315">
        <f>VLOOKUP($A1315,unit!$A:$G,MATCH(G$1,unit!$A$1:$G$1,0),0)</f>
        <v>0.76</v>
      </c>
      <c r="H1315">
        <f>VLOOKUP($A1315,unit!$A:$G,MATCH(H$1,unit!$A$1:$G$1,0),0)</f>
        <v>0.7</v>
      </c>
      <c r="I1315">
        <f t="shared" si="68"/>
        <v>64063.752276867024</v>
      </c>
      <c r="J1315">
        <f t="shared" si="69"/>
        <v>5338.4210526315783</v>
      </c>
      <c r="K1315">
        <f t="shared" si="70"/>
        <v>1067.7142857142858</v>
      </c>
    </row>
    <row r="1316" spans="1:11" x14ac:dyDescent="0.2">
      <c r="A1316">
        <v>3002</v>
      </c>
      <c r="B1316">
        <v>15</v>
      </c>
      <c r="C1316">
        <v>59790.7</v>
      </c>
      <c r="D1316">
        <v>4057.2</v>
      </c>
      <c r="E1316">
        <v>747.4</v>
      </c>
      <c r="F1316">
        <f>VLOOKUP($A1316,unit!$A:$G,MATCH(F$1,unit!$A$1:$G$1,0),0)</f>
        <v>0.93330000000000002</v>
      </c>
      <c r="G1316">
        <f>VLOOKUP($A1316,unit!$A:$G,MATCH(G$1,unit!$A$1:$G$1,0),0)</f>
        <v>0.76</v>
      </c>
      <c r="H1316">
        <f>VLOOKUP($A1316,unit!$A:$G,MATCH(H$1,unit!$A$1:$G$1,0),0)</f>
        <v>0.7</v>
      </c>
      <c r="I1316">
        <f t="shared" si="68"/>
        <v>64063.752276867024</v>
      </c>
      <c r="J1316">
        <f t="shared" si="69"/>
        <v>5338.4210526315783</v>
      </c>
      <c r="K1316">
        <f t="shared" si="70"/>
        <v>1067.7142857142858</v>
      </c>
    </row>
    <row r="1317" spans="1:11" x14ac:dyDescent="0.2">
      <c r="A1317">
        <v>3002</v>
      </c>
      <c r="B1317">
        <v>16</v>
      </c>
      <c r="C1317">
        <v>59790.7</v>
      </c>
      <c r="D1317">
        <v>4057.2</v>
      </c>
      <c r="E1317">
        <v>747.4</v>
      </c>
      <c r="F1317">
        <f>VLOOKUP($A1317,unit!$A:$G,MATCH(F$1,unit!$A$1:$G$1,0),0)</f>
        <v>0.93330000000000002</v>
      </c>
      <c r="G1317">
        <f>VLOOKUP($A1317,unit!$A:$G,MATCH(G$1,unit!$A$1:$G$1,0),0)</f>
        <v>0.76</v>
      </c>
      <c r="H1317">
        <f>VLOOKUP($A1317,unit!$A:$G,MATCH(H$1,unit!$A$1:$G$1,0),0)</f>
        <v>0.7</v>
      </c>
      <c r="I1317">
        <f t="shared" si="68"/>
        <v>64063.752276867024</v>
      </c>
      <c r="J1317">
        <f t="shared" si="69"/>
        <v>5338.4210526315783</v>
      </c>
      <c r="K1317">
        <f t="shared" si="70"/>
        <v>1067.7142857142858</v>
      </c>
    </row>
    <row r="1318" spans="1:11" x14ac:dyDescent="0.2">
      <c r="A1318">
        <v>3002</v>
      </c>
      <c r="B1318">
        <v>17</v>
      </c>
      <c r="C1318">
        <v>59790.7</v>
      </c>
      <c r="D1318">
        <v>4057.2</v>
      </c>
      <c r="E1318">
        <v>747.4</v>
      </c>
      <c r="F1318">
        <f>VLOOKUP($A1318,unit!$A:$G,MATCH(F$1,unit!$A$1:$G$1,0),0)</f>
        <v>0.93330000000000002</v>
      </c>
      <c r="G1318">
        <f>VLOOKUP($A1318,unit!$A:$G,MATCH(G$1,unit!$A$1:$G$1,0),0)</f>
        <v>0.76</v>
      </c>
      <c r="H1318">
        <f>VLOOKUP($A1318,unit!$A:$G,MATCH(H$1,unit!$A$1:$G$1,0),0)</f>
        <v>0.7</v>
      </c>
      <c r="I1318">
        <f t="shared" si="68"/>
        <v>64063.752276867024</v>
      </c>
      <c r="J1318">
        <f t="shared" si="69"/>
        <v>5338.4210526315783</v>
      </c>
      <c r="K1318">
        <f t="shared" si="70"/>
        <v>1067.7142857142858</v>
      </c>
    </row>
    <row r="1319" spans="1:11" x14ac:dyDescent="0.2">
      <c r="A1319">
        <v>3002</v>
      </c>
      <c r="B1319">
        <v>18</v>
      </c>
      <c r="C1319">
        <v>59790.7</v>
      </c>
      <c r="D1319">
        <v>4057.2</v>
      </c>
      <c r="E1319">
        <v>747.4</v>
      </c>
      <c r="F1319">
        <f>VLOOKUP($A1319,unit!$A:$G,MATCH(F$1,unit!$A$1:$G$1,0),0)</f>
        <v>0.93330000000000002</v>
      </c>
      <c r="G1319">
        <f>VLOOKUP($A1319,unit!$A:$G,MATCH(G$1,unit!$A$1:$G$1,0),0)</f>
        <v>0.76</v>
      </c>
      <c r="H1319">
        <f>VLOOKUP($A1319,unit!$A:$G,MATCH(H$1,unit!$A$1:$G$1,0),0)</f>
        <v>0.7</v>
      </c>
      <c r="I1319">
        <f t="shared" si="68"/>
        <v>64063.752276867024</v>
      </c>
      <c r="J1319">
        <f t="shared" si="69"/>
        <v>5338.4210526315783</v>
      </c>
      <c r="K1319">
        <f t="shared" si="70"/>
        <v>1067.7142857142858</v>
      </c>
    </row>
    <row r="1320" spans="1:11" x14ac:dyDescent="0.2">
      <c r="A1320">
        <v>3002</v>
      </c>
      <c r="B1320">
        <v>19</v>
      </c>
      <c r="C1320">
        <v>59790.7</v>
      </c>
      <c r="D1320">
        <v>4057.2</v>
      </c>
      <c r="E1320">
        <v>747.4</v>
      </c>
      <c r="F1320">
        <f>VLOOKUP($A1320,unit!$A:$G,MATCH(F$1,unit!$A$1:$G$1,0),0)</f>
        <v>0.93330000000000002</v>
      </c>
      <c r="G1320">
        <f>VLOOKUP($A1320,unit!$A:$G,MATCH(G$1,unit!$A$1:$G$1,0),0)</f>
        <v>0.76</v>
      </c>
      <c r="H1320">
        <f>VLOOKUP($A1320,unit!$A:$G,MATCH(H$1,unit!$A$1:$G$1,0),0)</f>
        <v>0.7</v>
      </c>
      <c r="I1320">
        <f t="shared" si="68"/>
        <v>64063.752276867024</v>
      </c>
      <c r="J1320">
        <f t="shared" si="69"/>
        <v>5338.4210526315783</v>
      </c>
      <c r="K1320">
        <f t="shared" si="70"/>
        <v>1067.7142857142858</v>
      </c>
    </row>
    <row r="1321" spans="1:11" x14ac:dyDescent="0.2">
      <c r="A1321">
        <v>3002</v>
      </c>
      <c r="B1321">
        <v>20</v>
      </c>
      <c r="C1321">
        <v>59790.7</v>
      </c>
      <c r="D1321">
        <v>4057.2</v>
      </c>
      <c r="E1321">
        <v>747.4</v>
      </c>
      <c r="F1321">
        <f>VLOOKUP($A1321,unit!$A:$G,MATCH(F$1,unit!$A$1:$G$1,0),0)</f>
        <v>0.93330000000000002</v>
      </c>
      <c r="G1321">
        <f>VLOOKUP($A1321,unit!$A:$G,MATCH(G$1,unit!$A$1:$G$1,0),0)</f>
        <v>0.76</v>
      </c>
      <c r="H1321">
        <f>VLOOKUP($A1321,unit!$A:$G,MATCH(H$1,unit!$A$1:$G$1,0),0)</f>
        <v>0.7</v>
      </c>
      <c r="I1321">
        <f t="shared" si="68"/>
        <v>64063.752276867024</v>
      </c>
      <c r="J1321">
        <f t="shared" si="69"/>
        <v>5338.4210526315783</v>
      </c>
      <c r="K1321">
        <f t="shared" si="70"/>
        <v>1067.7142857142858</v>
      </c>
    </row>
    <row r="1322" spans="1:11" x14ac:dyDescent="0.2">
      <c r="A1322">
        <v>4001</v>
      </c>
      <c r="B1322">
        <v>1</v>
      </c>
      <c r="C1322">
        <v>760.5</v>
      </c>
      <c r="D1322">
        <v>51.6</v>
      </c>
      <c r="E1322">
        <v>9.5</v>
      </c>
      <c r="F1322">
        <f>VLOOKUP($A1322,unit!$A:$G,MATCH(F$1,unit!$A$1:$G$1,0),0)</f>
        <v>0.93330000000000002</v>
      </c>
      <c r="G1322">
        <f>VLOOKUP($A1322,unit!$A:$G,MATCH(G$1,unit!$A$1:$G$1,0),0)</f>
        <v>0.76</v>
      </c>
      <c r="H1322">
        <f>VLOOKUP($A1322,unit!$A:$G,MATCH(H$1,unit!$A$1:$G$1,0),0)</f>
        <v>0.7</v>
      </c>
      <c r="I1322">
        <f t="shared" si="68"/>
        <v>814.85053037608486</v>
      </c>
      <c r="J1322">
        <f t="shared" si="69"/>
        <v>67.89473684210526</v>
      </c>
      <c r="K1322">
        <f t="shared" si="70"/>
        <v>13.571428571428573</v>
      </c>
    </row>
    <row r="1323" spans="1:11" x14ac:dyDescent="0.2">
      <c r="A1323">
        <v>4001</v>
      </c>
      <c r="B1323">
        <v>2</v>
      </c>
      <c r="C1323">
        <v>900.5</v>
      </c>
      <c r="D1323">
        <v>61.1</v>
      </c>
      <c r="E1323">
        <v>11.3</v>
      </c>
      <c r="F1323">
        <f>VLOOKUP($A1323,unit!$A:$G,MATCH(F$1,unit!$A$1:$G$1,0),0)</f>
        <v>0.93330000000000002</v>
      </c>
      <c r="G1323">
        <f>VLOOKUP($A1323,unit!$A:$G,MATCH(G$1,unit!$A$1:$G$1,0),0)</f>
        <v>0.76</v>
      </c>
      <c r="H1323">
        <f>VLOOKUP($A1323,unit!$A:$G,MATCH(H$1,unit!$A$1:$G$1,0),0)</f>
        <v>0.7</v>
      </c>
      <c r="I1323">
        <f t="shared" si="68"/>
        <v>964.8558877102754</v>
      </c>
      <c r="J1323">
        <f t="shared" si="69"/>
        <v>80.39473684210526</v>
      </c>
      <c r="K1323">
        <f t="shared" si="70"/>
        <v>16.142857142857146</v>
      </c>
    </row>
    <row r="1324" spans="1:11" x14ac:dyDescent="0.2">
      <c r="A1324">
        <v>4001</v>
      </c>
      <c r="B1324">
        <v>3</v>
      </c>
      <c r="C1324">
        <v>1355.3</v>
      </c>
      <c r="D1324">
        <v>92</v>
      </c>
      <c r="E1324">
        <v>16.899999999999999</v>
      </c>
      <c r="F1324">
        <f>VLOOKUP($A1324,unit!$A:$G,MATCH(F$1,unit!$A$1:$G$1,0),0)</f>
        <v>0.93330000000000002</v>
      </c>
      <c r="G1324">
        <f>VLOOKUP($A1324,unit!$A:$G,MATCH(G$1,unit!$A$1:$G$1,0),0)</f>
        <v>0.76</v>
      </c>
      <c r="H1324">
        <f>VLOOKUP($A1324,unit!$A:$G,MATCH(H$1,unit!$A$1:$G$1,0),0)</f>
        <v>0.7</v>
      </c>
      <c r="I1324">
        <f t="shared" si="68"/>
        <v>1452.1590056787741</v>
      </c>
      <c r="J1324">
        <f t="shared" si="69"/>
        <v>121.05263157894737</v>
      </c>
      <c r="K1324">
        <f t="shared" si="70"/>
        <v>24.142857142857142</v>
      </c>
    </row>
    <row r="1325" spans="1:11" x14ac:dyDescent="0.2">
      <c r="A1325">
        <v>4001</v>
      </c>
      <c r="B1325">
        <v>4</v>
      </c>
      <c r="C1325">
        <v>2188.4</v>
      </c>
      <c r="D1325">
        <v>148.5</v>
      </c>
      <c r="E1325">
        <v>27.4</v>
      </c>
      <c r="F1325">
        <f>VLOOKUP($A1325,unit!$A:$G,MATCH(F$1,unit!$A$1:$G$1,0),0)</f>
        <v>0.93330000000000002</v>
      </c>
      <c r="G1325">
        <f>VLOOKUP($A1325,unit!$A:$G,MATCH(G$1,unit!$A$1:$G$1,0),0)</f>
        <v>0.76</v>
      </c>
      <c r="H1325">
        <f>VLOOKUP($A1325,unit!$A:$G,MATCH(H$1,unit!$A$1:$G$1,0),0)</f>
        <v>0.7</v>
      </c>
      <c r="I1325">
        <f t="shared" si="68"/>
        <v>2344.7980285010181</v>
      </c>
      <c r="J1325">
        <f t="shared" si="69"/>
        <v>195.39473684210526</v>
      </c>
      <c r="K1325">
        <f t="shared" si="70"/>
        <v>39.142857142857146</v>
      </c>
    </row>
    <row r="1326" spans="1:11" x14ac:dyDescent="0.2">
      <c r="A1326">
        <v>4001</v>
      </c>
      <c r="B1326">
        <v>5</v>
      </c>
      <c r="C1326">
        <v>3355.7</v>
      </c>
      <c r="D1326">
        <v>227.7</v>
      </c>
      <c r="E1326">
        <v>41.9</v>
      </c>
      <c r="F1326">
        <f>VLOOKUP($A1326,unit!$A:$G,MATCH(F$1,unit!$A$1:$G$1,0),0)</f>
        <v>0.93330000000000002</v>
      </c>
      <c r="G1326">
        <f>VLOOKUP($A1326,unit!$A:$G,MATCH(G$1,unit!$A$1:$G$1,0),0)</f>
        <v>0.76</v>
      </c>
      <c r="H1326">
        <f>VLOOKUP($A1326,unit!$A:$G,MATCH(H$1,unit!$A$1:$G$1,0),0)</f>
        <v>0.7</v>
      </c>
      <c r="I1326">
        <f t="shared" si="68"/>
        <v>3595.5212686167361</v>
      </c>
      <c r="J1326">
        <f t="shared" si="69"/>
        <v>299.60526315789474</v>
      </c>
      <c r="K1326">
        <f t="shared" si="70"/>
        <v>59.857142857142861</v>
      </c>
    </row>
    <row r="1327" spans="1:11" x14ac:dyDescent="0.2">
      <c r="A1327">
        <v>4001</v>
      </c>
      <c r="B1327">
        <v>6</v>
      </c>
      <c r="C1327">
        <v>4990.8999999999996</v>
      </c>
      <c r="D1327">
        <v>338.7</v>
      </c>
      <c r="E1327">
        <v>62.4</v>
      </c>
      <c r="F1327">
        <f>VLOOKUP($A1327,unit!$A:$G,MATCH(F$1,unit!$A$1:$G$1,0),0)</f>
        <v>0.93330000000000002</v>
      </c>
      <c r="G1327">
        <f>VLOOKUP($A1327,unit!$A:$G,MATCH(G$1,unit!$A$1:$G$1,0),0)</f>
        <v>0.76</v>
      </c>
      <c r="H1327">
        <f>VLOOKUP($A1327,unit!$A:$G,MATCH(H$1,unit!$A$1:$G$1,0),0)</f>
        <v>0.7</v>
      </c>
      <c r="I1327">
        <f t="shared" si="68"/>
        <v>5347.5838422800807</v>
      </c>
      <c r="J1327">
        <f t="shared" si="69"/>
        <v>445.65789473684208</v>
      </c>
      <c r="K1327">
        <f t="shared" si="70"/>
        <v>89.142857142857153</v>
      </c>
    </row>
    <row r="1328" spans="1:11" x14ac:dyDescent="0.2">
      <c r="A1328">
        <v>4001</v>
      </c>
      <c r="B1328">
        <v>7</v>
      </c>
      <c r="C1328">
        <v>7281.8</v>
      </c>
      <c r="D1328">
        <v>494.1</v>
      </c>
      <c r="E1328">
        <v>91</v>
      </c>
      <c r="F1328">
        <f>VLOOKUP($A1328,unit!$A:$G,MATCH(F$1,unit!$A$1:$G$1,0),0)</f>
        <v>0.93330000000000002</v>
      </c>
      <c r="G1328">
        <f>VLOOKUP($A1328,unit!$A:$G,MATCH(G$1,unit!$A$1:$G$1,0),0)</f>
        <v>0.76</v>
      </c>
      <c r="H1328">
        <f>VLOOKUP($A1328,unit!$A:$G,MATCH(H$1,unit!$A$1:$G$1,0),0)</f>
        <v>0.7</v>
      </c>
      <c r="I1328">
        <f t="shared" si="68"/>
        <v>7802.207221686489</v>
      </c>
      <c r="J1328">
        <f t="shared" si="69"/>
        <v>650.13157894736844</v>
      </c>
      <c r="K1328">
        <f t="shared" si="70"/>
        <v>130</v>
      </c>
    </row>
    <row r="1329" spans="1:11" x14ac:dyDescent="0.2">
      <c r="A1329">
        <v>4001</v>
      </c>
      <c r="B1329">
        <v>8</v>
      </c>
      <c r="C1329">
        <v>10491.1</v>
      </c>
      <c r="D1329">
        <v>711.9</v>
      </c>
      <c r="E1329">
        <v>131.1</v>
      </c>
      <c r="F1329">
        <f>VLOOKUP($A1329,unit!$A:$G,MATCH(F$1,unit!$A$1:$G$1,0),0)</f>
        <v>0.93330000000000002</v>
      </c>
      <c r="G1329">
        <f>VLOOKUP($A1329,unit!$A:$G,MATCH(G$1,unit!$A$1:$G$1,0),0)</f>
        <v>0.76</v>
      </c>
      <c r="H1329">
        <f>VLOOKUP($A1329,unit!$A:$G,MATCH(H$1,unit!$A$1:$G$1,0),0)</f>
        <v>0.7</v>
      </c>
      <c r="I1329">
        <f t="shared" si="68"/>
        <v>11240.865745205187</v>
      </c>
      <c r="J1329">
        <f t="shared" si="69"/>
        <v>936.71052631578948</v>
      </c>
      <c r="K1329">
        <f t="shared" si="70"/>
        <v>187.28571428571428</v>
      </c>
    </row>
    <row r="1330" spans="1:11" x14ac:dyDescent="0.2">
      <c r="A1330">
        <v>4001</v>
      </c>
      <c r="B1330">
        <v>9</v>
      </c>
      <c r="C1330">
        <v>14987.2</v>
      </c>
      <c r="D1330">
        <v>1017</v>
      </c>
      <c r="E1330">
        <v>187.3</v>
      </c>
      <c r="F1330">
        <f>VLOOKUP($A1330,unit!$A:$G,MATCH(F$1,unit!$A$1:$G$1,0),0)</f>
        <v>0.93330000000000002</v>
      </c>
      <c r="G1330">
        <f>VLOOKUP($A1330,unit!$A:$G,MATCH(G$1,unit!$A$1:$G$1,0),0)</f>
        <v>0.76</v>
      </c>
      <c r="H1330">
        <f>VLOOKUP($A1330,unit!$A:$G,MATCH(H$1,unit!$A$1:$G$1,0),0)</f>
        <v>0.7</v>
      </c>
      <c r="I1330">
        <f t="shared" si="68"/>
        <v>16058.287795992714</v>
      </c>
      <c r="J1330">
        <f t="shared" si="69"/>
        <v>1338.1578947368421</v>
      </c>
      <c r="K1330">
        <f t="shared" si="70"/>
        <v>267.57142857142861</v>
      </c>
    </row>
    <row r="1331" spans="1:11" x14ac:dyDescent="0.2">
      <c r="A1331">
        <v>4001</v>
      </c>
      <c r="B1331">
        <v>10</v>
      </c>
      <c r="C1331">
        <v>21285.9</v>
      </c>
      <c r="D1331">
        <v>1444.4</v>
      </c>
      <c r="E1331">
        <v>266.10000000000002</v>
      </c>
      <c r="F1331">
        <f>VLOOKUP($A1331,unit!$A:$G,MATCH(F$1,unit!$A$1:$G$1,0),0)</f>
        <v>0.93330000000000002</v>
      </c>
      <c r="G1331">
        <f>VLOOKUP($A1331,unit!$A:$G,MATCH(G$1,unit!$A$1:$G$1,0),0)</f>
        <v>0.76</v>
      </c>
      <c r="H1331">
        <f>VLOOKUP($A1331,unit!$A:$G,MATCH(H$1,unit!$A$1:$G$1,0),0)</f>
        <v>0.7</v>
      </c>
      <c r="I1331">
        <f t="shared" si="68"/>
        <v>22807.135969141757</v>
      </c>
      <c r="J1331">
        <f t="shared" si="69"/>
        <v>1900.5263157894738</v>
      </c>
      <c r="K1331">
        <f t="shared" si="70"/>
        <v>380.14285714285722</v>
      </c>
    </row>
    <row r="1332" spans="1:11" x14ac:dyDescent="0.2">
      <c r="A1332">
        <v>4001</v>
      </c>
      <c r="B1332">
        <v>11</v>
      </c>
      <c r="C1332">
        <v>30110.1</v>
      </c>
      <c r="D1332">
        <v>2043.2</v>
      </c>
      <c r="E1332">
        <v>376.4</v>
      </c>
      <c r="F1332">
        <f>VLOOKUP($A1332,unit!$A:$G,MATCH(F$1,unit!$A$1:$G$1,0),0)</f>
        <v>0.93330000000000002</v>
      </c>
      <c r="G1332">
        <f>VLOOKUP($A1332,unit!$A:$G,MATCH(G$1,unit!$A$1:$G$1,0),0)</f>
        <v>0.76</v>
      </c>
      <c r="H1332">
        <f>VLOOKUP($A1332,unit!$A:$G,MATCH(H$1,unit!$A$1:$G$1,0),0)</f>
        <v>0.7</v>
      </c>
      <c r="I1332">
        <f t="shared" si="68"/>
        <v>32261.973641915782</v>
      </c>
      <c r="J1332">
        <f t="shared" si="69"/>
        <v>2688.4210526315792</v>
      </c>
      <c r="K1332">
        <f t="shared" si="70"/>
        <v>537.71428571428567</v>
      </c>
    </row>
    <row r="1333" spans="1:11" x14ac:dyDescent="0.2">
      <c r="A1333">
        <v>4001</v>
      </c>
      <c r="B1333">
        <v>12</v>
      </c>
      <c r="C1333">
        <v>42472.2</v>
      </c>
      <c r="D1333">
        <v>2882</v>
      </c>
      <c r="E1333">
        <v>530.9</v>
      </c>
      <c r="F1333">
        <f>VLOOKUP($A1333,unit!$A:$G,MATCH(F$1,unit!$A$1:$G$1,0),0)</f>
        <v>0.93330000000000002</v>
      </c>
      <c r="G1333">
        <f>VLOOKUP($A1333,unit!$A:$G,MATCH(G$1,unit!$A$1:$G$1,0),0)</f>
        <v>0.76</v>
      </c>
      <c r="H1333">
        <f>VLOOKUP($A1333,unit!$A:$G,MATCH(H$1,unit!$A$1:$G$1,0),0)</f>
        <v>0.7</v>
      </c>
      <c r="I1333">
        <f t="shared" si="68"/>
        <v>45507.55384120861</v>
      </c>
      <c r="J1333">
        <f t="shared" si="69"/>
        <v>3792.1052631578946</v>
      </c>
      <c r="K1333">
        <f t="shared" si="70"/>
        <v>758.42857142857144</v>
      </c>
    </row>
    <row r="1334" spans="1:11" x14ac:dyDescent="0.2">
      <c r="A1334">
        <v>4001</v>
      </c>
      <c r="B1334">
        <v>13</v>
      </c>
      <c r="C1334">
        <v>59790.7</v>
      </c>
      <c r="D1334">
        <v>4057.2</v>
      </c>
      <c r="E1334">
        <v>747.4</v>
      </c>
      <c r="F1334">
        <f>VLOOKUP($A1334,unit!$A:$G,MATCH(F$1,unit!$A$1:$G$1,0),0)</f>
        <v>0.93330000000000002</v>
      </c>
      <c r="G1334">
        <f>VLOOKUP($A1334,unit!$A:$G,MATCH(G$1,unit!$A$1:$G$1,0),0)</f>
        <v>0.76</v>
      </c>
      <c r="H1334">
        <f>VLOOKUP($A1334,unit!$A:$G,MATCH(H$1,unit!$A$1:$G$1,0),0)</f>
        <v>0.7</v>
      </c>
      <c r="I1334">
        <f t="shared" si="68"/>
        <v>64063.752276867024</v>
      </c>
      <c r="J1334">
        <f t="shared" si="69"/>
        <v>5338.4210526315783</v>
      </c>
      <c r="K1334">
        <f t="shared" si="70"/>
        <v>1067.7142857142858</v>
      </c>
    </row>
    <row r="1335" spans="1:11" x14ac:dyDescent="0.2">
      <c r="A1335">
        <v>4001</v>
      </c>
      <c r="B1335">
        <v>14</v>
      </c>
      <c r="C1335">
        <v>59790.7</v>
      </c>
      <c r="D1335">
        <v>4057.2</v>
      </c>
      <c r="E1335">
        <v>747.4</v>
      </c>
      <c r="F1335">
        <f>VLOOKUP($A1335,unit!$A:$G,MATCH(F$1,unit!$A$1:$G$1,0),0)</f>
        <v>0.93330000000000002</v>
      </c>
      <c r="G1335">
        <f>VLOOKUP($A1335,unit!$A:$G,MATCH(G$1,unit!$A$1:$G$1,0),0)</f>
        <v>0.76</v>
      </c>
      <c r="H1335">
        <f>VLOOKUP($A1335,unit!$A:$G,MATCH(H$1,unit!$A$1:$G$1,0),0)</f>
        <v>0.7</v>
      </c>
      <c r="I1335">
        <f t="shared" si="68"/>
        <v>64063.752276867024</v>
      </c>
      <c r="J1335">
        <f t="shared" si="69"/>
        <v>5338.4210526315783</v>
      </c>
      <c r="K1335">
        <f t="shared" si="70"/>
        <v>1067.7142857142858</v>
      </c>
    </row>
    <row r="1336" spans="1:11" x14ac:dyDescent="0.2">
      <c r="A1336">
        <v>4001</v>
      </c>
      <c r="B1336">
        <v>15</v>
      </c>
      <c r="C1336">
        <v>59790.7</v>
      </c>
      <c r="D1336">
        <v>4057.2</v>
      </c>
      <c r="E1336">
        <v>747.4</v>
      </c>
      <c r="F1336">
        <f>VLOOKUP($A1336,unit!$A:$G,MATCH(F$1,unit!$A$1:$G$1,0),0)</f>
        <v>0.93330000000000002</v>
      </c>
      <c r="G1336">
        <f>VLOOKUP($A1336,unit!$A:$G,MATCH(G$1,unit!$A$1:$G$1,0),0)</f>
        <v>0.76</v>
      </c>
      <c r="H1336">
        <f>VLOOKUP($A1336,unit!$A:$G,MATCH(H$1,unit!$A$1:$G$1,0),0)</f>
        <v>0.7</v>
      </c>
      <c r="I1336">
        <f t="shared" si="68"/>
        <v>64063.752276867024</v>
      </c>
      <c r="J1336">
        <f t="shared" si="69"/>
        <v>5338.4210526315783</v>
      </c>
      <c r="K1336">
        <f t="shared" si="70"/>
        <v>1067.7142857142858</v>
      </c>
    </row>
    <row r="1337" spans="1:11" x14ac:dyDescent="0.2">
      <c r="A1337">
        <v>4001</v>
      </c>
      <c r="B1337">
        <v>16</v>
      </c>
      <c r="C1337">
        <v>59790.7</v>
      </c>
      <c r="D1337">
        <v>4057.2</v>
      </c>
      <c r="E1337">
        <v>747.4</v>
      </c>
      <c r="F1337">
        <f>VLOOKUP($A1337,unit!$A:$G,MATCH(F$1,unit!$A$1:$G$1,0),0)</f>
        <v>0.93330000000000002</v>
      </c>
      <c r="G1337">
        <f>VLOOKUP($A1337,unit!$A:$G,MATCH(G$1,unit!$A$1:$G$1,0),0)</f>
        <v>0.76</v>
      </c>
      <c r="H1337">
        <f>VLOOKUP($A1337,unit!$A:$G,MATCH(H$1,unit!$A$1:$G$1,0),0)</f>
        <v>0.7</v>
      </c>
      <c r="I1337">
        <f t="shared" si="68"/>
        <v>64063.752276867024</v>
      </c>
      <c r="J1337">
        <f t="shared" si="69"/>
        <v>5338.4210526315783</v>
      </c>
      <c r="K1337">
        <f t="shared" si="70"/>
        <v>1067.7142857142858</v>
      </c>
    </row>
    <row r="1338" spans="1:11" x14ac:dyDescent="0.2">
      <c r="A1338">
        <v>4001</v>
      </c>
      <c r="B1338">
        <v>17</v>
      </c>
      <c r="C1338">
        <v>59790.7</v>
      </c>
      <c r="D1338">
        <v>4057.2</v>
      </c>
      <c r="E1338">
        <v>747.4</v>
      </c>
      <c r="F1338">
        <f>VLOOKUP($A1338,unit!$A:$G,MATCH(F$1,unit!$A$1:$G$1,0),0)</f>
        <v>0.93330000000000002</v>
      </c>
      <c r="G1338">
        <f>VLOOKUP($A1338,unit!$A:$G,MATCH(G$1,unit!$A$1:$G$1,0),0)</f>
        <v>0.76</v>
      </c>
      <c r="H1338">
        <f>VLOOKUP($A1338,unit!$A:$G,MATCH(H$1,unit!$A$1:$G$1,0),0)</f>
        <v>0.7</v>
      </c>
      <c r="I1338">
        <f t="shared" si="68"/>
        <v>64063.752276867024</v>
      </c>
      <c r="J1338">
        <f t="shared" si="69"/>
        <v>5338.4210526315783</v>
      </c>
      <c r="K1338">
        <f t="shared" si="70"/>
        <v>1067.7142857142858</v>
      </c>
    </row>
    <row r="1339" spans="1:11" x14ac:dyDescent="0.2">
      <c r="A1339">
        <v>4001</v>
      </c>
      <c r="B1339">
        <v>18</v>
      </c>
      <c r="C1339">
        <v>59790.7</v>
      </c>
      <c r="D1339">
        <v>4057.2</v>
      </c>
      <c r="E1339">
        <v>747.4</v>
      </c>
      <c r="F1339">
        <f>VLOOKUP($A1339,unit!$A:$G,MATCH(F$1,unit!$A$1:$G$1,0),0)</f>
        <v>0.93330000000000002</v>
      </c>
      <c r="G1339">
        <f>VLOOKUP($A1339,unit!$A:$G,MATCH(G$1,unit!$A$1:$G$1,0),0)</f>
        <v>0.76</v>
      </c>
      <c r="H1339">
        <f>VLOOKUP($A1339,unit!$A:$G,MATCH(H$1,unit!$A$1:$G$1,0),0)</f>
        <v>0.7</v>
      </c>
      <c r="I1339">
        <f t="shared" si="68"/>
        <v>64063.752276867024</v>
      </c>
      <c r="J1339">
        <f t="shared" si="69"/>
        <v>5338.4210526315783</v>
      </c>
      <c r="K1339">
        <f t="shared" si="70"/>
        <v>1067.7142857142858</v>
      </c>
    </row>
    <row r="1340" spans="1:11" x14ac:dyDescent="0.2">
      <c r="A1340">
        <v>4001</v>
      </c>
      <c r="B1340">
        <v>19</v>
      </c>
      <c r="C1340">
        <v>59790.7</v>
      </c>
      <c r="D1340">
        <v>4057.2</v>
      </c>
      <c r="E1340">
        <v>747.4</v>
      </c>
      <c r="F1340">
        <f>VLOOKUP($A1340,unit!$A:$G,MATCH(F$1,unit!$A$1:$G$1,0),0)</f>
        <v>0.93330000000000002</v>
      </c>
      <c r="G1340">
        <f>VLOOKUP($A1340,unit!$A:$G,MATCH(G$1,unit!$A$1:$G$1,0),0)</f>
        <v>0.76</v>
      </c>
      <c r="H1340">
        <f>VLOOKUP($A1340,unit!$A:$G,MATCH(H$1,unit!$A$1:$G$1,0),0)</f>
        <v>0.7</v>
      </c>
      <c r="I1340">
        <f t="shared" si="68"/>
        <v>64063.752276867024</v>
      </c>
      <c r="J1340">
        <f t="shared" si="69"/>
        <v>5338.4210526315783</v>
      </c>
      <c r="K1340">
        <f t="shared" si="70"/>
        <v>1067.7142857142858</v>
      </c>
    </row>
    <row r="1341" spans="1:11" x14ac:dyDescent="0.2">
      <c r="A1341">
        <v>4001</v>
      </c>
      <c r="B1341">
        <v>20</v>
      </c>
      <c r="C1341">
        <v>59790.7</v>
      </c>
      <c r="D1341">
        <v>4057.2</v>
      </c>
      <c r="E1341">
        <v>747.4</v>
      </c>
      <c r="F1341">
        <f>VLOOKUP($A1341,unit!$A:$G,MATCH(F$1,unit!$A$1:$G$1,0),0)</f>
        <v>0.93330000000000002</v>
      </c>
      <c r="G1341">
        <f>VLOOKUP($A1341,unit!$A:$G,MATCH(G$1,unit!$A$1:$G$1,0),0)</f>
        <v>0.76</v>
      </c>
      <c r="H1341">
        <f>VLOOKUP($A1341,unit!$A:$G,MATCH(H$1,unit!$A$1:$G$1,0),0)</f>
        <v>0.7</v>
      </c>
      <c r="I1341">
        <f t="shared" si="68"/>
        <v>64063.752276867024</v>
      </c>
      <c r="J1341">
        <f t="shared" si="69"/>
        <v>5338.4210526315783</v>
      </c>
      <c r="K1341">
        <f t="shared" si="70"/>
        <v>1067.7142857142858</v>
      </c>
    </row>
    <row r="1342" spans="1:11" x14ac:dyDescent="0.2">
      <c r="A1342">
        <v>3001</v>
      </c>
      <c r="B1342">
        <v>1</v>
      </c>
      <c r="C1342">
        <v>760.5</v>
      </c>
      <c r="D1342">
        <v>51.6</v>
      </c>
      <c r="E1342">
        <v>9.5</v>
      </c>
      <c r="F1342">
        <f>VLOOKUP($A1342,unit!$A:$G,MATCH(F$1,unit!$A$1:$G$1,0),0)</f>
        <v>0.93330000000000002</v>
      </c>
      <c r="G1342">
        <f>VLOOKUP($A1342,unit!$A:$G,MATCH(G$1,unit!$A$1:$G$1,0),0)</f>
        <v>0.76</v>
      </c>
      <c r="H1342">
        <f>VLOOKUP($A1342,unit!$A:$G,MATCH(H$1,unit!$A$1:$G$1,0),0)</f>
        <v>0.7</v>
      </c>
      <c r="I1342">
        <f t="shared" si="68"/>
        <v>814.85053037608486</v>
      </c>
      <c r="J1342">
        <f t="shared" si="69"/>
        <v>67.89473684210526</v>
      </c>
      <c r="K1342">
        <f t="shared" si="70"/>
        <v>13.571428571428573</v>
      </c>
    </row>
    <row r="1343" spans="1:11" x14ac:dyDescent="0.2">
      <c r="A1343">
        <v>3001</v>
      </c>
      <c r="B1343">
        <v>2</v>
      </c>
      <c r="C1343">
        <v>900.5</v>
      </c>
      <c r="D1343">
        <v>61.1</v>
      </c>
      <c r="E1343">
        <v>11.3</v>
      </c>
      <c r="F1343">
        <f>VLOOKUP($A1343,unit!$A:$G,MATCH(F$1,unit!$A$1:$G$1,0),0)</f>
        <v>0.93330000000000002</v>
      </c>
      <c r="G1343">
        <f>VLOOKUP($A1343,unit!$A:$G,MATCH(G$1,unit!$A$1:$G$1,0),0)</f>
        <v>0.76</v>
      </c>
      <c r="H1343">
        <f>VLOOKUP($A1343,unit!$A:$G,MATCH(H$1,unit!$A$1:$G$1,0),0)</f>
        <v>0.7</v>
      </c>
      <c r="I1343">
        <f t="shared" si="68"/>
        <v>964.8558877102754</v>
      </c>
      <c r="J1343">
        <f t="shared" si="69"/>
        <v>80.39473684210526</v>
      </c>
      <c r="K1343">
        <f t="shared" si="70"/>
        <v>16.142857142857146</v>
      </c>
    </row>
    <row r="1344" spans="1:11" x14ac:dyDescent="0.2">
      <c r="A1344">
        <v>3001</v>
      </c>
      <c r="B1344">
        <v>3</v>
      </c>
      <c r="C1344">
        <v>1355.3</v>
      </c>
      <c r="D1344">
        <v>92</v>
      </c>
      <c r="E1344">
        <v>16.899999999999999</v>
      </c>
      <c r="F1344">
        <f>VLOOKUP($A1344,unit!$A:$G,MATCH(F$1,unit!$A$1:$G$1,0),0)</f>
        <v>0.93330000000000002</v>
      </c>
      <c r="G1344">
        <f>VLOOKUP($A1344,unit!$A:$G,MATCH(G$1,unit!$A$1:$G$1,0),0)</f>
        <v>0.76</v>
      </c>
      <c r="H1344">
        <f>VLOOKUP($A1344,unit!$A:$G,MATCH(H$1,unit!$A$1:$G$1,0),0)</f>
        <v>0.7</v>
      </c>
      <c r="I1344">
        <f t="shared" si="68"/>
        <v>1452.1590056787741</v>
      </c>
      <c r="J1344">
        <f t="shared" si="69"/>
        <v>121.05263157894737</v>
      </c>
      <c r="K1344">
        <f t="shared" si="70"/>
        <v>24.142857142857142</v>
      </c>
    </row>
    <row r="1345" spans="1:11" x14ac:dyDescent="0.2">
      <c r="A1345">
        <v>3001</v>
      </c>
      <c r="B1345">
        <v>4</v>
      </c>
      <c r="C1345">
        <v>2188.4</v>
      </c>
      <c r="D1345">
        <v>148.5</v>
      </c>
      <c r="E1345">
        <v>27.4</v>
      </c>
      <c r="F1345">
        <f>VLOOKUP($A1345,unit!$A:$G,MATCH(F$1,unit!$A$1:$G$1,0),0)</f>
        <v>0.93330000000000002</v>
      </c>
      <c r="G1345">
        <f>VLOOKUP($A1345,unit!$A:$G,MATCH(G$1,unit!$A$1:$G$1,0),0)</f>
        <v>0.76</v>
      </c>
      <c r="H1345">
        <f>VLOOKUP($A1345,unit!$A:$G,MATCH(H$1,unit!$A$1:$G$1,0),0)</f>
        <v>0.7</v>
      </c>
      <c r="I1345">
        <f t="shared" si="68"/>
        <v>2344.7980285010181</v>
      </c>
      <c r="J1345">
        <f t="shared" si="69"/>
        <v>195.39473684210526</v>
      </c>
      <c r="K1345">
        <f t="shared" si="70"/>
        <v>39.142857142857146</v>
      </c>
    </row>
    <row r="1346" spans="1:11" x14ac:dyDescent="0.2">
      <c r="A1346">
        <v>3001</v>
      </c>
      <c r="B1346">
        <v>5</v>
      </c>
      <c r="C1346">
        <v>3355.7</v>
      </c>
      <c r="D1346">
        <v>227.7</v>
      </c>
      <c r="E1346">
        <v>41.9</v>
      </c>
      <c r="F1346">
        <f>VLOOKUP($A1346,unit!$A:$G,MATCH(F$1,unit!$A$1:$G$1,0),0)</f>
        <v>0.93330000000000002</v>
      </c>
      <c r="G1346">
        <f>VLOOKUP($A1346,unit!$A:$G,MATCH(G$1,unit!$A$1:$G$1,0),0)</f>
        <v>0.76</v>
      </c>
      <c r="H1346">
        <f>VLOOKUP($A1346,unit!$A:$G,MATCH(H$1,unit!$A$1:$G$1,0),0)</f>
        <v>0.7</v>
      </c>
      <c r="I1346">
        <f t="shared" si="68"/>
        <v>3595.5212686167361</v>
      </c>
      <c r="J1346">
        <f t="shared" si="69"/>
        <v>299.60526315789474</v>
      </c>
      <c r="K1346">
        <f t="shared" si="70"/>
        <v>59.857142857142861</v>
      </c>
    </row>
    <row r="1347" spans="1:11" x14ac:dyDescent="0.2">
      <c r="A1347">
        <v>3001</v>
      </c>
      <c r="B1347">
        <v>6</v>
      </c>
      <c r="C1347">
        <v>4990.8999999999996</v>
      </c>
      <c r="D1347">
        <v>338.7</v>
      </c>
      <c r="E1347">
        <v>62.4</v>
      </c>
      <c r="F1347">
        <f>VLOOKUP($A1347,unit!$A:$G,MATCH(F$1,unit!$A$1:$G$1,0),0)</f>
        <v>0.93330000000000002</v>
      </c>
      <c r="G1347">
        <f>VLOOKUP($A1347,unit!$A:$G,MATCH(G$1,unit!$A$1:$G$1,0),0)</f>
        <v>0.76</v>
      </c>
      <c r="H1347">
        <f>VLOOKUP($A1347,unit!$A:$G,MATCH(H$1,unit!$A$1:$G$1,0),0)</f>
        <v>0.7</v>
      </c>
      <c r="I1347">
        <f t="shared" ref="I1347:I1410" si="71">C1347/F1347*1</f>
        <v>5347.5838422800807</v>
      </c>
      <c r="J1347">
        <f t="shared" ref="J1347:J1410" si="72">D1347/G1347*1</f>
        <v>445.65789473684208</v>
      </c>
      <c r="K1347">
        <f t="shared" ref="K1347:K1410" si="73">E1347/H1347*1</f>
        <v>89.142857142857153</v>
      </c>
    </row>
    <row r="1348" spans="1:11" x14ac:dyDescent="0.2">
      <c r="A1348">
        <v>3001</v>
      </c>
      <c r="B1348">
        <v>7</v>
      </c>
      <c r="C1348">
        <v>7281.8</v>
      </c>
      <c r="D1348">
        <v>494.1</v>
      </c>
      <c r="E1348">
        <v>91</v>
      </c>
      <c r="F1348">
        <f>VLOOKUP($A1348,unit!$A:$G,MATCH(F$1,unit!$A$1:$G$1,0),0)</f>
        <v>0.93330000000000002</v>
      </c>
      <c r="G1348">
        <f>VLOOKUP($A1348,unit!$A:$G,MATCH(G$1,unit!$A$1:$G$1,0),0)</f>
        <v>0.76</v>
      </c>
      <c r="H1348">
        <f>VLOOKUP($A1348,unit!$A:$G,MATCH(H$1,unit!$A$1:$G$1,0),0)</f>
        <v>0.7</v>
      </c>
      <c r="I1348">
        <f t="shared" si="71"/>
        <v>7802.207221686489</v>
      </c>
      <c r="J1348">
        <f t="shared" si="72"/>
        <v>650.13157894736844</v>
      </c>
      <c r="K1348">
        <f t="shared" si="73"/>
        <v>130</v>
      </c>
    </row>
    <row r="1349" spans="1:11" x14ac:dyDescent="0.2">
      <c r="A1349">
        <v>3001</v>
      </c>
      <c r="B1349">
        <v>8</v>
      </c>
      <c r="C1349">
        <v>10491.1</v>
      </c>
      <c r="D1349">
        <v>711.9</v>
      </c>
      <c r="E1349">
        <v>131.1</v>
      </c>
      <c r="F1349">
        <f>VLOOKUP($A1349,unit!$A:$G,MATCH(F$1,unit!$A$1:$G$1,0),0)</f>
        <v>0.93330000000000002</v>
      </c>
      <c r="G1349">
        <f>VLOOKUP($A1349,unit!$A:$G,MATCH(G$1,unit!$A$1:$G$1,0),0)</f>
        <v>0.76</v>
      </c>
      <c r="H1349">
        <f>VLOOKUP($A1349,unit!$A:$G,MATCH(H$1,unit!$A$1:$G$1,0),0)</f>
        <v>0.7</v>
      </c>
      <c r="I1349">
        <f t="shared" si="71"/>
        <v>11240.865745205187</v>
      </c>
      <c r="J1349">
        <f t="shared" si="72"/>
        <v>936.71052631578948</v>
      </c>
      <c r="K1349">
        <f t="shared" si="73"/>
        <v>187.28571428571428</v>
      </c>
    </row>
    <row r="1350" spans="1:11" x14ac:dyDescent="0.2">
      <c r="A1350">
        <v>3001</v>
      </c>
      <c r="B1350">
        <v>9</v>
      </c>
      <c r="C1350">
        <v>14987.2</v>
      </c>
      <c r="D1350">
        <v>1017</v>
      </c>
      <c r="E1350">
        <v>187.3</v>
      </c>
      <c r="F1350">
        <f>VLOOKUP($A1350,unit!$A:$G,MATCH(F$1,unit!$A$1:$G$1,0),0)</f>
        <v>0.93330000000000002</v>
      </c>
      <c r="G1350">
        <f>VLOOKUP($A1350,unit!$A:$G,MATCH(G$1,unit!$A$1:$G$1,0),0)</f>
        <v>0.76</v>
      </c>
      <c r="H1350">
        <f>VLOOKUP($A1350,unit!$A:$G,MATCH(H$1,unit!$A$1:$G$1,0),0)</f>
        <v>0.7</v>
      </c>
      <c r="I1350">
        <f t="shared" si="71"/>
        <v>16058.287795992714</v>
      </c>
      <c r="J1350">
        <f t="shared" si="72"/>
        <v>1338.1578947368421</v>
      </c>
      <c r="K1350">
        <f t="shared" si="73"/>
        <v>267.57142857142861</v>
      </c>
    </row>
    <row r="1351" spans="1:11" x14ac:dyDescent="0.2">
      <c r="A1351">
        <v>3001</v>
      </c>
      <c r="B1351">
        <v>10</v>
      </c>
      <c r="C1351">
        <v>21285.9</v>
      </c>
      <c r="D1351">
        <v>1444.4</v>
      </c>
      <c r="E1351">
        <v>266.10000000000002</v>
      </c>
      <c r="F1351">
        <f>VLOOKUP($A1351,unit!$A:$G,MATCH(F$1,unit!$A$1:$G$1,0),0)</f>
        <v>0.93330000000000002</v>
      </c>
      <c r="G1351">
        <f>VLOOKUP($A1351,unit!$A:$G,MATCH(G$1,unit!$A$1:$G$1,0),0)</f>
        <v>0.76</v>
      </c>
      <c r="H1351">
        <f>VLOOKUP($A1351,unit!$A:$G,MATCH(H$1,unit!$A$1:$G$1,0),0)</f>
        <v>0.7</v>
      </c>
      <c r="I1351">
        <f t="shared" si="71"/>
        <v>22807.135969141757</v>
      </c>
      <c r="J1351">
        <f t="shared" si="72"/>
        <v>1900.5263157894738</v>
      </c>
      <c r="K1351">
        <f t="shared" si="73"/>
        <v>380.14285714285722</v>
      </c>
    </row>
    <row r="1352" spans="1:11" x14ac:dyDescent="0.2">
      <c r="A1352">
        <v>3001</v>
      </c>
      <c r="B1352">
        <v>11</v>
      </c>
      <c r="C1352">
        <v>30110.1</v>
      </c>
      <c r="D1352">
        <v>2043.2</v>
      </c>
      <c r="E1352">
        <v>376.4</v>
      </c>
      <c r="F1352">
        <f>VLOOKUP($A1352,unit!$A:$G,MATCH(F$1,unit!$A$1:$G$1,0),0)</f>
        <v>0.93330000000000002</v>
      </c>
      <c r="G1352">
        <f>VLOOKUP($A1352,unit!$A:$G,MATCH(G$1,unit!$A$1:$G$1,0),0)</f>
        <v>0.76</v>
      </c>
      <c r="H1352">
        <f>VLOOKUP($A1352,unit!$A:$G,MATCH(H$1,unit!$A$1:$G$1,0),0)</f>
        <v>0.7</v>
      </c>
      <c r="I1352">
        <f t="shared" si="71"/>
        <v>32261.973641915782</v>
      </c>
      <c r="J1352">
        <f t="shared" si="72"/>
        <v>2688.4210526315792</v>
      </c>
      <c r="K1352">
        <f t="shared" si="73"/>
        <v>537.71428571428567</v>
      </c>
    </row>
    <row r="1353" spans="1:11" x14ac:dyDescent="0.2">
      <c r="A1353">
        <v>3001</v>
      </c>
      <c r="B1353">
        <v>12</v>
      </c>
      <c r="C1353">
        <v>42472.2</v>
      </c>
      <c r="D1353">
        <v>2882</v>
      </c>
      <c r="E1353">
        <v>530.9</v>
      </c>
      <c r="F1353">
        <f>VLOOKUP($A1353,unit!$A:$G,MATCH(F$1,unit!$A$1:$G$1,0),0)</f>
        <v>0.93330000000000002</v>
      </c>
      <c r="G1353">
        <f>VLOOKUP($A1353,unit!$A:$G,MATCH(G$1,unit!$A$1:$G$1,0),0)</f>
        <v>0.76</v>
      </c>
      <c r="H1353">
        <f>VLOOKUP($A1353,unit!$A:$G,MATCH(H$1,unit!$A$1:$G$1,0),0)</f>
        <v>0.7</v>
      </c>
      <c r="I1353">
        <f t="shared" si="71"/>
        <v>45507.55384120861</v>
      </c>
      <c r="J1353">
        <f t="shared" si="72"/>
        <v>3792.1052631578946</v>
      </c>
      <c r="K1353">
        <f t="shared" si="73"/>
        <v>758.42857142857144</v>
      </c>
    </row>
    <row r="1354" spans="1:11" x14ac:dyDescent="0.2">
      <c r="A1354">
        <v>3001</v>
      </c>
      <c r="B1354">
        <v>13</v>
      </c>
      <c r="C1354">
        <v>59790.7</v>
      </c>
      <c r="D1354">
        <v>4057.2</v>
      </c>
      <c r="E1354">
        <v>747.4</v>
      </c>
      <c r="F1354">
        <f>VLOOKUP($A1354,unit!$A:$G,MATCH(F$1,unit!$A$1:$G$1,0),0)</f>
        <v>0.93330000000000002</v>
      </c>
      <c r="G1354">
        <f>VLOOKUP($A1354,unit!$A:$G,MATCH(G$1,unit!$A$1:$G$1,0),0)</f>
        <v>0.76</v>
      </c>
      <c r="H1354">
        <f>VLOOKUP($A1354,unit!$A:$G,MATCH(H$1,unit!$A$1:$G$1,0),0)</f>
        <v>0.7</v>
      </c>
      <c r="I1354">
        <f t="shared" si="71"/>
        <v>64063.752276867024</v>
      </c>
      <c r="J1354">
        <f t="shared" si="72"/>
        <v>5338.4210526315783</v>
      </c>
      <c r="K1354">
        <f t="shared" si="73"/>
        <v>1067.7142857142858</v>
      </c>
    </row>
    <row r="1355" spans="1:11" x14ac:dyDescent="0.2">
      <c r="A1355">
        <v>3001</v>
      </c>
      <c r="B1355">
        <v>14</v>
      </c>
      <c r="C1355">
        <v>59790.7</v>
      </c>
      <c r="D1355">
        <v>4057.2</v>
      </c>
      <c r="E1355">
        <v>747.4</v>
      </c>
      <c r="F1355">
        <f>VLOOKUP($A1355,unit!$A:$G,MATCH(F$1,unit!$A$1:$G$1,0),0)</f>
        <v>0.93330000000000002</v>
      </c>
      <c r="G1355">
        <f>VLOOKUP($A1355,unit!$A:$G,MATCH(G$1,unit!$A$1:$G$1,0),0)</f>
        <v>0.76</v>
      </c>
      <c r="H1355">
        <f>VLOOKUP($A1355,unit!$A:$G,MATCH(H$1,unit!$A$1:$G$1,0),0)</f>
        <v>0.7</v>
      </c>
      <c r="I1355">
        <f t="shared" si="71"/>
        <v>64063.752276867024</v>
      </c>
      <c r="J1355">
        <f t="shared" si="72"/>
        <v>5338.4210526315783</v>
      </c>
      <c r="K1355">
        <f t="shared" si="73"/>
        <v>1067.7142857142858</v>
      </c>
    </row>
    <row r="1356" spans="1:11" x14ac:dyDescent="0.2">
      <c r="A1356">
        <v>3001</v>
      </c>
      <c r="B1356">
        <v>15</v>
      </c>
      <c r="C1356">
        <v>59790.7</v>
      </c>
      <c r="D1356">
        <v>4057.2</v>
      </c>
      <c r="E1356">
        <v>747.4</v>
      </c>
      <c r="F1356">
        <f>VLOOKUP($A1356,unit!$A:$G,MATCH(F$1,unit!$A$1:$G$1,0),0)</f>
        <v>0.93330000000000002</v>
      </c>
      <c r="G1356">
        <f>VLOOKUP($A1356,unit!$A:$G,MATCH(G$1,unit!$A$1:$G$1,0),0)</f>
        <v>0.76</v>
      </c>
      <c r="H1356">
        <f>VLOOKUP($A1356,unit!$A:$G,MATCH(H$1,unit!$A$1:$G$1,0),0)</f>
        <v>0.7</v>
      </c>
      <c r="I1356">
        <f t="shared" si="71"/>
        <v>64063.752276867024</v>
      </c>
      <c r="J1356">
        <f t="shared" si="72"/>
        <v>5338.4210526315783</v>
      </c>
      <c r="K1356">
        <f t="shared" si="73"/>
        <v>1067.7142857142858</v>
      </c>
    </row>
    <row r="1357" spans="1:11" x14ac:dyDescent="0.2">
      <c r="A1357">
        <v>3001</v>
      </c>
      <c r="B1357">
        <v>16</v>
      </c>
      <c r="C1357">
        <v>59790.7</v>
      </c>
      <c r="D1357">
        <v>4057.2</v>
      </c>
      <c r="E1357">
        <v>747.4</v>
      </c>
      <c r="F1357">
        <f>VLOOKUP($A1357,unit!$A:$G,MATCH(F$1,unit!$A$1:$G$1,0),0)</f>
        <v>0.93330000000000002</v>
      </c>
      <c r="G1357">
        <f>VLOOKUP($A1357,unit!$A:$G,MATCH(G$1,unit!$A$1:$G$1,0),0)</f>
        <v>0.76</v>
      </c>
      <c r="H1357">
        <f>VLOOKUP($A1357,unit!$A:$G,MATCH(H$1,unit!$A$1:$G$1,0),0)</f>
        <v>0.7</v>
      </c>
      <c r="I1357">
        <f t="shared" si="71"/>
        <v>64063.752276867024</v>
      </c>
      <c r="J1357">
        <f t="shared" si="72"/>
        <v>5338.4210526315783</v>
      </c>
      <c r="K1357">
        <f t="shared" si="73"/>
        <v>1067.7142857142858</v>
      </c>
    </row>
    <row r="1358" spans="1:11" x14ac:dyDescent="0.2">
      <c r="A1358">
        <v>3001</v>
      </c>
      <c r="B1358">
        <v>17</v>
      </c>
      <c r="C1358">
        <v>59790.7</v>
      </c>
      <c r="D1358">
        <v>4057.2</v>
      </c>
      <c r="E1358">
        <v>747.4</v>
      </c>
      <c r="F1358">
        <f>VLOOKUP($A1358,unit!$A:$G,MATCH(F$1,unit!$A$1:$G$1,0),0)</f>
        <v>0.93330000000000002</v>
      </c>
      <c r="G1358">
        <f>VLOOKUP($A1358,unit!$A:$G,MATCH(G$1,unit!$A$1:$G$1,0),0)</f>
        <v>0.76</v>
      </c>
      <c r="H1358">
        <f>VLOOKUP($A1358,unit!$A:$G,MATCH(H$1,unit!$A$1:$G$1,0),0)</f>
        <v>0.7</v>
      </c>
      <c r="I1358">
        <f t="shared" si="71"/>
        <v>64063.752276867024</v>
      </c>
      <c r="J1358">
        <f t="shared" si="72"/>
        <v>5338.4210526315783</v>
      </c>
      <c r="K1358">
        <f t="shared" si="73"/>
        <v>1067.7142857142858</v>
      </c>
    </row>
    <row r="1359" spans="1:11" x14ac:dyDescent="0.2">
      <c r="A1359">
        <v>3001</v>
      </c>
      <c r="B1359">
        <v>18</v>
      </c>
      <c r="C1359">
        <v>59790.7</v>
      </c>
      <c r="D1359">
        <v>4057.2</v>
      </c>
      <c r="E1359">
        <v>747.4</v>
      </c>
      <c r="F1359">
        <f>VLOOKUP($A1359,unit!$A:$G,MATCH(F$1,unit!$A$1:$G$1,0),0)</f>
        <v>0.93330000000000002</v>
      </c>
      <c r="G1359">
        <f>VLOOKUP($A1359,unit!$A:$G,MATCH(G$1,unit!$A$1:$G$1,0),0)</f>
        <v>0.76</v>
      </c>
      <c r="H1359">
        <f>VLOOKUP($A1359,unit!$A:$G,MATCH(H$1,unit!$A$1:$G$1,0),0)</f>
        <v>0.7</v>
      </c>
      <c r="I1359">
        <f t="shared" si="71"/>
        <v>64063.752276867024</v>
      </c>
      <c r="J1359">
        <f t="shared" si="72"/>
        <v>5338.4210526315783</v>
      </c>
      <c r="K1359">
        <f t="shared" si="73"/>
        <v>1067.7142857142858</v>
      </c>
    </row>
    <row r="1360" spans="1:11" x14ac:dyDescent="0.2">
      <c r="A1360">
        <v>3001</v>
      </c>
      <c r="B1360">
        <v>19</v>
      </c>
      <c r="C1360">
        <v>59790.7</v>
      </c>
      <c r="D1360">
        <v>4057.2</v>
      </c>
      <c r="E1360">
        <v>747.4</v>
      </c>
      <c r="F1360">
        <f>VLOOKUP($A1360,unit!$A:$G,MATCH(F$1,unit!$A$1:$G$1,0),0)</f>
        <v>0.93330000000000002</v>
      </c>
      <c r="G1360">
        <f>VLOOKUP($A1360,unit!$A:$G,MATCH(G$1,unit!$A$1:$G$1,0),0)</f>
        <v>0.76</v>
      </c>
      <c r="H1360">
        <f>VLOOKUP($A1360,unit!$A:$G,MATCH(H$1,unit!$A$1:$G$1,0),0)</f>
        <v>0.7</v>
      </c>
      <c r="I1360">
        <f t="shared" si="71"/>
        <v>64063.752276867024</v>
      </c>
      <c r="J1360">
        <f t="shared" si="72"/>
        <v>5338.4210526315783</v>
      </c>
      <c r="K1360">
        <f t="shared" si="73"/>
        <v>1067.7142857142858</v>
      </c>
    </row>
    <row r="1361" spans="1:11" x14ac:dyDescent="0.2">
      <c r="A1361">
        <v>3001</v>
      </c>
      <c r="B1361">
        <v>20</v>
      </c>
      <c r="C1361">
        <v>59790.7</v>
      </c>
      <c r="D1361">
        <v>4057.2</v>
      </c>
      <c r="E1361">
        <v>747.4</v>
      </c>
      <c r="F1361">
        <f>VLOOKUP($A1361,unit!$A:$G,MATCH(F$1,unit!$A$1:$G$1,0),0)</f>
        <v>0.93330000000000002</v>
      </c>
      <c r="G1361">
        <f>VLOOKUP($A1361,unit!$A:$G,MATCH(G$1,unit!$A$1:$G$1,0),0)</f>
        <v>0.76</v>
      </c>
      <c r="H1361">
        <f>VLOOKUP($A1361,unit!$A:$G,MATCH(H$1,unit!$A$1:$G$1,0),0)</f>
        <v>0.7</v>
      </c>
      <c r="I1361">
        <f t="shared" si="71"/>
        <v>64063.752276867024</v>
      </c>
      <c r="J1361">
        <f t="shared" si="72"/>
        <v>5338.4210526315783</v>
      </c>
      <c r="K1361">
        <f t="shared" si="73"/>
        <v>1067.7142857142858</v>
      </c>
    </row>
    <row r="1362" spans="1:11" x14ac:dyDescent="0.2">
      <c r="A1362">
        <v>2001</v>
      </c>
      <c r="B1362">
        <v>1</v>
      </c>
      <c r="C1362">
        <v>760.5</v>
      </c>
      <c r="D1362">
        <v>51.6</v>
      </c>
      <c r="E1362">
        <v>9.5</v>
      </c>
      <c r="F1362">
        <f>VLOOKUP($A1362,unit!$A:$G,MATCH(F$1,unit!$A$1:$G$1,0),0)</f>
        <v>0.93330000000000002</v>
      </c>
      <c r="G1362">
        <f>VLOOKUP($A1362,unit!$A:$G,MATCH(G$1,unit!$A$1:$G$1,0),0)</f>
        <v>0.76</v>
      </c>
      <c r="H1362">
        <f>VLOOKUP($A1362,unit!$A:$G,MATCH(H$1,unit!$A$1:$G$1,0),0)</f>
        <v>0.7</v>
      </c>
      <c r="I1362">
        <f t="shared" si="71"/>
        <v>814.85053037608486</v>
      </c>
      <c r="J1362">
        <f t="shared" si="72"/>
        <v>67.89473684210526</v>
      </c>
      <c r="K1362">
        <f t="shared" si="73"/>
        <v>13.571428571428573</v>
      </c>
    </row>
    <row r="1363" spans="1:11" x14ac:dyDescent="0.2">
      <c r="A1363">
        <v>2001</v>
      </c>
      <c r="B1363">
        <v>2</v>
      </c>
      <c r="C1363">
        <v>900.5</v>
      </c>
      <c r="D1363">
        <v>61.1</v>
      </c>
      <c r="E1363">
        <v>11.3</v>
      </c>
      <c r="F1363">
        <f>VLOOKUP($A1363,unit!$A:$G,MATCH(F$1,unit!$A$1:$G$1,0),0)</f>
        <v>0.93330000000000002</v>
      </c>
      <c r="G1363">
        <f>VLOOKUP($A1363,unit!$A:$G,MATCH(G$1,unit!$A$1:$G$1,0),0)</f>
        <v>0.76</v>
      </c>
      <c r="H1363">
        <f>VLOOKUP($A1363,unit!$A:$G,MATCH(H$1,unit!$A$1:$G$1,0),0)</f>
        <v>0.7</v>
      </c>
      <c r="I1363">
        <f t="shared" si="71"/>
        <v>964.8558877102754</v>
      </c>
      <c r="J1363">
        <f t="shared" si="72"/>
        <v>80.39473684210526</v>
      </c>
      <c r="K1363">
        <f t="shared" si="73"/>
        <v>16.142857142857146</v>
      </c>
    </row>
    <row r="1364" spans="1:11" x14ac:dyDescent="0.2">
      <c r="A1364">
        <v>2001</v>
      </c>
      <c r="B1364">
        <v>3</v>
      </c>
      <c r="C1364">
        <v>1355.3</v>
      </c>
      <c r="D1364">
        <v>92</v>
      </c>
      <c r="E1364">
        <v>16.899999999999999</v>
      </c>
      <c r="F1364">
        <f>VLOOKUP($A1364,unit!$A:$G,MATCH(F$1,unit!$A$1:$G$1,0),0)</f>
        <v>0.93330000000000002</v>
      </c>
      <c r="G1364">
        <f>VLOOKUP($A1364,unit!$A:$G,MATCH(G$1,unit!$A$1:$G$1,0),0)</f>
        <v>0.76</v>
      </c>
      <c r="H1364">
        <f>VLOOKUP($A1364,unit!$A:$G,MATCH(H$1,unit!$A$1:$G$1,0),0)</f>
        <v>0.7</v>
      </c>
      <c r="I1364">
        <f t="shared" si="71"/>
        <v>1452.1590056787741</v>
      </c>
      <c r="J1364">
        <f t="shared" si="72"/>
        <v>121.05263157894737</v>
      </c>
      <c r="K1364">
        <f t="shared" si="73"/>
        <v>24.142857142857142</v>
      </c>
    </row>
    <row r="1365" spans="1:11" x14ac:dyDescent="0.2">
      <c r="A1365">
        <v>2001</v>
      </c>
      <c r="B1365">
        <v>4</v>
      </c>
      <c r="C1365">
        <v>2188.4</v>
      </c>
      <c r="D1365">
        <v>148.5</v>
      </c>
      <c r="E1365">
        <v>27.4</v>
      </c>
      <c r="F1365">
        <f>VLOOKUP($A1365,unit!$A:$G,MATCH(F$1,unit!$A$1:$G$1,0),0)</f>
        <v>0.93330000000000002</v>
      </c>
      <c r="G1365">
        <f>VLOOKUP($A1365,unit!$A:$G,MATCH(G$1,unit!$A$1:$G$1,0),0)</f>
        <v>0.76</v>
      </c>
      <c r="H1365">
        <f>VLOOKUP($A1365,unit!$A:$G,MATCH(H$1,unit!$A$1:$G$1,0),0)</f>
        <v>0.7</v>
      </c>
      <c r="I1365">
        <f t="shared" si="71"/>
        <v>2344.7980285010181</v>
      </c>
      <c r="J1365">
        <f t="shared" si="72"/>
        <v>195.39473684210526</v>
      </c>
      <c r="K1365">
        <f t="shared" si="73"/>
        <v>39.142857142857146</v>
      </c>
    </row>
    <row r="1366" spans="1:11" x14ac:dyDescent="0.2">
      <c r="A1366">
        <v>2001</v>
      </c>
      <c r="B1366">
        <v>5</v>
      </c>
      <c r="C1366">
        <v>3355.7</v>
      </c>
      <c r="D1366">
        <v>227.7</v>
      </c>
      <c r="E1366">
        <v>41.9</v>
      </c>
      <c r="F1366">
        <f>VLOOKUP($A1366,unit!$A:$G,MATCH(F$1,unit!$A$1:$G$1,0),0)</f>
        <v>0.93330000000000002</v>
      </c>
      <c r="G1366">
        <f>VLOOKUP($A1366,unit!$A:$G,MATCH(G$1,unit!$A$1:$G$1,0),0)</f>
        <v>0.76</v>
      </c>
      <c r="H1366">
        <f>VLOOKUP($A1366,unit!$A:$G,MATCH(H$1,unit!$A$1:$G$1,0),0)</f>
        <v>0.7</v>
      </c>
      <c r="I1366">
        <f t="shared" si="71"/>
        <v>3595.5212686167361</v>
      </c>
      <c r="J1366">
        <f t="shared" si="72"/>
        <v>299.60526315789474</v>
      </c>
      <c r="K1366">
        <f t="shared" si="73"/>
        <v>59.857142857142861</v>
      </c>
    </row>
    <row r="1367" spans="1:11" x14ac:dyDescent="0.2">
      <c r="A1367">
        <v>2001</v>
      </c>
      <c r="B1367">
        <v>6</v>
      </c>
      <c r="C1367">
        <v>4990.8999999999996</v>
      </c>
      <c r="D1367">
        <v>338.7</v>
      </c>
      <c r="E1367">
        <v>62.4</v>
      </c>
      <c r="F1367">
        <f>VLOOKUP($A1367,unit!$A:$G,MATCH(F$1,unit!$A$1:$G$1,0),0)</f>
        <v>0.93330000000000002</v>
      </c>
      <c r="G1367">
        <f>VLOOKUP($A1367,unit!$A:$G,MATCH(G$1,unit!$A$1:$G$1,0),0)</f>
        <v>0.76</v>
      </c>
      <c r="H1367">
        <f>VLOOKUP($A1367,unit!$A:$G,MATCH(H$1,unit!$A$1:$G$1,0),0)</f>
        <v>0.7</v>
      </c>
      <c r="I1367">
        <f t="shared" si="71"/>
        <v>5347.5838422800807</v>
      </c>
      <c r="J1367">
        <f t="shared" si="72"/>
        <v>445.65789473684208</v>
      </c>
      <c r="K1367">
        <f t="shared" si="73"/>
        <v>89.142857142857153</v>
      </c>
    </row>
    <row r="1368" spans="1:11" x14ac:dyDescent="0.2">
      <c r="A1368">
        <v>2001</v>
      </c>
      <c r="B1368">
        <v>7</v>
      </c>
      <c r="C1368">
        <v>7281.8</v>
      </c>
      <c r="D1368">
        <v>494.1</v>
      </c>
      <c r="E1368">
        <v>91</v>
      </c>
      <c r="F1368">
        <f>VLOOKUP($A1368,unit!$A:$G,MATCH(F$1,unit!$A$1:$G$1,0),0)</f>
        <v>0.93330000000000002</v>
      </c>
      <c r="G1368">
        <f>VLOOKUP($A1368,unit!$A:$G,MATCH(G$1,unit!$A$1:$G$1,0),0)</f>
        <v>0.76</v>
      </c>
      <c r="H1368">
        <f>VLOOKUP($A1368,unit!$A:$G,MATCH(H$1,unit!$A$1:$G$1,0),0)</f>
        <v>0.7</v>
      </c>
      <c r="I1368">
        <f t="shared" si="71"/>
        <v>7802.207221686489</v>
      </c>
      <c r="J1368">
        <f t="shared" si="72"/>
        <v>650.13157894736844</v>
      </c>
      <c r="K1368">
        <f t="shared" si="73"/>
        <v>130</v>
      </c>
    </row>
    <row r="1369" spans="1:11" x14ac:dyDescent="0.2">
      <c r="A1369">
        <v>2001</v>
      </c>
      <c r="B1369">
        <v>8</v>
      </c>
      <c r="C1369">
        <v>10491.1</v>
      </c>
      <c r="D1369">
        <v>711.9</v>
      </c>
      <c r="E1369">
        <v>131.1</v>
      </c>
      <c r="F1369">
        <f>VLOOKUP($A1369,unit!$A:$G,MATCH(F$1,unit!$A$1:$G$1,0),0)</f>
        <v>0.93330000000000002</v>
      </c>
      <c r="G1369">
        <f>VLOOKUP($A1369,unit!$A:$G,MATCH(G$1,unit!$A$1:$G$1,0),0)</f>
        <v>0.76</v>
      </c>
      <c r="H1369">
        <f>VLOOKUP($A1369,unit!$A:$G,MATCH(H$1,unit!$A$1:$G$1,0),0)</f>
        <v>0.7</v>
      </c>
      <c r="I1369">
        <f t="shared" si="71"/>
        <v>11240.865745205187</v>
      </c>
      <c r="J1369">
        <f t="shared" si="72"/>
        <v>936.71052631578948</v>
      </c>
      <c r="K1369">
        <f t="shared" si="73"/>
        <v>187.28571428571428</v>
      </c>
    </row>
    <row r="1370" spans="1:11" x14ac:dyDescent="0.2">
      <c r="A1370">
        <v>2001</v>
      </c>
      <c r="B1370">
        <v>9</v>
      </c>
      <c r="C1370">
        <v>14987.2</v>
      </c>
      <c r="D1370">
        <v>1017</v>
      </c>
      <c r="E1370">
        <v>187.3</v>
      </c>
      <c r="F1370">
        <f>VLOOKUP($A1370,unit!$A:$G,MATCH(F$1,unit!$A$1:$G$1,0),0)</f>
        <v>0.93330000000000002</v>
      </c>
      <c r="G1370">
        <f>VLOOKUP($A1370,unit!$A:$G,MATCH(G$1,unit!$A$1:$G$1,0),0)</f>
        <v>0.76</v>
      </c>
      <c r="H1370">
        <f>VLOOKUP($A1370,unit!$A:$G,MATCH(H$1,unit!$A$1:$G$1,0),0)</f>
        <v>0.7</v>
      </c>
      <c r="I1370">
        <f t="shared" si="71"/>
        <v>16058.287795992714</v>
      </c>
      <c r="J1370">
        <f t="shared" si="72"/>
        <v>1338.1578947368421</v>
      </c>
      <c r="K1370">
        <f t="shared" si="73"/>
        <v>267.57142857142861</v>
      </c>
    </row>
    <row r="1371" spans="1:11" x14ac:dyDescent="0.2">
      <c r="A1371">
        <v>2001</v>
      </c>
      <c r="B1371">
        <v>10</v>
      </c>
      <c r="C1371">
        <v>21285.9</v>
      </c>
      <c r="D1371">
        <v>1444.4</v>
      </c>
      <c r="E1371">
        <v>266.10000000000002</v>
      </c>
      <c r="F1371">
        <f>VLOOKUP($A1371,unit!$A:$G,MATCH(F$1,unit!$A$1:$G$1,0),0)</f>
        <v>0.93330000000000002</v>
      </c>
      <c r="G1371">
        <f>VLOOKUP($A1371,unit!$A:$G,MATCH(G$1,unit!$A$1:$G$1,0),0)</f>
        <v>0.76</v>
      </c>
      <c r="H1371">
        <f>VLOOKUP($A1371,unit!$A:$G,MATCH(H$1,unit!$A$1:$G$1,0),0)</f>
        <v>0.7</v>
      </c>
      <c r="I1371">
        <f t="shared" si="71"/>
        <v>22807.135969141757</v>
      </c>
      <c r="J1371">
        <f t="shared" si="72"/>
        <v>1900.5263157894738</v>
      </c>
      <c r="K1371">
        <f t="shared" si="73"/>
        <v>380.14285714285722</v>
      </c>
    </row>
    <row r="1372" spans="1:11" x14ac:dyDescent="0.2">
      <c r="A1372">
        <v>2001</v>
      </c>
      <c r="B1372">
        <v>11</v>
      </c>
      <c r="C1372">
        <v>30110.1</v>
      </c>
      <c r="D1372">
        <v>2043.2</v>
      </c>
      <c r="E1372">
        <v>376.4</v>
      </c>
      <c r="F1372">
        <f>VLOOKUP($A1372,unit!$A:$G,MATCH(F$1,unit!$A$1:$G$1,0),0)</f>
        <v>0.93330000000000002</v>
      </c>
      <c r="G1372">
        <f>VLOOKUP($A1372,unit!$A:$G,MATCH(G$1,unit!$A$1:$G$1,0),0)</f>
        <v>0.76</v>
      </c>
      <c r="H1372">
        <f>VLOOKUP($A1372,unit!$A:$G,MATCH(H$1,unit!$A$1:$G$1,0),0)</f>
        <v>0.7</v>
      </c>
      <c r="I1372">
        <f t="shared" si="71"/>
        <v>32261.973641915782</v>
      </c>
      <c r="J1372">
        <f t="shared" si="72"/>
        <v>2688.4210526315792</v>
      </c>
      <c r="K1372">
        <f t="shared" si="73"/>
        <v>537.71428571428567</v>
      </c>
    </row>
    <row r="1373" spans="1:11" x14ac:dyDescent="0.2">
      <c r="A1373">
        <v>2001</v>
      </c>
      <c r="B1373">
        <v>12</v>
      </c>
      <c r="C1373">
        <v>42472.2</v>
      </c>
      <c r="D1373">
        <v>2882</v>
      </c>
      <c r="E1373">
        <v>530.9</v>
      </c>
      <c r="F1373">
        <f>VLOOKUP($A1373,unit!$A:$G,MATCH(F$1,unit!$A$1:$G$1,0),0)</f>
        <v>0.93330000000000002</v>
      </c>
      <c r="G1373">
        <f>VLOOKUP($A1373,unit!$A:$G,MATCH(G$1,unit!$A$1:$G$1,0),0)</f>
        <v>0.76</v>
      </c>
      <c r="H1373">
        <f>VLOOKUP($A1373,unit!$A:$G,MATCH(H$1,unit!$A$1:$G$1,0),0)</f>
        <v>0.7</v>
      </c>
      <c r="I1373">
        <f t="shared" si="71"/>
        <v>45507.55384120861</v>
      </c>
      <c r="J1373">
        <f t="shared" si="72"/>
        <v>3792.1052631578946</v>
      </c>
      <c r="K1373">
        <f t="shared" si="73"/>
        <v>758.42857142857144</v>
      </c>
    </row>
    <row r="1374" spans="1:11" x14ac:dyDescent="0.2">
      <c r="A1374">
        <v>2001</v>
      </c>
      <c r="B1374">
        <v>13</v>
      </c>
      <c r="C1374">
        <v>59790.7</v>
      </c>
      <c r="D1374">
        <v>4057.2</v>
      </c>
      <c r="E1374">
        <v>747.4</v>
      </c>
      <c r="F1374">
        <f>VLOOKUP($A1374,unit!$A:$G,MATCH(F$1,unit!$A$1:$G$1,0),0)</f>
        <v>0.93330000000000002</v>
      </c>
      <c r="G1374">
        <f>VLOOKUP($A1374,unit!$A:$G,MATCH(G$1,unit!$A$1:$G$1,0),0)</f>
        <v>0.76</v>
      </c>
      <c r="H1374">
        <f>VLOOKUP($A1374,unit!$A:$G,MATCH(H$1,unit!$A$1:$G$1,0),0)</f>
        <v>0.7</v>
      </c>
      <c r="I1374">
        <f t="shared" si="71"/>
        <v>64063.752276867024</v>
      </c>
      <c r="J1374">
        <f t="shared" si="72"/>
        <v>5338.4210526315783</v>
      </c>
      <c r="K1374">
        <f t="shared" si="73"/>
        <v>1067.7142857142858</v>
      </c>
    </row>
    <row r="1375" spans="1:11" x14ac:dyDescent="0.2">
      <c r="A1375">
        <v>2001</v>
      </c>
      <c r="B1375">
        <v>14</v>
      </c>
      <c r="C1375">
        <v>59790.7</v>
      </c>
      <c r="D1375">
        <v>4057.2</v>
      </c>
      <c r="E1375">
        <v>747.4</v>
      </c>
      <c r="F1375">
        <f>VLOOKUP($A1375,unit!$A:$G,MATCH(F$1,unit!$A$1:$G$1,0),0)</f>
        <v>0.93330000000000002</v>
      </c>
      <c r="G1375">
        <f>VLOOKUP($A1375,unit!$A:$G,MATCH(G$1,unit!$A$1:$G$1,0),0)</f>
        <v>0.76</v>
      </c>
      <c r="H1375">
        <f>VLOOKUP($A1375,unit!$A:$G,MATCH(H$1,unit!$A$1:$G$1,0),0)</f>
        <v>0.7</v>
      </c>
      <c r="I1375">
        <f t="shared" si="71"/>
        <v>64063.752276867024</v>
      </c>
      <c r="J1375">
        <f t="shared" si="72"/>
        <v>5338.4210526315783</v>
      </c>
      <c r="K1375">
        <f t="shared" si="73"/>
        <v>1067.7142857142858</v>
      </c>
    </row>
    <row r="1376" spans="1:11" x14ac:dyDescent="0.2">
      <c r="A1376">
        <v>2001</v>
      </c>
      <c r="B1376">
        <v>15</v>
      </c>
      <c r="C1376">
        <v>59790.7</v>
      </c>
      <c r="D1376">
        <v>4057.2</v>
      </c>
      <c r="E1376">
        <v>747.4</v>
      </c>
      <c r="F1376">
        <f>VLOOKUP($A1376,unit!$A:$G,MATCH(F$1,unit!$A$1:$G$1,0),0)</f>
        <v>0.93330000000000002</v>
      </c>
      <c r="G1376">
        <f>VLOOKUP($A1376,unit!$A:$G,MATCH(G$1,unit!$A$1:$G$1,0),0)</f>
        <v>0.76</v>
      </c>
      <c r="H1376">
        <f>VLOOKUP($A1376,unit!$A:$G,MATCH(H$1,unit!$A$1:$G$1,0),0)</f>
        <v>0.7</v>
      </c>
      <c r="I1376">
        <f t="shared" si="71"/>
        <v>64063.752276867024</v>
      </c>
      <c r="J1376">
        <f t="shared" si="72"/>
        <v>5338.4210526315783</v>
      </c>
      <c r="K1376">
        <f t="shared" si="73"/>
        <v>1067.7142857142858</v>
      </c>
    </row>
    <row r="1377" spans="1:11" x14ac:dyDescent="0.2">
      <c r="A1377">
        <v>2001</v>
      </c>
      <c r="B1377">
        <v>16</v>
      </c>
      <c r="C1377">
        <v>59790.7</v>
      </c>
      <c r="D1377">
        <v>4057.2</v>
      </c>
      <c r="E1377">
        <v>747.4</v>
      </c>
      <c r="F1377">
        <f>VLOOKUP($A1377,unit!$A:$G,MATCH(F$1,unit!$A$1:$G$1,0),0)</f>
        <v>0.93330000000000002</v>
      </c>
      <c r="G1377">
        <f>VLOOKUP($A1377,unit!$A:$G,MATCH(G$1,unit!$A$1:$G$1,0),0)</f>
        <v>0.76</v>
      </c>
      <c r="H1377">
        <f>VLOOKUP($A1377,unit!$A:$G,MATCH(H$1,unit!$A$1:$G$1,0),0)</f>
        <v>0.7</v>
      </c>
      <c r="I1377">
        <f t="shared" si="71"/>
        <v>64063.752276867024</v>
      </c>
      <c r="J1377">
        <f t="shared" si="72"/>
        <v>5338.4210526315783</v>
      </c>
      <c r="K1377">
        <f t="shared" si="73"/>
        <v>1067.7142857142858</v>
      </c>
    </row>
    <row r="1378" spans="1:11" x14ac:dyDescent="0.2">
      <c r="A1378">
        <v>2001</v>
      </c>
      <c r="B1378">
        <v>17</v>
      </c>
      <c r="C1378">
        <v>59790.7</v>
      </c>
      <c r="D1378">
        <v>4057.2</v>
      </c>
      <c r="E1378">
        <v>747.4</v>
      </c>
      <c r="F1378">
        <f>VLOOKUP($A1378,unit!$A:$G,MATCH(F$1,unit!$A$1:$G$1,0),0)</f>
        <v>0.93330000000000002</v>
      </c>
      <c r="G1378">
        <f>VLOOKUP($A1378,unit!$A:$G,MATCH(G$1,unit!$A$1:$G$1,0),0)</f>
        <v>0.76</v>
      </c>
      <c r="H1378">
        <f>VLOOKUP($A1378,unit!$A:$G,MATCH(H$1,unit!$A$1:$G$1,0),0)</f>
        <v>0.7</v>
      </c>
      <c r="I1378">
        <f t="shared" si="71"/>
        <v>64063.752276867024</v>
      </c>
      <c r="J1378">
        <f t="shared" si="72"/>
        <v>5338.4210526315783</v>
      </c>
      <c r="K1378">
        <f t="shared" si="73"/>
        <v>1067.7142857142858</v>
      </c>
    </row>
    <row r="1379" spans="1:11" x14ac:dyDescent="0.2">
      <c r="A1379">
        <v>2001</v>
      </c>
      <c r="B1379">
        <v>18</v>
      </c>
      <c r="C1379">
        <v>59790.7</v>
      </c>
      <c r="D1379">
        <v>4057.2</v>
      </c>
      <c r="E1379">
        <v>747.4</v>
      </c>
      <c r="F1379">
        <f>VLOOKUP($A1379,unit!$A:$G,MATCH(F$1,unit!$A$1:$G$1,0),0)</f>
        <v>0.93330000000000002</v>
      </c>
      <c r="G1379">
        <f>VLOOKUP($A1379,unit!$A:$G,MATCH(G$1,unit!$A$1:$G$1,0),0)</f>
        <v>0.76</v>
      </c>
      <c r="H1379">
        <f>VLOOKUP($A1379,unit!$A:$G,MATCH(H$1,unit!$A$1:$G$1,0),0)</f>
        <v>0.7</v>
      </c>
      <c r="I1379">
        <f t="shared" si="71"/>
        <v>64063.752276867024</v>
      </c>
      <c r="J1379">
        <f t="shared" si="72"/>
        <v>5338.4210526315783</v>
      </c>
      <c r="K1379">
        <f t="shared" si="73"/>
        <v>1067.7142857142858</v>
      </c>
    </row>
    <row r="1380" spans="1:11" x14ac:dyDescent="0.2">
      <c r="A1380">
        <v>2001</v>
      </c>
      <c r="B1380">
        <v>19</v>
      </c>
      <c r="C1380">
        <v>59790.7</v>
      </c>
      <c r="D1380">
        <v>4057.2</v>
      </c>
      <c r="E1380">
        <v>747.4</v>
      </c>
      <c r="F1380">
        <f>VLOOKUP($A1380,unit!$A:$G,MATCH(F$1,unit!$A$1:$G$1,0),0)</f>
        <v>0.93330000000000002</v>
      </c>
      <c r="G1380">
        <f>VLOOKUP($A1380,unit!$A:$G,MATCH(G$1,unit!$A$1:$G$1,0),0)</f>
        <v>0.76</v>
      </c>
      <c r="H1380">
        <f>VLOOKUP($A1380,unit!$A:$G,MATCH(H$1,unit!$A$1:$G$1,0),0)</f>
        <v>0.7</v>
      </c>
      <c r="I1380">
        <f t="shared" si="71"/>
        <v>64063.752276867024</v>
      </c>
      <c r="J1380">
        <f t="shared" si="72"/>
        <v>5338.4210526315783</v>
      </c>
      <c r="K1380">
        <f t="shared" si="73"/>
        <v>1067.7142857142858</v>
      </c>
    </row>
    <row r="1381" spans="1:11" x14ac:dyDescent="0.2">
      <c r="A1381">
        <v>2001</v>
      </c>
      <c r="B1381">
        <v>20</v>
      </c>
      <c r="C1381">
        <v>59790.7</v>
      </c>
      <c r="D1381">
        <v>4057.2</v>
      </c>
      <c r="E1381">
        <v>747.4</v>
      </c>
      <c r="F1381">
        <f>VLOOKUP($A1381,unit!$A:$G,MATCH(F$1,unit!$A$1:$G$1,0),0)</f>
        <v>0.93330000000000002</v>
      </c>
      <c r="G1381">
        <f>VLOOKUP($A1381,unit!$A:$G,MATCH(G$1,unit!$A$1:$G$1,0),0)</f>
        <v>0.76</v>
      </c>
      <c r="H1381">
        <f>VLOOKUP($A1381,unit!$A:$G,MATCH(H$1,unit!$A$1:$G$1,0),0)</f>
        <v>0.7</v>
      </c>
      <c r="I1381">
        <f t="shared" si="71"/>
        <v>64063.752276867024</v>
      </c>
      <c r="J1381">
        <f t="shared" si="72"/>
        <v>5338.4210526315783</v>
      </c>
      <c r="K1381">
        <f t="shared" si="73"/>
        <v>1067.7142857142858</v>
      </c>
    </row>
    <row r="1382" spans="1:11" x14ac:dyDescent="0.2">
      <c r="A1382">
        <v>2002</v>
      </c>
      <c r="B1382">
        <v>1</v>
      </c>
      <c r="C1382">
        <v>760.5</v>
      </c>
      <c r="D1382">
        <v>51.6</v>
      </c>
      <c r="E1382">
        <v>9.5</v>
      </c>
      <c r="F1382">
        <f>VLOOKUP($A1382,unit!$A:$G,MATCH(F$1,unit!$A$1:$G$1,0),0)</f>
        <v>0.93330000000000002</v>
      </c>
      <c r="G1382">
        <f>VLOOKUP($A1382,unit!$A:$G,MATCH(G$1,unit!$A$1:$G$1,0),0)</f>
        <v>0.76</v>
      </c>
      <c r="H1382">
        <f>VLOOKUP($A1382,unit!$A:$G,MATCH(H$1,unit!$A$1:$G$1,0),0)</f>
        <v>0.7</v>
      </c>
      <c r="I1382">
        <f t="shared" si="71"/>
        <v>814.85053037608486</v>
      </c>
      <c r="J1382">
        <f t="shared" si="72"/>
        <v>67.89473684210526</v>
      </c>
      <c r="K1382">
        <f t="shared" si="73"/>
        <v>13.571428571428573</v>
      </c>
    </row>
    <row r="1383" spans="1:11" x14ac:dyDescent="0.2">
      <c r="A1383">
        <v>2002</v>
      </c>
      <c r="B1383">
        <v>2</v>
      </c>
      <c r="C1383">
        <v>900.5</v>
      </c>
      <c r="D1383">
        <v>61.1</v>
      </c>
      <c r="E1383">
        <v>11.3</v>
      </c>
      <c r="F1383">
        <f>VLOOKUP($A1383,unit!$A:$G,MATCH(F$1,unit!$A$1:$G$1,0),0)</f>
        <v>0.93330000000000002</v>
      </c>
      <c r="G1383">
        <f>VLOOKUP($A1383,unit!$A:$G,MATCH(G$1,unit!$A$1:$G$1,0),0)</f>
        <v>0.76</v>
      </c>
      <c r="H1383">
        <f>VLOOKUP($A1383,unit!$A:$G,MATCH(H$1,unit!$A$1:$G$1,0),0)</f>
        <v>0.7</v>
      </c>
      <c r="I1383">
        <f t="shared" si="71"/>
        <v>964.8558877102754</v>
      </c>
      <c r="J1383">
        <f t="shared" si="72"/>
        <v>80.39473684210526</v>
      </c>
      <c r="K1383">
        <f t="shared" si="73"/>
        <v>16.142857142857146</v>
      </c>
    </row>
    <row r="1384" spans="1:11" x14ac:dyDescent="0.2">
      <c r="A1384">
        <v>2002</v>
      </c>
      <c r="B1384">
        <v>3</v>
      </c>
      <c r="C1384">
        <v>1355.3</v>
      </c>
      <c r="D1384">
        <v>92</v>
      </c>
      <c r="E1384">
        <v>16.899999999999999</v>
      </c>
      <c r="F1384">
        <f>VLOOKUP($A1384,unit!$A:$G,MATCH(F$1,unit!$A$1:$G$1,0),0)</f>
        <v>0.93330000000000002</v>
      </c>
      <c r="G1384">
        <f>VLOOKUP($A1384,unit!$A:$G,MATCH(G$1,unit!$A$1:$G$1,0),0)</f>
        <v>0.76</v>
      </c>
      <c r="H1384">
        <f>VLOOKUP($A1384,unit!$A:$G,MATCH(H$1,unit!$A$1:$G$1,0),0)</f>
        <v>0.7</v>
      </c>
      <c r="I1384">
        <f t="shared" si="71"/>
        <v>1452.1590056787741</v>
      </c>
      <c r="J1384">
        <f t="shared" si="72"/>
        <v>121.05263157894737</v>
      </c>
      <c r="K1384">
        <f t="shared" si="73"/>
        <v>24.142857142857142</v>
      </c>
    </row>
    <row r="1385" spans="1:11" x14ac:dyDescent="0.2">
      <c r="A1385">
        <v>2002</v>
      </c>
      <c r="B1385">
        <v>4</v>
      </c>
      <c r="C1385">
        <v>2188.4</v>
      </c>
      <c r="D1385">
        <v>148.5</v>
      </c>
      <c r="E1385">
        <v>27.4</v>
      </c>
      <c r="F1385">
        <f>VLOOKUP($A1385,unit!$A:$G,MATCH(F$1,unit!$A$1:$G$1,0),0)</f>
        <v>0.93330000000000002</v>
      </c>
      <c r="G1385">
        <f>VLOOKUP($A1385,unit!$A:$G,MATCH(G$1,unit!$A$1:$G$1,0),0)</f>
        <v>0.76</v>
      </c>
      <c r="H1385">
        <f>VLOOKUP($A1385,unit!$A:$G,MATCH(H$1,unit!$A$1:$G$1,0),0)</f>
        <v>0.7</v>
      </c>
      <c r="I1385">
        <f t="shared" si="71"/>
        <v>2344.7980285010181</v>
      </c>
      <c r="J1385">
        <f t="shared" si="72"/>
        <v>195.39473684210526</v>
      </c>
      <c r="K1385">
        <f t="shared" si="73"/>
        <v>39.142857142857146</v>
      </c>
    </row>
    <row r="1386" spans="1:11" x14ac:dyDescent="0.2">
      <c r="A1386">
        <v>2002</v>
      </c>
      <c r="B1386">
        <v>5</v>
      </c>
      <c r="C1386">
        <v>3355.7</v>
      </c>
      <c r="D1386">
        <v>227.7</v>
      </c>
      <c r="E1386">
        <v>41.9</v>
      </c>
      <c r="F1386">
        <f>VLOOKUP($A1386,unit!$A:$G,MATCH(F$1,unit!$A$1:$G$1,0),0)</f>
        <v>0.93330000000000002</v>
      </c>
      <c r="G1386">
        <f>VLOOKUP($A1386,unit!$A:$G,MATCH(G$1,unit!$A$1:$G$1,0),0)</f>
        <v>0.76</v>
      </c>
      <c r="H1386">
        <f>VLOOKUP($A1386,unit!$A:$G,MATCH(H$1,unit!$A$1:$G$1,0),0)</f>
        <v>0.7</v>
      </c>
      <c r="I1386">
        <f t="shared" si="71"/>
        <v>3595.5212686167361</v>
      </c>
      <c r="J1386">
        <f t="shared" si="72"/>
        <v>299.60526315789474</v>
      </c>
      <c r="K1386">
        <f t="shared" si="73"/>
        <v>59.857142857142861</v>
      </c>
    </row>
    <row r="1387" spans="1:11" x14ac:dyDescent="0.2">
      <c r="A1387">
        <v>2002</v>
      </c>
      <c r="B1387">
        <v>6</v>
      </c>
      <c r="C1387">
        <v>4990.8999999999996</v>
      </c>
      <c r="D1387">
        <v>338.7</v>
      </c>
      <c r="E1387">
        <v>62.4</v>
      </c>
      <c r="F1387">
        <f>VLOOKUP($A1387,unit!$A:$G,MATCH(F$1,unit!$A$1:$G$1,0),0)</f>
        <v>0.93330000000000002</v>
      </c>
      <c r="G1387">
        <f>VLOOKUP($A1387,unit!$A:$G,MATCH(G$1,unit!$A$1:$G$1,0),0)</f>
        <v>0.76</v>
      </c>
      <c r="H1387">
        <f>VLOOKUP($A1387,unit!$A:$G,MATCH(H$1,unit!$A$1:$G$1,0),0)</f>
        <v>0.7</v>
      </c>
      <c r="I1387">
        <f t="shared" si="71"/>
        <v>5347.5838422800807</v>
      </c>
      <c r="J1387">
        <f t="shared" si="72"/>
        <v>445.65789473684208</v>
      </c>
      <c r="K1387">
        <f t="shared" si="73"/>
        <v>89.142857142857153</v>
      </c>
    </row>
    <row r="1388" spans="1:11" x14ac:dyDescent="0.2">
      <c r="A1388">
        <v>2002</v>
      </c>
      <c r="B1388">
        <v>7</v>
      </c>
      <c r="C1388">
        <v>7281.8</v>
      </c>
      <c r="D1388">
        <v>494.1</v>
      </c>
      <c r="E1388">
        <v>91</v>
      </c>
      <c r="F1388">
        <f>VLOOKUP($A1388,unit!$A:$G,MATCH(F$1,unit!$A$1:$G$1,0),0)</f>
        <v>0.93330000000000002</v>
      </c>
      <c r="G1388">
        <f>VLOOKUP($A1388,unit!$A:$G,MATCH(G$1,unit!$A$1:$G$1,0),0)</f>
        <v>0.76</v>
      </c>
      <c r="H1388">
        <f>VLOOKUP($A1388,unit!$A:$G,MATCH(H$1,unit!$A$1:$G$1,0),0)</f>
        <v>0.7</v>
      </c>
      <c r="I1388">
        <f t="shared" si="71"/>
        <v>7802.207221686489</v>
      </c>
      <c r="J1388">
        <f t="shared" si="72"/>
        <v>650.13157894736844</v>
      </c>
      <c r="K1388">
        <f t="shared" si="73"/>
        <v>130</v>
      </c>
    </row>
    <row r="1389" spans="1:11" x14ac:dyDescent="0.2">
      <c r="A1389">
        <v>2002</v>
      </c>
      <c r="B1389">
        <v>8</v>
      </c>
      <c r="C1389">
        <v>10491.1</v>
      </c>
      <c r="D1389">
        <v>711.9</v>
      </c>
      <c r="E1389">
        <v>131.1</v>
      </c>
      <c r="F1389">
        <f>VLOOKUP($A1389,unit!$A:$G,MATCH(F$1,unit!$A$1:$G$1,0),0)</f>
        <v>0.93330000000000002</v>
      </c>
      <c r="G1389">
        <f>VLOOKUP($A1389,unit!$A:$G,MATCH(G$1,unit!$A$1:$G$1,0),0)</f>
        <v>0.76</v>
      </c>
      <c r="H1389">
        <f>VLOOKUP($A1389,unit!$A:$G,MATCH(H$1,unit!$A$1:$G$1,0),0)</f>
        <v>0.7</v>
      </c>
      <c r="I1389">
        <f t="shared" si="71"/>
        <v>11240.865745205187</v>
      </c>
      <c r="J1389">
        <f t="shared" si="72"/>
        <v>936.71052631578948</v>
      </c>
      <c r="K1389">
        <f t="shared" si="73"/>
        <v>187.28571428571428</v>
      </c>
    </row>
    <row r="1390" spans="1:11" x14ac:dyDescent="0.2">
      <c r="A1390">
        <v>2002</v>
      </c>
      <c r="B1390">
        <v>9</v>
      </c>
      <c r="C1390">
        <v>14987.2</v>
      </c>
      <c r="D1390">
        <v>1017</v>
      </c>
      <c r="E1390">
        <v>187.3</v>
      </c>
      <c r="F1390">
        <f>VLOOKUP($A1390,unit!$A:$G,MATCH(F$1,unit!$A$1:$G$1,0),0)</f>
        <v>0.93330000000000002</v>
      </c>
      <c r="G1390">
        <f>VLOOKUP($A1390,unit!$A:$G,MATCH(G$1,unit!$A$1:$G$1,0),0)</f>
        <v>0.76</v>
      </c>
      <c r="H1390">
        <f>VLOOKUP($A1390,unit!$A:$G,MATCH(H$1,unit!$A$1:$G$1,0),0)</f>
        <v>0.7</v>
      </c>
      <c r="I1390">
        <f t="shared" si="71"/>
        <v>16058.287795992714</v>
      </c>
      <c r="J1390">
        <f t="shared" si="72"/>
        <v>1338.1578947368421</v>
      </c>
      <c r="K1390">
        <f t="shared" si="73"/>
        <v>267.57142857142861</v>
      </c>
    </row>
    <row r="1391" spans="1:11" x14ac:dyDescent="0.2">
      <c r="A1391">
        <v>2002</v>
      </c>
      <c r="B1391">
        <v>10</v>
      </c>
      <c r="C1391">
        <v>21285.9</v>
      </c>
      <c r="D1391">
        <v>1444.4</v>
      </c>
      <c r="E1391">
        <v>266.10000000000002</v>
      </c>
      <c r="F1391">
        <f>VLOOKUP($A1391,unit!$A:$G,MATCH(F$1,unit!$A$1:$G$1,0),0)</f>
        <v>0.93330000000000002</v>
      </c>
      <c r="G1391">
        <f>VLOOKUP($A1391,unit!$A:$G,MATCH(G$1,unit!$A$1:$G$1,0),0)</f>
        <v>0.76</v>
      </c>
      <c r="H1391">
        <f>VLOOKUP($A1391,unit!$A:$G,MATCH(H$1,unit!$A$1:$G$1,0),0)</f>
        <v>0.7</v>
      </c>
      <c r="I1391">
        <f t="shared" si="71"/>
        <v>22807.135969141757</v>
      </c>
      <c r="J1391">
        <f t="shared" si="72"/>
        <v>1900.5263157894738</v>
      </c>
      <c r="K1391">
        <f t="shared" si="73"/>
        <v>380.14285714285722</v>
      </c>
    </row>
    <row r="1392" spans="1:11" x14ac:dyDescent="0.2">
      <c r="A1392">
        <v>2002</v>
      </c>
      <c r="B1392">
        <v>11</v>
      </c>
      <c r="C1392">
        <v>30110.1</v>
      </c>
      <c r="D1392">
        <v>2043.2</v>
      </c>
      <c r="E1392">
        <v>376.4</v>
      </c>
      <c r="F1392">
        <f>VLOOKUP($A1392,unit!$A:$G,MATCH(F$1,unit!$A$1:$G$1,0),0)</f>
        <v>0.93330000000000002</v>
      </c>
      <c r="G1392">
        <f>VLOOKUP($A1392,unit!$A:$G,MATCH(G$1,unit!$A$1:$G$1,0),0)</f>
        <v>0.76</v>
      </c>
      <c r="H1392">
        <f>VLOOKUP($A1392,unit!$A:$G,MATCH(H$1,unit!$A$1:$G$1,0),0)</f>
        <v>0.7</v>
      </c>
      <c r="I1392">
        <f t="shared" si="71"/>
        <v>32261.973641915782</v>
      </c>
      <c r="J1392">
        <f t="shared" si="72"/>
        <v>2688.4210526315792</v>
      </c>
      <c r="K1392">
        <f t="shared" si="73"/>
        <v>537.71428571428567</v>
      </c>
    </row>
    <row r="1393" spans="1:11" x14ac:dyDescent="0.2">
      <c r="A1393">
        <v>2002</v>
      </c>
      <c r="B1393">
        <v>12</v>
      </c>
      <c r="C1393">
        <v>42472.2</v>
      </c>
      <c r="D1393">
        <v>2882</v>
      </c>
      <c r="E1393">
        <v>530.9</v>
      </c>
      <c r="F1393">
        <f>VLOOKUP($A1393,unit!$A:$G,MATCH(F$1,unit!$A$1:$G$1,0),0)</f>
        <v>0.93330000000000002</v>
      </c>
      <c r="G1393">
        <f>VLOOKUP($A1393,unit!$A:$G,MATCH(G$1,unit!$A$1:$G$1,0),0)</f>
        <v>0.76</v>
      </c>
      <c r="H1393">
        <f>VLOOKUP($A1393,unit!$A:$G,MATCH(H$1,unit!$A$1:$G$1,0),0)</f>
        <v>0.7</v>
      </c>
      <c r="I1393">
        <f t="shared" si="71"/>
        <v>45507.55384120861</v>
      </c>
      <c r="J1393">
        <f t="shared" si="72"/>
        <v>3792.1052631578946</v>
      </c>
      <c r="K1393">
        <f t="shared" si="73"/>
        <v>758.42857142857144</v>
      </c>
    </row>
    <row r="1394" spans="1:11" x14ac:dyDescent="0.2">
      <c r="A1394">
        <v>2002</v>
      </c>
      <c r="B1394">
        <v>13</v>
      </c>
      <c r="C1394">
        <v>59790.7</v>
      </c>
      <c r="D1394">
        <v>4057.2</v>
      </c>
      <c r="E1394">
        <v>747.4</v>
      </c>
      <c r="F1394">
        <f>VLOOKUP($A1394,unit!$A:$G,MATCH(F$1,unit!$A$1:$G$1,0),0)</f>
        <v>0.93330000000000002</v>
      </c>
      <c r="G1394">
        <f>VLOOKUP($A1394,unit!$A:$G,MATCH(G$1,unit!$A$1:$G$1,0),0)</f>
        <v>0.76</v>
      </c>
      <c r="H1394">
        <f>VLOOKUP($A1394,unit!$A:$G,MATCH(H$1,unit!$A$1:$G$1,0),0)</f>
        <v>0.7</v>
      </c>
      <c r="I1394">
        <f t="shared" si="71"/>
        <v>64063.752276867024</v>
      </c>
      <c r="J1394">
        <f t="shared" si="72"/>
        <v>5338.4210526315783</v>
      </c>
      <c r="K1394">
        <f t="shared" si="73"/>
        <v>1067.7142857142858</v>
      </c>
    </row>
    <row r="1395" spans="1:11" x14ac:dyDescent="0.2">
      <c r="A1395">
        <v>2002</v>
      </c>
      <c r="B1395">
        <v>14</v>
      </c>
      <c r="C1395">
        <v>59790.7</v>
      </c>
      <c r="D1395">
        <v>4057.2</v>
      </c>
      <c r="E1395">
        <v>747.4</v>
      </c>
      <c r="F1395">
        <f>VLOOKUP($A1395,unit!$A:$G,MATCH(F$1,unit!$A$1:$G$1,0),0)</f>
        <v>0.93330000000000002</v>
      </c>
      <c r="G1395">
        <f>VLOOKUP($A1395,unit!$A:$G,MATCH(G$1,unit!$A$1:$G$1,0),0)</f>
        <v>0.76</v>
      </c>
      <c r="H1395">
        <f>VLOOKUP($A1395,unit!$A:$G,MATCH(H$1,unit!$A$1:$G$1,0),0)</f>
        <v>0.7</v>
      </c>
      <c r="I1395">
        <f t="shared" si="71"/>
        <v>64063.752276867024</v>
      </c>
      <c r="J1395">
        <f t="shared" si="72"/>
        <v>5338.4210526315783</v>
      </c>
      <c r="K1395">
        <f t="shared" si="73"/>
        <v>1067.7142857142858</v>
      </c>
    </row>
    <row r="1396" spans="1:11" x14ac:dyDescent="0.2">
      <c r="A1396">
        <v>2002</v>
      </c>
      <c r="B1396">
        <v>15</v>
      </c>
      <c r="C1396">
        <v>59790.7</v>
      </c>
      <c r="D1396">
        <v>4057.2</v>
      </c>
      <c r="E1396">
        <v>747.4</v>
      </c>
      <c r="F1396">
        <f>VLOOKUP($A1396,unit!$A:$G,MATCH(F$1,unit!$A$1:$G$1,0),0)</f>
        <v>0.93330000000000002</v>
      </c>
      <c r="G1396">
        <f>VLOOKUP($A1396,unit!$A:$G,MATCH(G$1,unit!$A$1:$G$1,0),0)</f>
        <v>0.76</v>
      </c>
      <c r="H1396">
        <f>VLOOKUP($A1396,unit!$A:$G,MATCH(H$1,unit!$A$1:$G$1,0),0)</f>
        <v>0.7</v>
      </c>
      <c r="I1396">
        <f t="shared" si="71"/>
        <v>64063.752276867024</v>
      </c>
      <c r="J1396">
        <f t="shared" si="72"/>
        <v>5338.4210526315783</v>
      </c>
      <c r="K1396">
        <f t="shared" si="73"/>
        <v>1067.7142857142858</v>
      </c>
    </row>
    <row r="1397" spans="1:11" x14ac:dyDescent="0.2">
      <c r="A1397">
        <v>2002</v>
      </c>
      <c r="B1397">
        <v>16</v>
      </c>
      <c r="C1397">
        <v>59790.7</v>
      </c>
      <c r="D1397">
        <v>4057.2</v>
      </c>
      <c r="E1397">
        <v>747.4</v>
      </c>
      <c r="F1397">
        <f>VLOOKUP($A1397,unit!$A:$G,MATCH(F$1,unit!$A$1:$G$1,0),0)</f>
        <v>0.93330000000000002</v>
      </c>
      <c r="G1397">
        <f>VLOOKUP($A1397,unit!$A:$G,MATCH(G$1,unit!$A$1:$G$1,0),0)</f>
        <v>0.76</v>
      </c>
      <c r="H1397">
        <f>VLOOKUP($A1397,unit!$A:$G,MATCH(H$1,unit!$A$1:$G$1,0),0)</f>
        <v>0.7</v>
      </c>
      <c r="I1397">
        <f t="shared" si="71"/>
        <v>64063.752276867024</v>
      </c>
      <c r="J1397">
        <f t="shared" si="72"/>
        <v>5338.4210526315783</v>
      </c>
      <c r="K1397">
        <f t="shared" si="73"/>
        <v>1067.7142857142858</v>
      </c>
    </row>
    <row r="1398" spans="1:11" x14ac:dyDescent="0.2">
      <c r="A1398">
        <v>2002</v>
      </c>
      <c r="B1398">
        <v>17</v>
      </c>
      <c r="C1398">
        <v>59790.7</v>
      </c>
      <c r="D1398">
        <v>4057.2</v>
      </c>
      <c r="E1398">
        <v>747.4</v>
      </c>
      <c r="F1398">
        <f>VLOOKUP($A1398,unit!$A:$G,MATCH(F$1,unit!$A$1:$G$1,0),0)</f>
        <v>0.93330000000000002</v>
      </c>
      <c r="G1398">
        <f>VLOOKUP($A1398,unit!$A:$G,MATCH(G$1,unit!$A$1:$G$1,0),0)</f>
        <v>0.76</v>
      </c>
      <c r="H1398">
        <f>VLOOKUP($A1398,unit!$A:$G,MATCH(H$1,unit!$A$1:$G$1,0),0)</f>
        <v>0.7</v>
      </c>
      <c r="I1398">
        <f t="shared" si="71"/>
        <v>64063.752276867024</v>
      </c>
      <c r="J1398">
        <f t="shared" si="72"/>
        <v>5338.4210526315783</v>
      </c>
      <c r="K1398">
        <f t="shared" si="73"/>
        <v>1067.7142857142858</v>
      </c>
    </row>
    <row r="1399" spans="1:11" x14ac:dyDescent="0.2">
      <c r="A1399">
        <v>2002</v>
      </c>
      <c r="B1399">
        <v>18</v>
      </c>
      <c r="C1399">
        <v>59790.7</v>
      </c>
      <c r="D1399">
        <v>4057.2</v>
      </c>
      <c r="E1399">
        <v>747.4</v>
      </c>
      <c r="F1399">
        <f>VLOOKUP($A1399,unit!$A:$G,MATCH(F$1,unit!$A$1:$G$1,0),0)</f>
        <v>0.93330000000000002</v>
      </c>
      <c r="G1399">
        <f>VLOOKUP($A1399,unit!$A:$G,MATCH(G$1,unit!$A$1:$G$1,0),0)</f>
        <v>0.76</v>
      </c>
      <c r="H1399">
        <f>VLOOKUP($A1399,unit!$A:$G,MATCH(H$1,unit!$A$1:$G$1,0),0)</f>
        <v>0.7</v>
      </c>
      <c r="I1399">
        <f t="shared" si="71"/>
        <v>64063.752276867024</v>
      </c>
      <c r="J1399">
        <f t="shared" si="72"/>
        <v>5338.4210526315783</v>
      </c>
      <c r="K1399">
        <f t="shared" si="73"/>
        <v>1067.7142857142858</v>
      </c>
    </row>
    <row r="1400" spans="1:11" x14ac:dyDescent="0.2">
      <c r="A1400">
        <v>2002</v>
      </c>
      <c r="B1400">
        <v>19</v>
      </c>
      <c r="C1400">
        <v>59790.7</v>
      </c>
      <c r="D1400">
        <v>4057.2</v>
      </c>
      <c r="E1400">
        <v>747.4</v>
      </c>
      <c r="F1400">
        <f>VLOOKUP($A1400,unit!$A:$G,MATCH(F$1,unit!$A$1:$G$1,0),0)</f>
        <v>0.93330000000000002</v>
      </c>
      <c r="G1400">
        <f>VLOOKUP($A1400,unit!$A:$G,MATCH(G$1,unit!$A$1:$G$1,0),0)</f>
        <v>0.76</v>
      </c>
      <c r="H1400">
        <f>VLOOKUP($A1400,unit!$A:$G,MATCH(H$1,unit!$A$1:$G$1,0),0)</f>
        <v>0.7</v>
      </c>
      <c r="I1400">
        <f t="shared" si="71"/>
        <v>64063.752276867024</v>
      </c>
      <c r="J1400">
        <f t="shared" si="72"/>
        <v>5338.4210526315783</v>
      </c>
      <c r="K1400">
        <f t="shared" si="73"/>
        <v>1067.7142857142858</v>
      </c>
    </row>
    <row r="1401" spans="1:11" x14ac:dyDescent="0.2">
      <c r="A1401">
        <v>2002</v>
      </c>
      <c r="B1401">
        <v>20</v>
      </c>
      <c r="C1401">
        <v>59790.7</v>
      </c>
      <c r="D1401">
        <v>4057.2</v>
      </c>
      <c r="E1401">
        <v>747.4</v>
      </c>
      <c r="F1401">
        <f>VLOOKUP($A1401,unit!$A:$G,MATCH(F$1,unit!$A$1:$G$1,0),0)</f>
        <v>0.93330000000000002</v>
      </c>
      <c r="G1401">
        <f>VLOOKUP($A1401,unit!$A:$G,MATCH(G$1,unit!$A$1:$G$1,0),0)</f>
        <v>0.76</v>
      </c>
      <c r="H1401">
        <f>VLOOKUP($A1401,unit!$A:$G,MATCH(H$1,unit!$A$1:$G$1,0),0)</f>
        <v>0.7</v>
      </c>
      <c r="I1401">
        <f t="shared" si="71"/>
        <v>64063.752276867024</v>
      </c>
      <c r="J1401">
        <f t="shared" si="72"/>
        <v>5338.4210526315783</v>
      </c>
      <c r="K1401">
        <f t="shared" si="73"/>
        <v>1067.7142857142858</v>
      </c>
    </row>
    <row r="1402" spans="1:11" x14ac:dyDescent="0.2">
      <c r="A1402">
        <v>2003</v>
      </c>
      <c r="B1402">
        <v>1</v>
      </c>
      <c r="C1402">
        <v>760.5</v>
      </c>
      <c r="D1402">
        <v>51.6</v>
      </c>
      <c r="E1402">
        <v>9.5</v>
      </c>
      <c r="F1402">
        <f>VLOOKUP($A1402,unit!$A:$G,MATCH(F$1,unit!$A$1:$G$1,0),0)</f>
        <v>0.93330000000000002</v>
      </c>
      <c r="G1402">
        <f>VLOOKUP($A1402,unit!$A:$G,MATCH(G$1,unit!$A$1:$G$1,0),0)</f>
        <v>0.76</v>
      </c>
      <c r="H1402">
        <f>VLOOKUP($A1402,unit!$A:$G,MATCH(H$1,unit!$A$1:$G$1,0),0)</f>
        <v>0.7</v>
      </c>
      <c r="I1402">
        <f t="shared" si="71"/>
        <v>814.85053037608486</v>
      </c>
      <c r="J1402">
        <f t="shared" si="72"/>
        <v>67.89473684210526</v>
      </c>
      <c r="K1402">
        <f t="shared" si="73"/>
        <v>13.571428571428573</v>
      </c>
    </row>
    <row r="1403" spans="1:11" x14ac:dyDescent="0.2">
      <c r="A1403">
        <v>2003</v>
      </c>
      <c r="B1403">
        <v>2</v>
      </c>
      <c r="C1403">
        <v>900.5</v>
      </c>
      <c r="D1403">
        <v>61.1</v>
      </c>
      <c r="E1403">
        <v>11.3</v>
      </c>
      <c r="F1403">
        <f>VLOOKUP($A1403,unit!$A:$G,MATCH(F$1,unit!$A$1:$G$1,0),0)</f>
        <v>0.93330000000000002</v>
      </c>
      <c r="G1403">
        <f>VLOOKUP($A1403,unit!$A:$G,MATCH(G$1,unit!$A$1:$G$1,0),0)</f>
        <v>0.76</v>
      </c>
      <c r="H1403">
        <f>VLOOKUP($A1403,unit!$A:$G,MATCH(H$1,unit!$A$1:$G$1,0),0)</f>
        <v>0.7</v>
      </c>
      <c r="I1403">
        <f t="shared" si="71"/>
        <v>964.8558877102754</v>
      </c>
      <c r="J1403">
        <f t="shared" si="72"/>
        <v>80.39473684210526</v>
      </c>
      <c r="K1403">
        <f t="shared" si="73"/>
        <v>16.142857142857146</v>
      </c>
    </row>
    <row r="1404" spans="1:11" x14ac:dyDescent="0.2">
      <c r="A1404">
        <v>2003</v>
      </c>
      <c r="B1404">
        <v>3</v>
      </c>
      <c r="C1404">
        <v>1355.3</v>
      </c>
      <c r="D1404">
        <v>92</v>
      </c>
      <c r="E1404">
        <v>16.899999999999999</v>
      </c>
      <c r="F1404">
        <f>VLOOKUP($A1404,unit!$A:$G,MATCH(F$1,unit!$A$1:$G$1,0),0)</f>
        <v>0.93330000000000002</v>
      </c>
      <c r="G1404">
        <f>VLOOKUP($A1404,unit!$A:$G,MATCH(G$1,unit!$A$1:$G$1,0),0)</f>
        <v>0.76</v>
      </c>
      <c r="H1404">
        <f>VLOOKUP($A1404,unit!$A:$G,MATCH(H$1,unit!$A$1:$G$1,0),0)</f>
        <v>0.7</v>
      </c>
      <c r="I1404">
        <f t="shared" si="71"/>
        <v>1452.1590056787741</v>
      </c>
      <c r="J1404">
        <f t="shared" si="72"/>
        <v>121.05263157894737</v>
      </c>
      <c r="K1404">
        <f t="shared" si="73"/>
        <v>24.142857142857142</v>
      </c>
    </row>
    <row r="1405" spans="1:11" x14ac:dyDescent="0.2">
      <c r="A1405">
        <v>2003</v>
      </c>
      <c r="B1405">
        <v>4</v>
      </c>
      <c r="C1405">
        <v>2188.4</v>
      </c>
      <c r="D1405">
        <v>148.5</v>
      </c>
      <c r="E1405">
        <v>27.4</v>
      </c>
      <c r="F1405">
        <f>VLOOKUP($A1405,unit!$A:$G,MATCH(F$1,unit!$A$1:$G$1,0),0)</f>
        <v>0.93330000000000002</v>
      </c>
      <c r="G1405">
        <f>VLOOKUP($A1405,unit!$A:$G,MATCH(G$1,unit!$A$1:$G$1,0),0)</f>
        <v>0.76</v>
      </c>
      <c r="H1405">
        <f>VLOOKUP($A1405,unit!$A:$G,MATCH(H$1,unit!$A$1:$G$1,0),0)</f>
        <v>0.7</v>
      </c>
      <c r="I1405">
        <f t="shared" si="71"/>
        <v>2344.7980285010181</v>
      </c>
      <c r="J1405">
        <f t="shared" si="72"/>
        <v>195.39473684210526</v>
      </c>
      <c r="K1405">
        <f t="shared" si="73"/>
        <v>39.142857142857146</v>
      </c>
    </row>
    <row r="1406" spans="1:11" x14ac:dyDescent="0.2">
      <c r="A1406">
        <v>2003</v>
      </c>
      <c r="B1406">
        <v>5</v>
      </c>
      <c r="C1406">
        <v>3355.7</v>
      </c>
      <c r="D1406">
        <v>227.7</v>
      </c>
      <c r="E1406">
        <v>41.9</v>
      </c>
      <c r="F1406">
        <f>VLOOKUP($A1406,unit!$A:$G,MATCH(F$1,unit!$A$1:$G$1,0),0)</f>
        <v>0.93330000000000002</v>
      </c>
      <c r="G1406">
        <f>VLOOKUP($A1406,unit!$A:$G,MATCH(G$1,unit!$A$1:$G$1,0),0)</f>
        <v>0.76</v>
      </c>
      <c r="H1406">
        <f>VLOOKUP($A1406,unit!$A:$G,MATCH(H$1,unit!$A$1:$G$1,0),0)</f>
        <v>0.7</v>
      </c>
      <c r="I1406">
        <f t="shared" si="71"/>
        <v>3595.5212686167361</v>
      </c>
      <c r="J1406">
        <f t="shared" si="72"/>
        <v>299.60526315789474</v>
      </c>
      <c r="K1406">
        <f t="shared" si="73"/>
        <v>59.857142857142861</v>
      </c>
    </row>
    <row r="1407" spans="1:11" x14ac:dyDescent="0.2">
      <c r="A1407">
        <v>2003</v>
      </c>
      <c r="B1407">
        <v>6</v>
      </c>
      <c r="C1407">
        <v>4990.8999999999996</v>
      </c>
      <c r="D1407">
        <v>338.7</v>
      </c>
      <c r="E1407">
        <v>62.4</v>
      </c>
      <c r="F1407">
        <f>VLOOKUP($A1407,unit!$A:$G,MATCH(F$1,unit!$A$1:$G$1,0),0)</f>
        <v>0.93330000000000002</v>
      </c>
      <c r="G1407">
        <f>VLOOKUP($A1407,unit!$A:$G,MATCH(G$1,unit!$A$1:$G$1,0),0)</f>
        <v>0.76</v>
      </c>
      <c r="H1407">
        <f>VLOOKUP($A1407,unit!$A:$G,MATCH(H$1,unit!$A$1:$G$1,0),0)</f>
        <v>0.7</v>
      </c>
      <c r="I1407">
        <f t="shared" si="71"/>
        <v>5347.5838422800807</v>
      </c>
      <c r="J1407">
        <f t="shared" si="72"/>
        <v>445.65789473684208</v>
      </c>
      <c r="K1407">
        <f t="shared" si="73"/>
        <v>89.142857142857153</v>
      </c>
    </row>
    <row r="1408" spans="1:11" x14ac:dyDescent="0.2">
      <c r="A1408">
        <v>2003</v>
      </c>
      <c r="B1408">
        <v>7</v>
      </c>
      <c r="C1408">
        <v>7281.8</v>
      </c>
      <c r="D1408">
        <v>494.1</v>
      </c>
      <c r="E1408">
        <v>91</v>
      </c>
      <c r="F1408">
        <f>VLOOKUP($A1408,unit!$A:$G,MATCH(F$1,unit!$A$1:$G$1,0),0)</f>
        <v>0.93330000000000002</v>
      </c>
      <c r="G1408">
        <f>VLOOKUP($A1408,unit!$A:$G,MATCH(G$1,unit!$A$1:$G$1,0),0)</f>
        <v>0.76</v>
      </c>
      <c r="H1408">
        <f>VLOOKUP($A1408,unit!$A:$G,MATCH(H$1,unit!$A$1:$G$1,0),0)</f>
        <v>0.7</v>
      </c>
      <c r="I1408">
        <f t="shared" si="71"/>
        <v>7802.207221686489</v>
      </c>
      <c r="J1408">
        <f t="shared" si="72"/>
        <v>650.13157894736844</v>
      </c>
      <c r="K1408">
        <f t="shared" si="73"/>
        <v>130</v>
      </c>
    </row>
    <row r="1409" spans="1:11" x14ac:dyDescent="0.2">
      <c r="A1409">
        <v>2003</v>
      </c>
      <c r="B1409">
        <v>8</v>
      </c>
      <c r="C1409">
        <v>10491.1</v>
      </c>
      <c r="D1409">
        <v>711.9</v>
      </c>
      <c r="E1409">
        <v>131.1</v>
      </c>
      <c r="F1409">
        <f>VLOOKUP($A1409,unit!$A:$G,MATCH(F$1,unit!$A$1:$G$1,0),0)</f>
        <v>0.93330000000000002</v>
      </c>
      <c r="G1409">
        <f>VLOOKUP($A1409,unit!$A:$G,MATCH(G$1,unit!$A$1:$G$1,0),0)</f>
        <v>0.76</v>
      </c>
      <c r="H1409">
        <f>VLOOKUP($A1409,unit!$A:$G,MATCH(H$1,unit!$A$1:$G$1,0),0)</f>
        <v>0.7</v>
      </c>
      <c r="I1409">
        <f t="shared" si="71"/>
        <v>11240.865745205187</v>
      </c>
      <c r="J1409">
        <f t="shared" si="72"/>
        <v>936.71052631578948</v>
      </c>
      <c r="K1409">
        <f t="shared" si="73"/>
        <v>187.28571428571428</v>
      </c>
    </row>
    <row r="1410" spans="1:11" x14ac:dyDescent="0.2">
      <c r="A1410">
        <v>2003</v>
      </c>
      <c r="B1410">
        <v>9</v>
      </c>
      <c r="C1410">
        <v>14987.2</v>
      </c>
      <c r="D1410">
        <v>1017</v>
      </c>
      <c r="E1410">
        <v>187.3</v>
      </c>
      <c r="F1410">
        <f>VLOOKUP($A1410,unit!$A:$G,MATCH(F$1,unit!$A$1:$G$1,0),0)</f>
        <v>0.93330000000000002</v>
      </c>
      <c r="G1410">
        <f>VLOOKUP($A1410,unit!$A:$G,MATCH(G$1,unit!$A$1:$G$1,0),0)</f>
        <v>0.76</v>
      </c>
      <c r="H1410">
        <f>VLOOKUP($A1410,unit!$A:$G,MATCH(H$1,unit!$A$1:$G$1,0),0)</f>
        <v>0.7</v>
      </c>
      <c r="I1410">
        <f t="shared" si="71"/>
        <v>16058.287795992714</v>
      </c>
      <c r="J1410">
        <f t="shared" si="72"/>
        <v>1338.1578947368421</v>
      </c>
      <c r="K1410">
        <f t="shared" si="73"/>
        <v>267.57142857142861</v>
      </c>
    </row>
    <row r="1411" spans="1:11" x14ac:dyDescent="0.2">
      <c r="A1411">
        <v>2003</v>
      </c>
      <c r="B1411">
        <v>10</v>
      </c>
      <c r="C1411">
        <v>21285.9</v>
      </c>
      <c r="D1411">
        <v>1444.4</v>
      </c>
      <c r="E1411">
        <v>266.10000000000002</v>
      </c>
      <c r="F1411">
        <f>VLOOKUP($A1411,unit!$A:$G,MATCH(F$1,unit!$A$1:$G$1,0),0)</f>
        <v>0.93330000000000002</v>
      </c>
      <c r="G1411">
        <f>VLOOKUP($A1411,unit!$A:$G,MATCH(G$1,unit!$A$1:$G$1,0),0)</f>
        <v>0.76</v>
      </c>
      <c r="H1411">
        <f>VLOOKUP($A1411,unit!$A:$G,MATCH(H$1,unit!$A$1:$G$1,0),0)</f>
        <v>0.7</v>
      </c>
      <c r="I1411">
        <f t="shared" ref="I1411:I1461" si="74">C1411/F1411*1</f>
        <v>22807.135969141757</v>
      </c>
      <c r="J1411">
        <f t="shared" ref="J1411:J1461" si="75">D1411/G1411*1</f>
        <v>1900.5263157894738</v>
      </c>
      <c r="K1411">
        <f t="shared" ref="K1411:K1461" si="76">E1411/H1411*1</f>
        <v>380.14285714285722</v>
      </c>
    </row>
    <row r="1412" spans="1:11" x14ac:dyDescent="0.2">
      <c r="A1412">
        <v>2003</v>
      </c>
      <c r="B1412">
        <v>11</v>
      </c>
      <c r="C1412">
        <v>30110.1</v>
      </c>
      <c r="D1412">
        <v>2043.2</v>
      </c>
      <c r="E1412">
        <v>376.4</v>
      </c>
      <c r="F1412">
        <f>VLOOKUP($A1412,unit!$A:$G,MATCH(F$1,unit!$A$1:$G$1,0),0)</f>
        <v>0.93330000000000002</v>
      </c>
      <c r="G1412">
        <f>VLOOKUP($A1412,unit!$A:$G,MATCH(G$1,unit!$A$1:$G$1,0),0)</f>
        <v>0.76</v>
      </c>
      <c r="H1412">
        <f>VLOOKUP($A1412,unit!$A:$G,MATCH(H$1,unit!$A$1:$G$1,0),0)</f>
        <v>0.7</v>
      </c>
      <c r="I1412">
        <f t="shared" si="74"/>
        <v>32261.973641915782</v>
      </c>
      <c r="J1412">
        <f t="shared" si="75"/>
        <v>2688.4210526315792</v>
      </c>
      <c r="K1412">
        <f t="shared" si="76"/>
        <v>537.71428571428567</v>
      </c>
    </row>
    <row r="1413" spans="1:11" x14ac:dyDescent="0.2">
      <c r="A1413">
        <v>2003</v>
      </c>
      <c r="B1413">
        <v>12</v>
      </c>
      <c r="C1413">
        <v>42472.2</v>
      </c>
      <c r="D1413">
        <v>2882</v>
      </c>
      <c r="E1413">
        <v>530.9</v>
      </c>
      <c r="F1413">
        <f>VLOOKUP($A1413,unit!$A:$G,MATCH(F$1,unit!$A$1:$G$1,0),0)</f>
        <v>0.93330000000000002</v>
      </c>
      <c r="G1413">
        <f>VLOOKUP($A1413,unit!$A:$G,MATCH(G$1,unit!$A$1:$G$1,0),0)</f>
        <v>0.76</v>
      </c>
      <c r="H1413">
        <f>VLOOKUP($A1413,unit!$A:$G,MATCH(H$1,unit!$A$1:$G$1,0),0)</f>
        <v>0.7</v>
      </c>
      <c r="I1413">
        <f t="shared" si="74"/>
        <v>45507.55384120861</v>
      </c>
      <c r="J1413">
        <f t="shared" si="75"/>
        <v>3792.1052631578946</v>
      </c>
      <c r="K1413">
        <f t="shared" si="76"/>
        <v>758.42857142857144</v>
      </c>
    </row>
    <row r="1414" spans="1:11" x14ac:dyDescent="0.2">
      <c r="A1414">
        <v>2003</v>
      </c>
      <c r="B1414">
        <v>13</v>
      </c>
      <c r="C1414">
        <v>59790.7</v>
      </c>
      <c r="D1414">
        <v>4057.2</v>
      </c>
      <c r="E1414">
        <v>747.4</v>
      </c>
      <c r="F1414">
        <f>VLOOKUP($A1414,unit!$A:$G,MATCH(F$1,unit!$A$1:$G$1,0),0)</f>
        <v>0.93330000000000002</v>
      </c>
      <c r="G1414">
        <f>VLOOKUP($A1414,unit!$A:$G,MATCH(G$1,unit!$A$1:$G$1,0),0)</f>
        <v>0.76</v>
      </c>
      <c r="H1414">
        <f>VLOOKUP($A1414,unit!$A:$G,MATCH(H$1,unit!$A$1:$G$1,0),0)</f>
        <v>0.7</v>
      </c>
      <c r="I1414">
        <f t="shared" si="74"/>
        <v>64063.752276867024</v>
      </c>
      <c r="J1414">
        <f t="shared" si="75"/>
        <v>5338.4210526315783</v>
      </c>
      <c r="K1414">
        <f t="shared" si="76"/>
        <v>1067.7142857142858</v>
      </c>
    </row>
    <row r="1415" spans="1:11" x14ac:dyDescent="0.2">
      <c r="A1415">
        <v>2003</v>
      </c>
      <c r="B1415">
        <v>14</v>
      </c>
      <c r="C1415">
        <v>59790.7</v>
      </c>
      <c r="D1415">
        <v>4057.2</v>
      </c>
      <c r="E1415">
        <v>747.4</v>
      </c>
      <c r="F1415">
        <f>VLOOKUP($A1415,unit!$A:$G,MATCH(F$1,unit!$A$1:$G$1,0),0)</f>
        <v>0.93330000000000002</v>
      </c>
      <c r="G1415">
        <f>VLOOKUP($A1415,unit!$A:$G,MATCH(G$1,unit!$A$1:$G$1,0),0)</f>
        <v>0.76</v>
      </c>
      <c r="H1415">
        <f>VLOOKUP($A1415,unit!$A:$G,MATCH(H$1,unit!$A$1:$G$1,0),0)</f>
        <v>0.7</v>
      </c>
      <c r="I1415">
        <f t="shared" si="74"/>
        <v>64063.752276867024</v>
      </c>
      <c r="J1415">
        <f t="shared" si="75"/>
        <v>5338.4210526315783</v>
      </c>
      <c r="K1415">
        <f t="shared" si="76"/>
        <v>1067.7142857142858</v>
      </c>
    </row>
    <row r="1416" spans="1:11" x14ac:dyDescent="0.2">
      <c r="A1416">
        <v>2003</v>
      </c>
      <c r="B1416">
        <v>15</v>
      </c>
      <c r="C1416">
        <v>59790.7</v>
      </c>
      <c r="D1416">
        <v>4057.2</v>
      </c>
      <c r="E1416">
        <v>747.4</v>
      </c>
      <c r="F1416">
        <f>VLOOKUP($A1416,unit!$A:$G,MATCH(F$1,unit!$A$1:$G$1,0),0)</f>
        <v>0.93330000000000002</v>
      </c>
      <c r="G1416">
        <f>VLOOKUP($A1416,unit!$A:$G,MATCH(G$1,unit!$A$1:$G$1,0),0)</f>
        <v>0.76</v>
      </c>
      <c r="H1416">
        <f>VLOOKUP($A1416,unit!$A:$G,MATCH(H$1,unit!$A$1:$G$1,0),0)</f>
        <v>0.7</v>
      </c>
      <c r="I1416">
        <f t="shared" si="74"/>
        <v>64063.752276867024</v>
      </c>
      <c r="J1416">
        <f t="shared" si="75"/>
        <v>5338.4210526315783</v>
      </c>
      <c r="K1416">
        <f t="shared" si="76"/>
        <v>1067.7142857142858</v>
      </c>
    </row>
    <row r="1417" spans="1:11" x14ac:dyDescent="0.2">
      <c r="A1417">
        <v>2003</v>
      </c>
      <c r="B1417">
        <v>16</v>
      </c>
      <c r="C1417">
        <v>59790.7</v>
      </c>
      <c r="D1417">
        <v>4057.2</v>
      </c>
      <c r="E1417">
        <v>747.4</v>
      </c>
      <c r="F1417">
        <f>VLOOKUP($A1417,unit!$A:$G,MATCH(F$1,unit!$A$1:$G$1,0),0)</f>
        <v>0.93330000000000002</v>
      </c>
      <c r="G1417">
        <f>VLOOKUP($A1417,unit!$A:$G,MATCH(G$1,unit!$A$1:$G$1,0),0)</f>
        <v>0.76</v>
      </c>
      <c r="H1417">
        <f>VLOOKUP($A1417,unit!$A:$G,MATCH(H$1,unit!$A$1:$G$1,0),0)</f>
        <v>0.7</v>
      </c>
      <c r="I1417">
        <f t="shared" si="74"/>
        <v>64063.752276867024</v>
      </c>
      <c r="J1417">
        <f t="shared" si="75"/>
        <v>5338.4210526315783</v>
      </c>
      <c r="K1417">
        <f t="shared" si="76"/>
        <v>1067.7142857142858</v>
      </c>
    </row>
    <row r="1418" spans="1:11" x14ac:dyDescent="0.2">
      <c r="A1418">
        <v>2003</v>
      </c>
      <c r="B1418">
        <v>17</v>
      </c>
      <c r="C1418">
        <v>59790.7</v>
      </c>
      <c r="D1418">
        <v>4057.2</v>
      </c>
      <c r="E1418">
        <v>747.4</v>
      </c>
      <c r="F1418">
        <f>VLOOKUP($A1418,unit!$A:$G,MATCH(F$1,unit!$A$1:$G$1,0),0)</f>
        <v>0.93330000000000002</v>
      </c>
      <c r="G1418">
        <f>VLOOKUP($A1418,unit!$A:$G,MATCH(G$1,unit!$A$1:$G$1,0),0)</f>
        <v>0.76</v>
      </c>
      <c r="H1418">
        <f>VLOOKUP($A1418,unit!$A:$G,MATCH(H$1,unit!$A$1:$G$1,0),0)</f>
        <v>0.7</v>
      </c>
      <c r="I1418">
        <f t="shared" si="74"/>
        <v>64063.752276867024</v>
      </c>
      <c r="J1418">
        <f t="shared" si="75"/>
        <v>5338.4210526315783</v>
      </c>
      <c r="K1418">
        <f t="shared" si="76"/>
        <v>1067.7142857142858</v>
      </c>
    </row>
    <row r="1419" spans="1:11" x14ac:dyDescent="0.2">
      <c r="A1419">
        <v>2003</v>
      </c>
      <c r="B1419">
        <v>18</v>
      </c>
      <c r="C1419">
        <v>59790.7</v>
      </c>
      <c r="D1419">
        <v>4057.2</v>
      </c>
      <c r="E1419">
        <v>747.4</v>
      </c>
      <c r="F1419">
        <f>VLOOKUP($A1419,unit!$A:$G,MATCH(F$1,unit!$A$1:$G$1,0),0)</f>
        <v>0.93330000000000002</v>
      </c>
      <c r="G1419">
        <f>VLOOKUP($A1419,unit!$A:$G,MATCH(G$1,unit!$A$1:$G$1,0),0)</f>
        <v>0.76</v>
      </c>
      <c r="H1419">
        <f>VLOOKUP($A1419,unit!$A:$G,MATCH(H$1,unit!$A$1:$G$1,0),0)</f>
        <v>0.7</v>
      </c>
      <c r="I1419">
        <f t="shared" si="74"/>
        <v>64063.752276867024</v>
      </c>
      <c r="J1419">
        <f t="shared" si="75"/>
        <v>5338.4210526315783</v>
      </c>
      <c r="K1419">
        <f t="shared" si="76"/>
        <v>1067.7142857142858</v>
      </c>
    </row>
    <row r="1420" spans="1:11" x14ac:dyDescent="0.2">
      <c r="A1420">
        <v>2003</v>
      </c>
      <c r="B1420">
        <v>19</v>
      </c>
      <c r="C1420">
        <v>59790.7</v>
      </c>
      <c r="D1420">
        <v>4057.2</v>
      </c>
      <c r="E1420">
        <v>747.4</v>
      </c>
      <c r="F1420">
        <f>VLOOKUP($A1420,unit!$A:$G,MATCH(F$1,unit!$A$1:$G$1,0),0)</f>
        <v>0.93330000000000002</v>
      </c>
      <c r="G1420">
        <f>VLOOKUP($A1420,unit!$A:$G,MATCH(G$1,unit!$A$1:$G$1,0),0)</f>
        <v>0.76</v>
      </c>
      <c r="H1420">
        <f>VLOOKUP($A1420,unit!$A:$G,MATCH(H$1,unit!$A$1:$G$1,0),0)</f>
        <v>0.7</v>
      </c>
      <c r="I1420">
        <f t="shared" si="74"/>
        <v>64063.752276867024</v>
      </c>
      <c r="J1420">
        <f t="shared" si="75"/>
        <v>5338.4210526315783</v>
      </c>
      <c r="K1420">
        <f t="shared" si="76"/>
        <v>1067.7142857142858</v>
      </c>
    </row>
    <row r="1421" spans="1:11" x14ac:dyDescent="0.2">
      <c r="A1421">
        <v>2003</v>
      </c>
      <c r="B1421">
        <v>20</v>
      </c>
      <c r="C1421">
        <v>59790.7</v>
      </c>
      <c r="D1421">
        <v>4057.2</v>
      </c>
      <c r="E1421">
        <v>747.4</v>
      </c>
      <c r="F1421">
        <f>VLOOKUP($A1421,unit!$A:$G,MATCH(F$1,unit!$A$1:$G$1,0),0)</f>
        <v>0.93330000000000002</v>
      </c>
      <c r="G1421">
        <f>VLOOKUP($A1421,unit!$A:$G,MATCH(G$1,unit!$A$1:$G$1,0),0)</f>
        <v>0.76</v>
      </c>
      <c r="H1421">
        <f>VLOOKUP($A1421,unit!$A:$G,MATCH(H$1,unit!$A$1:$G$1,0),0)</f>
        <v>0.7</v>
      </c>
      <c r="I1421">
        <f t="shared" si="74"/>
        <v>64063.752276867024</v>
      </c>
      <c r="J1421">
        <f t="shared" si="75"/>
        <v>5338.4210526315783</v>
      </c>
      <c r="K1421">
        <f t="shared" si="76"/>
        <v>1067.7142857142858</v>
      </c>
    </row>
    <row r="1422" spans="1:11" x14ac:dyDescent="0.2">
      <c r="A1422">
        <v>2004</v>
      </c>
      <c r="B1422">
        <v>1</v>
      </c>
      <c r="C1422">
        <v>760.5</v>
      </c>
      <c r="D1422">
        <v>51.6</v>
      </c>
      <c r="E1422">
        <v>9.5</v>
      </c>
      <c r="F1422">
        <f>VLOOKUP($A1422,unit!$A:$G,MATCH(F$1,unit!$A$1:$G$1,0),0)</f>
        <v>0.93330000000000002</v>
      </c>
      <c r="G1422">
        <f>VLOOKUP($A1422,unit!$A:$G,MATCH(G$1,unit!$A$1:$G$1,0),0)</f>
        <v>0.76</v>
      </c>
      <c r="H1422">
        <f>VLOOKUP($A1422,unit!$A:$G,MATCH(H$1,unit!$A$1:$G$1,0),0)</f>
        <v>0.7</v>
      </c>
      <c r="I1422">
        <f t="shared" si="74"/>
        <v>814.85053037608486</v>
      </c>
      <c r="J1422">
        <f t="shared" si="75"/>
        <v>67.89473684210526</v>
      </c>
      <c r="K1422">
        <f t="shared" si="76"/>
        <v>13.571428571428573</v>
      </c>
    </row>
    <row r="1423" spans="1:11" x14ac:dyDescent="0.2">
      <c r="A1423">
        <v>2004</v>
      </c>
      <c r="B1423">
        <v>2</v>
      </c>
      <c r="C1423">
        <v>900.5</v>
      </c>
      <c r="D1423">
        <v>61.1</v>
      </c>
      <c r="E1423">
        <v>11.3</v>
      </c>
      <c r="F1423">
        <f>VLOOKUP($A1423,unit!$A:$G,MATCH(F$1,unit!$A$1:$G$1,0),0)</f>
        <v>0.93330000000000002</v>
      </c>
      <c r="G1423">
        <f>VLOOKUP($A1423,unit!$A:$G,MATCH(G$1,unit!$A$1:$G$1,0),0)</f>
        <v>0.76</v>
      </c>
      <c r="H1423">
        <f>VLOOKUP($A1423,unit!$A:$G,MATCH(H$1,unit!$A$1:$G$1,0),0)</f>
        <v>0.7</v>
      </c>
      <c r="I1423">
        <f t="shared" si="74"/>
        <v>964.8558877102754</v>
      </c>
      <c r="J1423">
        <f t="shared" si="75"/>
        <v>80.39473684210526</v>
      </c>
      <c r="K1423">
        <f t="shared" si="76"/>
        <v>16.142857142857146</v>
      </c>
    </row>
    <row r="1424" spans="1:11" x14ac:dyDescent="0.2">
      <c r="A1424">
        <v>2004</v>
      </c>
      <c r="B1424">
        <v>3</v>
      </c>
      <c r="C1424">
        <v>1355.3</v>
      </c>
      <c r="D1424">
        <v>92</v>
      </c>
      <c r="E1424">
        <v>16.899999999999999</v>
      </c>
      <c r="F1424">
        <f>VLOOKUP($A1424,unit!$A:$G,MATCH(F$1,unit!$A$1:$G$1,0),0)</f>
        <v>0.93330000000000002</v>
      </c>
      <c r="G1424">
        <f>VLOOKUP($A1424,unit!$A:$G,MATCH(G$1,unit!$A$1:$G$1,0),0)</f>
        <v>0.76</v>
      </c>
      <c r="H1424">
        <f>VLOOKUP($A1424,unit!$A:$G,MATCH(H$1,unit!$A$1:$G$1,0),0)</f>
        <v>0.7</v>
      </c>
      <c r="I1424">
        <f t="shared" si="74"/>
        <v>1452.1590056787741</v>
      </c>
      <c r="J1424">
        <f t="shared" si="75"/>
        <v>121.05263157894737</v>
      </c>
      <c r="K1424">
        <f t="shared" si="76"/>
        <v>24.142857142857142</v>
      </c>
    </row>
    <row r="1425" spans="1:11" x14ac:dyDescent="0.2">
      <c r="A1425">
        <v>2004</v>
      </c>
      <c r="B1425">
        <v>4</v>
      </c>
      <c r="C1425">
        <v>2188.4</v>
      </c>
      <c r="D1425">
        <v>148.5</v>
      </c>
      <c r="E1425">
        <v>27.4</v>
      </c>
      <c r="F1425">
        <f>VLOOKUP($A1425,unit!$A:$G,MATCH(F$1,unit!$A$1:$G$1,0),0)</f>
        <v>0.93330000000000002</v>
      </c>
      <c r="G1425">
        <f>VLOOKUP($A1425,unit!$A:$G,MATCH(G$1,unit!$A$1:$G$1,0),0)</f>
        <v>0.76</v>
      </c>
      <c r="H1425">
        <f>VLOOKUP($A1425,unit!$A:$G,MATCH(H$1,unit!$A$1:$G$1,0),0)</f>
        <v>0.7</v>
      </c>
      <c r="I1425">
        <f t="shared" si="74"/>
        <v>2344.7980285010181</v>
      </c>
      <c r="J1425">
        <f t="shared" si="75"/>
        <v>195.39473684210526</v>
      </c>
      <c r="K1425">
        <f t="shared" si="76"/>
        <v>39.142857142857146</v>
      </c>
    </row>
    <row r="1426" spans="1:11" x14ac:dyDescent="0.2">
      <c r="A1426">
        <v>2004</v>
      </c>
      <c r="B1426">
        <v>5</v>
      </c>
      <c r="C1426">
        <v>3355.7</v>
      </c>
      <c r="D1426">
        <v>227.7</v>
      </c>
      <c r="E1426">
        <v>41.9</v>
      </c>
      <c r="F1426">
        <f>VLOOKUP($A1426,unit!$A:$G,MATCH(F$1,unit!$A$1:$G$1,0),0)</f>
        <v>0.93330000000000002</v>
      </c>
      <c r="G1426">
        <f>VLOOKUP($A1426,unit!$A:$G,MATCH(G$1,unit!$A$1:$G$1,0),0)</f>
        <v>0.76</v>
      </c>
      <c r="H1426">
        <f>VLOOKUP($A1426,unit!$A:$G,MATCH(H$1,unit!$A$1:$G$1,0),0)</f>
        <v>0.7</v>
      </c>
      <c r="I1426">
        <f t="shared" si="74"/>
        <v>3595.5212686167361</v>
      </c>
      <c r="J1426">
        <f t="shared" si="75"/>
        <v>299.60526315789474</v>
      </c>
      <c r="K1426">
        <f t="shared" si="76"/>
        <v>59.857142857142861</v>
      </c>
    </row>
    <row r="1427" spans="1:11" x14ac:dyDescent="0.2">
      <c r="A1427">
        <v>2004</v>
      </c>
      <c r="B1427">
        <v>6</v>
      </c>
      <c r="C1427">
        <v>4990.8999999999996</v>
      </c>
      <c r="D1427">
        <v>338.7</v>
      </c>
      <c r="E1427">
        <v>62.4</v>
      </c>
      <c r="F1427">
        <f>VLOOKUP($A1427,unit!$A:$G,MATCH(F$1,unit!$A$1:$G$1,0),0)</f>
        <v>0.93330000000000002</v>
      </c>
      <c r="G1427">
        <f>VLOOKUP($A1427,unit!$A:$G,MATCH(G$1,unit!$A$1:$G$1,0),0)</f>
        <v>0.76</v>
      </c>
      <c r="H1427">
        <f>VLOOKUP($A1427,unit!$A:$G,MATCH(H$1,unit!$A$1:$G$1,0),0)</f>
        <v>0.7</v>
      </c>
      <c r="I1427">
        <f t="shared" si="74"/>
        <v>5347.5838422800807</v>
      </c>
      <c r="J1427">
        <f t="shared" si="75"/>
        <v>445.65789473684208</v>
      </c>
      <c r="K1427">
        <f t="shared" si="76"/>
        <v>89.142857142857153</v>
      </c>
    </row>
    <row r="1428" spans="1:11" x14ac:dyDescent="0.2">
      <c r="A1428">
        <v>2004</v>
      </c>
      <c r="B1428">
        <v>7</v>
      </c>
      <c r="C1428">
        <v>7281.8</v>
      </c>
      <c r="D1428">
        <v>494.1</v>
      </c>
      <c r="E1428">
        <v>91</v>
      </c>
      <c r="F1428">
        <f>VLOOKUP($A1428,unit!$A:$G,MATCH(F$1,unit!$A$1:$G$1,0),0)</f>
        <v>0.93330000000000002</v>
      </c>
      <c r="G1428">
        <f>VLOOKUP($A1428,unit!$A:$G,MATCH(G$1,unit!$A$1:$G$1,0),0)</f>
        <v>0.76</v>
      </c>
      <c r="H1428">
        <f>VLOOKUP($A1428,unit!$A:$G,MATCH(H$1,unit!$A$1:$G$1,0),0)</f>
        <v>0.7</v>
      </c>
      <c r="I1428">
        <f t="shared" si="74"/>
        <v>7802.207221686489</v>
      </c>
      <c r="J1428">
        <f t="shared" si="75"/>
        <v>650.13157894736844</v>
      </c>
      <c r="K1428">
        <f t="shared" si="76"/>
        <v>130</v>
      </c>
    </row>
    <row r="1429" spans="1:11" x14ac:dyDescent="0.2">
      <c r="A1429">
        <v>2004</v>
      </c>
      <c r="B1429">
        <v>8</v>
      </c>
      <c r="C1429">
        <v>10491.1</v>
      </c>
      <c r="D1429">
        <v>711.9</v>
      </c>
      <c r="E1429">
        <v>131.1</v>
      </c>
      <c r="F1429">
        <f>VLOOKUP($A1429,unit!$A:$G,MATCH(F$1,unit!$A$1:$G$1,0),0)</f>
        <v>0.93330000000000002</v>
      </c>
      <c r="G1429">
        <f>VLOOKUP($A1429,unit!$A:$G,MATCH(G$1,unit!$A$1:$G$1,0),0)</f>
        <v>0.76</v>
      </c>
      <c r="H1429">
        <f>VLOOKUP($A1429,unit!$A:$G,MATCH(H$1,unit!$A$1:$G$1,0),0)</f>
        <v>0.7</v>
      </c>
      <c r="I1429">
        <f t="shared" si="74"/>
        <v>11240.865745205187</v>
      </c>
      <c r="J1429">
        <f t="shared" si="75"/>
        <v>936.71052631578948</v>
      </c>
      <c r="K1429">
        <f t="shared" si="76"/>
        <v>187.28571428571428</v>
      </c>
    </row>
    <row r="1430" spans="1:11" x14ac:dyDescent="0.2">
      <c r="A1430">
        <v>2004</v>
      </c>
      <c r="B1430">
        <v>9</v>
      </c>
      <c r="C1430">
        <v>14987.2</v>
      </c>
      <c r="D1430">
        <v>1017</v>
      </c>
      <c r="E1430">
        <v>187.3</v>
      </c>
      <c r="F1430">
        <f>VLOOKUP($A1430,unit!$A:$G,MATCH(F$1,unit!$A$1:$G$1,0),0)</f>
        <v>0.93330000000000002</v>
      </c>
      <c r="G1430">
        <f>VLOOKUP($A1430,unit!$A:$G,MATCH(G$1,unit!$A$1:$G$1,0),0)</f>
        <v>0.76</v>
      </c>
      <c r="H1430">
        <f>VLOOKUP($A1430,unit!$A:$G,MATCH(H$1,unit!$A$1:$G$1,0),0)</f>
        <v>0.7</v>
      </c>
      <c r="I1430">
        <f t="shared" si="74"/>
        <v>16058.287795992714</v>
      </c>
      <c r="J1430">
        <f t="shared" si="75"/>
        <v>1338.1578947368421</v>
      </c>
      <c r="K1430">
        <f t="shared" si="76"/>
        <v>267.57142857142861</v>
      </c>
    </row>
    <row r="1431" spans="1:11" x14ac:dyDescent="0.2">
      <c r="A1431">
        <v>2004</v>
      </c>
      <c r="B1431">
        <v>10</v>
      </c>
      <c r="C1431">
        <v>21285.9</v>
      </c>
      <c r="D1431">
        <v>1444.4</v>
      </c>
      <c r="E1431">
        <v>266.10000000000002</v>
      </c>
      <c r="F1431">
        <f>VLOOKUP($A1431,unit!$A:$G,MATCH(F$1,unit!$A$1:$G$1,0),0)</f>
        <v>0.93330000000000002</v>
      </c>
      <c r="G1431">
        <f>VLOOKUP($A1431,unit!$A:$G,MATCH(G$1,unit!$A$1:$G$1,0),0)</f>
        <v>0.76</v>
      </c>
      <c r="H1431">
        <f>VLOOKUP($A1431,unit!$A:$G,MATCH(H$1,unit!$A$1:$G$1,0),0)</f>
        <v>0.7</v>
      </c>
      <c r="I1431">
        <f t="shared" si="74"/>
        <v>22807.135969141757</v>
      </c>
      <c r="J1431">
        <f t="shared" si="75"/>
        <v>1900.5263157894738</v>
      </c>
      <c r="K1431">
        <f t="shared" si="76"/>
        <v>380.14285714285722</v>
      </c>
    </row>
    <row r="1432" spans="1:11" x14ac:dyDescent="0.2">
      <c r="A1432">
        <v>2004</v>
      </c>
      <c r="B1432">
        <v>11</v>
      </c>
      <c r="C1432">
        <v>30110.1</v>
      </c>
      <c r="D1432">
        <v>2043.2</v>
      </c>
      <c r="E1432">
        <v>376.4</v>
      </c>
      <c r="F1432">
        <f>VLOOKUP($A1432,unit!$A:$G,MATCH(F$1,unit!$A$1:$G$1,0),0)</f>
        <v>0.93330000000000002</v>
      </c>
      <c r="G1432">
        <f>VLOOKUP($A1432,unit!$A:$G,MATCH(G$1,unit!$A$1:$G$1,0),0)</f>
        <v>0.76</v>
      </c>
      <c r="H1432">
        <f>VLOOKUP($A1432,unit!$A:$G,MATCH(H$1,unit!$A$1:$G$1,0),0)</f>
        <v>0.7</v>
      </c>
      <c r="I1432">
        <f t="shared" si="74"/>
        <v>32261.973641915782</v>
      </c>
      <c r="J1432">
        <f t="shared" si="75"/>
        <v>2688.4210526315792</v>
      </c>
      <c r="K1432">
        <f t="shared" si="76"/>
        <v>537.71428571428567</v>
      </c>
    </row>
    <row r="1433" spans="1:11" x14ac:dyDescent="0.2">
      <c r="A1433">
        <v>2004</v>
      </c>
      <c r="B1433">
        <v>12</v>
      </c>
      <c r="C1433">
        <v>42472.2</v>
      </c>
      <c r="D1433">
        <v>2882</v>
      </c>
      <c r="E1433">
        <v>530.9</v>
      </c>
      <c r="F1433">
        <f>VLOOKUP($A1433,unit!$A:$G,MATCH(F$1,unit!$A$1:$G$1,0),0)</f>
        <v>0.93330000000000002</v>
      </c>
      <c r="G1433">
        <f>VLOOKUP($A1433,unit!$A:$G,MATCH(G$1,unit!$A$1:$G$1,0),0)</f>
        <v>0.76</v>
      </c>
      <c r="H1433">
        <f>VLOOKUP($A1433,unit!$A:$G,MATCH(H$1,unit!$A$1:$G$1,0),0)</f>
        <v>0.7</v>
      </c>
      <c r="I1433">
        <f t="shared" si="74"/>
        <v>45507.55384120861</v>
      </c>
      <c r="J1433">
        <f t="shared" si="75"/>
        <v>3792.1052631578946</v>
      </c>
      <c r="K1433">
        <f t="shared" si="76"/>
        <v>758.42857142857144</v>
      </c>
    </row>
    <row r="1434" spans="1:11" x14ac:dyDescent="0.2">
      <c r="A1434">
        <v>2004</v>
      </c>
      <c r="B1434">
        <v>13</v>
      </c>
      <c r="C1434">
        <v>59790.7</v>
      </c>
      <c r="D1434">
        <v>4057.2</v>
      </c>
      <c r="E1434">
        <v>747.4</v>
      </c>
      <c r="F1434">
        <f>VLOOKUP($A1434,unit!$A:$G,MATCH(F$1,unit!$A$1:$G$1,0),0)</f>
        <v>0.93330000000000002</v>
      </c>
      <c r="G1434">
        <f>VLOOKUP($A1434,unit!$A:$G,MATCH(G$1,unit!$A$1:$G$1,0),0)</f>
        <v>0.76</v>
      </c>
      <c r="H1434">
        <f>VLOOKUP($A1434,unit!$A:$G,MATCH(H$1,unit!$A$1:$G$1,0),0)</f>
        <v>0.7</v>
      </c>
      <c r="I1434">
        <f t="shared" si="74"/>
        <v>64063.752276867024</v>
      </c>
      <c r="J1434">
        <f t="shared" si="75"/>
        <v>5338.4210526315783</v>
      </c>
      <c r="K1434">
        <f t="shared" si="76"/>
        <v>1067.7142857142858</v>
      </c>
    </row>
    <row r="1435" spans="1:11" x14ac:dyDescent="0.2">
      <c r="A1435">
        <v>2004</v>
      </c>
      <c r="B1435">
        <v>14</v>
      </c>
      <c r="C1435">
        <v>59790.7</v>
      </c>
      <c r="D1435">
        <v>4057.2</v>
      </c>
      <c r="E1435">
        <v>747.4</v>
      </c>
      <c r="F1435">
        <f>VLOOKUP($A1435,unit!$A:$G,MATCH(F$1,unit!$A$1:$G$1,0),0)</f>
        <v>0.93330000000000002</v>
      </c>
      <c r="G1435">
        <f>VLOOKUP($A1435,unit!$A:$G,MATCH(G$1,unit!$A$1:$G$1,0),0)</f>
        <v>0.76</v>
      </c>
      <c r="H1435">
        <f>VLOOKUP($A1435,unit!$A:$G,MATCH(H$1,unit!$A$1:$G$1,0),0)</f>
        <v>0.7</v>
      </c>
      <c r="I1435">
        <f t="shared" si="74"/>
        <v>64063.752276867024</v>
      </c>
      <c r="J1435">
        <f t="shared" si="75"/>
        <v>5338.4210526315783</v>
      </c>
      <c r="K1435">
        <f t="shared" si="76"/>
        <v>1067.7142857142858</v>
      </c>
    </row>
    <row r="1436" spans="1:11" x14ac:dyDescent="0.2">
      <c r="A1436">
        <v>2004</v>
      </c>
      <c r="B1436">
        <v>15</v>
      </c>
      <c r="C1436">
        <v>59790.7</v>
      </c>
      <c r="D1436">
        <v>4057.2</v>
      </c>
      <c r="E1436">
        <v>747.4</v>
      </c>
      <c r="F1436">
        <f>VLOOKUP($A1436,unit!$A:$G,MATCH(F$1,unit!$A$1:$G$1,0),0)</f>
        <v>0.93330000000000002</v>
      </c>
      <c r="G1436">
        <f>VLOOKUP($A1436,unit!$A:$G,MATCH(G$1,unit!$A$1:$G$1,0),0)</f>
        <v>0.76</v>
      </c>
      <c r="H1436">
        <f>VLOOKUP($A1436,unit!$A:$G,MATCH(H$1,unit!$A$1:$G$1,0),0)</f>
        <v>0.7</v>
      </c>
      <c r="I1436">
        <f t="shared" si="74"/>
        <v>64063.752276867024</v>
      </c>
      <c r="J1436">
        <f t="shared" si="75"/>
        <v>5338.4210526315783</v>
      </c>
      <c r="K1436">
        <f t="shared" si="76"/>
        <v>1067.7142857142858</v>
      </c>
    </row>
    <row r="1437" spans="1:11" x14ac:dyDescent="0.2">
      <c r="A1437">
        <v>2004</v>
      </c>
      <c r="B1437">
        <v>16</v>
      </c>
      <c r="C1437">
        <v>59790.7</v>
      </c>
      <c r="D1437">
        <v>4057.2</v>
      </c>
      <c r="E1437">
        <v>747.4</v>
      </c>
      <c r="F1437">
        <f>VLOOKUP($A1437,unit!$A:$G,MATCH(F$1,unit!$A$1:$G$1,0),0)</f>
        <v>0.93330000000000002</v>
      </c>
      <c r="G1437">
        <f>VLOOKUP($A1437,unit!$A:$G,MATCH(G$1,unit!$A$1:$G$1,0),0)</f>
        <v>0.76</v>
      </c>
      <c r="H1437">
        <f>VLOOKUP($A1437,unit!$A:$G,MATCH(H$1,unit!$A$1:$G$1,0),0)</f>
        <v>0.7</v>
      </c>
      <c r="I1437">
        <f t="shared" si="74"/>
        <v>64063.752276867024</v>
      </c>
      <c r="J1437">
        <f t="shared" si="75"/>
        <v>5338.4210526315783</v>
      </c>
      <c r="K1437">
        <f t="shared" si="76"/>
        <v>1067.7142857142858</v>
      </c>
    </row>
    <row r="1438" spans="1:11" x14ac:dyDescent="0.2">
      <c r="A1438">
        <v>2004</v>
      </c>
      <c r="B1438">
        <v>17</v>
      </c>
      <c r="C1438">
        <v>59790.7</v>
      </c>
      <c r="D1438">
        <v>4057.2</v>
      </c>
      <c r="E1438">
        <v>747.4</v>
      </c>
      <c r="F1438">
        <f>VLOOKUP($A1438,unit!$A:$G,MATCH(F$1,unit!$A$1:$G$1,0),0)</f>
        <v>0.93330000000000002</v>
      </c>
      <c r="G1438">
        <f>VLOOKUP($A1438,unit!$A:$G,MATCH(G$1,unit!$A$1:$G$1,0),0)</f>
        <v>0.76</v>
      </c>
      <c r="H1438">
        <f>VLOOKUP($A1438,unit!$A:$G,MATCH(H$1,unit!$A$1:$G$1,0),0)</f>
        <v>0.7</v>
      </c>
      <c r="I1438">
        <f t="shared" si="74"/>
        <v>64063.752276867024</v>
      </c>
      <c r="J1438">
        <f t="shared" si="75"/>
        <v>5338.4210526315783</v>
      </c>
      <c r="K1438">
        <f t="shared" si="76"/>
        <v>1067.7142857142858</v>
      </c>
    </row>
    <row r="1439" spans="1:11" x14ac:dyDescent="0.2">
      <c r="A1439">
        <v>2004</v>
      </c>
      <c r="B1439">
        <v>18</v>
      </c>
      <c r="C1439">
        <v>59790.7</v>
      </c>
      <c r="D1439">
        <v>4057.2</v>
      </c>
      <c r="E1439">
        <v>747.4</v>
      </c>
      <c r="F1439">
        <f>VLOOKUP($A1439,unit!$A:$G,MATCH(F$1,unit!$A$1:$G$1,0),0)</f>
        <v>0.93330000000000002</v>
      </c>
      <c r="G1439">
        <f>VLOOKUP($A1439,unit!$A:$G,MATCH(G$1,unit!$A$1:$G$1,0),0)</f>
        <v>0.76</v>
      </c>
      <c r="H1439">
        <f>VLOOKUP($A1439,unit!$A:$G,MATCH(H$1,unit!$A$1:$G$1,0),0)</f>
        <v>0.7</v>
      </c>
      <c r="I1439">
        <f t="shared" si="74"/>
        <v>64063.752276867024</v>
      </c>
      <c r="J1439">
        <f t="shared" si="75"/>
        <v>5338.4210526315783</v>
      </c>
      <c r="K1439">
        <f t="shared" si="76"/>
        <v>1067.7142857142858</v>
      </c>
    </row>
    <row r="1440" spans="1:11" x14ac:dyDescent="0.2">
      <c r="A1440">
        <v>2004</v>
      </c>
      <c r="B1440">
        <v>19</v>
      </c>
      <c r="C1440">
        <v>59790.7</v>
      </c>
      <c r="D1440">
        <v>4057.2</v>
      </c>
      <c r="E1440">
        <v>747.4</v>
      </c>
      <c r="F1440">
        <f>VLOOKUP($A1440,unit!$A:$G,MATCH(F$1,unit!$A$1:$G$1,0),0)</f>
        <v>0.93330000000000002</v>
      </c>
      <c r="G1440">
        <f>VLOOKUP($A1440,unit!$A:$G,MATCH(G$1,unit!$A$1:$G$1,0),0)</f>
        <v>0.76</v>
      </c>
      <c r="H1440">
        <f>VLOOKUP($A1440,unit!$A:$G,MATCH(H$1,unit!$A$1:$G$1,0),0)</f>
        <v>0.7</v>
      </c>
      <c r="I1440">
        <f t="shared" si="74"/>
        <v>64063.752276867024</v>
      </c>
      <c r="J1440">
        <f t="shared" si="75"/>
        <v>5338.4210526315783</v>
      </c>
      <c r="K1440">
        <f t="shared" si="76"/>
        <v>1067.7142857142858</v>
      </c>
    </row>
    <row r="1441" spans="1:11" x14ac:dyDescent="0.2">
      <c r="A1441">
        <v>2004</v>
      </c>
      <c r="B1441">
        <v>20</v>
      </c>
      <c r="C1441">
        <v>59790.7</v>
      </c>
      <c r="D1441">
        <v>4057.2</v>
      </c>
      <c r="E1441">
        <v>747.4</v>
      </c>
      <c r="F1441">
        <f>VLOOKUP($A1441,unit!$A:$G,MATCH(F$1,unit!$A$1:$G$1,0),0)</f>
        <v>0.93330000000000002</v>
      </c>
      <c r="G1441">
        <f>VLOOKUP($A1441,unit!$A:$G,MATCH(G$1,unit!$A$1:$G$1,0),0)</f>
        <v>0.76</v>
      </c>
      <c r="H1441">
        <f>VLOOKUP($A1441,unit!$A:$G,MATCH(H$1,unit!$A$1:$G$1,0),0)</f>
        <v>0.7</v>
      </c>
      <c r="I1441">
        <f t="shared" si="74"/>
        <v>64063.752276867024</v>
      </c>
      <c r="J1441">
        <f t="shared" si="75"/>
        <v>5338.4210526315783</v>
      </c>
      <c r="K1441">
        <f t="shared" si="76"/>
        <v>1067.7142857142858</v>
      </c>
    </row>
    <row r="1442" spans="1:11" x14ac:dyDescent="0.2">
      <c r="A1442">
        <v>1003</v>
      </c>
      <c r="B1442">
        <v>1</v>
      </c>
      <c r="C1442">
        <v>760.5</v>
      </c>
      <c r="D1442">
        <v>51.6</v>
      </c>
      <c r="E1442">
        <v>9.5</v>
      </c>
      <c r="F1442">
        <f>VLOOKUP($A1442,unit!$A:$G,MATCH(F$1,unit!$A$1:$G$1,0),0)</f>
        <v>0.93330000000000002</v>
      </c>
      <c r="G1442">
        <f>VLOOKUP($A1442,unit!$A:$G,MATCH(G$1,unit!$A$1:$G$1,0),0)</f>
        <v>0.76</v>
      </c>
      <c r="H1442">
        <f>VLOOKUP($A1442,unit!$A:$G,MATCH(H$1,unit!$A$1:$G$1,0),0)</f>
        <v>0.7</v>
      </c>
      <c r="I1442">
        <f t="shared" si="74"/>
        <v>814.85053037608486</v>
      </c>
      <c r="J1442">
        <f t="shared" si="75"/>
        <v>67.89473684210526</v>
      </c>
      <c r="K1442">
        <f t="shared" si="76"/>
        <v>13.571428571428573</v>
      </c>
    </row>
    <row r="1443" spans="1:11" x14ac:dyDescent="0.2">
      <c r="A1443">
        <v>1003</v>
      </c>
      <c r="B1443">
        <v>2</v>
      </c>
      <c r="C1443">
        <v>900.5</v>
      </c>
      <c r="D1443">
        <v>61.1</v>
      </c>
      <c r="E1443">
        <v>11.3</v>
      </c>
      <c r="F1443">
        <f>VLOOKUP($A1443,unit!$A:$G,MATCH(F$1,unit!$A$1:$G$1,0),0)</f>
        <v>0.93330000000000002</v>
      </c>
      <c r="G1443">
        <f>VLOOKUP($A1443,unit!$A:$G,MATCH(G$1,unit!$A$1:$G$1,0),0)</f>
        <v>0.76</v>
      </c>
      <c r="H1443">
        <f>VLOOKUP($A1443,unit!$A:$G,MATCH(H$1,unit!$A$1:$G$1,0),0)</f>
        <v>0.7</v>
      </c>
      <c r="I1443">
        <f t="shared" si="74"/>
        <v>964.8558877102754</v>
      </c>
      <c r="J1443">
        <f t="shared" si="75"/>
        <v>80.39473684210526</v>
      </c>
      <c r="K1443">
        <f t="shared" si="76"/>
        <v>16.142857142857146</v>
      </c>
    </row>
    <row r="1444" spans="1:11" x14ac:dyDescent="0.2">
      <c r="A1444">
        <v>1003</v>
      </c>
      <c r="B1444">
        <v>3</v>
      </c>
      <c r="C1444">
        <v>1355.3</v>
      </c>
      <c r="D1444">
        <v>92</v>
      </c>
      <c r="E1444">
        <v>16.899999999999999</v>
      </c>
      <c r="F1444">
        <f>VLOOKUP($A1444,unit!$A:$G,MATCH(F$1,unit!$A$1:$G$1,0),0)</f>
        <v>0.93330000000000002</v>
      </c>
      <c r="G1444">
        <f>VLOOKUP($A1444,unit!$A:$G,MATCH(G$1,unit!$A$1:$G$1,0),0)</f>
        <v>0.76</v>
      </c>
      <c r="H1444">
        <f>VLOOKUP($A1444,unit!$A:$G,MATCH(H$1,unit!$A$1:$G$1,0),0)</f>
        <v>0.7</v>
      </c>
      <c r="I1444">
        <f t="shared" si="74"/>
        <v>1452.1590056787741</v>
      </c>
      <c r="J1444">
        <f t="shared" si="75"/>
        <v>121.05263157894737</v>
      </c>
      <c r="K1444">
        <f t="shared" si="76"/>
        <v>24.142857142857142</v>
      </c>
    </row>
    <row r="1445" spans="1:11" x14ac:dyDescent="0.2">
      <c r="A1445">
        <v>1003</v>
      </c>
      <c r="B1445">
        <v>4</v>
      </c>
      <c r="C1445">
        <v>2188.4</v>
      </c>
      <c r="D1445">
        <v>148.5</v>
      </c>
      <c r="E1445">
        <v>27.4</v>
      </c>
      <c r="F1445">
        <f>VLOOKUP($A1445,unit!$A:$G,MATCH(F$1,unit!$A$1:$G$1,0),0)</f>
        <v>0.93330000000000002</v>
      </c>
      <c r="G1445">
        <f>VLOOKUP($A1445,unit!$A:$G,MATCH(G$1,unit!$A$1:$G$1,0),0)</f>
        <v>0.76</v>
      </c>
      <c r="H1445">
        <f>VLOOKUP($A1445,unit!$A:$G,MATCH(H$1,unit!$A$1:$G$1,0),0)</f>
        <v>0.7</v>
      </c>
      <c r="I1445">
        <f t="shared" si="74"/>
        <v>2344.7980285010181</v>
      </c>
      <c r="J1445">
        <f t="shared" si="75"/>
        <v>195.39473684210526</v>
      </c>
      <c r="K1445">
        <f t="shared" si="76"/>
        <v>39.142857142857146</v>
      </c>
    </row>
    <row r="1446" spans="1:11" x14ac:dyDescent="0.2">
      <c r="A1446">
        <v>1003</v>
      </c>
      <c r="B1446">
        <v>5</v>
      </c>
      <c r="C1446">
        <v>3355.7</v>
      </c>
      <c r="D1446">
        <v>227.7</v>
      </c>
      <c r="E1446">
        <v>41.9</v>
      </c>
      <c r="F1446">
        <f>VLOOKUP($A1446,unit!$A:$G,MATCH(F$1,unit!$A$1:$G$1,0),0)</f>
        <v>0.93330000000000002</v>
      </c>
      <c r="G1446">
        <f>VLOOKUP($A1446,unit!$A:$G,MATCH(G$1,unit!$A$1:$G$1,0),0)</f>
        <v>0.76</v>
      </c>
      <c r="H1446">
        <f>VLOOKUP($A1446,unit!$A:$G,MATCH(H$1,unit!$A$1:$G$1,0),0)</f>
        <v>0.7</v>
      </c>
      <c r="I1446">
        <f t="shared" si="74"/>
        <v>3595.5212686167361</v>
      </c>
      <c r="J1446">
        <f t="shared" si="75"/>
        <v>299.60526315789474</v>
      </c>
      <c r="K1446">
        <f t="shared" si="76"/>
        <v>59.857142857142861</v>
      </c>
    </row>
    <row r="1447" spans="1:11" x14ac:dyDescent="0.2">
      <c r="A1447">
        <v>1003</v>
      </c>
      <c r="B1447">
        <v>6</v>
      </c>
      <c r="C1447">
        <v>4990.8999999999996</v>
      </c>
      <c r="D1447">
        <v>338.7</v>
      </c>
      <c r="E1447">
        <v>62.4</v>
      </c>
      <c r="F1447">
        <f>VLOOKUP($A1447,unit!$A:$G,MATCH(F$1,unit!$A$1:$G$1,0),0)</f>
        <v>0.93330000000000002</v>
      </c>
      <c r="G1447">
        <f>VLOOKUP($A1447,unit!$A:$G,MATCH(G$1,unit!$A$1:$G$1,0),0)</f>
        <v>0.76</v>
      </c>
      <c r="H1447">
        <f>VLOOKUP($A1447,unit!$A:$G,MATCH(H$1,unit!$A$1:$G$1,0),0)</f>
        <v>0.7</v>
      </c>
      <c r="I1447">
        <f t="shared" si="74"/>
        <v>5347.5838422800807</v>
      </c>
      <c r="J1447">
        <f t="shared" si="75"/>
        <v>445.65789473684208</v>
      </c>
      <c r="K1447">
        <f t="shared" si="76"/>
        <v>89.142857142857153</v>
      </c>
    </row>
    <row r="1448" spans="1:11" x14ac:dyDescent="0.2">
      <c r="A1448">
        <v>1003</v>
      </c>
      <c r="B1448">
        <v>7</v>
      </c>
      <c r="C1448">
        <v>7281.8</v>
      </c>
      <c r="D1448">
        <v>494.1</v>
      </c>
      <c r="E1448">
        <v>91</v>
      </c>
      <c r="F1448">
        <f>VLOOKUP($A1448,unit!$A:$G,MATCH(F$1,unit!$A$1:$G$1,0),0)</f>
        <v>0.93330000000000002</v>
      </c>
      <c r="G1448">
        <f>VLOOKUP($A1448,unit!$A:$G,MATCH(G$1,unit!$A$1:$G$1,0),0)</f>
        <v>0.76</v>
      </c>
      <c r="H1448">
        <f>VLOOKUP($A1448,unit!$A:$G,MATCH(H$1,unit!$A$1:$G$1,0),0)</f>
        <v>0.7</v>
      </c>
      <c r="I1448">
        <f t="shared" si="74"/>
        <v>7802.207221686489</v>
      </c>
      <c r="J1448">
        <f t="shared" si="75"/>
        <v>650.13157894736844</v>
      </c>
      <c r="K1448">
        <f t="shared" si="76"/>
        <v>130</v>
      </c>
    </row>
    <row r="1449" spans="1:11" x14ac:dyDescent="0.2">
      <c r="A1449">
        <v>1003</v>
      </c>
      <c r="B1449">
        <v>8</v>
      </c>
      <c r="C1449">
        <v>10491.1</v>
      </c>
      <c r="D1449">
        <v>711.9</v>
      </c>
      <c r="E1449">
        <v>131.1</v>
      </c>
      <c r="F1449">
        <f>VLOOKUP($A1449,unit!$A:$G,MATCH(F$1,unit!$A$1:$G$1,0),0)</f>
        <v>0.93330000000000002</v>
      </c>
      <c r="G1449">
        <f>VLOOKUP($A1449,unit!$A:$G,MATCH(G$1,unit!$A$1:$G$1,0),0)</f>
        <v>0.76</v>
      </c>
      <c r="H1449">
        <f>VLOOKUP($A1449,unit!$A:$G,MATCH(H$1,unit!$A$1:$G$1,0),0)</f>
        <v>0.7</v>
      </c>
      <c r="I1449">
        <f t="shared" si="74"/>
        <v>11240.865745205187</v>
      </c>
      <c r="J1449">
        <f t="shared" si="75"/>
        <v>936.71052631578948</v>
      </c>
      <c r="K1449">
        <f t="shared" si="76"/>
        <v>187.28571428571428</v>
      </c>
    </row>
    <row r="1450" spans="1:11" x14ac:dyDescent="0.2">
      <c r="A1450">
        <v>1003</v>
      </c>
      <c r="B1450">
        <v>9</v>
      </c>
      <c r="C1450">
        <v>14987.2</v>
      </c>
      <c r="D1450">
        <v>1017</v>
      </c>
      <c r="E1450">
        <v>187.3</v>
      </c>
      <c r="F1450">
        <f>VLOOKUP($A1450,unit!$A:$G,MATCH(F$1,unit!$A$1:$G$1,0),0)</f>
        <v>0.93330000000000002</v>
      </c>
      <c r="G1450">
        <f>VLOOKUP($A1450,unit!$A:$G,MATCH(G$1,unit!$A$1:$G$1,0),0)</f>
        <v>0.76</v>
      </c>
      <c r="H1450">
        <f>VLOOKUP($A1450,unit!$A:$G,MATCH(H$1,unit!$A$1:$G$1,0),0)</f>
        <v>0.7</v>
      </c>
      <c r="I1450">
        <f t="shared" si="74"/>
        <v>16058.287795992714</v>
      </c>
      <c r="J1450">
        <f t="shared" si="75"/>
        <v>1338.1578947368421</v>
      </c>
      <c r="K1450">
        <f t="shared" si="76"/>
        <v>267.57142857142861</v>
      </c>
    </row>
    <row r="1451" spans="1:11" x14ac:dyDescent="0.2">
      <c r="A1451">
        <v>1003</v>
      </c>
      <c r="B1451">
        <v>10</v>
      </c>
      <c r="C1451">
        <v>21285.9</v>
      </c>
      <c r="D1451">
        <v>1444.4</v>
      </c>
      <c r="E1451">
        <v>266.10000000000002</v>
      </c>
      <c r="F1451">
        <f>VLOOKUP($A1451,unit!$A:$G,MATCH(F$1,unit!$A$1:$G$1,0),0)</f>
        <v>0.93330000000000002</v>
      </c>
      <c r="G1451">
        <f>VLOOKUP($A1451,unit!$A:$G,MATCH(G$1,unit!$A$1:$G$1,0),0)</f>
        <v>0.76</v>
      </c>
      <c r="H1451">
        <f>VLOOKUP($A1451,unit!$A:$G,MATCH(H$1,unit!$A$1:$G$1,0),0)</f>
        <v>0.7</v>
      </c>
      <c r="I1451">
        <f t="shared" si="74"/>
        <v>22807.135969141757</v>
      </c>
      <c r="J1451">
        <f t="shared" si="75"/>
        <v>1900.5263157894738</v>
      </c>
      <c r="K1451">
        <f t="shared" si="76"/>
        <v>380.14285714285722</v>
      </c>
    </row>
    <row r="1452" spans="1:11" x14ac:dyDescent="0.2">
      <c r="A1452">
        <v>1003</v>
      </c>
      <c r="B1452">
        <v>11</v>
      </c>
      <c r="C1452">
        <v>30110.1</v>
      </c>
      <c r="D1452">
        <v>2043.2</v>
      </c>
      <c r="E1452">
        <v>376.4</v>
      </c>
      <c r="F1452">
        <f>VLOOKUP($A1452,unit!$A:$G,MATCH(F$1,unit!$A$1:$G$1,0),0)</f>
        <v>0.93330000000000002</v>
      </c>
      <c r="G1452">
        <f>VLOOKUP($A1452,unit!$A:$G,MATCH(G$1,unit!$A$1:$G$1,0),0)</f>
        <v>0.76</v>
      </c>
      <c r="H1452">
        <f>VLOOKUP($A1452,unit!$A:$G,MATCH(H$1,unit!$A$1:$G$1,0),0)</f>
        <v>0.7</v>
      </c>
      <c r="I1452">
        <f t="shared" si="74"/>
        <v>32261.973641915782</v>
      </c>
      <c r="J1452">
        <f t="shared" si="75"/>
        <v>2688.4210526315792</v>
      </c>
      <c r="K1452">
        <f t="shared" si="76"/>
        <v>537.71428571428567</v>
      </c>
    </row>
    <row r="1453" spans="1:11" x14ac:dyDescent="0.2">
      <c r="A1453">
        <v>1003</v>
      </c>
      <c r="B1453">
        <v>12</v>
      </c>
      <c r="C1453">
        <v>42472.2</v>
      </c>
      <c r="D1453">
        <v>2882</v>
      </c>
      <c r="E1453">
        <v>530.9</v>
      </c>
      <c r="F1453">
        <f>VLOOKUP($A1453,unit!$A:$G,MATCH(F$1,unit!$A$1:$G$1,0),0)</f>
        <v>0.93330000000000002</v>
      </c>
      <c r="G1453">
        <f>VLOOKUP($A1453,unit!$A:$G,MATCH(G$1,unit!$A$1:$G$1,0),0)</f>
        <v>0.76</v>
      </c>
      <c r="H1453">
        <f>VLOOKUP($A1453,unit!$A:$G,MATCH(H$1,unit!$A$1:$G$1,0),0)</f>
        <v>0.7</v>
      </c>
      <c r="I1453">
        <f t="shared" si="74"/>
        <v>45507.55384120861</v>
      </c>
      <c r="J1453">
        <f t="shared" si="75"/>
        <v>3792.1052631578946</v>
      </c>
      <c r="K1453">
        <f t="shared" si="76"/>
        <v>758.42857142857144</v>
      </c>
    </row>
    <row r="1454" spans="1:11" x14ac:dyDescent="0.2">
      <c r="A1454">
        <v>1003</v>
      </c>
      <c r="B1454">
        <v>13</v>
      </c>
      <c r="C1454">
        <v>59790.7</v>
      </c>
      <c r="D1454">
        <v>4057.2</v>
      </c>
      <c r="E1454">
        <v>747.4</v>
      </c>
      <c r="F1454">
        <f>VLOOKUP($A1454,unit!$A:$G,MATCH(F$1,unit!$A$1:$G$1,0),0)</f>
        <v>0.93330000000000002</v>
      </c>
      <c r="G1454">
        <f>VLOOKUP($A1454,unit!$A:$G,MATCH(G$1,unit!$A$1:$G$1,0),0)</f>
        <v>0.76</v>
      </c>
      <c r="H1454">
        <f>VLOOKUP($A1454,unit!$A:$G,MATCH(H$1,unit!$A$1:$G$1,0),0)</f>
        <v>0.7</v>
      </c>
      <c r="I1454">
        <f t="shared" si="74"/>
        <v>64063.752276867024</v>
      </c>
      <c r="J1454">
        <f t="shared" si="75"/>
        <v>5338.4210526315783</v>
      </c>
      <c r="K1454">
        <f t="shared" si="76"/>
        <v>1067.7142857142858</v>
      </c>
    </row>
    <row r="1455" spans="1:11" x14ac:dyDescent="0.2">
      <c r="A1455">
        <v>1003</v>
      </c>
      <c r="B1455">
        <v>14</v>
      </c>
      <c r="C1455">
        <v>59790.7</v>
      </c>
      <c r="D1455">
        <v>4057.2</v>
      </c>
      <c r="E1455">
        <v>747.4</v>
      </c>
      <c r="F1455">
        <f>VLOOKUP($A1455,unit!$A:$G,MATCH(F$1,unit!$A$1:$G$1,0),0)</f>
        <v>0.93330000000000002</v>
      </c>
      <c r="G1455">
        <f>VLOOKUP($A1455,unit!$A:$G,MATCH(G$1,unit!$A$1:$G$1,0),0)</f>
        <v>0.76</v>
      </c>
      <c r="H1455">
        <f>VLOOKUP($A1455,unit!$A:$G,MATCH(H$1,unit!$A$1:$G$1,0),0)</f>
        <v>0.7</v>
      </c>
      <c r="I1455">
        <f t="shared" si="74"/>
        <v>64063.752276867024</v>
      </c>
      <c r="J1455">
        <f t="shared" si="75"/>
        <v>5338.4210526315783</v>
      </c>
      <c r="K1455">
        <f t="shared" si="76"/>
        <v>1067.7142857142858</v>
      </c>
    </row>
    <row r="1456" spans="1:11" x14ac:dyDescent="0.2">
      <c r="A1456">
        <v>1003</v>
      </c>
      <c r="B1456">
        <v>15</v>
      </c>
      <c r="C1456">
        <v>59790.7</v>
      </c>
      <c r="D1456">
        <v>4057.2</v>
      </c>
      <c r="E1456">
        <v>747.4</v>
      </c>
      <c r="F1456">
        <f>VLOOKUP($A1456,unit!$A:$G,MATCH(F$1,unit!$A$1:$G$1,0),0)</f>
        <v>0.93330000000000002</v>
      </c>
      <c r="G1456">
        <f>VLOOKUP($A1456,unit!$A:$G,MATCH(G$1,unit!$A$1:$G$1,0),0)</f>
        <v>0.76</v>
      </c>
      <c r="H1456">
        <f>VLOOKUP($A1456,unit!$A:$G,MATCH(H$1,unit!$A$1:$G$1,0),0)</f>
        <v>0.7</v>
      </c>
      <c r="I1456">
        <f t="shared" si="74"/>
        <v>64063.752276867024</v>
      </c>
      <c r="J1456">
        <f t="shared" si="75"/>
        <v>5338.4210526315783</v>
      </c>
      <c r="K1456">
        <f t="shared" si="76"/>
        <v>1067.7142857142858</v>
      </c>
    </row>
    <row r="1457" spans="1:11" x14ac:dyDescent="0.2">
      <c r="A1457">
        <v>1003</v>
      </c>
      <c r="B1457">
        <v>16</v>
      </c>
      <c r="C1457">
        <v>59790.7</v>
      </c>
      <c r="D1457">
        <v>4057.2</v>
      </c>
      <c r="E1457">
        <v>747.4</v>
      </c>
      <c r="F1457">
        <f>VLOOKUP($A1457,unit!$A:$G,MATCH(F$1,unit!$A$1:$G$1,0),0)</f>
        <v>0.93330000000000002</v>
      </c>
      <c r="G1457">
        <f>VLOOKUP($A1457,unit!$A:$G,MATCH(G$1,unit!$A$1:$G$1,0),0)</f>
        <v>0.76</v>
      </c>
      <c r="H1457">
        <f>VLOOKUP($A1457,unit!$A:$G,MATCH(H$1,unit!$A$1:$G$1,0),0)</f>
        <v>0.7</v>
      </c>
      <c r="I1457">
        <f t="shared" si="74"/>
        <v>64063.752276867024</v>
      </c>
      <c r="J1457">
        <f t="shared" si="75"/>
        <v>5338.4210526315783</v>
      </c>
      <c r="K1457">
        <f t="shared" si="76"/>
        <v>1067.7142857142858</v>
      </c>
    </row>
    <row r="1458" spans="1:11" x14ac:dyDescent="0.2">
      <c r="A1458">
        <v>1003</v>
      </c>
      <c r="B1458">
        <v>17</v>
      </c>
      <c r="C1458">
        <v>59790.7</v>
      </c>
      <c r="D1458">
        <v>4057.2</v>
      </c>
      <c r="E1458">
        <v>747.4</v>
      </c>
      <c r="F1458">
        <f>VLOOKUP($A1458,unit!$A:$G,MATCH(F$1,unit!$A$1:$G$1,0),0)</f>
        <v>0.93330000000000002</v>
      </c>
      <c r="G1458">
        <f>VLOOKUP($A1458,unit!$A:$G,MATCH(G$1,unit!$A$1:$G$1,0),0)</f>
        <v>0.76</v>
      </c>
      <c r="H1458">
        <f>VLOOKUP($A1458,unit!$A:$G,MATCH(H$1,unit!$A$1:$G$1,0),0)</f>
        <v>0.7</v>
      </c>
      <c r="I1458">
        <f t="shared" si="74"/>
        <v>64063.752276867024</v>
      </c>
      <c r="J1458">
        <f t="shared" si="75"/>
        <v>5338.4210526315783</v>
      </c>
      <c r="K1458">
        <f t="shared" si="76"/>
        <v>1067.7142857142858</v>
      </c>
    </row>
    <row r="1459" spans="1:11" x14ac:dyDescent="0.2">
      <c r="A1459">
        <v>1003</v>
      </c>
      <c r="B1459">
        <v>18</v>
      </c>
      <c r="C1459">
        <v>59790.7</v>
      </c>
      <c r="D1459">
        <v>4057.2</v>
      </c>
      <c r="E1459">
        <v>747.4</v>
      </c>
      <c r="F1459">
        <f>VLOOKUP($A1459,unit!$A:$G,MATCH(F$1,unit!$A$1:$G$1,0),0)</f>
        <v>0.93330000000000002</v>
      </c>
      <c r="G1459">
        <f>VLOOKUP($A1459,unit!$A:$G,MATCH(G$1,unit!$A$1:$G$1,0),0)</f>
        <v>0.76</v>
      </c>
      <c r="H1459">
        <f>VLOOKUP($A1459,unit!$A:$G,MATCH(H$1,unit!$A$1:$G$1,0),0)</f>
        <v>0.7</v>
      </c>
      <c r="I1459">
        <f t="shared" si="74"/>
        <v>64063.752276867024</v>
      </c>
      <c r="J1459">
        <f t="shared" si="75"/>
        <v>5338.4210526315783</v>
      </c>
      <c r="K1459">
        <f t="shared" si="76"/>
        <v>1067.7142857142858</v>
      </c>
    </row>
    <row r="1460" spans="1:11" x14ac:dyDescent="0.2">
      <c r="A1460">
        <v>1003</v>
      </c>
      <c r="B1460">
        <v>19</v>
      </c>
      <c r="C1460">
        <v>59790.7</v>
      </c>
      <c r="D1460">
        <v>4057.2</v>
      </c>
      <c r="E1460">
        <v>747.4</v>
      </c>
      <c r="F1460">
        <f>VLOOKUP($A1460,unit!$A:$G,MATCH(F$1,unit!$A$1:$G$1,0),0)</f>
        <v>0.93330000000000002</v>
      </c>
      <c r="G1460">
        <f>VLOOKUP($A1460,unit!$A:$G,MATCH(G$1,unit!$A$1:$G$1,0),0)</f>
        <v>0.76</v>
      </c>
      <c r="H1460">
        <f>VLOOKUP($A1460,unit!$A:$G,MATCH(H$1,unit!$A$1:$G$1,0),0)</f>
        <v>0.7</v>
      </c>
      <c r="I1460">
        <f t="shared" si="74"/>
        <v>64063.752276867024</v>
      </c>
      <c r="J1460">
        <f t="shared" si="75"/>
        <v>5338.4210526315783</v>
      </c>
      <c r="K1460">
        <f t="shared" si="76"/>
        <v>1067.7142857142858</v>
      </c>
    </row>
    <row r="1461" spans="1:11" x14ac:dyDescent="0.2">
      <c r="A1461">
        <v>1003</v>
      </c>
      <c r="B1461">
        <v>20</v>
      </c>
      <c r="C1461">
        <v>59790.7</v>
      </c>
      <c r="D1461">
        <v>4057.2</v>
      </c>
      <c r="E1461">
        <v>747.4</v>
      </c>
      <c r="F1461">
        <f>VLOOKUP($A1461,unit!$A:$G,MATCH(F$1,unit!$A$1:$G$1,0),0)</f>
        <v>0.93330000000000002</v>
      </c>
      <c r="G1461">
        <f>VLOOKUP($A1461,unit!$A:$G,MATCH(G$1,unit!$A$1:$G$1,0),0)</f>
        <v>0.76</v>
      </c>
      <c r="H1461">
        <f>VLOOKUP($A1461,unit!$A:$G,MATCH(H$1,unit!$A$1:$G$1,0),0)</f>
        <v>0.7</v>
      </c>
      <c r="I1461">
        <f t="shared" si="74"/>
        <v>64063.752276867024</v>
      </c>
      <c r="J1461">
        <f t="shared" si="75"/>
        <v>5338.4210526315783</v>
      </c>
      <c r="K1461">
        <f t="shared" si="76"/>
        <v>1067.7142857142858</v>
      </c>
    </row>
  </sheetData>
  <phoneticPr fontId="3" type="noConversion"/>
  <conditionalFormatting sqref="X1:AL1 AN1:AO1">
    <cfRule type="expression" dxfId="13" priority="1">
      <formula>IF(LEFT(X1,1)="彩",1,0)</formula>
    </cfRule>
    <cfRule type="expression" dxfId="12" priority="2">
      <formula>IF(LEFT(X1,1)="白",1,0)</formula>
    </cfRule>
    <cfRule type="expression" dxfId="11" priority="3">
      <formula>IF(LEFT(X1,1)="红",1,0)</formula>
    </cfRule>
    <cfRule type="expression" dxfId="10" priority="4">
      <formula>IF(LEFT(X1,1)="橙",1,0)</formula>
    </cfRule>
    <cfRule type="expression" dxfId="9" priority="5">
      <formula>IF(LEFT(X1,1)="紫",1,0)</formula>
    </cfRule>
    <cfRule type="expression" dxfId="8" priority="6">
      <formula>IF(LEFT(X1,1)="蓝",1,0)</formula>
    </cfRule>
    <cfRule type="expression" dxfId="7" priority="7">
      <formula>IF(LEFT(X1,1)="绿",1,0)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B453-7BFB-413C-B5E3-1D717D20DF76}">
  <dimension ref="A1:AH162"/>
  <sheetViews>
    <sheetView topLeftCell="I1" workbookViewId="0">
      <selection activeCell="AB23" sqref="AB23"/>
    </sheetView>
  </sheetViews>
  <sheetFormatPr defaultRowHeight="14.25" x14ac:dyDescent="0.2"/>
  <sheetData>
    <row r="1" spans="1:34" x14ac:dyDescent="0.2">
      <c r="F1">
        <v>1.05</v>
      </c>
      <c r="G1">
        <v>0.68799999999999994</v>
      </c>
      <c r="H1">
        <v>0.8</v>
      </c>
    </row>
    <row r="2" spans="1:34" x14ac:dyDescent="0.2">
      <c r="A2" t="s">
        <v>22</v>
      </c>
      <c r="F2" t="s">
        <v>0</v>
      </c>
      <c r="G2" t="s">
        <v>1</v>
      </c>
      <c r="H2" t="s">
        <v>2</v>
      </c>
      <c r="I2" t="s">
        <v>29</v>
      </c>
      <c r="J2" t="s">
        <v>31</v>
      </c>
      <c r="K2" t="s">
        <v>33</v>
      </c>
      <c r="L2" t="s">
        <v>0</v>
      </c>
      <c r="M2" t="s">
        <v>1</v>
      </c>
      <c r="N2" t="s">
        <v>2</v>
      </c>
      <c r="Z2" t="s">
        <v>59</v>
      </c>
      <c r="AB2" t="s">
        <v>0</v>
      </c>
      <c r="AC2" t="s">
        <v>1</v>
      </c>
      <c r="AD2" t="s">
        <v>2</v>
      </c>
    </row>
    <row r="3" spans="1:34" x14ac:dyDescent="0.2">
      <c r="A3">
        <v>1</v>
      </c>
      <c r="B3">
        <v>1</v>
      </c>
      <c r="C3">
        <v>1</v>
      </c>
      <c r="D3" t="s">
        <v>6</v>
      </c>
      <c r="E3">
        <v>1</v>
      </c>
      <c r="F3">
        <v>0</v>
      </c>
      <c r="G3">
        <v>0</v>
      </c>
      <c r="H3">
        <v>0</v>
      </c>
      <c r="I3">
        <f>VLOOKUP($A3,unit!$A:$G,MATCH(I$2,unit!$A$1:$G$1,0),0)</f>
        <v>1.05</v>
      </c>
      <c r="J3">
        <f>VLOOKUP($A3,unit!$A:$G,MATCH(J$2,unit!$A$1:$G$1,0),0)</f>
        <v>0.68799999999999994</v>
      </c>
      <c r="K3">
        <f>VLOOKUP($A3,unit!$A:$G,MATCH(K$2,unit!$A$1:$G$1,0),0)</f>
        <v>0.8</v>
      </c>
      <c r="L3">
        <f>ROUND(F3/I3,0)</f>
        <v>0</v>
      </c>
      <c r="M3">
        <f t="shared" ref="M3:N18" si="0">ROUND(G3/J3,1)</f>
        <v>0</v>
      </c>
      <c r="N3">
        <f t="shared" si="0"/>
        <v>0</v>
      </c>
      <c r="O3" s="1">
        <v>1</v>
      </c>
      <c r="X3" s="3" t="s">
        <v>58</v>
      </c>
      <c r="Y3">
        <v>1</v>
      </c>
      <c r="Z3">
        <v>6</v>
      </c>
      <c r="AA3" s="1">
        <v>1</v>
      </c>
      <c r="AB3">
        <v>0</v>
      </c>
      <c r="AC3">
        <v>0</v>
      </c>
      <c r="AD3">
        <v>0</v>
      </c>
    </row>
    <row r="4" spans="1:34" x14ac:dyDescent="0.2">
      <c r="A4">
        <v>1</v>
      </c>
      <c r="B4">
        <v>100</v>
      </c>
      <c r="C4">
        <v>1</v>
      </c>
      <c r="D4" t="s">
        <v>7</v>
      </c>
      <c r="E4">
        <v>2</v>
      </c>
      <c r="F4">
        <v>0</v>
      </c>
      <c r="G4">
        <v>0</v>
      </c>
      <c r="H4">
        <v>0</v>
      </c>
      <c r="I4">
        <f>VLOOKUP($A4,unit!$A:$G,MATCH(I$2,unit!$A$1:$G$1,0),0)</f>
        <v>1.05</v>
      </c>
      <c r="J4">
        <f>VLOOKUP($A4,unit!$A:$G,MATCH(J$2,unit!$A$1:$G$1,0),0)</f>
        <v>0.68799999999999994</v>
      </c>
      <c r="K4">
        <f>VLOOKUP($A4,unit!$A:$G,MATCH(K$2,unit!$A$1:$G$1,0),0)</f>
        <v>0.8</v>
      </c>
      <c r="L4">
        <f t="shared" ref="L4:L67" si="1">ROUND(F4/I4,0)</f>
        <v>0</v>
      </c>
      <c r="M4">
        <f t="shared" si="0"/>
        <v>0</v>
      </c>
      <c r="N4">
        <f t="shared" si="0"/>
        <v>0</v>
      </c>
      <c r="O4" s="2">
        <v>1</v>
      </c>
      <c r="W4">
        <v>1</v>
      </c>
      <c r="X4" s="3" t="s">
        <v>7</v>
      </c>
      <c r="Y4">
        <v>2</v>
      </c>
      <c r="Z4">
        <v>6</v>
      </c>
      <c r="AA4" s="2">
        <v>1</v>
      </c>
      <c r="AB4">
        <v>0</v>
      </c>
      <c r="AC4">
        <v>0</v>
      </c>
      <c r="AD4">
        <v>0</v>
      </c>
    </row>
    <row r="5" spans="1:34" x14ac:dyDescent="0.2">
      <c r="A5">
        <v>1</v>
      </c>
      <c r="B5">
        <v>100</v>
      </c>
      <c r="C5">
        <v>1</v>
      </c>
      <c r="D5" t="s">
        <v>8</v>
      </c>
      <c r="E5">
        <v>3</v>
      </c>
      <c r="F5">
        <v>0</v>
      </c>
      <c r="G5">
        <v>0</v>
      </c>
      <c r="H5">
        <v>0</v>
      </c>
      <c r="I5">
        <f>VLOOKUP($A5,unit!$A:$G,MATCH(I$2,unit!$A$1:$G$1,0),0)</f>
        <v>1.05</v>
      </c>
      <c r="J5">
        <f>VLOOKUP($A5,unit!$A:$G,MATCH(J$2,unit!$A$1:$G$1,0),0)</f>
        <v>0.68799999999999994</v>
      </c>
      <c r="K5">
        <f>VLOOKUP($A5,unit!$A:$G,MATCH(K$2,unit!$A$1:$G$1,0),0)</f>
        <v>0.8</v>
      </c>
      <c r="L5">
        <f t="shared" si="1"/>
        <v>0</v>
      </c>
      <c r="M5">
        <f t="shared" si="0"/>
        <v>0</v>
      </c>
      <c r="N5">
        <f t="shared" si="0"/>
        <v>0</v>
      </c>
      <c r="O5" s="1">
        <v>1.1499999999999999</v>
      </c>
      <c r="T5" t="s">
        <v>67</v>
      </c>
      <c r="U5" t="s">
        <v>68</v>
      </c>
      <c r="W5">
        <v>2</v>
      </c>
      <c r="X5" s="3" t="s">
        <v>8</v>
      </c>
      <c r="Y5">
        <v>3</v>
      </c>
      <c r="Z5">
        <v>6</v>
      </c>
      <c r="AA5" s="1">
        <v>1.1499999999999999</v>
      </c>
      <c r="AB5">
        <v>0</v>
      </c>
      <c r="AC5">
        <v>0</v>
      </c>
      <c r="AD5">
        <v>0</v>
      </c>
      <c r="AH5">
        <f>AA5/AA4</f>
        <v>1.1499999999999999</v>
      </c>
    </row>
    <row r="6" spans="1:34" x14ac:dyDescent="0.2">
      <c r="A6">
        <v>1</v>
      </c>
      <c r="B6">
        <v>100</v>
      </c>
      <c r="C6">
        <v>61</v>
      </c>
      <c r="D6" t="s">
        <v>9</v>
      </c>
      <c r="E6">
        <v>4</v>
      </c>
      <c r="F6">
        <v>472.5</v>
      </c>
      <c r="G6">
        <v>25.8</v>
      </c>
      <c r="H6">
        <v>6</v>
      </c>
      <c r="I6">
        <f>VLOOKUP($A6,unit!$A:$G,MATCH(I$2,unit!$A$1:$G$1,0),0)</f>
        <v>1.05</v>
      </c>
      <c r="J6">
        <f>VLOOKUP($A6,unit!$A:$G,MATCH(J$2,unit!$A$1:$G$1,0),0)</f>
        <v>0.68799999999999994</v>
      </c>
      <c r="K6">
        <f>VLOOKUP($A6,unit!$A:$G,MATCH(K$2,unit!$A$1:$G$1,0),0)</f>
        <v>0.8</v>
      </c>
      <c r="L6">
        <f t="shared" si="1"/>
        <v>450</v>
      </c>
      <c r="M6">
        <f t="shared" si="0"/>
        <v>37.5</v>
      </c>
      <c r="N6">
        <f t="shared" si="0"/>
        <v>7.5</v>
      </c>
      <c r="O6" s="1">
        <v>1.32</v>
      </c>
      <c r="P6">
        <f>L6/$O6</f>
        <v>340.90909090909088</v>
      </c>
      <c r="Q6">
        <f t="shared" ref="Q6:R6" si="2">M6/$O6</f>
        <v>28.409090909090907</v>
      </c>
      <c r="R6">
        <f t="shared" si="2"/>
        <v>5.6818181818181817</v>
      </c>
      <c r="T6">
        <f>L6</f>
        <v>450</v>
      </c>
      <c r="U6">
        <f>ROUND(O6/O5,2)</f>
        <v>1.1499999999999999</v>
      </c>
      <c r="W6">
        <v>3</v>
      </c>
      <c r="X6" s="3" t="s">
        <v>9</v>
      </c>
      <c r="Y6">
        <v>4</v>
      </c>
      <c r="Z6">
        <v>6</v>
      </c>
      <c r="AA6" s="1">
        <v>1.32</v>
      </c>
      <c r="AB6">
        <v>450</v>
      </c>
      <c r="AC6">
        <v>37.5</v>
      </c>
      <c r="AD6">
        <v>7.5</v>
      </c>
      <c r="AE6">
        <f>AB6/$AD6</f>
        <v>60</v>
      </c>
      <c r="AF6">
        <f t="shared" ref="AF6:AG18" si="3">AC6/$AD6</f>
        <v>5</v>
      </c>
      <c r="AG6">
        <f t="shared" si="3"/>
        <v>1</v>
      </c>
      <c r="AH6">
        <f t="shared" ref="AH6:AH18" si="4">AA6/AA5</f>
        <v>1.1478260869565218</v>
      </c>
    </row>
    <row r="7" spans="1:34" x14ac:dyDescent="0.2">
      <c r="A7">
        <v>1</v>
      </c>
      <c r="B7">
        <v>100</v>
      </c>
      <c r="C7">
        <v>81</v>
      </c>
      <c r="D7" t="s">
        <v>10</v>
      </c>
      <c r="E7">
        <v>5</v>
      </c>
      <c r="F7">
        <v>1417.5</v>
      </c>
      <c r="G7">
        <v>77.400000000000006</v>
      </c>
      <c r="H7">
        <v>18</v>
      </c>
      <c r="I7">
        <f>VLOOKUP($A7,unit!$A:$G,MATCH(I$2,unit!$A$1:$G$1,0),0)</f>
        <v>1.05</v>
      </c>
      <c r="J7">
        <f>VLOOKUP($A7,unit!$A:$G,MATCH(J$2,unit!$A$1:$G$1,0),0)</f>
        <v>0.68799999999999994</v>
      </c>
      <c r="K7">
        <f>VLOOKUP($A7,unit!$A:$G,MATCH(K$2,unit!$A$1:$G$1,0),0)</f>
        <v>0.8</v>
      </c>
      <c r="L7">
        <f t="shared" si="1"/>
        <v>1350</v>
      </c>
      <c r="M7">
        <f t="shared" si="0"/>
        <v>112.5</v>
      </c>
      <c r="N7">
        <f t="shared" si="0"/>
        <v>22.5</v>
      </c>
      <c r="O7" s="1">
        <v>1.52</v>
      </c>
      <c r="P7">
        <f t="shared" ref="P7:P18" si="5">L7/$O7</f>
        <v>888.15789473684208</v>
      </c>
      <c r="Q7">
        <f t="shared" ref="Q7:Q18" si="6">M7/$O7</f>
        <v>74.013157894736835</v>
      </c>
      <c r="R7">
        <f t="shared" ref="R7:R18" si="7">N7/$O7</f>
        <v>14.802631578947368</v>
      </c>
      <c r="T7">
        <f>L7-L6</f>
        <v>900</v>
      </c>
      <c r="U7">
        <f t="shared" ref="U7:U18" si="8">ROUND(O7/O6,2)</f>
        <v>1.1499999999999999</v>
      </c>
      <c r="W7">
        <v>4</v>
      </c>
      <c r="X7" s="3" t="s">
        <v>10</v>
      </c>
      <c r="Y7">
        <v>5</v>
      </c>
      <c r="Z7">
        <v>6</v>
      </c>
      <c r="AA7" s="1">
        <v>1.52</v>
      </c>
      <c r="AB7">
        <v>1350</v>
      </c>
      <c r="AC7">
        <v>112.5</v>
      </c>
      <c r="AD7">
        <v>22.5</v>
      </c>
      <c r="AE7">
        <f t="shared" ref="AE7:AE18" si="9">AB7/$AD7</f>
        <v>60</v>
      </c>
      <c r="AF7">
        <f t="shared" si="3"/>
        <v>5</v>
      </c>
      <c r="AG7">
        <f t="shared" si="3"/>
        <v>1</v>
      </c>
      <c r="AH7">
        <f t="shared" si="4"/>
        <v>1.1515151515151514</v>
      </c>
    </row>
    <row r="8" spans="1:34" x14ac:dyDescent="0.2">
      <c r="A8">
        <v>1</v>
      </c>
      <c r="B8">
        <v>120</v>
      </c>
      <c r="C8">
        <v>101</v>
      </c>
      <c r="D8" t="s">
        <v>11</v>
      </c>
      <c r="E8">
        <v>6</v>
      </c>
      <c r="F8">
        <v>2362.5</v>
      </c>
      <c r="G8">
        <v>129</v>
      </c>
      <c r="H8">
        <v>30</v>
      </c>
      <c r="I8">
        <f>VLOOKUP($A8,unit!$A:$G,MATCH(I$2,unit!$A$1:$G$1,0),0)</f>
        <v>1.05</v>
      </c>
      <c r="J8">
        <f>VLOOKUP($A8,unit!$A:$G,MATCH(J$2,unit!$A$1:$G$1,0),0)</f>
        <v>0.68799999999999994</v>
      </c>
      <c r="K8">
        <f>VLOOKUP($A8,unit!$A:$G,MATCH(K$2,unit!$A$1:$G$1,0),0)</f>
        <v>0.8</v>
      </c>
      <c r="L8">
        <f t="shared" si="1"/>
        <v>2250</v>
      </c>
      <c r="M8">
        <f t="shared" si="0"/>
        <v>187.5</v>
      </c>
      <c r="N8">
        <f t="shared" si="0"/>
        <v>37.5</v>
      </c>
      <c r="O8" s="1">
        <v>1.75</v>
      </c>
      <c r="P8">
        <f t="shared" si="5"/>
        <v>1285.7142857142858</v>
      </c>
      <c r="Q8">
        <f t="shared" si="6"/>
        <v>107.14285714285714</v>
      </c>
      <c r="R8">
        <f t="shared" si="7"/>
        <v>21.428571428571427</v>
      </c>
      <c r="T8">
        <f t="shared" ref="T8:T18" si="10">L8-L7</f>
        <v>900</v>
      </c>
      <c r="U8">
        <f t="shared" si="8"/>
        <v>1.1499999999999999</v>
      </c>
      <c r="W8">
        <v>5</v>
      </c>
      <c r="X8" s="3" t="s">
        <v>11</v>
      </c>
      <c r="Y8">
        <v>6</v>
      </c>
      <c r="Z8">
        <v>7</v>
      </c>
      <c r="AA8" s="1">
        <v>1.75</v>
      </c>
      <c r="AB8">
        <v>2250</v>
      </c>
      <c r="AC8">
        <v>187.5</v>
      </c>
      <c r="AD8">
        <v>37.5</v>
      </c>
      <c r="AE8">
        <f t="shared" si="9"/>
        <v>60</v>
      </c>
      <c r="AF8">
        <f t="shared" si="3"/>
        <v>5</v>
      </c>
      <c r="AG8">
        <f t="shared" si="3"/>
        <v>1</v>
      </c>
      <c r="AH8">
        <f t="shared" si="4"/>
        <v>1.1513157894736843</v>
      </c>
    </row>
    <row r="9" spans="1:34" x14ac:dyDescent="0.2">
      <c r="A9">
        <v>1</v>
      </c>
      <c r="B9">
        <v>140</v>
      </c>
      <c r="C9">
        <v>121</v>
      </c>
      <c r="D9" t="s">
        <v>12</v>
      </c>
      <c r="E9">
        <v>7</v>
      </c>
      <c r="F9">
        <v>3150</v>
      </c>
      <c r="G9">
        <v>172</v>
      </c>
      <c r="H9">
        <v>40</v>
      </c>
      <c r="I9">
        <f>VLOOKUP($A9,unit!$A:$G,MATCH(I$2,unit!$A$1:$G$1,0),0)</f>
        <v>1.05</v>
      </c>
      <c r="J9">
        <f>VLOOKUP($A9,unit!$A:$G,MATCH(J$2,unit!$A$1:$G$1,0),0)</f>
        <v>0.68799999999999994</v>
      </c>
      <c r="K9">
        <f>VLOOKUP($A9,unit!$A:$G,MATCH(K$2,unit!$A$1:$G$1,0),0)</f>
        <v>0.8</v>
      </c>
      <c r="L9">
        <f t="shared" si="1"/>
        <v>3000</v>
      </c>
      <c r="M9">
        <f t="shared" si="0"/>
        <v>250</v>
      </c>
      <c r="N9">
        <f t="shared" si="0"/>
        <v>50</v>
      </c>
      <c r="O9" s="1">
        <v>2.0099999999999998</v>
      </c>
      <c r="P9">
        <f t="shared" si="5"/>
        <v>1492.5373134328361</v>
      </c>
      <c r="Q9">
        <f t="shared" si="6"/>
        <v>124.37810945273633</v>
      </c>
      <c r="R9">
        <f t="shared" si="7"/>
        <v>24.875621890547265</v>
      </c>
      <c r="T9">
        <f t="shared" si="10"/>
        <v>750</v>
      </c>
      <c r="U9">
        <f t="shared" si="8"/>
        <v>1.1499999999999999</v>
      </c>
      <c r="W9">
        <v>6</v>
      </c>
      <c r="X9" s="3" t="s">
        <v>34</v>
      </c>
      <c r="Y9">
        <v>7</v>
      </c>
      <c r="Z9">
        <v>8</v>
      </c>
      <c r="AA9" s="1">
        <v>2.0099999999999998</v>
      </c>
      <c r="AB9">
        <v>3000</v>
      </c>
      <c r="AC9">
        <v>250</v>
      </c>
      <c r="AD9">
        <v>50</v>
      </c>
      <c r="AE9">
        <f t="shared" si="9"/>
        <v>60</v>
      </c>
      <c r="AF9">
        <f t="shared" si="3"/>
        <v>5</v>
      </c>
      <c r="AG9">
        <f t="shared" si="3"/>
        <v>1</v>
      </c>
      <c r="AH9">
        <f t="shared" si="4"/>
        <v>1.1485714285714284</v>
      </c>
    </row>
    <row r="10" spans="1:34" x14ac:dyDescent="0.2">
      <c r="A10">
        <v>1</v>
      </c>
      <c r="B10">
        <v>160</v>
      </c>
      <c r="C10">
        <v>141</v>
      </c>
      <c r="D10" t="s">
        <v>13</v>
      </c>
      <c r="E10">
        <v>8</v>
      </c>
      <c r="F10">
        <v>3780</v>
      </c>
      <c r="G10">
        <v>206.4</v>
      </c>
      <c r="H10">
        <v>48</v>
      </c>
      <c r="I10">
        <f>VLOOKUP($A10,unit!$A:$G,MATCH(I$2,unit!$A$1:$G$1,0),0)</f>
        <v>1.05</v>
      </c>
      <c r="J10">
        <f>VLOOKUP($A10,unit!$A:$G,MATCH(J$2,unit!$A$1:$G$1,0),0)</f>
        <v>0.68799999999999994</v>
      </c>
      <c r="K10">
        <f>VLOOKUP($A10,unit!$A:$G,MATCH(K$2,unit!$A$1:$G$1,0),0)</f>
        <v>0.8</v>
      </c>
      <c r="L10">
        <f t="shared" si="1"/>
        <v>3600</v>
      </c>
      <c r="M10">
        <f t="shared" si="0"/>
        <v>300</v>
      </c>
      <c r="N10">
        <f t="shared" si="0"/>
        <v>60</v>
      </c>
      <c r="O10" s="1">
        <v>2.31</v>
      </c>
      <c r="P10">
        <f t="shared" si="5"/>
        <v>1558.4415584415583</v>
      </c>
      <c r="Q10">
        <f t="shared" si="6"/>
        <v>129.87012987012986</v>
      </c>
      <c r="R10">
        <f t="shared" si="7"/>
        <v>25.974025974025974</v>
      </c>
      <c r="T10">
        <f t="shared" si="10"/>
        <v>600</v>
      </c>
      <c r="U10">
        <f t="shared" si="8"/>
        <v>1.1499999999999999</v>
      </c>
      <c r="W10">
        <v>7</v>
      </c>
      <c r="X10" s="3" t="s">
        <v>35</v>
      </c>
      <c r="Y10">
        <v>8</v>
      </c>
      <c r="Z10">
        <v>9</v>
      </c>
      <c r="AA10" s="1">
        <v>2.31</v>
      </c>
      <c r="AB10">
        <v>3600</v>
      </c>
      <c r="AC10">
        <v>300</v>
      </c>
      <c r="AD10">
        <v>60</v>
      </c>
      <c r="AE10">
        <f t="shared" si="9"/>
        <v>60</v>
      </c>
      <c r="AF10">
        <f t="shared" si="3"/>
        <v>5</v>
      </c>
      <c r="AG10">
        <f t="shared" si="3"/>
        <v>1</v>
      </c>
      <c r="AH10">
        <f t="shared" si="4"/>
        <v>1.1492537313432838</v>
      </c>
    </row>
    <row r="11" spans="1:34" x14ac:dyDescent="0.2">
      <c r="A11">
        <v>1</v>
      </c>
      <c r="B11">
        <v>180</v>
      </c>
      <c r="C11">
        <v>161</v>
      </c>
      <c r="D11" t="s">
        <v>14</v>
      </c>
      <c r="E11">
        <v>9</v>
      </c>
      <c r="F11">
        <v>4095</v>
      </c>
      <c r="G11">
        <v>223.6</v>
      </c>
      <c r="H11">
        <v>52</v>
      </c>
      <c r="I11">
        <f>VLOOKUP($A11,unit!$A:$G,MATCH(I$2,unit!$A$1:$G$1,0),0)</f>
        <v>1.05</v>
      </c>
      <c r="J11">
        <f>VLOOKUP($A11,unit!$A:$G,MATCH(J$2,unit!$A$1:$G$1,0),0)</f>
        <v>0.68799999999999994</v>
      </c>
      <c r="K11">
        <f>VLOOKUP($A11,unit!$A:$G,MATCH(K$2,unit!$A$1:$G$1,0),0)</f>
        <v>0.8</v>
      </c>
      <c r="L11">
        <f t="shared" si="1"/>
        <v>3900</v>
      </c>
      <c r="M11">
        <f t="shared" si="0"/>
        <v>325</v>
      </c>
      <c r="N11">
        <f t="shared" si="0"/>
        <v>65</v>
      </c>
      <c r="O11" s="1">
        <v>2.4700000000000002</v>
      </c>
      <c r="P11">
        <f t="shared" si="5"/>
        <v>1578.9473684210525</v>
      </c>
      <c r="Q11">
        <f t="shared" si="6"/>
        <v>131.57894736842104</v>
      </c>
      <c r="R11">
        <f t="shared" si="7"/>
        <v>26.315789473684209</v>
      </c>
      <c r="T11">
        <f t="shared" si="10"/>
        <v>300</v>
      </c>
      <c r="U11">
        <f t="shared" si="8"/>
        <v>1.07</v>
      </c>
      <c r="W11">
        <v>8</v>
      </c>
      <c r="X11" s="3" t="s">
        <v>14</v>
      </c>
      <c r="Y11">
        <v>9</v>
      </c>
      <c r="Z11">
        <v>10</v>
      </c>
      <c r="AA11" s="1">
        <v>2.4700000000000002</v>
      </c>
      <c r="AB11">
        <v>3900</v>
      </c>
      <c r="AC11">
        <v>325</v>
      </c>
      <c r="AD11">
        <v>65</v>
      </c>
      <c r="AE11">
        <f t="shared" si="9"/>
        <v>60</v>
      </c>
      <c r="AF11">
        <f t="shared" si="3"/>
        <v>5</v>
      </c>
      <c r="AG11">
        <f t="shared" si="3"/>
        <v>1</v>
      </c>
      <c r="AH11">
        <f t="shared" si="4"/>
        <v>1.0692640692640694</v>
      </c>
    </row>
    <row r="12" spans="1:34" x14ac:dyDescent="0.2">
      <c r="A12">
        <v>1</v>
      </c>
      <c r="B12">
        <v>200</v>
      </c>
      <c r="C12">
        <v>181</v>
      </c>
      <c r="D12" t="s">
        <v>15</v>
      </c>
      <c r="E12">
        <v>10</v>
      </c>
      <c r="F12">
        <v>4410</v>
      </c>
      <c r="G12">
        <v>240.8</v>
      </c>
      <c r="H12">
        <v>56</v>
      </c>
      <c r="I12">
        <f>VLOOKUP($A12,unit!$A:$G,MATCH(I$2,unit!$A$1:$G$1,0),0)</f>
        <v>1.05</v>
      </c>
      <c r="J12">
        <f>VLOOKUP($A12,unit!$A:$G,MATCH(J$2,unit!$A$1:$G$1,0),0)</f>
        <v>0.68799999999999994</v>
      </c>
      <c r="K12">
        <f>VLOOKUP($A12,unit!$A:$G,MATCH(K$2,unit!$A$1:$G$1,0),0)</f>
        <v>0.8</v>
      </c>
      <c r="L12">
        <f t="shared" si="1"/>
        <v>4200</v>
      </c>
      <c r="M12">
        <f t="shared" si="0"/>
        <v>350</v>
      </c>
      <c r="N12">
        <f t="shared" si="0"/>
        <v>70</v>
      </c>
      <c r="O12" s="1">
        <v>2.66</v>
      </c>
      <c r="P12">
        <f t="shared" si="5"/>
        <v>1578.9473684210525</v>
      </c>
      <c r="Q12">
        <f t="shared" si="6"/>
        <v>131.57894736842104</v>
      </c>
      <c r="R12">
        <f t="shared" si="7"/>
        <v>26.315789473684209</v>
      </c>
      <c r="T12">
        <f t="shared" si="10"/>
        <v>300</v>
      </c>
      <c r="U12">
        <f t="shared" si="8"/>
        <v>1.08</v>
      </c>
      <c r="W12">
        <v>9</v>
      </c>
      <c r="X12" s="3" t="s">
        <v>15</v>
      </c>
      <c r="Y12">
        <v>10</v>
      </c>
      <c r="Z12">
        <v>11</v>
      </c>
      <c r="AA12" s="1">
        <v>2.66</v>
      </c>
      <c r="AB12">
        <v>4200</v>
      </c>
      <c r="AC12">
        <v>350</v>
      </c>
      <c r="AD12">
        <v>70</v>
      </c>
      <c r="AE12">
        <f t="shared" si="9"/>
        <v>60</v>
      </c>
      <c r="AF12">
        <f t="shared" si="3"/>
        <v>5</v>
      </c>
      <c r="AG12">
        <f t="shared" si="3"/>
        <v>1</v>
      </c>
      <c r="AH12">
        <f t="shared" si="4"/>
        <v>1.0769230769230769</v>
      </c>
    </row>
    <row r="13" spans="1:34" x14ac:dyDescent="0.2">
      <c r="A13">
        <v>1</v>
      </c>
      <c r="B13">
        <v>240</v>
      </c>
      <c r="C13">
        <v>201</v>
      </c>
      <c r="D13" t="s">
        <v>6</v>
      </c>
      <c r="E13">
        <v>11</v>
      </c>
      <c r="F13">
        <v>5040</v>
      </c>
      <c r="G13">
        <v>275.2</v>
      </c>
      <c r="H13">
        <v>64</v>
      </c>
      <c r="I13">
        <f>VLOOKUP($A13,unit!$A:$G,MATCH(I$2,unit!$A$1:$G$1,0),0)</f>
        <v>1.05</v>
      </c>
      <c r="J13">
        <f>VLOOKUP($A13,unit!$A:$G,MATCH(J$2,unit!$A$1:$G$1,0),0)</f>
        <v>0.68799999999999994</v>
      </c>
      <c r="K13">
        <f>VLOOKUP($A13,unit!$A:$G,MATCH(K$2,unit!$A$1:$G$1,0),0)</f>
        <v>0.8</v>
      </c>
      <c r="L13">
        <f t="shared" si="1"/>
        <v>4800</v>
      </c>
      <c r="M13">
        <f t="shared" si="0"/>
        <v>400</v>
      </c>
      <c r="N13">
        <f t="shared" si="0"/>
        <v>80</v>
      </c>
      <c r="O13" s="1">
        <v>3.06</v>
      </c>
      <c r="P13">
        <f t="shared" si="5"/>
        <v>1568.627450980392</v>
      </c>
      <c r="Q13">
        <f t="shared" si="6"/>
        <v>130.718954248366</v>
      </c>
      <c r="R13">
        <f t="shared" si="7"/>
        <v>26.143790849673202</v>
      </c>
      <c r="T13">
        <f t="shared" si="10"/>
        <v>600</v>
      </c>
      <c r="U13">
        <f>ROUND(O13/O12,2)</f>
        <v>1.1499999999999999</v>
      </c>
      <c r="W13">
        <v>10</v>
      </c>
      <c r="X13" s="3" t="s">
        <v>6</v>
      </c>
      <c r="Y13">
        <v>11</v>
      </c>
      <c r="Z13">
        <v>13</v>
      </c>
      <c r="AA13" s="1">
        <v>3.06</v>
      </c>
      <c r="AB13">
        <v>4800</v>
      </c>
      <c r="AC13">
        <v>400</v>
      </c>
      <c r="AD13">
        <v>80</v>
      </c>
      <c r="AE13">
        <f t="shared" si="9"/>
        <v>60</v>
      </c>
      <c r="AF13">
        <f t="shared" si="3"/>
        <v>5</v>
      </c>
      <c r="AG13">
        <f t="shared" si="3"/>
        <v>1</v>
      </c>
      <c r="AH13">
        <f t="shared" si="4"/>
        <v>1.1503759398496241</v>
      </c>
    </row>
    <row r="14" spans="1:34" x14ac:dyDescent="0.2">
      <c r="A14">
        <v>1</v>
      </c>
      <c r="B14">
        <v>240</v>
      </c>
      <c r="C14">
        <v>221</v>
      </c>
      <c r="D14" t="s">
        <v>16</v>
      </c>
      <c r="E14">
        <v>12</v>
      </c>
      <c r="F14">
        <v>5670</v>
      </c>
      <c r="G14">
        <v>309.60000000000002</v>
      </c>
      <c r="H14">
        <v>72</v>
      </c>
      <c r="I14">
        <f>VLOOKUP($A14,unit!$A:$G,MATCH(I$2,unit!$A$1:$G$1,0),0)</f>
        <v>1.05</v>
      </c>
      <c r="J14">
        <f>VLOOKUP($A14,unit!$A:$G,MATCH(J$2,unit!$A$1:$G$1,0),0)</f>
        <v>0.68799999999999994</v>
      </c>
      <c r="K14">
        <f>VLOOKUP($A14,unit!$A:$G,MATCH(K$2,unit!$A$1:$G$1,0),0)</f>
        <v>0.8</v>
      </c>
      <c r="L14">
        <f t="shared" si="1"/>
        <v>5400</v>
      </c>
      <c r="M14">
        <f t="shared" si="0"/>
        <v>450</v>
      </c>
      <c r="N14">
        <f t="shared" si="0"/>
        <v>90</v>
      </c>
      <c r="O14" s="1">
        <v>3.14</v>
      </c>
      <c r="P14">
        <f t="shared" si="5"/>
        <v>1719.7452229299363</v>
      </c>
      <c r="Q14">
        <f t="shared" si="6"/>
        <v>143.31210191082803</v>
      </c>
      <c r="R14">
        <f t="shared" si="7"/>
        <v>28.662420382165603</v>
      </c>
      <c r="T14">
        <f t="shared" si="10"/>
        <v>600</v>
      </c>
      <c r="U14">
        <f t="shared" si="8"/>
        <v>1.03</v>
      </c>
      <c r="W14">
        <v>11</v>
      </c>
      <c r="X14" s="3" t="s">
        <v>16</v>
      </c>
      <c r="Y14">
        <v>12</v>
      </c>
      <c r="Z14">
        <v>13</v>
      </c>
      <c r="AA14" s="1">
        <v>3.14</v>
      </c>
      <c r="AB14">
        <v>5400</v>
      </c>
      <c r="AC14">
        <v>450</v>
      </c>
      <c r="AD14">
        <v>90</v>
      </c>
      <c r="AE14">
        <f t="shared" si="9"/>
        <v>60</v>
      </c>
      <c r="AF14">
        <f t="shared" si="3"/>
        <v>5</v>
      </c>
      <c r="AG14">
        <f t="shared" si="3"/>
        <v>1</v>
      </c>
      <c r="AH14">
        <f t="shared" si="4"/>
        <v>1.0261437908496733</v>
      </c>
    </row>
    <row r="15" spans="1:34" x14ac:dyDescent="0.2">
      <c r="A15">
        <v>1</v>
      </c>
      <c r="B15">
        <v>240</v>
      </c>
      <c r="C15">
        <v>241</v>
      </c>
      <c r="D15" t="s">
        <v>17</v>
      </c>
      <c r="E15">
        <v>13</v>
      </c>
      <c r="F15">
        <v>6300</v>
      </c>
      <c r="G15">
        <v>344</v>
      </c>
      <c r="H15">
        <v>80</v>
      </c>
      <c r="I15">
        <f>VLOOKUP($A15,unit!$A:$G,MATCH(I$2,unit!$A$1:$G$1,0),0)</f>
        <v>1.05</v>
      </c>
      <c r="J15">
        <f>VLOOKUP($A15,unit!$A:$G,MATCH(J$2,unit!$A$1:$G$1,0),0)</f>
        <v>0.68799999999999994</v>
      </c>
      <c r="K15">
        <f>VLOOKUP($A15,unit!$A:$G,MATCH(K$2,unit!$A$1:$G$1,0),0)</f>
        <v>0.8</v>
      </c>
      <c r="L15">
        <f t="shared" si="1"/>
        <v>6000</v>
      </c>
      <c r="M15">
        <f t="shared" si="0"/>
        <v>500</v>
      </c>
      <c r="N15">
        <f t="shared" si="0"/>
        <v>100</v>
      </c>
      <c r="O15" s="1">
        <v>3.22</v>
      </c>
      <c r="P15">
        <f t="shared" si="5"/>
        <v>1863.3540372670807</v>
      </c>
      <c r="Q15">
        <f t="shared" si="6"/>
        <v>155.27950310559007</v>
      </c>
      <c r="R15">
        <f t="shared" si="7"/>
        <v>31.05590062111801</v>
      </c>
      <c r="T15">
        <f t="shared" si="10"/>
        <v>600</v>
      </c>
      <c r="U15">
        <f t="shared" si="8"/>
        <v>1.03</v>
      </c>
      <c r="W15">
        <v>12</v>
      </c>
      <c r="X15" s="3" t="s">
        <v>17</v>
      </c>
      <c r="Y15">
        <v>13</v>
      </c>
      <c r="Z15">
        <v>13</v>
      </c>
      <c r="AA15" s="1">
        <v>3.22</v>
      </c>
      <c r="AB15">
        <v>6000</v>
      </c>
      <c r="AC15">
        <v>500</v>
      </c>
      <c r="AD15">
        <v>100</v>
      </c>
      <c r="AE15">
        <f t="shared" si="9"/>
        <v>60</v>
      </c>
      <c r="AF15">
        <f t="shared" si="3"/>
        <v>5</v>
      </c>
      <c r="AG15">
        <f t="shared" si="3"/>
        <v>1</v>
      </c>
      <c r="AH15">
        <f t="shared" si="4"/>
        <v>1.0254777070063694</v>
      </c>
    </row>
    <row r="16" spans="1:34" x14ac:dyDescent="0.2">
      <c r="A16">
        <v>1</v>
      </c>
      <c r="B16">
        <v>240</v>
      </c>
      <c r="C16">
        <v>261</v>
      </c>
      <c r="D16" t="s">
        <v>3</v>
      </c>
      <c r="E16">
        <v>14</v>
      </c>
      <c r="F16">
        <v>6930</v>
      </c>
      <c r="G16">
        <v>378.4</v>
      </c>
      <c r="H16">
        <v>88</v>
      </c>
      <c r="I16">
        <f>VLOOKUP($A16,unit!$A:$G,MATCH(I$2,unit!$A$1:$G$1,0),0)</f>
        <v>1.05</v>
      </c>
      <c r="J16">
        <f>VLOOKUP($A16,unit!$A:$G,MATCH(J$2,unit!$A$1:$G$1,0),0)</f>
        <v>0.68799999999999994</v>
      </c>
      <c r="K16">
        <f>VLOOKUP($A16,unit!$A:$G,MATCH(K$2,unit!$A$1:$G$1,0),0)</f>
        <v>0.8</v>
      </c>
      <c r="L16">
        <f t="shared" si="1"/>
        <v>6600</v>
      </c>
      <c r="M16">
        <f t="shared" si="0"/>
        <v>550</v>
      </c>
      <c r="N16">
        <f t="shared" si="0"/>
        <v>110</v>
      </c>
      <c r="O16" s="1">
        <v>3.3</v>
      </c>
      <c r="P16">
        <f t="shared" si="5"/>
        <v>2000</v>
      </c>
      <c r="Q16">
        <f t="shared" si="6"/>
        <v>166.66666666666669</v>
      </c>
      <c r="R16">
        <f t="shared" si="7"/>
        <v>33.333333333333336</v>
      </c>
      <c r="T16">
        <f t="shared" si="10"/>
        <v>600</v>
      </c>
      <c r="U16">
        <f t="shared" si="8"/>
        <v>1.02</v>
      </c>
      <c r="W16">
        <v>13</v>
      </c>
      <c r="X16" s="3" t="s">
        <v>3</v>
      </c>
      <c r="Y16">
        <v>14</v>
      </c>
      <c r="Z16">
        <v>13</v>
      </c>
      <c r="AA16" s="1">
        <v>3.3</v>
      </c>
      <c r="AB16">
        <v>6600</v>
      </c>
      <c r="AC16">
        <v>550</v>
      </c>
      <c r="AD16">
        <v>110</v>
      </c>
      <c r="AE16">
        <f t="shared" si="9"/>
        <v>60</v>
      </c>
      <c r="AF16">
        <f t="shared" si="3"/>
        <v>5</v>
      </c>
      <c r="AG16">
        <f t="shared" si="3"/>
        <v>1</v>
      </c>
      <c r="AH16">
        <f t="shared" si="4"/>
        <v>1.0248447204968942</v>
      </c>
    </row>
    <row r="17" spans="1:34" x14ac:dyDescent="0.2">
      <c r="A17">
        <v>1</v>
      </c>
      <c r="B17">
        <v>240</v>
      </c>
      <c r="C17">
        <v>281</v>
      </c>
      <c r="D17" t="s">
        <v>4</v>
      </c>
      <c r="E17">
        <v>15</v>
      </c>
      <c r="F17">
        <v>7560</v>
      </c>
      <c r="G17">
        <v>412.8</v>
      </c>
      <c r="H17">
        <v>96</v>
      </c>
      <c r="I17">
        <f>VLOOKUP($A17,unit!$A:$G,MATCH(I$2,unit!$A$1:$G$1,0),0)</f>
        <v>1.05</v>
      </c>
      <c r="J17">
        <f>VLOOKUP($A17,unit!$A:$G,MATCH(J$2,unit!$A$1:$G$1,0),0)</f>
        <v>0.68799999999999994</v>
      </c>
      <c r="K17">
        <f>VLOOKUP($A17,unit!$A:$G,MATCH(K$2,unit!$A$1:$G$1,0),0)</f>
        <v>0.8</v>
      </c>
      <c r="L17">
        <f t="shared" si="1"/>
        <v>7200</v>
      </c>
      <c r="M17">
        <f t="shared" si="0"/>
        <v>600</v>
      </c>
      <c r="N17">
        <f t="shared" si="0"/>
        <v>120</v>
      </c>
      <c r="O17" s="1">
        <v>3.38</v>
      </c>
      <c r="P17">
        <f t="shared" si="5"/>
        <v>2130.1775147928993</v>
      </c>
      <c r="Q17">
        <f t="shared" si="6"/>
        <v>177.51479289940829</v>
      </c>
      <c r="R17">
        <f t="shared" si="7"/>
        <v>35.502958579881657</v>
      </c>
      <c r="T17">
        <f t="shared" si="10"/>
        <v>600</v>
      </c>
      <c r="U17">
        <f t="shared" si="8"/>
        <v>1.02</v>
      </c>
      <c r="W17">
        <v>14</v>
      </c>
      <c r="X17" s="3" t="s">
        <v>4</v>
      </c>
      <c r="Y17">
        <v>15</v>
      </c>
      <c r="Z17">
        <v>13</v>
      </c>
      <c r="AA17" s="1">
        <v>3.38</v>
      </c>
      <c r="AB17">
        <v>7200</v>
      </c>
      <c r="AC17">
        <v>600</v>
      </c>
      <c r="AD17">
        <v>120</v>
      </c>
      <c r="AE17">
        <f t="shared" si="9"/>
        <v>60</v>
      </c>
      <c r="AF17">
        <f t="shared" si="3"/>
        <v>5</v>
      </c>
      <c r="AG17">
        <f t="shared" si="3"/>
        <v>1</v>
      </c>
      <c r="AH17">
        <f t="shared" si="4"/>
        <v>1.0242424242424242</v>
      </c>
    </row>
    <row r="18" spans="1:34" x14ac:dyDescent="0.2">
      <c r="A18">
        <v>1</v>
      </c>
      <c r="B18">
        <v>240</v>
      </c>
      <c r="C18">
        <v>301</v>
      </c>
      <c r="D18" t="s">
        <v>5</v>
      </c>
      <c r="E18">
        <v>16</v>
      </c>
      <c r="F18">
        <v>8190</v>
      </c>
      <c r="G18">
        <v>447.2</v>
      </c>
      <c r="H18">
        <v>104</v>
      </c>
      <c r="I18">
        <f>VLOOKUP($A18,unit!$A:$G,MATCH(I$2,unit!$A$1:$G$1,0),0)</f>
        <v>1.05</v>
      </c>
      <c r="J18">
        <f>VLOOKUP($A18,unit!$A:$G,MATCH(J$2,unit!$A$1:$G$1,0),0)</f>
        <v>0.68799999999999994</v>
      </c>
      <c r="K18">
        <f>VLOOKUP($A18,unit!$A:$G,MATCH(K$2,unit!$A$1:$G$1,0),0)</f>
        <v>0.8</v>
      </c>
      <c r="L18">
        <f t="shared" si="1"/>
        <v>7800</v>
      </c>
      <c r="M18">
        <f t="shared" si="0"/>
        <v>650</v>
      </c>
      <c r="N18">
        <f t="shared" si="0"/>
        <v>130</v>
      </c>
      <c r="O18" s="1">
        <v>3.46</v>
      </c>
      <c r="P18">
        <f t="shared" si="5"/>
        <v>2254.3352601156071</v>
      </c>
      <c r="Q18">
        <f t="shared" si="6"/>
        <v>187.86127167630059</v>
      </c>
      <c r="R18">
        <f t="shared" si="7"/>
        <v>37.572254335260119</v>
      </c>
      <c r="T18">
        <f t="shared" si="10"/>
        <v>600</v>
      </c>
      <c r="U18">
        <f t="shared" si="8"/>
        <v>1.02</v>
      </c>
      <c r="W18">
        <v>15</v>
      </c>
      <c r="X18" s="3" t="s">
        <v>5</v>
      </c>
      <c r="Y18">
        <v>16</v>
      </c>
      <c r="Z18">
        <v>13</v>
      </c>
      <c r="AA18" s="1">
        <v>3.46</v>
      </c>
      <c r="AB18">
        <v>7800</v>
      </c>
      <c r="AC18">
        <v>650</v>
      </c>
      <c r="AD18">
        <v>130</v>
      </c>
      <c r="AE18">
        <f t="shared" si="9"/>
        <v>60</v>
      </c>
      <c r="AF18">
        <f t="shared" si="3"/>
        <v>5</v>
      </c>
      <c r="AG18">
        <f t="shared" si="3"/>
        <v>1</v>
      </c>
      <c r="AH18">
        <f t="shared" si="4"/>
        <v>1.0236686390532546</v>
      </c>
    </row>
    <row r="19" spans="1:34" x14ac:dyDescent="0.2">
      <c r="A19">
        <v>2</v>
      </c>
      <c r="F19">
        <v>0</v>
      </c>
      <c r="G19">
        <v>0</v>
      </c>
      <c r="H19">
        <v>0</v>
      </c>
      <c r="I19">
        <f>VLOOKUP($A19,unit!$A:$G,MATCH(I$2,unit!$A$1:$G$1,0),0)</f>
        <v>0.73329999999999995</v>
      </c>
      <c r="J19">
        <f>VLOOKUP($A19,unit!$A:$G,MATCH(J$2,unit!$A$1:$G$1,0),0)</f>
        <v>0.92</v>
      </c>
      <c r="K19">
        <f>VLOOKUP($A19,unit!$A:$G,MATCH(K$2,unit!$A$1:$G$1,0),0)</f>
        <v>0.7</v>
      </c>
      <c r="L19">
        <f t="shared" si="1"/>
        <v>0</v>
      </c>
      <c r="M19">
        <f t="shared" ref="M19:N82" si="11">ROUND(G19/J19,1)</f>
        <v>0</v>
      </c>
      <c r="N19">
        <f t="shared" si="11"/>
        <v>0</v>
      </c>
    </row>
    <row r="20" spans="1:34" x14ac:dyDescent="0.2">
      <c r="A20">
        <v>2</v>
      </c>
      <c r="F20">
        <v>0</v>
      </c>
      <c r="G20">
        <v>0</v>
      </c>
      <c r="H20">
        <v>0</v>
      </c>
      <c r="I20">
        <f>VLOOKUP($A20,unit!$A:$G,MATCH(I$2,unit!$A$1:$G$1,0),0)</f>
        <v>0.73329999999999995</v>
      </c>
      <c r="J20">
        <f>VLOOKUP($A20,unit!$A:$G,MATCH(J$2,unit!$A$1:$G$1,0),0)</f>
        <v>0.92</v>
      </c>
      <c r="K20">
        <f>VLOOKUP($A20,unit!$A:$G,MATCH(K$2,unit!$A$1:$G$1,0),0)</f>
        <v>0.7</v>
      </c>
      <c r="L20">
        <f t="shared" si="1"/>
        <v>0</v>
      </c>
      <c r="M20">
        <f t="shared" si="11"/>
        <v>0</v>
      </c>
      <c r="N20">
        <f t="shared" si="11"/>
        <v>0</v>
      </c>
    </row>
    <row r="21" spans="1:34" x14ac:dyDescent="0.2">
      <c r="A21">
        <v>2</v>
      </c>
      <c r="F21">
        <v>0</v>
      </c>
      <c r="G21">
        <v>0</v>
      </c>
      <c r="H21">
        <v>0</v>
      </c>
      <c r="I21">
        <f>VLOOKUP($A21,unit!$A:$G,MATCH(I$2,unit!$A$1:$G$1,0),0)</f>
        <v>0.73329999999999995</v>
      </c>
      <c r="J21">
        <f>VLOOKUP($A21,unit!$A:$G,MATCH(J$2,unit!$A$1:$G$1,0),0)</f>
        <v>0.92</v>
      </c>
      <c r="K21">
        <f>VLOOKUP($A21,unit!$A:$G,MATCH(K$2,unit!$A$1:$G$1,0),0)</f>
        <v>0.7</v>
      </c>
      <c r="L21">
        <f t="shared" si="1"/>
        <v>0</v>
      </c>
      <c r="M21">
        <f t="shared" si="11"/>
        <v>0</v>
      </c>
      <c r="N21">
        <f t="shared" si="11"/>
        <v>0</v>
      </c>
    </row>
    <row r="22" spans="1:34" x14ac:dyDescent="0.2">
      <c r="A22">
        <v>2</v>
      </c>
      <c r="F22">
        <v>330</v>
      </c>
      <c r="G22">
        <v>34.5</v>
      </c>
      <c r="H22">
        <v>5.25</v>
      </c>
      <c r="I22">
        <f>VLOOKUP($A22,unit!$A:$G,MATCH(I$2,unit!$A$1:$G$1,0),0)</f>
        <v>0.73329999999999995</v>
      </c>
      <c r="J22">
        <f>VLOOKUP($A22,unit!$A:$G,MATCH(J$2,unit!$A$1:$G$1,0),0)</f>
        <v>0.92</v>
      </c>
      <c r="K22">
        <f>VLOOKUP($A22,unit!$A:$G,MATCH(K$2,unit!$A$1:$G$1,0),0)</f>
        <v>0.7</v>
      </c>
      <c r="L22">
        <f t="shared" si="1"/>
        <v>450</v>
      </c>
      <c r="M22">
        <f t="shared" si="11"/>
        <v>37.5</v>
      </c>
      <c r="N22">
        <f t="shared" si="11"/>
        <v>7.5</v>
      </c>
    </row>
    <row r="23" spans="1:34" x14ac:dyDescent="0.2">
      <c r="A23">
        <v>2</v>
      </c>
      <c r="F23">
        <v>990</v>
      </c>
      <c r="G23">
        <v>103.5</v>
      </c>
      <c r="H23">
        <v>15.75</v>
      </c>
      <c r="I23">
        <f>VLOOKUP($A23,unit!$A:$G,MATCH(I$2,unit!$A$1:$G$1,0),0)</f>
        <v>0.73329999999999995</v>
      </c>
      <c r="J23">
        <f>VLOOKUP($A23,unit!$A:$G,MATCH(J$2,unit!$A$1:$G$1,0),0)</f>
        <v>0.92</v>
      </c>
      <c r="K23">
        <f>VLOOKUP($A23,unit!$A:$G,MATCH(K$2,unit!$A$1:$G$1,0),0)</f>
        <v>0.7</v>
      </c>
      <c r="L23">
        <f t="shared" si="1"/>
        <v>1350</v>
      </c>
      <c r="M23">
        <f t="shared" si="11"/>
        <v>112.5</v>
      </c>
      <c r="N23">
        <f t="shared" si="11"/>
        <v>22.5</v>
      </c>
    </row>
    <row r="24" spans="1:34" x14ac:dyDescent="0.2">
      <c r="A24">
        <v>2</v>
      </c>
      <c r="F24">
        <v>1650</v>
      </c>
      <c r="G24">
        <v>172.5</v>
      </c>
      <c r="H24">
        <v>26.25</v>
      </c>
      <c r="I24">
        <f>VLOOKUP($A24,unit!$A:$G,MATCH(I$2,unit!$A$1:$G$1,0),0)</f>
        <v>0.73329999999999995</v>
      </c>
      <c r="J24">
        <f>VLOOKUP($A24,unit!$A:$G,MATCH(J$2,unit!$A$1:$G$1,0),0)</f>
        <v>0.92</v>
      </c>
      <c r="K24">
        <f>VLOOKUP($A24,unit!$A:$G,MATCH(K$2,unit!$A$1:$G$1,0),0)</f>
        <v>0.7</v>
      </c>
      <c r="L24">
        <f t="shared" si="1"/>
        <v>2250</v>
      </c>
      <c r="M24">
        <f t="shared" si="11"/>
        <v>187.5</v>
      </c>
      <c r="N24">
        <f t="shared" si="11"/>
        <v>37.5</v>
      </c>
    </row>
    <row r="25" spans="1:34" x14ac:dyDescent="0.2">
      <c r="A25">
        <v>2</v>
      </c>
      <c r="F25">
        <v>2200</v>
      </c>
      <c r="G25">
        <v>230</v>
      </c>
      <c r="H25">
        <v>35</v>
      </c>
      <c r="I25">
        <f>VLOOKUP($A25,unit!$A:$G,MATCH(I$2,unit!$A$1:$G$1,0),0)</f>
        <v>0.73329999999999995</v>
      </c>
      <c r="J25">
        <f>VLOOKUP($A25,unit!$A:$G,MATCH(J$2,unit!$A$1:$G$1,0),0)</f>
        <v>0.92</v>
      </c>
      <c r="K25">
        <f>VLOOKUP($A25,unit!$A:$G,MATCH(K$2,unit!$A$1:$G$1,0),0)</f>
        <v>0.7</v>
      </c>
      <c r="L25">
        <f t="shared" si="1"/>
        <v>3000</v>
      </c>
      <c r="M25">
        <f t="shared" si="11"/>
        <v>250</v>
      </c>
      <c r="N25">
        <f t="shared" si="11"/>
        <v>50</v>
      </c>
    </row>
    <row r="26" spans="1:34" x14ac:dyDescent="0.2">
      <c r="A26">
        <v>2</v>
      </c>
      <c r="F26">
        <v>2640</v>
      </c>
      <c r="G26">
        <v>276</v>
      </c>
      <c r="H26">
        <v>42</v>
      </c>
      <c r="I26">
        <f>VLOOKUP($A26,unit!$A:$G,MATCH(I$2,unit!$A$1:$G$1,0),0)</f>
        <v>0.73329999999999995</v>
      </c>
      <c r="J26">
        <f>VLOOKUP($A26,unit!$A:$G,MATCH(J$2,unit!$A$1:$G$1,0),0)</f>
        <v>0.92</v>
      </c>
      <c r="K26">
        <f>VLOOKUP($A26,unit!$A:$G,MATCH(K$2,unit!$A$1:$G$1,0),0)</f>
        <v>0.7</v>
      </c>
      <c r="L26">
        <f t="shared" si="1"/>
        <v>3600</v>
      </c>
      <c r="M26">
        <f t="shared" si="11"/>
        <v>300</v>
      </c>
      <c r="N26">
        <f t="shared" si="11"/>
        <v>60</v>
      </c>
    </row>
    <row r="27" spans="1:34" x14ac:dyDescent="0.2">
      <c r="A27">
        <v>2</v>
      </c>
      <c r="F27">
        <v>2860</v>
      </c>
      <c r="G27">
        <v>299</v>
      </c>
      <c r="H27">
        <v>45.5</v>
      </c>
      <c r="I27">
        <f>VLOOKUP($A27,unit!$A:$G,MATCH(I$2,unit!$A$1:$G$1,0),0)</f>
        <v>0.73329999999999995</v>
      </c>
      <c r="J27">
        <f>VLOOKUP($A27,unit!$A:$G,MATCH(J$2,unit!$A$1:$G$1,0),0)</f>
        <v>0.92</v>
      </c>
      <c r="K27">
        <f>VLOOKUP($A27,unit!$A:$G,MATCH(K$2,unit!$A$1:$G$1,0),0)</f>
        <v>0.7</v>
      </c>
      <c r="L27">
        <f t="shared" si="1"/>
        <v>3900</v>
      </c>
      <c r="M27">
        <f t="shared" si="11"/>
        <v>325</v>
      </c>
      <c r="N27">
        <f t="shared" si="11"/>
        <v>65</v>
      </c>
    </row>
    <row r="28" spans="1:34" x14ac:dyDescent="0.2">
      <c r="A28">
        <v>2</v>
      </c>
      <c r="F28">
        <v>3080</v>
      </c>
      <c r="G28">
        <v>322</v>
      </c>
      <c r="H28">
        <v>49</v>
      </c>
      <c r="I28">
        <f>VLOOKUP($A28,unit!$A:$G,MATCH(I$2,unit!$A$1:$G$1,0),0)</f>
        <v>0.73329999999999995</v>
      </c>
      <c r="J28">
        <f>VLOOKUP($A28,unit!$A:$G,MATCH(J$2,unit!$A$1:$G$1,0),0)</f>
        <v>0.92</v>
      </c>
      <c r="K28">
        <f>VLOOKUP($A28,unit!$A:$G,MATCH(K$2,unit!$A$1:$G$1,0),0)</f>
        <v>0.7</v>
      </c>
      <c r="L28">
        <f t="shared" si="1"/>
        <v>4200</v>
      </c>
      <c r="M28">
        <f t="shared" si="11"/>
        <v>350</v>
      </c>
      <c r="N28">
        <f t="shared" si="11"/>
        <v>70</v>
      </c>
    </row>
    <row r="29" spans="1:34" x14ac:dyDescent="0.2">
      <c r="A29">
        <v>2</v>
      </c>
      <c r="F29">
        <v>3520</v>
      </c>
      <c r="G29">
        <v>368</v>
      </c>
      <c r="H29">
        <v>56</v>
      </c>
      <c r="I29">
        <f>VLOOKUP($A29,unit!$A:$G,MATCH(I$2,unit!$A$1:$G$1,0),0)</f>
        <v>0.73329999999999995</v>
      </c>
      <c r="J29">
        <f>VLOOKUP($A29,unit!$A:$G,MATCH(J$2,unit!$A$1:$G$1,0),0)</f>
        <v>0.92</v>
      </c>
      <c r="K29">
        <f>VLOOKUP($A29,unit!$A:$G,MATCH(K$2,unit!$A$1:$G$1,0),0)</f>
        <v>0.7</v>
      </c>
      <c r="L29">
        <f t="shared" si="1"/>
        <v>4800</v>
      </c>
      <c r="M29">
        <f t="shared" si="11"/>
        <v>400</v>
      </c>
      <c r="N29">
        <f t="shared" si="11"/>
        <v>80</v>
      </c>
    </row>
    <row r="30" spans="1:34" x14ac:dyDescent="0.2">
      <c r="A30">
        <v>2</v>
      </c>
      <c r="F30">
        <v>3960</v>
      </c>
      <c r="G30">
        <v>414</v>
      </c>
      <c r="H30">
        <v>63</v>
      </c>
      <c r="I30">
        <f>VLOOKUP($A30,unit!$A:$G,MATCH(I$2,unit!$A$1:$G$1,0),0)</f>
        <v>0.73329999999999995</v>
      </c>
      <c r="J30">
        <f>VLOOKUP($A30,unit!$A:$G,MATCH(J$2,unit!$A$1:$G$1,0),0)</f>
        <v>0.92</v>
      </c>
      <c r="K30">
        <f>VLOOKUP($A30,unit!$A:$G,MATCH(K$2,unit!$A$1:$G$1,0),0)</f>
        <v>0.7</v>
      </c>
      <c r="L30">
        <f t="shared" si="1"/>
        <v>5400</v>
      </c>
      <c r="M30">
        <f t="shared" si="11"/>
        <v>450</v>
      </c>
      <c r="N30">
        <f t="shared" si="11"/>
        <v>90</v>
      </c>
    </row>
    <row r="31" spans="1:34" x14ac:dyDescent="0.2">
      <c r="A31">
        <v>2</v>
      </c>
      <c r="F31">
        <v>4400</v>
      </c>
      <c r="G31">
        <v>460</v>
      </c>
      <c r="H31">
        <v>70</v>
      </c>
      <c r="I31">
        <f>VLOOKUP($A31,unit!$A:$G,MATCH(I$2,unit!$A$1:$G$1,0),0)</f>
        <v>0.73329999999999995</v>
      </c>
      <c r="J31">
        <f>VLOOKUP($A31,unit!$A:$G,MATCH(J$2,unit!$A$1:$G$1,0),0)</f>
        <v>0.92</v>
      </c>
      <c r="K31">
        <f>VLOOKUP($A31,unit!$A:$G,MATCH(K$2,unit!$A$1:$G$1,0),0)</f>
        <v>0.7</v>
      </c>
      <c r="L31">
        <f t="shared" si="1"/>
        <v>6000</v>
      </c>
      <c r="M31">
        <f t="shared" si="11"/>
        <v>500</v>
      </c>
      <c r="N31">
        <f t="shared" si="11"/>
        <v>100</v>
      </c>
    </row>
    <row r="32" spans="1:34" x14ac:dyDescent="0.2">
      <c r="A32">
        <v>2</v>
      </c>
      <c r="F32">
        <v>4840</v>
      </c>
      <c r="G32">
        <v>506</v>
      </c>
      <c r="H32">
        <v>77</v>
      </c>
      <c r="I32">
        <f>VLOOKUP($A32,unit!$A:$G,MATCH(I$2,unit!$A$1:$G$1,0),0)</f>
        <v>0.73329999999999995</v>
      </c>
      <c r="J32">
        <f>VLOOKUP($A32,unit!$A:$G,MATCH(J$2,unit!$A$1:$G$1,0),0)</f>
        <v>0.92</v>
      </c>
      <c r="K32">
        <f>VLOOKUP($A32,unit!$A:$G,MATCH(K$2,unit!$A$1:$G$1,0),0)</f>
        <v>0.7</v>
      </c>
      <c r="L32">
        <f t="shared" si="1"/>
        <v>6600</v>
      </c>
      <c r="M32">
        <f t="shared" si="11"/>
        <v>550</v>
      </c>
      <c r="N32">
        <f t="shared" si="11"/>
        <v>110</v>
      </c>
    </row>
    <row r="33" spans="1:14" x14ac:dyDescent="0.2">
      <c r="A33">
        <v>2</v>
      </c>
      <c r="F33">
        <v>5280</v>
      </c>
      <c r="G33">
        <v>552</v>
      </c>
      <c r="H33">
        <v>84</v>
      </c>
      <c r="I33">
        <f>VLOOKUP($A33,unit!$A:$G,MATCH(I$2,unit!$A$1:$G$1,0),0)</f>
        <v>0.73329999999999995</v>
      </c>
      <c r="J33">
        <f>VLOOKUP($A33,unit!$A:$G,MATCH(J$2,unit!$A$1:$G$1,0),0)</f>
        <v>0.92</v>
      </c>
      <c r="K33">
        <f>VLOOKUP($A33,unit!$A:$G,MATCH(K$2,unit!$A$1:$G$1,0),0)</f>
        <v>0.7</v>
      </c>
      <c r="L33">
        <f t="shared" si="1"/>
        <v>7200</v>
      </c>
      <c r="M33">
        <f t="shared" si="11"/>
        <v>600</v>
      </c>
      <c r="N33">
        <f t="shared" si="11"/>
        <v>120</v>
      </c>
    </row>
    <row r="34" spans="1:14" x14ac:dyDescent="0.2">
      <c r="A34">
        <v>2</v>
      </c>
      <c r="F34">
        <v>5720</v>
      </c>
      <c r="G34">
        <v>598</v>
      </c>
      <c r="H34">
        <v>91</v>
      </c>
      <c r="I34">
        <f>VLOOKUP($A34,unit!$A:$G,MATCH(I$2,unit!$A$1:$G$1,0),0)</f>
        <v>0.73329999999999995</v>
      </c>
      <c r="J34">
        <f>VLOOKUP($A34,unit!$A:$G,MATCH(J$2,unit!$A$1:$G$1,0),0)</f>
        <v>0.92</v>
      </c>
      <c r="K34">
        <f>VLOOKUP($A34,unit!$A:$G,MATCH(K$2,unit!$A$1:$G$1,0),0)</f>
        <v>0.7</v>
      </c>
      <c r="L34">
        <f t="shared" si="1"/>
        <v>7800</v>
      </c>
      <c r="M34">
        <f t="shared" si="11"/>
        <v>650</v>
      </c>
      <c r="N34">
        <f t="shared" si="11"/>
        <v>130</v>
      </c>
    </row>
    <row r="35" spans="1:14" x14ac:dyDescent="0.2">
      <c r="A35">
        <v>3</v>
      </c>
      <c r="F35">
        <v>0</v>
      </c>
      <c r="G35">
        <v>0</v>
      </c>
      <c r="H35">
        <v>0</v>
      </c>
      <c r="I35">
        <f>VLOOKUP($A35,unit!$A:$G,MATCH(I$2,unit!$A$1:$G$1,0),0)</f>
        <v>0.93330000000000002</v>
      </c>
      <c r="J35">
        <f>VLOOKUP($A35,unit!$A:$G,MATCH(J$2,unit!$A$1:$G$1,0),0)</f>
        <v>0.78</v>
      </c>
      <c r="K35">
        <f>VLOOKUP($A35,unit!$A:$G,MATCH(K$2,unit!$A$1:$G$1,0),0)</f>
        <v>0.74</v>
      </c>
      <c r="L35">
        <f t="shared" si="1"/>
        <v>0</v>
      </c>
      <c r="M35">
        <f t="shared" si="11"/>
        <v>0</v>
      </c>
      <c r="N35">
        <f t="shared" si="11"/>
        <v>0</v>
      </c>
    </row>
    <row r="36" spans="1:14" x14ac:dyDescent="0.2">
      <c r="A36">
        <v>3</v>
      </c>
      <c r="F36">
        <v>0</v>
      </c>
      <c r="G36">
        <v>0</v>
      </c>
      <c r="H36">
        <v>0</v>
      </c>
      <c r="I36">
        <f>VLOOKUP($A36,unit!$A:$G,MATCH(I$2,unit!$A$1:$G$1,0),0)</f>
        <v>0.93330000000000002</v>
      </c>
      <c r="J36">
        <f>VLOOKUP($A36,unit!$A:$G,MATCH(J$2,unit!$A$1:$G$1,0),0)</f>
        <v>0.78</v>
      </c>
      <c r="K36">
        <f>VLOOKUP($A36,unit!$A:$G,MATCH(K$2,unit!$A$1:$G$1,0),0)</f>
        <v>0.74</v>
      </c>
      <c r="L36">
        <f t="shared" si="1"/>
        <v>0</v>
      </c>
      <c r="M36">
        <f t="shared" si="11"/>
        <v>0</v>
      </c>
      <c r="N36">
        <f t="shared" si="11"/>
        <v>0</v>
      </c>
    </row>
    <row r="37" spans="1:14" x14ac:dyDescent="0.2">
      <c r="A37">
        <v>3</v>
      </c>
      <c r="F37">
        <v>0</v>
      </c>
      <c r="G37">
        <v>0</v>
      </c>
      <c r="H37">
        <v>0</v>
      </c>
      <c r="I37">
        <f>VLOOKUP($A37,unit!$A:$G,MATCH(I$2,unit!$A$1:$G$1,0),0)</f>
        <v>0.93330000000000002</v>
      </c>
      <c r="J37">
        <f>VLOOKUP($A37,unit!$A:$G,MATCH(J$2,unit!$A$1:$G$1,0),0)</f>
        <v>0.78</v>
      </c>
      <c r="K37">
        <f>VLOOKUP($A37,unit!$A:$G,MATCH(K$2,unit!$A$1:$G$1,0),0)</f>
        <v>0.74</v>
      </c>
      <c r="L37">
        <f t="shared" si="1"/>
        <v>0</v>
      </c>
      <c r="M37">
        <f t="shared" si="11"/>
        <v>0</v>
      </c>
      <c r="N37">
        <f t="shared" si="11"/>
        <v>0</v>
      </c>
    </row>
    <row r="38" spans="1:14" x14ac:dyDescent="0.2">
      <c r="A38">
        <v>3</v>
      </c>
      <c r="F38">
        <v>420</v>
      </c>
      <c r="G38">
        <v>29.25</v>
      </c>
      <c r="H38">
        <v>5.55</v>
      </c>
      <c r="I38">
        <f>VLOOKUP($A38,unit!$A:$G,MATCH(I$2,unit!$A$1:$G$1,0),0)</f>
        <v>0.93330000000000002</v>
      </c>
      <c r="J38">
        <f>VLOOKUP($A38,unit!$A:$G,MATCH(J$2,unit!$A$1:$G$1,0),0)</f>
        <v>0.78</v>
      </c>
      <c r="K38">
        <f>VLOOKUP($A38,unit!$A:$G,MATCH(K$2,unit!$A$1:$G$1,0),0)</f>
        <v>0.74</v>
      </c>
      <c r="L38">
        <f t="shared" si="1"/>
        <v>450</v>
      </c>
      <c r="M38">
        <f t="shared" si="11"/>
        <v>37.5</v>
      </c>
      <c r="N38">
        <f t="shared" si="11"/>
        <v>7.5</v>
      </c>
    </row>
    <row r="39" spans="1:14" x14ac:dyDescent="0.2">
      <c r="A39">
        <v>3</v>
      </c>
      <c r="F39">
        <v>1260</v>
      </c>
      <c r="G39">
        <v>87.75</v>
      </c>
      <c r="H39">
        <v>16.649999999999999</v>
      </c>
      <c r="I39">
        <f>VLOOKUP($A39,unit!$A:$G,MATCH(I$2,unit!$A$1:$G$1,0),0)</f>
        <v>0.93330000000000002</v>
      </c>
      <c r="J39">
        <f>VLOOKUP($A39,unit!$A:$G,MATCH(J$2,unit!$A$1:$G$1,0),0)</f>
        <v>0.78</v>
      </c>
      <c r="K39">
        <f>VLOOKUP($A39,unit!$A:$G,MATCH(K$2,unit!$A$1:$G$1,0),0)</f>
        <v>0.74</v>
      </c>
      <c r="L39">
        <f t="shared" si="1"/>
        <v>1350</v>
      </c>
      <c r="M39">
        <f t="shared" si="11"/>
        <v>112.5</v>
      </c>
      <c r="N39">
        <f t="shared" si="11"/>
        <v>22.5</v>
      </c>
    </row>
    <row r="40" spans="1:14" x14ac:dyDescent="0.2">
      <c r="A40">
        <v>3</v>
      </c>
      <c r="F40">
        <v>2100</v>
      </c>
      <c r="G40">
        <v>146.25</v>
      </c>
      <c r="H40">
        <v>27.75</v>
      </c>
      <c r="I40">
        <f>VLOOKUP($A40,unit!$A:$G,MATCH(I$2,unit!$A$1:$G$1,0),0)</f>
        <v>0.93330000000000002</v>
      </c>
      <c r="J40">
        <f>VLOOKUP($A40,unit!$A:$G,MATCH(J$2,unit!$A$1:$G$1,0),0)</f>
        <v>0.78</v>
      </c>
      <c r="K40">
        <f>VLOOKUP($A40,unit!$A:$G,MATCH(K$2,unit!$A$1:$G$1,0),0)</f>
        <v>0.74</v>
      </c>
      <c r="L40">
        <f t="shared" si="1"/>
        <v>2250</v>
      </c>
      <c r="M40">
        <f t="shared" si="11"/>
        <v>187.5</v>
      </c>
      <c r="N40">
        <f t="shared" si="11"/>
        <v>37.5</v>
      </c>
    </row>
    <row r="41" spans="1:14" x14ac:dyDescent="0.2">
      <c r="A41">
        <v>3</v>
      </c>
      <c r="F41">
        <v>2800</v>
      </c>
      <c r="G41">
        <v>195</v>
      </c>
      <c r="H41">
        <v>37</v>
      </c>
      <c r="I41">
        <f>VLOOKUP($A41,unit!$A:$G,MATCH(I$2,unit!$A$1:$G$1,0),0)</f>
        <v>0.93330000000000002</v>
      </c>
      <c r="J41">
        <f>VLOOKUP($A41,unit!$A:$G,MATCH(J$2,unit!$A$1:$G$1,0),0)</f>
        <v>0.78</v>
      </c>
      <c r="K41">
        <f>VLOOKUP($A41,unit!$A:$G,MATCH(K$2,unit!$A$1:$G$1,0),0)</f>
        <v>0.74</v>
      </c>
      <c r="L41">
        <f t="shared" si="1"/>
        <v>3000</v>
      </c>
      <c r="M41">
        <f t="shared" si="11"/>
        <v>250</v>
      </c>
      <c r="N41">
        <f t="shared" si="11"/>
        <v>50</v>
      </c>
    </row>
    <row r="42" spans="1:14" x14ac:dyDescent="0.2">
      <c r="A42">
        <v>3</v>
      </c>
      <c r="F42">
        <v>3360</v>
      </c>
      <c r="G42">
        <v>234</v>
      </c>
      <c r="H42">
        <v>44.4</v>
      </c>
      <c r="I42">
        <f>VLOOKUP($A42,unit!$A:$G,MATCH(I$2,unit!$A$1:$G$1,0),0)</f>
        <v>0.93330000000000002</v>
      </c>
      <c r="J42">
        <f>VLOOKUP($A42,unit!$A:$G,MATCH(J$2,unit!$A$1:$G$1,0),0)</f>
        <v>0.78</v>
      </c>
      <c r="K42">
        <f>VLOOKUP($A42,unit!$A:$G,MATCH(K$2,unit!$A$1:$G$1,0),0)</f>
        <v>0.74</v>
      </c>
      <c r="L42">
        <f t="shared" si="1"/>
        <v>3600</v>
      </c>
      <c r="M42">
        <f t="shared" si="11"/>
        <v>300</v>
      </c>
      <c r="N42">
        <f t="shared" si="11"/>
        <v>60</v>
      </c>
    </row>
    <row r="43" spans="1:14" x14ac:dyDescent="0.2">
      <c r="A43">
        <v>3</v>
      </c>
      <c r="F43">
        <v>3640</v>
      </c>
      <c r="G43">
        <v>253.5</v>
      </c>
      <c r="H43">
        <v>48.1</v>
      </c>
      <c r="I43">
        <f>VLOOKUP($A43,unit!$A:$G,MATCH(I$2,unit!$A$1:$G$1,0),0)</f>
        <v>0.93330000000000002</v>
      </c>
      <c r="J43">
        <f>VLOOKUP($A43,unit!$A:$G,MATCH(J$2,unit!$A$1:$G$1,0),0)</f>
        <v>0.78</v>
      </c>
      <c r="K43">
        <f>VLOOKUP($A43,unit!$A:$G,MATCH(K$2,unit!$A$1:$G$1,0),0)</f>
        <v>0.74</v>
      </c>
      <c r="L43">
        <f t="shared" si="1"/>
        <v>3900</v>
      </c>
      <c r="M43">
        <f t="shared" si="11"/>
        <v>325</v>
      </c>
      <c r="N43">
        <f t="shared" si="11"/>
        <v>65</v>
      </c>
    </row>
    <row r="44" spans="1:14" x14ac:dyDescent="0.2">
      <c r="A44">
        <v>3</v>
      </c>
      <c r="F44">
        <v>3920</v>
      </c>
      <c r="G44">
        <v>273</v>
      </c>
      <c r="H44">
        <v>51.8</v>
      </c>
      <c r="I44">
        <f>VLOOKUP($A44,unit!$A:$G,MATCH(I$2,unit!$A$1:$G$1,0),0)</f>
        <v>0.93330000000000002</v>
      </c>
      <c r="J44">
        <f>VLOOKUP($A44,unit!$A:$G,MATCH(J$2,unit!$A$1:$G$1,0),0)</f>
        <v>0.78</v>
      </c>
      <c r="K44">
        <f>VLOOKUP($A44,unit!$A:$G,MATCH(K$2,unit!$A$1:$G$1,0),0)</f>
        <v>0.74</v>
      </c>
      <c r="L44">
        <f t="shared" si="1"/>
        <v>4200</v>
      </c>
      <c r="M44">
        <f t="shared" si="11"/>
        <v>350</v>
      </c>
      <c r="N44">
        <f t="shared" si="11"/>
        <v>70</v>
      </c>
    </row>
    <row r="45" spans="1:14" x14ac:dyDescent="0.2">
      <c r="A45">
        <v>3</v>
      </c>
      <c r="F45">
        <v>4480</v>
      </c>
      <c r="G45">
        <v>312</v>
      </c>
      <c r="H45">
        <v>59.2</v>
      </c>
      <c r="I45">
        <f>VLOOKUP($A45,unit!$A:$G,MATCH(I$2,unit!$A$1:$G$1,0),0)</f>
        <v>0.93330000000000002</v>
      </c>
      <c r="J45">
        <f>VLOOKUP($A45,unit!$A:$G,MATCH(J$2,unit!$A$1:$G$1,0),0)</f>
        <v>0.78</v>
      </c>
      <c r="K45">
        <f>VLOOKUP($A45,unit!$A:$G,MATCH(K$2,unit!$A$1:$G$1,0),0)</f>
        <v>0.74</v>
      </c>
      <c r="L45">
        <f t="shared" si="1"/>
        <v>4800</v>
      </c>
      <c r="M45">
        <f t="shared" si="11"/>
        <v>400</v>
      </c>
      <c r="N45">
        <f t="shared" si="11"/>
        <v>80</v>
      </c>
    </row>
    <row r="46" spans="1:14" x14ac:dyDescent="0.2">
      <c r="A46">
        <v>3</v>
      </c>
      <c r="F46">
        <v>5040</v>
      </c>
      <c r="G46">
        <v>351</v>
      </c>
      <c r="H46">
        <v>66.599999999999994</v>
      </c>
      <c r="I46">
        <f>VLOOKUP($A46,unit!$A:$G,MATCH(I$2,unit!$A$1:$G$1,0),0)</f>
        <v>0.93330000000000002</v>
      </c>
      <c r="J46">
        <f>VLOOKUP($A46,unit!$A:$G,MATCH(J$2,unit!$A$1:$G$1,0),0)</f>
        <v>0.78</v>
      </c>
      <c r="K46">
        <f>VLOOKUP($A46,unit!$A:$G,MATCH(K$2,unit!$A$1:$G$1,0),0)</f>
        <v>0.74</v>
      </c>
      <c r="L46">
        <f t="shared" si="1"/>
        <v>5400</v>
      </c>
      <c r="M46">
        <f t="shared" si="11"/>
        <v>450</v>
      </c>
      <c r="N46">
        <f t="shared" si="11"/>
        <v>90</v>
      </c>
    </row>
    <row r="47" spans="1:14" x14ac:dyDescent="0.2">
      <c r="A47">
        <v>3</v>
      </c>
      <c r="F47">
        <v>5600</v>
      </c>
      <c r="G47">
        <v>390</v>
      </c>
      <c r="H47">
        <v>74</v>
      </c>
      <c r="I47">
        <f>VLOOKUP($A47,unit!$A:$G,MATCH(I$2,unit!$A$1:$G$1,0),0)</f>
        <v>0.93330000000000002</v>
      </c>
      <c r="J47">
        <f>VLOOKUP($A47,unit!$A:$G,MATCH(J$2,unit!$A$1:$G$1,0),0)</f>
        <v>0.78</v>
      </c>
      <c r="K47">
        <f>VLOOKUP($A47,unit!$A:$G,MATCH(K$2,unit!$A$1:$G$1,0),0)</f>
        <v>0.74</v>
      </c>
      <c r="L47">
        <f t="shared" si="1"/>
        <v>6000</v>
      </c>
      <c r="M47">
        <f t="shared" si="11"/>
        <v>500</v>
      </c>
      <c r="N47">
        <f t="shared" si="11"/>
        <v>100</v>
      </c>
    </row>
    <row r="48" spans="1:14" x14ac:dyDescent="0.2">
      <c r="A48">
        <v>3</v>
      </c>
      <c r="F48">
        <v>6160</v>
      </c>
      <c r="G48">
        <v>429</v>
      </c>
      <c r="H48">
        <v>81.400000000000006</v>
      </c>
      <c r="I48">
        <f>VLOOKUP($A48,unit!$A:$G,MATCH(I$2,unit!$A$1:$G$1,0),0)</f>
        <v>0.93330000000000002</v>
      </c>
      <c r="J48">
        <f>VLOOKUP($A48,unit!$A:$G,MATCH(J$2,unit!$A$1:$G$1,0),0)</f>
        <v>0.78</v>
      </c>
      <c r="K48">
        <f>VLOOKUP($A48,unit!$A:$G,MATCH(K$2,unit!$A$1:$G$1,0),0)</f>
        <v>0.74</v>
      </c>
      <c r="L48">
        <f t="shared" si="1"/>
        <v>6600</v>
      </c>
      <c r="M48">
        <f t="shared" si="11"/>
        <v>550</v>
      </c>
      <c r="N48">
        <f t="shared" si="11"/>
        <v>110</v>
      </c>
    </row>
    <row r="49" spans="1:14" x14ac:dyDescent="0.2">
      <c r="A49">
        <v>3</v>
      </c>
      <c r="F49">
        <v>6720</v>
      </c>
      <c r="G49">
        <v>468</v>
      </c>
      <c r="H49">
        <v>88.8</v>
      </c>
      <c r="I49">
        <f>VLOOKUP($A49,unit!$A:$G,MATCH(I$2,unit!$A$1:$G$1,0),0)</f>
        <v>0.93330000000000002</v>
      </c>
      <c r="J49">
        <f>VLOOKUP($A49,unit!$A:$G,MATCH(J$2,unit!$A$1:$G$1,0),0)</f>
        <v>0.78</v>
      </c>
      <c r="K49">
        <f>VLOOKUP($A49,unit!$A:$G,MATCH(K$2,unit!$A$1:$G$1,0),0)</f>
        <v>0.74</v>
      </c>
      <c r="L49">
        <f t="shared" si="1"/>
        <v>7200</v>
      </c>
      <c r="M49">
        <f t="shared" si="11"/>
        <v>600</v>
      </c>
      <c r="N49">
        <f t="shared" si="11"/>
        <v>120</v>
      </c>
    </row>
    <row r="50" spans="1:14" x14ac:dyDescent="0.2">
      <c r="A50">
        <v>3</v>
      </c>
      <c r="F50">
        <v>7280</v>
      </c>
      <c r="G50">
        <v>507</v>
      </c>
      <c r="H50">
        <v>96.2</v>
      </c>
      <c r="I50">
        <f>VLOOKUP($A50,unit!$A:$G,MATCH(I$2,unit!$A$1:$G$1,0),0)</f>
        <v>0.93330000000000002</v>
      </c>
      <c r="J50">
        <f>VLOOKUP($A50,unit!$A:$G,MATCH(J$2,unit!$A$1:$G$1,0),0)</f>
        <v>0.78</v>
      </c>
      <c r="K50">
        <f>VLOOKUP($A50,unit!$A:$G,MATCH(K$2,unit!$A$1:$G$1,0),0)</f>
        <v>0.74</v>
      </c>
      <c r="L50">
        <f t="shared" si="1"/>
        <v>7800</v>
      </c>
      <c r="M50">
        <f t="shared" si="11"/>
        <v>650</v>
      </c>
      <c r="N50">
        <f t="shared" si="11"/>
        <v>130</v>
      </c>
    </row>
    <row r="51" spans="1:14" x14ac:dyDescent="0.2">
      <c r="A51">
        <v>4</v>
      </c>
      <c r="F51">
        <v>0</v>
      </c>
      <c r="G51">
        <v>0</v>
      </c>
      <c r="H51">
        <v>0</v>
      </c>
      <c r="I51">
        <f>VLOOKUP($A51,unit!$A:$G,MATCH(I$2,unit!$A$1:$G$1,0),0)</f>
        <v>0.9</v>
      </c>
      <c r="J51">
        <f>VLOOKUP($A51,unit!$A:$G,MATCH(J$2,unit!$A$1:$G$1,0),0)</f>
        <v>0.82</v>
      </c>
      <c r="K51">
        <f>VLOOKUP($A51,unit!$A:$G,MATCH(K$2,unit!$A$1:$G$1,0),0)</f>
        <v>0.82</v>
      </c>
      <c r="L51">
        <f t="shared" si="1"/>
        <v>0</v>
      </c>
      <c r="M51">
        <f t="shared" si="11"/>
        <v>0</v>
      </c>
      <c r="N51">
        <f t="shared" si="11"/>
        <v>0</v>
      </c>
    </row>
    <row r="52" spans="1:14" x14ac:dyDescent="0.2">
      <c r="A52">
        <v>4</v>
      </c>
      <c r="F52">
        <v>0</v>
      </c>
      <c r="G52">
        <v>0</v>
      </c>
      <c r="H52">
        <v>0</v>
      </c>
      <c r="I52">
        <f>VLOOKUP($A52,unit!$A:$G,MATCH(I$2,unit!$A$1:$G$1,0),0)</f>
        <v>0.9</v>
      </c>
      <c r="J52">
        <f>VLOOKUP($A52,unit!$A:$G,MATCH(J$2,unit!$A$1:$G$1,0),0)</f>
        <v>0.82</v>
      </c>
      <c r="K52">
        <f>VLOOKUP($A52,unit!$A:$G,MATCH(K$2,unit!$A$1:$G$1,0),0)</f>
        <v>0.82</v>
      </c>
      <c r="L52">
        <f t="shared" si="1"/>
        <v>0</v>
      </c>
      <c r="M52">
        <f t="shared" si="11"/>
        <v>0</v>
      </c>
      <c r="N52">
        <f t="shared" si="11"/>
        <v>0</v>
      </c>
    </row>
    <row r="53" spans="1:14" x14ac:dyDescent="0.2">
      <c r="A53">
        <v>4</v>
      </c>
      <c r="F53">
        <v>0</v>
      </c>
      <c r="G53">
        <v>0</v>
      </c>
      <c r="H53">
        <v>0</v>
      </c>
      <c r="I53">
        <f>VLOOKUP($A53,unit!$A:$G,MATCH(I$2,unit!$A$1:$G$1,0),0)</f>
        <v>0.9</v>
      </c>
      <c r="J53">
        <f>VLOOKUP($A53,unit!$A:$G,MATCH(J$2,unit!$A$1:$G$1,0),0)</f>
        <v>0.82</v>
      </c>
      <c r="K53">
        <f>VLOOKUP($A53,unit!$A:$G,MATCH(K$2,unit!$A$1:$G$1,0),0)</f>
        <v>0.82</v>
      </c>
      <c r="L53">
        <f t="shared" si="1"/>
        <v>0</v>
      </c>
      <c r="M53">
        <f t="shared" si="11"/>
        <v>0</v>
      </c>
      <c r="N53">
        <f t="shared" si="11"/>
        <v>0</v>
      </c>
    </row>
    <row r="54" spans="1:14" x14ac:dyDescent="0.2">
      <c r="A54">
        <v>4</v>
      </c>
      <c r="F54">
        <v>405</v>
      </c>
      <c r="G54">
        <v>30.75</v>
      </c>
      <c r="H54">
        <v>6.15</v>
      </c>
      <c r="I54">
        <f>VLOOKUP($A54,unit!$A:$G,MATCH(I$2,unit!$A$1:$G$1,0),0)</f>
        <v>0.9</v>
      </c>
      <c r="J54">
        <f>VLOOKUP($A54,unit!$A:$G,MATCH(J$2,unit!$A$1:$G$1,0),0)</f>
        <v>0.82</v>
      </c>
      <c r="K54">
        <f>VLOOKUP($A54,unit!$A:$G,MATCH(K$2,unit!$A$1:$G$1,0),0)</f>
        <v>0.82</v>
      </c>
      <c r="L54">
        <f t="shared" si="1"/>
        <v>450</v>
      </c>
      <c r="M54">
        <f t="shared" si="11"/>
        <v>37.5</v>
      </c>
      <c r="N54">
        <f t="shared" si="11"/>
        <v>7.5</v>
      </c>
    </row>
    <row r="55" spans="1:14" x14ac:dyDescent="0.2">
      <c r="A55">
        <v>4</v>
      </c>
      <c r="F55">
        <v>1215</v>
      </c>
      <c r="G55">
        <v>92.25</v>
      </c>
      <c r="H55">
        <v>18.45</v>
      </c>
      <c r="I55">
        <f>VLOOKUP($A55,unit!$A:$G,MATCH(I$2,unit!$A$1:$G$1,0),0)</f>
        <v>0.9</v>
      </c>
      <c r="J55">
        <f>VLOOKUP($A55,unit!$A:$G,MATCH(J$2,unit!$A$1:$G$1,0),0)</f>
        <v>0.82</v>
      </c>
      <c r="K55">
        <f>VLOOKUP($A55,unit!$A:$G,MATCH(K$2,unit!$A$1:$G$1,0),0)</f>
        <v>0.82</v>
      </c>
      <c r="L55">
        <f t="shared" si="1"/>
        <v>1350</v>
      </c>
      <c r="M55">
        <f t="shared" si="11"/>
        <v>112.5</v>
      </c>
      <c r="N55">
        <f t="shared" si="11"/>
        <v>22.5</v>
      </c>
    </row>
    <row r="56" spans="1:14" x14ac:dyDescent="0.2">
      <c r="A56">
        <v>4</v>
      </c>
      <c r="F56">
        <v>2025</v>
      </c>
      <c r="G56">
        <v>153.75</v>
      </c>
      <c r="H56">
        <v>30.75</v>
      </c>
      <c r="I56">
        <f>VLOOKUP($A56,unit!$A:$G,MATCH(I$2,unit!$A$1:$G$1,0),0)</f>
        <v>0.9</v>
      </c>
      <c r="J56">
        <f>VLOOKUP($A56,unit!$A:$G,MATCH(J$2,unit!$A$1:$G$1,0),0)</f>
        <v>0.82</v>
      </c>
      <c r="K56">
        <f>VLOOKUP($A56,unit!$A:$G,MATCH(K$2,unit!$A$1:$G$1,0),0)</f>
        <v>0.82</v>
      </c>
      <c r="L56">
        <f t="shared" si="1"/>
        <v>2250</v>
      </c>
      <c r="M56">
        <f t="shared" si="11"/>
        <v>187.5</v>
      </c>
      <c r="N56">
        <f t="shared" si="11"/>
        <v>37.5</v>
      </c>
    </row>
    <row r="57" spans="1:14" x14ac:dyDescent="0.2">
      <c r="A57">
        <v>4</v>
      </c>
      <c r="F57">
        <v>2700</v>
      </c>
      <c r="G57">
        <v>205</v>
      </c>
      <c r="H57">
        <v>41</v>
      </c>
      <c r="I57">
        <f>VLOOKUP($A57,unit!$A:$G,MATCH(I$2,unit!$A$1:$G$1,0),0)</f>
        <v>0.9</v>
      </c>
      <c r="J57">
        <f>VLOOKUP($A57,unit!$A:$G,MATCH(J$2,unit!$A$1:$G$1,0),0)</f>
        <v>0.82</v>
      </c>
      <c r="K57">
        <f>VLOOKUP($A57,unit!$A:$G,MATCH(K$2,unit!$A$1:$G$1,0),0)</f>
        <v>0.82</v>
      </c>
      <c r="L57">
        <f t="shared" si="1"/>
        <v>3000</v>
      </c>
      <c r="M57">
        <f t="shared" si="11"/>
        <v>250</v>
      </c>
      <c r="N57">
        <f t="shared" si="11"/>
        <v>50</v>
      </c>
    </row>
    <row r="58" spans="1:14" x14ac:dyDescent="0.2">
      <c r="A58">
        <v>4</v>
      </c>
      <c r="F58">
        <v>3240</v>
      </c>
      <c r="G58">
        <v>246</v>
      </c>
      <c r="H58">
        <v>49.2</v>
      </c>
      <c r="I58">
        <f>VLOOKUP($A58,unit!$A:$G,MATCH(I$2,unit!$A$1:$G$1,0),0)</f>
        <v>0.9</v>
      </c>
      <c r="J58">
        <f>VLOOKUP($A58,unit!$A:$G,MATCH(J$2,unit!$A$1:$G$1,0),0)</f>
        <v>0.82</v>
      </c>
      <c r="K58">
        <f>VLOOKUP($A58,unit!$A:$G,MATCH(K$2,unit!$A$1:$G$1,0),0)</f>
        <v>0.82</v>
      </c>
      <c r="L58">
        <f t="shared" si="1"/>
        <v>3600</v>
      </c>
      <c r="M58">
        <f t="shared" si="11"/>
        <v>300</v>
      </c>
      <c r="N58">
        <f t="shared" si="11"/>
        <v>60</v>
      </c>
    </row>
    <row r="59" spans="1:14" x14ac:dyDescent="0.2">
      <c r="A59">
        <v>4</v>
      </c>
      <c r="F59">
        <v>3510</v>
      </c>
      <c r="G59">
        <v>266.5</v>
      </c>
      <c r="H59">
        <v>53.3</v>
      </c>
      <c r="I59">
        <f>VLOOKUP($A59,unit!$A:$G,MATCH(I$2,unit!$A$1:$G$1,0),0)</f>
        <v>0.9</v>
      </c>
      <c r="J59">
        <f>VLOOKUP($A59,unit!$A:$G,MATCH(J$2,unit!$A$1:$G$1,0),0)</f>
        <v>0.82</v>
      </c>
      <c r="K59">
        <f>VLOOKUP($A59,unit!$A:$G,MATCH(K$2,unit!$A$1:$G$1,0),0)</f>
        <v>0.82</v>
      </c>
      <c r="L59">
        <f t="shared" si="1"/>
        <v>3900</v>
      </c>
      <c r="M59">
        <f t="shared" si="11"/>
        <v>325</v>
      </c>
      <c r="N59">
        <f t="shared" si="11"/>
        <v>65</v>
      </c>
    </row>
    <row r="60" spans="1:14" x14ac:dyDescent="0.2">
      <c r="A60">
        <v>4</v>
      </c>
      <c r="F60">
        <v>3780</v>
      </c>
      <c r="G60">
        <v>287</v>
      </c>
      <c r="H60">
        <v>57.4</v>
      </c>
      <c r="I60">
        <f>VLOOKUP($A60,unit!$A:$G,MATCH(I$2,unit!$A$1:$G$1,0),0)</f>
        <v>0.9</v>
      </c>
      <c r="J60">
        <f>VLOOKUP($A60,unit!$A:$G,MATCH(J$2,unit!$A$1:$G$1,0),0)</f>
        <v>0.82</v>
      </c>
      <c r="K60">
        <f>VLOOKUP($A60,unit!$A:$G,MATCH(K$2,unit!$A$1:$G$1,0),0)</f>
        <v>0.82</v>
      </c>
      <c r="L60">
        <f t="shared" si="1"/>
        <v>4200</v>
      </c>
      <c r="M60">
        <f t="shared" si="11"/>
        <v>350</v>
      </c>
      <c r="N60">
        <f t="shared" si="11"/>
        <v>70</v>
      </c>
    </row>
    <row r="61" spans="1:14" x14ac:dyDescent="0.2">
      <c r="A61">
        <v>4</v>
      </c>
      <c r="F61">
        <v>4320</v>
      </c>
      <c r="G61">
        <v>328</v>
      </c>
      <c r="H61">
        <v>65.599999999999994</v>
      </c>
      <c r="I61">
        <f>VLOOKUP($A61,unit!$A:$G,MATCH(I$2,unit!$A$1:$G$1,0),0)</f>
        <v>0.9</v>
      </c>
      <c r="J61">
        <f>VLOOKUP($A61,unit!$A:$G,MATCH(J$2,unit!$A$1:$G$1,0),0)</f>
        <v>0.82</v>
      </c>
      <c r="K61">
        <f>VLOOKUP($A61,unit!$A:$G,MATCH(K$2,unit!$A$1:$G$1,0),0)</f>
        <v>0.82</v>
      </c>
      <c r="L61">
        <f t="shared" si="1"/>
        <v>4800</v>
      </c>
      <c r="M61">
        <f t="shared" si="11"/>
        <v>400</v>
      </c>
      <c r="N61">
        <f t="shared" si="11"/>
        <v>80</v>
      </c>
    </row>
    <row r="62" spans="1:14" x14ac:dyDescent="0.2">
      <c r="A62">
        <v>4</v>
      </c>
      <c r="F62">
        <v>4860</v>
      </c>
      <c r="G62">
        <v>369</v>
      </c>
      <c r="H62">
        <v>73.8</v>
      </c>
      <c r="I62">
        <f>VLOOKUP($A62,unit!$A:$G,MATCH(I$2,unit!$A$1:$G$1,0),0)</f>
        <v>0.9</v>
      </c>
      <c r="J62">
        <f>VLOOKUP($A62,unit!$A:$G,MATCH(J$2,unit!$A$1:$G$1,0),0)</f>
        <v>0.82</v>
      </c>
      <c r="K62">
        <f>VLOOKUP($A62,unit!$A:$G,MATCH(K$2,unit!$A$1:$G$1,0),0)</f>
        <v>0.82</v>
      </c>
      <c r="L62">
        <f t="shared" si="1"/>
        <v>5400</v>
      </c>
      <c r="M62">
        <f t="shared" si="11"/>
        <v>450</v>
      </c>
      <c r="N62">
        <f t="shared" si="11"/>
        <v>90</v>
      </c>
    </row>
    <row r="63" spans="1:14" x14ac:dyDescent="0.2">
      <c r="A63">
        <v>4</v>
      </c>
      <c r="F63">
        <v>5400</v>
      </c>
      <c r="G63">
        <v>410</v>
      </c>
      <c r="H63">
        <v>82</v>
      </c>
      <c r="I63">
        <f>VLOOKUP($A63,unit!$A:$G,MATCH(I$2,unit!$A$1:$G$1,0),0)</f>
        <v>0.9</v>
      </c>
      <c r="J63">
        <f>VLOOKUP($A63,unit!$A:$G,MATCH(J$2,unit!$A$1:$G$1,0),0)</f>
        <v>0.82</v>
      </c>
      <c r="K63">
        <f>VLOOKUP($A63,unit!$A:$G,MATCH(K$2,unit!$A$1:$G$1,0),0)</f>
        <v>0.82</v>
      </c>
      <c r="L63">
        <f t="shared" si="1"/>
        <v>6000</v>
      </c>
      <c r="M63">
        <f t="shared" si="11"/>
        <v>500</v>
      </c>
      <c r="N63">
        <f t="shared" si="11"/>
        <v>100</v>
      </c>
    </row>
    <row r="64" spans="1:14" x14ac:dyDescent="0.2">
      <c r="A64">
        <v>4</v>
      </c>
      <c r="F64">
        <v>5940</v>
      </c>
      <c r="G64">
        <v>451</v>
      </c>
      <c r="H64">
        <v>90.2</v>
      </c>
      <c r="I64">
        <f>VLOOKUP($A64,unit!$A:$G,MATCH(I$2,unit!$A$1:$G$1,0),0)</f>
        <v>0.9</v>
      </c>
      <c r="J64">
        <f>VLOOKUP($A64,unit!$A:$G,MATCH(J$2,unit!$A$1:$G$1,0),0)</f>
        <v>0.82</v>
      </c>
      <c r="K64">
        <f>VLOOKUP($A64,unit!$A:$G,MATCH(K$2,unit!$A$1:$G$1,0),0)</f>
        <v>0.82</v>
      </c>
      <c r="L64">
        <f t="shared" si="1"/>
        <v>6600</v>
      </c>
      <c r="M64">
        <f t="shared" si="11"/>
        <v>550</v>
      </c>
      <c r="N64">
        <f t="shared" si="11"/>
        <v>110</v>
      </c>
    </row>
    <row r="65" spans="1:14" x14ac:dyDescent="0.2">
      <c r="A65">
        <v>4</v>
      </c>
      <c r="F65">
        <v>6480</v>
      </c>
      <c r="G65">
        <v>492</v>
      </c>
      <c r="H65">
        <v>98.4</v>
      </c>
      <c r="I65">
        <f>VLOOKUP($A65,unit!$A:$G,MATCH(I$2,unit!$A$1:$G$1,0),0)</f>
        <v>0.9</v>
      </c>
      <c r="J65">
        <f>VLOOKUP($A65,unit!$A:$G,MATCH(J$2,unit!$A$1:$G$1,0),0)</f>
        <v>0.82</v>
      </c>
      <c r="K65">
        <f>VLOOKUP($A65,unit!$A:$G,MATCH(K$2,unit!$A$1:$G$1,0),0)</f>
        <v>0.82</v>
      </c>
      <c r="L65">
        <f t="shared" si="1"/>
        <v>7200</v>
      </c>
      <c r="M65">
        <f t="shared" si="11"/>
        <v>600</v>
      </c>
      <c r="N65">
        <f t="shared" si="11"/>
        <v>120</v>
      </c>
    </row>
    <row r="66" spans="1:14" x14ac:dyDescent="0.2">
      <c r="A66">
        <v>4</v>
      </c>
      <c r="F66">
        <v>7020</v>
      </c>
      <c r="G66">
        <v>533</v>
      </c>
      <c r="H66">
        <v>106.6</v>
      </c>
      <c r="I66">
        <f>VLOOKUP($A66,unit!$A:$G,MATCH(I$2,unit!$A$1:$G$1,0),0)</f>
        <v>0.9</v>
      </c>
      <c r="J66">
        <f>VLOOKUP($A66,unit!$A:$G,MATCH(J$2,unit!$A$1:$G$1,0),0)</f>
        <v>0.82</v>
      </c>
      <c r="K66">
        <f>VLOOKUP($A66,unit!$A:$G,MATCH(K$2,unit!$A$1:$G$1,0),0)</f>
        <v>0.82</v>
      </c>
      <c r="L66">
        <f t="shared" si="1"/>
        <v>7800</v>
      </c>
      <c r="M66">
        <f t="shared" si="11"/>
        <v>650</v>
      </c>
      <c r="N66">
        <f t="shared" si="11"/>
        <v>130</v>
      </c>
    </row>
    <row r="67" spans="1:14" x14ac:dyDescent="0.2">
      <c r="A67">
        <v>5</v>
      </c>
      <c r="F67">
        <v>0</v>
      </c>
      <c r="G67">
        <v>0</v>
      </c>
      <c r="H67">
        <v>0</v>
      </c>
      <c r="I67">
        <f>VLOOKUP($A67,unit!$A:$G,MATCH(I$2,unit!$A$1:$G$1,0),0)</f>
        <v>1</v>
      </c>
      <c r="J67">
        <f>VLOOKUP($A67,unit!$A:$G,MATCH(J$2,unit!$A$1:$G$1,0),0)</f>
        <v>0.76800000000000002</v>
      </c>
      <c r="K67">
        <f>VLOOKUP($A67,unit!$A:$G,MATCH(K$2,unit!$A$1:$G$1,0),0)</f>
        <v>0.7</v>
      </c>
      <c r="L67">
        <f t="shared" si="1"/>
        <v>0</v>
      </c>
      <c r="M67">
        <f t="shared" si="11"/>
        <v>0</v>
      </c>
      <c r="N67">
        <f t="shared" si="11"/>
        <v>0</v>
      </c>
    </row>
    <row r="68" spans="1:14" x14ac:dyDescent="0.2">
      <c r="A68">
        <v>5</v>
      </c>
      <c r="F68">
        <v>0</v>
      </c>
      <c r="G68">
        <v>0</v>
      </c>
      <c r="H68">
        <v>0</v>
      </c>
      <c r="I68">
        <f>VLOOKUP($A68,unit!$A:$G,MATCH(I$2,unit!$A$1:$G$1,0),0)</f>
        <v>1</v>
      </c>
      <c r="J68">
        <f>VLOOKUP($A68,unit!$A:$G,MATCH(J$2,unit!$A$1:$G$1,0),0)</f>
        <v>0.76800000000000002</v>
      </c>
      <c r="K68">
        <f>VLOOKUP($A68,unit!$A:$G,MATCH(K$2,unit!$A$1:$G$1,0),0)</f>
        <v>0.7</v>
      </c>
      <c r="L68">
        <f t="shared" ref="L68:L131" si="12">ROUND(F68/I68,0)</f>
        <v>0</v>
      </c>
      <c r="M68">
        <f t="shared" si="11"/>
        <v>0</v>
      </c>
      <c r="N68">
        <f t="shared" si="11"/>
        <v>0</v>
      </c>
    </row>
    <row r="69" spans="1:14" x14ac:dyDescent="0.2">
      <c r="A69">
        <v>5</v>
      </c>
      <c r="F69">
        <v>0</v>
      </c>
      <c r="G69">
        <v>0</v>
      </c>
      <c r="H69">
        <v>0</v>
      </c>
      <c r="I69">
        <f>VLOOKUP($A69,unit!$A:$G,MATCH(I$2,unit!$A$1:$G$1,0),0)</f>
        <v>1</v>
      </c>
      <c r="J69">
        <f>VLOOKUP($A69,unit!$A:$G,MATCH(J$2,unit!$A$1:$G$1,0),0)</f>
        <v>0.76800000000000002</v>
      </c>
      <c r="K69">
        <f>VLOOKUP($A69,unit!$A:$G,MATCH(K$2,unit!$A$1:$G$1,0),0)</f>
        <v>0.7</v>
      </c>
      <c r="L69">
        <f t="shared" si="12"/>
        <v>0</v>
      </c>
      <c r="M69">
        <f t="shared" si="11"/>
        <v>0</v>
      </c>
      <c r="N69">
        <f t="shared" si="11"/>
        <v>0</v>
      </c>
    </row>
    <row r="70" spans="1:14" x14ac:dyDescent="0.2">
      <c r="A70">
        <v>5</v>
      </c>
      <c r="F70">
        <v>450</v>
      </c>
      <c r="G70">
        <v>28.8</v>
      </c>
      <c r="H70">
        <v>5.25</v>
      </c>
      <c r="I70">
        <f>VLOOKUP($A70,unit!$A:$G,MATCH(I$2,unit!$A$1:$G$1,0),0)</f>
        <v>1</v>
      </c>
      <c r="J70">
        <f>VLOOKUP($A70,unit!$A:$G,MATCH(J$2,unit!$A$1:$G$1,0),0)</f>
        <v>0.76800000000000002</v>
      </c>
      <c r="K70">
        <f>VLOOKUP($A70,unit!$A:$G,MATCH(K$2,unit!$A$1:$G$1,0),0)</f>
        <v>0.7</v>
      </c>
      <c r="L70">
        <f t="shared" si="12"/>
        <v>450</v>
      </c>
      <c r="M70">
        <f t="shared" si="11"/>
        <v>37.5</v>
      </c>
      <c r="N70">
        <f t="shared" si="11"/>
        <v>7.5</v>
      </c>
    </row>
    <row r="71" spans="1:14" x14ac:dyDescent="0.2">
      <c r="A71">
        <v>5</v>
      </c>
      <c r="F71">
        <v>1350</v>
      </c>
      <c r="G71">
        <v>86.4</v>
      </c>
      <c r="H71">
        <v>15.75</v>
      </c>
      <c r="I71">
        <f>VLOOKUP($A71,unit!$A:$G,MATCH(I$2,unit!$A$1:$G$1,0),0)</f>
        <v>1</v>
      </c>
      <c r="J71">
        <f>VLOOKUP($A71,unit!$A:$G,MATCH(J$2,unit!$A$1:$G$1,0),0)</f>
        <v>0.76800000000000002</v>
      </c>
      <c r="K71">
        <f>VLOOKUP($A71,unit!$A:$G,MATCH(K$2,unit!$A$1:$G$1,0),0)</f>
        <v>0.7</v>
      </c>
      <c r="L71">
        <f t="shared" si="12"/>
        <v>1350</v>
      </c>
      <c r="M71">
        <f t="shared" si="11"/>
        <v>112.5</v>
      </c>
      <c r="N71">
        <f t="shared" si="11"/>
        <v>22.5</v>
      </c>
    </row>
    <row r="72" spans="1:14" x14ac:dyDescent="0.2">
      <c r="A72">
        <v>5</v>
      </c>
      <c r="F72">
        <v>2250</v>
      </c>
      <c r="G72">
        <v>144</v>
      </c>
      <c r="H72">
        <v>26.25</v>
      </c>
      <c r="I72">
        <f>VLOOKUP($A72,unit!$A:$G,MATCH(I$2,unit!$A$1:$G$1,0),0)</f>
        <v>1</v>
      </c>
      <c r="J72">
        <f>VLOOKUP($A72,unit!$A:$G,MATCH(J$2,unit!$A$1:$G$1,0),0)</f>
        <v>0.76800000000000002</v>
      </c>
      <c r="K72">
        <f>VLOOKUP($A72,unit!$A:$G,MATCH(K$2,unit!$A$1:$G$1,0),0)</f>
        <v>0.7</v>
      </c>
      <c r="L72">
        <f t="shared" si="12"/>
        <v>2250</v>
      </c>
      <c r="M72">
        <f t="shared" si="11"/>
        <v>187.5</v>
      </c>
      <c r="N72">
        <f t="shared" si="11"/>
        <v>37.5</v>
      </c>
    </row>
    <row r="73" spans="1:14" x14ac:dyDescent="0.2">
      <c r="A73">
        <v>5</v>
      </c>
      <c r="F73">
        <v>3000</v>
      </c>
      <c r="G73">
        <v>192</v>
      </c>
      <c r="H73">
        <v>35</v>
      </c>
      <c r="I73">
        <f>VLOOKUP($A73,unit!$A:$G,MATCH(I$2,unit!$A$1:$G$1,0),0)</f>
        <v>1</v>
      </c>
      <c r="J73">
        <f>VLOOKUP($A73,unit!$A:$G,MATCH(J$2,unit!$A$1:$G$1,0),0)</f>
        <v>0.76800000000000002</v>
      </c>
      <c r="K73">
        <f>VLOOKUP($A73,unit!$A:$G,MATCH(K$2,unit!$A$1:$G$1,0),0)</f>
        <v>0.7</v>
      </c>
      <c r="L73">
        <f t="shared" si="12"/>
        <v>3000</v>
      </c>
      <c r="M73">
        <f t="shared" si="11"/>
        <v>250</v>
      </c>
      <c r="N73">
        <f t="shared" si="11"/>
        <v>50</v>
      </c>
    </row>
    <row r="74" spans="1:14" x14ac:dyDescent="0.2">
      <c r="A74">
        <v>5</v>
      </c>
      <c r="F74">
        <v>3600</v>
      </c>
      <c r="G74">
        <v>230.4</v>
      </c>
      <c r="H74">
        <v>42</v>
      </c>
      <c r="I74">
        <f>VLOOKUP($A74,unit!$A:$G,MATCH(I$2,unit!$A$1:$G$1,0),0)</f>
        <v>1</v>
      </c>
      <c r="J74">
        <f>VLOOKUP($A74,unit!$A:$G,MATCH(J$2,unit!$A$1:$G$1,0),0)</f>
        <v>0.76800000000000002</v>
      </c>
      <c r="K74">
        <f>VLOOKUP($A74,unit!$A:$G,MATCH(K$2,unit!$A$1:$G$1,0),0)</f>
        <v>0.7</v>
      </c>
      <c r="L74">
        <f t="shared" si="12"/>
        <v>3600</v>
      </c>
      <c r="M74">
        <f t="shared" si="11"/>
        <v>300</v>
      </c>
      <c r="N74">
        <f t="shared" si="11"/>
        <v>60</v>
      </c>
    </row>
    <row r="75" spans="1:14" x14ac:dyDescent="0.2">
      <c r="A75">
        <v>5</v>
      </c>
      <c r="F75">
        <v>3900</v>
      </c>
      <c r="G75">
        <v>249.6</v>
      </c>
      <c r="H75">
        <v>45.5</v>
      </c>
      <c r="I75">
        <f>VLOOKUP($A75,unit!$A:$G,MATCH(I$2,unit!$A$1:$G$1,0),0)</f>
        <v>1</v>
      </c>
      <c r="J75">
        <f>VLOOKUP($A75,unit!$A:$G,MATCH(J$2,unit!$A$1:$G$1,0),0)</f>
        <v>0.76800000000000002</v>
      </c>
      <c r="K75">
        <f>VLOOKUP($A75,unit!$A:$G,MATCH(K$2,unit!$A$1:$G$1,0),0)</f>
        <v>0.7</v>
      </c>
      <c r="L75">
        <f t="shared" si="12"/>
        <v>3900</v>
      </c>
      <c r="M75">
        <f t="shared" si="11"/>
        <v>325</v>
      </c>
      <c r="N75">
        <f t="shared" si="11"/>
        <v>65</v>
      </c>
    </row>
    <row r="76" spans="1:14" x14ac:dyDescent="0.2">
      <c r="A76">
        <v>5</v>
      </c>
      <c r="F76">
        <v>4200</v>
      </c>
      <c r="G76">
        <v>268.8</v>
      </c>
      <c r="H76">
        <v>49</v>
      </c>
      <c r="I76">
        <f>VLOOKUP($A76,unit!$A:$G,MATCH(I$2,unit!$A$1:$G$1,0),0)</f>
        <v>1</v>
      </c>
      <c r="J76">
        <f>VLOOKUP($A76,unit!$A:$G,MATCH(J$2,unit!$A$1:$G$1,0),0)</f>
        <v>0.76800000000000002</v>
      </c>
      <c r="K76">
        <f>VLOOKUP($A76,unit!$A:$G,MATCH(K$2,unit!$A$1:$G$1,0),0)</f>
        <v>0.7</v>
      </c>
      <c r="L76">
        <f t="shared" si="12"/>
        <v>4200</v>
      </c>
      <c r="M76">
        <f t="shared" si="11"/>
        <v>350</v>
      </c>
      <c r="N76">
        <f t="shared" si="11"/>
        <v>70</v>
      </c>
    </row>
    <row r="77" spans="1:14" x14ac:dyDescent="0.2">
      <c r="A77">
        <v>5</v>
      </c>
      <c r="F77">
        <v>4800</v>
      </c>
      <c r="G77">
        <v>307.2</v>
      </c>
      <c r="H77">
        <v>56</v>
      </c>
      <c r="I77">
        <f>VLOOKUP($A77,unit!$A:$G,MATCH(I$2,unit!$A$1:$G$1,0),0)</f>
        <v>1</v>
      </c>
      <c r="J77">
        <f>VLOOKUP($A77,unit!$A:$G,MATCH(J$2,unit!$A$1:$G$1,0),0)</f>
        <v>0.76800000000000002</v>
      </c>
      <c r="K77">
        <f>VLOOKUP($A77,unit!$A:$G,MATCH(K$2,unit!$A$1:$G$1,0),0)</f>
        <v>0.7</v>
      </c>
      <c r="L77">
        <f t="shared" si="12"/>
        <v>4800</v>
      </c>
      <c r="M77">
        <f t="shared" si="11"/>
        <v>400</v>
      </c>
      <c r="N77">
        <f t="shared" si="11"/>
        <v>80</v>
      </c>
    </row>
    <row r="78" spans="1:14" x14ac:dyDescent="0.2">
      <c r="A78">
        <v>5</v>
      </c>
      <c r="F78">
        <v>5400</v>
      </c>
      <c r="G78">
        <v>345.6</v>
      </c>
      <c r="H78">
        <v>63</v>
      </c>
      <c r="I78">
        <f>VLOOKUP($A78,unit!$A:$G,MATCH(I$2,unit!$A$1:$G$1,0),0)</f>
        <v>1</v>
      </c>
      <c r="J78">
        <f>VLOOKUP($A78,unit!$A:$G,MATCH(J$2,unit!$A$1:$G$1,0),0)</f>
        <v>0.76800000000000002</v>
      </c>
      <c r="K78">
        <f>VLOOKUP($A78,unit!$A:$G,MATCH(K$2,unit!$A$1:$G$1,0),0)</f>
        <v>0.7</v>
      </c>
      <c r="L78">
        <f t="shared" si="12"/>
        <v>5400</v>
      </c>
      <c r="M78">
        <f t="shared" si="11"/>
        <v>450</v>
      </c>
      <c r="N78">
        <f t="shared" si="11"/>
        <v>90</v>
      </c>
    </row>
    <row r="79" spans="1:14" x14ac:dyDescent="0.2">
      <c r="A79">
        <v>5</v>
      </c>
      <c r="F79">
        <v>6000</v>
      </c>
      <c r="G79">
        <v>384</v>
      </c>
      <c r="H79">
        <v>70</v>
      </c>
      <c r="I79">
        <f>VLOOKUP($A79,unit!$A:$G,MATCH(I$2,unit!$A$1:$G$1,0),0)</f>
        <v>1</v>
      </c>
      <c r="J79">
        <f>VLOOKUP($A79,unit!$A:$G,MATCH(J$2,unit!$A$1:$G$1,0),0)</f>
        <v>0.76800000000000002</v>
      </c>
      <c r="K79">
        <f>VLOOKUP($A79,unit!$A:$G,MATCH(K$2,unit!$A$1:$G$1,0),0)</f>
        <v>0.7</v>
      </c>
      <c r="L79">
        <f t="shared" si="12"/>
        <v>6000</v>
      </c>
      <c r="M79">
        <f t="shared" si="11"/>
        <v>500</v>
      </c>
      <c r="N79">
        <f t="shared" si="11"/>
        <v>100</v>
      </c>
    </row>
    <row r="80" spans="1:14" x14ac:dyDescent="0.2">
      <c r="A80">
        <v>5</v>
      </c>
      <c r="F80">
        <v>6600</v>
      </c>
      <c r="G80">
        <v>422.4</v>
      </c>
      <c r="H80">
        <v>77</v>
      </c>
      <c r="I80">
        <f>VLOOKUP($A80,unit!$A:$G,MATCH(I$2,unit!$A$1:$G$1,0),0)</f>
        <v>1</v>
      </c>
      <c r="J80">
        <f>VLOOKUP($A80,unit!$A:$G,MATCH(J$2,unit!$A$1:$G$1,0),0)</f>
        <v>0.76800000000000002</v>
      </c>
      <c r="K80">
        <f>VLOOKUP($A80,unit!$A:$G,MATCH(K$2,unit!$A$1:$G$1,0),0)</f>
        <v>0.7</v>
      </c>
      <c r="L80">
        <f t="shared" si="12"/>
        <v>6600</v>
      </c>
      <c r="M80">
        <f t="shared" si="11"/>
        <v>550</v>
      </c>
      <c r="N80">
        <f t="shared" si="11"/>
        <v>110</v>
      </c>
    </row>
    <row r="81" spans="1:14" x14ac:dyDescent="0.2">
      <c r="A81">
        <v>5</v>
      </c>
      <c r="F81">
        <v>7200</v>
      </c>
      <c r="G81">
        <v>460.8</v>
      </c>
      <c r="H81">
        <v>84</v>
      </c>
      <c r="I81">
        <f>VLOOKUP($A81,unit!$A:$G,MATCH(I$2,unit!$A$1:$G$1,0),0)</f>
        <v>1</v>
      </c>
      <c r="J81">
        <f>VLOOKUP($A81,unit!$A:$G,MATCH(J$2,unit!$A$1:$G$1,0),0)</f>
        <v>0.76800000000000002</v>
      </c>
      <c r="K81">
        <f>VLOOKUP($A81,unit!$A:$G,MATCH(K$2,unit!$A$1:$G$1,0),0)</f>
        <v>0.7</v>
      </c>
      <c r="L81">
        <f t="shared" si="12"/>
        <v>7200</v>
      </c>
      <c r="M81">
        <f t="shared" si="11"/>
        <v>600</v>
      </c>
      <c r="N81">
        <f t="shared" si="11"/>
        <v>120</v>
      </c>
    </row>
    <row r="82" spans="1:14" x14ac:dyDescent="0.2">
      <c r="A82">
        <v>5</v>
      </c>
      <c r="F82">
        <v>7800</v>
      </c>
      <c r="G82">
        <v>499.2</v>
      </c>
      <c r="H82">
        <v>91</v>
      </c>
      <c r="I82">
        <f>VLOOKUP($A82,unit!$A:$G,MATCH(I$2,unit!$A$1:$G$1,0),0)</f>
        <v>1</v>
      </c>
      <c r="J82">
        <f>VLOOKUP($A82,unit!$A:$G,MATCH(J$2,unit!$A$1:$G$1,0),0)</f>
        <v>0.76800000000000002</v>
      </c>
      <c r="K82">
        <f>VLOOKUP($A82,unit!$A:$G,MATCH(K$2,unit!$A$1:$G$1,0),0)</f>
        <v>0.7</v>
      </c>
      <c r="L82">
        <f t="shared" si="12"/>
        <v>7800</v>
      </c>
      <c r="M82">
        <f t="shared" si="11"/>
        <v>650</v>
      </c>
      <c r="N82">
        <f t="shared" si="11"/>
        <v>130</v>
      </c>
    </row>
    <row r="83" spans="1:14" x14ac:dyDescent="0.2">
      <c r="A83">
        <v>6</v>
      </c>
      <c r="F83">
        <v>0</v>
      </c>
      <c r="G83">
        <v>0</v>
      </c>
      <c r="H83">
        <v>0</v>
      </c>
      <c r="I83">
        <f>VLOOKUP($A83,unit!$A:$G,MATCH(I$2,unit!$A$1:$G$1,0),0)</f>
        <v>1.0667</v>
      </c>
      <c r="J83">
        <f>VLOOKUP($A83,unit!$A:$G,MATCH(J$2,unit!$A$1:$G$1,0),0)</f>
        <v>0.68</v>
      </c>
      <c r="K83">
        <f>VLOOKUP($A83,unit!$A:$G,MATCH(K$2,unit!$A$1:$G$1,0),0)</f>
        <v>0.8</v>
      </c>
      <c r="L83">
        <f t="shared" si="12"/>
        <v>0</v>
      </c>
      <c r="M83">
        <f t="shared" ref="M83:N146" si="13">ROUND(G83/J83,1)</f>
        <v>0</v>
      </c>
      <c r="N83">
        <f t="shared" si="13"/>
        <v>0</v>
      </c>
    </row>
    <row r="84" spans="1:14" x14ac:dyDescent="0.2">
      <c r="A84">
        <v>6</v>
      </c>
      <c r="F84">
        <v>0</v>
      </c>
      <c r="G84">
        <v>0</v>
      </c>
      <c r="H84">
        <v>0</v>
      </c>
      <c r="I84">
        <f>VLOOKUP($A84,unit!$A:$G,MATCH(I$2,unit!$A$1:$G$1,0),0)</f>
        <v>1.0667</v>
      </c>
      <c r="J84">
        <f>VLOOKUP($A84,unit!$A:$G,MATCH(J$2,unit!$A$1:$G$1,0),0)</f>
        <v>0.68</v>
      </c>
      <c r="K84">
        <f>VLOOKUP($A84,unit!$A:$G,MATCH(K$2,unit!$A$1:$G$1,0),0)</f>
        <v>0.8</v>
      </c>
      <c r="L84">
        <f t="shared" si="12"/>
        <v>0</v>
      </c>
      <c r="M84">
        <f t="shared" si="13"/>
        <v>0</v>
      </c>
      <c r="N84">
        <f t="shared" si="13"/>
        <v>0</v>
      </c>
    </row>
    <row r="85" spans="1:14" x14ac:dyDescent="0.2">
      <c r="A85">
        <v>6</v>
      </c>
      <c r="F85">
        <v>0</v>
      </c>
      <c r="G85">
        <v>0</v>
      </c>
      <c r="H85">
        <v>0</v>
      </c>
      <c r="I85">
        <f>VLOOKUP($A85,unit!$A:$G,MATCH(I$2,unit!$A$1:$G$1,0),0)</f>
        <v>1.0667</v>
      </c>
      <c r="J85">
        <f>VLOOKUP($A85,unit!$A:$G,MATCH(J$2,unit!$A$1:$G$1,0),0)</f>
        <v>0.68</v>
      </c>
      <c r="K85">
        <f>VLOOKUP($A85,unit!$A:$G,MATCH(K$2,unit!$A$1:$G$1,0),0)</f>
        <v>0.8</v>
      </c>
      <c r="L85">
        <f t="shared" si="12"/>
        <v>0</v>
      </c>
      <c r="M85">
        <f t="shared" si="13"/>
        <v>0</v>
      </c>
      <c r="N85">
        <f t="shared" si="13"/>
        <v>0</v>
      </c>
    </row>
    <row r="86" spans="1:14" x14ac:dyDescent="0.2">
      <c r="A86">
        <v>6</v>
      </c>
      <c r="F86">
        <v>480</v>
      </c>
      <c r="G86">
        <v>25.5</v>
      </c>
      <c r="H86">
        <v>6</v>
      </c>
      <c r="I86">
        <f>VLOOKUP($A86,unit!$A:$G,MATCH(I$2,unit!$A$1:$G$1,0),0)</f>
        <v>1.0667</v>
      </c>
      <c r="J86">
        <f>VLOOKUP($A86,unit!$A:$G,MATCH(J$2,unit!$A$1:$G$1,0),0)</f>
        <v>0.68</v>
      </c>
      <c r="K86">
        <f>VLOOKUP($A86,unit!$A:$G,MATCH(K$2,unit!$A$1:$G$1,0),0)</f>
        <v>0.8</v>
      </c>
      <c r="L86">
        <f t="shared" si="12"/>
        <v>450</v>
      </c>
      <c r="M86">
        <f t="shared" si="13"/>
        <v>37.5</v>
      </c>
      <c r="N86">
        <f t="shared" si="13"/>
        <v>7.5</v>
      </c>
    </row>
    <row r="87" spans="1:14" x14ac:dyDescent="0.2">
      <c r="A87">
        <v>6</v>
      </c>
      <c r="F87">
        <v>1440</v>
      </c>
      <c r="G87">
        <v>76.5</v>
      </c>
      <c r="H87">
        <v>18</v>
      </c>
      <c r="I87">
        <f>VLOOKUP($A87,unit!$A:$G,MATCH(I$2,unit!$A$1:$G$1,0),0)</f>
        <v>1.0667</v>
      </c>
      <c r="J87">
        <f>VLOOKUP($A87,unit!$A:$G,MATCH(J$2,unit!$A$1:$G$1,0),0)</f>
        <v>0.68</v>
      </c>
      <c r="K87">
        <f>VLOOKUP($A87,unit!$A:$G,MATCH(K$2,unit!$A$1:$G$1,0),0)</f>
        <v>0.8</v>
      </c>
      <c r="L87">
        <f t="shared" si="12"/>
        <v>1350</v>
      </c>
      <c r="M87">
        <f t="shared" si="13"/>
        <v>112.5</v>
      </c>
      <c r="N87">
        <f t="shared" si="13"/>
        <v>22.5</v>
      </c>
    </row>
    <row r="88" spans="1:14" x14ac:dyDescent="0.2">
      <c r="A88">
        <v>6</v>
      </c>
      <c r="F88">
        <v>2400</v>
      </c>
      <c r="G88">
        <v>127.5</v>
      </c>
      <c r="H88">
        <v>30</v>
      </c>
      <c r="I88">
        <f>VLOOKUP($A88,unit!$A:$G,MATCH(I$2,unit!$A$1:$G$1,0),0)</f>
        <v>1.0667</v>
      </c>
      <c r="J88">
        <f>VLOOKUP($A88,unit!$A:$G,MATCH(J$2,unit!$A$1:$G$1,0),0)</f>
        <v>0.68</v>
      </c>
      <c r="K88">
        <f>VLOOKUP($A88,unit!$A:$G,MATCH(K$2,unit!$A$1:$G$1,0),0)</f>
        <v>0.8</v>
      </c>
      <c r="L88">
        <f t="shared" si="12"/>
        <v>2250</v>
      </c>
      <c r="M88">
        <f t="shared" si="13"/>
        <v>187.5</v>
      </c>
      <c r="N88">
        <f t="shared" si="13"/>
        <v>37.5</v>
      </c>
    </row>
    <row r="89" spans="1:14" x14ac:dyDescent="0.2">
      <c r="A89">
        <v>6</v>
      </c>
      <c r="F89">
        <v>3200</v>
      </c>
      <c r="G89">
        <v>170</v>
      </c>
      <c r="H89">
        <v>40</v>
      </c>
      <c r="I89">
        <f>VLOOKUP($A89,unit!$A:$G,MATCH(I$2,unit!$A$1:$G$1,0),0)</f>
        <v>1.0667</v>
      </c>
      <c r="J89">
        <f>VLOOKUP($A89,unit!$A:$G,MATCH(J$2,unit!$A$1:$G$1,0),0)</f>
        <v>0.68</v>
      </c>
      <c r="K89">
        <f>VLOOKUP($A89,unit!$A:$G,MATCH(K$2,unit!$A$1:$G$1,0),0)</f>
        <v>0.8</v>
      </c>
      <c r="L89">
        <f t="shared" si="12"/>
        <v>3000</v>
      </c>
      <c r="M89">
        <f t="shared" si="13"/>
        <v>250</v>
      </c>
      <c r="N89">
        <f t="shared" si="13"/>
        <v>50</v>
      </c>
    </row>
    <row r="90" spans="1:14" x14ac:dyDescent="0.2">
      <c r="A90">
        <v>6</v>
      </c>
      <c r="F90">
        <v>3840</v>
      </c>
      <c r="G90">
        <v>204</v>
      </c>
      <c r="H90">
        <v>48</v>
      </c>
      <c r="I90">
        <f>VLOOKUP($A90,unit!$A:$G,MATCH(I$2,unit!$A$1:$G$1,0),0)</f>
        <v>1.0667</v>
      </c>
      <c r="J90">
        <f>VLOOKUP($A90,unit!$A:$G,MATCH(J$2,unit!$A$1:$G$1,0),0)</f>
        <v>0.68</v>
      </c>
      <c r="K90">
        <f>VLOOKUP($A90,unit!$A:$G,MATCH(K$2,unit!$A$1:$G$1,0),0)</f>
        <v>0.8</v>
      </c>
      <c r="L90">
        <f t="shared" si="12"/>
        <v>3600</v>
      </c>
      <c r="M90">
        <f t="shared" si="13"/>
        <v>300</v>
      </c>
      <c r="N90">
        <f t="shared" si="13"/>
        <v>60</v>
      </c>
    </row>
    <row r="91" spans="1:14" x14ac:dyDescent="0.2">
      <c r="A91">
        <v>6</v>
      </c>
      <c r="F91">
        <v>4160</v>
      </c>
      <c r="G91">
        <v>221</v>
      </c>
      <c r="H91">
        <v>52</v>
      </c>
      <c r="I91">
        <f>VLOOKUP($A91,unit!$A:$G,MATCH(I$2,unit!$A$1:$G$1,0),0)</f>
        <v>1.0667</v>
      </c>
      <c r="J91">
        <f>VLOOKUP($A91,unit!$A:$G,MATCH(J$2,unit!$A$1:$G$1,0),0)</f>
        <v>0.68</v>
      </c>
      <c r="K91">
        <f>VLOOKUP($A91,unit!$A:$G,MATCH(K$2,unit!$A$1:$G$1,0),0)</f>
        <v>0.8</v>
      </c>
      <c r="L91">
        <f t="shared" si="12"/>
        <v>3900</v>
      </c>
      <c r="M91">
        <f t="shared" si="13"/>
        <v>325</v>
      </c>
      <c r="N91">
        <f t="shared" si="13"/>
        <v>65</v>
      </c>
    </row>
    <row r="92" spans="1:14" x14ac:dyDescent="0.2">
      <c r="A92">
        <v>6</v>
      </c>
      <c r="F92">
        <v>4480</v>
      </c>
      <c r="G92">
        <v>238</v>
      </c>
      <c r="H92">
        <v>56</v>
      </c>
      <c r="I92">
        <f>VLOOKUP($A92,unit!$A:$G,MATCH(I$2,unit!$A$1:$G$1,0),0)</f>
        <v>1.0667</v>
      </c>
      <c r="J92">
        <f>VLOOKUP($A92,unit!$A:$G,MATCH(J$2,unit!$A$1:$G$1,0),0)</f>
        <v>0.68</v>
      </c>
      <c r="K92">
        <f>VLOOKUP($A92,unit!$A:$G,MATCH(K$2,unit!$A$1:$G$1,0),0)</f>
        <v>0.8</v>
      </c>
      <c r="L92">
        <f t="shared" si="12"/>
        <v>4200</v>
      </c>
      <c r="M92">
        <f t="shared" si="13"/>
        <v>350</v>
      </c>
      <c r="N92">
        <f t="shared" si="13"/>
        <v>70</v>
      </c>
    </row>
    <row r="93" spans="1:14" x14ac:dyDescent="0.2">
      <c r="A93">
        <v>6</v>
      </c>
      <c r="F93">
        <v>5120</v>
      </c>
      <c r="G93">
        <v>272</v>
      </c>
      <c r="H93">
        <v>64</v>
      </c>
      <c r="I93">
        <f>VLOOKUP($A93,unit!$A:$G,MATCH(I$2,unit!$A$1:$G$1,0),0)</f>
        <v>1.0667</v>
      </c>
      <c r="J93">
        <f>VLOOKUP($A93,unit!$A:$G,MATCH(J$2,unit!$A$1:$G$1,0),0)</f>
        <v>0.68</v>
      </c>
      <c r="K93">
        <f>VLOOKUP($A93,unit!$A:$G,MATCH(K$2,unit!$A$1:$G$1,0),0)</f>
        <v>0.8</v>
      </c>
      <c r="L93">
        <f t="shared" si="12"/>
        <v>4800</v>
      </c>
      <c r="M93">
        <f t="shared" si="13"/>
        <v>400</v>
      </c>
      <c r="N93">
        <f t="shared" si="13"/>
        <v>80</v>
      </c>
    </row>
    <row r="94" spans="1:14" x14ac:dyDescent="0.2">
      <c r="A94">
        <v>6</v>
      </c>
      <c r="F94">
        <v>5760</v>
      </c>
      <c r="G94">
        <v>306</v>
      </c>
      <c r="H94">
        <v>72</v>
      </c>
      <c r="I94">
        <f>VLOOKUP($A94,unit!$A:$G,MATCH(I$2,unit!$A$1:$G$1,0),0)</f>
        <v>1.0667</v>
      </c>
      <c r="J94">
        <f>VLOOKUP($A94,unit!$A:$G,MATCH(J$2,unit!$A$1:$G$1,0),0)</f>
        <v>0.68</v>
      </c>
      <c r="K94">
        <f>VLOOKUP($A94,unit!$A:$G,MATCH(K$2,unit!$A$1:$G$1,0),0)</f>
        <v>0.8</v>
      </c>
      <c r="L94">
        <f t="shared" si="12"/>
        <v>5400</v>
      </c>
      <c r="M94">
        <f t="shared" si="13"/>
        <v>450</v>
      </c>
      <c r="N94">
        <f t="shared" si="13"/>
        <v>90</v>
      </c>
    </row>
    <row r="95" spans="1:14" x14ac:dyDescent="0.2">
      <c r="A95">
        <v>6</v>
      </c>
      <c r="F95">
        <v>6400</v>
      </c>
      <c r="G95">
        <v>340</v>
      </c>
      <c r="H95">
        <v>80</v>
      </c>
      <c r="I95">
        <f>VLOOKUP($A95,unit!$A:$G,MATCH(I$2,unit!$A$1:$G$1,0),0)</f>
        <v>1.0667</v>
      </c>
      <c r="J95">
        <f>VLOOKUP($A95,unit!$A:$G,MATCH(J$2,unit!$A$1:$G$1,0),0)</f>
        <v>0.68</v>
      </c>
      <c r="K95">
        <f>VLOOKUP($A95,unit!$A:$G,MATCH(K$2,unit!$A$1:$G$1,0),0)</f>
        <v>0.8</v>
      </c>
      <c r="L95">
        <f t="shared" si="12"/>
        <v>6000</v>
      </c>
      <c r="M95">
        <f t="shared" si="13"/>
        <v>500</v>
      </c>
      <c r="N95">
        <f t="shared" si="13"/>
        <v>100</v>
      </c>
    </row>
    <row r="96" spans="1:14" x14ac:dyDescent="0.2">
      <c r="A96">
        <v>6</v>
      </c>
      <c r="F96">
        <v>7040</v>
      </c>
      <c r="G96">
        <v>374</v>
      </c>
      <c r="H96">
        <v>88</v>
      </c>
      <c r="I96">
        <f>VLOOKUP($A96,unit!$A:$G,MATCH(I$2,unit!$A$1:$G$1,0),0)</f>
        <v>1.0667</v>
      </c>
      <c r="J96">
        <f>VLOOKUP($A96,unit!$A:$G,MATCH(J$2,unit!$A$1:$G$1,0),0)</f>
        <v>0.68</v>
      </c>
      <c r="K96">
        <f>VLOOKUP($A96,unit!$A:$G,MATCH(K$2,unit!$A$1:$G$1,0),0)</f>
        <v>0.8</v>
      </c>
      <c r="L96">
        <f t="shared" si="12"/>
        <v>6600</v>
      </c>
      <c r="M96">
        <f t="shared" si="13"/>
        <v>550</v>
      </c>
      <c r="N96">
        <f t="shared" si="13"/>
        <v>110</v>
      </c>
    </row>
    <row r="97" spans="1:14" x14ac:dyDescent="0.2">
      <c r="A97">
        <v>6</v>
      </c>
      <c r="F97">
        <v>7680</v>
      </c>
      <c r="G97">
        <v>408</v>
      </c>
      <c r="H97">
        <v>96</v>
      </c>
      <c r="I97">
        <f>VLOOKUP($A97,unit!$A:$G,MATCH(I$2,unit!$A$1:$G$1,0),0)</f>
        <v>1.0667</v>
      </c>
      <c r="J97">
        <f>VLOOKUP($A97,unit!$A:$G,MATCH(J$2,unit!$A$1:$G$1,0),0)</f>
        <v>0.68</v>
      </c>
      <c r="K97">
        <f>VLOOKUP($A97,unit!$A:$G,MATCH(K$2,unit!$A$1:$G$1,0),0)</f>
        <v>0.8</v>
      </c>
      <c r="L97">
        <f t="shared" si="12"/>
        <v>7200</v>
      </c>
      <c r="M97">
        <f t="shared" si="13"/>
        <v>600</v>
      </c>
      <c r="N97">
        <f t="shared" si="13"/>
        <v>120</v>
      </c>
    </row>
    <row r="98" spans="1:14" x14ac:dyDescent="0.2">
      <c r="A98">
        <v>6</v>
      </c>
      <c r="F98">
        <v>8320</v>
      </c>
      <c r="G98">
        <v>442</v>
      </c>
      <c r="H98">
        <v>104</v>
      </c>
      <c r="I98">
        <f>VLOOKUP($A98,unit!$A:$G,MATCH(I$2,unit!$A$1:$G$1,0),0)</f>
        <v>1.0667</v>
      </c>
      <c r="J98">
        <f>VLOOKUP($A98,unit!$A:$G,MATCH(J$2,unit!$A$1:$G$1,0),0)</f>
        <v>0.68</v>
      </c>
      <c r="K98">
        <f>VLOOKUP($A98,unit!$A:$G,MATCH(K$2,unit!$A$1:$G$1,0),0)</f>
        <v>0.8</v>
      </c>
      <c r="L98">
        <f t="shared" si="12"/>
        <v>7800</v>
      </c>
      <c r="M98">
        <f t="shared" si="13"/>
        <v>650</v>
      </c>
      <c r="N98">
        <f t="shared" si="13"/>
        <v>130</v>
      </c>
    </row>
    <row r="99" spans="1:14" x14ac:dyDescent="0.2">
      <c r="A99">
        <v>7</v>
      </c>
      <c r="F99">
        <v>0</v>
      </c>
      <c r="G99">
        <v>0</v>
      </c>
      <c r="H99">
        <v>0</v>
      </c>
      <c r="I99">
        <f>VLOOKUP($A99,unit!$A:$G,MATCH(I$2,unit!$A$1:$G$1,0),0)</f>
        <v>0.83330000000000004</v>
      </c>
      <c r="J99">
        <f>VLOOKUP($A99,unit!$A:$G,MATCH(J$2,unit!$A$1:$G$1,0),0)</f>
        <v>0.86</v>
      </c>
      <c r="K99">
        <f>VLOOKUP($A99,unit!$A:$G,MATCH(K$2,unit!$A$1:$G$1,0),0)</f>
        <v>0.7</v>
      </c>
      <c r="L99">
        <f t="shared" si="12"/>
        <v>0</v>
      </c>
      <c r="M99">
        <f t="shared" si="13"/>
        <v>0</v>
      </c>
      <c r="N99">
        <f t="shared" si="13"/>
        <v>0</v>
      </c>
    </row>
    <row r="100" spans="1:14" x14ac:dyDescent="0.2">
      <c r="A100">
        <v>7</v>
      </c>
      <c r="F100">
        <v>0</v>
      </c>
      <c r="G100">
        <v>0</v>
      </c>
      <c r="H100">
        <v>0</v>
      </c>
      <c r="I100">
        <f>VLOOKUP($A100,unit!$A:$G,MATCH(I$2,unit!$A$1:$G$1,0),0)</f>
        <v>0.83330000000000004</v>
      </c>
      <c r="J100">
        <f>VLOOKUP($A100,unit!$A:$G,MATCH(J$2,unit!$A$1:$G$1,0),0)</f>
        <v>0.86</v>
      </c>
      <c r="K100">
        <f>VLOOKUP($A100,unit!$A:$G,MATCH(K$2,unit!$A$1:$G$1,0),0)</f>
        <v>0.7</v>
      </c>
      <c r="L100">
        <f t="shared" si="12"/>
        <v>0</v>
      </c>
      <c r="M100">
        <f t="shared" si="13"/>
        <v>0</v>
      </c>
      <c r="N100">
        <f t="shared" si="13"/>
        <v>0</v>
      </c>
    </row>
    <row r="101" spans="1:14" x14ac:dyDescent="0.2">
      <c r="A101">
        <v>7</v>
      </c>
      <c r="F101">
        <v>0</v>
      </c>
      <c r="G101">
        <v>0</v>
      </c>
      <c r="H101">
        <v>0</v>
      </c>
      <c r="I101">
        <f>VLOOKUP($A101,unit!$A:$G,MATCH(I$2,unit!$A$1:$G$1,0),0)</f>
        <v>0.83330000000000004</v>
      </c>
      <c r="J101">
        <f>VLOOKUP($A101,unit!$A:$G,MATCH(J$2,unit!$A$1:$G$1,0),0)</f>
        <v>0.86</v>
      </c>
      <c r="K101">
        <f>VLOOKUP($A101,unit!$A:$G,MATCH(K$2,unit!$A$1:$G$1,0),0)</f>
        <v>0.7</v>
      </c>
      <c r="L101">
        <f t="shared" si="12"/>
        <v>0</v>
      </c>
      <c r="M101">
        <f t="shared" si="13"/>
        <v>0</v>
      </c>
      <c r="N101">
        <f t="shared" si="13"/>
        <v>0</v>
      </c>
    </row>
    <row r="102" spans="1:14" x14ac:dyDescent="0.2">
      <c r="A102">
        <v>7</v>
      </c>
      <c r="F102">
        <v>375</v>
      </c>
      <c r="G102">
        <v>32.25</v>
      </c>
      <c r="H102">
        <v>5.25</v>
      </c>
      <c r="I102">
        <f>VLOOKUP($A102,unit!$A:$G,MATCH(I$2,unit!$A$1:$G$1,0),0)</f>
        <v>0.83330000000000004</v>
      </c>
      <c r="J102">
        <f>VLOOKUP($A102,unit!$A:$G,MATCH(J$2,unit!$A$1:$G$1,0),0)</f>
        <v>0.86</v>
      </c>
      <c r="K102">
        <f>VLOOKUP($A102,unit!$A:$G,MATCH(K$2,unit!$A$1:$G$1,0),0)</f>
        <v>0.7</v>
      </c>
      <c r="L102">
        <f t="shared" si="12"/>
        <v>450</v>
      </c>
      <c r="M102">
        <f t="shared" si="13"/>
        <v>37.5</v>
      </c>
      <c r="N102">
        <f t="shared" si="13"/>
        <v>7.5</v>
      </c>
    </row>
    <row r="103" spans="1:14" x14ac:dyDescent="0.2">
      <c r="A103">
        <v>7</v>
      </c>
      <c r="F103">
        <v>1125</v>
      </c>
      <c r="G103">
        <v>96.75</v>
      </c>
      <c r="H103">
        <v>15.75</v>
      </c>
      <c r="I103">
        <f>VLOOKUP($A103,unit!$A:$G,MATCH(I$2,unit!$A$1:$G$1,0),0)</f>
        <v>0.83330000000000004</v>
      </c>
      <c r="J103">
        <f>VLOOKUP($A103,unit!$A:$G,MATCH(J$2,unit!$A$1:$G$1,0),0)</f>
        <v>0.86</v>
      </c>
      <c r="K103">
        <f>VLOOKUP($A103,unit!$A:$G,MATCH(K$2,unit!$A$1:$G$1,0),0)</f>
        <v>0.7</v>
      </c>
      <c r="L103">
        <f t="shared" si="12"/>
        <v>1350</v>
      </c>
      <c r="M103">
        <f t="shared" si="13"/>
        <v>112.5</v>
      </c>
      <c r="N103">
        <f t="shared" si="13"/>
        <v>22.5</v>
      </c>
    </row>
    <row r="104" spans="1:14" x14ac:dyDescent="0.2">
      <c r="A104">
        <v>7</v>
      </c>
      <c r="F104">
        <v>1875</v>
      </c>
      <c r="G104">
        <v>161.25</v>
      </c>
      <c r="H104">
        <v>26.25</v>
      </c>
      <c r="I104">
        <f>VLOOKUP($A104,unit!$A:$G,MATCH(I$2,unit!$A$1:$G$1,0),0)</f>
        <v>0.83330000000000004</v>
      </c>
      <c r="J104">
        <f>VLOOKUP($A104,unit!$A:$G,MATCH(J$2,unit!$A$1:$G$1,0),0)</f>
        <v>0.86</v>
      </c>
      <c r="K104">
        <f>VLOOKUP($A104,unit!$A:$G,MATCH(K$2,unit!$A$1:$G$1,0),0)</f>
        <v>0.7</v>
      </c>
      <c r="L104">
        <f t="shared" si="12"/>
        <v>2250</v>
      </c>
      <c r="M104">
        <f t="shared" si="13"/>
        <v>187.5</v>
      </c>
      <c r="N104">
        <f t="shared" si="13"/>
        <v>37.5</v>
      </c>
    </row>
    <row r="105" spans="1:14" x14ac:dyDescent="0.2">
      <c r="A105">
        <v>7</v>
      </c>
      <c r="F105">
        <v>2500</v>
      </c>
      <c r="G105">
        <v>215</v>
      </c>
      <c r="H105">
        <v>35</v>
      </c>
      <c r="I105">
        <f>VLOOKUP($A105,unit!$A:$G,MATCH(I$2,unit!$A$1:$G$1,0),0)</f>
        <v>0.83330000000000004</v>
      </c>
      <c r="J105">
        <f>VLOOKUP($A105,unit!$A:$G,MATCH(J$2,unit!$A$1:$G$1,0),0)</f>
        <v>0.86</v>
      </c>
      <c r="K105">
        <f>VLOOKUP($A105,unit!$A:$G,MATCH(K$2,unit!$A$1:$G$1,0),0)</f>
        <v>0.7</v>
      </c>
      <c r="L105">
        <f t="shared" si="12"/>
        <v>3000</v>
      </c>
      <c r="M105">
        <f t="shared" si="13"/>
        <v>250</v>
      </c>
      <c r="N105">
        <f t="shared" si="13"/>
        <v>50</v>
      </c>
    </row>
    <row r="106" spans="1:14" x14ac:dyDescent="0.2">
      <c r="A106">
        <v>7</v>
      </c>
      <c r="F106">
        <v>3000</v>
      </c>
      <c r="G106">
        <v>258</v>
      </c>
      <c r="H106">
        <v>42</v>
      </c>
      <c r="I106">
        <f>VLOOKUP($A106,unit!$A:$G,MATCH(I$2,unit!$A$1:$G$1,0),0)</f>
        <v>0.83330000000000004</v>
      </c>
      <c r="J106">
        <f>VLOOKUP($A106,unit!$A:$G,MATCH(J$2,unit!$A$1:$G$1,0),0)</f>
        <v>0.86</v>
      </c>
      <c r="K106">
        <f>VLOOKUP($A106,unit!$A:$G,MATCH(K$2,unit!$A$1:$G$1,0),0)</f>
        <v>0.7</v>
      </c>
      <c r="L106">
        <f t="shared" si="12"/>
        <v>3600</v>
      </c>
      <c r="M106">
        <f t="shared" si="13"/>
        <v>300</v>
      </c>
      <c r="N106">
        <f t="shared" si="13"/>
        <v>60</v>
      </c>
    </row>
    <row r="107" spans="1:14" x14ac:dyDescent="0.2">
      <c r="A107">
        <v>7</v>
      </c>
      <c r="F107">
        <v>3250</v>
      </c>
      <c r="G107">
        <v>279.5</v>
      </c>
      <c r="H107">
        <v>45.5</v>
      </c>
      <c r="I107">
        <f>VLOOKUP($A107,unit!$A:$G,MATCH(I$2,unit!$A$1:$G$1,0),0)</f>
        <v>0.83330000000000004</v>
      </c>
      <c r="J107">
        <f>VLOOKUP($A107,unit!$A:$G,MATCH(J$2,unit!$A$1:$G$1,0),0)</f>
        <v>0.86</v>
      </c>
      <c r="K107">
        <f>VLOOKUP($A107,unit!$A:$G,MATCH(K$2,unit!$A$1:$G$1,0),0)</f>
        <v>0.7</v>
      </c>
      <c r="L107">
        <f t="shared" si="12"/>
        <v>3900</v>
      </c>
      <c r="M107">
        <f t="shared" si="13"/>
        <v>325</v>
      </c>
      <c r="N107">
        <f t="shared" si="13"/>
        <v>65</v>
      </c>
    </row>
    <row r="108" spans="1:14" x14ac:dyDescent="0.2">
      <c r="A108">
        <v>7</v>
      </c>
      <c r="F108">
        <v>3500</v>
      </c>
      <c r="G108">
        <v>301</v>
      </c>
      <c r="H108">
        <v>49</v>
      </c>
      <c r="I108">
        <f>VLOOKUP($A108,unit!$A:$G,MATCH(I$2,unit!$A$1:$G$1,0),0)</f>
        <v>0.83330000000000004</v>
      </c>
      <c r="J108">
        <f>VLOOKUP($A108,unit!$A:$G,MATCH(J$2,unit!$A$1:$G$1,0),0)</f>
        <v>0.86</v>
      </c>
      <c r="K108">
        <f>VLOOKUP($A108,unit!$A:$G,MATCH(K$2,unit!$A$1:$G$1,0),0)</f>
        <v>0.7</v>
      </c>
      <c r="L108">
        <f t="shared" si="12"/>
        <v>4200</v>
      </c>
      <c r="M108">
        <f t="shared" si="13"/>
        <v>350</v>
      </c>
      <c r="N108">
        <f t="shared" si="13"/>
        <v>70</v>
      </c>
    </row>
    <row r="109" spans="1:14" x14ac:dyDescent="0.2">
      <c r="A109">
        <v>7</v>
      </c>
      <c r="F109">
        <v>4000</v>
      </c>
      <c r="G109">
        <v>344</v>
      </c>
      <c r="H109">
        <v>56</v>
      </c>
      <c r="I109">
        <f>VLOOKUP($A109,unit!$A:$G,MATCH(I$2,unit!$A$1:$G$1,0),0)</f>
        <v>0.83330000000000004</v>
      </c>
      <c r="J109">
        <f>VLOOKUP($A109,unit!$A:$G,MATCH(J$2,unit!$A$1:$G$1,0),0)</f>
        <v>0.86</v>
      </c>
      <c r="K109">
        <f>VLOOKUP($A109,unit!$A:$G,MATCH(K$2,unit!$A$1:$G$1,0),0)</f>
        <v>0.7</v>
      </c>
      <c r="L109">
        <f t="shared" si="12"/>
        <v>4800</v>
      </c>
      <c r="M109">
        <f t="shared" si="13"/>
        <v>400</v>
      </c>
      <c r="N109">
        <f t="shared" si="13"/>
        <v>80</v>
      </c>
    </row>
    <row r="110" spans="1:14" x14ac:dyDescent="0.2">
      <c r="A110">
        <v>7</v>
      </c>
      <c r="F110">
        <v>4500</v>
      </c>
      <c r="G110">
        <v>387</v>
      </c>
      <c r="H110">
        <v>63</v>
      </c>
      <c r="I110">
        <f>VLOOKUP($A110,unit!$A:$G,MATCH(I$2,unit!$A$1:$G$1,0),0)</f>
        <v>0.83330000000000004</v>
      </c>
      <c r="J110">
        <f>VLOOKUP($A110,unit!$A:$G,MATCH(J$2,unit!$A$1:$G$1,0),0)</f>
        <v>0.86</v>
      </c>
      <c r="K110">
        <f>VLOOKUP($A110,unit!$A:$G,MATCH(K$2,unit!$A$1:$G$1,0),0)</f>
        <v>0.7</v>
      </c>
      <c r="L110">
        <f t="shared" si="12"/>
        <v>5400</v>
      </c>
      <c r="M110">
        <f t="shared" si="13"/>
        <v>450</v>
      </c>
      <c r="N110">
        <f t="shared" si="13"/>
        <v>90</v>
      </c>
    </row>
    <row r="111" spans="1:14" x14ac:dyDescent="0.2">
      <c r="A111">
        <v>7</v>
      </c>
      <c r="F111">
        <v>5000</v>
      </c>
      <c r="G111">
        <v>430</v>
      </c>
      <c r="H111">
        <v>70</v>
      </c>
      <c r="I111">
        <f>VLOOKUP($A111,unit!$A:$G,MATCH(I$2,unit!$A$1:$G$1,0),0)</f>
        <v>0.83330000000000004</v>
      </c>
      <c r="J111">
        <f>VLOOKUP($A111,unit!$A:$G,MATCH(J$2,unit!$A$1:$G$1,0),0)</f>
        <v>0.86</v>
      </c>
      <c r="K111">
        <f>VLOOKUP($A111,unit!$A:$G,MATCH(K$2,unit!$A$1:$G$1,0),0)</f>
        <v>0.7</v>
      </c>
      <c r="L111">
        <f t="shared" si="12"/>
        <v>6000</v>
      </c>
      <c r="M111">
        <f t="shared" si="13"/>
        <v>500</v>
      </c>
      <c r="N111">
        <f t="shared" si="13"/>
        <v>100</v>
      </c>
    </row>
    <row r="112" spans="1:14" x14ac:dyDescent="0.2">
      <c r="A112">
        <v>7</v>
      </c>
      <c r="F112">
        <v>5500</v>
      </c>
      <c r="G112">
        <v>473</v>
      </c>
      <c r="H112">
        <v>77</v>
      </c>
      <c r="I112">
        <f>VLOOKUP($A112,unit!$A:$G,MATCH(I$2,unit!$A$1:$G$1,0),0)</f>
        <v>0.83330000000000004</v>
      </c>
      <c r="J112">
        <f>VLOOKUP($A112,unit!$A:$G,MATCH(J$2,unit!$A$1:$G$1,0),0)</f>
        <v>0.86</v>
      </c>
      <c r="K112">
        <f>VLOOKUP($A112,unit!$A:$G,MATCH(K$2,unit!$A$1:$G$1,0),0)</f>
        <v>0.7</v>
      </c>
      <c r="L112">
        <f t="shared" si="12"/>
        <v>6600</v>
      </c>
      <c r="M112">
        <f t="shared" si="13"/>
        <v>550</v>
      </c>
      <c r="N112">
        <f t="shared" si="13"/>
        <v>110</v>
      </c>
    </row>
    <row r="113" spans="1:14" x14ac:dyDescent="0.2">
      <c r="A113">
        <v>7</v>
      </c>
      <c r="F113">
        <v>6000</v>
      </c>
      <c r="G113">
        <v>516</v>
      </c>
      <c r="H113">
        <v>84</v>
      </c>
      <c r="I113">
        <f>VLOOKUP($A113,unit!$A:$G,MATCH(I$2,unit!$A$1:$G$1,0),0)</f>
        <v>0.83330000000000004</v>
      </c>
      <c r="J113">
        <f>VLOOKUP($A113,unit!$A:$G,MATCH(J$2,unit!$A$1:$G$1,0),0)</f>
        <v>0.86</v>
      </c>
      <c r="K113">
        <f>VLOOKUP($A113,unit!$A:$G,MATCH(K$2,unit!$A$1:$G$1,0),0)</f>
        <v>0.7</v>
      </c>
      <c r="L113">
        <f t="shared" si="12"/>
        <v>7200</v>
      </c>
      <c r="M113">
        <f t="shared" si="13"/>
        <v>600</v>
      </c>
      <c r="N113">
        <f t="shared" si="13"/>
        <v>120</v>
      </c>
    </row>
    <row r="114" spans="1:14" x14ac:dyDescent="0.2">
      <c r="A114">
        <v>7</v>
      </c>
      <c r="F114">
        <v>6500</v>
      </c>
      <c r="G114">
        <v>559</v>
      </c>
      <c r="H114">
        <v>91</v>
      </c>
      <c r="I114">
        <f>VLOOKUP($A114,unit!$A:$G,MATCH(I$2,unit!$A$1:$G$1,0),0)</f>
        <v>0.83330000000000004</v>
      </c>
      <c r="J114">
        <f>VLOOKUP($A114,unit!$A:$G,MATCH(J$2,unit!$A$1:$G$1,0),0)</f>
        <v>0.86</v>
      </c>
      <c r="K114">
        <f>VLOOKUP($A114,unit!$A:$G,MATCH(K$2,unit!$A$1:$G$1,0),0)</f>
        <v>0.7</v>
      </c>
      <c r="L114">
        <f t="shared" si="12"/>
        <v>7800</v>
      </c>
      <c r="M114">
        <f t="shared" si="13"/>
        <v>650</v>
      </c>
      <c r="N114">
        <f t="shared" si="13"/>
        <v>130</v>
      </c>
    </row>
    <row r="115" spans="1:14" x14ac:dyDescent="0.2">
      <c r="A115">
        <v>8</v>
      </c>
      <c r="F115">
        <v>0</v>
      </c>
      <c r="G115">
        <v>0</v>
      </c>
      <c r="H115">
        <v>0</v>
      </c>
      <c r="I115">
        <f>VLOOKUP($A115,unit!$A:$G,MATCH(I$2,unit!$A$1:$G$1,0),0)</f>
        <v>0.95</v>
      </c>
      <c r="J115">
        <f>VLOOKUP($A115,unit!$A:$G,MATCH(J$2,unit!$A$1:$G$1,0),0)</f>
        <v>0.76</v>
      </c>
      <c r="K115">
        <f>VLOOKUP($A115,unit!$A:$G,MATCH(K$2,unit!$A$1:$G$1,0),0)</f>
        <v>0.8</v>
      </c>
      <c r="L115">
        <f t="shared" si="12"/>
        <v>0</v>
      </c>
      <c r="M115">
        <f t="shared" si="13"/>
        <v>0</v>
      </c>
      <c r="N115">
        <f t="shared" si="13"/>
        <v>0</v>
      </c>
    </row>
    <row r="116" spans="1:14" x14ac:dyDescent="0.2">
      <c r="A116">
        <v>8</v>
      </c>
      <c r="F116">
        <v>0</v>
      </c>
      <c r="G116">
        <v>0</v>
      </c>
      <c r="H116">
        <v>0</v>
      </c>
      <c r="I116">
        <f>VLOOKUP($A116,unit!$A:$G,MATCH(I$2,unit!$A$1:$G$1,0),0)</f>
        <v>0.95</v>
      </c>
      <c r="J116">
        <f>VLOOKUP($A116,unit!$A:$G,MATCH(J$2,unit!$A$1:$G$1,0),0)</f>
        <v>0.76</v>
      </c>
      <c r="K116">
        <f>VLOOKUP($A116,unit!$A:$G,MATCH(K$2,unit!$A$1:$G$1,0),0)</f>
        <v>0.8</v>
      </c>
      <c r="L116">
        <f t="shared" si="12"/>
        <v>0</v>
      </c>
      <c r="M116">
        <f t="shared" si="13"/>
        <v>0</v>
      </c>
      <c r="N116">
        <f t="shared" si="13"/>
        <v>0</v>
      </c>
    </row>
    <row r="117" spans="1:14" x14ac:dyDescent="0.2">
      <c r="A117">
        <v>8</v>
      </c>
      <c r="F117">
        <v>0</v>
      </c>
      <c r="G117">
        <v>0</v>
      </c>
      <c r="H117">
        <v>0</v>
      </c>
      <c r="I117">
        <f>VLOOKUP($A117,unit!$A:$G,MATCH(I$2,unit!$A$1:$G$1,0),0)</f>
        <v>0.95</v>
      </c>
      <c r="J117">
        <f>VLOOKUP($A117,unit!$A:$G,MATCH(J$2,unit!$A$1:$G$1,0),0)</f>
        <v>0.76</v>
      </c>
      <c r="K117">
        <f>VLOOKUP($A117,unit!$A:$G,MATCH(K$2,unit!$A$1:$G$1,0),0)</f>
        <v>0.8</v>
      </c>
      <c r="L117">
        <f t="shared" si="12"/>
        <v>0</v>
      </c>
      <c r="M117">
        <f t="shared" si="13"/>
        <v>0</v>
      </c>
      <c r="N117">
        <f t="shared" si="13"/>
        <v>0</v>
      </c>
    </row>
    <row r="118" spans="1:14" x14ac:dyDescent="0.2">
      <c r="A118">
        <v>8</v>
      </c>
      <c r="F118">
        <v>427.5</v>
      </c>
      <c r="G118">
        <v>28.5</v>
      </c>
      <c r="H118">
        <v>6</v>
      </c>
      <c r="I118">
        <f>VLOOKUP($A118,unit!$A:$G,MATCH(I$2,unit!$A$1:$G$1,0),0)</f>
        <v>0.95</v>
      </c>
      <c r="J118">
        <f>VLOOKUP($A118,unit!$A:$G,MATCH(J$2,unit!$A$1:$G$1,0),0)</f>
        <v>0.76</v>
      </c>
      <c r="K118">
        <f>VLOOKUP($A118,unit!$A:$G,MATCH(K$2,unit!$A$1:$G$1,0),0)</f>
        <v>0.8</v>
      </c>
      <c r="L118">
        <f t="shared" si="12"/>
        <v>450</v>
      </c>
      <c r="M118">
        <f t="shared" si="13"/>
        <v>37.5</v>
      </c>
      <c r="N118">
        <f t="shared" si="13"/>
        <v>7.5</v>
      </c>
    </row>
    <row r="119" spans="1:14" x14ac:dyDescent="0.2">
      <c r="A119">
        <v>8</v>
      </c>
      <c r="F119">
        <v>1282.5</v>
      </c>
      <c r="G119">
        <v>85.5</v>
      </c>
      <c r="H119">
        <v>18</v>
      </c>
      <c r="I119">
        <f>VLOOKUP($A119,unit!$A:$G,MATCH(I$2,unit!$A$1:$G$1,0),0)</f>
        <v>0.95</v>
      </c>
      <c r="J119">
        <f>VLOOKUP($A119,unit!$A:$G,MATCH(J$2,unit!$A$1:$G$1,0),0)</f>
        <v>0.76</v>
      </c>
      <c r="K119">
        <f>VLOOKUP($A119,unit!$A:$G,MATCH(K$2,unit!$A$1:$G$1,0),0)</f>
        <v>0.8</v>
      </c>
      <c r="L119">
        <f t="shared" si="12"/>
        <v>1350</v>
      </c>
      <c r="M119">
        <f t="shared" si="13"/>
        <v>112.5</v>
      </c>
      <c r="N119">
        <f t="shared" si="13"/>
        <v>22.5</v>
      </c>
    </row>
    <row r="120" spans="1:14" x14ac:dyDescent="0.2">
      <c r="A120">
        <v>8</v>
      </c>
      <c r="F120">
        <v>2137.5</v>
      </c>
      <c r="G120">
        <v>142.5</v>
      </c>
      <c r="H120">
        <v>30</v>
      </c>
      <c r="I120">
        <f>VLOOKUP($A120,unit!$A:$G,MATCH(I$2,unit!$A$1:$G$1,0),0)</f>
        <v>0.95</v>
      </c>
      <c r="J120">
        <f>VLOOKUP($A120,unit!$A:$G,MATCH(J$2,unit!$A$1:$G$1,0),0)</f>
        <v>0.76</v>
      </c>
      <c r="K120">
        <f>VLOOKUP($A120,unit!$A:$G,MATCH(K$2,unit!$A$1:$G$1,0),0)</f>
        <v>0.8</v>
      </c>
      <c r="L120">
        <f t="shared" si="12"/>
        <v>2250</v>
      </c>
      <c r="M120">
        <f t="shared" si="13"/>
        <v>187.5</v>
      </c>
      <c r="N120">
        <f t="shared" si="13"/>
        <v>37.5</v>
      </c>
    </row>
    <row r="121" spans="1:14" x14ac:dyDescent="0.2">
      <c r="A121">
        <v>8</v>
      </c>
      <c r="F121">
        <v>2850</v>
      </c>
      <c r="G121">
        <v>190</v>
      </c>
      <c r="H121">
        <v>40</v>
      </c>
      <c r="I121">
        <f>VLOOKUP($A121,unit!$A:$G,MATCH(I$2,unit!$A$1:$G$1,0),0)</f>
        <v>0.95</v>
      </c>
      <c r="J121">
        <f>VLOOKUP($A121,unit!$A:$G,MATCH(J$2,unit!$A$1:$G$1,0),0)</f>
        <v>0.76</v>
      </c>
      <c r="K121">
        <f>VLOOKUP($A121,unit!$A:$G,MATCH(K$2,unit!$A$1:$G$1,0),0)</f>
        <v>0.8</v>
      </c>
      <c r="L121">
        <f t="shared" si="12"/>
        <v>3000</v>
      </c>
      <c r="M121">
        <f t="shared" si="13"/>
        <v>250</v>
      </c>
      <c r="N121">
        <f t="shared" si="13"/>
        <v>50</v>
      </c>
    </row>
    <row r="122" spans="1:14" x14ac:dyDescent="0.2">
      <c r="A122">
        <v>8</v>
      </c>
      <c r="F122">
        <v>3420</v>
      </c>
      <c r="G122">
        <v>228</v>
      </c>
      <c r="H122">
        <v>48</v>
      </c>
      <c r="I122">
        <f>VLOOKUP($A122,unit!$A:$G,MATCH(I$2,unit!$A$1:$G$1,0),0)</f>
        <v>0.95</v>
      </c>
      <c r="J122">
        <f>VLOOKUP($A122,unit!$A:$G,MATCH(J$2,unit!$A$1:$G$1,0),0)</f>
        <v>0.76</v>
      </c>
      <c r="K122">
        <f>VLOOKUP($A122,unit!$A:$G,MATCH(K$2,unit!$A$1:$G$1,0),0)</f>
        <v>0.8</v>
      </c>
      <c r="L122">
        <f t="shared" si="12"/>
        <v>3600</v>
      </c>
      <c r="M122">
        <f t="shared" si="13"/>
        <v>300</v>
      </c>
      <c r="N122">
        <f t="shared" si="13"/>
        <v>60</v>
      </c>
    </row>
    <row r="123" spans="1:14" x14ac:dyDescent="0.2">
      <c r="A123">
        <v>8</v>
      </c>
      <c r="F123">
        <v>3705</v>
      </c>
      <c r="G123">
        <v>247</v>
      </c>
      <c r="H123">
        <v>52</v>
      </c>
      <c r="I123">
        <f>VLOOKUP($A123,unit!$A:$G,MATCH(I$2,unit!$A$1:$G$1,0),0)</f>
        <v>0.95</v>
      </c>
      <c r="J123">
        <f>VLOOKUP($A123,unit!$A:$G,MATCH(J$2,unit!$A$1:$G$1,0),0)</f>
        <v>0.76</v>
      </c>
      <c r="K123">
        <f>VLOOKUP($A123,unit!$A:$G,MATCH(K$2,unit!$A$1:$G$1,0),0)</f>
        <v>0.8</v>
      </c>
      <c r="L123">
        <f t="shared" si="12"/>
        <v>3900</v>
      </c>
      <c r="M123">
        <f t="shared" si="13"/>
        <v>325</v>
      </c>
      <c r="N123">
        <f t="shared" si="13"/>
        <v>65</v>
      </c>
    </row>
    <row r="124" spans="1:14" x14ac:dyDescent="0.2">
      <c r="A124">
        <v>8</v>
      </c>
      <c r="F124">
        <v>3990</v>
      </c>
      <c r="G124">
        <v>266</v>
      </c>
      <c r="H124">
        <v>56</v>
      </c>
      <c r="I124">
        <f>VLOOKUP($A124,unit!$A:$G,MATCH(I$2,unit!$A$1:$G$1,0),0)</f>
        <v>0.95</v>
      </c>
      <c r="J124">
        <f>VLOOKUP($A124,unit!$A:$G,MATCH(J$2,unit!$A$1:$G$1,0),0)</f>
        <v>0.76</v>
      </c>
      <c r="K124">
        <f>VLOOKUP($A124,unit!$A:$G,MATCH(K$2,unit!$A$1:$G$1,0),0)</f>
        <v>0.8</v>
      </c>
      <c r="L124">
        <f t="shared" si="12"/>
        <v>4200</v>
      </c>
      <c r="M124">
        <f t="shared" si="13"/>
        <v>350</v>
      </c>
      <c r="N124">
        <f t="shared" si="13"/>
        <v>70</v>
      </c>
    </row>
    <row r="125" spans="1:14" x14ac:dyDescent="0.2">
      <c r="A125">
        <v>8</v>
      </c>
      <c r="F125">
        <v>4560</v>
      </c>
      <c r="G125">
        <v>304</v>
      </c>
      <c r="H125">
        <v>64</v>
      </c>
      <c r="I125">
        <f>VLOOKUP($A125,unit!$A:$G,MATCH(I$2,unit!$A$1:$G$1,0),0)</f>
        <v>0.95</v>
      </c>
      <c r="J125">
        <f>VLOOKUP($A125,unit!$A:$G,MATCH(J$2,unit!$A$1:$G$1,0),0)</f>
        <v>0.76</v>
      </c>
      <c r="K125">
        <f>VLOOKUP($A125,unit!$A:$G,MATCH(K$2,unit!$A$1:$G$1,0),0)</f>
        <v>0.8</v>
      </c>
      <c r="L125">
        <f t="shared" si="12"/>
        <v>4800</v>
      </c>
      <c r="M125">
        <f t="shared" si="13"/>
        <v>400</v>
      </c>
      <c r="N125">
        <f t="shared" si="13"/>
        <v>80</v>
      </c>
    </row>
    <row r="126" spans="1:14" x14ac:dyDescent="0.2">
      <c r="A126">
        <v>8</v>
      </c>
      <c r="F126">
        <v>5130</v>
      </c>
      <c r="G126">
        <v>342</v>
      </c>
      <c r="H126">
        <v>72</v>
      </c>
      <c r="I126">
        <f>VLOOKUP($A126,unit!$A:$G,MATCH(I$2,unit!$A$1:$G$1,0),0)</f>
        <v>0.95</v>
      </c>
      <c r="J126">
        <f>VLOOKUP($A126,unit!$A:$G,MATCH(J$2,unit!$A$1:$G$1,0),0)</f>
        <v>0.76</v>
      </c>
      <c r="K126">
        <f>VLOOKUP($A126,unit!$A:$G,MATCH(K$2,unit!$A$1:$G$1,0),0)</f>
        <v>0.8</v>
      </c>
      <c r="L126">
        <f t="shared" si="12"/>
        <v>5400</v>
      </c>
      <c r="M126">
        <f t="shared" si="13"/>
        <v>450</v>
      </c>
      <c r="N126">
        <f t="shared" si="13"/>
        <v>90</v>
      </c>
    </row>
    <row r="127" spans="1:14" x14ac:dyDescent="0.2">
      <c r="A127">
        <v>8</v>
      </c>
      <c r="F127">
        <v>5700</v>
      </c>
      <c r="G127">
        <v>380</v>
      </c>
      <c r="H127">
        <v>80</v>
      </c>
      <c r="I127">
        <f>VLOOKUP($A127,unit!$A:$G,MATCH(I$2,unit!$A$1:$G$1,0),0)</f>
        <v>0.95</v>
      </c>
      <c r="J127">
        <f>VLOOKUP($A127,unit!$A:$G,MATCH(J$2,unit!$A$1:$G$1,0),0)</f>
        <v>0.76</v>
      </c>
      <c r="K127">
        <f>VLOOKUP($A127,unit!$A:$G,MATCH(K$2,unit!$A$1:$G$1,0),0)</f>
        <v>0.8</v>
      </c>
      <c r="L127">
        <f t="shared" si="12"/>
        <v>6000</v>
      </c>
      <c r="M127">
        <f t="shared" si="13"/>
        <v>500</v>
      </c>
      <c r="N127">
        <f t="shared" si="13"/>
        <v>100</v>
      </c>
    </row>
    <row r="128" spans="1:14" x14ac:dyDescent="0.2">
      <c r="A128">
        <v>8</v>
      </c>
      <c r="F128">
        <v>6270</v>
      </c>
      <c r="G128">
        <v>418</v>
      </c>
      <c r="H128">
        <v>88</v>
      </c>
      <c r="I128">
        <f>VLOOKUP($A128,unit!$A:$G,MATCH(I$2,unit!$A$1:$G$1,0),0)</f>
        <v>0.95</v>
      </c>
      <c r="J128">
        <f>VLOOKUP($A128,unit!$A:$G,MATCH(J$2,unit!$A$1:$G$1,0),0)</f>
        <v>0.76</v>
      </c>
      <c r="K128">
        <f>VLOOKUP($A128,unit!$A:$G,MATCH(K$2,unit!$A$1:$G$1,0),0)</f>
        <v>0.8</v>
      </c>
      <c r="L128">
        <f t="shared" si="12"/>
        <v>6600</v>
      </c>
      <c r="M128">
        <f t="shared" si="13"/>
        <v>550</v>
      </c>
      <c r="N128">
        <f t="shared" si="13"/>
        <v>110</v>
      </c>
    </row>
    <row r="129" spans="1:14" x14ac:dyDescent="0.2">
      <c r="A129">
        <v>8</v>
      </c>
      <c r="F129">
        <v>6840</v>
      </c>
      <c r="G129">
        <v>456</v>
      </c>
      <c r="H129">
        <v>96</v>
      </c>
      <c r="I129">
        <f>VLOOKUP($A129,unit!$A:$G,MATCH(I$2,unit!$A$1:$G$1,0),0)</f>
        <v>0.95</v>
      </c>
      <c r="J129">
        <f>VLOOKUP($A129,unit!$A:$G,MATCH(J$2,unit!$A$1:$G$1,0),0)</f>
        <v>0.76</v>
      </c>
      <c r="K129">
        <f>VLOOKUP($A129,unit!$A:$G,MATCH(K$2,unit!$A$1:$G$1,0),0)</f>
        <v>0.8</v>
      </c>
      <c r="L129">
        <f t="shared" si="12"/>
        <v>7200</v>
      </c>
      <c r="M129">
        <f t="shared" si="13"/>
        <v>600</v>
      </c>
      <c r="N129">
        <f t="shared" si="13"/>
        <v>120</v>
      </c>
    </row>
    <row r="130" spans="1:14" x14ac:dyDescent="0.2">
      <c r="A130">
        <v>8</v>
      </c>
      <c r="F130">
        <v>7410</v>
      </c>
      <c r="G130">
        <v>494</v>
      </c>
      <c r="H130">
        <v>104</v>
      </c>
      <c r="I130">
        <f>VLOOKUP($A130,unit!$A:$G,MATCH(I$2,unit!$A$1:$G$1,0),0)</f>
        <v>0.95</v>
      </c>
      <c r="J130">
        <f>VLOOKUP($A130,unit!$A:$G,MATCH(J$2,unit!$A$1:$G$1,0),0)</f>
        <v>0.76</v>
      </c>
      <c r="K130">
        <f>VLOOKUP($A130,unit!$A:$G,MATCH(K$2,unit!$A$1:$G$1,0),0)</f>
        <v>0.8</v>
      </c>
      <c r="L130">
        <f t="shared" si="12"/>
        <v>7800</v>
      </c>
      <c r="M130">
        <f t="shared" si="13"/>
        <v>650</v>
      </c>
      <c r="N130">
        <f t="shared" si="13"/>
        <v>130</v>
      </c>
    </row>
    <row r="131" spans="1:14" x14ac:dyDescent="0.2">
      <c r="A131">
        <v>9</v>
      </c>
      <c r="F131">
        <v>0</v>
      </c>
      <c r="G131">
        <v>0</v>
      </c>
      <c r="H131">
        <v>0</v>
      </c>
      <c r="I131">
        <f>VLOOKUP($A131,unit!$A:$G,MATCH(I$2,unit!$A$1:$G$1,0),0)</f>
        <v>0.85</v>
      </c>
      <c r="J131">
        <f>VLOOKUP($A131,unit!$A:$G,MATCH(J$2,unit!$A$1:$G$1,0),0)</f>
        <v>0.86</v>
      </c>
      <c r="K131">
        <f>VLOOKUP($A131,unit!$A:$G,MATCH(K$2,unit!$A$1:$G$1,0),0)</f>
        <v>0.7</v>
      </c>
      <c r="L131">
        <f t="shared" si="12"/>
        <v>0</v>
      </c>
      <c r="M131">
        <f t="shared" si="13"/>
        <v>0</v>
      </c>
      <c r="N131">
        <f t="shared" si="13"/>
        <v>0</v>
      </c>
    </row>
    <row r="132" spans="1:14" x14ac:dyDescent="0.2">
      <c r="A132">
        <v>9</v>
      </c>
      <c r="F132">
        <v>0</v>
      </c>
      <c r="G132">
        <v>0</v>
      </c>
      <c r="H132">
        <v>0</v>
      </c>
      <c r="I132">
        <f>VLOOKUP($A132,unit!$A:$G,MATCH(I$2,unit!$A$1:$G$1,0),0)</f>
        <v>0.85</v>
      </c>
      <c r="J132">
        <f>VLOOKUP($A132,unit!$A:$G,MATCH(J$2,unit!$A$1:$G$1,0),0)</f>
        <v>0.86</v>
      </c>
      <c r="K132">
        <f>VLOOKUP($A132,unit!$A:$G,MATCH(K$2,unit!$A$1:$G$1,0),0)</f>
        <v>0.7</v>
      </c>
      <c r="L132">
        <f t="shared" ref="L132:L162" si="14">ROUND(F132/I132,0)</f>
        <v>0</v>
      </c>
      <c r="M132">
        <f t="shared" si="13"/>
        <v>0</v>
      </c>
      <c r="N132">
        <f t="shared" si="13"/>
        <v>0</v>
      </c>
    </row>
    <row r="133" spans="1:14" x14ac:dyDescent="0.2">
      <c r="A133">
        <v>9</v>
      </c>
      <c r="F133">
        <v>0</v>
      </c>
      <c r="G133">
        <v>0</v>
      </c>
      <c r="H133">
        <v>0</v>
      </c>
      <c r="I133">
        <f>VLOOKUP($A133,unit!$A:$G,MATCH(I$2,unit!$A$1:$G$1,0),0)</f>
        <v>0.85</v>
      </c>
      <c r="J133">
        <f>VLOOKUP($A133,unit!$A:$G,MATCH(J$2,unit!$A$1:$G$1,0),0)</f>
        <v>0.86</v>
      </c>
      <c r="K133">
        <f>VLOOKUP($A133,unit!$A:$G,MATCH(K$2,unit!$A$1:$G$1,0),0)</f>
        <v>0.7</v>
      </c>
      <c r="L133">
        <f t="shared" si="14"/>
        <v>0</v>
      </c>
      <c r="M133">
        <f t="shared" si="13"/>
        <v>0</v>
      </c>
      <c r="N133">
        <f t="shared" si="13"/>
        <v>0</v>
      </c>
    </row>
    <row r="134" spans="1:14" x14ac:dyDescent="0.2">
      <c r="A134">
        <v>9</v>
      </c>
      <c r="F134">
        <v>382.5</v>
      </c>
      <c r="G134">
        <v>32.25</v>
      </c>
      <c r="H134">
        <v>5.25</v>
      </c>
      <c r="I134">
        <f>VLOOKUP($A134,unit!$A:$G,MATCH(I$2,unit!$A$1:$G$1,0),0)</f>
        <v>0.85</v>
      </c>
      <c r="J134">
        <f>VLOOKUP($A134,unit!$A:$G,MATCH(J$2,unit!$A$1:$G$1,0),0)</f>
        <v>0.86</v>
      </c>
      <c r="K134">
        <f>VLOOKUP($A134,unit!$A:$G,MATCH(K$2,unit!$A$1:$G$1,0),0)</f>
        <v>0.7</v>
      </c>
      <c r="L134">
        <f t="shared" si="14"/>
        <v>450</v>
      </c>
      <c r="M134">
        <f t="shared" si="13"/>
        <v>37.5</v>
      </c>
      <c r="N134">
        <f t="shared" si="13"/>
        <v>7.5</v>
      </c>
    </row>
    <row r="135" spans="1:14" x14ac:dyDescent="0.2">
      <c r="A135">
        <v>9</v>
      </c>
      <c r="F135">
        <v>1147.5</v>
      </c>
      <c r="G135">
        <v>96.75</v>
      </c>
      <c r="H135">
        <v>15.75</v>
      </c>
      <c r="I135">
        <f>VLOOKUP($A135,unit!$A:$G,MATCH(I$2,unit!$A$1:$G$1,0),0)</f>
        <v>0.85</v>
      </c>
      <c r="J135">
        <f>VLOOKUP($A135,unit!$A:$G,MATCH(J$2,unit!$A$1:$G$1,0),0)</f>
        <v>0.86</v>
      </c>
      <c r="K135">
        <f>VLOOKUP($A135,unit!$A:$G,MATCH(K$2,unit!$A$1:$G$1,0),0)</f>
        <v>0.7</v>
      </c>
      <c r="L135">
        <f t="shared" si="14"/>
        <v>1350</v>
      </c>
      <c r="M135">
        <f t="shared" si="13"/>
        <v>112.5</v>
      </c>
      <c r="N135">
        <f t="shared" si="13"/>
        <v>22.5</v>
      </c>
    </row>
    <row r="136" spans="1:14" x14ac:dyDescent="0.2">
      <c r="A136">
        <v>9</v>
      </c>
      <c r="F136">
        <v>1912.5</v>
      </c>
      <c r="G136">
        <v>161.25</v>
      </c>
      <c r="H136">
        <v>26.25</v>
      </c>
      <c r="I136">
        <f>VLOOKUP($A136,unit!$A:$G,MATCH(I$2,unit!$A$1:$G$1,0),0)</f>
        <v>0.85</v>
      </c>
      <c r="J136">
        <f>VLOOKUP($A136,unit!$A:$G,MATCH(J$2,unit!$A$1:$G$1,0),0)</f>
        <v>0.86</v>
      </c>
      <c r="K136">
        <f>VLOOKUP($A136,unit!$A:$G,MATCH(K$2,unit!$A$1:$G$1,0),0)</f>
        <v>0.7</v>
      </c>
      <c r="L136">
        <f t="shared" si="14"/>
        <v>2250</v>
      </c>
      <c r="M136">
        <f t="shared" si="13"/>
        <v>187.5</v>
      </c>
      <c r="N136">
        <f t="shared" si="13"/>
        <v>37.5</v>
      </c>
    </row>
    <row r="137" spans="1:14" x14ac:dyDescent="0.2">
      <c r="A137">
        <v>9</v>
      </c>
      <c r="F137">
        <v>2550</v>
      </c>
      <c r="G137">
        <v>215</v>
      </c>
      <c r="H137">
        <v>35</v>
      </c>
      <c r="I137">
        <f>VLOOKUP($A137,unit!$A:$G,MATCH(I$2,unit!$A$1:$G$1,0),0)</f>
        <v>0.85</v>
      </c>
      <c r="J137">
        <f>VLOOKUP($A137,unit!$A:$G,MATCH(J$2,unit!$A$1:$G$1,0),0)</f>
        <v>0.86</v>
      </c>
      <c r="K137">
        <f>VLOOKUP($A137,unit!$A:$G,MATCH(K$2,unit!$A$1:$G$1,0),0)</f>
        <v>0.7</v>
      </c>
      <c r="L137">
        <f t="shared" si="14"/>
        <v>3000</v>
      </c>
      <c r="M137">
        <f t="shared" si="13"/>
        <v>250</v>
      </c>
      <c r="N137">
        <f t="shared" si="13"/>
        <v>50</v>
      </c>
    </row>
    <row r="138" spans="1:14" x14ac:dyDescent="0.2">
      <c r="A138">
        <v>9</v>
      </c>
      <c r="F138">
        <v>3060</v>
      </c>
      <c r="G138">
        <v>258</v>
      </c>
      <c r="H138">
        <v>42</v>
      </c>
      <c r="I138">
        <f>VLOOKUP($A138,unit!$A:$G,MATCH(I$2,unit!$A$1:$G$1,0),0)</f>
        <v>0.85</v>
      </c>
      <c r="J138">
        <f>VLOOKUP($A138,unit!$A:$G,MATCH(J$2,unit!$A$1:$G$1,0),0)</f>
        <v>0.86</v>
      </c>
      <c r="K138">
        <f>VLOOKUP($A138,unit!$A:$G,MATCH(K$2,unit!$A$1:$G$1,0),0)</f>
        <v>0.7</v>
      </c>
      <c r="L138">
        <f t="shared" si="14"/>
        <v>3600</v>
      </c>
      <c r="M138">
        <f t="shared" si="13"/>
        <v>300</v>
      </c>
      <c r="N138">
        <f t="shared" si="13"/>
        <v>60</v>
      </c>
    </row>
    <row r="139" spans="1:14" x14ac:dyDescent="0.2">
      <c r="A139">
        <v>9</v>
      </c>
      <c r="F139">
        <v>3315</v>
      </c>
      <c r="G139">
        <v>279.5</v>
      </c>
      <c r="H139">
        <v>45.5</v>
      </c>
      <c r="I139">
        <f>VLOOKUP($A139,unit!$A:$G,MATCH(I$2,unit!$A$1:$G$1,0),0)</f>
        <v>0.85</v>
      </c>
      <c r="J139">
        <f>VLOOKUP($A139,unit!$A:$G,MATCH(J$2,unit!$A$1:$G$1,0),0)</f>
        <v>0.86</v>
      </c>
      <c r="K139">
        <f>VLOOKUP($A139,unit!$A:$G,MATCH(K$2,unit!$A$1:$G$1,0),0)</f>
        <v>0.7</v>
      </c>
      <c r="L139">
        <f t="shared" si="14"/>
        <v>3900</v>
      </c>
      <c r="M139">
        <f t="shared" si="13"/>
        <v>325</v>
      </c>
      <c r="N139">
        <f t="shared" si="13"/>
        <v>65</v>
      </c>
    </row>
    <row r="140" spans="1:14" x14ac:dyDescent="0.2">
      <c r="A140">
        <v>9</v>
      </c>
      <c r="F140">
        <v>3570</v>
      </c>
      <c r="G140">
        <v>301</v>
      </c>
      <c r="H140">
        <v>49</v>
      </c>
      <c r="I140">
        <f>VLOOKUP($A140,unit!$A:$G,MATCH(I$2,unit!$A$1:$G$1,0),0)</f>
        <v>0.85</v>
      </c>
      <c r="J140">
        <f>VLOOKUP($A140,unit!$A:$G,MATCH(J$2,unit!$A$1:$G$1,0),0)</f>
        <v>0.86</v>
      </c>
      <c r="K140">
        <f>VLOOKUP($A140,unit!$A:$G,MATCH(K$2,unit!$A$1:$G$1,0),0)</f>
        <v>0.7</v>
      </c>
      <c r="L140">
        <f t="shared" si="14"/>
        <v>4200</v>
      </c>
      <c r="M140">
        <f t="shared" si="13"/>
        <v>350</v>
      </c>
      <c r="N140">
        <f t="shared" si="13"/>
        <v>70</v>
      </c>
    </row>
    <row r="141" spans="1:14" x14ac:dyDescent="0.2">
      <c r="A141">
        <v>9</v>
      </c>
      <c r="F141">
        <v>4080</v>
      </c>
      <c r="G141">
        <v>344</v>
      </c>
      <c r="H141">
        <v>56</v>
      </c>
      <c r="I141">
        <f>VLOOKUP($A141,unit!$A:$G,MATCH(I$2,unit!$A$1:$G$1,0),0)</f>
        <v>0.85</v>
      </c>
      <c r="J141">
        <f>VLOOKUP($A141,unit!$A:$G,MATCH(J$2,unit!$A$1:$G$1,0),0)</f>
        <v>0.86</v>
      </c>
      <c r="K141">
        <f>VLOOKUP($A141,unit!$A:$G,MATCH(K$2,unit!$A$1:$G$1,0),0)</f>
        <v>0.7</v>
      </c>
      <c r="L141">
        <f t="shared" si="14"/>
        <v>4800</v>
      </c>
      <c r="M141">
        <f t="shared" si="13"/>
        <v>400</v>
      </c>
      <c r="N141">
        <f t="shared" si="13"/>
        <v>80</v>
      </c>
    </row>
    <row r="142" spans="1:14" x14ac:dyDescent="0.2">
      <c r="A142">
        <v>9</v>
      </c>
      <c r="F142">
        <v>4590</v>
      </c>
      <c r="G142">
        <v>387</v>
      </c>
      <c r="H142">
        <v>63</v>
      </c>
      <c r="I142">
        <f>VLOOKUP($A142,unit!$A:$G,MATCH(I$2,unit!$A$1:$G$1,0),0)</f>
        <v>0.85</v>
      </c>
      <c r="J142">
        <f>VLOOKUP($A142,unit!$A:$G,MATCH(J$2,unit!$A$1:$G$1,0),0)</f>
        <v>0.86</v>
      </c>
      <c r="K142">
        <f>VLOOKUP($A142,unit!$A:$G,MATCH(K$2,unit!$A$1:$G$1,0),0)</f>
        <v>0.7</v>
      </c>
      <c r="L142">
        <f t="shared" si="14"/>
        <v>5400</v>
      </c>
      <c r="M142">
        <f t="shared" si="13"/>
        <v>450</v>
      </c>
      <c r="N142">
        <f t="shared" si="13"/>
        <v>90</v>
      </c>
    </row>
    <row r="143" spans="1:14" x14ac:dyDescent="0.2">
      <c r="A143">
        <v>9</v>
      </c>
      <c r="F143">
        <v>5100</v>
      </c>
      <c r="G143">
        <v>430</v>
      </c>
      <c r="H143">
        <v>70</v>
      </c>
      <c r="I143">
        <f>VLOOKUP($A143,unit!$A:$G,MATCH(I$2,unit!$A$1:$G$1,0),0)</f>
        <v>0.85</v>
      </c>
      <c r="J143">
        <f>VLOOKUP($A143,unit!$A:$G,MATCH(J$2,unit!$A$1:$G$1,0),0)</f>
        <v>0.86</v>
      </c>
      <c r="K143">
        <f>VLOOKUP($A143,unit!$A:$G,MATCH(K$2,unit!$A$1:$G$1,0),0)</f>
        <v>0.7</v>
      </c>
      <c r="L143">
        <f t="shared" si="14"/>
        <v>6000</v>
      </c>
      <c r="M143">
        <f t="shared" si="13"/>
        <v>500</v>
      </c>
      <c r="N143">
        <f t="shared" si="13"/>
        <v>100</v>
      </c>
    </row>
    <row r="144" spans="1:14" x14ac:dyDescent="0.2">
      <c r="A144">
        <v>9</v>
      </c>
      <c r="F144">
        <v>5610</v>
      </c>
      <c r="G144">
        <v>473</v>
      </c>
      <c r="H144">
        <v>77</v>
      </c>
      <c r="I144">
        <f>VLOOKUP($A144,unit!$A:$G,MATCH(I$2,unit!$A$1:$G$1,0),0)</f>
        <v>0.85</v>
      </c>
      <c r="J144">
        <f>VLOOKUP($A144,unit!$A:$G,MATCH(J$2,unit!$A$1:$G$1,0),0)</f>
        <v>0.86</v>
      </c>
      <c r="K144">
        <f>VLOOKUP($A144,unit!$A:$G,MATCH(K$2,unit!$A$1:$G$1,0),0)</f>
        <v>0.7</v>
      </c>
      <c r="L144">
        <f t="shared" si="14"/>
        <v>6600</v>
      </c>
      <c r="M144">
        <f t="shared" si="13"/>
        <v>550</v>
      </c>
      <c r="N144">
        <f t="shared" si="13"/>
        <v>110</v>
      </c>
    </row>
    <row r="145" spans="1:14" x14ac:dyDescent="0.2">
      <c r="A145">
        <v>9</v>
      </c>
      <c r="F145">
        <v>6120</v>
      </c>
      <c r="G145">
        <v>516</v>
      </c>
      <c r="H145">
        <v>84</v>
      </c>
      <c r="I145">
        <f>VLOOKUP($A145,unit!$A:$G,MATCH(I$2,unit!$A$1:$G$1,0),0)</f>
        <v>0.85</v>
      </c>
      <c r="J145">
        <f>VLOOKUP($A145,unit!$A:$G,MATCH(J$2,unit!$A$1:$G$1,0),0)</f>
        <v>0.86</v>
      </c>
      <c r="K145">
        <f>VLOOKUP($A145,unit!$A:$G,MATCH(K$2,unit!$A$1:$G$1,0),0)</f>
        <v>0.7</v>
      </c>
      <c r="L145">
        <f t="shared" si="14"/>
        <v>7200</v>
      </c>
      <c r="M145">
        <f t="shared" si="13"/>
        <v>600</v>
      </c>
      <c r="N145">
        <f t="shared" si="13"/>
        <v>120</v>
      </c>
    </row>
    <row r="146" spans="1:14" x14ac:dyDescent="0.2">
      <c r="A146">
        <v>9</v>
      </c>
      <c r="F146">
        <v>6630</v>
      </c>
      <c r="G146">
        <v>559</v>
      </c>
      <c r="H146">
        <v>91</v>
      </c>
      <c r="I146">
        <f>VLOOKUP($A146,unit!$A:$G,MATCH(I$2,unit!$A$1:$G$1,0),0)</f>
        <v>0.85</v>
      </c>
      <c r="J146">
        <f>VLOOKUP($A146,unit!$A:$G,MATCH(J$2,unit!$A$1:$G$1,0),0)</f>
        <v>0.86</v>
      </c>
      <c r="K146">
        <f>VLOOKUP($A146,unit!$A:$G,MATCH(K$2,unit!$A$1:$G$1,0),0)</f>
        <v>0.7</v>
      </c>
      <c r="L146">
        <f t="shared" si="14"/>
        <v>7800</v>
      </c>
      <c r="M146">
        <f t="shared" si="13"/>
        <v>650</v>
      </c>
      <c r="N146">
        <f t="shared" si="13"/>
        <v>130</v>
      </c>
    </row>
    <row r="147" spans="1:14" x14ac:dyDescent="0.2">
      <c r="A147">
        <v>10</v>
      </c>
      <c r="F147">
        <v>0</v>
      </c>
      <c r="G147">
        <v>0</v>
      </c>
      <c r="H147">
        <v>0</v>
      </c>
      <c r="I147">
        <f>VLOOKUP($A147,unit!$A:$G,MATCH(I$2,unit!$A$1:$G$1,0),0)</f>
        <v>0.73329999999999995</v>
      </c>
      <c r="J147">
        <f>VLOOKUP($A147,unit!$A:$G,MATCH(J$2,unit!$A$1:$G$1,0),0)</f>
        <v>0.92</v>
      </c>
      <c r="K147">
        <f>VLOOKUP($A147,unit!$A:$G,MATCH(K$2,unit!$A$1:$G$1,0),0)</f>
        <v>0.72</v>
      </c>
      <c r="L147">
        <f t="shared" si="14"/>
        <v>0</v>
      </c>
      <c r="M147">
        <f t="shared" ref="M147:N162" si="15">ROUND(G147/J147,1)</f>
        <v>0</v>
      </c>
      <c r="N147">
        <f t="shared" si="15"/>
        <v>0</v>
      </c>
    </row>
    <row r="148" spans="1:14" x14ac:dyDescent="0.2">
      <c r="A148">
        <v>10</v>
      </c>
      <c r="F148">
        <v>0</v>
      </c>
      <c r="G148">
        <v>0</v>
      </c>
      <c r="H148">
        <v>0</v>
      </c>
      <c r="I148">
        <f>VLOOKUP($A148,unit!$A:$G,MATCH(I$2,unit!$A$1:$G$1,0),0)</f>
        <v>0.73329999999999995</v>
      </c>
      <c r="J148">
        <f>VLOOKUP($A148,unit!$A:$G,MATCH(J$2,unit!$A$1:$G$1,0),0)</f>
        <v>0.92</v>
      </c>
      <c r="K148">
        <f>VLOOKUP($A148,unit!$A:$G,MATCH(K$2,unit!$A$1:$G$1,0),0)</f>
        <v>0.72</v>
      </c>
      <c r="L148">
        <f t="shared" si="14"/>
        <v>0</v>
      </c>
      <c r="M148">
        <f t="shared" si="15"/>
        <v>0</v>
      </c>
      <c r="N148">
        <f t="shared" si="15"/>
        <v>0</v>
      </c>
    </row>
    <row r="149" spans="1:14" x14ac:dyDescent="0.2">
      <c r="A149">
        <v>10</v>
      </c>
      <c r="F149">
        <v>0</v>
      </c>
      <c r="G149">
        <v>0</v>
      </c>
      <c r="H149">
        <v>0</v>
      </c>
      <c r="I149">
        <f>VLOOKUP($A149,unit!$A:$G,MATCH(I$2,unit!$A$1:$G$1,0),0)</f>
        <v>0.73329999999999995</v>
      </c>
      <c r="J149">
        <f>VLOOKUP($A149,unit!$A:$G,MATCH(J$2,unit!$A$1:$G$1,0),0)</f>
        <v>0.92</v>
      </c>
      <c r="K149">
        <f>VLOOKUP($A149,unit!$A:$G,MATCH(K$2,unit!$A$1:$G$1,0),0)</f>
        <v>0.72</v>
      </c>
      <c r="L149">
        <f t="shared" si="14"/>
        <v>0</v>
      </c>
      <c r="M149">
        <f t="shared" si="15"/>
        <v>0</v>
      </c>
      <c r="N149">
        <f t="shared" si="15"/>
        <v>0</v>
      </c>
    </row>
    <row r="150" spans="1:14" x14ac:dyDescent="0.2">
      <c r="A150">
        <v>10</v>
      </c>
      <c r="F150">
        <v>330</v>
      </c>
      <c r="G150">
        <v>34.5</v>
      </c>
      <c r="H150">
        <v>5.4</v>
      </c>
      <c r="I150">
        <f>VLOOKUP($A150,unit!$A:$G,MATCH(I$2,unit!$A$1:$G$1,0),0)</f>
        <v>0.73329999999999995</v>
      </c>
      <c r="J150">
        <f>VLOOKUP($A150,unit!$A:$G,MATCH(J$2,unit!$A$1:$G$1,0),0)</f>
        <v>0.92</v>
      </c>
      <c r="K150">
        <f>VLOOKUP($A150,unit!$A:$G,MATCH(K$2,unit!$A$1:$G$1,0),0)</f>
        <v>0.72</v>
      </c>
      <c r="L150">
        <f t="shared" si="14"/>
        <v>450</v>
      </c>
      <c r="M150">
        <f t="shared" si="15"/>
        <v>37.5</v>
      </c>
      <c r="N150">
        <f t="shared" si="15"/>
        <v>7.5</v>
      </c>
    </row>
    <row r="151" spans="1:14" x14ac:dyDescent="0.2">
      <c r="A151">
        <v>10</v>
      </c>
      <c r="F151">
        <v>990</v>
      </c>
      <c r="G151">
        <v>103.5</v>
      </c>
      <c r="H151">
        <v>16.2</v>
      </c>
      <c r="I151">
        <f>VLOOKUP($A151,unit!$A:$G,MATCH(I$2,unit!$A$1:$G$1,0),0)</f>
        <v>0.73329999999999995</v>
      </c>
      <c r="J151">
        <f>VLOOKUP($A151,unit!$A:$G,MATCH(J$2,unit!$A$1:$G$1,0),0)</f>
        <v>0.92</v>
      </c>
      <c r="K151">
        <f>VLOOKUP($A151,unit!$A:$G,MATCH(K$2,unit!$A$1:$G$1,0),0)</f>
        <v>0.72</v>
      </c>
      <c r="L151">
        <f t="shared" si="14"/>
        <v>1350</v>
      </c>
      <c r="M151">
        <f t="shared" si="15"/>
        <v>112.5</v>
      </c>
      <c r="N151">
        <f t="shared" si="15"/>
        <v>22.5</v>
      </c>
    </row>
    <row r="152" spans="1:14" x14ac:dyDescent="0.2">
      <c r="A152">
        <v>10</v>
      </c>
      <c r="F152">
        <v>1650</v>
      </c>
      <c r="G152">
        <v>172.5</v>
      </c>
      <c r="H152">
        <v>27</v>
      </c>
      <c r="I152">
        <f>VLOOKUP($A152,unit!$A:$G,MATCH(I$2,unit!$A$1:$G$1,0),0)</f>
        <v>0.73329999999999995</v>
      </c>
      <c r="J152">
        <f>VLOOKUP($A152,unit!$A:$G,MATCH(J$2,unit!$A$1:$G$1,0),0)</f>
        <v>0.92</v>
      </c>
      <c r="K152">
        <f>VLOOKUP($A152,unit!$A:$G,MATCH(K$2,unit!$A$1:$G$1,0),0)</f>
        <v>0.72</v>
      </c>
      <c r="L152">
        <f t="shared" si="14"/>
        <v>2250</v>
      </c>
      <c r="M152">
        <f t="shared" si="15"/>
        <v>187.5</v>
      </c>
      <c r="N152">
        <f t="shared" si="15"/>
        <v>37.5</v>
      </c>
    </row>
    <row r="153" spans="1:14" x14ac:dyDescent="0.2">
      <c r="A153">
        <v>10</v>
      </c>
      <c r="F153">
        <v>2200</v>
      </c>
      <c r="G153">
        <v>230</v>
      </c>
      <c r="H153">
        <v>36</v>
      </c>
      <c r="I153">
        <f>VLOOKUP($A153,unit!$A:$G,MATCH(I$2,unit!$A$1:$G$1,0),0)</f>
        <v>0.73329999999999995</v>
      </c>
      <c r="J153">
        <f>VLOOKUP($A153,unit!$A:$G,MATCH(J$2,unit!$A$1:$G$1,0),0)</f>
        <v>0.92</v>
      </c>
      <c r="K153">
        <f>VLOOKUP($A153,unit!$A:$G,MATCH(K$2,unit!$A$1:$G$1,0),0)</f>
        <v>0.72</v>
      </c>
      <c r="L153">
        <f t="shared" si="14"/>
        <v>3000</v>
      </c>
      <c r="M153">
        <f t="shared" si="15"/>
        <v>250</v>
      </c>
      <c r="N153">
        <f t="shared" si="15"/>
        <v>50</v>
      </c>
    </row>
    <row r="154" spans="1:14" x14ac:dyDescent="0.2">
      <c r="A154">
        <v>10</v>
      </c>
      <c r="F154">
        <v>2640</v>
      </c>
      <c r="G154">
        <v>276</v>
      </c>
      <c r="H154">
        <v>43.2</v>
      </c>
      <c r="I154">
        <f>VLOOKUP($A154,unit!$A:$G,MATCH(I$2,unit!$A$1:$G$1,0),0)</f>
        <v>0.73329999999999995</v>
      </c>
      <c r="J154">
        <f>VLOOKUP($A154,unit!$A:$G,MATCH(J$2,unit!$A$1:$G$1,0),0)</f>
        <v>0.92</v>
      </c>
      <c r="K154">
        <f>VLOOKUP($A154,unit!$A:$G,MATCH(K$2,unit!$A$1:$G$1,0),0)</f>
        <v>0.72</v>
      </c>
      <c r="L154">
        <f t="shared" si="14"/>
        <v>3600</v>
      </c>
      <c r="M154">
        <f t="shared" si="15"/>
        <v>300</v>
      </c>
      <c r="N154">
        <f t="shared" si="15"/>
        <v>60</v>
      </c>
    </row>
    <row r="155" spans="1:14" x14ac:dyDescent="0.2">
      <c r="A155">
        <v>10</v>
      </c>
      <c r="F155">
        <v>2860</v>
      </c>
      <c r="G155">
        <v>299</v>
      </c>
      <c r="H155">
        <v>46.8</v>
      </c>
      <c r="I155">
        <f>VLOOKUP($A155,unit!$A:$G,MATCH(I$2,unit!$A$1:$G$1,0),0)</f>
        <v>0.73329999999999995</v>
      </c>
      <c r="J155">
        <f>VLOOKUP($A155,unit!$A:$G,MATCH(J$2,unit!$A$1:$G$1,0),0)</f>
        <v>0.92</v>
      </c>
      <c r="K155">
        <f>VLOOKUP($A155,unit!$A:$G,MATCH(K$2,unit!$A$1:$G$1,0),0)</f>
        <v>0.72</v>
      </c>
      <c r="L155">
        <f t="shared" si="14"/>
        <v>3900</v>
      </c>
      <c r="M155">
        <f t="shared" si="15"/>
        <v>325</v>
      </c>
      <c r="N155">
        <f t="shared" si="15"/>
        <v>65</v>
      </c>
    </row>
    <row r="156" spans="1:14" x14ac:dyDescent="0.2">
      <c r="A156">
        <v>10</v>
      </c>
      <c r="F156">
        <v>3080</v>
      </c>
      <c r="G156">
        <v>322</v>
      </c>
      <c r="H156">
        <v>50.4</v>
      </c>
      <c r="I156">
        <f>VLOOKUP($A156,unit!$A:$G,MATCH(I$2,unit!$A$1:$G$1,0),0)</f>
        <v>0.73329999999999995</v>
      </c>
      <c r="J156">
        <f>VLOOKUP($A156,unit!$A:$G,MATCH(J$2,unit!$A$1:$G$1,0),0)</f>
        <v>0.92</v>
      </c>
      <c r="K156">
        <f>VLOOKUP($A156,unit!$A:$G,MATCH(K$2,unit!$A$1:$G$1,0),0)</f>
        <v>0.72</v>
      </c>
      <c r="L156">
        <f t="shared" si="14"/>
        <v>4200</v>
      </c>
      <c r="M156">
        <f t="shared" si="15"/>
        <v>350</v>
      </c>
      <c r="N156">
        <f t="shared" si="15"/>
        <v>70</v>
      </c>
    </row>
    <row r="157" spans="1:14" x14ac:dyDescent="0.2">
      <c r="A157">
        <v>10</v>
      </c>
      <c r="F157">
        <v>3520</v>
      </c>
      <c r="G157">
        <v>368</v>
      </c>
      <c r="H157">
        <v>57.6</v>
      </c>
      <c r="I157">
        <f>VLOOKUP($A157,unit!$A:$G,MATCH(I$2,unit!$A$1:$G$1,0),0)</f>
        <v>0.73329999999999995</v>
      </c>
      <c r="J157">
        <f>VLOOKUP($A157,unit!$A:$G,MATCH(J$2,unit!$A$1:$G$1,0),0)</f>
        <v>0.92</v>
      </c>
      <c r="K157">
        <f>VLOOKUP($A157,unit!$A:$G,MATCH(K$2,unit!$A$1:$G$1,0),0)</f>
        <v>0.72</v>
      </c>
      <c r="L157">
        <f t="shared" si="14"/>
        <v>4800</v>
      </c>
      <c r="M157">
        <f t="shared" si="15"/>
        <v>400</v>
      </c>
      <c r="N157">
        <f t="shared" si="15"/>
        <v>80</v>
      </c>
    </row>
    <row r="158" spans="1:14" x14ac:dyDescent="0.2">
      <c r="A158">
        <v>10</v>
      </c>
      <c r="F158">
        <v>3960</v>
      </c>
      <c r="G158">
        <v>414</v>
      </c>
      <c r="H158">
        <v>64.8</v>
      </c>
      <c r="I158">
        <f>VLOOKUP($A158,unit!$A:$G,MATCH(I$2,unit!$A$1:$G$1,0),0)</f>
        <v>0.73329999999999995</v>
      </c>
      <c r="J158">
        <f>VLOOKUP($A158,unit!$A:$G,MATCH(J$2,unit!$A$1:$G$1,0),0)</f>
        <v>0.92</v>
      </c>
      <c r="K158">
        <f>VLOOKUP($A158,unit!$A:$G,MATCH(K$2,unit!$A$1:$G$1,0),0)</f>
        <v>0.72</v>
      </c>
      <c r="L158">
        <f t="shared" si="14"/>
        <v>5400</v>
      </c>
      <c r="M158">
        <f t="shared" si="15"/>
        <v>450</v>
      </c>
      <c r="N158">
        <f t="shared" si="15"/>
        <v>90</v>
      </c>
    </row>
    <row r="159" spans="1:14" x14ac:dyDescent="0.2">
      <c r="A159">
        <v>10</v>
      </c>
      <c r="F159">
        <v>4400</v>
      </c>
      <c r="G159">
        <v>460</v>
      </c>
      <c r="H159">
        <v>72</v>
      </c>
      <c r="I159">
        <f>VLOOKUP($A159,unit!$A:$G,MATCH(I$2,unit!$A$1:$G$1,0),0)</f>
        <v>0.73329999999999995</v>
      </c>
      <c r="J159">
        <f>VLOOKUP($A159,unit!$A:$G,MATCH(J$2,unit!$A$1:$G$1,0),0)</f>
        <v>0.92</v>
      </c>
      <c r="K159">
        <f>VLOOKUP($A159,unit!$A:$G,MATCH(K$2,unit!$A$1:$G$1,0),0)</f>
        <v>0.72</v>
      </c>
      <c r="L159">
        <f t="shared" si="14"/>
        <v>6000</v>
      </c>
      <c r="M159">
        <f t="shared" si="15"/>
        <v>500</v>
      </c>
      <c r="N159">
        <f t="shared" si="15"/>
        <v>100</v>
      </c>
    </row>
    <row r="160" spans="1:14" x14ac:dyDescent="0.2">
      <c r="A160">
        <v>10</v>
      </c>
      <c r="F160">
        <v>4840</v>
      </c>
      <c r="G160">
        <v>506</v>
      </c>
      <c r="H160">
        <v>79.2</v>
      </c>
      <c r="I160">
        <f>VLOOKUP($A160,unit!$A:$G,MATCH(I$2,unit!$A$1:$G$1,0),0)</f>
        <v>0.73329999999999995</v>
      </c>
      <c r="J160">
        <f>VLOOKUP($A160,unit!$A:$G,MATCH(J$2,unit!$A$1:$G$1,0),0)</f>
        <v>0.92</v>
      </c>
      <c r="K160">
        <f>VLOOKUP($A160,unit!$A:$G,MATCH(K$2,unit!$A$1:$G$1,0),0)</f>
        <v>0.72</v>
      </c>
      <c r="L160">
        <f t="shared" si="14"/>
        <v>6600</v>
      </c>
      <c r="M160">
        <f t="shared" si="15"/>
        <v>550</v>
      </c>
      <c r="N160">
        <f t="shared" si="15"/>
        <v>110</v>
      </c>
    </row>
    <row r="161" spans="1:14" x14ac:dyDescent="0.2">
      <c r="A161">
        <v>10</v>
      </c>
      <c r="F161">
        <v>5280</v>
      </c>
      <c r="G161">
        <v>552</v>
      </c>
      <c r="H161">
        <v>86.4</v>
      </c>
      <c r="I161">
        <f>VLOOKUP($A161,unit!$A:$G,MATCH(I$2,unit!$A$1:$G$1,0),0)</f>
        <v>0.73329999999999995</v>
      </c>
      <c r="J161">
        <f>VLOOKUP($A161,unit!$A:$G,MATCH(J$2,unit!$A$1:$G$1,0),0)</f>
        <v>0.92</v>
      </c>
      <c r="K161">
        <f>VLOOKUP($A161,unit!$A:$G,MATCH(K$2,unit!$A$1:$G$1,0),0)</f>
        <v>0.72</v>
      </c>
      <c r="L161">
        <f t="shared" si="14"/>
        <v>7200</v>
      </c>
      <c r="M161">
        <f t="shared" si="15"/>
        <v>600</v>
      </c>
      <c r="N161">
        <f t="shared" si="15"/>
        <v>120</v>
      </c>
    </row>
    <row r="162" spans="1:14" x14ac:dyDescent="0.2">
      <c r="A162">
        <v>10</v>
      </c>
      <c r="F162">
        <v>5720</v>
      </c>
      <c r="G162">
        <v>598</v>
      </c>
      <c r="H162">
        <v>93.6</v>
      </c>
      <c r="I162">
        <f>VLOOKUP($A162,unit!$A:$G,MATCH(I$2,unit!$A$1:$G$1,0),0)</f>
        <v>0.73329999999999995</v>
      </c>
      <c r="J162">
        <f>VLOOKUP($A162,unit!$A:$G,MATCH(J$2,unit!$A$1:$G$1,0),0)</f>
        <v>0.92</v>
      </c>
      <c r="K162">
        <f>VLOOKUP($A162,unit!$A:$G,MATCH(K$2,unit!$A$1:$G$1,0),0)</f>
        <v>0.72</v>
      </c>
      <c r="L162">
        <f t="shared" si="14"/>
        <v>7800</v>
      </c>
      <c r="M162">
        <f t="shared" si="15"/>
        <v>650</v>
      </c>
      <c r="N162">
        <f t="shared" si="15"/>
        <v>130</v>
      </c>
    </row>
  </sheetData>
  <phoneticPr fontId="3" type="noConversion"/>
  <conditionalFormatting sqref="X3:X18">
    <cfRule type="expression" dxfId="6" priority="1">
      <formula>IF(LEFT(X3,1)="彩",1,0)</formula>
    </cfRule>
    <cfRule type="expression" dxfId="5" priority="2">
      <formula>IF(LEFT(X3,1)="白",1,0)</formula>
    </cfRule>
    <cfRule type="expression" dxfId="4" priority="3">
      <formula>IF(LEFT(X3,1)="红",1,0)</formula>
    </cfRule>
    <cfRule type="expression" dxfId="3" priority="4">
      <formula>IF(LEFT(X3,1)="橙",1,0)</formula>
    </cfRule>
    <cfRule type="expression" dxfId="2" priority="5">
      <formula>IF(LEFT(X3,1)="紫",1,0)</formula>
    </cfRule>
    <cfRule type="expression" dxfId="1" priority="6">
      <formula>IF(LEFT(X3,1)="蓝",1,0)</formula>
    </cfRule>
    <cfRule type="expression" dxfId="0" priority="7">
      <formula>IF(LEFT(X3,1)="绿",1,0)</formula>
    </cfRule>
  </conditionalFormatting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C32A-81D1-4311-830A-3E5173A0E608}">
  <dimension ref="A1:AQ27"/>
  <sheetViews>
    <sheetView workbookViewId="0">
      <selection activeCell="M11" sqref="M11:O11"/>
    </sheetView>
  </sheetViews>
  <sheetFormatPr defaultRowHeight="14.25" x14ac:dyDescent="0.2"/>
  <cols>
    <col min="3" max="3" width="20.375" bestFit="1" customWidth="1"/>
    <col min="4" max="4" width="20.375" customWidth="1"/>
  </cols>
  <sheetData>
    <row r="1" spans="1:43" x14ac:dyDescent="0.2">
      <c r="G1" t="s">
        <v>129</v>
      </c>
      <c r="H1" t="s">
        <v>129</v>
      </c>
      <c r="I1" t="s">
        <v>129</v>
      </c>
      <c r="J1" t="s">
        <v>130</v>
      </c>
      <c r="K1" t="s">
        <v>130</v>
      </c>
      <c r="L1" t="s">
        <v>130</v>
      </c>
      <c r="M1" t="s">
        <v>131</v>
      </c>
      <c r="N1" t="s">
        <v>131</v>
      </c>
      <c r="O1" t="s">
        <v>131</v>
      </c>
    </row>
    <row r="2" spans="1:43" x14ac:dyDescent="0.2">
      <c r="C2" t="s">
        <v>20</v>
      </c>
      <c r="D2" t="s">
        <v>134</v>
      </c>
      <c r="E2" t="s">
        <v>133</v>
      </c>
      <c r="G2" t="s">
        <v>126</v>
      </c>
      <c r="H2" t="s">
        <v>127</v>
      </c>
      <c r="I2" t="s">
        <v>128</v>
      </c>
      <c r="J2" t="s">
        <v>126</v>
      </c>
      <c r="K2" t="s">
        <v>127</v>
      </c>
      <c r="L2" t="s">
        <v>128</v>
      </c>
      <c r="M2" t="s">
        <v>126</v>
      </c>
      <c r="N2" t="s">
        <v>127</v>
      </c>
      <c r="O2" t="s">
        <v>128</v>
      </c>
      <c r="Q2" t="s">
        <v>75</v>
      </c>
      <c r="X2" t="s">
        <v>135</v>
      </c>
      <c r="Y2" t="s">
        <v>136</v>
      </c>
      <c r="Z2" t="s">
        <v>137</v>
      </c>
      <c r="AA2" t="s">
        <v>138</v>
      </c>
      <c r="AB2" t="s">
        <v>139</v>
      </c>
      <c r="AD2" t="s">
        <v>140</v>
      </c>
      <c r="AE2" t="s">
        <v>141</v>
      </c>
      <c r="AF2" t="s">
        <v>142</v>
      </c>
      <c r="AG2" t="s">
        <v>143</v>
      </c>
      <c r="AH2" t="s">
        <v>144</v>
      </c>
      <c r="AJ2" t="s">
        <v>145</v>
      </c>
      <c r="AK2" t="s">
        <v>146</v>
      </c>
      <c r="AM2" t="s">
        <v>149</v>
      </c>
      <c r="AN2" t="s">
        <v>147</v>
      </c>
      <c r="AP2" t="s">
        <v>150</v>
      </c>
      <c r="AQ2" t="s">
        <v>148</v>
      </c>
    </row>
    <row r="3" spans="1:43" x14ac:dyDescent="0.2">
      <c r="A3">
        <f>B4-1</f>
        <v>11</v>
      </c>
      <c r="B3">
        <v>1</v>
      </c>
      <c r="C3" t="str">
        <f>LOOKUP(E3,[2]stagebattle!$E:$E,[2]stagebattle!$H:$H)</f>
        <v>[1,1,1,1,1],</v>
      </c>
      <c r="D3" t="str">
        <f>LOOKUP(E3,[2]stagebattle!$E:$E,[2]stagebattle!$K:$K)</f>
        <v>[1,1,1,1,1],</v>
      </c>
      <c r="E3">
        <v>101</v>
      </c>
      <c r="F3" s="9" t="s">
        <v>115</v>
      </c>
      <c r="G3">
        <v>320</v>
      </c>
      <c r="H3">
        <v>18</v>
      </c>
      <c r="I3">
        <v>10</v>
      </c>
      <c r="J3">
        <v>160</v>
      </c>
      <c r="K3">
        <v>26</v>
      </c>
      <c r="L3">
        <v>8</v>
      </c>
      <c r="M3">
        <v>120</v>
      </c>
      <c r="N3">
        <v>32</v>
      </c>
      <c r="O3">
        <v>8</v>
      </c>
      <c r="Q3">
        <f>LOOKUP($B3,裸人AFK!$A:$A,裸人AFK!F:F)</f>
        <v>2663.5698629902217</v>
      </c>
      <c r="R3">
        <f>Q3</f>
        <v>2663.5698629902217</v>
      </c>
      <c r="T3">
        <f>LOOKUP(A3,裸人AFK!$A:$A,裸人AFK!F:F)</f>
        <v>3385.8724217292502</v>
      </c>
      <c r="U3">
        <f>T3</f>
        <v>3385.8724217292502</v>
      </c>
      <c r="V3">
        <f>G16/U3</f>
        <v>9.4510353652536017E-2</v>
      </c>
      <c r="X3">
        <v>1</v>
      </c>
      <c r="Y3">
        <v>1</v>
      </c>
      <c r="Z3">
        <v>1</v>
      </c>
      <c r="AA3">
        <v>1</v>
      </c>
      <c r="AB3">
        <v>1</v>
      </c>
      <c r="AC3" s="9" t="s">
        <v>115</v>
      </c>
      <c r="AD3">
        <f>VLOOKUP($B3,裸人AFK!$A:$Q,MATCH(AFK装备!X3,裸人AFK!$C$1:$Q$1,0)+2,0)</f>
        <v>889.84859407251429</v>
      </c>
      <c r="AE3">
        <f>VLOOKUP($B3,裸人AFK!$A:$Q,MATCH(AFK装备!Y3,裸人AFK!$C$1:$Q$1,0)+2,0)</f>
        <v>889.84859407251429</v>
      </c>
      <c r="AF3">
        <f>VLOOKUP($B3,裸人AFK!$A:$Q,MATCH(AFK装备!Z3,裸人AFK!$C$1:$Q$1,0)+2,0)</f>
        <v>889.84859407251429</v>
      </c>
      <c r="AG3">
        <f>VLOOKUP($B3,裸人AFK!$A:$Q,MATCH(AFK装备!AA3,裸人AFK!$C$1:$Q$1,0)+2,0)</f>
        <v>889.84859407251429</v>
      </c>
      <c r="AH3">
        <f>VLOOKUP($B3,裸人AFK!$A:$Q,MATCH(AFK装备!AB3,裸人AFK!$C$1:$Q$1,0)+2,0)</f>
        <v>889.84859407251429</v>
      </c>
      <c r="AJ3">
        <f>AVERAGE(AD3:AH3)</f>
        <v>889.84859407251429</v>
      </c>
      <c r="AK3">
        <f>AJ3+G15</f>
        <v>889.84859407251429</v>
      </c>
      <c r="AM3">
        <f>G16/AJ3</f>
        <v>0.35961173859417594</v>
      </c>
      <c r="AN3">
        <f>G16/AK3</f>
        <v>0.35961173859417594</v>
      </c>
      <c r="AP3">
        <f>G3/AJ3</f>
        <v>0.35961173859417594</v>
      </c>
      <c r="AQ3">
        <f t="shared" ref="AQ3:AQ12" si="0">G3/AK3</f>
        <v>0.35961173859417594</v>
      </c>
    </row>
    <row r="4" spans="1:43" x14ac:dyDescent="0.2">
      <c r="A4">
        <f t="shared" ref="A4:A11" si="1">B5-1</f>
        <v>38</v>
      </c>
      <c r="B4">
        <v>12</v>
      </c>
      <c r="C4" t="str">
        <f>LOOKUP(E4,[2]stagebattle!$E:$E,[2]stagebattle!$H:$H)</f>
        <v>[12,12,12,12,12],</v>
      </c>
      <c r="D4" t="str">
        <f>LOOKUP(E4,[2]stagebattle!$E:$E,[2]stagebattle!$K:$K)</f>
        <v>[1,1,1,1,1],</v>
      </c>
      <c r="E4">
        <v>201</v>
      </c>
      <c r="F4" s="10" t="s">
        <v>116</v>
      </c>
      <c r="G4">
        <v>795</v>
      </c>
      <c r="H4">
        <v>42</v>
      </c>
      <c r="I4">
        <v>23</v>
      </c>
      <c r="J4">
        <v>420</v>
      </c>
      <c r="K4">
        <v>47</v>
      </c>
      <c r="L4">
        <v>23</v>
      </c>
      <c r="M4">
        <v>490</v>
      </c>
      <c r="N4">
        <v>69</v>
      </c>
      <c r="O4">
        <v>27</v>
      </c>
      <c r="Q4">
        <f>LOOKUP($B4,裸人AFK!$A:$A,裸人AFK!F:F)</f>
        <v>3440.0724217292504</v>
      </c>
      <c r="R4">
        <f>Q4+G3</f>
        <v>3760.0724217292504</v>
      </c>
      <c r="T4">
        <f>LOOKUP(A4,裸人AFK!$A:$A,裸人AFK!F:F)</f>
        <v>5963.0680587127472</v>
      </c>
      <c r="U4">
        <f>T4+G3</f>
        <v>6283.0680587127472</v>
      </c>
      <c r="V4">
        <f t="shared" ref="V4:V9" si="2">G17/U4</f>
        <v>7.5600008715696818E-2</v>
      </c>
      <c r="X4">
        <v>1</v>
      </c>
      <c r="Y4">
        <v>1</v>
      </c>
      <c r="Z4">
        <v>1</v>
      </c>
      <c r="AA4">
        <v>1</v>
      </c>
      <c r="AB4">
        <v>1</v>
      </c>
      <c r="AC4" s="10" t="s">
        <v>116</v>
      </c>
      <c r="AD4">
        <f>VLOOKUP($B4,裸人AFK!$A:$Q,MATCH(AFK装备!X4,裸人AFK!$C$1:$Q$1,0)+2,0)</f>
        <v>1588.3502774534543</v>
      </c>
      <c r="AE4">
        <f>VLOOKUP($B4,裸人AFK!$A:$Q,MATCH(AFK装备!Y4,裸人AFK!$C$1:$Q$1,0)+2,0)</f>
        <v>1588.3502774534543</v>
      </c>
      <c r="AF4">
        <f>VLOOKUP($B4,裸人AFK!$A:$Q,MATCH(AFK装备!Z4,裸人AFK!$C$1:$Q$1,0)+2,0)</f>
        <v>1588.3502774534543</v>
      </c>
      <c r="AG4">
        <f>VLOOKUP($B4,裸人AFK!$A:$Q,MATCH(AFK装备!AA4,裸人AFK!$C$1:$Q$1,0)+2,0)</f>
        <v>1588.3502774534543</v>
      </c>
      <c r="AH4">
        <f>VLOOKUP($B4,裸人AFK!$A:$Q,MATCH(AFK装备!AB4,裸人AFK!$C$1:$Q$1,0)+2,0)</f>
        <v>1588.3502774534543</v>
      </c>
      <c r="AJ4">
        <f t="shared" ref="AJ4:AJ12" si="3">AVERAGE(AD4:AH4)</f>
        <v>1588.3502774534543</v>
      </c>
      <c r="AK4">
        <f t="shared" ref="AK4:AK12" si="4">AJ4+G16</f>
        <v>1908.3502774534543</v>
      </c>
      <c r="AM4">
        <f t="shared" ref="AM4:AM12" si="5">G17/AJ4</f>
        <v>0.29905242360114087</v>
      </c>
      <c r="AN4">
        <f t="shared" ref="AN4:AN12" si="6">G17/AK4</f>
        <v>0.24890608690237451</v>
      </c>
      <c r="AP4">
        <f t="shared" ref="AP4:AP12" si="7">G4/AJ4</f>
        <v>0.50051931950085682</v>
      </c>
      <c r="AQ4">
        <f t="shared" si="0"/>
        <v>0.41659018755239524</v>
      </c>
    </row>
    <row r="5" spans="1:43" x14ac:dyDescent="0.2">
      <c r="A5">
        <f t="shared" si="1"/>
        <v>56</v>
      </c>
      <c r="B5">
        <v>39</v>
      </c>
      <c r="C5" t="str">
        <f>LOOKUP(E5,[2]stagebattle!$E:$E,[2]stagebattle!$H:$H)</f>
        <v>[39,39,39,39,39],</v>
      </c>
      <c r="D5" t="str">
        <f>LOOKUP(E5,[2]stagebattle!$E:$E,[2]stagebattle!$K:$K)</f>
        <v>[3,3,4,3,3],</v>
      </c>
      <c r="E5">
        <v>401</v>
      </c>
      <c r="F5" s="6" t="s">
        <v>117</v>
      </c>
      <c r="G5">
        <v>1350</v>
      </c>
      <c r="H5">
        <v>65</v>
      </c>
      <c r="I5">
        <v>56</v>
      </c>
      <c r="J5">
        <v>780</v>
      </c>
      <c r="K5">
        <v>75</v>
      </c>
      <c r="L5">
        <v>40</v>
      </c>
      <c r="M5">
        <v>900</v>
      </c>
      <c r="N5">
        <v>115</v>
      </c>
      <c r="O5">
        <v>40</v>
      </c>
      <c r="Q5">
        <f>LOOKUP($B5,裸人AFK!$A:$A,裸人AFK!F:F)</f>
        <v>6048.4680587127477</v>
      </c>
      <c r="R5">
        <f t="shared" ref="R5:R12" si="8">Q5+G4</f>
        <v>6843.4680587127477</v>
      </c>
      <c r="T5">
        <f>LOOKUP(A5,裸人AFK!$A:$A,裸人AFK!F:F)</f>
        <v>9100.5533826236642</v>
      </c>
      <c r="U5">
        <f t="shared" ref="U5:U11" si="9">T5+G4</f>
        <v>9895.5533826236642</v>
      </c>
      <c r="V5">
        <f t="shared" si="2"/>
        <v>5.6085797179828832E-2</v>
      </c>
      <c r="X5">
        <v>3</v>
      </c>
      <c r="Y5">
        <v>3</v>
      </c>
      <c r="Z5">
        <v>4</v>
      </c>
      <c r="AA5">
        <v>3</v>
      </c>
      <c r="AB5">
        <v>3</v>
      </c>
      <c r="AC5" s="6" t="s">
        <v>117</v>
      </c>
      <c r="AD5">
        <f>VLOOKUP($B5,裸人AFK!$A:$Q,MATCH(AFK装备!X5,裸人AFK!$C$1:$Q$1,0)+2,0)</f>
        <v>4858.0512088821224</v>
      </c>
      <c r="AE5">
        <f>VLOOKUP($B5,裸人AFK!$A:$Q,MATCH(AFK装备!Y5,裸人AFK!$C$1:$Q$1,0)+2,0)</f>
        <v>4858.0512088821224</v>
      </c>
      <c r="AF5">
        <f>VLOOKUP($B5,裸人AFK!$A:$Q,MATCH(AFK装备!Z5,裸人AFK!$C$1:$Q$1,0)+2,0)</f>
        <v>6048.4680587127477</v>
      </c>
      <c r="AG5">
        <f>VLOOKUP($B5,裸人AFK!$A:$Q,MATCH(AFK装备!AA5,裸人AFK!$C$1:$Q$1,0)+2,0)</f>
        <v>4858.0512088821224</v>
      </c>
      <c r="AH5">
        <f>VLOOKUP($B5,裸人AFK!$A:$Q,MATCH(AFK装备!AB5,裸人AFK!$C$1:$Q$1,0)+2,0)</f>
        <v>4858.0512088821224</v>
      </c>
      <c r="AJ5">
        <f t="shared" si="3"/>
        <v>5096.1345788482477</v>
      </c>
      <c r="AK5">
        <f t="shared" si="4"/>
        <v>5571.1345788482477</v>
      </c>
      <c r="AM5">
        <f t="shared" si="5"/>
        <v>0.10890607212445964</v>
      </c>
      <c r="AN5">
        <f t="shared" si="6"/>
        <v>9.9620641387330885E-2</v>
      </c>
      <c r="AP5">
        <f t="shared" si="7"/>
        <v>0.2649066619243613</v>
      </c>
      <c r="AQ5">
        <f t="shared" si="0"/>
        <v>0.24232047905026433</v>
      </c>
    </row>
    <row r="6" spans="1:43" x14ac:dyDescent="0.2">
      <c r="A6">
        <f t="shared" si="1"/>
        <v>93</v>
      </c>
      <c r="B6">
        <v>57</v>
      </c>
      <c r="C6" t="str">
        <f>LOOKUP(E6,[2]stagebattle!$E:$E,[2]stagebattle!$H:$H)</f>
        <v>[57,57,57,57,57],</v>
      </c>
      <c r="D6" t="str">
        <f>LOOKUP(E6,[2]stagebattle!$E:$E,[2]stagebattle!$K:$K)</f>
        <v>[4,4,3,4,3],</v>
      </c>
      <c r="E6">
        <v>501</v>
      </c>
      <c r="F6" s="6" t="s">
        <v>118</v>
      </c>
      <c r="G6">
        <v>3740</v>
      </c>
      <c r="H6">
        <v>150</v>
      </c>
      <c r="I6">
        <v>118</v>
      </c>
      <c r="J6">
        <v>1950</v>
      </c>
      <c r="K6">
        <v>225</v>
      </c>
      <c r="L6">
        <v>70</v>
      </c>
      <c r="M6">
        <v>2220</v>
      </c>
      <c r="N6">
        <v>275</v>
      </c>
      <c r="O6">
        <v>103</v>
      </c>
      <c r="Q6">
        <f>LOOKUP($B6,裸人AFK!$A:$A,裸人AFK!F:F)</f>
        <v>9216.2533826236649</v>
      </c>
      <c r="R6">
        <f t="shared" si="8"/>
        <v>10566.253382623665</v>
      </c>
      <c r="T6">
        <f>LOOKUP(A6,裸人AFK!$A:$A,裸人AFK!F:F)</f>
        <v>19555.43521675072</v>
      </c>
      <c r="U6">
        <f t="shared" si="9"/>
        <v>20905.43521675072</v>
      </c>
      <c r="V6">
        <f t="shared" si="2"/>
        <v>0.11432433600258105</v>
      </c>
      <c r="X6">
        <v>4</v>
      </c>
      <c r="Y6">
        <v>4</v>
      </c>
      <c r="Z6">
        <v>3</v>
      </c>
      <c r="AA6">
        <v>4</v>
      </c>
      <c r="AB6">
        <v>3</v>
      </c>
      <c r="AC6" s="6" t="s">
        <v>118</v>
      </c>
      <c r="AD6">
        <f>VLOOKUP($B6,裸人AFK!$A:$Q,MATCH(AFK装备!X6,裸人AFK!$C$1:$Q$1,0)+2,0)</f>
        <v>9216.2533826236649</v>
      </c>
      <c r="AE6">
        <f>VLOOKUP($B6,裸人AFK!$A:$Q,MATCH(AFK装备!Y6,裸人AFK!$C$1:$Q$1,0)+2,0)</f>
        <v>9216.2533826236649</v>
      </c>
      <c r="AF6">
        <f>VLOOKUP($B6,裸人AFK!$A:$Q,MATCH(AFK装备!Z6,裸人AFK!$C$1:$Q$1,0)+2,0)</f>
        <v>7847.2989901731817</v>
      </c>
      <c r="AG6">
        <f>VLOOKUP($B6,裸人AFK!$A:$Q,MATCH(AFK装备!AA6,裸人AFK!$C$1:$Q$1,0)+2,0)</f>
        <v>9216.2533826236649</v>
      </c>
      <c r="AH6">
        <f>VLOOKUP($B6,裸人AFK!$A:$Q,MATCH(AFK装备!AB6,裸人AFK!$C$1:$Q$1,0)+2,0)</f>
        <v>7847.2989901731817</v>
      </c>
      <c r="AJ6">
        <f t="shared" si="3"/>
        <v>8668.6716256434702</v>
      </c>
      <c r="AK6">
        <f t="shared" si="4"/>
        <v>9223.6716256434702</v>
      </c>
      <c r="AM6">
        <f t="shared" si="5"/>
        <v>0.27570544867912122</v>
      </c>
      <c r="AN6">
        <f t="shared" si="6"/>
        <v>0.25911590275561946</v>
      </c>
      <c r="AP6">
        <f t="shared" si="7"/>
        <v>0.43143865190791353</v>
      </c>
      <c r="AQ6">
        <f t="shared" si="0"/>
        <v>0.4054784419690447</v>
      </c>
    </row>
    <row r="7" spans="1:43" x14ac:dyDescent="0.2">
      <c r="A7">
        <f t="shared" si="1"/>
        <v>115</v>
      </c>
      <c r="B7">
        <v>94</v>
      </c>
      <c r="C7" t="str">
        <f>LOOKUP(E7,[2]stagebattle!$E:$E,[2]stagebattle!$H:$H)</f>
        <v>[94,94,93,93,93],</v>
      </c>
      <c r="D7" t="str">
        <f>LOOKUP(E7,[2]stagebattle!$E:$E,[2]stagebattle!$K:$K)</f>
        <v>[6,5,5,5,5],</v>
      </c>
      <c r="E7">
        <v>701</v>
      </c>
      <c r="F7" s="11" t="s">
        <v>119</v>
      </c>
      <c r="G7">
        <v>7020</v>
      </c>
      <c r="H7">
        <v>285</v>
      </c>
      <c r="I7">
        <v>195</v>
      </c>
      <c r="J7">
        <v>3750</v>
      </c>
      <c r="K7">
        <v>390</v>
      </c>
      <c r="L7">
        <v>125</v>
      </c>
      <c r="M7">
        <v>4500</v>
      </c>
      <c r="N7">
        <v>415</v>
      </c>
      <c r="O7">
        <v>165</v>
      </c>
      <c r="Q7">
        <f>LOOKUP($B7,裸人AFK!$A:$A,裸人AFK!F:F)</f>
        <v>19771.335216750722</v>
      </c>
      <c r="R7">
        <f t="shared" si="8"/>
        <v>23511.335216750722</v>
      </c>
      <c r="T7">
        <f>LOOKUP(A7,裸人AFK!$A:$A,裸人AFK!G:G)</f>
        <v>31680.282665731353</v>
      </c>
      <c r="U7">
        <f t="shared" si="9"/>
        <v>35420.282665731356</v>
      </c>
      <c r="V7">
        <f t="shared" si="2"/>
        <v>9.2602310121408363E-2</v>
      </c>
      <c r="X7">
        <v>6</v>
      </c>
      <c r="Y7">
        <v>5</v>
      </c>
      <c r="Z7">
        <v>5</v>
      </c>
      <c r="AA7">
        <v>5</v>
      </c>
      <c r="AB7">
        <v>5</v>
      </c>
      <c r="AC7" s="11" t="s">
        <v>119</v>
      </c>
      <c r="AD7">
        <f>VLOOKUP($B7,裸人AFK!$A:$Q,MATCH(AFK装备!X7,裸人AFK!$C$1:$Q$1,0)+2,0)</f>
        <v>24041.589332676944</v>
      </c>
      <c r="AE7">
        <f>VLOOKUP($B7,裸人AFK!$A:$Q,MATCH(AFK装备!Y7,裸人AFK!$C$1:$Q$1,0)+2,0)</f>
        <v>21901.250414022215</v>
      </c>
      <c r="AF7">
        <f>VLOOKUP($B7,裸人AFK!$A:$Q,MATCH(AFK装备!Z7,裸人AFK!$C$1:$Q$1,0)+2,0)</f>
        <v>21901.250414022215</v>
      </c>
      <c r="AG7">
        <f>VLOOKUP($B7,裸人AFK!$A:$Q,MATCH(AFK装备!AA7,裸人AFK!$C$1:$Q$1,0)+2,0)</f>
        <v>21901.250414022215</v>
      </c>
      <c r="AH7">
        <f>VLOOKUP($B7,裸人AFK!$A:$Q,MATCH(AFK装备!AB7,裸人AFK!$C$1:$Q$1,0)+2,0)</f>
        <v>21901.250414022215</v>
      </c>
      <c r="AJ7">
        <f t="shared" si="3"/>
        <v>22329.31819775316</v>
      </c>
      <c r="AK7">
        <f t="shared" si="4"/>
        <v>24719.31819775316</v>
      </c>
      <c r="AM7">
        <f t="shared" si="5"/>
        <v>0.14689208022169001</v>
      </c>
      <c r="AN7">
        <f t="shared" si="6"/>
        <v>0.13268974385782747</v>
      </c>
      <c r="AP7">
        <f t="shared" si="7"/>
        <v>0.31438487901105605</v>
      </c>
      <c r="AQ7">
        <f t="shared" si="0"/>
        <v>0.28398841520791124</v>
      </c>
    </row>
    <row r="8" spans="1:43" x14ac:dyDescent="0.2">
      <c r="A8">
        <f t="shared" si="1"/>
        <v>136</v>
      </c>
      <c r="B8">
        <v>116</v>
      </c>
      <c r="C8" t="str">
        <f>LOOKUP(E8,[2]stagebattle!$E:$E,[2]stagebattle!$H:$H)</f>
        <v>[116,116,116,116,116],</v>
      </c>
      <c r="D8" t="str">
        <f>LOOKUP(E8,[2]stagebattle!$E:$E,[2]stagebattle!$K:$K)</f>
        <v>[7,7,7,6,7],</v>
      </c>
      <c r="E8">
        <v>901</v>
      </c>
      <c r="F8" s="11" t="s">
        <v>120</v>
      </c>
      <c r="G8">
        <v>11300</v>
      </c>
      <c r="H8">
        <v>470</v>
      </c>
      <c r="I8">
        <v>295</v>
      </c>
      <c r="J8">
        <v>6600</v>
      </c>
      <c r="K8">
        <v>630</v>
      </c>
      <c r="L8">
        <v>280</v>
      </c>
      <c r="M8">
        <v>7300</v>
      </c>
      <c r="N8">
        <v>705</v>
      </c>
      <c r="O8">
        <v>210</v>
      </c>
      <c r="Q8">
        <f>LOOKUP($B8,裸人AFK!$A:$A,裸人AFK!G:G)</f>
        <v>31992.982665731353</v>
      </c>
      <c r="R8">
        <f t="shared" si="8"/>
        <v>39012.982665731353</v>
      </c>
      <c r="T8">
        <f>LOOKUP(A8,裸人AFK!$A:$A,裸人AFK!H:H)</f>
        <v>49183.267269416676</v>
      </c>
      <c r="U8">
        <f t="shared" si="9"/>
        <v>56203.267269416676</v>
      </c>
      <c r="V8">
        <f t="shared" si="2"/>
        <v>7.6152156412603894E-2</v>
      </c>
      <c r="X8">
        <v>7</v>
      </c>
      <c r="Y8">
        <v>7</v>
      </c>
      <c r="Z8">
        <v>7</v>
      </c>
      <c r="AA8">
        <v>6</v>
      </c>
      <c r="AB8">
        <v>7</v>
      </c>
      <c r="AC8" s="11" t="s">
        <v>120</v>
      </c>
      <c r="AD8">
        <f>VLOOKUP($B8,裸人AFK!$A:$Q,MATCH(AFK装备!X8,裸人AFK!$C$1:$Q$1,0)+2,0)</f>
        <v>37712.097118765385</v>
      </c>
      <c r="AE8">
        <f>VLOOKUP($B8,裸人AFK!$A:$Q,MATCH(AFK装备!Y8,裸人AFK!$C$1:$Q$1,0)+2,0)</f>
        <v>37712.097118765385</v>
      </c>
      <c r="AF8">
        <f>VLOOKUP($B8,裸人AFK!$A:$Q,MATCH(AFK装备!Z8,裸人AFK!$C$1:$Q$1,0)+2,0)</f>
        <v>37712.097118765385</v>
      </c>
      <c r="AG8">
        <f>VLOOKUP($B8,裸人AFK!$A:$Q,MATCH(AFK装备!AA8,裸人AFK!$C$1:$Q$1,0)+2,0)</f>
        <v>34771.500090354297</v>
      </c>
      <c r="AH8">
        <f>VLOOKUP($B8,裸人AFK!$A:$Q,MATCH(AFK装备!AB8,裸人AFK!$C$1:$Q$1,0)+2,0)</f>
        <v>37712.097118765385</v>
      </c>
      <c r="AJ8">
        <f t="shared" si="3"/>
        <v>37123.977713083164</v>
      </c>
      <c r="AK8">
        <f t="shared" si="4"/>
        <v>40403.977713083164</v>
      </c>
      <c r="AM8">
        <f t="shared" si="5"/>
        <v>0.11528936993439823</v>
      </c>
      <c r="AN8">
        <f t="shared" si="6"/>
        <v>0.10593016436136926</v>
      </c>
      <c r="AP8">
        <f t="shared" si="7"/>
        <v>0.30438548604175231</v>
      </c>
      <c r="AQ8">
        <f t="shared" si="0"/>
        <v>0.2796754339447366</v>
      </c>
    </row>
    <row r="9" spans="1:43" x14ac:dyDescent="0.2">
      <c r="A9">
        <f t="shared" si="1"/>
        <v>154</v>
      </c>
      <c r="B9">
        <v>137</v>
      </c>
      <c r="C9" t="str">
        <f>LOOKUP(E9,[2]stagebattle!$E:$E,[2]stagebattle!$H:$H)</f>
        <v>[137,137,136,136,136],</v>
      </c>
      <c r="D9" t="str">
        <f>LOOKUP(E9,[2]stagebattle!$E:$E,[2]stagebattle!$K:$K)</f>
        <v>[7,7,7,7,7],</v>
      </c>
      <c r="E9">
        <v>1101</v>
      </c>
      <c r="F9" s="7" t="s">
        <v>121</v>
      </c>
      <c r="G9">
        <v>18200</v>
      </c>
      <c r="H9">
        <v>940</v>
      </c>
      <c r="I9">
        <v>590</v>
      </c>
      <c r="J9">
        <v>12300</v>
      </c>
      <c r="K9">
        <v>1160</v>
      </c>
      <c r="L9">
        <v>490</v>
      </c>
      <c r="M9">
        <v>13500</v>
      </c>
      <c r="N9">
        <v>1270</v>
      </c>
      <c r="O9">
        <v>420</v>
      </c>
      <c r="Q9">
        <f>LOOKUP($B9,裸人AFK!$A:$A,裸人AFK!H:H)</f>
        <v>49628.767269416676</v>
      </c>
      <c r="R9">
        <f t="shared" si="8"/>
        <v>60928.767269416676</v>
      </c>
      <c r="T9">
        <f>LOOKUP(A9,裸人AFK!$A:$A,裸人AFK!I:I)</f>
        <v>73573.58309337328</v>
      </c>
      <c r="U9">
        <f t="shared" si="9"/>
        <v>84873.58309337328</v>
      </c>
      <c r="V9">
        <f t="shared" si="2"/>
        <v>8.1297380745773362E-2</v>
      </c>
      <c r="X9">
        <v>7</v>
      </c>
      <c r="Y9">
        <v>7</v>
      </c>
      <c r="Z9">
        <v>7</v>
      </c>
      <c r="AA9">
        <v>7</v>
      </c>
      <c r="AB9">
        <v>7</v>
      </c>
      <c r="AC9" s="7" t="s">
        <v>121</v>
      </c>
      <c r="AD9">
        <f>VLOOKUP($B9,裸人AFK!$A:$Q,MATCH(AFK装备!X9,裸人AFK!$C$1:$Q$1,0)+2,0)</f>
        <v>53600.941488732598</v>
      </c>
      <c r="AE9">
        <f>VLOOKUP($B9,裸人AFK!$A:$Q,MATCH(AFK装备!Y9,裸人AFK!$C$1:$Q$1,0)+2,0)</f>
        <v>53600.941488732598</v>
      </c>
      <c r="AF9">
        <f>VLOOKUP($B9,裸人AFK!$A:$Q,MATCH(AFK装备!Z9,裸人AFK!$C$1:$Q$1,0)+2,0)</f>
        <v>53600.941488732598</v>
      </c>
      <c r="AG9">
        <f>VLOOKUP($B9,裸人AFK!$A:$Q,MATCH(AFK装备!AA9,裸人AFK!$C$1:$Q$1,0)+2,0)</f>
        <v>53600.941488732598</v>
      </c>
      <c r="AH9">
        <f>VLOOKUP($B9,裸人AFK!$A:$Q,MATCH(AFK装备!AB9,裸人AFK!$C$1:$Q$1,0)+2,0)</f>
        <v>53600.941488732598</v>
      </c>
      <c r="AJ9">
        <f t="shared" si="3"/>
        <v>53600.941488732598</v>
      </c>
      <c r="AK9">
        <f t="shared" si="4"/>
        <v>57880.941488732598</v>
      </c>
      <c r="AM9">
        <f t="shared" si="5"/>
        <v>0.1287290821458881</v>
      </c>
      <c r="AN9">
        <f t="shared" si="6"/>
        <v>0.11921022399649787</v>
      </c>
      <c r="AP9">
        <f t="shared" si="7"/>
        <v>0.33954627464567583</v>
      </c>
      <c r="AQ9">
        <f t="shared" si="0"/>
        <v>0.31443856184583496</v>
      </c>
    </row>
    <row r="10" spans="1:43" x14ac:dyDescent="0.2">
      <c r="A10">
        <f t="shared" si="1"/>
        <v>177</v>
      </c>
      <c r="B10">
        <v>155</v>
      </c>
      <c r="C10" t="str">
        <f>LOOKUP(E10,[2]stagebattle!$E:$E,[2]stagebattle!$H:$H)</f>
        <v>[155,154,154,154,154],</v>
      </c>
      <c r="D10" t="str">
        <f>LOOKUP(E10,[2]stagebattle!$E:$E,[2]stagebattle!$K:$K)</f>
        <v>[10,10,10,10,10],</v>
      </c>
      <c r="E10">
        <v>1301</v>
      </c>
      <c r="F10" s="7" t="s">
        <v>122</v>
      </c>
      <c r="G10">
        <v>40500</v>
      </c>
      <c r="H10">
        <v>1550</v>
      </c>
      <c r="I10">
        <v>760</v>
      </c>
      <c r="J10">
        <v>28900</v>
      </c>
      <c r="K10">
        <v>2110</v>
      </c>
      <c r="L10">
        <v>660</v>
      </c>
      <c r="M10">
        <v>27400</v>
      </c>
      <c r="N10">
        <v>2230</v>
      </c>
      <c r="O10">
        <v>625</v>
      </c>
      <c r="Q10">
        <f>LOOKUP($B10,裸人AFK!$A:$A,裸人AFK!I:I)</f>
        <v>74176.983093373274</v>
      </c>
      <c r="R10">
        <f>Q10+G9</f>
        <v>92376.983093373274</v>
      </c>
      <c r="T10">
        <f>LOOKUP(A10,裸人AFK!$A:$A,裸人AFK!J:J)</f>
        <v>109923.81434319363</v>
      </c>
      <c r="U10">
        <f>T10+G9</f>
        <v>128123.81434319363</v>
      </c>
      <c r="V10">
        <f>G23/U10</f>
        <v>0.1740503911338997</v>
      </c>
      <c r="X10">
        <v>10</v>
      </c>
      <c r="Y10">
        <v>10</v>
      </c>
      <c r="Z10">
        <v>10</v>
      </c>
      <c r="AA10">
        <v>10</v>
      </c>
      <c r="AB10">
        <v>10</v>
      </c>
      <c r="AC10" s="7" t="s">
        <v>122</v>
      </c>
      <c r="AD10">
        <f>VLOOKUP($B10,裸人AFK!$A:$Q,MATCH(AFK装备!X10,裸人AFK!$C$1:$Q$1,0)+2,0)</f>
        <v>87420.38669511785</v>
      </c>
      <c r="AE10">
        <f>VLOOKUP($B10,裸人AFK!$A:$Q,MATCH(AFK装备!Y10,裸人AFK!$C$1:$Q$1,0)+2,0)</f>
        <v>87420.38669511785</v>
      </c>
      <c r="AF10">
        <f>VLOOKUP($B10,裸人AFK!$A:$Q,MATCH(AFK装备!Z10,裸人AFK!$C$1:$Q$1,0)+2,0)</f>
        <v>87420.38669511785</v>
      </c>
      <c r="AG10">
        <f>VLOOKUP($B10,裸人AFK!$A:$Q,MATCH(AFK装备!AA10,裸人AFK!$C$1:$Q$1,0)+2,0)</f>
        <v>87420.38669511785</v>
      </c>
      <c r="AH10">
        <f>VLOOKUP($B10,裸人AFK!$A:$Q,MATCH(AFK装备!AB10,裸人AFK!$C$1:$Q$1,0)+2,0)</f>
        <v>87420.38669511785</v>
      </c>
      <c r="AJ10">
        <f t="shared" si="3"/>
        <v>87420.38669511785</v>
      </c>
      <c r="AK10">
        <f t="shared" si="4"/>
        <v>94320.38669511785</v>
      </c>
      <c r="AM10">
        <f t="shared" si="5"/>
        <v>0.25508923997067362</v>
      </c>
      <c r="AN10">
        <f t="shared" si="6"/>
        <v>0.23642820795553712</v>
      </c>
      <c r="AP10">
        <f t="shared" si="7"/>
        <v>0.46327866452073013</v>
      </c>
      <c r="AQ10">
        <f t="shared" si="0"/>
        <v>0.42938755256498895</v>
      </c>
    </row>
    <row r="11" spans="1:43" x14ac:dyDescent="0.2">
      <c r="A11">
        <f t="shared" si="1"/>
        <v>232</v>
      </c>
      <c r="B11">
        <v>178</v>
      </c>
      <c r="C11" t="str">
        <f>LOOKUP(E11,[2]stagebattle!$E:$E,[2]stagebattle!$H:$H)</f>
        <v>[178,178,178,178,178],</v>
      </c>
      <c r="D11" t="str">
        <f>LOOKUP(E11,[2]stagebattle!$E:$E,[2]stagebattle!$K:$K)</f>
        <v>[10,10,10,10,10],</v>
      </c>
      <c r="E11">
        <v>1601</v>
      </c>
      <c r="F11" s="8" t="s">
        <v>123</v>
      </c>
      <c r="G11">
        <v>75000</v>
      </c>
      <c r="H11">
        <v>2600</v>
      </c>
      <c r="I11">
        <v>870</v>
      </c>
      <c r="J11">
        <v>55000</v>
      </c>
      <c r="K11">
        <v>3600</v>
      </c>
      <c r="L11">
        <v>810</v>
      </c>
      <c r="M11">
        <v>59000</v>
      </c>
      <c r="N11">
        <v>3310</v>
      </c>
      <c r="O11">
        <v>770</v>
      </c>
      <c r="Q11">
        <f>LOOKUP($B11,裸人AFK!$A:$A,裸人AFK!J:J)</f>
        <v>110813.01434319363</v>
      </c>
      <c r="R11">
        <f t="shared" si="8"/>
        <v>151313.01434319362</v>
      </c>
      <c r="T11">
        <f>LOOKUP(A11,裸人AFK!$A:$A,裸人AFK!M:M)</f>
        <v>336136.32744636753</v>
      </c>
      <c r="U11">
        <f t="shared" si="9"/>
        <v>376636.32744636753</v>
      </c>
      <c r="V11">
        <f>G24/U11</f>
        <v>9.1600298446816053E-2</v>
      </c>
      <c r="X11">
        <v>10</v>
      </c>
      <c r="Y11">
        <v>10</v>
      </c>
      <c r="Z11">
        <v>10</v>
      </c>
      <c r="AA11">
        <v>10</v>
      </c>
      <c r="AB11">
        <v>10</v>
      </c>
      <c r="AC11" s="8" t="s">
        <v>123</v>
      </c>
      <c r="AD11">
        <f>VLOOKUP($B11,裸人AFK!$A:$Q,MATCH(AFK装备!X11,裸人AFK!$C$1:$Q$1,0)+2,0)</f>
        <v>125168.91129156781</v>
      </c>
      <c r="AE11">
        <f>VLOOKUP($B11,裸人AFK!$A:$Q,MATCH(AFK装备!Y11,裸人AFK!$C$1:$Q$1,0)+2,0)</f>
        <v>125168.91129156781</v>
      </c>
      <c r="AF11">
        <f>VLOOKUP($B11,裸人AFK!$A:$Q,MATCH(AFK装备!Z11,裸人AFK!$C$1:$Q$1,0)+2,0)</f>
        <v>125168.91129156781</v>
      </c>
      <c r="AG11">
        <f>VLOOKUP($B11,裸人AFK!$A:$Q,MATCH(AFK装备!AA11,裸人AFK!$C$1:$Q$1,0)+2,0)</f>
        <v>125168.91129156781</v>
      </c>
      <c r="AH11">
        <f>VLOOKUP($B11,裸人AFK!$A:$Q,MATCH(AFK装备!AB11,裸人AFK!$C$1:$Q$1,0)+2,0)</f>
        <v>125168.91129156781</v>
      </c>
      <c r="AJ11">
        <f t="shared" si="3"/>
        <v>125168.91129156781</v>
      </c>
      <c r="AK11">
        <f t="shared" si="4"/>
        <v>147468.91129156781</v>
      </c>
      <c r="AM11">
        <f t="shared" si="5"/>
        <v>0.2756275471601401</v>
      </c>
      <c r="AN11">
        <f t="shared" si="6"/>
        <v>0.23394761443507511</v>
      </c>
      <c r="AP11">
        <f t="shared" si="7"/>
        <v>0.59919031991334804</v>
      </c>
      <c r="AQ11">
        <f t="shared" si="0"/>
        <v>0.50858177051103282</v>
      </c>
    </row>
    <row r="12" spans="1:43" x14ac:dyDescent="0.2">
      <c r="B12">
        <v>233</v>
      </c>
      <c r="C12" t="str">
        <f>LOOKUP(E12,[2]stagebattle!$E:$E,[2]stagebattle!$H:$H)</f>
        <v>[233,233,233,233,233],</v>
      </c>
      <c r="D12" t="str">
        <f>LOOKUP(E12,[2]stagebattle!$E:$E,[2]stagebattle!$K:$K)</f>
        <v>[10,10,10,10,10],</v>
      </c>
      <c r="E12">
        <v>2101</v>
      </c>
      <c r="F12" s="8" t="s">
        <v>124</v>
      </c>
      <c r="G12">
        <v>148500</v>
      </c>
      <c r="H12">
        <v>3600</v>
      </c>
      <c r="I12">
        <v>3700</v>
      </c>
      <c r="J12">
        <v>108000</v>
      </c>
      <c r="K12">
        <v>6400</v>
      </c>
      <c r="L12">
        <v>2850</v>
      </c>
      <c r="M12">
        <v>122000</v>
      </c>
      <c r="N12">
        <v>6500</v>
      </c>
      <c r="O12">
        <v>1900</v>
      </c>
      <c r="Q12">
        <f>LOOKUP($B12,裸人AFK!$A:$A,裸人AFK!M:M)</f>
        <v>338383.62744636752</v>
      </c>
      <c r="R12">
        <f t="shared" si="8"/>
        <v>413383.62744636752</v>
      </c>
      <c r="X12">
        <v>10</v>
      </c>
      <c r="Y12">
        <v>10</v>
      </c>
      <c r="Z12">
        <v>10</v>
      </c>
      <c r="AA12">
        <v>10</v>
      </c>
      <c r="AB12">
        <v>10</v>
      </c>
      <c r="AC12" s="8" t="s">
        <v>124</v>
      </c>
      <c r="AD12">
        <f>VLOOKUP($B12,裸人AFK!$A:$Q,MATCH(AFK装备!X12,裸人AFK!$C$1:$Q$1,0)+2,0)</f>
        <v>332658.65095091867</v>
      </c>
      <c r="AE12">
        <f>VLOOKUP($B12,裸人AFK!$A:$Q,MATCH(AFK装备!Y12,裸人AFK!$C$1:$Q$1,0)+2,0)</f>
        <v>332658.65095091867</v>
      </c>
      <c r="AF12">
        <f>VLOOKUP($B12,裸人AFK!$A:$Q,MATCH(AFK装备!Z12,裸人AFK!$C$1:$Q$1,0)+2,0)</f>
        <v>332658.65095091867</v>
      </c>
      <c r="AG12">
        <f>VLOOKUP($B12,裸人AFK!$A:$Q,MATCH(AFK装备!AA12,裸人AFK!$C$1:$Q$1,0)+2,0)</f>
        <v>332658.65095091867</v>
      </c>
      <c r="AH12">
        <f>VLOOKUP($B12,裸人AFK!$A:$Q,MATCH(AFK装备!AB12,裸人AFK!$C$1:$Q$1,0)+2,0)</f>
        <v>332658.65095091867</v>
      </c>
      <c r="AJ12">
        <f t="shared" si="3"/>
        <v>332658.65095091867</v>
      </c>
      <c r="AK12">
        <f t="shared" si="4"/>
        <v>367158.65095091867</v>
      </c>
      <c r="AM12">
        <f t="shared" si="5"/>
        <v>0.22094720756516378</v>
      </c>
      <c r="AN12">
        <f t="shared" si="6"/>
        <v>0.20018594089949796</v>
      </c>
      <c r="AP12">
        <f t="shared" si="7"/>
        <v>0.44640354181533093</v>
      </c>
      <c r="AQ12">
        <f t="shared" si="0"/>
        <v>0.40445730916429179</v>
      </c>
    </row>
    <row r="13" spans="1:43" x14ac:dyDescent="0.2">
      <c r="E13">
        <v>2601</v>
      </c>
      <c r="F13" s="8" t="s">
        <v>125</v>
      </c>
      <c r="G13">
        <v>305000</v>
      </c>
      <c r="H13">
        <v>8700</v>
      </c>
      <c r="I13">
        <v>7000</v>
      </c>
      <c r="J13">
        <v>219000</v>
      </c>
      <c r="K13">
        <v>14500</v>
      </c>
      <c r="L13">
        <v>5900</v>
      </c>
      <c r="M13">
        <v>245000</v>
      </c>
      <c r="N13">
        <v>14000</v>
      </c>
      <c r="O13">
        <v>4400</v>
      </c>
    </row>
    <row r="14" spans="1:43" x14ac:dyDescent="0.2">
      <c r="E14">
        <v>3001</v>
      </c>
      <c r="F14" s="8" t="s">
        <v>132</v>
      </c>
    </row>
    <row r="15" spans="1:43" x14ac:dyDescent="0.2">
      <c r="I15" t="s">
        <v>129</v>
      </c>
      <c r="J15" t="s">
        <v>130</v>
      </c>
      <c r="K15" t="s">
        <v>131</v>
      </c>
    </row>
    <row r="16" spans="1:43" x14ac:dyDescent="0.2">
      <c r="F16" s="9" t="s">
        <v>115</v>
      </c>
      <c r="G16">
        <f>G3</f>
        <v>320</v>
      </c>
      <c r="I16">
        <f>G3*0.2+H3*3.7+I3*4.6</f>
        <v>176.60000000000002</v>
      </c>
      <c r="J16">
        <f>J3*0.2+K3*3.7+L3*4.6</f>
        <v>165</v>
      </c>
      <c r="K16">
        <f>M3*0.2+N3*3.7+O3*4.6</f>
        <v>179.2</v>
      </c>
    </row>
    <row r="17" spans="6:11" x14ac:dyDescent="0.2">
      <c r="F17" s="10" t="s">
        <v>116</v>
      </c>
      <c r="G17">
        <f>G4-G3</f>
        <v>475</v>
      </c>
      <c r="H17">
        <f>G17/G16</f>
        <v>1.484375</v>
      </c>
      <c r="I17">
        <f t="shared" ref="I17:I26" si="10">G4*0.2+H4*3.7+I4*4.6</f>
        <v>420.2</v>
      </c>
      <c r="J17">
        <f t="shared" ref="J17:J26" si="11">J4*0.2+K4*3.7+L4*4.6</f>
        <v>363.7</v>
      </c>
      <c r="K17">
        <f t="shared" ref="K17:K26" si="12">M4*0.2+N4*3.7+O4*4.6</f>
        <v>477.5</v>
      </c>
    </row>
    <row r="18" spans="6:11" x14ac:dyDescent="0.2">
      <c r="F18" s="6" t="s">
        <v>117</v>
      </c>
      <c r="G18">
        <f t="shared" ref="G18:G25" si="13">G5-G4</f>
        <v>555</v>
      </c>
      <c r="H18">
        <f t="shared" ref="H18:H26" si="14">G18/G17</f>
        <v>1.168421052631579</v>
      </c>
      <c r="I18">
        <f t="shared" si="10"/>
        <v>768.09999999999991</v>
      </c>
      <c r="J18">
        <f t="shared" si="11"/>
        <v>617.5</v>
      </c>
      <c r="K18">
        <f t="shared" si="12"/>
        <v>789.5</v>
      </c>
    </row>
    <row r="19" spans="6:11" x14ac:dyDescent="0.2">
      <c r="F19" s="6" t="s">
        <v>118</v>
      </c>
      <c r="G19">
        <f t="shared" si="13"/>
        <v>2390</v>
      </c>
      <c r="H19">
        <f t="shared" si="14"/>
        <v>4.3063063063063067</v>
      </c>
      <c r="I19">
        <f t="shared" si="10"/>
        <v>1845.8</v>
      </c>
      <c r="J19">
        <f t="shared" si="11"/>
        <v>1544.5</v>
      </c>
      <c r="K19">
        <f t="shared" si="12"/>
        <v>1935.3</v>
      </c>
    </row>
    <row r="20" spans="6:11" x14ac:dyDescent="0.2">
      <c r="F20" s="11" t="s">
        <v>119</v>
      </c>
      <c r="G20">
        <f t="shared" si="13"/>
        <v>3280</v>
      </c>
      <c r="H20">
        <f t="shared" si="14"/>
        <v>1.3723849372384938</v>
      </c>
      <c r="I20">
        <f t="shared" si="10"/>
        <v>3355.5</v>
      </c>
      <c r="J20">
        <f t="shared" si="11"/>
        <v>2768</v>
      </c>
      <c r="K20">
        <f t="shared" si="12"/>
        <v>3194.5</v>
      </c>
    </row>
    <row r="21" spans="6:11" x14ac:dyDescent="0.2">
      <c r="F21" s="11" t="s">
        <v>120</v>
      </c>
      <c r="G21">
        <f t="shared" si="13"/>
        <v>4280</v>
      </c>
      <c r="H21">
        <f t="shared" si="14"/>
        <v>1.3048780487804879</v>
      </c>
      <c r="I21">
        <f t="shared" si="10"/>
        <v>5356</v>
      </c>
      <c r="J21">
        <f t="shared" si="11"/>
        <v>4939</v>
      </c>
      <c r="K21">
        <f t="shared" si="12"/>
        <v>5034.5</v>
      </c>
    </row>
    <row r="22" spans="6:11" x14ac:dyDescent="0.2">
      <c r="F22" s="7" t="s">
        <v>121</v>
      </c>
      <c r="G22">
        <f t="shared" si="13"/>
        <v>6900</v>
      </c>
      <c r="H22">
        <f t="shared" si="14"/>
        <v>1.6121495327102804</v>
      </c>
      <c r="I22">
        <f t="shared" si="10"/>
        <v>9832</v>
      </c>
      <c r="J22">
        <f t="shared" si="11"/>
        <v>9006</v>
      </c>
      <c r="K22">
        <f t="shared" si="12"/>
        <v>9331</v>
      </c>
    </row>
    <row r="23" spans="6:11" x14ac:dyDescent="0.2">
      <c r="F23" s="7" t="s">
        <v>122</v>
      </c>
      <c r="G23">
        <f t="shared" si="13"/>
        <v>22300</v>
      </c>
      <c r="H23">
        <f t="shared" si="14"/>
        <v>3.2318840579710146</v>
      </c>
      <c r="I23">
        <f t="shared" si="10"/>
        <v>17331</v>
      </c>
      <c r="J23">
        <f t="shared" si="11"/>
        <v>16623</v>
      </c>
      <c r="K23">
        <f t="shared" si="12"/>
        <v>16606</v>
      </c>
    </row>
    <row r="24" spans="6:11" x14ac:dyDescent="0.2">
      <c r="F24" s="8" t="s">
        <v>123</v>
      </c>
      <c r="G24">
        <f t="shared" si="13"/>
        <v>34500</v>
      </c>
      <c r="H24">
        <f t="shared" si="14"/>
        <v>1.547085201793722</v>
      </c>
      <c r="I24">
        <f t="shared" si="10"/>
        <v>28622</v>
      </c>
      <c r="J24">
        <f t="shared" si="11"/>
        <v>28046</v>
      </c>
      <c r="K24">
        <f t="shared" si="12"/>
        <v>27589</v>
      </c>
    </row>
    <row r="25" spans="6:11" x14ac:dyDescent="0.2">
      <c r="F25" s="8" t="s">
        <v>124</v>
      </c>
      <c r="G25">
        <f t="shared" si="13"/>
        <v>73500</v>
      </c>
      <c r="H25">
        <f t="shared" si="14"/>
        <v>2.1304347826086958</v>
      </c>
      <c r="I25">
        <f t="shared" si="10"/>
        <v>60040</v>
      </c>
      <c r="J25">
        <f t="shared" si="11"/>
        <v>58390</v>
      </c>
      <c r="K25">
        <f t="shared" si="12"/>
        <v>57190</v>
      </c>
    </row>
    <row r="26" spans="6:11" x14ac:dyDescent="0.2">
      <c r="F26" s="8" t="s">
        <v>125</v>
      </c>
      <c r="G26">
        <f>G13-G12</f>
        <v>156500</v>
      </c>
      <c r="H26">
        <f t="shared" si="14"/>
        <v>2.129251700680272</v>
      </c>
      <c r="I26">
        <f t="shared" si="10"/>
        <v>125390</v>
      </c>
      <c r="J26">
        <f t="shared" si="11"/>
        <v>124590</v>
      </c>
      <c r="K26">
        <f t="shared" si="12"/>
        <v>121040</v>
      </c>
    </row>
    <row r="27" spans="6:11" x14ac:dyDescent="0.2">
      <c r="F27" s="8" t="s">
        <v>132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93CE-862C-4DC0-84A5-00ABDAFCF5D2}">
  <dimension ref="B1:AS99"/>
  <sheetViews>
    <sheetView topLeftCell="A43" workbookViewId="0">
      <selection activeCell="E81" sqref="E81"/>
    </sheetView>
  </sheetViews>
  <sheetFormatPr defaultRowHeight="14.25" x14ac:dyDescent="0.2"/>
  <sheetData>
    <row r="1" spans="2:44" x14ac:dyDescent="0.2">
      <c r="B1" t="s">
        <v>85</v>
      </c>
      <c r="C1">
        <v>22</v>
      </c>
      <c r="F1">
        <v>11</v>
      </c>
      <c r="V1" t="s">
        <v>20</v>
      </c>
      <c r="W1">
        <v>22</v>
      </c>
      <c r="Z1">
        <v>30</v>
      </c>
      <c r="AI1" t="s">
        <v>20</v>
      </c>
      <c r="AJ1">
        <v>22</v>
      </c>
      <c r="AM1">
        <v>50</v>
      </c>
    </row>
    <row r="2" spans="2:44" x14ac:dyDescent="0.2">
      <c r="B2" t="s">
        <v>86</v>
      </c>
      <c r="C2">
        <v>2519</v>
      </c>
      <c r="F2">
        <v>1437</v>
      </c>
      <c r="V2" t="s">
        <v>86</v>
      </c>
      <c r="W2">
        <v>2519</v>
      </c>
      <c r="Z2">
        <v>3368</v>
      </c>
      <c r="AI2" t="s">
        <v>86</v>
      </c>
      <c r="AJ2">
        <v>2519</v>
      </c>
      <c r="AM2">
        <v>5066</v>
      </c>
    </row>
    <row r="3" spans="2:44" x14ac:dyDescent="0.2">
      <c r="B3" t="s">
        <v>75</v>
      </c>
      <c r="C3">
        <v>6544</v>
      </c>
      <c r="F3">
        <v>2724</v>
      </c>
      <c r="J3" t="s">
        <v>87</v>
      </c>
      <c r="K3">
        <v>2.4</v>
      </c>
      <c r="V3" t="s">
        <v>75</v>
      </c>
      <c r="W3">
        <v>6544</v>
      </c>
      <c r="Z3">
        <v>9383</v>
      </c>
      <c r="AD3" t="s">
        <v>87</v>
      </c>
      <c r="AE3">
        <v>2.4</v>
      </c>
      <c r="AI3" t="s">
        <v>75</v>
      </c>
      <c r="AJ3">
        <v>6544</v>
      </c>
      <c r="AM3">
        <v>15019</v>
      </c>
      <c r="AQ3" t="s">
        <v>87</v>
      </c>
      <c r="AR3">
        <v>2.4</v>
      </c>
    </row>
    <row r="4" spans="2:44" x14ac:dyDescent="0.2">
      <c r="B4" t="s">
        <v>76</v>
      </c>
      <c r="C4">
        <v>781</v>
      </c>
      <c r="F4">
        <v>375</v>
      </c>
      <c r="J4" t="s">
        <v>81</v>
      </c>
      <c r="K4">
        <v>1.5</v>
      </c>
      <c r="V4" t="s">
        <v>76</v>
      </c>
      <c r="W4">
        <v>781</v>
      </c>
      <c r="Z4">
        <v>1208</v>
      </c>
      <c r="AD4" t="s">
        <v>81</v>
      </c>
      <c r="AE4">
        <v>1.5</v>
      </c>
      <c r="AI4" t="s">
        <v>76</v>
      </c>
      <c r="AJ4">
        <v>781</v>
      </c>
      <c r="AM4">
        <v>1865</v>
      </c>
      <c r="AQ4" t="s">
        <v>81</v>
      </c>
      <c r="AR4">
        <v>1.5</v>
      </c>
    </row>
    <row r="5" spans="2:44" x14ac:dyDescent="0.2">
      <c r="B5" t="s">
        <v>77</v>
      </c>
      <c r="C5">
        <v>139</v>
      </c>
      <c r="F5">
        <v>65</v>
      </c>
      <c r="V5" t="s">
        <v>77</v>
      </c>
      <c r="W5">
        <v>139</v>
      </c>
      <c r="Z5">
        <v>178</v>
      </c>
      <c r="AI5" t="s">
        <v>77</v>
      </c>
      <c r="AJ5">
        <v>139</v>
      </c>
      <c r="AM5">
        <v>296</v>
      </c>
    </row>
    <row r="8" spans="2:44" x14ac:dyDescent="0.2">
      <c r="B8" t="s">
        <v>78</v>
      </c>
      <c r="C8">
        <v>604</v>
      </c>
      <c r="D8">
        <f>C8/$K$21</f>
        <v>1.0544692737430166</v>
      </c>
      <c r="F8">
        <v>185</v>
      </c>
      <c r="G8">
        <f>F8/$L$21</f>
        <v>0.97987288135593209</v>
      </c>
      <c r="V8" t="s">
        <v>78</v>
      </c>
      <c r="W8">
        <v>469</v>
      </c>
      <c r="X8">
        <f t="shared" ref="X8:X15" si="0">W8/$AE$21</f>
        <v>0.9722222222222221</v>
      </c>
      <c r="Z8">
        <v>856</v>
      </c>
      <c r="AA8">
        <f t="shared" ref="AA8:AA16" si="1">Z8/$AF$21</f>
        <v>1.0009354536950421</v>
      </c>
      <c r="AI8" t="s">
        <v>78</v>
      </c>
      <c r="AJ8">
        <v>416</v>
      </c>
      <c r="AK8">
        <f t="shared" ref="AK8:AK15" si="2">AJ8/$AR$21</f>
        <v>1.0721649484536082</v>
      </c>
      <c r="AM8">
        <v>1508</v>
      </c>
      <c r="AN8">
        <f t="shared" ref="AN8:AN16" si="3">AM8/$AS$21</f>
        <v>1.0921205098493625</v>
      </c>
    </row>
    <row r="9" spans="2:44" x14ac:dyDescent="0.2">
      <c r="C9">
        <v>531</v>
      </c>
      <c r="D9">
        <f t="shared" ref="D9:D15" si="4">C9/$K$21</f>
        <v>0.92702513966480438</v>
      </c>
      <c r="F9">
        <v>186</v>
      </c>
      <c r="G9">
        <f t="shared" ref="G9:G16" si="5">F9/$L$21</f>
        <v>0.98516949152542366</v>
      </c>
      <c r="W9">
        <v>523</v>
      </c>
      <c r="X9">
        <f t="shared" si="0"/>
        <v>1.0841625207296848</v>
      </c>
      <c r="Z9">
        <v>938</v>
      </c>
      <c r="AA9">
        <f t="shared" si="1"/>
        <v>1.0968194574368568</v>
      </c>
      <c r="AJ9">
        <v>390</v>
      </c>
      <c r="AK9">
        <f t="shared" si="2"/>
        <v>1.0051546391752577</v>
      </c>
      <c r="AM9">
        <v>1261</v>
      </c>
      <c r="AN9">
        <f t="shared" si="3"/>
        <v>0.91323870220162218</v>
      </c>
    </row>
    <row r="10" spans="2:44" x14ac:dyDescent="0.2">
      <c r="C10">
        <v>613</v>
      </c>
      <c r="D10">
        <f t="shared" si="4"/>
        <v>1.0701815642458099</v>
      </c>
      <c r="F10">
        <v>193</v>
      </c>
      <c r="G10">
        <f t="shared" si="5"/>
        <v>1.0222457627118644</v>
      </c>
      <c r="W10">
        <v>452</v>
      </c>
      <c r="X10">
        <f t="shared" si="0"/>
        <v>0.93698175787728022</v>
      </c>
      <c r="Z10">
        <v>771</v>
      </c>
      <c r="AA10">
        <f t="shared" si="1"/>
        <v>0.90154349859681937</v>
      </c>
      <c r="AJ10">
        <v>422</v>
      </c>
      <c r="AK10">
        <f t="shared" si="2"/>
        <v>1.0876288659793814</v>
      </c>
      <c r="AM10">
        <v>1360</v>
      </c>
      <c r="AN10">
        <f t="shared" si="3"/>
        <v>0.98493626882966379</v>
      </c>
    </row>
    <row r="11" spans="2:44" x14ac:dyDescent="0.2">
      <c r="C11">
        <v>587</v>
      </c>
      <c r="D11">
        <f t="shared" si="4"/>
        <v>1.024790502793296</v>
      </c>
      <c r="F11">
        <v>175</v>
      </c>
      <c r="G11">
        <f t="shared" si="5"/>
        <v>0.92690677966101687</v>
      </c>
      <c r="W11">
        <v>439</v>
      </c>
      <c r="X11">
        <f t="shared" si="0"/>
        <v>0.91003316749585395</v>
      </c>
      <c r="Z11">
        <v>913</v>
      </c>
      <c r="AA11">
        <f t="shared" si="1"/>
        <v>1.0675865294667914</v>
      </c>
      <c r="AJ11">
        <v>420</v>
      </c>
      <c r="AK11">
        <f t="shared" si="2"/>
        <v>1.0824742268041236</v>
      </c>
      <c r="AM11">
        <v>1326</v>
      </c>
      <c r="AN11">
        <f t="shared" si="3"/>
        <v>0.96031286210892219</v>
      </c>
    </row>
    <row r="12" spans="2:44" x14ac:dyDescent="0.2">
      <c r="C12">
        <v>540</v>
      </c>
      <c r="D12">
        <f t="shared" si="4"/>
        <v>0.9427374301675977</v>
      </c>
      <c r="F12">
        <v>201</v>
      </c>
      <c r="G12">
        <f t="shared" si="5"/>
        <v>1.0646186440677965</v>
      </c>
      <c r="W12">
        <v>505</v>
      </c>
      <c r="X12">
        <f t="shared" si="0"/>
        <v>1.0468490878938639</v>
      </c>
      <c r="Z12">
        <v>876</v>
      </c>
      <c r="AA12">
        <f t="shared" si="1"/>
        <v>1.0243217960710944</v>
      </c>
      <c r="AK12">
        <f t="shared" si="2"/>
        <v>0</v>
      </c>
      <c r="AN12">
        <f t="shared" si="3"/>
        <v>0</v>
      </c>
    </row>
    <row r="13" spans="2:44" x14ac:dyDescent="0.2">
      <c r="C13">
        <v>523</v>
      </c>
      <c r="D13">
        <f t="shared" si="4"/>
        <v>0.91305865921787699</v>
      </c>
      <c r="F13">
        <v>178</v>
      </c>
      <c r="G13">
        <f t="shared" si="5"/>
        <v>0.94279661016949146</v>
      </c>
      <c r="X13">
        <f t="shared" si="0"/>
        <v>0</v>
      </c>
      <c r="AA13">
        <f t="shared" si="1"/>
        <v>0</v>
      </c>
      <c r="AK13">
        <f t="shared" si="2"/>
        <v>0</v>
      </c>
      <c r="AN13">
        <f t="shared" si="3"/>
        <v>0</v>
      </c>
    </row>
    <row r="14" spans="2:44" x14ac:dyDescent="0.2">
      <c r="C14">
        <v>622</v>
      </c>
      <c r="D14">
        <f t="shared" si="4"/>
        <v>1.0858938547486032</v>
      </c>
      <c r="F14">
        <v>188</v>
      </c>
      <c r="G14">
        <f t="shared" si="5"/>
        <v>0.99576271186440668</v>
      </c>
      <c r="X14">
        <f t="shared" si="0"/>
        <v>0</v>
      </c>
      <c r="AA14">
        <f t="shared" si="1"/>
        <v>0</v>
      </c>
      <c r="AK14">
        <f t="shared" si="2"/>
        <v>0</v>
      </c>
      <c r="AN14">
        <f t="shared" si="3"/>
        <v>0</v>
      </c>
    </row>
    <row r="15" spans="2:44" x14ac:dyDescent="0.2">
      <c r="C15">
        <v>581</v>
      </c>
      <c r="D15">
        <f t="shared" si="4"/>
        <v>1.0143156424581004</v>
      </c>
      <c r="F15">
        <v>172</v>
      </c>
      <c r="G15">
        <f t="shared" si="5"/>
        <v>0.91101694915254228</v>
      </c>
      <c r="X15">
        <f t="shared" si="0"/>
        <v>0</v>
      </c>
      <c r="AA15">
        <f t="shared" si="1"/>
        <v>0</v>
      </c>
      <c r="AK15">
        <f t="shared" si="2"/>
        <v>0</v>
      </c>
      <c r="AN15">
        <f t="shared" si="3"/>
        <v>0</v>
      </c>
    </row>
    <row r="16" spans="2:44" x14ac:dyDescent="0.2">
      <c r="F16">
        <v>190</v>
      </c>
      <c r="G16">
        <f t="shared" si="5"/>
        <v>1.0063559322033897</v>
      </c>
      <c r="AA16">
        <f t="shared" si="1"/>
        <v>0</v>
      </c>
      <c r="AN16">
        <f t="shared" si="3"/>
        <v>0</v>
      </c>
    </row>
    <row r="20" spans="2:45" x14ac:dyDescent="0.2">
      <c r="J20" t="s">
        <v>82</v>
      </c>
      <c r="K20">
        <f>(C4-F5)</f>
        <v>716</v>
      </c>
      <c r="L20">
        <f>(F4-C5)</f>
        <v>236</v>
      </c>
      <c r="R20" t="s">
        <v>75</v>
      </c>
      <c r="S20" t="s">
        <v>76</v>
      </c>
      <c r="T20" t="s">
        <v>77</v>
      </c>
      <c r="AD20" t="s">
        <v>82</v>
      </c>
      <c r="AE20">
        <f>(W4-Z5)</f>
        <v>603</v>
      </c>
      <c r="AF20">
        <f>(Z4-W5)</f>
        <v>1069</v>
      </c>
      <c r="AQ20" t="s">
        <v>82</v>
      </c>
      <c r="AR20">
        <f>(AJ4-AM5)</f>
        <v>485</v>
      </c>
      <c r="AS20">
        <f>(AM4-AJ5)</f>
        <v>1726</v>
      </c>
    </row>
    <row r="21" spans="2:45" x14ac:dyDescent="0.2">
      <c r="I21">
        <v>0.8</v>
      </c>
      <c r="J21" t="s">
        <v>89</v>
      </c>
      <c r="K21">
        <f>(C4-F5)*I21</f>
        <v>572.80000000000007</v>
      </c>
      <c r="L21">
        <f>(F4-C5)*I21</f>
        <v>188.8</v>
      </c>
      <c r="Q21">
        <v>35</v>
      </c>
      <c r="R21">
        <v>7500</v>
      </c>
      <c r="S21">
        <v>546</v>
      </c>
      <c r="T21">
        <v>71</v>
      </c>
      <c r="AC21">
        <v>0.8</v>
      </c>
      <c r="AD21" t="s">
        <v>89</v>
      </c>
      <c r="AE21">
        <f>(W4-Z5)*AC21</f>
        <v>482.40000000000003</v>
      </c>
      <c r="AF21">
        <f>(Z4-W5)*AC21</f>
        <v>855.2</v>
      </c>
      <c r="AP21">
        <v>0.8</v>
      </c>
      <c r="AQ21" t="s">
        <v>89</v>
      </c>
      <c r="AR21">
        <f>(AJ4-AM5)*AP21</f>
        <v>388</v>
      </c>
      <c r="AS21">
        <f>(AM4-AJ5)*AP21</f>
        <v>1380.8000000000002</v>
      </c>
    </row>
    <row r="22" spans="2:45" x14ac:dyDescent="0.2">
      <c r="B22" t="s">
        <v>81</v>
      </c>
      <c r="C22">
        <v>928</v>
      </c>
      <c r="D22">
        <f>C22/$K$22</f>
        <v>1.0800744878957169</v>
      </c>
      <c r="F22">
        <v>267</v>
      </c>
      <c r="G22">
        <f>F22/$L$22</f>
        <v>0.94279661016949134</v>
      </c>
      <c r="J22" t="s">
        <v>83</v>
      </c>
      <c r="K22">
        <f>K21*K4</f>
        <v>859.2</v>
      </c>
      <c r="L22">
        <f>L21*K4</f>
        <v>283.20000000000005</v>
      </c>
      <c r="Q22">
        <v>36</v>
      </c>
      <c r="R22">
        <v>7677</v>
      </c>
      <c r="S22">
        <v>559</v>
      </c>
      <c r="T22">
        <v>72</v>
      </c>
      <c r="V22" t="s">
        <v>81</v>
      </c>
      <c r="W22">
        <v>661</v>
      </c>
      <c r="X22">
        <f>W22/$AE$22</f>
        <v>0.9134881149806523</v>
      </c>
      <c r="AA22">
        <f>Z22/$AF$22</f>
        <v>0</v>
      </c>
      <c r="AD22" t="s">
        <v>83</v>
      </c>
      <c r="AE22">
        <f>AE21*AE4</f>
        <v>723.6</v>
      </c>
      <c r="AF22">
        <f>AF21*AE4</f>
        <v>1282.8000000000002</v>
      </c>
      <c r="AI22" t="s">
        <v>81</v>
      </c>
      <c r="AK22">
        <f>AJ22/$AR$22</f>
        <v>0</v>
      </c>
      <c r="AN22">
        <f>AM22/$AS$22</f>
        <v>0</v>
      </c>
      <c r="AQ22" t="s">
        <v>83</v>
      </c>
      <c r="AR22">
        <f>AR21*AR4</f>
        <v>582</v>
      </c>
      <c r="AS22">
        <f>AS21*AR4</f>
        <v>2071.2000000000003</v>
      </c>
    </row>
    <row r="23" spans="2:45" x14ac:dyDescent="0.2">
      <c r="C23">
        <v>807</v>
      </c>
      <c r="D23">
        <f t="shared" ref="D23:D25" si="6">C23/$K$22</f>
        <v>0.93924581005586583</v>
      </c>
      <c r="J23" t="s">
        <v>84</v>
      </c>
      <c r="K23">
        <f>K20*K3</f>
        <v>1718.3999999999999</v>
      </c>
      <c r="L23">
        <f>L20*K3</f>
        <v>566.4</v>
      </c>
      <c r="Q23" t="s">
        <v>90</v>
      </c>
      <c r="R23">
        <v>1300</v>
      </c>
      <c r="S23">
        <v>80</v>
      </c>
      <c r="T23">
        <v>10</v>
      </c>
      <c r="W23">
        <v>687</v>
      </c>
      <c r="X23">
        <f>W23/$AE$22</f>
        <v>0.94941956882255385</v>
      </c>
      <c r="AD23" t="s">
        <v>84</v>
      </c>
      <c r="AE23">
        <f>AE20*AE3</f>
        <v>1447.2</v>
      </c>
      <c r="AF23">
        <f>AF20*AE3</f>
        <v>2565.6</v>
      </c>
      <c r="AK23">
        <f>AJ23/$AR$22</f>
        <v>0</v>
      </c>
      <c r="AQ23" t="s">
        <v>84</v>
      </c>
      <c r="AR23">
        <f>AR20*AR3</f>
        <v>1164</v>
      </c>
      <c r="AS23">
        <f>AS20*AR3</f>
        <v>4142.3999999999996</v>
      </c>
    </row>
    <row r="24" spans="2:45" x14ac:dyDescent="0.2">
      <c r="C24">
        <v>861</v>
      </c>
      <c r="D24">
        <f t="shared" si="6"/>
        <v>1.0020949720670391</v>
      </c>
      <c r="J24" t="s">
        <v>88</v>
      </c>
      <c r="K24">
        <f>K23*K4</f>
        <v>2577.6</v>
      </c>
      <c r="L24">
        <f>K4*L23</f>
        <v>849.59999999999991</v>
      </c>
      <c r="X24">
        <f>W24/$AE$22</f>
        <v>0</v>
      </c>
      <c r="AD24" t="s">
        <v>88</v>
      </c>
      <c r="AE24">
        <f>AE23*AE4</f>
        <v>2170.8000000000002</v>
      </c>
      <c r="AF24">
        <f>AE4*AF23</f>
        <v>3848.3999999999996</v>
      </c>
      <c r="AK24">
        <f>AJ24/$AR$22</f>
        <v>0</v>
      </c>
      <c r="AQ24" t="s">
        <v>88</v>
      </c>
      <c r="AR24">
        <f>AR23*AR4</f>
        <v>1746</v>
      </c>
      <c r="AS24">
        <f>AR4*AS23</f>
        <v>6213.5999999999995</v>
      </c>
    </row>
    <row r="25" spans="2:45" x14ac:dyDescent="0.2">
      <c r="C25">
        <v>942</v>
      </c>
      <c r="D25">
        <f t="shared" si="6"/>
        <v>1.0963687150837989</v>
      </c>
      <c r="R25">
        <f>R21/T21</f>
        <v>105.63380281690141</v>
      </c>
      <c r="S25">
        <f>S21/T21</f>
        <v>7.6901408450704229</v>
      </c>
      <c r="T25">
        <f>T21/T21</f>
        <v>1</v>
      </c>
      <c r="X25">
        <f>W25/$AE$22</f>
        <v>0</v>
      </c>
      <c r="AK25">
        <f>AJ25/$AR$22</f>
        <v>0</v>
      </c>
    </row>
    <row r="26" spans="2:45" x14ac:dyDescent="0.2">
      <c r="R26">
        <f>R22/T22</f>
        <v>106.625</v>
      </c>
      <c r="S26">
        <f>S22/T22</f>
        <v>7.7638888888888893</v>
      </c>
      <c r="T26">
        <f>T22/T22</f>
        <v>1</v>
      </c>
    </row>
    <row r="27" spans="2:45" x14ac:dyDescent="0.2">
      <c r="R27">
        <f>R23/T23</f>
        <v>130</v>
      </c>
      <c r="S27">
        <f>S23/T23</f>
        <v>8</v>
      </c>
      <c r="T27">
        <f>T23/T23</f>
        <v>1</v>
      </c>
    </row>
    <row r="29" spans="2:45" x14ac:dyDescent="0.2">
      <c r="B29" t="s">
        <v>79</v>
      </c>
      <c r="C29">
        <v>1803</v>
      </c>
      <c r="D29">
        <f>C29/$K$23</f>
        <v>1.0492318435754191</v>
      </c>
      <c r="F29">
        <v>540</v>
      </c>
      <c r="G29">
        <f>F29/$L$23</f>
        <v>0.95338983050847459</v>
      </c>
      <c r="V29" t="s">
        <v>79</v>
      </c>
      <c r="W29">
        <v>1363</v>
      </c>
      <c r="X29">
        <f>W29/$AE$23</f>
        <v>0.9418186843559978</v>
      </c>
      <c r="Z29">
        <v>2400</v>
      </c>
      <c r="AA29">
        <f t="shared" ref="AA29:AA34" si="7">Z29/$AF$23</f>
        <v>0.93545369504209541</v>
      </c>
      <c r="AI29" t="s">
        <v>79</v>
      </c>
      <c r="AJ29">
        <v>1235</v>
      </c>
      <c r="AK29">
        <f t="shared" ref="AK29:AK34" si="8">AJ29/$AR$23</f>
        <v>1.0609965635738832</v>
      </c>
      <c r="AM29">
        <v>4233</v>
      </c>
      <c r="AN29">
        <f t="shared" ref="AN29:AN34" si="9">AM29/$AS$23</f>
        <v>1.0218713789107765</v>
      </c>
    </row>
    <row r="30" spans="2:45" x14ac:dyDescent="0.2">
      <c r="C30">
        <v>1613</v>
      </c>
      <c r="D30">
        <f t="shared" ref="D30:D37" si="10">C30/$K$23</f>
        <v>0.93866387337057733</v>
      </c>
      <c r="F30">
        <v>550</v>
      </c>
      <c r="G30">
        <f t="shared" ref="G30:G36" si="11">F30/$L$23</f>
        <v>0.971045197740113</v>
      </c>
      <c r="W30">
        <v>1590</v>
      </c>
      <c r="X30">
        <f>W30/$AE$23</f>
        <v>1.0986733001658375</v>
      </c>
      <c r="Z30">
        <v>2463</v>
      </c>
      <c r="AA30">
        <f t="shared" si="7"/>
        <v>0.96000935453695047</v>
      </c>
      <c r="AJ30">
        <v>1202</v>
      </c>
      <c r="AK30">
        <f t="shared" si="8"/>
        <v>1.0326460481099657</v>
      </c>
      <c r="AM30">
        <v>4530</v>
      </c>
      <c r="AN30">
        <f t="shared" si="9"/>
        <v>1.0935689455388182</v>
      </c>
    </row>
    <row r="31" spans="2:45" x14ac:dyDescent="0.2">
      <c r="C31">
        <v>1574</v>
      </c>
      <c r="D31">
        <f t="shared" si="10"/>
        <v>0.91596834264432037</v>
      </c>
      <c r="F31">
        <v>531</v>
      </c>
      <c r="G31">
        <f t="shared" si="11"/>
        <v>0.9375</v>
      </c>
      <c r="W31">
        <v>1408</v>
      </c>
      <c r="X31">
        <f>W31/$AE$23</f>
        <v>0.97291321171918188</v>
      </c>
      <c r="Z31">
        <v>2785</v>
      </c>
      <c r="AA31">
        <f t="shared" si="7"/>
        <v>1.0855160586217649</v>
      </c>
      <c r="AJ31">
        <v>1199</v>
      </c>
      <c r="AK31">
        <f t="shared" si="8"/>
        <v>1.0300687285223367</v>
      </c>
      <c r="AM31">
        <v>4020</v>
      </c>
      <c r="AN31">
        <f t="shared" si="9"/>
        <v>0.97045191193511016</v>
      </c>
    </row>
    <row r="32" spans="2:45" x14ac:dyDescent="0.2">
      <c r="C32">
        <v>1688</v>
      </c>
      <c r="D32">
        <f t="shared" si="10"/>
        <v>0.98230912476722543</v>
      </c>
      <c r="F32">
        <v>511</v>
      </c>
      <c r="G32">
        <f t="shared" si="11"/>
        <v>0.90218926553672318</v>
      </c>
      <c r="W32">
        <v>1390</v>
      </c>
      <c r="X32">
        <f>W32/$AE$23</f>
        <v>0.96047540077390825</v>
      </c>
      <c r="Z32">
        <v>2413</v>
      </c>
      <c r="AA32">
        <f t="shared" si="7"/>
        <v>0.9405207358902401</v>
      </c>
      <c r="AJ32">
        <v>1205</v>
      </c>
      <c r="AK32">
        <f t="shared" si="8"/>
        <v>1.0352233676975946</v>
      </c>
      <c r="AM32">
        <v>3841</v>
      </c>
      <c r="AN32">
        <f t="shared" si="9"/>
        <v>0.92724024719969111</v>
      </c>
    </row>
    <row r="33" spans="2:40" x14ac:dyDescent="0.2">
      <c r="C33">
        <v>1722</v>
      </c>
      <c r="D33">
        <f t="shared" si="10"/>
        <v>1.0020949720670391</v>
      </c>
      <c r="F33">
        <v>581</v>
      </c>
      <c r="G33">
        <f t="shared" si="11"/>
        <v>1.025776836158192</v>
      </c>
      <c r="W33">
        <v>1323</v>
      </c>
      <c r="X33">
        <f>W33/$AE$23</f>
        <v>0.91417910447761186</v>
      </c>
      <c r="Z33">
        <v>2718</v>
      </c>
      <c r="AA33">
        <f t="shared" si="7"/>
        <v>1.0594013096351731</v>
      </c>
      <c r="AJ33">
        <v>1154</v>
      </c>
      <c r="AK33">
        <f t="shared" si="8"/>
        <v>0.99140893470790381</v>
      </c>
      <c r="AM33">
        <v>4497</v>
      </c>
      <c r="AN33">
        <f t="shared" si="9"/>
        <v>1.0856025492468135</v>
      </c>
    </row>
    <row r="34" spans="2:40" x14ac:dyDescent="0.2">
      <c r="C34">
        <v>1612</v>
      </c>
      <c r="D34">
        <f t="shared" si="10"/>
        <v>0.93808193668528872</v>
      </c>
      <c r="F34">
        <v>541</v>
      </c>
      <c r="G34">
        <f t="shared" si="11"/>
        <v>0.95515536723163841</v>
      </c>
      <c r="Q34" t="s">
        <v>91</v>
      </c>
      <c r="Z34">
        <v>2332</v>
      </c>
      <c r="AA34">
        <f t="shared" si="7"/>
        <v>0.90894917368256944</v>
      </c>
      <c r="AJ34">
        <v>1060</v>
      </c>
      <c r="AK34">
        <f t="shared" si="8"/>
        <v>0.9106529209621993</v>
      </c>
      <c r="AM34">
        <v>3794</v>
      </c>
      <c r="AN34">
        <f t="shared" si="9"/>
        <v>0.91589416763229059</v>
      </c>
    </row>
    <row r="35" spans="2:40" x14ac:dyDescent="0.2">
      <c r="C35">
        <v>1753</v>
      </c>
      <c r="D35">
        <f t="shared" si="10"/>
        <v>1.0201350093109871</v>
      </c>
      <c r="F35">
        <v>526</v>
      </c>
      <c r="G35">
        <f t="shared" si="11"/>
        <v>0.9286723163841808</v>
      </c>
      <c r="Q35">
        <v>100</v>
      </c>
      <c r="R35">
        <v>65886</v>
      </c>
      <c r="S35">
        <v>4999</v>
      </c>
      <c r="T35">
        <v>877</v>
      </c>
    </row>
    <row r="36" spans="2:40" x14ac:dyDescent="0.2">
      <c r="C36">
        <v>1687</v>
      </c>
      <c r="D36">
        <f t="shared" si="10"/>
        <v>0.98172718808193671</v>
      </c>
      <c r="F36">
        <v>549</v>
      </c>
      <c r="G36">
        <f t="shared" si="11"/>
        <v>0.96927966101694918</v>
      </c>
    </row>
    <row r="37" spans="2:40" x14ac:dyDescent="0.2">
      <c r="C37">
        <v>1853</v>
      </c>
      <c r="D37">
        <f t="shared" si="10"/>
        <v>1.0783286778398511</v>
      </c>
      <c r="R37">
        <f>R35/T35</f>
        <v>75.126567844925887</v>
      </c>
      <c r="S37">
        <f>S35/T35</f>
        <v>5.7001140250855187</v>
      </c>
      <c r="T37">
        <v>1</v>
      </c>
    </row>
    <row r="39" spans="2:40" x14ac:dyDescent="0.2">
      <c r="Q39">
        <v>100</v>
      </c>
      <c r="R39">
        <v>54469</v>
      </c>
      <c r="S39">
        <v>6616</v>
      </c>
      <c r="T39">
        <v>801</v>
      </c>
    </row>
    <row r="42" spans="2:40" x14ac:dyDescent="0.2">
      <c r="B42" t="s">
        <v>80</v>
      </c>
      <c r="C42">
        <v>2424</v>
      </c>
      <c r="D42">
        <f>C42/$K$24</f>
        <v>0.94040968342644327</v>
      </c>
      <c r="F42">
        <v>802</v>
      </c>
      <c r="G42">
        <f>F42/$L$24</f>
        <v>0.94397363465160089</v>
      </c>
      <c r="V42" t="s">
        <v>80</v>
      </c>
      <c r="W42">
        <v>2050</v>
      </c>
      <c r="X42">
        <f>W42/$AE$24</f>
        <v>0.94435231251151641</v>
      </c>
      <c r="Z42">
        <v>4116</v>
      </c>
      <c r="AA42">
        <f>Z42/$AF$24</f>
        <v>1.0695353913314625</v>
      </c>
      <c r="AI42" t="s">
        <v>80</v>
      </c>
      <c r="AJ42">
        <v>1623</v>
      </c>
      <c r="AK42">
        <f>AJ42/$AR$24</f>
        <v>0.92955326460481102</v>
      </c>
      <c r="AM42">
        <v>6420</v>
      </c>
      <c r="AN42">
        <f>AM42/$AS$24</f>
        <v>1.033217458478177</v>
      </c>
    </row>
    <row r="43" spans="2:40" x14ac:dyDescent="0.2">
      <c r="C43">
        <v>2751</v>
      </c>
      <c r="D43">
        <f t="shared" ref="D43:D45" si="12">C43/$K$24</f>
        <v>1.0672718808193669</v>
      </c>
      <c r="F43">
        <v>885</v>
      </c>
      <c r="G43">
        <f>F43/$L$24</f>
        <v>1.0416666666666667</v>
      </c>
      <c r="W43">
        <v>1963</v>
      </c>
      <c r="X43">
        <f>W43/$AE$24</f>
        <v>0.90427492168785695</v>
      </c>
      <c r="Z43">
        <v>3563</v>
      </c>
      <c r="AA43">
        <f>Z43/$AF$24</f>
        <v>0.92583930984305174</v>
      </c>
      <c r="AK43">
        <f>AJ43/$AR$24</f>
        <v>0</v>
      </c>
      <c r="AN43">
        <f>AM43/$AS$24</f>
        <v>0</v>
      </c>
    </row>
    <row r="44" spans="2:40" x14ac:dyDescent="0.2">
      <c r="C44">
        <v>2361</v>
      </c>
      <c r="D44">
        <f t="shared" si="12"/>
        <v>0.91596834264432037</v>
      </c>
      <c r="F44">
        <v>777</v>
      </c>
      <c r="G44">
        <f>F44/$L$24</f>
        <v>0.91454802259887014</v>
      </c>
      <c r="X44">
        <f>W44/$AE$24</f>
        <v>0</v>
      </c>
      <c r="AA44">
        <f>Z44/$AF$24</f>
        <v>0</v>
      </c>
      <c r="AK44">
        <f>AJ44/$AR$24</f>
        <v>0</v>
      </c>
      <c r="AN44">
        <f>AM44/$AS$24</f>
        <v>0</v>
      </c>
    </row>
    <row r="45" spans="2:40" x14ac:dyDescent="0.2">
      <c r="C45">
        <v>2590</v>
      </c>
      <c r="D45">
        <f t="shared" si="12"/>
        <v>1.0048106765983862</v>
      </c>
      <c r="X45">
        <f>W45/$AE$24</f>
        <v>0</v>
      </c>
      <c r="AK45">
        <f>AJ45/$AR$24</f>
        <v>0</v>
      </c>
    </row>
    <row r="66" spans="2:22" x14ac:dyDescent="0.2">
      <c r="V66" t="s">
        <v>92</v>
      </c>
    </row>
    <row r="67" spans="2:22" x14ac:dyDescent="0.2">
      <c r="B67" t="s">
        <v>76</v>
      </c>
      <c r="C67">
        <v>160797</v>
      </c>
      <c r="D67">
        <v>155763</v>
      </c>
      <c r="E67">
        <v>149020</v>
      </c>
      <c r="F67">
        <v>146921</v>
      </c>
      <c r="G67">
        <v>143307</v>
      </c>
      <c r="H67">
        <v>112630</v>
      </c>
      <c r="I67">
        <v>87904</v>
      </c>
      <c r="J67">
        <v>93213</v>
      </c>
      <c r="K67">
        <v>142147</v>
      </c>
      <c r="L67">
        <v>150723</v>
      </c>
      <c r="M67">
        <v>152650</v>
      </c>
      <c r="N67">
        <v>146892</v>
      </c>
      <c r="O67">
        <v>151331</v>
      </c>
      <c r="P67">
        <v>145908</v>
      </c>
      <c r="Q67">
        <v>126993</v>
      </c>
      <c r="R67">
        <v>90000</v>
      </c>
      <c r="S67">
        <v>4306</v>
      </c>
      <c r="T67">
        <v>4505</v>
      </c>
      <c r="U67">
        <v>149868</v>
      </c>
      <c r="V67">
        <v>586</v>
      </c>
    </row>
    <row r="68" spans="2:22" x14ac:dyDescent="0.2">
      <c r="B68" t="s">
        <v>77</v>
      </c>
      <c r="C68">
        <v>9100</v>
      </c>
      <c r="D68">
        <v>9169</v>
      </c>
      <c r="E68">
        <v>7930</v>
      </c>
      <c r="F68">
        <v>7941</v>
      </c>
      <c r="G68">
        <v>7980</v>
      </c>
      <c r="H68">
        <v>7954</v>
      </c>
      <c r="I68">
        <v>8903</v>
      </c>
      <c r="J68">
        <v>8501</v>
      </c>
      <c r="K68">
        <v>7930</v>
      </c>
      <c r="L68">
        <v>7835</v>
      </c>
      <c r="M68">
        <v>7910</v>
      </c>
      <c r="N68">
        <v>7970</v>
      </c>
      <c r="O68">
        <v>7875</v>
      </c>
      <c r="P68">
        <v>8074</v>
      </c>
      <c r="Q68">
        <v>7394</v>
      </c>
      <c r="R68">
        <v>7809</v>
      </c>
      <c r="S68">
        <v>602</v>
      </c>
      <c r="T68">
        <v>582</v>
      </c>
      <c r="U68">
        <v>7885</v>
      </c>
      <c r="V68">
        <v>76</v>
      </c>
    </row>
    <row r="69" spans="2:22" x14ac:dyDescent="0.2">
      <c r="B69" t="s">
        <v>75</v>
      </c>
      <c r="C69">
        <v>1624425</v>
      </c>
      <c r="D69">
        <v>1667367</v>
      </c>
      <c r="E69">
        <v>1522326</v>
      </c>
      <c r="F69">
        <v>1541422</v>
      </c>
      <c r="G69">
        <v>1572326</v>
      </c>
      <c r="H69">
        <v>2006818</v>
      </c>
      <c r="I69">
        <v>2302340</v>
      </c>
      <c r="J69">
        <v>2257167</v>
      </c>
      <c r="K69">
        <v>1558845</v>
      </c>
      <c r="L69">
        <v>1514059</v>
      </c>
      <c r="M69">
        <v>1520423</v>
      </c>
      <c r="N69">
        <v>1571638</v>
      </c>
      <c r="O69">
        <v>1535595</v>
      </c>
      <c r="P69">
        <v>1571546</v>
      </c>
      <c r="Q69">
        <v>1447072</v>
      </c>
      <c r="R69">
        <v>2179395</v>
      </c>
      <c r="S69">
        <v>33002</v>
      </c>
      <c r="T69">
        <v>32224</v>
      </c>
      <c r="U69">
        <v>1518190</v>
      </c>
      <c r="V69">
        <v>8031</v>
      </c>
    </row>
    <row r="71" spans="2:22" x14ac:dyDescent="0.2">
      <c r="C71">
        <f>C67/C$68</f>
        <v>17.670000000000002</v>
      </c>
      <c r="D71">
        <f t="shared" ref="D71:V73" si="13">D67/D$68</f>
        <v>16.988003053768132</v>
      </c>
      <c r="E71">
        <f t="shared" si="13"/>
        <v>18.791929382093315</v>
      </c>
      <c r="F71">
        <f t="shared" si="13"/>
        <v>18.501574109054275</v>
      </c>
      <c r="G71">
        <f t="shared" si="13"/>
        <v>17.958270676691729</v>
      </c>
      <c r="H71">
        <f t="shared" si="13"/>
        <v>14.160170983153131</v>
      </c>
      <c r="I71">
        <f t="shared" si="13"/>
        <v>9.8735257778276981</v>
      </c>
      <c r="J71">
        <f t="shared" si="13"/>
        <v>10.964945300552877</v>
      </c>
      <c r="K71">
        <f t="shared" si="13"/>
        <v>17.925220680958386</v>
      </c>
      <c r="L71">
        <f t="shared" si="13"/>
        <v>19.237141033822592</v>
      </c>
      <c r="M71">
        <f t="shared" si="13"/>
        <v>19.29835651074589</v>
      </c>
      <c r="N71">
        <f t="shared" si="13"/>
        <v>18.430614805520701</v>
      </c>
      <c r="O71">
        <f t="shared" si="13"/>
        <v>19.21663492063492</v>
      </c>
      <c r="P71">
        <f t="shared" si="13"/>
        <v>18.071340104037652</v>
      </c>
      <c r="Q71">
        <f t="shared" si="13"/>
        <v>17.175142007032729</v>
      </c>
      <c r="R71">
        <f t="shared" si="13"/>
        <v>11.52516327314637</v>
      </c>
      <c r="S71">
        <f t="shared" si="13"/>
        <v>7.1528239202657806</v>
      </c>
      <c r="T71">
        <f t="shared" si="13"/>
        <v>7.7405498281786942</v>
      </c>
      <c r="U71">
        <f t="shared" si="13"/>
        <v>19.006721623335448</v>
      </c>
      <c r="V71">
        <f t="shared" si="13"/>
        <v>7.7105263157894735</v>
      </c>
    </row>
    <row r="72" spans="2:22" x14ac:dyDescent="0.2">
      <c r="C72">
        <f t="shared" ref="C72:R73" si="14">C68/C$68</f>
        <v>1</v>
      </c>
      <c r="D72">
        <f t="shared" si="14"/>
        <v>1</v>
      </c>
      <c r="E72">
        <f t="shared" si="14"/>
        <v>1</v>
      </c>
      <c r="F72">
        <f t="shared" si="14"/>
        <v>1</v>
      </c>
      <c r="G72">
        <f t="shared" si="14"/>
        <v>1</v>
      </c>
      <c r="H72">
        <f t="shared" si="14"/>
        <v>1</v>
      </c>
      <c r="I72">
        <f t="shared" si="14"/>
        <v>1</v>
      </c>
      <c r="J72">
        <f t="shared" si="14"/>
        <v>1</v>
      </c>
      <c r="K72">
        <f t="shared" si="14"/>
        <v>1</v>
      </c>
      <c r="L72">
        <f t="shared" si="14"/>
        <v>1</v>
      </c>
      <c r="M72">
        <f t="shared" si="14"/>
        <v>1</v>
      </c>
      <c r="N72">
        <f t="shared" si="14"/>
        <v>1</v>
      </c>
      <c r="O72">
        <f t="shared" si="14"/>
        <v>1</v>
      </c>
      <c r="P72">
        <f t="shared" si="14"/>
        <v>1</v>
      </c>
      <c r="Q72">
        <f t="shared" si="14"/>
        <v>1</v>
      </c>
      <c r="R72">
        <f t="shared" si="14"/>
        <v>1</v>
      </c>
      <c r="S72">
        <f t="shared" si="13"/>
        <v>1</v>
      </c>
      <c r="T72">
        <f t="shared" si="13"/>
        <v>1</v>
      </c>
      <c r="U72">
        <f t="shared" si="13"/>
        <v>1</v>
      </c>
      <c r="V72">
        <f t="shared" ref="V72" si="15">V68/V$68</f>
        <v>1</v>
      </c>
    </row>
    <row r="73" spans="2:22" x14ac:dyDescent="0.2">
      <c r="C73">
        <f t="shared" si="14"/>
        <v>178.50824175824175</v>
      </c>
      <c r="D73">
        <f t="shared" si="13"/>
        <v>181.84829316174066</v>
      </c>
      <c r="E73">
        <f t="shared" si="13"/>
        <v>191.97049180327869</v>
      </c>
      <c r="F73">
        <f t="shared" si="13"/>
        <v>194.10930613272888</v>
      </c>
      <c r="G73">
        <f t="shared" si="13"/>
        <v>197.03333333333333</v>
      </c>
      <c r="H73">
        <f t="shared" si="13"/>
        <v>252.30299220517978</v>
      </c>
      <c r="I73">
        <f t="shared" si="13"/>
        <v>258.6027181848815</v>
      </c>
      <c r="J73">
        <f t="shared" si="13"/>
        <v>265.51782143277262</v>
      </c>
      <c r="K73">
        <f t="shared" si="13"/>
        <v>196.57566204287517</v>
      </c>
      <c r="L73">
        <f t="shared" si="13"/>
        <v>193.24301212507976</v>
      </c>
      <c r="M73">
        <f t="shared" si="13"/>
        <v>192.21529709228824</v>
      </c>
      <c r="N73">
        <f t="shared" si="13"/>
        <v>197.19422835633625</v>
      </c>
      <c r="O73">
        <f t="shared" si="13"/>
        <v>194.99619047619046</v>
      </c>
      <c r="P73">
        <f t="shared" si="13"/>
        <v>194.64280406242258</v>
      </c>
      <c r="Q73">
        <f t="shared" si="13"/>
        <v>195.70895320530158</v>
      </c>
      <c r="R73">
        <f t="shared" si="13"/>
        <v>279.08759124087589</v>
      </c>
      <c r="S73">
        <f t="shared" si="13"/>
        <v>54.820598006644516</v>
      </c>
      <c r="T73">
        <f t="shared" si="13"/>
        <v>55.36769759450172</v>
      </c>
      <c r="U73">
        <f t="shared" si="13"/>
        <v>192.5415345592898</v>
      </c>
      <c r="V73">
        <f t="shared" ref="V73" si="16">V69/V$68</f>
        <v>105.67105263157895</v>
      </c>
    </row>
    <row r="75" spans="2:22" x14ac:dyDescent="0.2">
      <c r="H75" t="s">
        <v>75</v>
      </c>
      <c r="I75" t="s">
        <v>76</v>
      </c>
    </row>
    <row r="76" spans="2:22" x14ac:dyDescent="0.2">
      <c r="G76">
        <v>6</v>
      </c>
      <c r="H76">
        <v>55</v>
      </c>
      <c r="I76">
        <v>40</v>
      </c>
      <c r="M76" t="s">
        <v>93</v>
      </c>
    </row>
    <row r="77" spans="2:22" x14ac:dyDescent="0.2">
      <c r="G77">
        <v>7</v>
      </c>
      <c r="H77">
        <v>55</v>
      </c>
      <c r="I77">
        <v>40</v>
      </c>
    </row>
    <row r="78" spans="2:22" x14ac:dyDescent="0.2">
      <c r="G78">
        <v>8</v>
      </c>
      <c r="H78">
        <v>55</v>
      </c>
      <c r="I78">
        <v>40</v>
      </c>
    </row>
    <row r="79" spans="2:22" x14ac:dyDescent="0.2">
      <c r="G79">
        <v>9</v>
      </c>
      <c r="H79">
        <v>55</v>
      </c>
      <c r="I79">
        <v>40</v>
      </c>
    </row>
    <row r="80" spans="2:22" x14ac:dyDescent="0.2">
      <c r="G80">
        <v>10</v>
      </c>
      <c r="H80">
        <v>55</v>
      </c>
      <c r="I80">
        <v>40</v>
      </c>
    </row>
    <row r="81" spans="7:9" x14ac:dyDescent="0.2">
      <c r="G81">
        <v>11</v>
      </c>
      <c r="H81">
        <v>55</v>
      </c>
      <c r="I81">
        <v>40</v>
      </c>
    </row>
    <row r="82" spans="7:9" x14ac:dyDescent="0.2">
      <c r="H82">
        <f>SUM(H76:H81)</f>
        <v>330</v>
      </c>
      <c r="I82">
        <f>SUM(I76:I81)</f>
        <v>240</v>
      </c>
    </row>
    <row r="97" spans="4:6" x14ac:dyDescent="0.2">
      <c r="D97">
        <v>65</v>
      </c>
      <c r="E97">
        <f>D97*1.4</f>
        <v>91</v>
      </c>
      <c r="F97">
        <v>92</v>
      </c>
    </row>
    <row r="98" spans="4:6" x14ac:dyDescent="0.2">
      <c r="D98">
        <v>11</v>
      </c>
      <c r="F98">
        <v>16</v>
      </c>
    </row>
    <row r="99" spans="4:6" x14ac:dyDescent="0.2">
      <c r="D99">
        <v>460</v>
      </c>
      <c r="E99">
        <f>D99*1.4</f>
        <v>644</v>
      </c>
      <c r="F99">
        <v>655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战力</vt:lpstr>
      <vt:lpstr>多人战力</vt:lpstr>
      <vt:lpstr>裸人</vt:lpstr>
      <vt:lpstr>U</vt:lpstr>
      <vt:lpstr>技</vt:lpstr>
      <vt:lpstr>草稿</vt:lpstr>
      <vt:lpstr>L</vt:lpstr>
      <vt:lpstr>R</vt:lpstr>
      <vt:lpstr>Q</vt:lpstr>
      <vt:lpstr>装备</vt:lpstr>
      <vt:lpstr>裸人AFK</vt:lpstr>
      <vt:lpstr>unit</vt:lpstr>
      <vt:lpstr>level</vt:lpstr>
      <vt:lpstr>rank</vt:lpstr>
      <vt:lpstr>资质</vt:lpstr>
      <vt:lpstr>AFK装备</vt:lpstr>
      <vt:lpstr>上古王冠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张长云</dc:creator>
  <cp:lastModifiedBy>张长云</cp:lastModifiedBy>
  <dcterms:created xsi:type="dcterms:W3CDTF">2015-06-05T18:17:20Z</dcterms:created>
  <dcterms:modified xsi:type="dcterms:W3CDTF">2022-03-01T13:00:37Z</dcterms:modified>
</cp:coreProperties>
</file>